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744561EC-D645-445A-BC9C-DD0A97B5AAEB}" xr6:coauthVersionLast="47" xr6:coauthVersionMax="47" xr10:uidLastSave="{00000000-0000-0000-0000-000000000000}"/>
  <bookViews>
    <workbookView xWindow="-120" yWindow="-120" windowWidth="20730" windowHeight="11160" xr2:uid="{9E43CFE7-7B28-496C-83C0-D6006F05F97B}"/>
  </bookViews>
  <sheets>
    <sheet name="Hedging Dashboard" sheetId="1" r:id="rId1"/>
    <sheet name="General" sheetId="17" r:id="rId2"/>
    <sheet name="H1 | Hedge 1 | (BTC)1" sheetId="4" r:id="rId3"/>
    <sheet name="H6 | Hedge 1 | (BTC)3" sheetId="27" r:id="rId4"/>
    <sheet name="H5 | Hedge 1 | (BTC)2" sheetId="26" r:id="rId5"/>
    <sheet name="H3 | Hedge 2 | (BDC)1" sheetId="24" r:id="rId6"/>
    <sheet name="H2 | Hedge 2 | (BDC)2" sheetId="18" r:id="rId7"/>
    <sheet name="H4 | Hedge 2 | (BDC)3" sheetId="25" r:id="rId8"/>
    <sheet name="Hedge 3 | (BT)2-M1" sheetId="19" r:id="rId9"/>
    <sheet name="Hedge 4 | (BM1C)2" sheetId="20" r:id="rId10"/>
    <sheet name="Hedge 5 | (BFC)2" sheetId="21" r:id="rId11"/>
    <sheet name="Hedge 6 | (D3BF3)2" sheetId="22" r:id="rId12"/>
    <sheet name="Hedge 7 | (BM1D)2" sheetId="23" r:id="rId13"/>
  </sheets>
  <definedNames>
    <definedName name="_xlnm._FilterDatabase" localSheetId="0" hidden="1">'Hedging Dashboard'!$A$4:$AH$104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1" i="25" l="1"/>
  <c r="Z11" i="25"/>
  <c r="AA11" i="25"/>
  <c r="AA10" i="25"/>
  <c r="Z10" i="25"/>
  <c r="Y10" i="25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AA8" i="27"/>
  <c r="AA9" i="27" s="1"/>
  <c r="AA7" i="27"/>
  <c r="Z8" i="27"/>
  <c r="Z9" i="27" s="1"/>
  <c r="Z7" i="27"/>
  <c r="Y8" i="27"/>
  <c r="Y9" i="27" s="1"/>
  <c r="Y7" i="27"/>
  <c r="AD113" i="27"/>
  <c r="AD114" i="27"/>
  <c r="AD115" i="27"/>
  <c r="AD116" i="27"/>
  <c r="AC113" i="27"/>
  <c r="AC114" i="27"/>
  <c r="AC115" i="27"/>
  <c r="AC116" i="27"/>
  <c r="AB113" i="27"/>
  <c r="AB114" i="27"/>
  <c r="AB115" i="27"/>
  <c r="AB116" i="27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AA8" i="4"/>
  <c r="AA7" i="4"/>
  <c r="Z8" i="4"/>
  <c r="Z7" i="4"/>
  <c r="Y8" i="4"/>
  <c r="Y7" i="4"/>
  <c r="AD116" i="4"/>
  <c r="AD115" i="4"/>
  <c r="AD114" i="4"/>
  <c r="AD113" i="4"/>
  <c r="AD112" i="4"/>
  <c r="AD111" i="4"/>
  <c r="AC116" i="4"/>
  <c r="AC115" i="4"/>
  <c r="AC114" i="4"/>
  <c r="AC113" i="4"/>
  <c r="AC112" i="4"/>
  <c r="AC111" i="4"/>
  <c r="AB116" i="4"/>
  <c r="AB115" i="4"/>
  <c r="AB114" i="4"/>
  <c r="AB113" i="4"/>
  <c r="AB112" i="4"/>
  <c r="AB111" i="4"/>
  <c r="BX282" i="27"/>
  <c r="BW282" i="27"/>
  <c r="BU282" i="27"/>
  <c r="BT282" i="27"/>
  <c r="BS282" i="27"/>
  <c r="BR282" i="27"/>
  <c r="BX281" i="27"/>
  <c r="BW281" i="27"/>
  <c r="BU281" i="27"/>
  <c r="BT281" i="27"/>
  <c r="BS281" i="27"/>
  <c r="BR281" i="27"/>
  <c r="BX280" i="27"/>
  <c r="BW280" i="27"/>
  <c r="BU280" i="27"/>
  <c r="BT280" i="27"/>
  <c r="BS280" i="27"/>
  <c r="BR280" i="27"/>
  <c r="BX279" i="27"/>
  <c r="BW279" i="27"/>
  <c r="BU279" i="27"/>
  <c r="BT279" i="27"/>
  <c r="BS279" i="27"/>
  <c r="BR279" i="27"/>
  <c r="BX278" i="27"/>
  <c r="BW278" i="27"/>
  <c r="BU278" i="27"/>
  <c r="BT278" i="27"/>
  <c r="BS278" i="27"/>
  <c r="BR278" i="27"/>
  <c r="BX277" i="27"/>
  <c r="BW277" i="27"/>
  <c r="BU277" i="27"/>
  <c r="BT277" i="27"/>
  <c r="BS277" i="27"/>
  <c r="BR277" i="27"/>
  <c r="BX276" i="27"/>
  <c r="BW276" i="27"/>
  <c r="BU276" i="27"/>
  <c r="BT276" i="27"/>
  <c r="BS276" i="27"/>
  <c r="BR276" i="27"/>
  <c r="BX275" i="27"/>
  <c r="BW275" i="27"/>
  <c r="BU275" i="27"/>
  <c r="BT275" i="27"/>
  <c r="BS275" i="27"/>
  <c r="BR275" i="27"/>
  <c r="BX274" i="27"/>
  <c r="BW274" i="27"/>
  <c r="BU274" i="27"/>
  <c r="BT274" i="27"/>
  <c r="BS274" i="27"/>
  <c r="BR274" i="27"/>
  <c r="BX273" i="27"/>
  <c r="BW273" i="27"/>
  <c r="BU273" i="27"/>
  <c r="BT273" i="27"/>
  <c r="BS273" i="27"/>
  <c r="BR273" i="27"/>
  <c r="BX272" i="27"/>
  <c r="BW272" i="27"/>
  <c r="BU272" i="27"/>
  <c r="BT272" i="27"/>
  <c r="BS272" i="27"/>
  <c r="BR272" i="27"/>
  <c r="BX271" i="27"/>
  <c r="BW271" i="27"/>
  <c r="BU271" i="27"/>
  <c r="BT271" i="27"/>
  <c r="BS271" i="27"/>
  <c r="BR271" i="27"/>
  <c r="BX270" i="27"/>
  <c r="BW270" i="27"/>
  <c r="BU270" i="27"/>
  <c r="BT270" i="27"/>
  <c r="BS270" i="27"/>
  <c r="BR270" i="27"/>
  <c r="BX269" i="27"/>
  <c r="BW269" i="27"/>
  <c r="BU269" i="27"/>
  <c r="BT269" i="27"/>
  <c r="BS269" i="27"/>
  <c r="BR269" i="27"/>
  <c r="BX268" i="27"/>
  <c r="BW268" i="27"/>
  <c r="BU268" i="27"/>
  <c r="BT268" i="27"/>
  <c r="BS268" i="27"/>
  <c r="BR268" i="27"/>
  <c r="BX267" i="27"/>
  <c r="BW267" i="27"/>
  <c r="BU267" i="27"/>
  <c r="BT267" i="27"/>
  <c r="BS267" i="27"/>
  <c r="BR267" i="27"/>
  <c r="BX266" i="27"/>
  <c r="BW266" i="27"/>
  <c r="BU266" i="27"/>
  <c r="BT266" i="27"/>
  <c r="BS266" i="27"/>
  <c r="BR266" i="27"/>
  <c r="BX265" i="27"/>
  <c r="BW265" i="27"/>
  <c r="BU265" i="27"/>
  <c r="BT265" i="27"/>
  <c r="BS265" i="27"/>
  <c r="BR265" i="27"/>
  <c r="BX264" i="27"/>
  <c r="BW264" i="27"/>
  <c r="BU264" i="27"/>
  <c r="BT264" i="27"/>
  <c r="BS264" i="27"/>
  <c r="BR264" i="27"/>
  <c r="BX263" i="27"/>
  <c r="BW263" i="27"/>
  <c r="BU263" i="27"/>
  <c r="BT263" i="27"/>
  <c r="BS263" i="27"/>
  <c r="BR263" i="27"/>
  <c r="BX262" i="27"/>
  <c r="BW262" i="27"/>
  <c r="BU262" i="27"/>
  <c r="BT262" i="27"/>
  <c r="BS262" i="27"/>
  <c r="BR262" i="27"/>
  <c r="BX261" i="27"/>
  <c r="BW261" i="27"/>
  <c r="BU261" i="27"/>
  <c r="BT261" i="27"/>
  <c r="BS261" i="27"/>
  <c r="BR261" i="27"/>
  <c r="BX260" i="27"/>
  <c r="BW260" i="27"/>
  <c r="BU260" i="27"/>
  <c r="BT260" i="27"/>
  <c r="BS260" i="27"/>
  <c r="BR260" i="27"/>
  <c r="BX259" i="27"/>
  <c r="BW259" i="27"/>
  <c r="BU259" i="27"/>
  <c r="BT259" i="27"/>
  <c r="BS259" i="27"/>
  <c r="BR259" i="27"/>
  <c r="BX258" i="27"/>
  <c r="BW258" i="27"/>
  <c r="BU258" i="27"/>
  <c r="BT258" i="27"/>
  <c r="BS258" i="27"/>
  <c r="BR258" i="27"/>
  <c r="BX257" i="27"/>
  <c r="BW257" i="27"/>
  <c r="BU257" i="27"/>
  <c r="BT257" i="27"/>
  <c r="BS257" i="27"/>
  <c r="BR257" i="27"/>
  <c r="BX256" i="27"/>
  <c r="BW256" i="27"/>
  <c r="BU256" i="27"/>
  <c r="BT256" i="27"/>
  <c r="BS256" i="27"/>
  <c r="BR256" i="27"/>
  <c r="BX255" i="27"/>
  <c r="BW255" i="27"/>
  <c r="BU255" i="27"/>
  <c r="BT255" i="27"/>
  <c r="BS255" i="27"/>
  <c r="BR255" i="27"/>
  <c r="BX254" i="27"/>
  <c r="BW254" i="27"/>
  <c r="BU254" i="27"/>
  <c r="BT254" i="27"/>
  <c r="BS254" i="27"/>
  <c r="BR254" i="27"/>
  <c r="BX253" i="27"/>
  <c r="BW253" i="27"/>
  <c r="BU253" i="27"/>
  <c r="BT253" i="27"/>
  <c r="BS253" i="27"/>
  <c r="BR253" i="27"/>
  <c r="BX252" i="27"/>
  <c r="BW252" i="27"/>
  <c r="BU252" i="27"/>
  <c r="BT252" i="27"/>
  <c r="BS252" i="27"/>
  <c r="BR252" i="27"/>
  <c r="BX251" i="27"/>
  <c r="BW251" i="27"/>
  <c r="BU251" i="27"/>
  <c r="BT251" i="27"/>
  <c r="BS251" i="27"/>
  <c r="BR251" i="27"/>
  <c r="BX250" i="27"/>
  <c r="BW250" i="27"/>
  <c r="BU250" i="27"/>
  <c r="BT250" i="27"/>
  <c r="BS250" i="27"/>
  <c r="BR250" i="27"/>
  <c r="BX249" i="27"/>
  <c r="BW249" i="27"/>
  <c r="BU249" i="27"/>
  <c r="BT249" i="27"/>
  <c r="BS249" i="27"/>
  <c r="BR249" i="27"/>
  <c r="BX248" i="27"/>
  <c r="BW248" i="27"/>
  <c r="BU248" i="27"/>
  <c r="BT248" i="27"/>
  <c r="BS248" i="27"/>
  <c r="BR248" i="27"/>
  <c r="BX247" i="27"/>
  <c r="BW247" i="27"/>
  <c r="BU247" i="27"/>
  <c r="BT247" i="27"/>
  <c r="BS247" i="27"/>
  <c r="BR247" i="27"/>
  <c r="BX246" i="27"/>
  <c r="BW246" i="27"/>
  <c r="BU246" i="27"/>
  <c r="BT246" i="27"/>
  <c r="BS246" i="27"/>
  <c r="BR246" i="27"/>
  <c r="AL246" i="27"/>
  <c r="AK246" i="27"/>
  <c r="BX245" i="27"/>
  <c r="BW245" i="27"/>
  <c r="BU245" i="27"/>
  <c r="BT245" i="27"/>
  <c r="BS245" i="27"/>
  <c r="BR245" i="27"/>
  <c r="AL245" i="27"/>
  <c r="AK245" i="27"/>
  <c r="BX244" i="27"/>
  <c r="BW244" i="27"/>
  <c r="BU244" i="27"/>
  <c r="BT244" i="27"/>
  <c r="BS244" i="27"/>
  <c r="BR244" i="27"/>
  <c r="AL244" i="27"/>
  <c r="AK244" i="27"/>
  <c r="BX243" i="27"/>
  <c r="BW243" i="27"/>
  <c r="BU243" i="27"/>
  <c r="BT243" i="27"/>
  <c r="BS243" i="27"/>
  <c r="BR243" i="27"/>
  <c r="AL243" i="27"/>
  <c r="AK243" i="27"/>
  <c r="BX242" i="27"/>
  <c r="BW242" i="27"/>
  <c r="BU242" i="27"/>
  <c r="BT242" i="27"/>
  <c r="BS242" i="27"/>
  <c r="BR242" i="27"/>
  <c r="AL242" i="27"/>
  <c r="AK242" i="27"/>
  <c r="BX241" i="27"/>
  <c r="BW241" i="27"/>
  <c r="BU241" i="27"/>
  <c r="BT241" i="27"/>
  <c r="BS241" i="27"/>
  <c r="BR241" i="27"/>
  <c r="AL241" i="27"/>
  <c r="AK241" i="27"/>
  <c r="BX240" i="27"/>
  <c r="BW240" i="27"/>
  <c r="BU240" i="27"/>
  <c r="BT240" i="27"/>
  <c r="BS240" i="27"/>
  <c r="BR240" i="27"/>
  <c r="AL240" i="27"/>
  <c r="AK240" i="27"/>
  <c r="BX239" i="27"/>
  <c r="BW239" i="27"/>
  <c r="BU239" i="27"/>
  <c r="BT239" i="27"/>
  <c r="BS239" i="27"/>
  <c r="BR239" i="27"/>
  <c r="AL239" i="27"/>
  <c r="AK239" i="27"/>
  <c r="BX238" i="27"/>
  <c r="BW238" i="27"/>
  <c r="BU238" i="27"/>
  <c r="BT238" i="27"/>
  <c r="BS238" i="27"/>
  <c r="BR238" i="27"/>
  <c r="AL238" i="27"/>
  <c r="AK238" i="27"/>
  <c r="BX237" i="27"/>
  <c r="BW237" i="27"/>
  <c r="BU237" i="27"/>
  <c r="BT237" i="27"/>
  <c r="BS237" i="27"/>
  <c r="BR237" i="27"/>
  <c r="AL237" i="27"/>
  <c r="AK237" i="27"/>
  <c r="BX236" i="27"/>
  <c r="BW236" i="27"/>
  <c r="BU236" i="27"/>
  <c r="BT236" i="27"/>
  <c r="BS236" i="27"/>
  <c r="BR236" i="27"/>
  <c r="AL236" i="27"/>
  <c r="AK236" i="27"/>
  <c r="BX235" i="27"/>
  <c r="BW235" i="27"/>
  <c r="BU235" i="27"/>
  <c r="BT235" i="27"/>
  <c r="BS235" i="27"/>
  <c r="BR235" i="27"/>
  <c r="AL235" i="27"/>
  <c r="AK235" i="27"/>
  <c r="BX234" i="27"/>
  <c r="BW234" i="27"/>
  <c r="BU234" i="27"/>
  <c r="BT234" i="27"/>
  <c r="BS234" i="27"/>
  <c r="BR234" i="27"/>
  <c r="AL234" i="27"/>
  <c r="AK234" i="27"/>
  <c r="BX233" i="27"/>
  <c r="BW233" i="27"/>
  <c r="BU233" i="27"/>
  <c r="BT233" i="27"/>
  <c r="BS233" i="27"/>
  <c r="BR233" i="27"/>
  <c r="AL233" i="27"/>
  <c r="AK233" i="27"/>
  <c r="BX232" i="27"/>
  <c r="BW232" i="27"/>
  <c r="BU232" i="27"/>
  <c r="BT232" i="27"/>
  <c r="BS232" i="27"/>
  <c r="BR232" i="27"/>
  <c r="AL232" i="27"/>
  <c r="AK232" i="27"/>
  <c r="BX231" i="27"/>
  <c r="BW231" i="27"/>
  <c r="BU231" i="27"/>
  <c r="BT231" i="27"/>
  <c r="BS231" i="27"/>
  <c r="BR231" i="27"/>
  <c r="AL231" i="27"/>
  <c r="AK231" i="27"/>
  <c r="BX230" i="27"/>
  <c r="BW230" i="27"/>
  <c r="BU230" i="27"/>
  <c r="BT230" i="27"/>
  <c r="BS230" i="27"/>
  <c r="BR230" i="27"/>
  <c r="AL230" i="27"/>
  <c r="AK230" i="27"/>
  <c r="BX229" i="27"/>
  <c r="BW229" i="27"/>
  <c r="BU229" i="27"/>
  <c r="BT229" i="27"/>
  <c r="BS229" i="27"/>
  <c r="BR229" i="27"/>
  <c r="AR229" i="27"/>
  <c r="AQ229" i="27"/>
  <c r="AP229" i="27"/>
  <c r="AL229" i="27"/>
  <c r="AK229" i="27"/>
  <c r="BX228" i="27"/>
  <c r="BW228" i="27"/>
  <c r="BU228" i="27"/>
  <c r="BT228" i="27"/>
  <c r="BS228" i="27"/>
  <c r="BR228" i="27"/>
  <c r="AR228" i="27"/>
  <c r="AQ228" i="27"/>
  <c r="AP228" i="27"/>
  <c r="AL228" i="27"/>
  <c r="AK228" i="27"/>
  <c r="BX227" i="27"/>
  <c r="BW227" i="27"/>
  <c r="BU227" i="27"/>
  <c r="BT227" i="27"/>
  <c r="BS227" i="27"/>
  <c r="BR227" i="27"/>
  <c r="AR227" i="27"/>
  <c r="AQ227" i="27"/>
  <c r="AP227" i="27"/>
  <c r="AL227" i="27"/>
  <c r="AK227" i="27"/>
  <c r="BX226" i="27"/>
  <c r="BW226" i="27"/>
  <c r="BU226" i="27"/>
  <c r="BT226" i="27"/>
  <c r="BS226" i="27"/>
  <c r="BR226" i="27"/>
  <c r="AR226" i="27"/>
  <c r="AQ226" i="27"/>
  <c r="AP226" i="27"/>
  <c r="AL226" i="27"/>
  <c r="AK226" i="27"/>
  <c r="BX225" i="27"/>
  <c r="BW225" i="27"/>
  <c r="BU225" i="27"/>
  <c r="BT225" i="27"/>
  <c r="BS225" i="27"/>
  <c r="BR225" i="27"/>
  <c r="AR225" i="27"/>
  <c r="AQ225" i="27"/>
  <c r="AP225" i="27"/>
  <c r="AL225" i="27"/>
  <c r="AK225" i="27"/>
  <c r="BX224" i="27"/>
  <c r="BW224" i="27"/>
  <c r="BU224" i="27"/>
  <c r="BT224" i="27"/>
  <c r="BS224" i="27"/>
  <c r="BR224" i="27"/>
  <c r="AR224" i="27"/>
  <c r="AQ224" i="27"/>
  <c r="AP224" i="27"/>
  <c r="AL224" i="27"/>
  <c r="AK224" i="27"/>
  <c r="BX223" i="27"/>
  <c r="BW223" i="27"/>
  <c r="BU223" i="27"/>
  <c r="BT223" i="27"/>
  <c r="BS223" i="27"/>
  <c r="BR223" i="27"/>
  <c r="AR223" i="27"/>
  <c r="AQ223" i="27"/>
  <c r="AP223" i="27"/>
  <c r="AL223" i="27"/>
  <c r="AK223" i="27"/>
  <c r="BX222" i="27"/>
  <c r="BW222" i="27"/>
  <c r="BU222" i="27"/>
  <c r="BT222" i="27"/>
  <c r="BS222" i="27"/>
  <c r="BR222" i="27"/>
  <c r="AR222" i="27"/>
  <c r="AQ222" i="27"/>
  <c r="AP222" i="27"/>
  <c r="AL222" i="27"/>
  <c r="AK222" i="27"/>
  <c r="BX221" i="27"/>
  <c r="BW221" i="27"/>
  <c r="BU221" i="27"/>
  <c r="BT221" i="27"/>
  <c r="BS221" i="27"/>
  <c r="BR221" i="27"/>
  <c r="AR221" i="27"/>
  <c r="AQ221" i="27"/>
  <c r="AP221" i="27"/>
  <c r="AL221" i="27"/>
  <c r="AK221" i="27"/>
  <c r="BX220" i="27"/>
  <c r="BW220" i="27"/>
  <c r="BU220" i="27"/>
  <c r="BT220" i="27"/>
  <c r="BS220" i="27"/>
  <c r="BR220" i="27"/>
  <c r="AR220" i="27"/>
  <c r="AQ220" i="27"/>
  <c r="AP220" i="27"/>
  <c r="AL220" i="27"/>
  <c r="AK220" i="27"/>
  <c r="BX219" i="27"/>
  <c r="BW219" i="27"/>
  <c r="BU219" i="27"/>
  <c r="BT219" i="27"/>
  <c r="BS219" i="27"/>
  <c r="BR219" i="27"/>
  <c r="AR219" i="27"/>
  <c r="AQ219" i="27"/>
  <c r="AP219" i="27"/>
  <c r="AL219" i="27"/>
  <c r="AK219" i="27"/>
  <c r="BX218" i="27"/>
  <c r="BW218" i="27"/>
  <c r="BU218" i="27"/>
  <c r="BT218" i="27"/>
  <c r="BS218" i="27"/>
  <c r="BR218" i="27"/>
  <c r="AR218" i="27"/>
  <c r="AQ218" i="27"/>
  <c r="AP218" i="27"/>
  <c r="AL218" i="27"/>
  <c r="AK218" i="27"/>
  <c r="BX217" i="27"/>
  <c r="BW217" i="27"/>
  <c r="BU217" i="27"/>
  <c r="BT217" i="27"/>
  <c r="BS217" i="27"/>
  <c r="BR217" i="27"/>
  <c r="AR217" i="27"/>
  <c r="AQ217" i="27"/>
  <c r="AP217" i="27"/>
  <c r="AL217" i="27"/>
  <c r="AK217" i="27"/>
  <c r="BX216" i="27"/>
  <c r="BW216" i="27"/>
  <c r="BU216" i="27"/>
  <c r="BT216" i="27"/>
  <c r="BS216" i="27"/>
  <c r="BR216" i="27"/>
  <c r="AR216" i="27"/>
  <c r="AQ216" i="27"/>
  <c r="AP216" i="27"/>
  <c r="AL216" i="27"/>
  <c r="AK216" i="27"/>
  <c r="BX215" i="27"/>
  <c r="BW215" i="27"/>
  <c r="BU215" i="27"/>
  <c r="BT215" i="27"/>
  <c r="BS215" i="27"/>
  <c r="BR215" i="27"/>
  <c r="AR215" i="27"/>
  <c r="AQ215" i="27"/>
  <c r="AP215" i="27"/>
  <c r="AL215" i="27"/>
  <c r="AK215" i="27"/>
  <c r="BX214" i="27"/>
  <c r="BW214" i="27"/>
  <c r="BU214" i="27"/>
  <c r="BT214" i="27"/>
  <c r="BS214" i="27"/>
  <c r="BR214" i="27"/>
  <c r="AR214" i="27"/>
  <c r="AQ214" i="27"/>
  <c r="AP214" i="27"/>
  <c r="AL214" i="27"/>
  <c r="AK214" i="27"/>
  <c r="BX213" i="27"/>
  <c r="BW213" i="27"/>
  <c r="BU213" i="27"/>
  <c r="BT213" i="27"/>
  <c r="BS213" i="27"/>
  <c r="BR213" i="27"/>
  <c r="AR213" i="27"/>
  <c r="AQ213" i="27"/>
  <c r="AP213" i="27"/>
  <c r="AL213" i="27"/>
  <c r="AK213" i="27"/>
  <c r="BX212" i="27"/>
  <c r="BW212" i="27"/>
  <c r="BU212" i="27"/>
  <c r="BT212" i="27"/>
  <c r="BS212" i="27"/>
  <c r="BR212" i="27"/>
  <c r="AR212" i="27"/>
  <c r="AQ212" i="27"/>
  <c r="AP212" i="27"/>
  <c r="AL212" i="27"/>
  <c r="AK212" i="27"/>
  <c r="BX211" i="27"/>
  <c r="BW211" i="27"/>
  <c r="BU211" i="27"/>
  <c r="BT211" i="27"/>
  <c r="BS211" i="27"/>
  <c r="BR211" i="27"/>
  <c r="AR211" i="27"/>
  <c r="AQ211" i="27"/>
  <c r="AP211" i="27"/>
  <c r="AL211" i="27"/>
  <c r="AK211" i="27"/>
  <c r="BX210" i="27"/>
  <c r="BW210" i="27"/>
  <c r="BU210" i="27"/>
  <c r="BT210" i="27"/>
  <c r="BS210" i="27"/>
  <c r="BR210" i="27"/>
  <c r="AR210" i="27"/>
  <c r="AQ210" i="27"/>
  <c r="AP210" i="27"/>
  <c r="AL210" i="27"/>
  <c r="AK210" i="27"/>
  <c r="BX209" i="27"/>
  <c r="BW209" i="27"/>
  <c r="BU209" i="27"/>
  <c r="BT209" i="27"/>
  <c r="BS209" i="27"/>
  <c r="BR209" i="27"/>
  <c r="AR209" i="27"/>
  <c r="AQ209" i="27"/>
  <c r="AP209" i="27"/>
  <c r="AL209" i="27"/>
  <c r="AK209" i="27"/>
  <c r="AJ209" i="27"/>
  <c r="AI209" i="27"/>
  <c r="AH209" i="27"/>
  <c r="AF209" i="27"/>
  <c r="AE209" i="27"/>
  <c r="BX208" i="27"/>
  <c r="BW208" i="27"/>
  <c r="BU208" i="27"/>
  <c r="BT208" i="27"/>
  <c r="BS208" i="27"/>
  <c r="BR208" i="27"/>
  <c r="AR208" i="27"/>
  <c r="AQ208" i="27"/>
  <c r="AP208" i="27"/>
  <c r="AL208" i="27"/>
  <c r="AK208" i="27"/>
  <c r="AJ208" i="27"/>
  <c r="AI208" i="27"/>
  <c r="AH208" i="27"/>
  <c r="AF208" i="27"/>
  <c r="AE208" i="27"/>
  <c r="BX207" i="27"/>
  <c r="BW207" i="27"/>
  <c r="BU207" i="27"/>
  <c r="BT207" i="27"/>
  <c r="BS207" i="27"/>
  <c r="BR207" i="27"/>
  <c r="AR207" i="27"/>
  <c r="AQ207" i="27"/>
  <c r="AP207" i="27"/>
  <c r="AL207" i="27"/>
  <c r="AK207" i="27"/>
  <c r="AJ207" i="27"/>
  <c r="AI207" i="27"/>
  <c r="AH207" i="27"/>
  <c r="AF207" i="27"/>
  <c r="AE207" i="27"/>
  <c r="BX206" i="27"/>
  <c r="BW206" i="27"/>
  <c r="BU206" i="27"/>
  <c r="BT206" i="27"/>
  <c r="BS206" i="27"/>
  <c r="BR206" i="27"/>
  <c r="AR206" i="27"/>
  <c r="AQ206" i="27"/>
  <c r="AP206" i="27"/>
  <c r="AL206" i="27"/>
  <c r="AK206" i="27"/>
  <c r="AJ206" i="27"/>
  <c r="AI206" i="27"/>
  <c r="AH206" i="27"/>
  <c r="AF206" i="27"/>
  <c r="AE206" i="27"/>
  <c r="BX205" i="27"/>
  <c r="BW205" i="27"/>
  <c r="BU205" i="27"/>
  <c r="BT205" i="27"/>
  <c r="BS205" i="27"/>
  <c r="BR205" i="27"/>
  <c r="AR205" i="27"/>
  <c r="AQ205" i="27"/>
  <c r="AP205" i="27"/>
  <c r="AL205" i="27"/>
  <c r="AK205" i="27"/>
  <c r="AJ205" i="27"/>
  <c r="AI205" i="27"/>
  <c r="AH205" i="27"/>
  <c r="AF205" i="27"/>
  <c r="AE205" i="27"/>
  <c r="BX204" i="27"/>
  <c r="BW204" i="27"/>
  <c r="BU204" i="27"/>
  <c r="BT204" i="27"/>
  <c r="BS204" i="27"/>
  <c r="BR204" i="27"/>
  <c r="AR204" i="27"/>
  <c r="AQ204" i="27"/>
  <c r="AP204" i="27"/>
  <c r="AL204" i="27"/>
  <c r="AK204" i="27"/>
  <c r="AJ204" i="27"/>
  <c r="AI204" i="27"/>
  <c r="AH204" i="27"/>
  <c r="AF204" i="27"/>
  <c r="AE204" i="27"/>
  <c r="BX203" i="27"/>
  <c r="BW203" i="27"/>
  <c r="BU203" i="27"/>
  <c r="BT203" i="27"/>
  <c r="BS203" i="27"/>
  <c r="BR203" i="27"/>
  <c r="AR203" i="27"/>
  <c r="AQ203" i="27"/>
  <c r="AP203" i="27"/>
  <c r="AL203" i="27"/>
  <c r="AK203" i="27"/>
  <c r="AJ203" i="27"/>
  <c r="AI203" i="27"/>
  <c r="AH203" i="27"/>
  <c r="AF203" i="27"/>
  <c r="AE203" i="27"/>
  <c r="BX202" i="27"/>
  <c r="BW202" i="27"/>
  <c r="BU202" i="27"/>
  <c r="BT202" i="27"/>
  <c r="BS202" i="27"/>
  <c r="BR202" i="27"/>
  <c r="AR202" i="27"/>
  <c r="AQ202" i="27"/>
  <c r="AP202" i="27"/>
  <c r="AL202" i="27"/>
  <c r="AK202" i="27"/>
  <c r="AJ202" i="27"/>
  <c r="AI202" i="27"/>
  <c r="AH202" i="27"/>
  <c r="AF202" i="27"/>
  <c r="AE202" i="27"/>
  <c r="BX201" i="27"/>
  <c r="BW201" i="27"/>
  <c r="BU201" i="27"/>
  <c r="BT201" i="27"/>
  <c r="BS201" i="27"/>
  <c r="BR201" i="27"/>
  <c r="AR201" i="27"/>
  <c r="AQ201" i="27"/>
  <c r="AP201" i="27"/>
  <c r="AL201" i="27"/>
  <c r="AK201" i="27"/>
  <c r="AJ201" i="27"/>
  <c r="AI201" i="27"/>
  <c r="AH201" i="27"/>
  <c r="AF201" i="27"/>
  <c r="AE201" i="27"/>
  <c r="BX200" i="27"/>
  <c r="BW200" i="27"/>
  <c r="BU200" i="27"/>
  <c r="BT200" i="27"/>
  <c r="BS200" i="27"/>
  <c r="BR200" i="27"/>
  <c r="AR200" i="27"/>
  <c r="AQ200" i="27"/>
  <c r="AP200" i="27"/>
  <c r="AL200" i="27"/>
  <c r="AK200" i="27"/>
  <c r="AJ200" i="27"/>
  <c r="AI200" i="27"/>
  <c r="AH200" i="27"/>
  <c r="AF200" i="27"/>
  <c r="AE200" i="27"/>
  <c r="BX199" i="27"/>
  <c r="BW199" i="27"/>
  <c r="BU199" i="27"/>
  <c r="BT199" i="27"/>
  <c r="BS199" i="27"/>
  <c r="BR199" i="27"/>
  <c r="AR199" i="27"/>
  <c r="AQ199" i="27"/>
  <c r="AP199" i="27"/>
  <c r="AL199" i="27"/>
  <c r="AK199" i="27"/>
  <c r="AJ199" i="27"/>
  <c r="AI199" i="27"/>
  <c r="AH199" i="27"/>
  <c r="AF199" i="27"/>
  <c r="AE199" i="27"/>
  <c r="BX198" i="27"/>
  <c r="BW198" i="27"/>
  <c r="BU198" i="27"/>
  <c r="BT198" i="27"/>
  <c r="BS198" i="27"/>
  <c r="BR198" i="27"/>
  <c r="AR198" i="27"/>
  <c r="AQ198" i="27"/>
  <c r="AP198" i="27"/>
  <c r="AL198" i="27"/>
  <c r="AK198" i="27"/>
  <c r="AJ198" i="27"/>
  <c r="AI198" i="27"/>
  <c r="AH198" i="27"/>
  <c r="AF198" i="27"/>
  <c r="AE198" i="27"/>
  <c r="BX197" i="27"/>
  <c r="BW197" i="27"/>
  <c r="BU197" i="27"/>
  <c r="BT197" i="27"/>
  <c r="BS197" i="27"/>
  <c r="BR197" i="27"/>
  <c r="AR197" i="27"/>
  <c r="AQ197" i="27"/>
  <c r="AP197" i="27"/>
  <c r="AL197" i="27"/>
  <c r="AK197" i="27"/>
  <c r="AJ197" i="27"/>
  <c r="AI197" i="27"/>
  <c r="AH197" i="27"/>
  <c r="AF197" i="27"/>
  <c r="AE197" i="27"/>
  <c r="BX196" i="27"/>
  <c r="BW196" i="27"/>
  <c r="BU196" i="27"/>
  <c r="BT196" i="27"/>
  <c r="BS196" i="27"/>
  <c r="BR196" i="27"/>
  <c r="AR196" i="27"/>
  <c r="AQ196" i="27"/>
  <c r="AP196" i="27"/>
  <c r="AL196" i="27"/>
  <c r="AK196" i="27"/>
  <c r="AJ196" i="27"/>
  <c r="AI196" i="27"/>
  <c r="AH196" i="27"/>
  <c r="AF196" i="27"/>
  <c r="AE196" i="27"/>
  <c r="BX195" i="27"/>
  <c r="BW195" i="27"/>
  <c r="BU195" i="27"/>
  <c r="BT195" i="27"/>
  <c r="BS195" i="27"/>
  <c r="BR195" i="27"/>
  <c r="AR195" i="27"/>
  <c r="AQ195" i="27"/>
  <c r="AP195" i="27"/>
  <c r="AL195" i="27"/>
  <c r="AK195" i="27"/>
  <c r="AJ195" i="27"/>
  <c r="AI195" i="27"/>
  <c r="AH195" i="27"/>
  <c r="AG195" i="27"/>
  <c r="AF195" i="27"/>
  <c r="AE195" i="27"/>
  <c r="BX194" i="27"/>
  <c r="BW194" i="27"/>
  <c r="BU194" i="27"/>
  <c r="BT194" i="27"/>
  <c r="BS194" i="27"/>
  <c r="BR194" i="27"/>
  <c r="AR194" i="27"/>
  <c r="AQ194" i="27"/>
  <c r="AP194" i="27"/>
  <c r="AL194" i="27"/>
  <c r="AK194" i="27"/>
  <c r="AJ194" i="27"/>
  <c r="AI194" i="27"/>
  <c r="AH194" i="27"/>
  <c r="AG194" i="27"/>
  <c r="AF194" i="27"/>
  <c r="AE194" i="27"/>
  <c r="BX193" i="27"/>
  <c r="BW193" i="27"/>
  <c r="BU193" i="27"/>
  <c r="BT193" i="27"/>
  <c r="BS193" i="27"/>
  <c r="BR193" i="27"/>
  <c r="AR193" i="27"/>
  <c r="AQ193" i="27"/>
  <c r="AP193" i="27"/>
  <c r="AL193" i="27"/>
  <c r="AK193" i="27"/>
  <c r="AJ193" i="27"/>
  <c r="AI193" i="27"/>
  <c r="AH193" i="27"/>
  <c r="AG193" i="27"/>
  <c r="AF193" i="27"/>
  <c r="AE193" i="27"/>
  <c r="BX192" i="27"/>
  <c r="BW192" i="27"/>
  <c r="BU192" i="27"/>
  <c r="BT192" i="27"/>
  <c r="BS192" i="27"/>
  <c r="BR192" i="27"/>
  <c r="AR192" i="27"/>
  <c r="AQ192" i="27"/>
  <c r="AP192" i="27"/>
  <c r="AL192" i="27"/>
  <c r="AK192" i="27"/>
  <c r="AJ192" i="27"/>
  <c r="AI192" i="27"/>
  <c r="AH192" i="27"/>
  <c r="AG192" i="27"/>
  <c r="AF192" i="27"/>
  <c r="AE192" i="27"/>
  <c r="BX191" i="27"/>
  <c r="BW191" i="27"/>
  <c r="BU191" i="27"/>
  <c r="BT191" i="27"/>
  <c r="BS191" i="27"/>
  <c r="BR191" i="27"/>
  <c r="AR191" i="27"/>
  <c r="AQ191" i="27"/>
  <c r="AP191" i="27"/>
  <c r="AL191" i="27"/>
  <c r="AK191" i="27"/>
  <c r="AJ191" i="27"/>
  <c r="AI191" i="27"/>
  <c r="AH191" i="27"/>
  <c r="AG191" i="27"/>
  <c r="AF191" i="27"/>
  <c r="AE191" i="27"/>
  <c r="BX190" i="27"/>
  <c r="BW190" i="27"/>
  <c r="BU190" i="27"/>
  <c r="BT190" i="27"/>
  <c r="BS190" i="27"/>
  <c r="BR190" i="27"/>
  <c r="AR190" i="27"/>
  <c r="AQ190" i="27"/>
  <c r="AP190" i="27"/>
  <c r="AL190" i="27"/>
  <c r="AK190" i="27"/>
  <c r="AJ190" i="27"/>
  <c r="AI190" i="27"/>
  <c r="AH190" i="27"/>
  <c r="AG190" i="27"/>
  <c r="AF190" i="27"/>
  <c r="AE190" i="27"/>
  <c r="BX189" i="27"/>
  <c r="BW189" i="27"/>
  <c r="BU189" i="27"/>
  <c r="BT189" i="27"/>
  <c r="BS189" i="27"/>
  <c r="BR189" i="27"/>
  <c r="AR189" i="27"/>
  <c r="AQ189" i="27"/>
  <c r="AP189" i="27"/>
  <c r="AL189" i="27"/>
  <c r="AK189" i="27"/>
  <c r="AJ189" i="27"/>
  <c r="AI189" i="27"/>
  <c r="AH189" i="27"/>
  <c r="AG189" i="27"/>
  <c r="AF189" i="27"/>
  <c r="AE189" i="27"/>
  <c r="BX188" i="27"/>
  <c r="BW188" i="27"/>
  <c r="BU188" i="27"/>
  <c r="BT188" i="27"/>
  <c r="BS188" i="27"/>
  <c r="BR188" i="27"/>
  <c r="AR188" i="27"/>
  <c r="AQ188" i="27"/>
  <c r="AP188" i="27"/>
  <c r="AL188" i="27"/>
  <c r="AK188" i="27"/>
  <c r="AJ188" i="27"/>
  <c r="AI188" i="27"/>
  <c r="AH188" i="27"/>
  <c r="AG188" i="27"/>
  <c r="AF188" i="27"/>
  <c r="AE188" i="27"/>
  <c r="BX187" i="27"/>
  <c r="BW187" i="27"/>
  <c r="BU187" i="27"/>
  <c r="BT187" i="27"/>
  <c r="BS187" i="27"/>
  <c r="BR187" i="27"/>
  <c r="AR187" i="27"/>
  <c r="AQ187" i="27"/>
  <c r="AP187" i="27"/>
  <c r="AL187" i="27"/>
  <c r="AK187" i="27"/>
  <c r="AJ187" i="27"/>
  <c r="AI187" i="27"/>
  <c r="AH187" i="27"/>
  <c r="AG187" i="27"/>
  <c r="AF187" i="27"/>
  <c r="AE187" i="27"/>
  <c r="BX186" i="27"/>
  <c r="BW186" i="27"/>
  <c r="BU186" i="27"/>
  <c r="BT186" i="27"/>
  <c r="BS186" i="27"/>
  <c r="BR186" i="27"/>
  <c r="AR186" i="27"/>
  <c r="AQ186" i="27"/>
  <c r="AP186" i="27"/>
  <c r="AL186" i="27"/>
  <c r="AK186" i="27"/>
  <c r="AJ186" i="27"/>
  <c r="AI186" i="27"/>
  <c r="AH186" i="27"/>
  <c r="AG186" i="27"/>
  <c r="AF186" i="27"/>
  <c r="AE186" i="27"/>
  <c r="BX185" i="27"/>
  <c r="BW185" i="27"/>
  <c r="BU185" i="27"/>
  <c r="BT185" i="27"/>
  <c r="BS185" i="27"/>
  <c r="BR185" i="27"/>
  <c r="AR185" i="27"/>
  <c r="AQ185" i="27"/>
  <c r="AP185" i="27"/>
  <c r="AL185" i="27"/>
  <c r="AK185" i="27"/>
  <c r="AJ185" i="27"/>
  <c r="AI185" i="27"/>
  <c r="AH185" i="27"/>
  <c r="AG185" i="27"/>
  <c r="AF185" i="27"/>
  <c r="AE185" i="27"/>
  <c r="BX184" i="27"/>
  <c r="BW184" i="27"/>
  <c r="BU184" i="27"/>
  <c r="BT184" i="27"/>
  <c r="BS184" i="27"/>
  <c r="BR184" i="27"/>
  <c r="AR184" i="27"/>
  <c r="AQ184" i="27"/>
  <c r="AP184" i="27"/>
  <c r="AL184" i="27"/>
  <c r="AK184" i="27"/>
  <c r="AJ184" i="27"/>
  <c r="AI184" i="27"/>
  <c r="AH184" i="27"/>
  <c r="AG184" i="27"/>
  <c r="AF184" i="27"/>
  <c r="AE184" i="27"/>
  <c r="BX183" i="27"/>
  <c r="BW183" i="27"/>
  <c r="BU183" i="27"/>
  <c r="BT183" i="27"/>
  <c r="BS183" i="27"/>
  <c r="BR183" i="27"/>
  <c r="AR183" i="27"/>
  <c r="AQ183" i="27"/>
  <c r="AP183" i="27"/>
  <c r="AL183" i="27"/>
  <c r="AK183" i="27"/>
  <c r="AJ183" i="27"/>
  <c r="AI183" i="27"/>
  <c r="AH183" i="27"/>
  <c r="AG183" i="27"/>
  <c r="AF183" i="27"/>
  <c r="AE183" i="27"/>
  <c r="BX182" i="27"/>
  <c r="BW182" i="27"/>
  <c r="BU182" i="27"/>
  <c r="BT182" i="27"/>
  <c r="BS182" i="27"/>
  <c r="BR182" i="27"/>
  <c r="AR182" i="27"/>
  <c r="AQ182" i="27"/>
  <c r="AP182" i="27"/>
  <c r="AL182" i="27"/>
  <c r="AK182" i="27"/>
  <c r="AJ182" i="27"/>
  <c r="AI182" i="27"/>
  <c r="AH182" i="27"/>
  <c r="AG182" i="27"/>
  <c r="AF182" i="27"/>
  <c r="AE182" i="27"/>
  <c r="BX181" i="27"/>
  <c r="BW181" i="27"/>
  <c r="BU181" i="27"/>
  <c r="BT181" i="27"/>
  <c r="BS181" i="27"/>
  <c r="BR181" i="27"/>
  <c r="AR181" i="27"/>
  <c r="AQ181" i="27"/>
  <c r="AP181" i="27"/>
  <c r="AL181" i="27"/>
  <c r="AK181" i="27"/>
  <c r="AJ181" i="27"/>
  <c r="AI181" i="27"/>
  <c r="AH181" i="27"/>
  <c r="AG181" i="27"/>
  <c r="AF181" i="27"/>
  <c r="AE181" i="27"/>
  <c r="BX180" i="27"/>
  <c r="BW180" i="27"/>
  <c r="BU180" i="27"/>
  <c r="BT180" i="27"/>
  <c r="BS180" i="27"/>
  <c r="BR180" i="27"/>
  <c r="AR180" i="27"/>
  <c r="AQ180" i="27"/>
  <c r="AP180" i="27"/>
  <c r="AL180" i="27"/>
  <c r="AK180" i="27"/>
  <c r="AJ180" i="27"/>
  <c r="AI180" i="27"/>
  <c r="AH180" i="27"/>
  <c r="AG180" i="27"/>
  <c r="AF180" i="27"/>
  <c r="AE180" i="27"/>
  <c r="BX179" i="27"/>
  <c r="BW179" i="27"/>
  <c r="BU179" i="27"/>
  <c r="BT179" i="27"/>
  <c r="BS179" i="27"/>
  <c r="BR179" i="27"/>
  <c r="AR179" i="27"/>
  <c r="AQ179" i="27"/>
  <c r="AP179" i="27"/>
  <c r="AL179" i="27"/>
  <c r="AK179" i="27"/>
  <c r="AJ179" i="27"/>
  <c r="AI179" i="27"/>
  <c r="AH179" i="27"/>
  <c r="AG179" i="27"/>
  <c r="AF179" i="27"/>
  <c r="AE179" i="27"/>
  <c r="BX178" i="27"/>
  <c r="BW178" i="27"/>
  <c r="BU178" i="27"/>
  <c r="BT178" i="27"/>
  <c r="BS178" i="27"/>
  <c r="BR178" i="27"/>
  <c r="AR178" i="27"/>
  <c r="AQ178" i="27"/>
  <c r="AP178" i="27"/>
  <c r="AL178" i="27"/>
  <c r="AK178" i="27"/>
  <c r="AJ178" i="27"/>
  <c r="AI178" i="27"/>
  <c r="AH178" i="27"/>
  <c r="AG178" i="27"/>
  <c r="AF178" i="27"/>
  <c r="AE178" i="27"/>
  <c r="BX177" i="27"/>
  <c r="BW177" i="27"/>
  <c r="BU177" i="27"/>
  <c r="BT177" i="27"/>
  <c r="BS177" i="27"/>
  <c r="BR177" i="27"/>
  <c r="AR177" i="27"/>
  <c r="AQ177" i="27"/>
  <c r="AP177" i="27"/>
  <c r="AL177" i="27"/>
  <c r="AK177" i="27"/>
  <c r="AJ177" i="27"/>
  <c r="AI177" i="27"/>
  <c r="AH177" i="27"/>
  <c r="AG177" i="27"/>
  <c r="AF177" i="27"/>
  <c r="AE177" i="27"/>
  <c r="BX176" i="27"/>
  <c r="BW176" i="27"/>
  <c r="BU176" i="27"/>
  <c r="BT176" i="27"/>
  <c r="BS176" i="27"/>
  <c r="BR176" i="27"/>
  <c r="AR176" i="27"/>
  <c r="AQ176" i="27"/>
  <c r="AP176" i="27"/>
  <c r="AL176" i="27"/>
  <c r="AK176" i="27"/>
  <c r="AJ176" i="27"/>
  <c r="AI176" i="27"/>
  <c r="AH176" i="27"/>
  <c r="AG176" i="27"/>
  <c r="AF176" i="27"/>
  <c r="AE176" i="27"/>
  <c r="BX175" i="27"/>
  <c r="BW175" i="27"/>
  <c r="BU175" i="27"/>
  <c r="BT175" i="27"/>
  <c r="BS175" i="27"/>
  <c r="BR175" i="27"/>
  <c r="AR175" i="27"/>
  <c r="AQ175" i="27"/>
  <c r="AP175" i="27"/>
  <c r="AL175" i="27"/>
  <c r="AK175" i="27"/>
  <c r="AJ175" i="27"/>
  <c r="AI175" i="27"/>
  <c r="AH175" i="27"/>
  <c r="AG175" i="27"/>
  <c r="AF175" i="27"/>
  <c r="AE175" i="27"/>
  <c r="BX174" i="27"/>
  <c r="BW174" i="27"/>
  <c r="BU174" i="27"/>
  <c r="BT174" i="27"/>
  <c r="BS174" i="27"/>
  <c r="BR174" i="27"/>
  <c r="AR174" i="27"/>
  <c r="AQ174" i="27"/>
  <c r="AP174" i="27"/>
  <c r="AL174" i="27"/>
  <c r="AK174" i="27"/>
  <c r="AJ174" i="27"/>
  <c r="AI174" i="27"/>
  <c r="AH174" i="27"/>
  <c r="AG174" i="27"/>
  <c r="AF174" i="27"/>
  <c r="AE174" i="27"/>
  <c r="BX173" i="27"/>
  <c r="BW173" i="27"/>
  <c r="BU173" i="27"/>
  <c r="BT173" i="27"/>
  <c r="BS173" i="27"/>
  <c r="BR173" i="27"/>
  <c r="AR173" i="27"/>
  <c r="AQ173" i="27"/>
  <c r="AP173" i="27"/>
  <c r="AL173" i="27"/>
  <c r="AK173" i="27"/>
  <c r="AJ173" i="27"/>
  <c r="AI173" i="27"/>
  <c r="AH173" i="27"/>
  <c r="AG173" i="27"/>
  <c r="AF173" i="27"/>
  <c r="AE173" i="27"/>
  <c r="BX172" i="27"/>
  <c r="BW172" i="27"/>
  <c r="BU172" i="27"/>
  <c r="BT172" i="27"/>
  <c r="BS172" i="27"/>
  <c r="BR172" i="27"/>
  <c r="AR172" i="27"/>
  <c r="AQ172" i="27"/>
  <c r="AP172" i="27"/>
  <c r="AL172" i="27"/>
  <c r="AK172" i="27"/>
  <c r="AJ172" i="27"/>
  <c r="AI172" i="27"/>
  <c r="AH172" i="27"/>
  <c r="AG172" i="27"/>
  <c r="AF172" i="27"/>
  <c r="AE172" i="27"/>
  <c r="BX171" i="27"/>
  <c r="BW171" i="27"/>
  <c r="BU171" i="27"/>
  <c r="BT171" i="27"/>
  <c r="BS171" i="27"/>
  <c r="BR171" i="27"/>
  <c r="AR171" i="27"/>
  <c r="AQ171" i="27"/>
  <c r="AP171" i="27"/>
  <c r="AL171" i="27"/>
  <c r="AK171" i="27"/>
  <c r="AJ171" i="27"/>
  <c r="AI171" i="27"/>
  <c r="AH171" i="27"/>
  <c r="AG171" i="27"/>
  <c r="AF171" i="27"/>
  <c r="AE171" i="27"/>
  <c r="BX170" i="27"/>
  <c r="BW170" i="27"/>
  <c r="BU170" i="27"/>
  <c r="BT170" i="27"/>
  <c r="BS170" i="27"/>
  <c r="BR170" i="27"/>
  <c r="AR170" i="27"/>
  <c r="AQ170" i="27"/>
  <c r="AP170" i="27"/>
  <c r="AL170" i="27"/>
  <c r="AK170" i="27"/>
  <c r="AJ170" i="27"/>
  <c r="AI170" i="27"/>
  <c r="AH170" i="27"/>
  <c r="AG170" i="27"/>
  <c r="AF170" i="27"/>
  <c r="AE170" i="27"/>
  <c r="BX169" i="27"/>
  <c r="BW169" i="27"/>
  <c r="BU169" i="27"/>
  <c r="BT169" i="27"/>
  <c r="BS169" i="27"/>
  <c r="BR169" i="27"/>
  <c r="AR169" i="27"/>
  <c r="AQ169" i="27"/>
  <c r="AP169" i="27"/>
  <c r="AL169" i="27"/>
  <c r="AK169" i="27"/>
  <c r="AJ169" i="27"/>
  <c r="AI169" i="27"/>
  <c r="AH169" i="27"/>
  <c r="AG169" i="27"/>
  <c r="AF169" i="27"/>
  <c r="AE169" i="27"/>
  <c r="BX168" i="27"/>
  <c r="BW168" i="27"/>
  <c r="BU168" i="27"/>
  <c r="BT168" i="27"/>
  <c r="BS168" i="27"/>
  <c r="BR168" i="27"/>
  <c r="AR168" i="27"/>
  <c r="AQ168" i="27"/>
  <c r="AP168" i="27"/>
  <c r="AL168" i="27"/>
  <c r="AK168" i="27"/>
  <c r="AJ168" i="27"/>
  <c r="AI168" i="27"/>
  <c r="AH168" i="27"/>
  <c r="AG168" i="27"/>
  <c r="AF168" i="27"/>
  <c r="AE168" i="27"/>
  <c r="BX167" i="27"/>
  <c r="BW167" i="27"/>
  <c r="BU167" i="27"/>
  <c r="BT167" i="27"/>
  <c r="BS167" i="27"/>
  <c r="BR167" i="27"/>
  <c r="AR167" i="27"/>
  <c r="AQ167" i="27"/>
  <c r="AP167" i="27"/>
  <c r="AL167" i="27"/>
  <c r="AK167" i="27"/>
  <c r="AJ167" i="27"/>
  <c r="AI167" i="27"/>
  <c r="AH167" i="27"/>
  <c r="AG167" i="27"/>
  <c r="AF167" i="27"/>
  <c r="AE167" i="27"/>
  <c r="BX166" i="27"/>
  <c r="BW166" i="27"/>
  <c r="BU166" i="27"/>
  <c r="BT166" i="27"/>
  <c r="BS166" i="27"/>
  <c r="BR166" i="27"/>
  <c r="AR166" i="27"/>
  <c r="AQ166" i="27"/>
  <c r="AP166" i="27"/>
  <c r="AL166" i="27"/>
  <c r="AK166" i="27"/>
  <c r="AJ166" i="27"/>
  <c r="AI166" i="27"/>
  <c r="AH166" i="27"/>
  <c r="AG166" i="27"/>
  <c r="AF166" i="27"/>
  <c r="AE166" i="27"/>
  <c r="BX165" i="27"/>
  <c r="BW165" i="27"/>
  <c r="BU165" i="27"/>
  <c r="BT165" i="27"/>
  <c r="BS165" i="27"/>
  <c r="BR165" i="27"/>
  <c r="AR165" i="27"/>
  <c r="AQ165" i="27"/>
  <c r="AP165" i="27"/>
  <c r="AL165" i="27"/>
  <c r="AK165" i="27"/>
  <c r="AJ165" i="27"/>
  <c r="AI165" i="27"/>
  <c r="AH165" i="27"/>
  <c r="AG165" i="27"/>
  <c r="AF165" i="27"/>
  <c r="AE165" i="27"/>
  <c r="BX164" i="27"/>
  <c r="BW164" i="27"/>
  <c r="BU164" i="27"/>
  <c r="BT164" i="27"/>
  <c r="BS164" i="27"/>
  <c r="BR164" i="27"/>
  <c r="AR164" i="27"/>
  <c r="AQ164" i="27"/>
  <c r="AP164" i="27"/>
  <c r="AL164" i="27"/>
  <c r="AK164" i="27"/>
  <c r="AJ164" i="27"/>
  <c r="AI164" i="27"/>
  <c r="AH164" i="27"/>
  <c r="AG164" i="27"/>
  <c r="AF164" i="27"/>
  <c r="AE164" i="27"/>
  <c r="BX163" i="27"/>
  <c r="BW163" i="27"/>
  <c r="BU163" i="27"/>
  <c r="BT163" i="27"/>
  <c r="BS163" i="27"/>
  <c r="BR163" i="27"/>
  <c r="AR163" i="27"/>
  <c r="AQ163" i="27"/>
  <c r="AP163" i="27"/>
  <c r="AL163" i="27"/>
  <c r="AK163" i="27"/>
  <c r="AJ163" i="27"/>
  <c r="AI163" i="27"/>
  <c r="AH163" i="27"/>
  <c r="AG163" i="27"/>
  <c r="AF163" i="27"/>
  <c r="AE163" i="27"/>
  <c r="BX162" i="27"/>
  <c r="BW162" i="27"/>
  <c r="BU162" i="27"/>
  <c r="BT162" i="27"/>
  <c r="BS162" i="27"/>
  <c r="BR162" i="27"/>
  <c r="AR162" i="27"/>
  <c r="AQ162" i="27"/>
  <c r="AP162" i="27"/>
  <c r="AL162" i="27"/>
  <c r="AK162" i="27"/>
  <c r="AJ162" i="27"/>
  <c r="AI162" i="27"/>
  <c r="AH162" i="27"/>
  <c r="AG162" i="27"/>
  <c r="AF162" i="27"/>
  <c r="AE162" i="27"/>
  <c r="BX161" i="27"/>
  <c r="BW161" i="27"/>
  <c r="BU161" i="27"/>
  <c r="BT161" i="27"/>
  <c r="BS161" i="27"/>
  <c r="BR161" i="27"/>
  <c r="AR161" i="27"/>
  <c r="AQ161" i="27"/>
  <c r="AP161" i="27"/>
  <c r="AL161" i="27"/>
  <c r="AK161" i="27"/>
  <c r="AJ161" i="27"/>
  <c r="AI161" i="27"/>
  <c r="AH161" i="27"/>
  <c r="AG161" i="27"/>
  <c r="AF161" i="27"/>
  <c r="AE161" i="27"/>
  <c r="BX160" i="27"/>
  <c r="BW160" i="27"/>
  <c r="BU160" i="27"/>
  <c r="BT160" i="27"/>
  <c r="BS160" i="27"/>
  <c r="BR160" i="27"/>
  <c r="AR160" i="27"/>
  <c r="AQ160" i="27"/>
  <c r="AP160" i="27"/>
  <c r="AL160" i="27"/>
  <c r="AK160" i="27"/>
  <c r="AJ160" i="27"/>
  <c r="AI160" i="27"/>
  <c r="AH160" i="27"/>
  <c r="AG160" i="27"/>
  <c r="AF160" i="27"/>
  <c r="AE160" i="27"/>
  <c r="BX159" i="27"/>
  <c r="BW159" i="27"/>
  <c r="BU159" i="27"/>
  <c r="BT159" i="27"/>
  <c r="BS159" i="27"/>
  <c r="BR159" i="27"/>
  <c r="AR159" i="27"/>
  <c r="AQ159" i="27"/>
  <c r="AP159" i="27"/>
  <c r="AL159" i="27"/>
  <c r="AK159" i="27"/>
  <c r="AJ159" i="27"/>
  <c r="AI159" i="27"/>
  <c r="AH159" i="27"/>
  <c r="AG159" i="27"/>
  <c r="AF159" i="27"/>
  <c r="AE159" i="27"/>
  <c r="BX158" i="27"/>
  <c r="BW158" i="27"/>
  <c r="BU158" i="27"/>
  <c r="BT158" i="27"/>
  <c r="BS158" i="27"/>
  <c r="BR158" i="27"/>
  <c r="AR158" i="27"/>
  <c r="AQ158" i="27"/>
  <c r="AP158" i="27"/>
  <c r="AL158" i="27"/>
  <c r="AK158" i="27"/>
  <c r="AJ158" i="27"/>
  <c r="AI158" i="27"/>
  <c r="AH158" i="27"/>
  <c r="AG158" i="27"/>
  <c r="AF158" i="27"/>
  <c r="AE158" i="27"/>
  <c r="BX157" i="27"/>
  <c r="BW157" i="27"/>
  <c r="BU157" i="27"/>
  <c r="BT157" i="27"/>
  <c r="BS157" i="27"/>
  <c r="BR157" i="27"/>
  <c r="AR157" i="27"/>
  <c r="AQ157" i="27"/>
  <c r="AP157" i="27"/>
  <c r="AL157" i="27"/>
  <c r="AK157" i="27"/>
  <c r="AJ157" i="27"/>
  <c r="AI157" i="27"/>
  <c r="AH157" i="27"/>
  <c r="AG157" i="27"/>
  <c r="AF157" i="27"/>
  <c r="AE157" i="27"/>
  <c r="BX156" i="27"/>
  <c r="BW156" i="27"/>
  <c r="BU156" i="27"/>
  <c r="BT156" i="27"/>
  <c r="BS156" i="27"/>
  <c r="BR156" i="27"/>
  <c r="AR156" i="27"/>
  <c r="AQ156" i="27"/>
  <c r="AP156" i="27"/>
  <c r="AL156" i="27"/>
  <c r="AK156" i="27"/>
  <c r="AJ156" i="27"/>
  <c r="AI156" i="27"/>
  <c r="AH156" i="27"/>
  <c r="AG156" i="27"/>
  <c r="AF156" i="27"/>
  <c r="AE156" i="27"/>
  <c r="BX155" i="27"/>
  <c r="BW155" i="27"/>
  <c r="BU155" i="27"/>
  <c r="BT155" i="27"/>
  <c r="BS155" i="27"/>
  <c r="BR155" i="27"/>
  <c r="AR155" i="27"/>
  <c r="AQ155" i="27"/>
  <c r="AP155" i="27"/>
  <c r="AL155" i="27"/>
  <c r="AK155" i="27"/>
  <c r="AJ155" i="27"/>
  <c r="AI155" i="27"/>
  <c r="AH155" i="27"/>
  <c r="AG155" i="27"/>
  <c r="AF155" i="27"/>
  <c r="AE155" i="27"/>
  <c r="BX154" i="27"/>
  <c r="BW154" i="27"/>
  <c r="BU154" i="27"/>
  <c r="BT154" i="27"/>
  <c r="BS154" i="27"/>
  <c r="BR154" i="27"/>
  <c r="AR154" i="27"/>
  <c r="AQ154" i="27"/>
  <c r="AP154" i="27"/>
  <c r="AL154" i="27"/>
  <c r="AK154" i="27"/>
  <c r="AJ154" i="27"/>
  <c r="AI154" i="27"/>
  <c r="AH154" i="27"/>
  <c r="AG154" i="27"/>
  <c r="AF154" i="27"/>
  <c r="AE154" i="27"/>
  <c r="BX153" i="27"/>
  <c r="BW153" i="27"/>
  <c r="BU153" i="27"/>
  <c r="BT153" i="27"/>
  <c r="BS153" i="27"/>
  <c r="BR153" i="27"/>
  <c r="AR153" i="27"/>
  <c r="AQ153" i="27"/>
  <c r="AP153" i="27"/>
  <c r="AL153" i="27"/>
  <c r="AK153" i="27"/>
  <c r="AJ153" i="27"/>
  <c r="AI153" i="27"/>
  <c r="AH153" i="27"/>
  <c r="AG153" i="27"/>
  <c r="AF153" i="27"/>
  <c r="AE153" i="27"/>
  <c r="BX152" i="27"/>
  <c r="BW152" i="27"/>
  <c r="BU152" i="27"/>
  <c r="BT152" i="27"/>
  <c r="BS152" i="27"/>
  <c r="BR152" i="27"/>
  <c r="AR152" i="27"/>
  <c r="AQ152" i="27"/>
  <c r="AP152" i="27"/>
  <c r="AL152" i="27"/>
  <c r="AK152" i="27"/>
  <c r="AJ152" i="27"/>
  <c r="AI152" i="27"/>
  <c r="AH152" i="27"/>
  <c r="AG152" i="27"/>
  <c r="AF152" i="27"/>
  <c r="AE152" i="27"/>
  <c r="BX151" i="27"/>
  <c r="BW151" i="27"/>
  <c r="BU151" i="27"/>
  <c r="BT151" i="27"/>
  <c r="BS151" i="27"/>
  <c r="BR151" i="27"/>
  <c r="AR151" i="27"/>
  <c r="AQ151" i="27"/>
  <c r="AP151" i="27"/>
  <c r="AL151" i="27"/>
  <c r="AK151" i="27"/>
  <c r="AJ151" i="27"/>
  <c r="AI151" i="27"/>
  <c r="AH151" i="27"/>
  <c r="AG151" i="27"/>
  <c r="AF151" i="27"/>
  <c r="AE151" i="27"/>
  <c r="BX150" i="27"/>
  <c r="BW150" i="27"/>
  <c r="BU150" i="27"/>
  <c r="BT150" i="27"/>
  <c r="BS150" i="27"/>
  <c r="BR150" i="27"/>
  <c r="AR150" i="27"/>
  <c r="AQ150" i="27"/>
  <c r="AP150" i="27"/>
  <c r="AL150" i="27"/>
  <c r="AK150" i="27"/>
  <c r="AJ150" i="27"/>
  <c r="AI150" i="27"/>
  <c r="AH150" i="27"/>
  <c r="AG150" i="27"/>
  <c r="AF150" i="27"/>
  <c r="AE150" i="27"/>
  <c r="BX149" i="27"/>
  <c r="BW149" i="27"/>
  <c r="BU149" i="27"/>
  <c r="BT149" i="27"/>
  <c r="BS149" i="27"/>
  <c r="BR149" i="27"/>
  <c r="AR149" i="27"/>
  <c r="AQ149" i="27"/>
  <c r="AP149" i="27"/>
  <c r="AL149" i="27"/>
  <c r="AK149" i="27"/>
  <c r="AJ149" i="27"/>
  <c r="AI149" i="27"/>
  <c r="AH149" i="27"/>
  <c r="AG149" i="27"/>
  <c r="AF149" i="27"/>
  <c r="AE149" i="27"/>
  <c r="BX148" i="27"/>
  <c r="BW148" i="27"/>
  <c r="BU148" i="27"/>
  <c r="BT148" i="27"/>
  <c r="BS148" i="27"/>
  <c r="BR148" i="27"/>
  <c r="AR148" i="27"/>
  <c r="AQ148" i="27"/>
  <c r="AP148" i="27"/>
  <c r="AL148" i="27"/>
  <c r="AK148" i="27"/>
  <c r="AJ148" i="27"/>
  <c r="AI148" i="27"/>
  <c r="AH148" i="27"/>
  <c r="AG148" i="27"/>
  <c r="AF148" i="27"/>
  <c r="AE148" i="27"/>
  <c r="BX147" i="27"/>
  <c r="BW147" i="27"/>
  <c r="BU147" i="27"/>
  <c r="BT147" i="27"/>
  <c r="BS147" i="27"/>
  <c r="BR147" i="27"/>
  <c r="AR147" i="27"/>
  <c r="AQ147" i="27"/>
  <c r="AP147" i="27"/>
  <c r="AL147" i="27"/>
  <c r="AK147" i="27"/>
  <c r="AJ147" i="27"/>
  <c r="AI147" i="27"/>
  <c r="AH147" i="27"/>
  <c r="AG147" i="27"/>
  <c r="AF147" i="27"/>
  <c r="AE147" i="27"/>
  <c r="BX146" i="27"/>
  <c r="BW146" i="27"/>
  <c r="BU146" i="27"/>
  <c r="BT146" i="27"/>
  <c r="BS146" i="27"/>
  <c r="BR146" i="27"/>
  <c r="AR146" i="27"/>
  <c r="AQ146" i="27"/>
  <c r="AP146" i="27"/>
  <c r="AL146" i="27"/>
  <c r="AK146" i="27"/>
  <c r="AJ146" i="27"/>
  <c r="AI146" i="27"/>
  <c r="AH146" i="27"/>
  <c r="AG146" i="27"/>
  <c r="AF146" i="27"/>
  <c r="AE146" i="27"/>
  <c r="BX145" i="27"/>
  <c r="BW145" i="27"/>
  <c r="BU145" i="27"/>
  <c r="BT145" i="27"/>
  <c r="BS145" i="27"/>
  <c r="BR145" i="27"/>
  <c r="AR145" i="27"/>
  <c r="AQ145" i="27"/>
  <c r="AP145" i="27"/>
  <c r="AL145" i="27"/>
  <c r="AK145" i="27"/>
  <c r="AJ145" i="27"/>
  <c r="AI145" i="27"/>
  <c r="AH145" i="27"/>
  <c r="AG145" i="27"/>
  <c r="AF145" i="27"/>
  <c r="AE145" i="27"/>
  <c r="BX144" i="27"/>
  <c r="BW144" i="27"/>
  <c r="BU144" i="27"/>
  <c r="BT144" i="27"/>
  <c r="BS144" i="27"/>
  <c r="BR144" i="27"/>
  <c r="AR144" i="27"/>
  <c r="AQ144" i="27"/>
  <c r="AP144" i="27"/>
  <c r="AL144" i="27"/>
  <c r="AK144" i="27"/>
  <c r="AJ144" i="27"/>
  <c r="AI144" i="27"/>
  <c r="AH144" i="27"/>
  <c r="AG144" i="27"/>
  <c r="AF144" i="27"/>
  <c r="AE144" i="27"/>
  <c r="BX143" i="27"/>
  <c r="BW143" i="27"/>
  <c r="BU143" i="27"/>
  <c r="BT143" i="27"/>
  <c r="BS143" i="27"/>
  <c r="BR143" i="27"/>
  <c r="AR143" i="27"/>
  <c r="AQ143" i="27"/>
  <c r="AP143" i="27"/>
  <c r="AL143" i="27"/>
  <c r="AK143" i="27"/>
  <c r="AJ143" i="27"/>
  <c r="AI143" i="27"/>
  <c r="AH143" i="27"/>
  <c r="AG143" i="27"/>
  <c r="AF143" i="27"/>
  <c r="AE143" i="27"/>
  <c r="BX142" i="27"/>
  <c r="BW142" i="27"/>
  <c r="BU142" i="27"/>
  <c r="BT142" i="27"/>
  <c r="BS142" i="27"/>
  <c r="BR142" i="27"/>
  <c r="AR142" i="27"/>
  <c r="AQ142" i="27"/>
  <c r="AP142" i="27"/>
  <c r="AL142" i="27"/>
  <c r="AK142" i="27"/>
  <c r="AJ142" i="27"/>
  <c r="AI142" i="27"/>
  <c r="AH142" i="27"/>
  <c r="AG142" i="27"/>
  <c r="AF142" i="27"/>
  <c r="AE142" i="27"/>
  <c r="BX141" i="27"/>
  <c r="BW141" i="27"/>
  <c r="BU141" i="27"/>
  <c r="BT141" i="27"/>
  <c r="BS141" i="27"/>
  <c r="BR141" i="27"/>
  <c r="AR141" i="27"/>
  <c r="AQ141" i="27"/>
  <c r="AP141" i="27"/>
  <c r="AL141" i="27"/>
  <c r="AK141" i="27"/>
  <c r="AJ141" i="27"/>
  <c r="AI141" i="27"/>
  <c r="AH141" i="27"/>
  <c r="AG141" i="27"/>
  <c r="AF141" i="27"/>
  <c r="AE141" i="27"/>
  <c r="BX140" i="27"/>
  <c r="BW140" i="27"/>
  <c r="BU140" i="27"/>
  <c r="BT140" i="27"/>
  <c r="BS140" i="27"/>
  <c r="BR140" i="27"/>
  <c r="AR140" i="27"/>
  <c r="AQ140" i="27"/>
  <c r="AP140" i="27"/>
  <c r="AL140" i="27"/>
  <c r="AK140" i="27"/>
  <c r="AJ140" i="27"/>
  <c r="AI140" i="27"/>
  <c r="AH140" i="27"/>
  <c r="AG140" i="27"/>
  <c r="AF140" i="27"/>
  <c r="AE140" i="27"/>
  <c r="BX139" i="27"/>
  <c r="BW139" i="27"/>
  <c r="BU139" i="27"/>
  <c r="BT139" i="27"/>
  <c r="BS139" i="27"/>
  <c r="BR139" i="27"/>
  <c r="AR139" i="27"/>
  <c r="AQ139" i="27"/>
  <c r="AP139" i="27"/>
  <c r="AL139" i="27"/>
  <c r="AK139" i="27"/>
  <c r="AJ139" i="27"/>
  <c r="AI139" i="27"/>
  <c r="AH139" i="27"/>
  <c r="AG139" i="27"/>
  <c r="AF139" i="27"/>
  <c r="AE139" i="27"/>
  <c r="BX138" i="27"/>
  <c r="BW138" i="27"/>
  <c r="BU138" i="27"/>
  <c r="BT138" i="27"/>
  <c r="BS138" i="27"/>
  <c r="BR138" i="27"/>
  <c r="AR138" i="27"/>
  <c r="AQ138" i="27"/>
  <c r="AP138" i="27"/>
  <c r="AL138" i="27"/>
  <c r="AK138" i="27"/>
  <c r="AJ138" i="27"/>
  <c r="AI138" i="27"/>
  <c r="AH138" i="27"/>
  <c r="AG138" i="27"/>
  <c r="AF138" i="27"/>
  <c r="AE138" i="27"/>
  <c r="BX137" i="27"/>
  <c r="BW137" i="27"/>
  <c r="BU137" i="27"/>
  <c r="BT137" i="27"/>
  <c r="BS137" i="27"/>
  <c r="BR137" i="27"/>
  <c r="AR137" i="27"/>
  <c r="AQ137" i="27"/>
  <c r="AP137" i="27"/>
  <c r="AL137" i="27"/>
  <c r="AK137" i="27"/>
  <c r="AJ137" i="27"/>
  <c r="AI137" i="27"/>
  <c r="AH137" i="27"/>
  <c r="AG137" i="27"/>
  <c r="AF137" i="27"/>
  <c r="AE137" i="27"/>
  <c r="BX136" i="27"/>
  <c r="BW136" i="27"/>
  <c r="BU136" i="27"/>
  <c r="BT136" i="27"/>
  <c r="BS136" i="27"/>
  <c r="BR136" i="27"/>
  <c r="AR136" i="27"/>
  <c r="AQ136" i="27"/>
  <c r="AP136" i="27"/>
  <c r="AL136" i="27"/>
  <c r="AK136" i="27"/>
  <c r="AJ136" i="27"/>
  <c r="AI136" i="27"/>
  <c r="AH136" i="27"/>
  <c r="AG136" i="27"/>
  <c r="AF136" i="27"/>
  <c r="AE136" i="27"/>
  <c r="BX135" i="27"/>
  <c r="BW135" i="27"/>
  <c r="BU135" i="27"/>
  <c r="BT135" i="27"/>
  <c r="BS135" i="27"/>
  <c r="BR135" i="27"/>
  <c r="AR135" i="27"/>
  <c r="AQ135" i="27"/>
  <c r="AP135" i="27"/>
  <c r="AL135" i="27"/>
  <c r="AK135" i="27"/>
  <c r="AJ135" i="27"/>
  <c r="AI135" i="27"/>
  <c r="AH135" i="27"/>
  <c r="AG135" i="27"/>
  <c r="AF135" i="27"/>
  <c r="AE135" i="27"/>
  <c r="BX134" i="27"/>
  <c r="BW134" i="27"/>
  <c r="BU134" i="27"/>
  <c r="BT134" i="27"/>
  <c r="BS134" i="27"/>
  <c r="BR134" i="27"/>
  <c r="AR134" i="27"/>
  <c r="AQ134" i="27"/>
  <c r="AP134" i="27"/>
  <c r="AL134" i="27"/>
  <c r="AK134" i="27"/>
  <c r="AJ134" i="27"/>
  <c r="AI134" i="27"/>
  <c r="AH134" i="27"/>
  <c r="AG134" i="27"/>
  <c r="AF134" i="27"/>
  <c r="AE134" i="27"/>
  <c r="BX133" i="27"/>
  <c r="BW133" i="27"/>
  <c r="BU133" i="27"/>
  <c r="BT133" i="27"/>
  <c r="BS133" i="27"/>
  <c r="BR133" i="27"/>
  <c r="AR133" i="27"/>
  <c r="AQ133" i="27"/>
  <c r="AP133" i="27"/>
  <c r="AL133" i="27"/>
  <c r="AK133" i="27"/>
  <c r="AJ133" i="27"/>
  <c r="AI133" i="27"/>
  <c r="AH133" i="27"/>
  <c r="AG133" i="27"/>
  <c r="AF133" i="27"/>
  <c r="AE133" i="27"/>
  <c r="BX132" i="27"/>
  <c r="BW132" i="27"/>
  <c r="BU132" i="27"/>
  <c r="BT132" i="27"/>
  <c r="BS132" i="27"/>
  <c r="BR132" i="27"/>
  <c r="AR132" i="27"/>
  <c r="AQ132" i="27"/>
  <c r="AP132" i="27"/>
  <c r="AL132" i="27"/>
  <c r="AK132" i="27"/>
  <c r="AJ132" i="27"/>
  <c r="AI132" i="27"/>
  <c r="AH132" i="27"/>
  <c r="AG132" i="27"/>
  <c r="AF132" i="27"/>
  <c r="AE132" i="27"/>
  <c r="BX131" i="27"/>
  <c r="BW131" i="27"/>
  <c r="BU131" i="27"/>
  <c r="BT131" i="27"/>
  <c r="BS131" i="27"/>
  <c r="BR131" i="27"/>
  <c r="AR131" i="27"/>
  <c r="AQ131" i="27"/>
  <c r="AP131" i="27"/>
  <c r="AL131" i="27"/>
  <c r="AK131" i="27"/>
  <c r="AJ131" i="27"/>
  <c r="AI131" i="27"/>
  <c r="AH131" i="27"/>
  <c r="AG131" i="27"/>
  <c r="AF131" i="27"/>
  <c r="AE131" i="27"/>
  <c r="BX130" i="27"/>
  <c r="BW130" i="27"/>
  <c r="BU130" i="27"/>
  <c r="BT130" i="27"/>
  <c r="BS130" i="27"/>
  <c r="BR130" i="27"/>
  <c r="AR130" i="27"/>
  <c r="AQ130" i="27"/>
  <c r="AP130" i="27"/>
  <c r="AL130" i="27"/>
  <c r="AK130" i="27"/>
  <c r="AJ130" i="27"/>
  <c r="AI130" i="27"/>
  <c r="AH130" i="27"/>
  <c r="AG130" i="27"/>
  <c r="AF130" i="27"/>
  <c r="AE130" i="27"/>
  <c r="BX129" i="27"/>
  <c r="BW129" i="27"/>
  <c r="BU129" i="27"/>
  <c r="BT129" i="27"/>
  <c r="BS129" i="27"/>
  <c r="BR129" i="27"/>
  <c r="AR129" i="27"/>
  <c r="AQ129" i="27"/>
  <c r="AP129" i="27"/>
  <c r="AL129" i="27"/>
  <c r="AK129" i="27"/>
  <c r="AJ129" i="27"/>
  <c r="AI129" i="27"/>
  <c r="AH129" i="27"/>
  <c r="AG129" i="27"/>
  <c r="AF129" i="27"/>
  <c r="AE129" i="27"/>
  <c r="BX128" i="27"/>
  <c r="BW128" i="27"/>
  <c r="BU128" i="27"/>
  <c r="BT128" i="27"/>
  <c r="BS128" i="27"/>
  <c r="BR128" i="27"/>
  <c r="AR128" i="27"/>
  <c r="AQ128" i="27"/>
  <c r="AP128" i="27"/>
  <c r="AL128" i="27"/>
  <c r="AK128" i="27"/>
  <c r="AJ128" i="27"/>
  <c r="AI128" i="27"/>
  <c r="AH128" i="27"/>
  <c r="AG128" i="27"/>
  <c r="AF128" i="27"/>
  <c r="AE128" i="27"/>
  <c r="BX127" i="27"/>
  <c r="BW127" i="27"/>
  <c r="BU127" i="27"/>
  <c r="BT127" i="27"/>
  <c r="BS127" i="27"/>
  <c r="BR127" i="27"/>
  <c r="AR127" i="27"/>
  <c r="AQ127" i="27"/>
  <c r="AP127" i="27"/>
  <c r="AL127" i="27"/>
  <c r="AK127" i="27"/>
  <c r="AJ127" i="27"/>
  <c r="AI127" i="27"/>
  <c r="AH127" i="27"/>
  <c r="AG127" i="27"/>
  <c r="AF127" i="27"/>
  <c r="AE127" i="27"/>
  <c r="BX126" i="27"/>
  <c r="BW126" i="27"/>
  <c r="BU126" i="27"/>
  <c r="BT126" i="27"/>
  <c r="BS126" i="27"/>
  <c r="BR126" i="27"/>
  <c r="AR126" i="27"/>
  <c r="AQ126" i="27"/>
  <c r="AP126" i="27"/>
  <c r="AL126" i="27"/>
  <c r="AK126" i="27"/>
  <c r="AJ126" i="27"/>
  <c r="AI126" i="27"/>
  <c r="AH126" i="27"/>
  <c r="AG126" i="27"/>
  <c r="AF126" i="27"/>
  <c r="AE126" i="27"/>
  <c r="BX125" i="27"/>
  <c r="BW125" i="27"/>
  <c r="BU125" i="27"/>
  <c r="BT125" i="27"/>
  <c r="BS125" i="27"/>
  <c r="BR125" i="27"/>
  <c r="AR125" i="27"/>
  <c r="AQ125" i="27"/>
  <c r="AP125" i="27"/>
  <c r="AL125" i="27"/>
  <c r="AK125" i="27"/>
  <c r="AJ125" i="27"/>
  <c r="AI125" i="27"/>
  <c r="AH125" i="27"/>
  <c r="AG125" i="27"/>
  <c r="AF125" i="27"/>
  <c r="AE125" i="27"/>
  <c r="BX124" i="27"/>
  <c r="BW124" i="27"/>
  <c r="BU124" i="27"/>
  <c r="BT124" i="27"/>
  <c r="BS124" i="27"/>
  <c r="BR124" i="27"/>
  <c r="AR124" i="27"/>
  <c r="AQ124" i="27"/>
  <c r="AP124" i="27"/>
  <c r="AL124" i="27"/>
  <c r="AK124" i="27"/>
  <c r="AJ124" i="27"/>
  <c r="AI124" i="27"/>
  <c r="AH124" i="27"/>
  <c r="AG124" i="27"/>
  <c r="AF124" i="27"/>
  <c r="AE124" i="27"/>
  <c r="BX123" i="27"/>
  <c r="BW123" i="27"/>
  <c r="BU123" i="27"/>
  <c r="BT123" i="27"/>
  <c r="BS123" i="27"/>
  <c r="BR123" i="27"/>
  <c r="AR123" i="27"/>
  <c r="AQ123" i="27"/>
  <c r="AP123" i="27"/>
  <c r="AL123" i="27"/>
  <c r="AK123" i="27"/>
  <c r="AJ123" i="27"/>
  <c r="AI123" i="27"/>
  <c r="AH123" i="27"/>
  <c r="AG123" i="27"/>
  <c r="AF123" i="27"/>
  <c r="AE123" i="27"/>
  <c r="BX122" i="27"/>
  <c r="BW122" i="27"/>
  <c r="BU122" i="27"/>
  <c r="BT122" i="27"/>
  <c r="BS122" i="27"/>
  <c r="BR122" i="27"/>
  <c r="AR122" i="27"/>
  <c r="AQ122" i="27"/>
  <c r="AP122" i="27"/>
  <c r="AL122" i="27"/>
  <c r="AK122" i="27"/>
  <c r="AJ122" i="27"/>
  <c r="AI122" i="27"/>
  <c r="AH122" i="27"/>
  <c r="AG122" i="27"/>
  <c r="AF122" i="27"/>
  <c r="AE122" i="27"/>
  <c r="BX121" i="27"/>
  <c r="BW121" i="27"/>
  <c r="BU121" i="27"/>
  <c r="BT121" i="27"/>
  <c r="BS121" i="27"/>
  <c r="BR121" i="27"/>
  <c r="AR121" i="27"/>
  <c r="AQ121" i="27"/>
  <c r="AP121" i="27"/>
  <c r="AL121" i="27"/>
  <c r="AK121" i="27"/>
  <c r="AJ121" i="27"/>
  <c r="AI121" i="27"/>
  <c r="AH121" i="27"/>
  <c r="AG121" i="27"/>
  <c r="AF121" i="27"/>
  <c r="AE121" i="27"/>
  <c r="BX120" i="27"/>
  <c r="BW120" i="27"/>
  <c r="BU120" i="27"/>
  <c r="BT120" i="27"/>
  <c r="BS120" i="27"/>
  <c r="BR120" i="27"/>
  <c r="AR120" i="27"/>
  <c r="AQ120" i="27"/>
  <c r="AP120" i="27"/>
  <c r="AL120" i="27"/>
  <c r="AK120" i="27"/>
  <c r="AJ120" i="27"/>
  <c r="AI120" i="27"/>
  <c r="AH120" i="27"/>
  <c r="AG120" i="27"/>
  <c r="AF120" i="27"/>
  <c r="AE120" i="27"/>
  <c r="BX119" i="27"/>
  <c r="BW119" i="27"/>
  <c r="BU119" i="27"/>
  <c r="BT119" i="27"/>
  <c r="BS119" i="27"/>
  <c r="BR119" i="27"/>
  <c r="AR119" i="27"/>
  <c r="AQ119" i="27"/>
  <c r="AP119" i="27"/>
  <c r="AL119" i="27"/>
  <c r="AK119" i="27"/>
  <c r="AJ119" i="27"/>
  <c r="AI119" i="27"/>
  <c r="AH119" i="27"/>
  <c r="AG119" i="27"/>
  <c r="AF119" i="27"/>
  <c r="AE119" i="27"/>
  <c r="BX118" i="27"/>
  <c r="BW118" i="27"/>
  <c r="BU118" i="27"/>
  <c r="BT118" i="27"/>
  <c r="BS118" i="27"/>
  <c r="BR118" i="27"/>
  <c r="AR118" i="27"/>
  <c r="AQ118" i="27"/>
  <c r="AP118" i="27"/>
  <c r="AL118" i="27"/>
  <c r="AK118" i="27"/>
  <c r="AJ118" i="27"/>
  <c r="AI118" i="27"/>
  <c r="AH118" i="27"/>
  <c r="AG118" i="27"/>
  <c r="AF118" i="27"/>
  <c r="AE118" i="27"/>
  <c r="BX117" i="27"/>
  <c r="BW117" i="27"/>
  <c r="BU117" i="27"/>
  <c r="BT117" i="27"/>
  <c r="BS117" i="27"/>
  <c r="BR117" i="27"/>
  <c r="AR117" i="27"/>
  <c r="AQ117" i="27"/>
  <c r="AP117" i="27"/>
  <c r="AL117" i="27"/>
  <c r="AK117" i="27"/>
  <c r="AJ117" i="27"/>
  <c r="AI117" i="27"/>
  <c r="AH117" i="27"/>
  <c r="AG117" i="27"/>
  <c r="AF117" i="27"/>
  <c r="AE117" i="27"/>
  <c r="BX116" i="27"/>
  <c r="BW116" i="27"/>
  <c r="BU116" i="27"/>
  <c r="BT116" i="27"/>
  <c r="BS116" i="27"/>
  <c r="BR116" i="27"/>
  <c r="AR116" i="27"/>
  <c r="AQ116" i="27"/>
  <c r="AP116" i="27"/>
  <c r="AL116" i="27"/>
  <c r="AK116" i="27"/>
  <c r="AJ116" i="27"/>
  <c r="AI116" i="27"/>
  <c r="AH116" i="27"/>
  <c r="AG116" i="27"/>
  <c r="AF116" i="27"/>
  <c r="AE116" i="27"/>
  <c r="BX115" i="27"/>
  <c r="BW115" i="27"/>
  <c r="BU115" i="27"/>
  <c r="BT115" i="27"/>
  <c r="BS115" i="27"/>
  <c r="BR115" i="27"/>
  <c r="AR115" i="27"/>
  <c r="AQ115" i="27"/>
  <c r="AP115" i="27"/>
  <c r="AL115" i="27"/>
  <c r="AK115" i="27"/>
  <c r="AJ115" i="27"/>
  <c r="AI115" i="27"/>
  <c r="AH115" i="27"/>
  <c r="AG115" i="27"/>
  <c r="AF115" i="27"/>
  <c r="AE115" i="27"/>
  <c r="BX114" i="27"/>
  <c r="BW114" i="27"/>
  <c r="BU114" i="27"/>
  <c r="BT114" i="27"/>
  <c r="BS114" i="27"/>
  <c r="BR114" i="27"/>
  <c r="AR114" i="27"/>
  <c r="AQ114" i="27"/>
  <c r="AP114" i="27"/>
  <c r="AL114" i="27"/>
  <c r="AK114" i="27"/>
  <c r="AJ114" i="27"/>
  <c r="AI114" i="27"/>
  <c r="AH114" i="27"/>
  <c r="AG114" i="27"/>
  <c r="AF114" i="27"/>
  <c r="AE114" i="27"/>
  <c r="BX113" i="27"/>
  <c r="BW113" i="27"/>
  <c r="BU113" i="27"/>
  <c r="BT113" i="27"/>
  <c r="BS113" i="27"/>
  <c r="BR113" i="27"/>
  <c r="AL113" i="27"/>
  <c r="AK113" i="27"/>
  <c r="AJ113" i="27"/>
  <c r="AI113" i="27"/>
  <c r="AH113" i="27"/>
  <c r="AG113" i="27"/>
  <c r="AF113" i="27"/>
  <c r="AE113" i="27"/>
  <c r="BX112" i="27"/>
  <c r="BW112" i="27"/>
  <c r="BU112" i="27"/>
  <c r="BT112" i="27"/>
  <c r="BS112" i="27"/>
  <c r="BR112" i="27"/>
  <c r="AL112" i="27"/>
  <c r="AK112" i="27"/>
  <c r="AJ112" i="27"/>
  <c r="AI112" i="27"/>
  <c r="AH112" i="27"/>
  <c r="AG112" i="27"/>
  <c r="AF112" i="27"/>
  <c r="AE112" i="27"/>
  <c r="BX111" i="27"/>
  <c r="BW111" i="27"/>
  <c r="BU111" i="27"/>
  <c r="BT111" i="27"/>
  <c r="BS111" i="27"/>
  <c r="BR111" i="27"/>
  <c r="AL111" i="27"/>
  <c r="AK111" i="27"/>
  <c r="AJ111" i="27"/>
  <c r="AI111" i="27"/>
  <c r="AH111" i="27"/>
  <c r="AG111" i="27"/>
  <c r="AF111" i="27"/>
  <c r="AE111" i="27"/>
  <c r="BX110" i="27"/>
  <c r="BW110" i="27"/>
  <c r="BU110" i="27"/>
  <c r="BT110" i="27"/>
  <c r="BS110" i="27"/>
  <c r="BR110" i="27"/>
  <c r="AL110" i="27"/>
  <c r="AK110" i="27"/>
  <c r="AH110" i="27"/>
  <c r="BX109" i="27"/>
  <c r="BW109" i="27"/>
  <c r="BU109" i="27"/>
  <c r="BT109" i="27"/>
  <c r="BS109" i="27"/>
  <c r="BR109" i="27"/>
  <c r="BA109" i="27"/>
  <c r="AZ109" i="27"/>
  <c r="AW109" i="27"/>
  <c r="V109" i="27" s="1"/>
  <c r="AO109" i="27"/>
  <c r="M109" i="27"/>
  <c r="BX108" i="27"/>
  <c r="BW108" i="27"/>
  <c r="BU108" i="27"/>
  <c r="BT108" i="27"/>
  <c r="BS108" i="27"/>
  <c r="BR108" i="27"/>
  <c r="BA108" i="27"/>
  <c r="AZ108" i="27"/>
  <c r="AY108" i="27"/>
  <c r="AX108" i="27"/>
  <c r="AS108" i="27"/>
  <c r="AM108" i="27"/>
  <c r="BS108" i="1" s="1"/>
  <c r="AJ108" i="27"/>
  <c r="Q108" i="27" s="1"/>
  <c r="AI108" i="27"/>
  <c r="P108" i="27" s="1"/>
  <c r="AH108" i="27"/>
  <c r="J108" i="27" s="1"/>
  <c r="AF108" i="27"/>
  <c r="E108" i="27" s="1"/>
  <c r="AE108" i="27"/>
  <c r="D108" i="27" s="1"/>
  <c r="T108" i="27"/>
  <c r="M108" i="27"/>
  <c r="AY109" i="27" s="1"/>
  <c r="B108" i="27"/>
  <c r="BN108" i="1" s="1"/>
  <c r="BX107" i="27"/>
  <c r="BW107" i="27"/>
  <c r="BU107" i="27"/>
  <c r="BT107" i="27"/>
  <c r="BS107" i="27"/>
  <c r="BR107" i="27"/>
  <c r="BA107" i="27"/>
  <c r="AZ107" i="27"/>
  <c r="AO107" i="27"/>
  <c r="AM107" i="27"/>
  <c r="BS107" i="1" s="1"/>
  <c r="X107" i="27"/>
  <c r="AN107" i="27" s="1"/>
  <c r="U107" i="27"/>
  <c r="BU107" i="1" s="1"/>
  <c r="S107" i="27"/>
  <c r="BT107" i="1" s="1"/>
  <c r="R107" i="27"/>
  <c r="M107" i="27"/>
  <c r="AW108" i="27" s="1"/>
  <c r="V108" i="27" s="1"/>
  <c r="K107" i="27"/>
  <c r="F107" i="27"/>
  <c r="BX106" i="27"/>
  <c r="BW106" i="27"/>
  <c r="BU106" i="27"/>
  <c r="BT106" i="27"/>
  <c r="BS106" i="27"/>
  <c r="BR106" i="27"/>
  <c r="BA106" i="27"/>
  <c r="AZ106" i="27"/>
  <c r="AS106" i="27"/>
  <c r="AH106" i="27"/>
  <c r="J106" i="27" s="1"/>
  <c r="AG106" i="27"/>
  <c r="I106" i="27" s="1"/>
  <c r="AF106" i="27"/>
  <c r="E106" i="27" s="1"/>
  <c r="X106" i="27"/>
  <c r="AN106" i="27" s="1"/>
  <c r="M106" i="27"/>
  <c r="AX107" i="27" s="1"/>
  <c r="BX105" i="27"/>
  <c r="BW105" i="27"/>
  <c r="BU105" i="27"/>
  <c r="BT105" i="27"/>
  <c r="BS105" i="27"/>
  <c r="BR105" i="27"/>
  <c r="BA105" i="27"/>
  <c r="AZ105" i="27"/>
  <c r="AY105" i="27"/>
  <c r="AX105" i="27"/>
  <c r="AW105" i="27"/>
  <c r="V105" i="27" s="1"/>
  <c r="AO105" i="27"/>
  <c r="AI105" i="27"/>
  <c r="P105" i="27" s="1"/>
  <c r="AG105" i="27"/>
  <c r="I105" i="27" s="1"/>
  <c r="AE105" i="27"/>
  <c r="U105" i="27"/>
  <c r="BU105" i="1" s="1"/>
  <c r="T105" i="27"/>
  <c r="M105" i="27"/>
  <c r="AJ106" i="27" s="1"/>
  <c r="Q106" i="27" s="1"/>
  <c r="B105" i="27"/>
  <c r="BN105" i="1" s="1"/>
  <c r="BX104" i="27"/>
  <c r="BW104" i="27"/>
  <c r="BU104" i="27"/>
  <c r="BT104" i="27"/>
  <c r="BS104" i="27"/>
  <c r="BR104" i="27"/>
  <c r="BA104" i="27"/>
  <c r="AZ104" i="27"/>
  <c r="AY104" i="27"/>
  <c r="AO104" i="27"/>
  <c r="AM104" i="27"/>
  <c r="BS104" i="1" s="1"/>
  <c r="AG104" i="27"/>
  <c r="AF104" i="27"/>
  <c r="E104" i="27" s="1"/>
  <c r="AE104" i="27"/>
  <c r="T104" i="27"/>
  <c r="S104" i="27"/>
  <c r="BT104" i="1" s="1"/>
  <c r="R104" i="27"/>
  <c r="M104" i="27"/>
  <c r="F104" i="27"/>
  <c r="BX103" i="27"/>
  <c r="BW103" i="27"/>
  <c r="BU103" i="27"/>
  <c r="BT103" i="27"/>
  <c r="BS103" i="27"/>
  <c r="BR103" i="27"/>
  <c r="BA103" i="27"/>
  <c r="AZ103" i="27"/>
  <c r="AY103" i="27"/>
  <c r="AW103" i="27"/>
  <c r="V103" i="27" s="1"/>
  <c r="S103" i="27"/>
  <c r="BT103" i="1" s="1"/>
  <c r="M103" i="27"/>
  <c r="BX102" i="27"/>
  <c r="BW102" i="27"/>
  <c r="BU102" i="27"/>
  <c r="BT102" i="27"/>
  <c r="BS102" i="27"/>
  <c r="BR102" i="27"/>
  <c r="BA102" i="27"/>
  <c r="AZ102" i="27"/>
  <c r="R102" i="27"/>
  <c r="M102" i="27"/>
  <c r="AG103" i="27" s="1"/>
  <c r="F102" i="27"/>
  <c r="BX101" i="27"/>
  <c r="BW101" i="27"/>
  <c r="BU101" i="27"/>
  <c r="BT101" i="27"/>
  <c r="BS101" i="27"/>
  <c r="BR101" i="27"/>
  <c r="BA101" i="27"/>
  <c r="AZ101" i="27"/>
  <c r="AO101" i="27"/>
  <c r="M101" i="27"/>
  <c r="BX100" i="27"/>
  <c r="BW100" i="27"/>
  <c r="BU100" i="27"/>
  <c r="BT100" i="27"/>
  <c r="BS100" i="27"/>
  <c r="BR100" i="27"/>
  <c r="BA100" i="27"/>
  <c r="AZ100" i="27"/>
  <c r="AX100" i="27"/>
  <c r="AW100" i="27"/>
  <c r="V100" i="27" s="1"/>
  <c r="AO100" i="27"/>
  <c r="AJ100" i="27"/>
  <c r="Q100" i="27" s="1"/>
  <c r="AF100" i="27"/>
  <c r="E100" i="27" s="1"/>
  <c r="AE100" i="27"/>
  <c r="D100" i="27" s="1"/>
  <c r="T100" i="27"/>
  <c r="M100" i="27"/>
  <c r="BX99" i="27"/>
  <c r="BW99" i="27"/>
  <c r="BU99" i="27"/>
  <c r="BT99" i="27"/>
  <c r="BS99" i="27"/>
  <c r="BR99" i="27"/>
  <c r="BA99" i="27"/>
  <c r="AZ99" i="27"/>
  <c r="AY99" i="27"/>
  <c r="AS99" i="27"/>
  <c r="AO99" i="27"/>
  <c r="AJ99" i="27"/>
  <c r="Q99" i="27" s="1"/>
  <c r="AI99" i="27"/>
  <c r="AF99" i="27"/>
  <c r="E99" i="27" s="1"/>
  <c r="X99" i="27"/>
  <c r="AN99" i="27" s="1"/>
  <c r="T99" i="27"/>
  <c r="S99" i="27"/>
  <c r="BT99" i="1" s="1"/>
  <c r="R99" i="27"/>
  <c r="M99" i="27"/>
  <c r="AY100" i="27" s="1"/>
  <c r="BX98" i="27"/>
  <c r="BW98" i="27"/>
  <c r="BU98" i="27"/>
  <c r="BT98" i="27"/>
  <c r="BS98" i="27"/>
  <c r="BR98" i="27"/>
  <c r="BA98" i="27"/>
  <c r="AZ98" i="27"/>
  <c r="AS98" i="27"/>
  <c r="AO98" i="27"/>
  <c r="AM98" i="27"/>
  <c r="BS98" i="1" s="1"/>
  <c r="AF98" i="27"/>
  <c r="E98" i="27" s="1"/>
  <c r="AE98" i="27"/>
  <c r="D98" i="27" s="1"/>
  <c r="X98" i="27"/>
  <c r="AN98" i="27" s="1"/>
  <c r="U98" i="27"/>
  <c r="BU98" i="1" s="1"/>
  <c r="M98" i="27"/>
  <c r="AW99" i="27" s="1"/>
  <c r="V99" i="27" s="1"/>
  <c r="K98" i="27"/>
  <c r="F98" i="27"/>
  <c r="BX97" i="27"/>
  <c r="BW97" i="27"/>
  <c r="BU97" i="27"/>
  <c r="BT97" i="27"/>
  <c r="BS97" i="27"/>
  <c r="BR97" i="27"/>
  <c r="BA97" i="27"/>
  <c r="AZ97" i="27"/>
  <c r="AX97" i="27"/>
  <c r="AS97" i="27"/>
  <c r="AJ97" i="27"/>
  <c r="Q97" i="27" s="1"/>
  <c r="AH97" i="27"/>
  <c r="J97" i="27" s="1"/>
  <c r="U97" i="27"/>
  <c r="BU97" i="1" s="1"/>
  <c r="T97" i="27"/>
  <c r="R97" i="27"/>
  <c r="M97" i="27"/>
  <c r="K97" i="27"/>
  <c r="F97" i="27"/>
  <c r="B97" i="27"/>
  <c r="BN97" i="1" s="1"/>
  <c r="BX96" i="27"/>
  <c r="BW96" i="27"/>
  <c r="BU96" i="27"/>
  <c r="BT96" i="27"/>
  <c r="BS96" i="27"/>
  <c r="BR96" i="27"/>
  <c r="BA96" i="27"/>
  <c r="AZ96" i="27"/>
  <c r="AS96" i="27"/>
  <c r="AM96" i="27"/>
  <c r="BS96" i="1" s="1"/>
  <c r="AH96" i="27"/>
  <c r="J96" i="27" s="1"/>
  <c r="X96" i="27"/>
  <c r="AN96" i="27" s="1"/>
  <c r="U96" i="27"/>
  <c r="BU96" i="1" s="1"/>
  <c r="S96" i="27"/>
  <c r="BT96" i="1" s="1"/>
  <c r="R96" i="27"/>
  <c r="M96" i="27"/>
  <c r="K96" i="27"/>
  <c r="F96" i="27"/>
  <c r="BX95" i="27"/>
  <c r="BW95" i="27"/>
  <c r="BU95" i="27"/>
  <c r="BT95" i="27"/>
  <c r="BS95" i="27"/>
  <c r="BR95" i="27"/>
  <c r="BA95" i="27"/>
  <c r="AZ95" i="27"/>
  <c r="AY95" i="27"/>
  <c r="AX95" i="27"/>
  <c r="AS95" i="27"/>
  <c r="AJ95" i="27"/>
  <c r="Q95" i="27" s="1"/>
  <c r="AI95" i="27"/>
  <c r="P95" i="27" s="1"/>
  <c r="AH95" i="27"/>
  <c r="J95" i="27" s="1"/>
  <c r="AF95" i="27"/>
  <c r="E95" i="27" s="1"/>
  <c r="AE95" i="27"/>
  <c r="D95" i="27" s="1"/>
  <c r="U95" i="27"/>
  <c r="BU95" i="1" s="1"/>
  <c r="T95" i="27"/>
  <c r="M95" i="27"/>
  <c r="AW96" i="27" s="1"/>
  <c r="V96" i="27" s="1"/>
  <c r="K95" i="27"/>
  <c r="B95" i="27"/>
  <c r="BN95" i="1" s="1"/>
  <c r="BX94" i="27"/>
  <c r="BW94" i="27"/>
  <c r="BU94" i="27"/>
  <c r="BT94" i="27"/>
  <c r="BS94" i="27"/>
  <c r="BR94" i="27"/>
  <c r="BA94" i="27"/>
  <c r="AZ94" i="27"/>
  <c r="AY94" i="27"/>
  <c r="AX94" i="27"/>
  <c r="AW94" i="27"/>
  <c r="V94" i="27" s="1"/>
  <c r="AS94" i="27"/>
  <c r="AO94" i="27"/>
  <c r="AM94" i="27"/>
  <c r="BS94" i="1" s="1"/>
  <c r="AJ94" i="27"/>
  <c r="Q94" i="27" s="1"/>
  <c r="AH94" i="27"/>
  <c r="J94" i="27" s="1"/>
  <c r="AG94" i="27"/>
  <c r="AF94" i="27"/>
  <c r="E94" i="27" s="1"/>
  <c r="AE94" i="27"/>
  <c r="D94" i="27" s="1"/>
  <c r="X94" i="27"/>
  <c r="AN94" i="27" s="1"/>
  <c r="U94" i="27"/>
  <c r="BU94" i="1" s="1"/>
  <c r="T94" i="27"/>
  <c r="S94" i="27"/>
  <c r="BT94" i="1" s="1"/>
  <c r="R94" i="27"/>
  <c r="M94" i="27"/>
  <c r="AW95" i="27" s="1"/>
  <c r="V95" i="27" s="1"/>
  <c r="K94" i="27"/>
  <c r="F94" i="27"/>
  <c r="B94" i="27"/>
  <c r="BN94" i="1" s="1"/>
  <c r="BX93" i="27"/>
  <c r="BW93" i="27"/>
  <c r="BU93" i="27"/>
  <c r="BT93" i="27"/>
  <c r="BS93" i="27"/>
  <c r="BR93" i="27"/>
  <c r="BA93" i="27"/>
  <c r="AZ93" i="27"/>
  <c r="AY93" i="27"/>
  <c r="AM93" i="27"/>
  <c r="BS93" i="1" s="1"/>
  <c r="AH93" i="27"/>
  <c r="J93" i="27" s="1"/>
  <c r="AG93" i="27"/>
  <c r="X93" i="27"/>
  <c r="AN93" i="27" s="1"/>
  <c r="U93" i="27"/>
  <c r="BU93" i="1" s="1"/>
  <c r="S93" i="27"/>
  <c r="BT93" i="1" s="1"/>
  <c r="R93" i="27"/>
  <c r="M93" i="27"/>
  <c r="AI94" i="27" s="1"/>
  <c r="P94" i="27" s="1"/>
  <c r="K93" i="27"/>
  <c r="F93" i="27"/>
  <c r="BX92" i="27"/>
  <c r="BW92" i="27"/>
  <c r="BU92" i="27"/>
  <c r="BT92" i="27"/>
  <c r="BS92" i="27"/>
  <c r="BR92" i="27"/>
  <c r="BA92" i="27"/>
  <c r="AZ92" i="27"/>
  <c r="AX92" i="27"/>
  <c r="AW92" i="27"/>
  <c r="V92" i="27" s="1"/>
  <c r="AO92" i="27"/>
  <c r="AM92" i="27"/>
  <c r="BS92" i="1" s="1"/>
  <c r="AF92" i="27"/>
  <c r="E92" i="27" s="1"/>
  <c r="AE92" i="27"/>
  <c r="M92" i="27"/>
  <c r="K92" i="27"/>
  <c r="B92" i="27"/>
  <c r="BN92" i="1" s="1"/>
  <c r="BX91" i="27"/>
  <c r="BW91" i="27"/>
  <c r="BU91" i="27"/>
  <c r="BT91" i="27"/>
  <c r="BS91" i="27"/>
  <c r="BR91" i="27"/>
  <c r="BA91" i="27"/>
  <c r="AZ91" i="27"/>
  <c r="AS91" i="27"/>
  <c r="AJ91" i="27"/>
  <c r="Q91" i="27" s="1"/>
  <c r="T91" i="27"/>
  <c r="S91" i="27"/>
  <c r="BT91" i="1" s="1"/>
  <c r="R91" i="27"/>
  <c r="M91" i="27"/>
  <c r="AH92" i="27" s="1"/>
  <c r="J92" i="27" s="1"/>
  <c r="F91" i="27"/>
  <c r="BX90" i="27"/>
  <c r="BW90" i="27"/>
  <c r="BU90" i="27"/>
  <c r="BT90" i="27"/>
  <c r="BS90" i="27"/>
  <c r="BR90" i="27"/>
  <c r="BA90" i="27"/>
  <c r="AZ90" i="27"/>
  <c r="AJ90" i="27"/>
  <c r="Q90" i="27" s="1"/>
  <c r="AI90" i="27"/>
  <c r="R90" i="27"/>
  <c r="M90" i="27"/>
  <c r="AY91" i="27" s="1"/>
  <c r="F90" i="27"/>
  <c r="BX89" i="27"/>
  <c r="BW89" i="27"/>
  <c r="BU89" i="27"/>
  <c r="BT89" i="27"/>
  <c r="BS89" i="27"/>
  <c r="BR89" i="27"/>
  <c r="BA89" i="27"/>
  <c r="AZ89" i="27"/>
  <c r="AY89" i="27"/>
  <c r="AW89" i="27"/>
  <c r="V89" i="27" s="1"/>
  <c r="AO89" i="27"/>
  <c r="AM89" i="27"/>
  <c r="BS89" i="1" s="1"/>
  <c r="AF89" i="27"/>
  <c r="E89" i="27" s="1"/>
  <c r="AE89" i="27"/>
  <c r="U89" i="27"/>
  <c r="BU89" i="1" s="1"/>
  <c r="M89" i="27"/>
  <c r="K89" i="27"/>
  <c r="B89" i="27"/>
  <c r="BN89" i="1" s="1"/>
  <c r="BX88" i="27"/>
  <c r="BW88" i="27"/>
  <c r="BU88" i="27"/>
  <c r="BT88" i="27"/>
  <c r="BS88" i="27"/>
  <c r="BR88" i="27"/>
  <c r="BA88" i="27"/>
  <c r="AZ88" i="27"/>
  <c r="AS88" i="27"/>
  <c r="AJ88" i="27"/>
  <c r="Q88" i="27" s="1"/>
  <c r="T88" i="27"/>
  <c r="S88" i="27"/>
  <c r="BT88" i="1" s="1"/>
  <c r="R88" i="27"/>
  <c r="M88" i="27"/>
  <c r="AI89" i="27" s="1"/>
  <c r="P89" i="27" s="1"/>
  <c r="F88" i="27"/>
  <c r="BX87" i="27"/>
  <c r="BW87" i="27"/>
  <c r="BU87" i="27"/>
  <c r="BT87" i="27"/>
  <c r="BS87" i="27"/>
  <c r="BR87" i="27"/>
  <c r="BA87" i="27"/>
  <c r="AZ87" i="27"/>
  <c r="R87" i="27"/>
  <c r="M87" i="27"/>
  <c r="AE88" i="27" s="1"/>
  <c r="D88" i="27" s="1"/>
  <c r="F87" i="27"/>
  <c r="BX86" i="27"/>
  <c r="BW86" i="27"/>
  <c r="BU86" i="27"/>
  <c r="BT86" i="27"/>
  <c r="BS86" i="27"/>
  <c r="BR86" i="27"/>
  <c r="BA86" i="27"/>
  <c r="AZ86" i="27"/>
  <c r="AY86" i="27"/>
  <c r="AX86" i="27"/>
  <c r="AS86" i="27"/>
  <c r="AJ86" i="27"/>
  <c r="Q86" i="27" s="1"/>
  <c r="AI86" i="27"/>
  <c r="P86" i="27" s="1"/>
  <c r="AH86" i="27"/>
  <c r="J86" i="27" s="1"/>
  <c r="AF86" i="27"/>
  <c r="E86" i="27" s="1"/>
  <c r="AE86" i="27"/>
  <c r="T86" i="27"/>
  <c r="M86" i="27"/>
  <c r="B86" i="27"/>
  <c r="BN86" i="1" s="1"/>
  <c r="BX85" i="27"/>
  <c r="BW85" i="27"/>
  <c r="BU85" i="27"/>
  <c r="BT85" i="27"/>
  <c r="BS85" i="27"/>
  <c r="BR85" i="27"/>
  <c r="BA85" i="27"/>
  <c r="AZ85" i="27"/>
  <c r="AW85" i="27"/>
  <c r="V85" i="27" s="1"/>
  <c r="AM85" i="27"/>
  <c r="BS85" i="1" s="1"/>
  <c r="AE85" i="27"/>
  <c r="X85" i="27"/>
  <c r="AN85" i="27" s="1"/>
  <c r="U85" i="27"/>
  <c r="BU85" i="1" s="1"/>
  <c r="T85" i="27"/>
  <c r="S85" i="27"/>
  <c r="BT85" i="1" s="1"/>
  <c r="R85" i="27"/>
  <c r="M85" i="27"/>
  <c r="AW86" i="27" s="1"/>
  <c r="V86" i="27" s="1"/>
  <c r="K85" i="27"/>
  <c r="F85" i="27"/>
  <c r="BX84" i="27"/>
  <c r="BW84" i="27"/>
  <c r="BU84" i="27"/>
  <c r="BT84" i="27"/>
  <c r="BS84" i="27"/>
  <c r="BR84" i="27"/>
  <c r="BA84" i="27"/>
  <c r="AZ84" i="27"/>
  <c r="AS84" i="27"/>
  <c r="AO84" i="27"/>
  <c r="AF84" i="27"/>
  <c r="E84" i="27" s="1"/>
  <c r="AE84" i="27"/>
  <c r="D84" i="27" s="1"/>
  <c r="U84" i="27"/>
  <c r="BU84" i="1" s="1"/>
  <c r="R84" i="27"/>
  <c r="M84" i="27"/>
  <c r="K84" i="27"/>
  <c r="F84" i="27"/>
  <c r="B84" i="27"/>
  <c r="BN84" i="1" s="1"/>
  <c r="BX83" i="27"/>
  <c r="BW83" i="27"/>
  <c r="BU83" i="27"/>
  <c r="BT83" i="27"/>
  <c r="BS83" i="27"/>
  <c r="BR83" i="27"/>
  <c r="BA83" i="27"/>
  <c r="AZ83" i="27"/>
  <c r="AS83" i="27"/>
  <c r="AO83" i="27"/>
  <c r="AH83" i="27"/>
  <c r="J83" i="27" s="1"/>
  <c r="AG83" i="27"/>
  <c r="I83" i="27" s="1"/>
  <c r="AE83" i="27"/>
  <c r="T83" i="27"/>
  <c r="S83" i="27"/>
  <c r="BT83" i="1" s="1"/>
  <c r="M83" i="27"/>
  <c r="K83" i="27"/>
  <c r="F83" i="27"/>
  <c r="BX82" i="27"/>
  <c r="BW82" i="27"/>
  <c r="BU82" i="27"/>
  <c r="BT82" i="27"/>
  <c r="BS82" i="27"/>
  <c r="BR82" i="27"/>
  <c r="BA82" i="27"/>
  <c r="AZ82" i="27"/>
  <c r="AY82" i="27"/>
  <c r="AX82" i="27"/>
  <c r="AO82" i="27"/>
  <c r="AG82" i="27"/>
  <c r="I82" i="27" s="1"/>
  <c r="AF82" i="27"/>
  <c r="E82" i="27" s="1"/>
  <c r="AE82" i="27"/>
  <c r="T82" i="27"/>
  <c r="R82" i="27"/>
  <c r="M82" i="27"/>
  <c r="F82" i="27"/>
  <c r="BX81" i="27"/>
  <c r="BW81" i="27"/>
  <c r="BU81" i="27"/>
  <c r="BT81" i="27"/>
  <c r="BS81" i="27"/>
  <c r="BR81" i="27"/>
  <c r="BA81" i="27"/>
  <c r="AZ81" i="27"/>
  <c r="AW81" i="27"/>
  <c r="V81" i="27" s="1"/>
  <c r="AO81" i="27"/>
  <c r="AM81" i="27"/>
  <c r="BS81" i="1" s="1"/>
  <c r="U81" i="27"/>
  <c r="BU81" i="1" s="1"/>
  <c r="T81" i="27"/>
  <c r="S81" i="27"/>
  <c r="BT81" i="1" s="1"/>
  <c r="M81" i="27"/>
  <c r="AI82" i="27" s="1"/>
  <c r="P82" i="27" s="1"/>
  <c r="F81" i="27"/>
  <c r="BX80" i="27"/>
  <c r="BW80" i="27"/>
  <c r="BU80" i="27"/>
  <c r="BT80" i="27"/>
  <c r="BS80" i="27"/>
  <c r="BR80" i="27"/>
  <c r="BA80" i="27"/>
  <c r="AZ80" i="27"/>
  <c r="AX80" i="27"/>
  <c r="AS80" i="27"/>
  <c r="AJ80" i="27"/>
  <c r="Q80" i="27" s="1"/>
  <c r="AI80" i="27"/>
  <c r="P80" i="27" s="1"/>
  <c r="R80" i="27"/>
  <c r="M80" i="27"/>
  <c r="B80" i="27"/>
  <c r="BN80" i="1" s="1"/>
  <c r="BX79" i="27"/>
  <c r="BW79" i="27"/>
  <c r="BU79" i="27"/>
  <c r="BT79" i="27"/>
  <c r="BS79" i="27"/>
  <c r="BR79" i="27"/>
  <c r="BA79" i="27"/>
  <c r="AZ79" i="27"/>
  <c r="AM79" i="27"/>
  <c r="BS79" i="1" s="1"/>
  <c r="M79" i="27"/>
  <c r="B79" i="27"/>
  <c r="BN79" i="1" s="1"/>
  <c r="BX78" i="27"/>
  <c r="BW78" i="27"/>
  <c r="BU78" i="27"/>
  <c r="BT78" i="27"/>
  <c r="BS78" i="27"/>
  <c r="BR78" i="27"/>
  <c r="BA78" i="27"/>
  <c r="AZ78" i="27"/>
  <c r="AS78" i="27"/>
  <c r="AJ78" i="27"/>
  <c r="Q78" i="27" s="1"/>
  <c r="AH78" i="27"/>
  <c r="J78" i="27" s="1"/>
  <c r="M78" i="27"/>
  <c r="K78" i="27"/>
  <c r="B78" i="27"/>
  <c r="BN78" i="1" s="1"/>
  <c r="BX77" i="27"/>
  <c r="BW77" i="27"/>
  <c r="BU77" i="27"/>
  <c r="BT77" i="27"/>
  <c r="BS77" i="27"/>
  <c r="BR77" i="27"/>
  <c r="BA77" i="27"/>
  <c r="AZ77" i="27"/>
  <c r="AM77" i="27"/>
  <c r="BS77" i="1" s="1"/>
  <c r="U77" i="27"/>
  <c r="BU77" i="1" s="1"/>
  <c r="R77" i="27"/>
  <c r="M77" i="27"/>
  <c r="AX78" i="27" s="1"/>
  <c r="F77" i="27"/>
  <c r="BX76" i="27"/>
  <c r="BW76" i="27"/>
  <c r="BU76" i="27"/>
  <c r="BT76" i="27"/>
  <c r="BS76" i="27"/>
  <c r="BR76" i="27"/>
  <c r="BA76" i="27"/>
  <c r="AZ76" i="27"/>
  <c r="AY76" i="27"/>
  <c r="M76" i="27"/>
  <c r="B76" i="27"/>
  <c r="BN76" i="1" s="1"/>
  <c r="BX75" i="27"/>
  <c r="BW75" i="27"/>
  <c r="BU75" i="27"/>
  <c r="BT75" i="27"/>
  <c r="BS75" i="27"/>
  <c r="BR75" i="27"/>
  <c r="BA75" i="27"/>
  <c r="AZ75" i="27"/>
  <c r="AO75" i="27"/>
  <c r="S75" i="27"/>
  <c r="BT75" i="1" s="1"/>
  <c r="R75" i="27"/>
  <c r="M75" i="27"/>
  <c r="AS76" i="27" s="1"/>
  <c r="BX74" i="27"/>
  <c r="BW74" i="27"/>
  <c r="BU74" i="27"/>
  <c r="BT74" i="27"/>
  <c r="BS74" i="27"/>
  <c r="BR74" i="27"/>
  <c r="BA74" i="27"/>
  <c r="AZ74" i="27"/>
  <c r="AJ74" i="27"/>
  <c r="Q74" i="27" s="1"/>
  <c r="X74" i="27"/>
  <c r="AN74" i="27" s="1"/>
  <c r="M74" i="27"/>
  <c r="BX73" i="27"/>
  <c r="BW73" i="27"/>
  <c r="BU73" i="27"/>
  <c r="BT73" i="27"/>
  <c r="BS73" i="27"/>
  <c r="BR73" i="27"/>
  <c r="BA73" i="27"/>
  <c r="AZ73" i="27"/>
  <c r="AH73" i="27"/>
  <c r="J73" i="27" s="1"/>
  <c r="X73" i="27"/>
  <c r="AN73" i="27" s="1"/>
  <c r="M73" i="27"/>
  <c r="BX72" i="27"/>
  <c r="BW72" i="27"/>
  <c r="BU72" i="27"/>
  <c r="BT72" i="27"/>
  <c r="BS72" i="27"/>
  <c r="BR72" i="27"/>
  <c r="BA72" i="27"/>
  <c r="AZ72" i="27"/>
  <c r="AG72" i="27"/>
  <c r="M72" i="27"/>
  <c r="K72" i="27"/>
  <c r="BX71" i="27"/>
  <c r="BW71" i="27"/>
  <c r="BU71" i="27"/>
  <c r="BT71" i="27"/>
  <c r="BS71" i="27"/>
  <c r="BR71" i="27"/>
  <c r="BA71" i="27"/>
  <c r="AZ71" i="27"/>
  <c r="AY71" i="27"/>
  <c r="AX71" i="27"/>
  <c r="AS71" i="27"/>
  <c r="AJ71" i="27"/>
  <c r="Q71" i="27" s="1"/>
  <c r="AI71" i="27"/>
  <c r="P71" i="27" s="1"/>
  <c r="AH71" i="27"/>
  <c r="J71" i="27" s="1"/>
  <c r="AF71" i="27"/>
  <c r="E71" i="27" s="1"/>
  <c r="AE71" i="27"/>
  <c r="T71" i="27"/>
  <c r="M71" i="27"/>
  <c r="K71" i="27"/>
  <c r="B71" i="27"/>
  <c r="BN71" i="1" s="1"/>
  <c r="BX70" i="27"/>
  <c r="BW70" i="27"/>
  <c r="BU70" i="27"/>
  <c r="BT70" i="27"/>
  <c r="BS70" i="27"/>
  <c r="BR70" i="27"/>
  <c r="BA70" i="27"/>
  <c r="AZ70" i="27"/>
  <c r="AX70" i="27"/>
  <c r="AW70" i="27"/>
  <c r="V70" i="27" s="1"/>
  <c r="AS70" i="27"/>
  <c r="AM70" i="27"/>
  <c r="BS70" i="1" s="1"/>
  <c r="AI70" i="27"/>
  <c r="AH70" i="27"/>
  <c r="J70" i="27" s="1"/>
  <c r="AF70" i="27"/>
  <c r="E70" i="27" s="1"/>
  <c r="X70" i="27"/>
  <c r="AN70" i="27" s="1"/>
  <c r="U70" i="27"/>
  <c r="BU70" i="1" s="1"/>
  <c r="T70" i="27"/>
  <c r="S70" i="27"/>
  <c r="BT70" i="1" s="1"/>
  <c r="R70" i="27"/>
  <c r="P70" i="27"/>
  <c r="M70" i="27"/>
  <c r="AW71" i="27" s="1"/>
  <c r="V71" i="27" s="1"/>
  <c r="K70" i="27"/>
  <c r="F70" i="27"/>
  <c r="B70" i="27"/>
  <c r="BN70" i="1" s="1"/>
  <c r="BX69" i="27"/>
  <c r="BW69" i="27"/>
  <c r="BU69" i="27"/>
  <c r="BT69" i="27"/>
  <c r="BS69" i="27"/>
  <c r="BR69" i="27"/>
  <c r="BA69" i="27"/>
  <c r="AZ69" i="27"/>
  <c r="AO69" i="27"/>
  <c r="AG69" i="27"/>
  <c r="I69" i="27" s="1"/>
  <c r="AF69" i="27"/>
  <c r="E69" i="27" s="1"/>
  <c r="AE69" i="27"/>
  <c r="T69" i="27"/>
  <c r="M69" i="27"/>
  <c r="K69" i="27"/>
  <c r="F69" i="27"/>
  <c r="BX68" i="27"/>
  <c r="BW68" i="27"/>
  <c r="BU68" i="27"/>
  <c r="BT68" i="27"/>
  <c r="BS68" i="27"/>
  <c r="BR68" i="27"/>
  <c r="BA68" i="27"/>
  <c r="AZ68" i="27"/>
  <c r="AY68" i="27"/>
  <c r="AX68" i="27"/>
  <c r="AO68" i="27"/>
  <c r="AM68" i="27"/>
  <c r="BS68" i="1" s="1"/>
  <c r="AE68" i="27"/>
  <c r="D68" i="27" s="1"/>
  <c r="U68" i="27"/>
  <c r="BU68" i="1" s="1"/>
  <c r="T68" i="27"/>
  <c r="S68" i="27"/>
  <c r="BT68" i="1" s="1"/>
  <c r="M68" i="27"/>
  <c r="AJ69" i="27" s="1"/>
  <c r="Q69" i="27" s="1"/>
  <c r="BX67" i="27"/>
  <c r="BW67" i="27"/>
  <c r="BU67" i="27"/>
  <c r="BT67" i="27"/>
  <c r="BS67" i="27"/>
  <c r="BR67" i="27"/>
  <c r="BA67" i="27"/>
  <c r="AZ67" i="27"/>
  <c r="AY67" i="27"/>
  <c r="AX67" i="27"/>
  <c r="AO67" i="27"/>
  <c r="AJ67" i="27"/>
  <c r="Q67" i="27" s="1"/>
  <c r="AI67" i="27"/>
  <c r="AG67" i="27"/>
  <c r="I67" i="27" s="1"/>
  <c r="AF67" i="27"/>
  <c r="E67" i="27" s="1"/>
  <c r="AE67" i="27"/>
  <c r="D67" i="27" s="1"/>
  <c r="T67" i="27"/>
  <c r="S67" i="27"/>
  <c r="BT67" i="1" s="1"/>
  <c r="M67" i="27"/>
  <c r="AG68" i="27" s="1"/>
  <c r="F67" i="27"/>
  <c r="BX66" i="27"/>
  <c r="BW66" i="27"/>
  <c r="BU66" i="27"/>
  <c r="BT66" i="27"/>
  <c r="BS66" i="27"/>
  <c r="BR66" i="27"/>
  <c r="BA66" i="27"/>
  <c r="AZ66" i="27"/>
  <c r="S66" i="27"/>
  <c r="BT66" i="1" s="1"/>
  <c r="M66" i="27"/>
  <c r="K66" i="27"/>
  <c r="F66" i="27"/>
  <c r="BX65" i="27"/>
  <c r="BW65" i="27"/>
  <c r="BU65" i="27"/>
  <c r="BT65" i="27"/>
  <c r="BS65" i="27"/>
  <c r="BR65" i="27"/>
  <c r="BA65" i="27"/>
  <c r="AZ65" i="27"/>
  <c r="M65" i="27"/>
  <c r="K65" i="27"/>
  <c r="BX64" i="27"/>
  <c r="BW64" i="27"/>
  <c r="BU64" i="27"/>
  <c r="BT64" i="27"/>
  <c r="BS64" i="27"/>
  <c r="BR64" i="27"/>
  <c r="BA64" i="27"/>
  <c r="AZ64" i="27"/>
  <c r="X64" i="27"/>
  <c r="AN64" i="27" s="1"/>
  <c r="M64" i="27"/>
  <c r="BX63" i="27"/>
  <c r="BW63" i="27"/>
  <c r="BU63" i="27"/>
  <c r="BT63" i="27"/>
  <c r="BS63" i="27"/>
  <c r="BR63" i="27"/>
  <c r="BA63" i="27"/>
  <c r="AZ63" i="27"/>
  <c r="AJ63" i="27"/>
  <c r="Q63" i="27" s="1"/>
  <c r="AI63" i="27"/>
  <c r="P63" i="27" s="1"/>
  <c r="M63" i="27"/>
  <c r="BX62" i="27"/>
  <c r="BW62" i="27"/>
  <c r="BU62" i="27"/>
  <c r="BT62" i="27"/>
  <c r="BS62" i="27"/>
  <c r="BR62" i="27"/>
  <c r="BA62" i="27"/>
  <c r="AZ62" i="27"/>
  <c r="AY62" i="27"/>
  <c r="AX62" i="27"/>
  <c r="AW62" i="27"/>
  <c r="V62" i="27" s="1"/>
  <c r="AO62" i="27"/>
  <c r="AG62" i="27"/>
  <c r="AF62" i="27"/>
  <c r="E62" i="27" s="1"/>
  <c r="AE62" i="27"/>
  <c r="M62" i="27"/>
  <c r="K62" i="27"/>
  <c r="B62" i="27"/>
  <c r="BN62" i="1" s="1"/>
  <c r="BX61" i="27"/>
  <c r="BW61" i="27"/>
  <c r="BU61" i="27"/>
  <c r="BT61" i="27"/>
  <c r="BS61" i="27"/>
  <c r="BR61" i="27"/>
  <c r="BA61" i="27"/>
  <c r="AZ61" i="27"/>
  <c r="AY61" i="27"/>
  <c r="AX61" i="27"/>
  <c r="AS61" i="27"/>
  <c r="AM61" i="27"/>
  <c r="BS61" i="1" s="1"/>
  <c r="AJ61" i="27"/>
  <c r="Q61" i="27" s="1"/>
  <c r="AI61" i="27"/>
  <c r="P61" i="27" s="1"/>
  <c r="AH61" i="27"/>
  <c r="J61" i="27" s="1"/>
  <c r="AF61" i="27"/>
  <c r="E61" i="27" s="1"/>
  <c r="AE61" i="27"/>
  <c r="D61" i="27" s="1"/>
  <c r="X61" i="27"/>
  <c r="AN61" i="27" s="1"/>
  <c r="U61" i="27"/>
  <c r="BU61" i="1" s="1"/>
  <c r="T61" i="27"/>
  <c r="S61" i="27"/>
  <c r="BT61" i="1" s="1"/>
  <c r="M61" i="27"/>
  <c r="AH62" i="27" s="1"/>
  <c r="J62" i="27" s="1"/>
  <c r="B61" i="27"/>
  <c r="BN61" i="1" s="1"/>
  <c r="BX60" i="27"/>
  <c r="BW60" i="27"/>
  <c r="BU60" i="27"/>
  <c r="BT60" i="27"/>
  <c r="BS60" i="27"/>
  <c r="BR60" i="27"/>
  <c r="BA60" i="27"/>
  <c r="AZ60" i="27"/>
  <c r="AS60" i="27"/>
  <c r="AM60" i="27"/>
  <c r="BS60" i="1" s="1"/>
  <c r="AH60" i="27"/>
  <c r="J60" i="27" s="1"/>
  <c r="X60" i="27"/>
  <c r="AN60" i="27" s="1"/>
  <c r="U60" i="27"/>
  <c r="BU60" i="1" s="1"/>
  <c r="S60" i="27"/>
  <c r="BT60" i="1" s="1"/>
  <c r="R60" i="27"/>
  <c r="M60" i="27"/>
  <c r="AW61" i="27" s="1"/>
  <c r="V61" i="27" s="1"/>
  <c r="K60" i="27"/>
  <c r="F60" i="27"/>
  <c r="B60" i="27"/>
  <c r="BN60" i="1" s="1"/>
  <c r="BX59" i="27"/>
  <c r="BW59" i="27"/>
  <c r="BU59" i="27"/>
  <c r="BT59" i="27"/>
  <c r="BS59" i="27"/>
  <c r="BR59" i="27"/>
  <c r="BA59" i="27"/>
  <c r="AZ59" i="27"/>
  <c r="AX59" i="27"/>
  <c r="AW59" i="27"/>
  <c r="V59" i="27" s="1"/>
  <c r="AO59" i="27"/>
  <c r="AG59" i="27"/>
  <c r="I59" i="27" s="1"/>
  <c r="AF59" i="27"/>
  <c r="E59" i="27" s="1"/>
  <c r="AE59" i="27"/>
  <c r="X59" i="27"/>
  <c r="AN59" i="27" s="1"/>
  <c r="T59" i="27"/>
  <c r="M59" i="27"/>
  <c r="AJ60" i="27" s="1"/>
  <c r="Q60" i="27" s="1"/>
  <c r="B59" i="27"/>
  <c r="BN59" i="1" s="1"/>
  <c r="BX58" i="27"/>
  <c r="BW58" i="27"/>
  <c r="BU58" i="27"/>
  <c r="BT58" i="27"/>
  <c r="BS58" i="27"/>
  <c r="BR58" i="27"/>
  <c r="BA58" i="27"/>
  <c r="AZ58" i="27"/>
  <c r="AM58" i="27"/>
  <c r="BS58" i="1" s="1"/>
  <c r="U58" i="27"/>
  <c r="BU58" i="1" s="1"/>
  <c r="S58" i="27"/>
  <c r="BT58" i="1" s="1"/>
  <c r="M58" i="27"/>
  <c r="AH59" i="27" s="1"/>
  <c r="J59" i="27" s="1"/>
  <c r="BX57" i="27"/>
  <c r="BW57" i="27"/>
  <c r="BU57" i="27"/>
  <c r="BT57" i="27"/>
  <c r="BS57" i="27"/>
  <c r="BR57" i="27"/>
  <c r="AZ57" i="27"/>
  <c r="M57" i="27"/>
  <c r="BX56" i="27"/>
  <c r="BW56" i="27"/>
  <c r="BU56" i="27"/>
  <c r="BT56" i="27"/>
  <c r="BS56" i="27"/>
  <c r="BR56" i="27"/>
  <c r="AZ56" i="27"/>
  <c r="M56" i="27"/>
  <c r="BX55" i="27"/>
  <c r="BW55" i="27"/>
  <c r="BU55" i="27"/>
  <c r="BT55" i="27"/>
  <c r="BS55" i="27"/>
  <c r="BR55" i="27"/>
  <c r="BA55" i="27"/>
  <c r="BA56" i="27" s="1"/>
  <c r="M55" i="27"/>
  <c r="BX54" i="27"/>
  <c r="BW54" i="27"/>
  <c r="BU54" i="27"/>
  <c r="BT54" i="27"/>
  <c r="BS54" i="27"/>
  <c r="BR54" i="27"/>
  <c r="BA54" i="27"/>
  <c r="M54" i="27"/>
  <c r="BX53" i="27"/>
  <c r="BW53" i="27"/>
  <c r="BU53" i="27"/>
  <c r="BT53" i="27"/>
  <c r="BS53" i="27"/>
  <c r="BR53" i="27"/>
  <c r="AZ53" i="27"/>
  <c r="M53" i="27"/>
  <c r="BX52" i="27"/>
  <c r="BW52" i="27"/>
  <c r="BU52" i="27"/>
  <c r="BT52" i="27"/>
  <c r="BS52" i="27"/>
  <c r="BR52" i="27"/>
  <c r="BA52" i="27"/>
  <c r="BA53" i="27" s="1"/>
  <c r="M52" i="27"/>
  <c r="BX51" i="27"/>
  <c r="BW51" i="27"/>
  <c r="BU51" i="27"/>
  <c r="BT51" i="27"/>
  <c r="BS51" i="27"/>
  <c r="BR51" i="27"/>
  <c r="BA51" i="27"/>
  <c r="M51" i="27"/>
  <c r="BX50" i="27"/>
  <c r="BW50" i="27"/>
  <c r="BU50" i="27"/>
  <c r="BT50" i="27"/>
  <c r="BS50" i="27"/>
  <c r="BR50" i="27"/>
  <c r="AZ50" i="27"/>
  <c r="AZ51" i="27" s="1"/>
  <c r="M50" i="27"/>
  <c r="BX49" i="27"/>
  <c r="BW49" i="27"/>
  <c r="BU49" i="27"/>
  <c r="BT49" i="27"/>
  <c r="BS49" i="27"/>
  <c r="BR49" i="27"/>
  <c r="AZ49" i="27"/>
  <c r="M49" i="27"/>
  <c r="BX48" i="27"/>
  <c r="BW48" i="27"/>
  <c r="BU48" i="27"/>
  <c r="BT48" i="27"/>
  <c r="BS48" i="27"/>
  <c r="BR48" i="27"/>
  <c r="BA48" i="27"/>
  <c r="BA49" i="27" s="1"/>
  <c r="M48" i="27"/>
  <c r="BX47" i="27"/>
  <c r="BW47" i="27"/>
  <c r="BU47" i="27"/>
  <c r="BT47" i="27"/>
  <c r="BS47" i="27"/>
  <c r="BR47" i="27"/>
  <c r="AZ47" i="27"/>
  <c r="AZ48" i="27" s="1"/>
  <c r="M47" i="27"/>
  <c r="BX46" i="27"/>
  <c r="BW46" i="27"/>
  <c r="BU46" i="27"/>
  <c r="BT46" i="27"/>
  <c r="BS46" i="27"/>
  <c r="BR46" i="27"/>
  <c r="BA46" i="27"/>
  <c r="M46" i="27"/>
  <c r="BX45" i="27"/>
  <c r="BW45" i="27"/>
  <c r="BU45" i="27"/>
  <c r="BT45" i="27"/>
  <c r="BS45" i="27"/>
  <c r="BR45" i="27"/>
  <c r="BA45" i="27"/>
  <c r="M45" i="27"/>
  <c r="BX44" i="27"/>
  <c r="BW44" i="27"/>
  <c r="BU44" i="27"/>
  <c r="BT44" i="27"/>
  <c r="BS44" i="27"/>
  <c r="BR44" i="27"/>
  <c r="AZ44" i="27"/>
  <c r="AZ45" i="27" s="1"/>
  <c r="AZ46" i="27" s="1"/>
  <c r="M44" i="27"/>
  <c r="BX43" i="27"/>
  <c r="BW43" i="27"/>
  <c r="BU43" i="27"/>
  <c r="BT43" i="27"/>
  <c r="BS43" i="27"/>
  <c r="BR43" i="27"/>
  <c r="BA43" i="27"/>
  <c r="M43" i="27"/>
  <c r="BX42" i="27"/>
  <c r="BW42" i="27"/>
  <c r="BU42" i="27"/>
  <c r="BT42" i="27"/>
  <c r="BS42" i="27"/>
  <c r="BR42" i="27"/>
  <c r="BA42" i="27"/>
  <c r="M42" i="27"/>
  <c r="BX41" i="27"/>
  <c r="BW41" i="27"/>
  <c r="BU41" i="27"/>
  <c r="BT41" i="27"/>
  <c r="BS41" i="27"/>
  <c r="BR41" i="27"/>
  <c r="AZ41" i="27"/>
  <c r="AZ42" i="27" s="1"/>
  <c r="AZ43" i="27" s="1"/>
  <c r="BD47" i="27" s="1"/>
  <c r="M41" i="27"/>
  <c r="BX40" i="27"/>
  <c r="BW40" i="27"/>
  <c r="BU40" i="27"/>
  <c r="BT40" i="27"/>
  <c r="BS40" i="27"/>
  <c r="BR40" i="27"/>
  <c r="M40" i="27"/>
  <c r="BX39" i="27"/>
  <c r="BW39" i="27"/>
  <c r="BU39" i="27"/>
  <c r="BT39" i="27"/>
  <c r="BS39" i="27"/>
  <c r="BR39" i="27"/>
  <c r="AZ39" i="27"/>
  <c r="AZ40" i="27" s="1"/>
  <c r="M39" i="27"/>
  <c r="BX38" i="27"/>
  <c r="BW38" i="27"/>
  <c r="BU38" i="27"/>
  <c r="BT38" i="27"/>
  <c r="BS38" i="27"/>
  <c r="BR38" i="27"/>
  <c r="M38" i="27"/>
  <c r="BX37" i="27"/>
  <c r="BW37" i="27"/>
  <c r="BU37" i="27"/>
  <c r="BT37" i="27"/>
  <c r="BS37" i="27"/>
  <c r="BR37" i="27"/>
  <c r="BA37" i="27"/>
  <c r="M37" i="27"/>
  <c r="BX36" i="27"/>
  <c r="BW36" i="27"/>
  <c r="BU36" i="27"/>
  <c r="BT36" i="27"/>
  <c r="BS36" i="27"/>
  <c r="BR36" i="27"/>
  <c r="AZ36" i="27"/>
  <c r="AZ37" i="27" s="1"/>
  <c r="M36" i="27"/>
  <c r="BX35" i="27"/>
  <c r="BW35" i="27"/>
  <c r="BU35" i="27"/>
  <c r="BT35" i="27"/>
  <c r="BS35" i="27"/>
  <c r="BR35" i="27"/>
  <c r="M35" i="27"/>
  <c r="BX34" i="27"/>
  <c r="BW34" i="27"/>
  <c r="BU34" i="27"/>
  <c r="BT34" i="27"/>
  <c r="BS34" i="27"/>
  <c r="BR34" i="27"/>
  <c r="M34" i="27"/>
  <c r="BX33" i="27"/>
  <c r="BW33" i="27"/>
  <c r="BU33" i="27"/>
  <c r="BT33" i="27"/>
  <c r="BS33" i="27"/>
  <c r="BR33" i="27"/>
  <c r="M33" i="27"/>
  <c r="BX32" i="27"/>
  <c r="BW32" i="27"/>
  <c r="BU32" i="27"/>
  <c r="BT32" i="27"/>
  <c r="BS32" i="27"/>
  <c r="BR32" i="27"/>
  <c r="BA32" i="27"/>
  <c r="BA33" i="27" s="1"/>
  <c r="BA34" i="27" s="1"/>
  <c r="M32" i="27"/>
  <c r="BX31" i="27"/>
  <c r="BW31" i="27"/>
  <c r="BU31" i="27"/>
  <c r="BT31" i="27"/>
  <c r="BS31" i="27"/>
  <c r="BR31" i="27"/>
  <c r="BA31" i="27"/>
  <c r="M31" i="27"/>
  <c r="BX30" i="27"/>
  <c r="BW30" i="27"/>
  <c r="BU30" i="27"/>
  <c r="BT30" i="27"/>
  <c r="BS30" i="27"/>
  <c r="BR30" i="27"/>
  <c r="M30" i="27"/>
  <c r="BX29" i="27"/>
  <c r="BW29" i="27"/>
  <c r="BU29" i="27"/>
  <c r="BT29" i="27"/>
  <c r="BS29" i="27"/>
  <c r="BR29" i="27"/>
  <c r="AZ29" i="27"/>
  <c r="AZ30" i="27" s="1"/>
  <c r="AZ31" i="27" s="1"/>
  <c r="AZ32" i="27" s="1"/>
  <c r="M29" i="27"/>
  <c r="BX28" i="27"/>
  <c r="BW28" i="27"/>
  <c r="BU28" i="27"/>
  <c r="BT28" i="27"/>
  <c r="BS28" i="27"/>
  <c r="BR28" i="27"/>
  <c r="AZ28" i="27"/>
  <c r="M28" i="27"/>
  <c r="BX27" i="27"/>
  <c r="BW27" i="27"/>
  <c r="BU27" i="27"/>
  <c r="BT27" i="27"/>
  <c r="BS27" i="27"/>
  <c r="BR27" i="27"/>
  <c r="AZ27" i="27"/>
  <c r="M27" i="27"/>
  <c r="BX26" i="27"/>
  <c r="BW26" i="27"/>
  <c r="BU26" i="27"/>
  <c r="BT26" i="27"/>
  <c r="BS26" i="27"/>
  <c r="BR26" i="27"/>
  <c r="M26" i="27"/>
  <c r="BX25" i="27"/>
  <c r="BW25" i="27"/>
  <c r="BU25" i="27"/>
  <c r="BT25" i="27"/>
  <c r="BS25" i="27"/>
  <c r="BR25" i="27"/>
  <c r="AZ25" i="27"/>
  <c r="M25" i="27"/>
  <c r="BX24" i="27"/>
  <c r="BW24" i="27"/>
  <c r="BU24" i="27"/>
  <c r="BT24" i="27"/>
  <c r="BS24" i="27"/>
  <c r="BR24" i="27"/>
  <c r="AZ24" i="27"/>
  <c r="M24" i="27"/>
  <c r="BX23" i="27"/>
  <c r="BW23" i="27"/>
  <c r="BU23" i="27"/>
  <c r="BT23" i="27"/>
  <c r="BS23" i="27"/>
  <c r="BR23" i="27"/>
  <c r="BA23" i="27"/>
  <c r="M23" i="27"/>
  <c r="BX22" i="27"/>
  <c r="BW22" i="27"/>
  <c r="BU22" i="27"/>
  <c r="BT22" i="27"/>
  <c r="BS22" i="27"/>
  <c r="BR22" i="27"/>
  <c r="BA22" i="27"/>
  <c r="M22" i="27"/>
  <c r="BX21" i="27"/>
  <c r="BW21" i="27"/>
  <c r="BU21" i="27"/>
  <c r="BT21" i="27"/>
  <c r="BS21" i="27"/>
  <c r="BR21" i="27"/>
  <c r="M21" i="27"/>
  <c r="BX20" i="27"/>
  <c r="BW20" i="27"/>
  <c r="BU20" i="27"/>
  <c r="BT20" i="27"/>
  <c r="BS20" i="27"/>
  <c r="BR20" i="27"/>
  <c r="AZ20" i="27"/>
  <c r="M20" i="27"/>
  <c r="BX19" i="27"/>
  <c r="BW19" i="27"/>
  <c r="BU19" i="27"/>
  <c r="BT19" i="27"/>
  <c r="BS19" i="27"/>
  <c r="BR19" i="27"/>
  <c r="AZ19" i="27"/>
  <c r="M19" i="27"/>
  <c r="BX18" i="27"/>
  <c r="BW18" i="27"/>
  <c r="BU18" i="27"/>
  <c r="BT18" i="27"/>
  <c r="BS18" i="27"/>
  <c r="BR18" i="27"/>
  <c r="M18" i="27"/>
  <c r="BX17" i="27"/>
  <c r="BW17" i="27"/>
  <c r="BU17" i="27"/>
  <c r="BT17" i="27"/>
  <c r="BS17" i="27"/>
  <c r="BR17" i="27"/>
  <c r="M17" i="27"/>
  <c r="BX16" i="27"/>
  <c r="BW16" i="27"/>
  <c r="BU16" i="27"/>
  <c r="BT16" i="27"/>
  <c r="BS16" i="27"/>
  <c r="BR16" i="27"/>
  <c r="BA16" i="27"/>
  <c r="BA17" i="27" s="1"/>
  <c r="M16" i="27"/>
  <c r="BX15" i="27"/>
  <c r="BW15" i="27"/>
  <c r="BU15" i="27"/>
  <c r="BT15" i="27"/>
  <c r="BS15" i="27"/>
  <c r="BR15" i="27"/>
  <c r="M15" i="27"/>
  <c r="BX14" i="27"/>
  <c r="BW14" i="27"/>
  <c r="BU14" i="27"/>
  <c r="BT14" i="27"/>
  <c r="BS14" i="27"/>
  <c r="BR14" i="27"/>
  <c r="AZ14" i="27"/>
  <c r="AZ15" i="27" s="1"/>
  <c r="AZ16" i="27" s="1"/>
  <c r="M14" i="27"/>
  <c r="BX13" i="27"/>
  <c r="BW13" i="27"/>
  <c r="BU13" i="27"/>
  <c r="BT13" i="27"/>
  <c r="BS13" i="27"/>
  <c r="BR13" i="27"/>
  <c r="BA13" i="27"/>
  <c r="BA14" i="27" s="1"/>
  <c r="M13" i="27"/>
  <c r="BX12" i="27"/>
  <c r="BW12" i="27"/>
  <c r="BU12" i="27"/>
  <c r="BT12" i="27"/>
  <c r="BS12" i="27"/>
  <c r="BR12" i="27"/>
  <c r="M12" i="27"/>
  <c r="BX11" i="27"/>
  <c r="BW11" i="27"/>
  <c r="BU11" i="27"/>
  <c r="BT11" i="27"/>
  <c r="BS11" i="27"/>
  <c r="BR11" i="27"/>
  <c r="AZ11" i="27"/>
  <c r="AR11" i="27"/>
  <c r="AQ11" i="27"/>
  <c r="AP11" i="27"/>
  <c r="M11" i="27"/>
  <c r="BX10" i="27"/>
  <c r="BW10" i="27"/>
  <c r="BU10" i="27"/>
  <c r="BT10" i="27"/>
  <c r="BS10" i="27"/>
  <c r="BR10" i="27"/>
  <c r="BL10" i="27"/>
  <c r="BO10" i="27" s="1"/>
  <c r="BK10" i="27"/>
  <c r="BI10" i="27"/>
  <c r="BP11" i="27" s="1"/>
  <c r="BG10" i="27"/>
  <c r="AR10" i="27"/>
  <c r="AQ10" i="27"/>
  <c r="BJ10" i="27" s="1"/>
  <c r="BN10" i="27" s="1"/>
  <c r="AP10" i="27"/>
  <c r="BH10" i="27" s="1"/>
  <c r="BM10" i="27" s="1"/>
  <c r="AD10" i="27"/>
  <c r="AC10" i="27"/>
  <c r="AB10" i="27"/>
  <c r="M10" i="27"/>
  <c r="BX9" i="27"/>
  <c r="BW9" i="27"/>
  <c r="BU9" i="27"/>
  <c r="BT9" i="27"/>
  <c r="BS9" i="27"/>
  <c r="BR9" i="27"/>
  <c r="BA9" i="27"/>
  <c r="AZ9" i="27"/>
  <c r="AZ10" i="27" s="1"/>
  <c r="AN9" i="27"/>
  <c r="AD9" i="27"/>
  <c r="AC9" i="27"/>
  <c r="AB9" i="27"/>
  <c r="V9" i="27"/>
  <c r="M9" i="27"/>
  <c r="AS10" i="27" s="1"/>
  <c r="BX8" i="27"/>
  <c r="BW8" i="27"/>
  <c r="BU8" i="27"/>
  <c r="BT8" i="27"/>
  <c r="BS8" i="27"/>
  <c r="BR8" i="27"/>
  <c r="BA8" i="27"/>
  <c r="AZ8" i="27"/>
  <c r="AN8" i="27"/>
  <c r="AD8" i="27"/>
  <c r="AC8" i="27"/>
  <c r="AB8" i="27"/>
  <c r="H8" i="27"/>
  <c r="C8" i="27"/>
  <c r="V8" i="27"/>
  <c r="M8" i="27"/>
  <c r="BX7" i="27"/>
  <c r="BW7" i="27"/>
  <c r="BU7" i="27"/>
  <c r="BT7" i="27"/>
  <c r="BS7" i="27"/>
  <c r="BR7" i="27"/>
  <c r="AZ7" i="27"/>
  <c r="AN7" i="27"/>
  <c r="AD7" i="27"/>
  <c r="AC7" i="27"/>
  <c r="H7" i="27" s="1"/>
  <c r="AB7" i="27"/>
  <c r="C7" i="27"/>
  <c r="V7" i="27"/>
  <c r="M7" i="27"/>
  <c r="AM7" i="27" s="1"/>
  <c r="BX6" i="27"/>
  <c r="BW6" i="27"/>
  <c r="BU6" i="27"/>
  <c r="BT6" i="27"/>
  <c r="BS6" i="27"/>
  <c r="BR6" i="27"/>
  <c r="BA6" i="27"/>
  <c r="BA7" i="27" s="1"/>
  <c r="AN6" i="27"/>
  <c r="AM6" i="27"/>
  <c r="V6" i="27"/>
  <c r="O6" i="27"/>
  <c r="M6" i="27"/>
  <c r="H6" i="27"/>
  <c r="C6" i="27"/>
  <c r="BX5" i="27"/>
  <c r="BW5" i="27"/>
  <c r="BU5" i="27"/>
  <c r="BT5" i="27"/>
  <c r="BS5" i="27"/>
  <c r="BR5" i="27"/>
  <c r="BA5" i="27"/>
  <c r="AZ5" i="27"/>
  <c r="AN5" i="27"/>
  <c r="AM5" i="27"/>
  <c r="V5" i="27"/>
  <c r="M5" i="27"/>
  <c r="C5" i="27"/>
  <c r="BX4" i="27"/>
  <c r="BW4" i="27"/>
  <c r="BU4" i="27"/>
  <c r="BT4" i="27"/>
  <c r="BS4" i="27"/>
  <c r="BR4" i="27"/>
  <c r="BX3" i="27"/>
  <c r="BW3" i="27"/>
  <c r="BU3" i="27"/>
  <c r="BT3" i="27"/>
  <c r="BS3" i="27"/>
  <c r="BR3" i="27"/>
  <c r="B3" i="27"/>
  <c r="BX282" i="26"/>
  <c r="BW282" i="26"/>
  <c r="BU282" i="26"/>
  <c r="BT282" i="26"/>
  <c r="BS282" i="26"/>
  <c r="BR282" i="26"/>
  <c r="BX281" i="26"/>
  <c r="BW281" i="26"/>
  <c r="BU281" i="26"/>
  <c r="BT281" i="26"/>
  <c r="BS281" i="26"/>
  <c r="BR281" i="26"/>
  <c r="BX280" i="26"/>
  <c r="BW280" i="26"/>
  <c r="BU280" i="26"/>
  <c r="BT280" i="26"/>
  <c r="BS280" i="26"/>
  <c r="BR280" i="26"/>
  <c r="BX279" i="26"/>
  <c r="BW279" i="26"/>
  <c r="BU279" i="26"/>
  <c r="BT279" i="26"/>
  <c r="BS279" i="26"/>
  <c r="BR279" i="26"/>
  <c r="BX278" i="26"/>
  <c r="BW278" i="26"/>
  <c r="BU278" i="26"/>
  <c r="BT278" i="26"/>
  <c r="BS278" i="26"/>
  <c r="BR278" i="26"/>
  <c r="BX277" i="26"/>
  <c r="BW277" i="26"/>
  <c r="BU277" i="26"/>
  <c r="BT277" i="26"/>
  <c r="BS277" i="26"/>
  <c r="BR277" i="26"/>
  <c r="BX276" i="26"/>
  <c r="BW276" i="26"/>
  <c r="BU276" i="26"/>
  <c r="BT276" i="26"/>
  <c r="BS276" i="26"/>
  <c r="BR276" i="26"/>
  <c r="BX275" i="26"/>
  <c r="BW275" i="26"/>
  <c r="BU275" i="26"/>
  <c r="BT275" i="26"/>
  <c r="BS275" i="26"/>
  <c r="BR275" i="26"/>
  <c r="BX274" i="26"/>
  <c r="BW274" i="26"/>
  <c r="BU274" i="26"/>
  <c r="BT274" i="26"/>
  <c r="BS274" i="26"/>
  <c r="BR274" i="26"/>
  <c r="BX273" i="26"/>
  <c r="BW273" i="26"/>
  <c r="BU273" i="26"/>
  <c r="BT273" i="26"/>
  <c r="BS273" i="26"/>
  <c r="BR273" i="26"/>
  <c r="BX272" i="26"/>
  <c r="BW272" i="26"/>
  <c r="BU272" i="26"/>
  <c r="BT272" i="26"/>
  <c r="BS272" i="26"/>
  <c r="BR272" i="26"/>
  <c r="BX271" i="26"/>
  <c r="BW271" i="26"/>
  <c r="BU271" i="26"/>
  <c r="BT271" i="26"/>
  <c r="BS271" i="26"/>
  <c r="BR271" i="26"/>
  <c r="BX270" i="26"/>
  <c r="BW270" i="26"/>
  <c r="BU270" i="26"/>
  <c r="BT270" i="26"/>
  <c r="BS270" i="26"/>
  <c r="BR270" i="26"/>
  <c r="BX269" i="26"/>
  <c r="BW269" i="26"/>
  <c r="BU269" i="26"/>
  <c r="BT269" i="26"/>
  <c r="BS269" i="26"/>
  <c r="BR269" i="26"/>
  <c r="BX268" i="26"/>
  <c r="BW268" i="26"/>
  <c r="BU268" i="26"/>
  <c r="BT268" i="26"/>
  <c r="BS268" i="26"/>
  <c r="BR268" i="26"/>
  <c r="BX267" i="26"/>
  <c r="BW267" i="26"/>
  <c r="BU267" i="26"/>
  <c r="BT267" i="26"/>
  <c r="BS267" i="26"/>
  <c r="BR267" i="26"/>
  <c r="BX266" i="26"/>
  <c r="BW266" i="26"/>
  <c r="BU266" i="26"/>
  <c r="BT266" i="26"/>
  <c r="BS266" i="26"/>
  <c r="BR266" i="26"/>
  <c r="BX265" i="26"/>
  <c r="BW265" i="26"/>
  <c r="BU265" i="26"/>
  <c r="BT265" i="26"/>
  <c r="BS265" i="26"/>
  <c r="BR265" i="26"/>
  <c r="BX264" i="26"/>
  <c r="BW264" i="26"/>
  <c r="BU264" i="26"/>
  <c r="BT264" i="26"/>
  <c r="BS264" i="26"/>
  <c r="BR264" i="26"/>
  <c r="BX263" i="26"/>
  <c r="BW263" i="26"/>
  <c r="BU263" i="26"/>
  <c r="BT263" i="26"/>
  <c r="BS263" i="26"/>
  <c r="BR263" i="26"/>
  <c r="BX262" i="26"/>
  <c r="BW262" i="26"/>
  <c r="BU262" i="26"/>
  <c r="BT262" i="26"/>
  <c r="BS262" i="26"/>
  <c r="BR262" i="26"/>
  <c r="BX261" i="26"/>
  <c r="BW261" i="26"/>
  <c r="BU261" i="26"/>
  <c r="BT261" i="26"/>
  <c r="BS261" i="26"/>
  <c r="BR261" i="26"/>
  <c r="BX260" i="26"/>
  <c r="BW260" i="26"/>
  <c r="BU260" i="26"/>
  <c r="BT260" i="26"/>
  <c r="BS260" i="26"/>
  <c r="BR260" i="26"/>
  <c r="BX259" i="26"/>
  <c r="BW259" i="26"/>
  <c r="BU259" i="26"/>
  <c r="BT259" i="26"/>
  <c r="BS259" i="26"/>
  <c r="BR259" i="26"/>
  <c r="BX258" i="26"/>
  <c r="BW258" i="26"/>
  <c r="BU258" i="26"/>
  <c r="BT258" i="26"/>
  <c r="BS258" i="26"/>
  <c r="BR258" i="26"/>
  <c r="BX257" i="26"/>
  <c r="BW257" i="26"/>
  <c r="BU257" i="26"/>
  <c r="BT257" i="26"/>
  <c r="BS257" i="26"/>
  <c r="BR257" i="26"/>
  <c r="BX256" i="26"/>
  <c r="BW256" i="26"/>
  <c r="BU256" i="26"/>
  <c r="BT256" i="26"/>
  <c r="BS256" i="26"/>
  <c r="BR256" i="26"/>
  <c r="BX255" i="26"/>
  <c r="BW255" i="26"/>
  <c r="BU255" i="26"/>
  <c r="BT255" i="26"/>
  <c r="BS255" i="26"/>
  <c r="BR255" i="26"/>
  <c r="BX254" i="26"/>
  <c r="BW254" i="26"/>
  <c r="BU254" i="26"/>
  <c r="BT254" i="26"/>
  <c r="BS254" i="26"/>
  <c r="BR254" i="26"/>
  <c r="BX253" i="26"/>
  <c r="BW253" i="26"/>
  <c r="BU253" i="26"/>
  <c r="BT253" i="26"/>
  <c r="BS253" i="26"/>
  <c r="BR253" i="26"/>
  <c r="BX252" i="26"/>
  <c r="BW252" i="26"/>
  <c r="BU252" i="26"/>
  <c r="BT252" i="26"/>
  <c r="BS252" i="26"/>
  <c r="BR252" i="26"/>
  <c r="BX251" i="26"/>
  <c r="BW251" i="26"/>
  <c r="BU251" i="26"/>
  <c r="BT251" i="26"/>
  <c r="BS251" i="26"/>
  <c r="BR251" i="26"/>
  <c r="BX250" i="26"/>
  <c r="BW250" i="26"/>
  <c r="BU250" i="26"/>
  <c r="BT250" i="26"/>
  <c r="BS250" i="26"/>
  <c r="BR250" i="26"/>
  <c r="BX249" i="26"/>
  <c r="BW249" i="26"/>
  <c r="BU249" i="26"/>
  <c r="BT249" i="26"/>
  <c r="BS249" i="26"/>
  <c r="BR249" i="26"/>
  <c r="BX248" i="26"/>
  <c r="BW248" i="26"/>
  <c r="BU248" i="26"/>
  <c r="BT248" i="26"/>
  <c r="BS248" i="26"/>
  <c r="BR248" i="26"/>
  <c r="BX247" i="26"/>
  <c r="BW247" i="26"/>
  <c r="BU247" i="26"/>
  <c r="BT247" i="26"/>
  <c r="BS247" i="26"/>
  <c r="BR247" i="26"/>
  <c r="BX246" i="26"/>
  <c r="BW246" i="26"/>
  <c r="BU246" i="26"/>
  <c r="BT246" i="26"/>
  <c r="BS246" i="26"/>
  <c r="BR246" i="26"/>
  <c r="AL246" i="26"/>
  <c r="AK246" i="26"/>
  <c r="BX245" i="26"/>
  <c r="BW245" i="26"/>
  <c r="BU245" i="26"/>
  <c r="BT245" i="26"/>
  <c r="BS245" i="26"/>
  <c r="BR245" i="26"/>
  <c r="AL245" i="26"/>
  <c r="AK245" i="26"/>
  <c r="BX244" i="26"/>
  <c r="BW244" i="26"/>
  <c r="BU244" i="26"/>
  <c r="BT244" i="26"/>
  <c r="BS244" i="26"/>
  <c r="BR244" i="26"/>
  <c r="AL244" i="26"/>
  <c r="AK244" i="26"/>
  <c r="BX243" i="26"/>
  <c r="BW243" i="26"/>
  <c r="BU243" i="26"/>
  <c r="BT243" i="26"/>
  <c r="BS243" i="26"/>
  <c r="BR243" i="26"/>
  <c r="AL243" i="26"/>
  <c r="AK243" i="26"/>
  <c r="BX242" i="26"/>
  <c r="BW242" i="26"/>
  <c r="BU242" i="26"/>
  <c r="BT242" i="26"/>
  <c r="BS242" i="26"/>
  <c r="BR242" i="26"/>
  <c r="AL242" i="26"/>
  <c r="AK242" i="26"/>
  <c r="BX241" i="26"/>
  <c r="BW241" i="26"/>
  <c r="BU241" i="26"/>
  <c r="BT241" i="26"/>
  <c r="BS241" i="26"/>
  <c r="BR241" i="26"/>
  <c r="AL241" i="26"/>
  <c r="AK241" i="26"/>
  <c r="BX240" i="26"/>
  <c r="BW240" i="26"/>
  <c r="BU240" i="26"/>
  <c r="BT240" i="26"/>
  <c r="BS240" i="26"/>
  <c r="BR240" i="26"/>
  <c r="AL240" i="26"/>
  <c r="AK240" i="26"/>
  <c r="BX239" i="26"/>
  <c r="BW239" i="26"/>
  <c r="BU239" i="26"/>
  <c r="BT239" i="26"/>
  <c r="BS239" i="26"/>
  <c r="BR239" i="26"/>
  <c r="AL239" i="26"/>
  <c r="AK239" i="26"/>
  <c r="BX238" i="26"/>
  <c r="BW238" i="26"/>
  <c r="BU238" i="26"/>
  <c r="BT238" i="26"/>
  <c r="BS238" i="26"/>
  <c r="BR238" i="26"/>
  <c r="AL238" i="26"/>
  <c r="AK238" i="26"/>
  <c r="BX237" i="26"/>
  <c r="BW237" i="26"/>
  <c r="BU237" i="26"/>
  <c r="BT237" i="26"/>
  <c r="BS237" i="26"/>
  <c r="BR237" i="26"/>
  <c r="AL237" i="26"/>
  <c r="AK237" i="26"/>
  <c r="BX236" i="26"/>
  <c r="BW236" i="26"/>
  <c r="BU236" i="26"/>
  <c r="BT236" i="26"/>
  <c r="BS236" i="26"/>
  <c r="BR236" i="26"/>
  <c r="AL236" i="26"/>
  <c r="AK236" i="26"/>
  <c r="BX235" i="26"/>
  <c r="BW235" i="26"/>
  <c r="BU235" i="26"/>
  <c r="BT235" i="26"/>
  <c r="BS235" i="26"/>
  <c r="BR235" i="26"/>
  <c r="AL235" i="26"/>
  <c r="AK235" i="26"/>
  <c r="BX234" i="26"/>
  <c r="BW234" i="26"/>
  <c r="BU234" i="26"/>
  <c r="BT234" i="26"/>
  <c r="BS234" i="26"/>
  <c r="BR234" i="26"/>
  <c r="AL234" i="26"/>
  <c r="AK234" i="26"/>
  <c r="BX233" i="26"/>
  <c r="BW233" i="26"/>
  <c r="BU233" i="26"/>
  <c r="BT233" i="26"/>
  <c r="BS233" i="26"/>
  <c r="BR233" i="26"/>
  <c r="AL233" i="26"/>
  <c r="AK233" i="26"/>
  <c r="BX232" i="26"/>
  <c r="BW232" i="26"/>
  <c r="BU232" i="26"/>
  <c r="BT232" i="26"/>
  <c r="BS232" i="26"/>
  <c r="BR232" i="26"/>
  <c r="AL232" i="26"/>
  <c r="AK232" i="26"/>
  <c r="BX231" i="26"/>
  <c r="BW231" i="26"/>
  <c r="BU231" i="26"/>
  <c r="BT231" i="26"/>
  <c r="BS231" i="26"/>
  <c r="BR231" i="26"/>
  <c r="AL231" i="26"/>
  <c r="AK231" i="26"/>
  <c r="BX230" i="26"/>
  <c r="BW230" i="26"/>
  <c r="BU230" i="26"/>
  <c r="BT230" i="26"/>
  <c r="BS230" i="26"/>
  <c r="BR230" i="26"/>
  <c r="AL230" i="26"/>
  <c r="AK230" i="26"/>
  <c r="BX229" i="26"/>
  <c r="BW229" i="26"/>
  <c r="BU229" i="26"/>
  <c r="BT229" i="26"/>
  <c r="BS229" i="26"/>
  <c r="BR229" i="26"/>
  <c r="AR229" i="26"/>
  <c r="AQ229" i="26"/>
  <c r="AP229" i="26"/>
  <c r="AL229" i="26"/>
  <c r="AK229" i="26"/>
  <c r="BX228" i="26"/>
  <c r="BW228" i="26"/>
  <c r="BU228" i="26"/>
  <c r="BT228" i="26"/>
  <c r="BS228" i="26"/>
  <c r="BR228" i="26"/>
  <c r="AR228" i="26"/>
  <c r="AQ228" i="26"/>
  <c r="AP228" i="26"/>
  <c r="AL228" i="26"/>
  <c r="AK228" i="26"/>
  <c r="BX227" i="26"/>
  <c r="BW227" i="26"/>
  <c r="BU227" i="26"/>
  <c r="BT227" i="26"/>
  <c r="BS227" i="26"/>
  <c r="BR227" i="26"/>
  <c r="AR227" i="26"/>
  <c r="AQ227" i="26"/>
  <c r="AP227" i="26"/>
  <c r="AL227" i="26"/>
  <c r="AK227" i="26"/>
  <c r="BX226" i="26"/>
  <c r="BW226" i="26"/>
  <c r="BU226" i="26"/>
  <c r="BT226" i="26"/>
  <c r="BS226" i="26"/>
  <c r="BR226" i="26"/>
  <c r="AR226" i="26"/>
  <c r="AQ226" i="26"/>
  <c r="AP226" i="26"/>
  <c r="AL226" i="26"/>
  <c r="AK226" i="26"/>
  <c r="BX225" i="26"/>
  <c r="BW225" i="26"/>
  <c r="BU225" i="26"/>
  <c r="BT225" i="26"/>
  <c r="BS225" i="26"/>
  <c r="BR225" i="26"/>
  <c r="AR225" i="26"/>
  <c r="AQ225" i="26"/>
  <c r="AP225" i="26"/>
  <c r="AL225" i="26"/>
  <c r="AK225" i="26"/>
  <c r="BX224" i="26"/>
  <c r="BW224" i="26"/>
  <c r="BU224" i="26"/>
  <c r="BT224" i="26"/>
  <c r="BS224" i="26"/>
  <c r="BR224" i="26"/>
  <c r="AR224" i="26"/>
  <c r="AQ224" i="26"/>
  <c r="AP224" i="26"/>
  <c r="AL224" i="26"/>
  <c r="AK224" i="26"/>
  <c r="BX223" i="26"/>
  <c r="BW223" i="26"/>
  <c r="BU223" i="26"/>
  <c r="BT223" i="26"/>
  <c r="BS223" i="26"/>
  <c r="BR223" i="26"/>
  <c r="AR223" i="26"/>
  <c r="AQ223" i="26"/>
  <c r="AP223" i="26"/>
  <c r="AL223" i="26"/>
  <c r="AK223" i="26"/>
  <c r="BX222" i="26"/>
  <c r="BW222" i="26"/>
  <c r="BU222" i="26"/>
  <c r="BT222" i="26"/>
  <c r="BS222" i="26"/>
  <c r="BR222" i="26"/>
  <c r="AR222" i="26"/>
  <c r="AQ222" i="26"/>
  <c r="AP222" i="26"/>
  <c r="AL222" i="26"/>
  <c r="AK222" i="26"/>
  <c r="BX221" i="26"/>
  <c r="BW221" i="26"/>
  <c r="BU221" i="26"/>
  <c r="BT221" i="26"/>
  <c r="BS221" i="26"/>
  <c r="BR221" i="26"/>
  <c r="AR221" i="26"/>
  <c r="AQ221" i="26"/>
  <c r="AP221" i="26"/>
  <c r="AL221" i="26"/>
  <c r="AK221" i="26"/>
  <c r="BX220" i="26"/>
  <c r="BW220" i="26"/>
  <c r="BU220" i="26"/>
  <c r="BT220" i="26"/>
  <c r="BS220" i="26"/>
  <c r="BR220" i="26"/>
  <c r="AR220" i="26"/>
  <c r="AQ220" i="26"/>
  <c r="AP220" i="26"/>
  <c r="AL220" i="26"/>
  <c r="AK220" i="26"/>
  <c r="BX219" i="26"/>
  <c r="BW219" i="26"/>
  <c r="BU219" i="26"/>
  <c r="BT219" i="26"/>
  <c r="BS219" i="26"/>
  <c r="BR219" i="26"/>
  <c r="AR219" i="26"/>
  <c r="AQ219" i="26"/>
  <c r="AP219" i="26"/>
  <c r="AL219" i="26"/>
  <c r="AK219" i="26"/>
  <c r="BX218" i="26"/>
  <c r="BW218" i="26"/>
  <c r="BU218" i="26"/>
  <c r="BT218" i="26"/>
  <c r="BS218" i="26"/>
  <c r="BR218" i="26"/>
  <c r="AR218" i="26"/>
  <c r="AQ218" i="26"/>
  <c r="AP218" i="26"/>
  <c r="AL218" i="26"/>
  <c r="AK218" i="26"/>
  <c r="BX217" i="26"/>
  <c r="BW217" i="26"/>
  <c r="BU217" i="26"/>
  <c r="BT217" i="26"/>
  <c r="BS217" i="26"/>
  <c r="BR217" i="26"/>
  <c r="AR217" i="26"/>
  <c r="AQ217" i="26"/>
  <c r="AP217" i="26"/>
  <c r="AL217" i="26"/>
  <c r="AK217" i="26"/>
  <c r="BX216" i="26"/>
  <c r="BW216" i="26"/>
  <c r="BU216" i="26"/>
  <c r="BT216" i="26"/>
  <c r="BS216" i="26"/>
  <c r="BR216" i="26"/>
  <c r="AR216" i="26"/>
  <c r="AQ216" i="26"/>
  <c r="AP216" i="26"/>
  <c r="AL216" i="26"/>
  <c r="AK216" i="26"/>
  <c r="BX215" i="26"/>
  <c r="BW215" i="26"/>
  <c r="BU215" i="26"/>
  <c r="BT215" i="26"/>
  <c r="BS215" i="26"/>
  <c r="BR215" i="26"/>
  <c r="AR215" i="26"/>
  <c r="AQ215" i="26"/>
  <c r="AP215" i="26"/>
  <c r="AL215" i="26"/>
  <c r="AK215" i="26"/>
  <c r="BX214" i="26"/>
  <c r="BW214" i="26"/>
  <c r="BU214" i="26"/>
  <c r="BT214" i="26"/>
  <c r="BS214" i="26"/>
  <c r="BR214" i="26"/>
  <c r="AR214" i="26"/>
  <c r="AQ214" i="26"/>
  <c r="AP214" i="26"/>
  <c r="AL214" i="26"/>
  <c r="AK214" i="26"/>
  <c r="BX213" i="26"/>
  <c r="BW213" i="26"/>
  <c r="BU213" i="26"/>
  <c r="BT213" i="26"/>
  <c r="BS213" i="26"/>
  <c r="BR213" i="26"/>
  <c r="AR213" i="26"/>
  <c r="AQ213" i="26"/>
  <c r="AP213" i="26"/>
  <c r="AL213" i="26"/>
  <c r="AK213" i="26"/>
  <c r="BX212" i="26"/>
  <c r="BW212" i="26"/>
  <c r="BU212" i="26"/>
  <c r="BT212" i="26"/>
  <c r="BS212" i="26"/>
  <c r="BR212" i="26"/>
  <c r="AR212" i="26"/>
  <c r="AQ212" i="26"/>
  <c r="AP212" i="26"/>
  <c r="AL212" i="26"/>
  <c r="AK212" i="26"/>
  <c r="BX211" i="26"/>
  <c r="BW211" i="26"/>
  <c r="BU211" i="26"/>
  <c r="BT211" i="26"/>
  <c r="BS211" i="26"/>
  <c r="BR211" i="26"/>
  <c r="AR211" i="26"/>
  <c r="AQ211" i="26"/>
  <c r="AP211" i="26"/>
  <c r="AL211" i="26"/>
  <c r="AK211" i="26"/>
  <c r="BX210" i="26"/>
  <c r="BW210" i="26"/>
  <c r="BU210" i="26"/>
  <c r="BT210" i="26"/>
  <c r="BS210" i="26"/>
  <c r="BR210" i="26"/>
  <c r="AR210" i="26"/>
  <c r="AQ210" i="26"/>
  <c r="AP210" i="26"/>
  <c r="AL210" i="26"/>
  <c r="AK210" i="26"/>
  <c r="BX209" i="26"/>
  <c r="BW209" i="26"/>
  <c r="BU209" i="26"/>
  <c r="BT209" i="26"/>
  <c r="BS209" i="26"/>
  <c r="BR209" i="26"/>
  <c r="AR209" i="26"/>
  <c r="AQ209" i="26"/>
  <c r="AP209" i="26"/>
  <c r="AL209" i="26"/>
  <c r="AK209" i="26"/>
  <c r="AJ209" i="26"/>
  <c r="AI209" i="26"/>
  <c r="AH209" i="26"/>
  <c r="AF209" i="26"/>
  <c r="AE209" i="26"/>
  <c r="BX208" i="26"/>
  <c r="BW208" i="26"/>
  <c r="BU208" i="26"/>
  <c r="BT208" i="26"/>
  <c r="BS208" i="26"/>
  <c r="BR208" i="26"/>
  <c r="AR208" i="26"/>
  <c r="AQ208" i="26"/>
  <c r="AP208" i="26"/>
  <c r="AL208" i="26"/>
  <c r="AK208" i="26"/>
  <c r="AJ208" i="26"/>
  <c r="AI208" i="26"/>
  <c r="AH208" i="26"/>
  <c r="AF208" i="26"/>
  <c r="AE208" i="26"/>
  <c r="BX207" i="26"/>
  <c r="BW207" i="26"/>
  <c r="BU207" i="26"/>
  <c r="BT207" i="26"/>
  <c r="BS207" i="26"/>
  <c r="BR207" i="26"/>
  <c r="AR207" i="26"/>
  <c r="AQ207" i="26"/>
  <c r="AP207" i="26"/>
  <c r="AL207" i="26"/>
  <c r="AK207" i="26"/>
  <c r="AJ207" i="26"/>
  <c r="AI207" i="26"/>
  <c r="AH207" i="26"/>
  <c r="AF207" i="26"/>
  <c r="AE207" i="26"/>
  <c r="BX206" i="26"/>
  <c r="BW206" i="26"/>
  <c r="BU206" i="26"/>
  <c r="BT206" i="26"/>
  <c r="BS206" i="26"/>
  <c r="BR206" i="26"/>
  <c r="AR206" i="26"/>
  <c r="AQ206" i="26"/>
  <c r="AP206" i="26"/>
  <c r="AL206" i="26"/>
  <c r="AK206" i="26"/>
  <c r="AJ206" i="26"/>
  <c r="AI206" i="26"/>
  <c r="AH206" i="26"/>
  <c r="AF206" i="26"/>
  <c r="AE206" i="26"/>
  <c r="BX205" i="26"/>
  <c r="BW205" i="26"/>
  <c r="BU205" i="26"/>
  <c r="BT205" i="26"/>
  <c r="BS205" i="26"/>
  <c r="BR205" i="26"/>
  <c r="AR205" i="26"/>
  <c r="AQ205" i="26"/>
  <c r="AP205" i="26"/>
  <c r="AL205" i="26"/>
  <c r="AK205" i="26"/>
  <c r="AJ205" i="26"/>
  <c r="AI205" i="26"/>
  <c r="AH205" i="26"/>
  <c r="AF205" i="26"/>
  <c r="AE205" i="26"/>
  <c r="BX204" i="26"/>
  <c r="BW204" i="26"/>
  <c r="BU204" i="26"/>
  <c r="BT204" i="26"/>
  <c r="BS204" i="26"/>
  <c r="BR204" i="26"/>
  <c r="AR204" i="26"/>
  <c r="AQ204" i="26"/>
  <c r="AP204" i="26"/>
  <c r="AL204" i="26"/>
  <c r="AK204" i="26"/>
  <c r="AJ204" i="26"/>
  <c r="AI204" i="26"/>
  <c r="AH204" i="26"/>
  <c r="AF204" i="26"/>
  <c r="AE204" i="26"/>
  <c r="BX203" i="26"/>
  <c r="BW203" i="26"/>
  <c r="BU203" i="26"/>
  <c r="BT203" i="26"/>
  <c r="BS203" i="26"/>
  <c r="BR203" i="26"/>
  <c r="AR203" i="26"/>
  <c r="AQ203" i="26"/>
  <c r="AP203" i="26"/>
  <c r="AL203" i="26"/>
  <c r="AK203" i="26"/>
  <c r="AJ203" i="26"/>
  <c r="AI203" i="26"/>
  <c r="AH203" i="26"/>
  <c r="AF203" i="26"/>
  <c r="AE203" i="26"/>
  <c r="BX202" i="26"/>
  <c r="BW202" i="26"/>
  <c r="BU202" i="26"/>
  <c r="BT202" i="26"/>
  <c r="BS202" i="26"/>
  <c r="BR202" i="26"/>
  <c r="AR202" i="26"/>
  <c r="AQ202" i="26"/>
  <c r="AP202" i="26"/>
  <c r="AL202" i="26"/>
  <c r="AK202" i="26"/>
  <c r="AJ202" i="26"/>
  <c r="AI202" i="26"/>
  <c r="AH202" i="26"/>
  <c r="AF202" i="26"/>
  <c r="AE202" i="26"/>
  <c r="BX201" i="26"/>
  <c r="BW201" i="26"/>
  <c r="BU201" i="26"/>
  <c r="BT201" i="26"/>
  <c r="BS201" i="26"/>
  <c r="BR201" i="26"/>
  <c r="AR201" i="26"/>
  <c r="AQ201" i="26"/>
  <c r="AP201" i="26"/>
  <c r="AL201" i="26"/>
  <c r="AK201" i="26"/>
  <c r="AJ201" i="26"/>
  <c r="AI201" i="26"/>
  <c r="AH201" i="26"/>
  <c r="AF201" i="26"/>
  <c r="AE201" i="26"/>
  <c r="BX200" i="26"/>
  <c r="BW200" i="26"/>
  <c r="BU200" i="26"/>
  <c r="BT200" i="26"/>
  <c r="BS200" i="26"/>
  <c r="BR200" i="26"/>
  <c r="AR200" i="26"/>
  <c r="AQ200" i="26"/>
  <c r="AP200" i="26"/>
  <c r="AL200" i="26"/>
  <c r="AK200" i="26"/>
  <c r="AJ200" i="26"/>
  <c r="AI200" i="26"/>
  <c r="AH200" i="26"/>
  <c r="AF200" i="26"/>
  <c r="AE200" i="26"/>
  <c r="BX199" i="26"/>
  <c r="BW199" i="26"/>
  <c r="BU199" i="26"/>
  <c r="BT199" i="26"/>
  <c r="BS199" i="26"/>
  <c r="BR199" i="26"/>
  <c r="AR199" i="26"/>
  <c r="AQ199" i="26"/>
  <c r="AP199" i="26"/>
  <c r="AL199" i="26"/>
  <c r="AK199" i="26"/>
  <c r="AJ199" i="26"/>
  <c r="AI199" i="26"/>
  <c r="AH199" i="26"/>
  <c r="AF199" i="26"/>
  <c r="AE199" i="26"/>
  <c r="BX198" i="26"/>
  <c r="BW198" i="26"/>
  <c r="BU198" i="26"/>
  <c r="BT198" i="26"/>
  <c r="BS198" i="26"/>
  <c r="BR198" i="26"/>
  <c r="AR198" i="26"/>
  <c r="AQ198" i="26"/>
  <c r="AP198" i="26"/>
  <c r="AL198" i="26"/>
  <c r="AK198" i="26"/>
  <c r="AJ198" i="26"/>
  <c r="AI198" i="26"/>
  <c r="AH198" i="26"/>
  <c r="AF198" i="26"/>
  <c r="AE198" i="26"/>
  <c r="BX197" i="26"/>
  <c r="BW197" i="26"/>
  <c r="BU197" i="26"/>
  <c r="BT197" i="26"/>
  <c r="BS197" i="26"/>
  <c r="BR197" i="26"/>
  <c r="AR197" i="26"/>
  <c r="AQ197" i="26"/>
  <c r="AP197" i="26"/>
  <c r="AL197" i="26"/>
  <c r="AK197" i="26"/>
  <c r="AJ197" i="26"/>
  <c r="AI197" i="26"/>
  <c r="AH197" i="26"/>
  <c r="AF197" i="26"/>
  <c r="AE197" i="26"/>
  <c r="BX196" i="26"/>
  <c r="BW196" i="26"/>
  <c r="BU196" i="26"/>
  <c r="BT196" i="26"/>
  <c r="BS196" i="26"/>
  <c r="BR196" i="26"/>
  <c r="AR196" i="26"/>
  <c r="AQ196" i="26"/>
  <c r="AP196" i="26"/>
  <c r="AL196" i="26"/>
  <c r="AK196" i="26"/>
  <c r="AJ196" i="26"/>
  <c r="AI196" i="26"/>
  <c r="AH196" i="26"/>
  <c r="AF196" i="26"/>
  <c r="AE196" i="26"/>
  <c r="BX195" i="26"/>
  <c r="BW195" i="26"/>
  <c r="BU195" i="26"/>
  <c r="BT195" i="26"/>
  <c r="BS195" i="26"/>
  <c r="BR195" i="26"/>
  <c r="AR195" i="26"/>
  <c r="AQ195" i="26"/>
  <c r="AP195" i="26"/>
  <c r="AL195" i="26"/>
  <c r="AK195" i="26"/>
  <c r="AJ195" i="26"/>
  <c r="AI195" i="26"/>
  <c r="AH195" i="26"/>
  <c r="AG195" i="26"/>
  <c r="AF195" i="26"/>
  <c r="AE195" i="26"/>
  <c r="BX194" i="26"/>
  <c r="BW194" i="26"/>
  <c r="BU194" i="26"/>
  <c r="BT194" i="26"/>
  <c r="BS194" i="26"/>
  <c r="BR194" i="26"/>
  <c r="AR194" i="26"/>
  <c r="AQ194" i="26"/>
  <c r="AP194" i="26"/>
  <c r="AL194" i="26"/>
  <c r="AK194" i="26"/>
  <c r="AJ194" i="26"/>
  <c r="AI194" i="26"/>
  <c r="AH194" i="26"/>
  <c r="AG194" i="26"/>
  <c r="AF194" i="26"/>
  <c r="AE194" i="26"/>
  <c r="BX193" i="26"/>
  <c r="BW193" i="26"/>
  <c r="BU193" i="26"/>
  <c r="BT193" i="26"/>
  <c r="BS193" i="26"/>
  <c r="BR193" i="26"/>
  <c r="AR193" i="26"/>
  <c r="AQ193" i="26"/>
  <c r="AP193" i="26"/>
  <c r="AL193" i="26"/>
  <c r="AK193" i="26"/>
  <c r="AJ193" i="26"/>
  <c r="AI193" i="26"/>
  <c r="AH193" i="26"/>
  <c r="AG193" i="26"/>
  <c r="AF193" i="26"/>
  <c r="AE193" i="26"/>
  <c r="BX192" i="26"/>
  <c r="BW192" i="26"/>
  <c r="BU192" i="26"/>
  <c r="BT192" i="26"/>
  <c r="BS192" i="26"/>
  <c r="BR192" i="26"/>
  <c r="AR192" i="26"/>
  <c r="AQ192" i="26"/>
  <c r="AP192" i="26"/>
  <c r="AL192" i="26"/>
  <c r="AK192" i="26"/>
  <c r="AJ192" i="26"/>
  <c r="AI192" i="26"/>
  <c r="AH192" i="26"/>
  <c r="AG192" i="26"/>
  <c r="AF192" i="26"/>
  <c r="AE192" i="26"/>
  <c r="BX191" i="26"/>
  <c r="BW191" i="26"/>
  <c r="BU191" i="26"/>
  <c r="BT191" i="26"/>
  <c r="BS191" i="26"/>
  <c r="BR191" i="26"/>
  <c r="AR191" i="26"/>
  <c r="AQ191" i="26"/>
  <c r="AP191" i="26"/>
  <c r="AL191" i="26"/>
  <c r="AK191" i="26"/>
  <c r="AJ191" i="26"/>
  <c r="AI191" i="26"/>
  <c r="AH191" i="26"/>
  <c r="AG191" i="26"/>
  <c r="AF191" i="26"/>
  <c r="AE191" i="26"/>
  <c r="BX190" i="26"/>
  <c r="BW190" i="26"/>
  <c r="BU190" i="26"/>
  <c r="BT190" i="26"/>
  <c r="BS190" i="26"/>
  <c r="BR190" i="26"/>
  <c r="AR190" i="26"/>
  <c r="AQ190" i="26"/>
  <c r="AP190" i="26"/>
  <c r="AL190" i="26"/>
  <c r="AK190" i="26"/>
  <c r="AJ190" i="26"/>
  <c r="AI190" i="26"/>
  <c r="AH190" i="26"/>
  <c r="AG190" i="26"/>
  <c r="AF190" i="26"/>
  <c r="AE190" i="26"/>
  <c r="BX189" i="26"/>
  <c r="BW189" i="26"/>
  <c r="BU189" i="26"/>
  <c r="BT189" i="26"/>
  <c r="BS189" i="26"/>
  <c r="BR189" i="26"/>
  <c r="AR189" i="26"/>
  <c r="AQ189" i="26"/>
  <c r="AP189" i="26"/>
  <c r="AL189" i="26"/>
  <c r="AK189" i="26"/>
  <c r="AJ189" i="26"/>
  <c r="AI189" i="26"/>
  <c r="AH189" i="26"/>
  <c r="AG189" i="26"/>
  <c r="AF189" i="26"/>
  <c r="AE189" i="26"/>
  <c r="BX188" i="26"/>
  <c r="BW188" i="26"/>
  <c r="BU188" i="26"/>
  <c r="BT188" i="26"/>
  <c r="BS188" i="26"/>
  <c r="BR188" i="26"/>
  <c r="AR188" i="26"/>
  <c r="AQ188" i="26"/>
  <c r="AP188" i="26"/>
  <c r="AL188" i="26"/>
  <c r="AK188" i="26"/>
  <c r="AJ188" i="26"/>
  <c r="AI188" i="26"/>
  <c r="AH188" i="26"/>
  <c r="AG188" i="26"/>
  <c r="AF188" i="26"/>
  <c r="AE188" i="26"/>
  <c r="BX187" i="26"/>
  <c r="BW187" i="26"/>
  <c r="BU187" i="26"/>
  <c r="BT187" i="26"/>
  <c r="BS187" i="26"/>
  <c r="BR187" i="26"/>
  <c r="AR187" i="26"/>
  <c r="AQ187" i="26"/>
  <c r="AP187" i="26"/>
  <c r="AL187" i="26"/>
  <c r="AK187" i="26"/>
  <c r="AJ187" i="26"/>
  <c r="AI187" i="26"/>
  <c r="AH187" i="26"/>
  <c r="AG187" i="26"/>
  <c r="AF187" i="26"/>
  <c r="AE187" i="26"/>
  <c r="BX186" i="26"/>
  <c r="BW186" i="26"/>
  <c r="BU186" i="26"/>
  <c r="BT186" i="26"/>
  <c r="BS186" i="26"/>
  <c r="BR186" i="26"/>
  <c r="AR186" i="26"/>
  <c r="AQ186" i="26"/>
  <c r="AP186" i="26"/>
  <c r="AL186" i="26"/>
  <c r="AK186" i="26"/>
  <c r="AJ186" i="26"/>
  <c r="AI186" i="26"/>
  <c r="AH186" i="26"/>
  <c r="AG186" i="26"/>
  <c r="AF186" i="26"/>
  <c r="AE186" i="26"/>
  <c r="BX185" i="26"/>
  <c r="BW185" i="26"/>
  <c r="BU185" i="26"/>
  <c r="BT185" i="26"/>
  <c r="BS185" i="26"/>
  <c r="BR185" i="26"/>
  <c r="AR185" i="26"/>
  <c r="AQ185" i="26"/>
  <c r="AP185" i="26"/>
  <c r="AL185" i="26"/>
  <c r="AK185" i="26"/>
  <c r="AJ185" i="26"/>
  <c r="AI185" i="26"/>
  <c r="AH185" i="26"/>
  <c r="AG185" i="26"/>
  <c r="AF185" i="26"/>
  <c r="AE185" i="26"/>
  <c r="BX184" i="26"/>
  <c r="BW184" i="26"/>
  <c r="BU184" i="26"/>
  <c r="BT184" i="26"/>
  <c r="BS184" i="26"/>
  <c r="BR184" i="26"/>
  <c r="AR184" i="26"/>
  <c r="AQ184" i="26"/>
  <c r="AP184" i="26"/>
  <c r="AL184" i="26"/>
  <c r="AK184" i="26"/>
  <c r="AJ184" i="26"/>
  <c r="AI184" i="26"/>
  <c r="AH184" i="26"/>
  <c r="AG184" i="26"/>
  <c r="AF184" i="26"/>
  <c r="AE184" i="26"/>
  <c r="BX183" i="26"/>
  <c r="BW183" i="26"/>
  <c r="BU183" i="26"/>
  <c r="BT183" i="26"/>
  <c r="BS183" i="26"/>
  <c r="BR183" i="26"/>
  <c r="AR183" i="26"/>
  <c r="AQ183" i="26"/>
  <c r="AP183" i="26"/>
  <c r="AL183" i="26"/>
  <c r="AK183" i="26"/>
  <c r="AJ183" i="26"/>
  <c r="AI183" i="26"/>
  <c r="AH183" i="26"/>
  <c r="AG183" i="26"/>
  <c r="AF183" i="26"/>
  <c r="AE183" i="26"/>
  <c r="BX182" i="26"/>
  <c r="BW182" i="26"/>
  <c r="BU182" i="26"/>
  <c r="BT182" i="26"/>
  <c r="BS182" i="26"/>
  <c r="BR182" i="26"/>
  <c r="AR182" i="26"/>
  <c r="AQ182" i="26"/>
  <c r="AP182" i="26"/>
  <c r="AL182" i="26"/>
  <c r="AK182" i="26"/>
  <c r="AJ182" i="26"/>
  <c r="AI182" i="26"/>
  <c r="AH182" i="26"/>
  <c r="AG182" i="26"/>
  <c r="AF182" i="26"/>
  <c r="AE182" i="26"/>
  <c r="BX181" i="26"/>
  <c r="BW181" i="26"/>
  <c r="BU181" i="26"/>
  <c r="BT181" i="26"/>
  <c r="BS181" i="26"/>
  <c r="BR181" i="26"/>
  <c r="AR181" i="26"/>
  <c r="AQ181" i="26"/>
  <c r="AP181" i="26"/>
  <c r="AL181" i="26"/>
  <c r="AK181" i="26"/>
  <c r="AJ181" i="26"/>
  <c r="AI181" i="26"/>
  <c r="AH181" i="26"/>
  <c r="AG181" i="26"/>
  <c r="AF181" i="26"/>
  <c r="AE181" i="26"/>
  <c r="BX180" i="26"/>
  <c r="BW180" i="26"/>
  <c r="BU180" i="26"/>
  <c r="BT180" i="26"/>
  <c r="BS180" i="26"/>
  <c r="BR180" i="26"/>
  <c r="AR180" i="26"/>
  <c r="AQ180" i="26"/>
  <c r="AP180" i="26"/>
  <c r="AL180" i="26"/>
  <c r="AK180" i="26"/>
  <c r="AJ180" i="26"/>
  <c r="AI180" i="26"/>
  <c r="AH180" i="26"/>
  <c r="AG180" i="26"/>
  <c r="AF180" i="26"/>
  <c r="AE180" i="26"/>
  <c r="BX179" i="26"/>
  <c r="BW179" i="26"/>
  <c r="BU179" i="26"/>
  <c r="BT179" i="26"/>
  <c r="BS179" i="26"/>
  <c r="BR179" i="26"/>
  <c r="AR179" i="26"/>
  <c r="AQ179" i="26"/>
  <c r="AP179" i="26"/>
  <c r="AL179" i="26"/>
  <c r="AK179" i="26"/>
  <c r="AJ179" i="26"/>
  <c r="AI179" i="26"/>
  <c r="AH179" i="26"/>
  <c r="AG179" i="26"/>
  <c r="AF179" i="26"/>
  <c r="AE179" i="26"/>
  <c r="BX178" i="26"/>
  <c r="BW178" i="26"/>
  <c r="BU178" i="26"/>
  <c r="BT178" i="26"/>
  <c r="BS178" i="26"/>
  <c r="BR178" i="26"/>
  <c r="AR178" i="26"/>
  <c r="AQ178" i="26"/>
  <c r="AP178" i="26"/>
  <c r="AL178" i="26"/>
  <c r="AK178" i="26"/>
  <c r="AJ178" i="26"/>
  <c r="AI178" i="26"/>
  <c r="AH178" i="26"/>
  <c r="AG178" i="26"/>
  <c r="AF178" i="26"/>
  <c r="AE178" i="26"/>
  <c r="BX177" i="26"/>
  <c r="BW177" i="26"/>
  <c r="BU177" i="26"/>
  <c r="BT177" i="26"/>
  <c r="BS177" i="26"/>
  <c r="BR177" i="26"/>
  <c r="AR177" i="26"/>
  <c r="AQ177" i="26"/>
  <c r="AP177" i="26"/>
  <c r="AL177" i="26"/>
  <c r="AK177" i="26"/>
  <c r="AJ177" i="26"/>
  <c r="AI177" i="26"/>
  <c r="AH177" i="26"/>
  <c r="AG177" i="26"/>
  <c r="AF177" i="26"/>
  <c r="AE177" i="26"/>
  <c r="BX176" i="26"/>
  <c r="BW176" i="26"/>
  <c r="BU176" i="26"/>
  <c r="BT176" i="26"/>
  <c r="BS176" i="26"/>
  <c r="BR176" i="26"/>
  <c r="AR176" i="26"/>
  <c r="AQ176" i="26"/>
  <c r="AP176" i="26"/>
  <c r="AL176" i="26"/>
  <c r="AK176" i="26"/>
  <c r="AJ176" i="26"/>
  <c r="AI176" i="26"/>
  <c r="AH176" i="26"/>
  <c r="AG176" i="26"/>
  <c r="AF176" i="26"/>
  <c r="AE176" i="26"/>
  <c r="BX175" i="26"/>
  <c r="BW175" i="26"/>
  <c r="BU175" i="26"/>
  <c r="BT175" i="26"/>
  <c r="BS175" i="26"/>
  <c r="BR175" i="26"/>
  <c r="AR175" i="26"/>
  <c r="AQ175" i="26"/>
  <c r="AP175" i="26"/>
  <c r="AL175" i="26"/>
  <c r="AK175" i="26"/>
  <c r="AJ175" i="26"/>
  <c r="AI175" i="26"/>
  <c r="AH175" i="26"/>
  <c r="AG175" i="26"/>
  <c r="AF175" i="26"/>
  <c r="AE175" i="26"/>
  <c r="BX174" i="26"/>
  <c r="BW174" i="26"/>
  <c r="BU174" i="26"/>
  <c r="BT174" i="26"/>
  <c r="BS174" i="26"/>
  <c r="BR174" i="26"/>
  <c r="AR174" i="26"/>
  <c r="AQ174" i="26"/>
  <c r="AP174" i="26"/>
  <c r="AL174" i="26"/>
  <c r="AK174" i="26"/>
  <c r="AJ174" i="26"/>
  <c r="AI174" i="26"/>
  <c r="AH174" i="26"/>
  <c r="AG174" i="26"/>
  <c r="AF174" i="26"/>
  <c r="AE174" i="26"/>
  <c r="BX173" i="26"/>
  <c r="BW173" i="26"/>
  <c r="BU173" i="26"/>
  <c r="BT173" i="26"/>
  <c r="BS173" i="26"/>
  <c r="BR173" i="26"/>
  <c r="AR173" i="26"/>
  <c r="AQ173" i="26"/>
  <c r="AP173" i="26"/>
  <c r="AL173" i="26"/>
  <c r="AK173" i="26"/>
  <c r="AJ173" i="26"/>
  <c r="AI173" i="26"/>
  <c r="AH173" i="26"/>
  <c r="AG173" i="26"/>
  <c r="AF173" i="26"/>
  <c r="AE173" i="26"/>
  <c r="BX172" i="26"/>
  <c r="BW172" i="26"/>
  <c r="BU172" i="26"/>
  <c r="BT172" i="26"/>
  <c r="BS172" i="26"/>
  <c r="BR172" i="26"/>
  <c r="AR172" i="26"/>
  <c r="AQ172" i="26"/>
  <c r="AP172" i="26"/>
  <c r="AL172" i="26"/>
  <c r="AK172" i="26"/>
  <c r="AJ172" i="26"/>
  <c r="AI172" i="26"/>
  <c r="AH172" i="26"/>
  <c r="AG172" i="26"/>
  <c r="AF172" i="26"/>
  <c r="AE172" i="26"/>
  <c r="BX171" i="26"/>
  <c r="BW171" i="26"/>
  <c r="BU171" i="26"/>
  <c r="BT171" i="26"/>
  <c r="BS171" i="26"/>
  <c r="BR171" i="26"/>
  <c r="AR171" i="26"/>
  <c r="AQ171" i="26"/>
  <c r="AP171" i="26"/>
  <c r="AL171" i="26"/>
  <c r="AK171" i="26"/>
  <c r="AJ171" i="26"/>
  <c r="AI171" i="26"/>
  <c r="AH171" i="26"/>
  <c r="AG171" i="26"/>
  <c r="AF171" i="26"/>
  <c r="AE171" i="26"/>
  <c r="BX170" i="26"/>
  <c r="BW170" i="26"/>
  <c r="BU170" i="26"/>
  <c r="BT170" i="26"/>
  <c r="BS170" i="26"/>
  <c r="BR170" i="26"/>
  <c r="AR170" i="26"/>
  <c r="AQ170" i="26"/>
  <c r="AP170" i="26"/>
  <c r="AL170" i="26"/>
  <c r="AK170" i="26"/>
  <c r="AJ170" i="26"/>
  <c r="AI170" i="26"/>
  <c r="AH170" i="26"/>
  <c r="AG170" i="26"/>
  <c r="AF170" i="26"/>
  <c r="AE170" i="26"/>
  <c r="BX169" i="26"/>
  <c r="BW169" i="26"/>
  <c r="BU169" i="26"/>
  <c r="BT169" i="26"/>
  <c r="BS169" i="26"/>
  <c r="BR169" i="26"/>
  <c r="AR169" i="26"/>
  <c r="AQ169" i="26"/>
  <c r="AP169" i="26"/>
  <c r="AL169" i="26"/>
  <c r="AK169" i="26"/>
  <c r="AJ169" i="26"/>
  <c r="AI169" i="26"/>
  <c r="AH169" i="26"/>
  <c r="AG169" i="26"/>
  <c r="AF169" i="26"/>
  <c r="AE169" i="26"/>
  <c r="BX168" i="26"/>
  <c r="BW168" i="26"/>
  <c r="BU168" i="26"/>
  <c r="BT168" i="26"/>
  <c r="BS168" i="26"/>
  <c r="BR168" i="26"/>
  <c r="AR168" i="26"/>
  <c r="AQ168" i="26"/>
  <c r="AP168" i="26"/>
  <c r="AL168" i="26"/>
  <c r="AK168" i="26"/>
  <c r="AJ168" i="26"/>
  <c r="AI168" i="26"/>
  <c r="AH168" i="26"/>
  <c r="AG168" i="26"/>
  <c r="AF168" i="26"/>
  <c r="AE168" i="26"/>
  <c r="BX167" i="26"/>
  <c r="BW167" i="26"/>
  <c r="BU167" i="26"/>
  <c r="BT167" i="26"/>
  <c r="BS167" i="26"/>
  <c r="BR167" i="26"/>
  <c r="AR167" i="26"/>
  <c r="AQ167" i="26"/>
  <c r="AP167" i="26"/>
  <c r="AL167" i="26"/>
  <c r="AK167" i="26"/>
  <c r="AJ167" i="26"/>
  <c r="AI167" i="26"/>
  <c r="AH167" i="26"/>
  <c r="AG167" i="26"/>
  <c r="AF167" i="26"/>
  <c r="AE167" i="26"/>
  <c r="BX166" i="26"/>
  <c r="BW166" i="26"/>
  <c r="BU166" i="26"/>
  <c r="BT166" i="26"/>
  <c r="BS166" i="26"/>
  <c r="BR166" i="26"/>
  <c r="AR166" i="26"/>
  <c r="AQ166" i="26"/>
  <c r="AP166" i="26"/>
  <c r="AL166" i="26"/>
  <c r="AK166" i="26"/>
  <c r="AJ166" i="26"/>
  <c r="AI166" i="26"/>
  <c r="AH166" i="26"/>
  <c r="AG166" i="26"/>
  <c r="AF166" i="26"/>
  <c r="AE166" i="26"/>
  <c r="BX165" i="26"/>
  <c r="BW165" i="26"/>
  <c r="BU165" i="26"/>
  <c r="BT165" i="26"/>
  <c r="BS165" i="26"/>
  <c r="BR165" i="26"/>
  <c r="AR165" i="26"/>
  <c r="AQ165" i="26"/>
  <c r="AP165" i="26"/>
  <c r="AL165" i="26"/>
  <c r="AK165" i="26"/>
  <c r="AJ165" i="26"/>
  <c r="AI165" i="26"/>
  <c r="AH165" i="26"/>
  <c r="AG165" i="26"/>
  <c r="AF165" i="26"/>
  <c r="AE165" i="26"/>
  <c r="BX164" i="26"/>
  <c r="BW164" i="26"/>
  <c r="BU164" i="26"/>
  <c r="BT164" i="26"/>
  <c r="BS164" i="26"/>
  <c r="BR164" i="26"/>
  <c r="AR164" i="26"/>
  <c r="AQ164" i="26"/>
  <c r="AP164" i="26"/>
  <c r="AL164" i="26"/>
  <c r="AK164" i="26"/>
  <c r="AJ164" i="26"/>
  <c r="AI164" i="26"/>
  <c r="AH164" i="26"/>
  <c r="AG164" i="26"/>
  <c r="AF164" i="26"/>
  <c r="AE164" i="26"/>
  <c r="BX163" i="26"/>
  <c r="BW163" i="26"/>
  <c r="BU163" i="26"/>
  <c r="BT163" i="26"/>
  <c r="BS163" i="26"/>
  <c r="BR163" i="26"/>
  <c r="AR163" i="26"/>
  <c r="AQ163" i="26"/>
  <c r="AP163" i="26"/>
  <c r="AL163" i="26"/>
  <c r="AK163" i="26"/>
  <c r="AJ163" i="26"/>
  <c r="AI163" i="26"/>
  <c r="AH163" i="26"/>
  <c r="AG163" i="26"/>
  <c r="AF163" i="26"/>
  <c r="AE163" i="26"/>
  <c r="BX162" i="26"/>
  <c r="BW162" i="26"/>
  <c r="BU162" i="26"/>
  <c r="BT162" i="26"/>
  <c r="BS162" i="26"/>
  <c r="BR162" i="26"/>
  <c r="AR162" i="26"/>
  <c r="AQ162" i="26"/>
  <c r="AP162" i="26"/>
  <c r="AL162" i="26"/>
  <c r="AK162" i="26"/>
  <c r="AJ162" i="26"/>
  <c r="AI162" i="26"/>
  <c r="AH162" i="26"/>
  <c r="AG162" i="26"/>
  <c r="AF162" i="26"/>
  <c r="AE162" i="26"/>
  <c r="BX161" i="26"/>
  <c r="BW161" i="26"/>
  <c r="BU161" i="26"/>
  <c r="BT161" i="26"/>
  <c r="BS161" i="26"/>
  <c r="BR161" i="26"/>
  <c r="AR161" i="26"/>
  <c r="AQ161" i="26"/>
  <c r="AP161" i="26"/>
  <c r="AL161" i="26"/>
  <c r="AK161" i="26"/>
  <c r="AJ161" i="26"/>
  <c r="AI161" i="26"/>
  <c r="AH161" i="26"/>
  <c r="AG161" i="26"/>
  <c r="AF161" i="26"/>
  <c r="AE161" i="26"/>
  <c r="BX160" i="26"/>
  <c r="BW160" i="26"/>
  <c r="BU160" i="26"/>
  <c r="BT160" i="26"/>
  <c r="BS160" i="26"/>
  <c r="BR160" i="26"/>
  <c r="AR160" i="26"/>
  <c r="AQ160" i="26"/>
  <c r="AP160" i="26"/>
  <c r="AL160" i="26"/>
  <c r="AK160" i="26"/>
  <c r="AJ160" i="26"/>
  <c r="AI160" i="26"/>
  <c r="AH160" i="26"/>
  <c r="AG160" i="26"/>
  <c r="AF160" i="26"/>
  <c r="AE160" i="26"/>
  <c r="BX159" i="26"/>
  <c r="BW159" i="26"/>
  <c r="BU159" i="26"/>
  <c r="BT159" i="26"/>
  <c r="BS159" i="26"/>
  <c r="BR159" i="26"/>
  <c r="AR159" i="26"/>
  <c r="AQ159" i="26"/>
  <c r="AP159" i="26"/>
  <c r="AL159" i="26"/>
  <c r="AK159" i="26"/>
  <c r="AJ159" i="26"/>
  <c r="AI159" i="26"/>
  <c r="AH159" i="26"/>
  <c r="AG159" i="26"/>
  <c r="AF159" i="26"/>
  <c r="AE159" i="26"/>
  <c r="BX158" i="26"/>
  <c r="BW158" i="26"/>
  <c r="BU158" i="26"/>
  <c r="BT158" i="26"/>
  <c r="BS158" i="26"/>
  <c r="BR158" i="26"/>
  <c r="AR158" i="26"/>
  <c r="AQ158" i="26"/>
  <c r="AP158" i="26"/>
  <c r="AL158" i="26"/>
  <c r="AK158" i="26"/>
  <c r="AJ158" i="26"/>
  <c r="AI158" i="26"/>
  <c r="AH158" i="26"/>
  <c r="AG158" i="26"/>
  <c r="AF158" i="26"/>
  <c r="AE158" i="26"/>
  <c r="BX157" i="26"/>
  <c r="BW157" i="26"/>
  <c r="BU157" i="26"/>
  <c r="BT157" i="26"/>
  <c r="BS157" i="26"/>
  <c r="BR157" i="26"/>
  <c r="AR157" i="26"/>
  <c r="AQ157" i="26"/>
  <c r="AP157" i="26"/>
  <c r="AL157" i="26"/>
  <c r="AK157" i="26"/>
  <c r="AJ157" i="26"/>
  <c r="AI157" i="26"/>
  <c r="AH157" i="26"/>
  <c r="AG157" i="26"/>
  <c r="AF157" i="26"/>
  <c r="AE157" i="26"/>
  <c r="BX156" i="26"/>
  <c r="BW156" i="26"/>
  <c r="BU156" i="26"/>
  <c r="BT156" i="26"/>
  <c r="BS156" i="26"/>
  <c r="BR156" i="26"/>
  <c r="AR156" i="26"/>
  <c r="AQ156" i="26"/>
  <c r="AP156" i="26"/>
  <c r="AL156" i="26"/>
  <c r="AK156" i="26"/>
  <c r="AJ156" i="26"/>
  <c r="AI156" i="26"/>
  <c r="AH156" i="26"/>
  <c r="AG156" i="26"/>
  <c r="AF156" i="26"/>
  <c r="AE156" i="26"/>
  <c r="BX155" i="26"/>
  <c r="BW155" i="26"/>
  <c r="BU155" i="26"/>
  <c r="BT155" i="26"/>
  <c r="BS155" i="26"/>
  <c r="BR155" i="26"/>
  <c r="AR155" i="26"/>
  <c r="AQ155" i="26"/>
  <c r="AP155" i="26"/>
  <c r="AL155" i="26"/>
  <c r="AK155" i="26"/>
  <c r="AJ155" i="26"/>
  <c r="AI155" i="26"/>
  <c r="AH155" i="26"/>
  <c r="AG155" i="26"/>
  <c r="AF155" i="26"/>
  <c r="AE155" i="26"/>
  <c r="BX154" i="26"/>
  <c r="BW154" i="26"/>
  <c r="BU154" i="26"/>
  <c r="BT154" i="26"/>
  <c r="BS154" i="26"/>
  <c r="BR154" i="26"/>
  <c r="AR154" i="26"/>
  <c r="AQ154" i="26"/>
  <c r="AP154" i="26"/>
  <c r="AL154" i="26"/>
  <c r="AK154" i="26"/>
  <c r="AJ154" i="26"/>
  <c r="AI154" i="26"/>
  <c r="AH154" i="26"/>
  <c r="AG154" i="26"/>
  <c r="AF154" i="26"/>
  <c r="AE154" i="26"/>
  <c r="BX153" i="26"/>
  <c r="BW153" i="26"/>
  <c r="BU153" i="26"/>
  <c r="BT153" i="26"/>
  <c r="BS153" i="26"/>
  <c r="BR153" i="26"/>
  <c r="AR153" i="26"/>
  <c r="AQ153" i="26"/>
  <c r="AP153" i="26"/>
  <c r="AL153" i="26"/>
  <c r="AK153" i="26"/>
  <c r="AJ153" i="26"/>
  <c r="AI153" i="26"/>
  <c r="AH153" i="26"/>
  <c r="AG153" i="26"/>
  <c r="AF153" i="26"/>
  <c r="AE153" i="26"/>
  <c r="BX152" i="26"/>
  <c r="BW152" i="26"/>
  <c r="BU152" i="26"/>
  <c r="BT152" i="26"/>
  <c r="BS152" i="26"/>
  <c r="BR152" i="26"/>
  <c r="AR152" i="26"/>
  <c r="AQ152" i="26"/>
  <c r="AP152" i="26"/>
  <c r="AL152" i="26"/>
  <c r="AK152" i="26"/>
  <c r="AJ152" i="26"/>
  <c r="AI152" i="26"/>
  <c r="AH152" i="26"/>
  <c r="AG152" i="26"/>
  <c r="AF152" i="26"/>
  <c r="AE152" i="26"/>
  <c r="BX151" i="26"/>
  <c r="BW151" i="26"/>
  <c r="BU151" i="26"/>
  <c r="BT151" i="26"/>
  <c r="BS151" i="26"/>
  <c r="BR151" i="26"/>
  <c r="AR151" i="26"/>
  <c r="AQ151" i="26"/>
  <c r="AP151" i="26"/>
  <c r="AL151" i="26"/>
  <c r="AK151" i="26"/>
  <c r="AJ151" i="26"/>
  <c r="AI151" i="26"/>
  <c r="AH151" i="26"/>
  <c r="AG151" i="26"/>
  <c r="AF151" i="26"/>
  <c r="AE151" i="26"/>
  <c r="BX150" i="26"/>
  <c r="BW150" i="26"/>
  <c r="BU150" i="26"/>
  <c r="BT150" i="26"/>
  <c r="BS150" i="26"/>
  <c r="BR150" i="26"/>
  <c r="AR150" i="26"/>
  <c r="AQ150" i="26"/>
  <c r="AP150" i="26"/>
  <c r="AL150" i="26"/>
  <c r="AK150" i="26"/>
  <c r="AJ150" i="26"/>
  <c r="AI150" i="26"/>
  <c r="AH150" i="26"/>
  <c r="AG150" i="26"/>
  <c r="AF150" i="26"/>
  <c r="AE150" i="26"/>
  <c r="BX149" i="26"/>
  <c r="BW149" i="26"/>
  <c r="BU149" i="26"/>
  <c r="BT149" i="26"/>
  <c r="BS149" i="26"/>
  <c r="BR149" i="26"/>
  <c r="AR149" i="26"/>
  <c r="AQ149" i="26"/>
  <c r="AP149" i="26"/>
  <c r="AL149" i="26"/>
  <c r="AK149" i="26"/>
  <c r="AJ149" i="26"/>
  <c r="AI149" i="26"/>
  <c r="AH149" i="26"/>
  <c r="AG149" i="26"/>
  <c r="AF149" i="26"/>
  <c r="AE149" i="26"/>
  <c r="BX148" i="26"/>
  <c r="BW148" i="26"/>
  <c r="BU148" i="26"/>
  <c r="BT148" i="26"/>
  <c r="BS148" i="26"/>
  <c r="BR148" i="26"/>
  <c r="AR148" i="26"/>
  <c r="AQ148" i="26"/>
  <c r="AP148" i="26"/>
  <c r="AL148" i="26"/>
  <c r="AK148" i="26"/>
  <c r="AJ148" i="26"/>
  <c r="AI148" i="26"/>
  <c r="AH148" i="26"/>
  <c r="AG148" i="26"/>
  <c r="AF148" i="26"/>
  <c r="AE148" i="26"/>
  <c r="BX147" i="26"/>
  <c r="BW147" i="26"/>
  <c r="BU147" i="26"/>
  <c r="BT147" i="26"/>
  <c r="BS147" i="26"/>
  <c r="BR147" i="26"/>
  <c r="AR147" i="26"/>
  <c r="AQ147" i="26"/>
  <c r="AP147" i="26"/>
  <c r="AL147" i="26"/>
  <c r="AK147" i="26"/>
  <c r="AJ147" i="26"/>
  <c r="AI147" i="26"/>
  <c r="AH147" i="26"/>
  <c r="AG147" i="26"/>
  <c r="AF147" i="26"/>
  <c r="AE147" i="26"/>
  <c r="BX146" i="26"/>
  <c r="BW146" i="26"/>
  <c r="BU146" i="26"/>
  <c r="BT146" i="26"/>
  <c r="BS146" i="26"/>
  <c r="BR146" i="26"/>
  <c r="AR146" i="26"/>
  <c r="AQ146" i="26"/>
  <c r="AP146" i="26"/>
  <c r="AL146" i="26"/>
  <c r="AK146" i="26"/>
  <c r="AJ146" i="26"/>
  <c r="AI146" i="26"/>
  <c r="AH146" i="26"/>
  <c r="AG146" i="26"/>
  <c r="AF146" i="26"/>
  <c r="AE146" i="26"/>
  <c r="BX145" i="26"/>
  <c r="BW145" i="26"/>
  <c r="BU145" i="26"/>
  <c r="BT145" i="26"/>
  <c r="BS145" i="26"/>
  <c r="BR145" i="26"/>
  <c r="AR145" i="26"/>
  <c r="AQ145" i="26"/>
  <c r="AP145" i="26"/>
  <c r="AL145" i="26"/>
  <c r="AK145" i="26"/>
  <c r="AJ145" i="26"/>
  <c r="AI145" i="26"/>
  <c r="AH145" i="26"/>
  <c r="AG145" i="26"/>
  <c r="AF145" i="26"/>
  <c r="AE145" i="26"/>
  <c r="BX144" i="26"/>
  <c r="BW144" i="26"/>
  <c r="BU144" i="26"/>
  <c r="BT144" i="26"/>
  <c r="BS144" i="26"/>
  <c r="BR144" i="26"/>
  <c r="AR144" i="26"/>
  <c r="AQ144" i="26"/>
  <c r="AP144" i="26"/>
  <c r="AL144" i="26"/>
  <c r="AK144" i="26"/>
  <c r="AJ144" i="26"/>
  <c r="AI144" i="26"/>
  <c r="AH144" i="26"/>
  <c r="AG144" i="26"/>
  <c r="AF144" i="26"/>
  <c r="AE144" i="26"/>
  <c r="BX143" i="26"/>
  <c r="BW143" i="26"/>
  <c r="BU143" i="26"/>
  <c r="BT143" i="26"/>
  <c r="BS143" i="26"/>
  <c r="BR143" i="26"/>
  <c r="AR143" i="26"/>
  <c r="AQ143" i="26"/>
  <c r="AP143" i="26"/>
  <c r="AL143" i="26"/>
  <c r="AK143" i="26"/>
  <c r="AJ143" i="26"/>
  <c r="AI143" i="26"/>
  <c r="AH143" i="26"/>
  <c r="AG143" i="26"/>
  <c r="AF143" i="26"/>
  <c r="AE143" i="26"/>
  <c r="BX142" i="26"/>
  <c r="BW142" i="26"/>
  <c r="BU142" i="26"/>
  <c r="BT142" i="26"/>
  <c r="BS142" i="26"/>
  <c r="BR142" i="26"/>
  <c r="AR142" i="26"/>
  <c r="AQ142" i="26"/>
  <c r="AP142" i="26"/>
  <c r="AL142" i="26"/>
  <c r="AK142" i="26"/>
  <c r="AJ142" i="26"/>
  <c r="AI142" i="26"/>
  <c r="AH142" i="26"/>
  <c r="AG142" i="26"/>
  <c r="AF142" i="26"/>
  <c r="AE142" i="26"/>
  <c r="BX141" i="26"/>
  <c r="BW141" i="26"/>
  <c r="BU141" i="26"/>
  <c r="BT141" i="26"/>
  <c r="BS141" i="26"/>
  <c r="BR141" i="26"/>
  <c r="AR141" i="26"/>
  <c r="AQ141" i="26"/>
  <c r="AP141" i="26"/>
  <c r="AL141" i="26"/>
  <c r="AK141" i="26"/>
  <c r="AJ141" i="26"/>
  <c r="AI141" i="26"/>
  <c r="AH141" i="26"/>
  <c r="AG141" i="26"/>
  <c r="AF141" i="26"/>
  <c r="AE141" i="26"/>
  <c r="BX140" i="26"/>
  <c r="BW140" i="26"/>
  <c r="BU140" i="26"/>
  <c r="BT140" i="26"/>
  <c r="BS140" i="26"/>
  <c r="BR140" i="26"/>
  <c r="AR140" i="26"/>
  <c r="AQ140" i="26"/>
  <c r="AP140" i="26"/>
  <c r="AL140" i="26"/>
  <c r="AK140" i="26"/>
  <c r="AJ140" i="26"/>
  <c r="AI140" i="26"/>
  <c r="AH140" i="26"/>
  <c r="AG140" i="26"/>
  <c r="AF140" i="26"/>
  <c r="AE140" i="26"/>
  <c r="BX139" i="26"/>
  <c r="BW139" i="26"/>
  <c r="BU139" i="26"/>
  <c r="BT139" i="26"/>
  <c r="BS139" i="26"/>
  <c r="BR139" i="26"/>
  <c r="AR139" i="26"/>
  <c r="AQ139" i="26"/>
  <c r="AP139" i="26"/>
  <c r="AL139" i="26"/>
  <c r="AK139" i="26"/>
  <c r="AJ139" i="26"/>
  <c r="AI139" i="26"/>
  <c r="AH139" i="26"/>
  <c r="AG139" i="26"/>
  <c r="AF139" i="26"/>
  <c r="AE139" i="26"/>
  <c r="BX138" i="26"/>
  <c r="BW138" i="26"/>
  <c r="BU138" i="26"/>
  <c r="BT138" i="26"/>
  <c r="BS138" i="26"/>
  <c r="BR138" i="26"/>
  <c r="AR138" i="26"/>
  <c r="AQ138" i="26"/>
  <c r="AP138" i="26"/>
  <c r="AL138" i="26"/>
  <c r="AK138" i="26"/>
  <c r="AJ138" i="26"/>
  <c r="AI138" i="26"/>
  <c r="AH138" i="26"/>
  <c r="AG138" i="26"/>
  <c r="AF138" i="26"/>
  <c r="AE138" i="26"/>
  <c r="BX137" i="26"/>
  <c r="BW137" i="26"/>
  <c r="BU137" i="26"/>
  <c r="BT137" i="26"/>
  <c r="BS137" i="26"/>
  <c r="BR137" i="26"/>
  <c r="AR137" i="26"/>
  <c r="AQ137" i="26"/>
  <c r="AP137" i="26"/>
  <c r="AL137" i="26"/>
  <c r="AK137" i="26"/>
  <c r="AJ137" i="26"/>
  <c r="AI137" i="26"/>
  <c r="AH137" i="26"/>
  <c r="AG137" i="26"/>
  <c r="AF137" i="26"/>
  <c r="AE137" i="26"/>
  <c r="BX136" i="26"/>
  <c r="BW136" i="26"/>
  <c r="BU136" i="26"/>
  <c r="BT136" i="26"/>
  <c r="BS136" i="26"/>
  <c r="BR136" i="26"/>
  <c r="AR136" i="26"/>
  <c r="AQ136" i="26"/>
  <c r="AP136" i="26"/>
  <c r="AL136" i="26"/>
  <c r="AK136" i="26"/>
  <c r="AJ136" i="26"/>
  <c r="AI136" i="26"/>
  <c r="AH136" i="26"/>
  <c r="AG136" i="26"/>
  <c r="AF136" i="26"/>
  <c r="AE136" i="26"/>
  <c r="BX135" i="26"/>
  <c r="BW135" i="26"/>
  <c r="BU135" i="26"/>
  <c r="BT135" i="26"/>
  <c r="BS135" i="26"/>
  <c r="BR135" i="26"/>
  <c r="AR135" i="26"/>
  <c r="AQ135" i="26"/>
  <c r="AP135" i="26"/>
  <c r="AL135" i="26"/>
  <c r="AK135" i="26"/>
  <c r="AJ135" i="26"/>
  <c r="AI135" i="26"/>
  <c r="AH135" i="26"/>
  <c r="AG135" i="26"/>
  <c r="AF135" i="26"/>
  <c r="AE135" i="26"/>
  <c r="BX134" i="26"/>
  <c r="BW134" i="26"/>
  <c r="BU134" i="26"/>
  <c r="BT134" i="26"/>
  <c r="BS134" i="26"/>
  <c r="BR134" i="26"/>
  <c r="AR134" i="26"/>
  <c r="AQ134" i="26"/>
  <c r="AP134" i="26"/>
  <c r="AL134" i="26"/>
  <c r="AK134" i="26"/>
  <c r="AJ134" i="26"/>
  <c r="AI134" i="26"/>
  <c r="AH134" i="26"/>
  <c r="AG134" i="26"/>
  <c r="AF134" i="26"/>
  <c r="AE134" i="26"/>
  <c r="BX133" i="26"/>
  <c r="BW133" i="26"/>
  <c r="BU133" i="26"/>
  <c r="BT133" i="26"/>
  <c r="BS133" i="26"/>
  <c r="BR133" i="26"/>
  <c r="AR133" i="26"/>
  <c r="AQ133" i="26"/>
  <c r="AP133" i="26"/>
  <c r="AL133" i="26"/>
  <c r="AK133" i="26"/>
  <c r="AJ133" i="26"/>
  <c r="AI133" i="26"/>
  <c r="AH133" i="26"/>
  <c r="AG133" i="26"/>
  <c r="AF133" i="26"/>
  <c r="AE133" i="26"/>
  <c r="BX132" i="26"/>
  <c r="BW132" i="26"/>
  <c r="BU132" i="26"/>
  <c r="BT132" i="26"/>
  <c r="BS132" i="26"/>
  <c r="BR132" i="26"/>
  <c r="AR132" i="26"/>
  <c r="AQ132" i="26"/>
  <c r="AP132" i="26"/>
  <c r="AL132" i="26"/>
  <c r="AK132" i="26"/>
  <c r="AJ132" i="26"/>
  <c r="AI132" i="26"/>
  <c r="AH132" i="26"/>
  <c r="AG132" i="26"/>
  <c r="AF132" i="26"/>
  <c r="AE132" i="26"/>
  <c r="BX131" i="26"/>
  <c r="BW131" i="26"/>
  <c r="BU131" i="26"/>
  <c r="BT131" i="26"/>
  <c r="BS131" i="26"/>
  <c r="BR131" i="26"/>
  <c r="AR131" i="26"/>
  <c r="AQ131" i="26"/>
  <c r="AP131" i="26"/>
  <c r="AL131" i="26"/>
  <c r="AK131" i="26"/>
  <c r="AJ131" i="26"/>
  <c r="AI131" i="26"/>
  <c r="AH131" i="26"/>
  <c r="AG131" i="26"/>
  <c r="AF131" i="26"/>
  <c r="AE131" i="26"/>
  <c r="BX130" i="26"/>
  <c r="BW130" i="26"/>
  <c r="BU130" i="26"/>
  <c r="BT130" i="26"/>
  <c r="BS130" i="26"/>
  <c r="BR130" i="26"/>
  <c r="AR130" i="26"/>
  <c r="AQ130" i="26"/>
  <c r="AP130" i="26"/>
  <c r="AL130" i="26"/>
  <c r="AK130" i="26"/>
  <c r="AJ130" i="26"/>
  <c r="AI130" i="26"/>
  <c r="AH130" i="26"/>
  <c r="AG130" i="26"/>
  <c r="AF130" i="26"/>
  <c r="AE130" i="26"/>
  <c r="BX129" i="26"/>
  <c r="BW129" i="26"/>
  <c r="BU129" i="26"/>
  <c r="BT129" i="26"/>
  <c r="BS129" i="26"/>
  <c r="BR129" i="26"/>
  <c r="AR129" i="26"/>
  <c r="AQ129" i="26"/>
  <c r="AP129" i="26"/>
  <c r="AL129" i="26"/>
  <c r="AK129" i="26"/>
  <c r="AJ129" i="26"/>
  <c r="AI129" i="26"/>
  <c r="AH129" i="26"/>
  <c r="AG129" i="26"/>
  <c r="AF129" i="26"/>
  <c r="AE129" i="26"/>
  <c r="BX128" i="26"/>
  <c r="BW128" i="26"/>
  <c r="BU128" i="26"/>
  <c r="BT128" i="26"/>
  <c r="BS128" i="26"/>
  <c r="BR128" i="26"/>
  <c r="AR128" i="26"/>
  <c r="AQ128" i="26"/>
  <c r="AP128" i="26"/>
  <c r="AL128" i="26"/>
  <c r="AK128" i="26"/>
  <c r="AJ128" i="26"/>
  <c r="AI128" i="26"/>
  <c r="AH128" i="26"/>
  <c r="AG128" i="26"/>
  <c r="AF128" i="26"/>
  <c r="AE128" i="26"/>
  <c r="BX127" i="26"/>
  <c r="BW127" i="26"/>
  <c r="BU127" i="26"/>
  <c r="BT127" i="26"/>
  <c r="BS127" i="26"/>
  <c r="BR127" i="26"/>
  <c r="AR127" i="26"/>
  <c r="AQ127" i="26"/>
  <c r="AP127" i="26"/>
  <c r="AL127" i="26"/>
  <c r="AK127" i="26"/>
  <c r="AJ127" i="26"/>
  <c r="AI127" i="26"/>
  <c r="AH127" i="26"/>
  <c r="AG127" i="26"/>
  <c r="AF127" i="26"/>
  <c r="AE127" i="26"/>
  <c r="BX126" i="26"/>
  <c r="BW126" i="26"/>
  <c r="BU126" i="26"/>
  <c r="BT126" i="26"/>
  <c r="BS126" i="26"/>
  <c r="BR126" i="26"/>
  <c r="AR126" i="26"/>
  <c r="AQ126" i="26"/>
  <c r="AP126" i="26"/>
  <c r="AL126" i="26"/>
  <c r="AK126" i="26"/>
  <c r="AJ126" i="26"/>
  <c r="AI126" i="26"/>
  <c r="AH126" i="26"/>
  <c r="AG126" i="26"/>
  <c r="AF126" i="26"/>
  <c r="AE126" i="26"/>
  <c r="BX125" i="26"/>
  <c r="BW125" i="26"/>
  <c r="BU125" i="26"/>
  <c r="BT125" i="26"/>
  <c r="BS125" i="26"/>
  <c r="BR125" i="26"/>
  <c r="AR125" i="26"/>
  <c r="AQ125" i="26"/>
  <c r="AP125" i="26"/>
  <c r="AL125" i="26"/>
  <c r="AK125" i="26"/>
  <c r="AJ125" i="26"/>
  <c r="AI125" i="26"/>
  <c r="AH125" i="26"/>
  <c r="AG125" i="26"/>
  <c r="AF125" i="26"/>
  <c r="AE125" i="26"/>
  <c r="BX124" i="26"/>
  <c r="BW124" i="26"/>
  <c r="BU124" i="26"/>
  <c r="BT124" i="26"/>
  <c r="BS124" i="26"/>
  <c r="BR124" i="26"/>
  <c r="AR124" i="26"/>
  <c r="AQ124" i="26"/>
  <c r="AP124" i="26"/>
  <c r="AL124" i="26"/>
  <c r="AK124" i="26"/>
  <c r="AJ124" i="26"/>
  <c r="AI124" i="26"/>
  <c r="AH124" i="26"/>
  <c r="AG124" i="26"/>
  <c r="AF124" i="26"/>
  <c r="AE124" i="26"/>
  <c r="BX123" i="26"/>
  <c r="BW123" i="26"/>
  <c r="BU123" i="26"/>
  <c r="BT123" i="26"/>
  <c r="BS123" i="26"/>
  <c r="BR123" i="26"/>
  <c r="AR123" i="26"/>
  <c r="AQ123" i="26"/>
  <c r="AP123" i="26"/>
  <c r="AL123" i="26"/>
  <c r="AK123" i="26"/>
  <c r="AJ123" i="26"/>
  <c r="AI123" i="26"/>
  <c r="AH123" i="26"/>
  <c r="AG123" i="26"/>
  <c r="AF123" i="26"/>
  <c r="AE123" i="26"/>
  <c r="BX122" i="26"/>
  <c r="BW122" i="26"/>
  <c r="BU122" i="26"/>
  <c r="BT122" i="26"/>
  <c r="BS122" i="26"/>
  <c r="BR122" i="26"/>
  <c r="AR122" i="26"/>
  <c r="AQ122" i="26"/>
  <c r="AP122" i="26"/>
  <c r="AL122" i="26"/>
  <c r="AK122" i="26"/>
  <c r="AJ122" i="26"/>
  <c r="AI122" i="26"/>
  <c r="AH122" i="26"/>
  <c r="AG122" i="26"/>
  <c r="AF122" i="26"/>
  <c r="AE122" i="26"/>
  <c r="BX121" i="26"/>
  <c r="BW121" i="26"/>
  <c r="BU121" i="26"/>
  <c r="BT121" i="26"/>
  <c r="BS121" i="26"/>
  <c r="BR121" i="26"/>
  <c r="AR121" i="26"/>
  <c r="AQ121" i="26"/>
  <c r="AP121" i="26"/>
  <c r="AL121" i="26"/>
  <c r="AK121" i="26"/>
  <c r="AJ121" i="26"/>
  <c r="AI121" i="26"/>
  <c r="AH121" i="26"/>
  <c r="AG121" i="26"/>
  <c r="AF121" i="26"/>
  <c r="AE121" i="26"/>
  <c r="BX120" i="26"/>
  <c r="BW120" i="26"/>
  <c r="BU120" i="26"/>
  <c r="BT120" i="26"/>
  <c r="BS120" i="26"/>
  <c r="BR120" i="26"/>
  <c r="AR120" i="26"/>
  <c r="AQ120" i="26"/>
  <c r="AP120" i="26"/>
  <c r="AL120" i="26"/>
  <c r="AK120" i="26"/>
  <c r="AJ120" i="26"/>
  <c r="AI120" i="26"/>
  <c r="AH120" i="26"/>
  <c r="AG120" i="26"/>
  <c r="AF120" i="26"/>
  <c r="AE120" i="26"/>
  <c r="BX119" i="26"/>
  <c r="BW119" i="26"/>
  <c r="BU119" i="26"/>
  <c r="BT119" i="26"/>
  <c r="BS119" i="26"/>
  <c r="BR119" i="26"/>
  <c r="AR119" i="26"/>
  <c r="AQ119" i="26"/>
  <c r="AP119" i="26"/>
  <c r="AL119" i="26"/>
  <c r="AK119" i="26"/>
  <c r="AJ119" i="26"/>
  <c r="AI119" i="26"/>
  <c r="AH119" i="26"/>
  <c r="AG119" i="26"/>
  <c r="AF119" i="26"/>
  <c r="AE119" i="26"/>
  <c r="BX118" i="26"/>
  <c r="BW118" i="26"/>
  <c r="BU118" i="26"/>
  <c r="BT118" i="26"/>
  <c r="BS118" i="26"/>
  <c r="BR118" i="26"/>
  <c r="AR118" i="26"/>
  <c r="AQ118" i="26"/>
  <c r="AP118" i="26"/>
  <c r="AL118" i="26"/>
  <c r="AK118" i="26"/>
  <c r="AJ118" i="26"/>
  <c r="AI118" i="26"/>
  <c r="AH118" i="26"/>
  <c r="AG118" i="26"/>
  <c r="AF118" i="26"/>
  <c r="AE118" i="26"/>
  <c r="BX117" i="26"/>
  <c r="BW117" i="26"/>
  <c r="BU117" i="26"/>
  <c r="BT117" i="26"/>
  <c r="BS117" i="26"/>
  <c r="BR117" i="26"/>
  <c r="AR117" i="26"/>
  <c r="AQ117" i="26"/>
  <c r="AP117" i="26"/>
  <c r="AL117" i="26"/>
  <c r="AK117" i="26"/>
  <c r="AJ117" i="26"/>
  <c r="AI117" i="26"/>
  <c r="AH117" i="26"/>
  <c r="AG117" i="26"/>
  <c r="AF117" i="26"/>
  <c r="AE117" i="26"/>
  <c r="BX116" i="26"/>
  <c r="BW116" i="26"/>
  <c r="BU116" i="26"/>
  <c r="BT116" i="26"/>
  <c r="BS116" i="26"/>
  <c r="BR116" i="26"/>
  <c r="AR116" i="26"/>
  <c r="AQ116" i="26"/>
  <c r="AP116" i="26"/>
  <c r="AL116" i="26"/>
  <c r="AK116" i="26"/>
  <c r="AJ116" i="26"/>
  <c r="AI116" i="26"/>
  <c r="AH116" i="26"/>
  <c r="AG116" i="26"/>
  <c r="AF116" i="26"/>
  <c r="AE116" i="26"/>
  <c r="AD116" i="26"/>
  <c r="AC116" i="26"/>
  <c r="AB116" i="26"/>
  <c r="BX115" i="26"/>
  <c r="BW115" i="26"/>
  <c r="BU115" i="26"/>
  <c r="BT115" i="26"/>
  <c r="BS115" i="26"/>
  <c r="BR115" i="26"/>
  <c r="AR115" i="26"/>
  <c r="AQ115" i="26"/>
  <c r="AP115" i="26"/>
  <c r="AL115" i="26"/>
  <c r="AK115" i="26"/>
  <c r="AJ115" i="26"/>
  <c r="AI115" i="26"/>
  <c r="AH115" i="26"/>
  <c r="AG115" i="26"/>
  <c r="AF115" i="26"/>
  <c r="AE115" i="26"/>
  <c r="AD115" i="26"/>
  <c r="AC115" i="26"/>
  <c r="AB115" i="26"/>
  <c r="BX114" i="26"/>
  <c r="BW114" i="26"/>
  <c r="BU114" i="26"/>
  <c r="BT114" i="26"/>
  <c r="BS114" i="26"/>
  <c r="BR114" i="26"/>
  <c r="AR114" i="26"/>
  <c r="AQ114" i="26"/>
  <c r="AP114" i="26"/>
  <c r="AL114" i="26"/>
  <c r="AK114" i="26"/>
  <c r="AJ114" i="26"/>
  <c r="AI114" i="26"/>
  <c r="AH114" i="26"/>
  <c r="AG114" i="26"/>
  <c r="AF114" i="26"/>
  <c r="AE114" i="26"/>
  <c r="AD114" i="26"/>
  <c r="AC114" i="26"/>
  <c r="AB114" i="26"/>
  <c r="BX113" i="26"/>
  <c r="BW113" i="26"/>
  <c r="BU113" i="26"/>
  <c r="BT113" i="26"/>
  <c r="BS113" i="26"/>
  <c r="BR113" i="26"/>
  <c r="AL113" i="26"/>
  <c r="AK113" i="26"/>
  <c r="AJ113" i="26"/>
  <c r="AI113" i="26"/>
  <c r="AH113" i="26"/>
  <c r="AG113" i="26"/>
  <c r="AF113" i="26"/>
  <c r="AE113" i="26"/>
  <c r="AD113" i="26"/>
  <c r="AC113" i="26"/>
  <c r="AB113" i="26"/>
  <c r="BX112" i="26"/>
  <c r="BW112" i="26"/>
  <c r="BU112" i="26"/>
  <c r="BT112" i="26"/>
  <c r="BS112" i="26"/>
  <c r="BR112" i="26"/>
  <c r="AL112" i="26"/>
  <c r="AK112" i="26"/>
  <c r="AJ112" i="26"/>
  <c r="AI112" i="26"/>
  <c r="AH112" i="26"/>
  <c r="AG112" i="26"/>
  <c r="AF112" i="26"/>
  <c r="AE112" i="26"/>
  <c r="AD112" i="26"/>
  <c r="AC112" i="26"/>
  <c r="AB112" i="26"/>
  <c r="BX111" i="26"/>
  <c r="BW111" i="26"/>
  <c r="BU111" i="26"/>
  <c r="BT111" i="26"/>
  <c r="BS111" i="26"/>
  <c r="BR111" i="26"/>
  <c r="AL111" i="26"/>
  <c r="AK111" i="26"/>
  <c r="AJ111" i="26"/>
  <c r="AI111" i="26"/>
  <c r="AH111" i="26"/>
  <c r="AG111" i="26"/>
  <c r="AF111" i="26"/>
  <c r="AE111" i="26"/>
  <c r="BX110" i="26"/>
  <c r="BW110" i="26"/>
  <c r="BU110" i="26"/>
  <c r="BT110" i="26"/>
  <c r="BS110" i="26"/>
  <c r="BR110" i="26"/>
  <c r="AL110" i="26"/>
  <c r="AK110" i="26"/>
  <c r="AJ110" i="26"/>
  <c r="AI110" i="26"/>
  <c r="AG110" i="26"/>
  <c r="AF110" i="26"/>
  <c r="BX109" i="26"/>
  <c r="BW109" i="26"/>
  <c r="BU109" i="26"/>
  <c r="BT109" i="26"/>
  <c r="BS109" i="26"/>
  <c r="BR109" i="26"/>
  <c r="BA109" i="26"/>
  <c r="AZ109" i="26"/>
  <c r="AY109" i="26"/>
  <c r="AO109" i="26"/>
  <c r="X109" i="26"/>
  <c r="AN109" i="26" s="1"/>
  <c r="S109" i="26"/>
  <c r="BJ109" i="1" s="1"/>
  <c r="R109" i="26"/>
  <c r="M109" i="26"/>
  <c r="F109" i="26"/>
  <c r="AP113" i="26" s="1"/>
  <c r="BX108" i="26"/>
  <c r="BW108" i="26"/>
  <c r="BU108" i="26"/>
  <c r="BT108" i="26"/>
  <c r="BS108" i="26"/>
  <c r="BR108" i="26"/>
  <c r="BA108" i="26"/>
  <c r="AZ108" i="26"/>
  <c r="AY108" i="26"/>
  <c r="AX108" i="26"/>
  <c r="AS108" i="26"/>
  <c r="AJ108" i="26"/>
  <c r="Q108" i="26" s="1"/>
  <c r="AI108" i="26"/>
  <c r="P108" i="26" s="1"/>
  <c r="AH108" i="26"/>
  <c r="J108" i="26" s="1"/>
  <c r="AF108" i="26"/>
  <c r="E108" i="26" s="1"/>
  <c r="AE108" i="26"/>
  <c r="D108" i="26" s="1"/>
  <c r="X108" i="26"/>
  <c r="AN108" i="26" s="1"/>
  <c r="T108" i="26"/>
  <c r="M108" i="26"/>
  <c r="AM108" i="26" s="1"/>
  <c r="BI108" i="1" s="1"/>
  <c r="B108" i="26"/>
  <c r="BD108" i="1" s="1"/>
  <c r="BX107" i="26"/>
  <c r="BW107" i="26"/>
  <c r="BU107" i="26"/>
  <c r="BT107" i="26"/>
  <c r="BS107" i="26"/>
  <c r="BR107" i="26"/>
  <c r="BA107" i="26"/>
  <c r="AZ107" i="26"/>
  <c r="AM107" i="26"/>
  <c r="BI107" i="1" s="1"/>
  <c r="X107" i="26"/>
  <c r="AN107" i="26" s="1"/>
  <c r="U107" i="26"/>
  <c r="BK107" i="1" s="1"/>
  <c r="S107" i="26"/>
  <c r="BJ107" i="1" s="1"/>
  <c r="R107" i="26"/>
  <c r="M107" i="26"/>
  <c r="AW108" i="26" s="1"/>
  <c r="V108" i="26" s="1"/>
  <c r="K107" i="26"/>
  <c r="F107" i="26"/>
  <c r="BX106" i="26"/>
  <c r="BW106" i="26"/>
  <c r="BU106" i="26"/>
  <c r="BT106" i="26"/>
  <c r="BS106" i="26"/>
  <c r="BR106" i="26"/>
  <c r="BA106" i="26"/>
  <c r="AZ106" i="26"/>
  <c r="AW106" i="26"/>
  <c r="V106" i="26" s="1"/>
  <c r="AJ106" i="26"/>
  <c r="Q106" i="26" s="1"/>
  <c r="M106" i="26"/>
  <c r="K106" i="26" s="1"/>
  <c r="BX105" i="26"/>
  <c r="BW105" i="26"/>
  <c r="BU105" i="26"/>
  <c r="BT105" i="26"/>
  <c r="BS105" i="26"/>
  <c r="BR105" i="26"/>
  <c r="BA105" i="26"/>
  <c r="AZ105" i="26"/>
  <c r="AY105" i="26"/>
  <c r="AX105" i="26"/>
  <c r="AO105" i="26"/>
  <c r="AM105" i="26"/>
  <c r="BI105" i="1" s="1"/>
  <c r="AH105" i="26"/>
  <c r="J105" i="26" s="1"/>
  <c r="AG105" i="26"/>
  <c r="I105" i="26" s="1"/>
  <c r="AE105" i="26"/>
  <c r="D105" i="26" s="1"/>
  <c r="T105" i="26"/>
  <c r="M105" i="26"/>
  <c r="K105" i="26"/>
  <c r="B105" i="26"/>
  <c r="BD105" i="1" s="1"/>
  <c r="BX104" i="26"/>
  <c r="BW104" i="26"/>
  <c r="BU104" i="26"/>
  <c r="BT104" i="26"/>
  <c r="BS104" i="26"/>
  <c r="BR104" i="26"/>
  <c r="BA104" i="26"/>
  <c r="AZ104" i="26"/>
  <c r="AY104" i="26"/>
  <c r="AX104" i="26"/>
  <c r="AO104" i="26"/>
  <c r="AJ104" i="26"/>
  <c r="Q104" i="26" s="1"/>
  <c r="AI104" i="26"/>
  <c r="AG104" i="26"/>
  <c r="I104" i="26" s="1"/>
  <c r="AF104" i="26"/>
  <c r="E104" i="26" s="1"/>
  <c r="AE104" i="26"/>
  <c r="X104" i="26"/>
  <c r="AN104" i="26" s="1"/>
  <c r="T104" i="26"/>
  <c r="S104" i="26"/>
  <c r="BJ104" i="1" s="1"/>
  <c r="M104" i="26"/>
  <c r="F104" i="26"/>
  <c r="BX103" i="26"/>
  <c r="BW103" i="26"/>
  <c r="BU103" i="26"/>
  <c r="BT103" i="26"/>
  <c r="BS103" i="26"/>
  <c r="BR103" i="26"/>
  <c r="BA103" i="26"/>
  <c r="AZ103" i="26"/>
  <c r="AY103" i="26"/>
  <c r="AW103" i="26"/>
  <c r="V103" i="26" s="1"/>
  <c r="AO103" i="26"/>
  <c r="AJ103" i="26"/>
  <c r="Q103" i="26" s="1"/>
  <c r="AG103" i="26"/>
  <c r="I103" i="26" s="1"/>
  <c r="AF103" i="26"/>
  <c r="E103" i="26" s="1"/>
  <c r="AE103" i="26"/>
  <c r="D103" i="26" s="1"/>
  <c r="T103" i="26"/>
  <c r="S103" i="26"/>
  <c r="BJ103" i="1" s="1"/>
  <c r="M103" i="26"/>
  <c r="K103" i="26"/>
  <c r="F103" i="26"/>
  <c r="B103" i="26"/>
  <c r="BD103" i="1" s="1"/>
  <c r="BX102" i="26"/>
  <c r="BW102" i="26"/>
  <c r="BU102" i="26"/>
  <c r="BT102" i="26"/>
  <c r="BS102" i="26"/>
  <c r="BR102" i="26"/>
  <c r="BA102" i="26"/>
  <c r="AZ102" i="26"/>
  <c r="AO102" i="26"/>
  <c r="AH102" i="26"/>
  <c r="AF102" i="26"/>
  <c r="E102" i="26" s="1"/>
  <c r="X102" i="26"/>
  <c r="AN102" i="26" s="1"/>
  <c r="U102" i="26"/>
  <c r="BK102" i="1" s="1"/>
  <c r="T102" i="26"/>
  <c r="R102" i="26"/>
  <c r="M102" i="26"/>
  <c r="K102" i="26"/>
  <c r="J102" i="26"/>
  <c r="F102" i="26"/>
  <c r="BX101" i="26"/>
  <c r="BW101" i="26"/>
  <c r="BU101" i="26"/>
  <c r="BT101" i="26"/>
  <c r="BS101" i="26"/>
  <c r="BR101" i="26"/>
  <c r="BA101" i="26"/>
  <c r="AZ101" i="26"/>
  <c r="AY101" i="26"/>
  <c r="AX101" i="26"/>
  <c r="AW101" i="26"/>
  <c r="V101" i="26" s="1"/>
  <c r="AO101" i="26"/>
  <c r="AM101" i="26"/>
  <c r="BI101" i="1" s="1"/>
  <c r="AE101" i="26"/>
  <c r="D101" i="26" s="1"/>
  <c r="U101" i="26"/>
  <c r="BK101" i="1" s="1"/>
  <c r="S101" i="26"/>
  <c r="BJ101" i="1" s="1"/>
  <c r="R101" i="26"/>
  <c r="M101" i="26"/>
  <c r="AW102" i="26" s="1"/>
  <c r="V102" i="26" s="1"/>
  <c r="F101" i="26"/>
  <c r="BX100" i="26"/>
  <c r="BW100" i="26"/>
  <c r="BU100" i="26"/>
  <c r="BT100" i="26"/>
  <c r="BS100" i="26"/>
  <c r="BR100" i="26"/>
  <c r="BA100" i="26"/>
  <c r="AZ100" i="26"/>
  <c r="AY100" i="26"/>
  <c r="AX100" i="26"/>
  <c r="AW100" i="26"/>
  <c r="V100" i="26" s="1"/>
  <c r="AO100" i="26"/>
  <c r="AM100" i="26"/>
  <c r="BI100" i="1" s="1"/>
  <c r="AI100" i="26"/>
  <c r="P100" i="26" s="1"/>
  <c r="AH100" i="26"/>
  <c r="J100" i="26" s="1"/>
  <c r="AG100" i="26"/>
  <c r="I100" i="26" s="1"/>
  <c r="AF100" i="26"/>
  <c r="E100" i="26" s="1"/>
  <c r="AE100" i="26"/>
  <c r="D100" i="26" s="1"/>
  <c r="T100" i="26"/>
  <c r="S100" i="26"/>
  <c r="BJ100" i="1" s="1"/>
  <c r="M100" i="26"/>
  <c r="AH101" i="26" s="1"/>
  <c r="J101" i="26" s="1"/>
  <c r="BX99" i="26"/>
  <c r="BW99" i="26"/>
  <c r="BU99" i="26"/>
  <c r="BT99" i="26"/>
  <c r="BS99" i="26"/>
  <c r="BR99" i="26"/>
  <c r="BA99" i="26"/>
  <c r="AZ99" i="26"/>
  <c r="AS99" i="26"/>
  <c r="AM99" i="26"/>
  <c r="BI99" i="1" s="1"/>
  <c r="AJ99" i="26"/>
  <c r="Q99" i="26" s="1"/>
  <c r="AI99" i="26"/>
  <c r="X99" i="26"/>
  <c r="AN99" i="26" s="1"/>
  <c r="U99" i="26"/>
  <c r="BK99" i="1" s="1"/>
  <c r="S99" i="26"/>
  <c r="BJ99" i="1" s="1"/>
  <c r="M99" i="26"/>
  <c r="K99" i="26"/>
  <c r="F99" i="26"/>
  <c r="B99" i="26"/>
  <c r="BD99" i="1" s="1"/>
  <c r="BX98" i="26"/>
  <c r="BW98" i="26"/>
  <c r="BU98" i="26"/>
  <c r="BT98" i="26"/>
  <c r="BS98" i="26"/>
  <c r="BR98" i="26"/>
  <c r="BA98" i="26"/>
  <c r="AZ98" i="26"/>
  <c r="AX98" i="26"/>
  <c r="AW98" i="26"/>
  <c r="V98" i="26" s="1"/>
  <c r="AO98" i="26"/>
  <c r="AM98" i="26"/>
  <c r="BI98" i="1" s="1"/>
  <c r="AF98" i="26"/>
  <c r="E98" i="26" s="1"/>
  <c r="AE98" i="26"/>
  <c r="U98" i="26"/>
  <c r="BK98" i="1" s="1"/>
  <c r="T98" i="26"/>
  <c r="M98" i="26"/>
  <c r="K98" i="26"/>
  <c r="B98" i="26"/>
  <c r="BD98" i="1" s="1"/>
  <c r="BX97" i="26"/>
  <c r="BW97" i="26"/>
  <c r="BU97" i="26"/>
  <c r="BT97" i="26"/>
  <c r="BS97" i="26"/>
  <c r="BR97" i="26"/>
  <c r="BA97" i="26"/>
  <c r="AZ97" i="26"/>
  <c r="AY97" i="26"/>
  <c r="AX97" i="26"/>
  <c r="AW97" i="26"/>
  <c r="V97" i="26" s="1"/>
  <c r="AS97" i="26"/>
  <c r="AO97" i="26"/>
  <c r="AJ97" i="26"/>
  <c r="Q97" i="26" s="1"/>
  <c r="AI97" i="26"/>
  <c r="AG97" i="26"/>
  <c r="I97" i="26" s="1"/>
  <c r="AE97" i="26"/>
  <c r="D97" i="26" s="1"/>
  <c r="T97" i="26"/>
  <c r="S97" i="26"/>
  <c r="BJ97" i="1" s="1"/>
  <c r="R97" i="26"/>
  <c r="M97" i="26"/>
  <c r="AH98" i="26" s="1"/>
  <c r="J98" i="26" s="1"/>
  <c r="K97" i="26"/>
  <c r="F97" i="26"/>
  <c r="B97" i="26"/>
  <c r="BD97" i="1" s="1"/>
  <c r="BX96" i="26"/>
  <c r="BW96" i="26"/>
  <c r="BU96" i="26"/>
  <c r="BT96" i="26"/>
  <c r="BS96" i="26"/>
  <c r="BR96" i="26"/>
  <c r="BA96" i="26"/>
  <c r="AZ96" i="26"/>
  <c r="AY96" i="26"/>
  <c r="AM96" i="26"/>
  <c r="BI96" i="1" s="1"/>
  <c r="AI96" i="26"/>
  <c r="P96" i="26" s="1"/>
  <c r="AH96" i="26"/>
  <c r="J96" i="26" s="1"/>
  <c r="AG96" i="26"/>
  <c r="X96" i="26"/>
  <c r="AN96" i="26" s="1"/>
  <c r="S96" i="26"/>
  <c r="BJ96" i="1" s="1"/>
  <c r="R96" i="26"/>
  <c r="M96" i="26"/>
  <c r="F96" i="26"/>
  <c r="BX95" i="26"/>
  <c r="BW95" i="26"/>
  <c r="BU95" i="26"/>
  <c r="BT95" i="26"/>
  <c r="BS95" i="26"/>
  <c r="BR95" i="26"/>
  <c r="BA95" i="26"/>
  <c r="AZ95" i="26"/>
  <c r="AY95" i="26"/>
  <c r="AW95" i="26"/>
  <c r="V95" i="26" s="1"/>
  <c r="AO95" i="26"/>
  <c r="AM95" i="26"/>
  <c r="BI95" i="1" s="1"/>
  <c r="AF95" i="26"/>
  <c r="E95" i="26" s="1"/>
  <c r="AE95" i="26"/>
  <c r="U95" i="26"/>
  <c r="BK95" i="1" s="1"/>
  <c r="T95" i="26"/>
  <c r="M95" i="26"/>
  <c r="K95" i="26"/>
  <c r="B95" i="26"/>
  <c r="BD95" i="1" s="1"/>
  <c r="BX94" i="26"/>
  <c r="BW94" i="26"/>
  <c r="BU94" i="26"/>
  <c r="BT94" i="26"/>
  <c r="BS94" i="26"/>
  <c r="BR94" i="26"/>
  <c r="BA94" i="26"/>
  <c r="AZ94" i="26"/>
  <c r="AY94" i="26"/>
  <c r="AX94" i="26"/>
  <c r="AW94" i="26"/>
  <c r="V94" i="26" s="1"/>
  <c r="AS94" i="26"/>
  <c r="AO94" i="26"/>
  <c r="AJ94" i="26"/>
  <c r="Q94" i="26" s="1"/>
  <c r="AI94" i="26"/>
  <c r="AG94" i="26"/>
  <c r="I94" i="26" s="1"/>
  <c r="AF94" i="26"/>
  <c r="E94" i="26" s="1"/>
  <c r="T94" i="26"/>
  <c r="S94" i="26"/>
  <c r="BJ94" i="1" s="1"/>
  <c r="R94" i="26"/>
  <c r="M94" i="26"/>
  <c r="AI95" i="26" s="1"/>
  <c r="K94" i="26"/>
  <c r="F94" i="26"/>
  <c r="B94" i="26"/>
  <c r="BD94" i="1" s="1"/>
  <c r="BX93" i="26"/>
  <c r="BW93" i="26"/>
  <c r="BU93" i="26"/>
  <c r="BT93" i="26"/>
  <c r="BS93" i="26"/>
  <c r="BR93" i="26"/>
  <c r="BA93" i="26"/>
  <c r="AZ93" i="26"/>
  <c r="AM93" i="26"/>
  <c r="BI93" i="1" s="1"/>
  <c r="X93" i="26"/>
  <c r="AN93" i="26" s="1"/>
  <c r="U93" i="26"/>
  <c r="BK93" i="1" s="1"/>
  <c r="S93" i="26"/>
  <c r="BJ93" i="1" s="1"/>
  <c r="R93" i="26"/>
  <c r="M93" i="26"/>
  <c r="AE94" i="26" s="1"/>
  <c r="D94" i="26" s="1"/>
  <c r="K93" i="26"/>
  <c r="F93" i="26"/>
  <c r="BX92" i="26"/>
  <c r="BW92" i="26"/>
  <c r="BU92" i="26"/>
  <c r="BT92" i="26"/>
  <c r="BS92" i="26"/>
  <c r="BR92" i="26"/>
  <c r="BA92" i="26"/>
  <c r="AZ92" i="26"/>
  <c r="AY92" i="26"/>
  <c r="AX92" i="26"/>
  <c r="AS92" i="26"/>
  <c r="AJ92" i="26"/>
  <c r="Q92" i="26" s="1"/>
  <c r="AI92" i="26"/>
  <c r="P92" i="26" s="1"/>
  <c r="AH92" i="26"/>
  <c r="J92" i="26" s="1"/>
  <c r="AF92" i="26"/>
  <c r="E92" i="26" s="1"/>
  <c r="AE92" i="26"/>
  <c r="D92" i="26" s="1"/>
  <c r="T92" i="26"/>
  <c r="M92" i="26"/>
  <c r="B92" i="26"/>
  <c r="BD92" i="1" s="1"/>
  <c r="BX91" i="26"/>
  <c r="BW91" i="26"/>
  <c r="BU91" i="26"/>
  <c r="BT91" i="26"/>
  <c r="BS91" i="26"/>
  <c r="BR91" i="26"/>
  <c r="BA91" i="26"/>
  <c r="AZ91" i="26"/>
  <c r="AY91" i="26"/>
  <c r="AX91" i="26"/>
  <c r="AW91" i="26"/>
  <c r="V91" i="26" s="1"/>
  <c r="AS91" i="26"/>
  <c r="AO91" i="26"/>
  <c r="AM91" i="26"/>
  <c r="BI91" i="1" s="1"/>
  <c r="AJ91" i="26"/>
  <c r="Q91" i="26" s="1"/>
  <c r="AH91" i="26"/>
  <c r="J91" i="26" s="1"/>
  <c r="AG91" i="26"/>
  <c r="I91" i="26" s="1"/>
  <c r="AF91" i="26"/>
  <c r="E91" i="26" s="1"/>
  <c r="AE91" i="26"/>
  <c r="D91" i="26" s="1"/>
  <c r="X91" i="26"/>
  <c r="AN91" i="26" s="1"/>
  <c r="U91" i="26"/>
  <c r="BK91" i="1" s="1"/>
  <c r="T91" i="26"/>
  <c r="S91" i="26"/>
  <c r="BJ91" i="1" s="1"/>
  <c r="R91" i="26"/>
  <c r="M91" i="26"/>
  <c r="AW92" i="26" s="1"/>
  <c r="V92" i="26" s="1"/>
  <c r="K91" i="26"/>
  <c r="F91" i="26"/>
  <c r="B91" i="26"/>
  <c r="BD91" i="1" s="1"/>
  <c r="BX90" i="26"/>
  <c r="BW90" i="26"/>
  <c r="BU90" i="26"/>
  <c r="BT90" i="26"/>
  <c r="BS90" i="26"/>
  <c r="BR90" i="26"/>
  <c r="BA90" i="26"/>
  <c r="AZ90" i="26"/>
  <c r="AW90" i="26"/>
  <c r="V90" i="26" s="1"/>
  <c r="AS90" i="26"/>
  <c r="AM90" i="26"/>
  <c r="BI90" i="1" s="1"/>
  <c r="AJ90" i="26"/>
  <c r="Q90" i="26" s="1"/>
  <c r="AH90" i="26"/>
  <c r="J90" i="26" s="1"/>
  <c r="AG90" i="26"/>
  <c r="X90" i="26"/>
  <c r="AN90" i="26" s="1"/>
  <c r="U90" i="26"/>
  <c r="BK90" i="1" s="1"/>
  <c r="R90" i="26"/>
  <c r="M90" i="26"/>
  <c r="S90" i="26" s="1"/>
  <c r="BJ90" i="1" s="1"/>
  <c r="K90" i="26"/>
  <c r="F90" i="26"/>
  <c r="BX89" i="26"/>
  <c r="BW89" i="26"/>
  <c r="BU89" i="26"/>
  <c r="BT89" i="26"/>
  <c r="BS89" i="26"/>
  <c r="BR89" i="26"/>
  <c r="BA89" i="26"/>
  <c r="AZ89" i="26"/>
  <c r="AW89" i="26"/>
  <c r="V89" i="26" s="1"/>
  <c r="AH89" i="26"/>
  <c r="J89" i="26" s="1"/>
  <c r="AG89" i="26"/>
  <c r="AE89" i="26"/>
  <c r="U89" i="26"/>
  <c r="BK89" i="1" s="1"/>
  <c r="M89" i="26"/>
  <c r="K89" i="26"/>
  <c r="B89" i="26"/>
  <c r="BD89" i="1" s="1"/>
  <c r="BX88" i="26"/>
  <c r="BW88" i="26"/>
  <c r="BU88" i="26"/>
  <c r="BT88" i="26"/>
  <c r="BS88" i="26"/>
  <c r="BR88" i="26"/>
  <c r="BA88" i="26"/>
  <c r="AZ88" i="26"/>
  <c r="AY88" i="26"/>
  <c r="AX88" i="26"/>
  <c r="AW88" i="26"/>
  <c r="V88" i="26" s="1"/>
  <c r="AO88" i="26"/>
  <c r="AI88" i="26"/>
  <c r="P88" i="26" s="1"/>
  <c r="AH88" i="26"/>
  <c r="J88" i="26" s="1"/>
  <c r="AG88" i="26"/>
  <c r="AF88" i="26"/>
  <c r="E88" i="26" s="1"/>
  <c r="AE88" i="26"/>
  <c r="T88" i="26"/>
  <c r="M88" i="26"/>
  <c r="BX87" i="26"/>
  <c r="BW87" i="26"/>
  <c r="BU87" i="26"/>
  <c r="BT87" i="26"/>
  <c r="BS87" i="26"/>
  <c r="BR87" i="26"/>
  <c r="BA87" i="26"/>
  <c r="AZ87" i="26"/>
  <c r="AW87" i="26"/>
  <c r="V87" i="26" s="1"/>
  <c r="AS87" i="26"/>
  <c r="AM87" i="26"/>
  <c r="BI87" i="1" s="1"/>
  <c r="AJ87" i="26"/>
  <c r="AI87" i="26"/>
  <c r="AG87" i="26"/>
  <c r="I87" i="26" s="1"/>
  <c r="AE87" i="26"/>
  <c r="X87" i="26"/>
  <c r="AN87" i="26" s="1"/>
  <c r="U87" i="26"/>
  <c r="BK87" i="1" s="1"/>
  <c r="T87" i="26"/>
  <c r="S87" i="26"/>
  <c r="BJ87" i="1" s="1"/>
  <c r="Q87" i="26"/>
  <c r="M87" i="26"/>
  <c r="K87" i="26"/>
  <c r="F87" i="26"/>
  <c r="BX86" i="26"/>
  <c r="BW86" i="26"/>
  <c r="BU86" i="26"/>
  <c r="BT86" i="26"/>
  <c r="BS86" i="26"/>
  <c r="BR86" i="26"/>
  <c r="BA86" i="26"/>
  <c r="AZ86" i="26"/>
  <c r="AX86" i="26"/>
  <c r="AW86" i="26"/>
  <c r="V86" i="26" s="1"/>
  <c r="AJ86" i="26"/>
  <c r="Q86" i="26" s="1"/>
  <c r="AG86" i="26"/>
  <c r="I86" i="26" s="1"/>
  <c r="AF86" i="26"/>
  <c r="E86" i="26" s="1"/>
  <c r="X86" i="26"/>
  <c r="AN86" i="26" s="1"/>
  <c r="U86" i="26"/>
  <c r="BK86" i="1" s="1"/>
  <c r="S86" i="26"/>
  <c r="BJ86" i="1" s="1"/>
  <c r="R86" i="26"/>
  <c r="M86" i="26"/>
  <c r="K86" i="26"/>
  <c r="F86" i="26"/>
  <c r="B86" i="26"/>
  <c r="BD86" i="1" s="1"/>
  <c r="BX85" i="26"/>
  <c r="BW85" i="26"/>
  <c r="BU85" i="26"/>
  <c r="BT85" i="26"/>
  <c r="BS85" i="26"/>
  <c r="BR85" i="26"/>
  <c r="BA85" i="26"/>
  <c r="AZ85" i="26"/>
  <c r="AX85" i="26"/>
  <c r="AW85" i="26"/>
  <c r="V85" i="26" s="1"/>
  <c r="AO85" i="26"/>
  <c r="AF85" i="26"/>
  <c r="E85" i="26" s="1"/>
  <c r="U85" i="26"/>
  <c r="BK85" i="1" s="1"/>
  <c r="T85" i="26"/>
  <c r="M85" i="26"/>
  <c r="K85" i="26"/>
  <c r="BX84" i="26"/>
  <c r="BW84" i="26"/>
  <c r="BU84" i="26"/>
  <c r="BT84" i="26"/>
  <c r="BS84" i="26"/>
  <c r="BR84" i="26"/>
  <c r="BA84" i="26"/>
  <c r="AZ84" i="26"/>
  <c r="AY84" i="26"/>
  <c r="AX84" i="26"/>
  <c r="AW84" i="26"/>
  <c r="V84" i="26" s="1"/>
  <c r="AO84" i="26"/>
  <c r="AM84" i="26"/>
  <c r="BI84" i="1" s="1"/>
  <c r="AH84" i="26"/>
  <c r="J84" i="26" s="1"/>
  <c r="AG84" i="26"/>
  <c r="I84" i="26" s="1"/>
  <c r="AF84" i="26"/>
  <c r="E84" i="26" s="1"/>
  <c r="AE84" i="26"/>
  <c r="U84" i="26"/>
  <c r="BK84" i="1" s="1"/>
  <c r="S84" i="26"/>
  <c r="BJ84" i="1" s="1"/>
  <c r="R84" i="26"/>
  <c r="M84" i="26"/>
  <c r="AE85" i="26" s="1"/>
  <c r="D85" i="26" s="1"/>
  <c r="F84" i="26"/>
  <c r="B84" i="26"/>
  <c r="BD84" i="1" s="1"/>
  <c r="BX83" i="26"/>
  <c r="BW83" i="26"/>
  <c r="BU83" i="26"/>
  <c r="BT83" i="26"/>
  <c r="BS83" i="26"/>
  <c r="BR83" i="26"/>
  <c r="BA83" i="26"/>
  <c r="AZ83" i="26"/>
  <c r="AY83" i="26"/>
  <c r="AX83" i="26"/>
  <c r="AS83" i="26"/>
  <c r="AM83" i="26"/>
  <c r="BI83" i="1" s="1"/>
  <c r="AJ83" i="26"/>
  <c r="Q83" i="26" s="1"/>
  <c r="AI83" i="26"/>
  <c r="AH83" i="26"/>
  <c r="J83" i="26" s="1"/>
  <c r="AF83" i="26"/>
  <c r="E83" i="26" s="1"/>
  <c r="AE83" i="26"/>
  <c r="D83" i="26" s="1"/>
  <c r="X83" i="26"/>
  <c r="AN83" i="26" s="1"/>
  <c r="U83" i="26"/>
  <c r="BK83" i="1" s="1"/>
  <c r="T83" i="26"/>
  <c r="S83" i="26"/>
  <c r="BJ83" i="1" s="1"/>
  <c r="R83" i="26"/>
  <c r="M83" i="26"/>
  <c r="K83" i="26"/>
  <c r="B83" i="26"/>
  <c r="BD83" i="1" s="1"/>
  <c r="BX82" i="26"/>
  <c r="BW82" i="26"/>
  <c r="BU82" i="26"/>
  <c r="BT82" i="26"/>
  <c r="BS82" i="26"/>
  <c r="BR82" i="26"/>
  <c r="BA82" i="26"/>
  <c r="AZ82" i="26"/>
  <c r="AY82" i="26"/>
  <c r="AX82" i="26"/>
  <c r="AW82" i="26"/>
  <c r="V82" i="26" s="1"/>
  <c r="AM82" i="26"/>
  <c r="BI82" i="1" s="1"/>
  <c r="AG82" i="26"/>
  <c r="I82" i="26" s="1"/>
  <c r="AF82" i="26"/>
  <c r="E82" i="26" s="1"/>
  <c r="AE82" i="26"/>
  <c r="X82" i="26"/>
  <c r="AN82" i="26" s="1"/>
  <c r="U82" i="26"/>
  <c r="BK82" i="1" s="1"/>
  <c r="S82" i="26"/>
  <c r="BJ82" i="1" s="1"/>
  <c r="R82" i="26"/>
  <c r="M82" i="26"/>
  <c r="AW83" i="26" s="1"/>
  <c r="V83" i="26" s="1"/>
  <c r="K82" i="26"/>
  <c r="F82" i="26"/>
  <c r="BX81" i="26"/>
  <c r="BW81" i="26"/>
  <c r="BU81" i="26"/>
  <c r="BT81" i="26"/>
  <c r="BS81" i="26"/>
  <c r="BR81" i="26"/>
  <c r="BA81" i="26"/>
  <c r="AZ81" i="26"/>
  <c r="AX81" i="26"/>
  <c r="AW81" i="26"/>
  <c r="V81" i="26" s="1"/>
  <c r="AO81" i="26"/>
  <c r="AH81" i="26"/>
  <c r="J81" i="26" s="1"/>
  <c r="AG81" i="26"/>
  <c r="I81" i="26" s="1"/>
  <c r="AF81" i="26"/>
  <c r="E81" i="26" s="1"/>
  <c r="AE81" i="26"/>
  <c r="D81" i="26" s="1"/>
  <c r="U81" i="26"/>
  <c r="BK81" i="1" s="1"/>
  <c r="T81" i="26"/>
  <c r="R81" i="26"/>
  <c r="M81" i="26"/>
  <c r="B82" i="26" s="1"/>
  <c r="BD82" i="1" s="1"/>
  <c r="F81" i="26"/>
  <c r="B81" i="26"/>
  <c r="BD81" i="1" s="1"/>
  <c r="BX80" i="26"/>
  <c r="BW80" i="26"/>
  <c r="BU80" i="26"/>
  <c r="BT80" i="26"/>
  <c r="BS80" i="26"/>
  <c r="BR80" i="26"/>
  <c r="BA80" i="26"/>
  <c r="AZ80" i="26"/>
  <c r="AW80" i="26"/>
  <c r="V80" i="26" s="1"/>
  <c r="AS80" i="26"/>
  <c r="AM80" i="26"/>
  <c r="BI80" i="1" s="1"/>
  <c r="AJ80" i="26"/>
  <c r="Q80" i="26" s="1"/>
  <c r="AI80" i="26"/>
  <c r="U80" i="26"/>
  <c r="BK80" i="1" s="1"/>
  <c r="T80" i="26"/>
  <c r="S80" i="26"/>
  <c r="BJ80" i="1" s="1"/>
  <c r="R80" i="26"/>
  <c r="M80" i="26"/>
  <c r="K80" i="26"/>
  <c r="F80" i="26"/>
  <c r="BX79" i="26"/>
  <c r="BW79" i="26"/>
  <c r="BU79" i="26"/>
  <c r="BT79" i="26"/>
  <c r="BS79" i="26"/>
  <c r="BR79" i="26"/>
  <c r="BA79" i="26"/>
  <c r="AZ79" i="26"/>
  <c r="AG79" i="26"/>
  <c r="AF79" i="26"/>
  <c r="E79" i="26" s="1"/>
  <c r="X79" i="26"/>
  <c r="AN79" i="26" s="1"/>
  <c r="S79" i="26"/>
  <c r="BJ79" i="1" s="1"/>
  <c r="R79" i="26"/>
  <c r="AD81" i="26" s="1"/>
  <c r="M79" i="26"/>
  <c r="F79" i="26"/>
  <c r="BX78" i="26"/>
  <c r="BW78" i="26"/>
  <c r="BU78" i="26"/>
  <c r="BT78" i="26"/>
  <c r="BS78" i="26"/>
  <c r="BR78" i="26"/>
  <c r="BA78" i="26"/>
  <c r="AZ78" i="26"/>
  <c r="AY78" i="26"/>
  <c r="AW78" i="26"/>
  <c r="V78" i="26" s="1"/>
  <c r="AO78" i="26"/>
  <c r="AM78" i="26"/>
  <c r="BI78" i="1" s="1"/>
  <c r="AI78" i="26"/>
  <c r="P78" i="26" s="1"/>
  <c r="AG78" i="26"/>
  <c r="I78" i="26" s="1"/>
  <c r="AF78" i="26"/>
  <c r="E78" i="26" s="1"/>
  <c r="AE78" i="26"/>
  <c r="D78" i="26" s="1"/>
  <c r="X78" i="26"/>
  <c r="AN78" i="26" s="1"/>
  <c r="T78" i="26"/>
  <c r="M78" i="26"/>
  <c r="B78" i="26"/>
  <c r="BD78" i="1" s="1"/>
  <c r="BX77" i="26"/>
  <c r="BW77" i="26"/>
  <c r="BU77" i="26"/>
  <c r="BT77" i="26"/>
  <c r="BS77" i="26"/>
  <c r="BR77" i="26"/>
  <c r="BA77" i="26"/>
  <c r="AZ77" i="26"/>
  <c r="AJ77" i="26"/>
  <c r="Q77" i="26" s="1"/>
  <c r="AI77" i="26"/>
  <c r="AH77" i="26"/>
  <c r="J77" i="26" s="1"/>
  <c r="U77" i="26"/>
  <c r="BK77" i="1" s="1"/>
  <c r="S77" i="26"/>
  <c r="BJ77" i="1" s="1"/>
  <c r="R77" i="26"/>
  <c r="M77" i="26"/>
  <c r="K77" i="26"/>
  <c r="F77" i="26"/>
  <c r="BX76" i="26"/>
  <c r="BW76" i="26"/>
  <c r="BU76" i="26"/>
  <c r="BT76" i="26"/>
  <c r="BS76" i="26"/>
  <c r="BR76" i="26"/>
  <c r="BA76" i="26"/>
  <c r="AZ76" i="26"/>
  <c r="M76" i="26"/>
  <c r="B76" i="26"/>
  <c r="BD76" i="1" s="1"/>
  <c r="BX75" i="26"/>
  <c r="BW75" i="26"/>
  <c r="BU75" i="26"/>
  <c r="BT75" i="26"/>
  <c r="BS75" i="26"/>
  <c r="BR75" i="26"/>
  <c r="BA75" i="26"/>
  <c r="AZ75" i="26"/>
  <c r="AY75" i="26"/>
  <c r="AX75" i="26"/>
  <c r="AS75" i="26"/>
  <c r="AJ75" i="26"/>
  <c r="Q75" i="26" s="1"/>
  <c r="AI75" i="26"/>
  <c r="P75" i="26" s="1"/>
  <c r="AH75" i="26"/>
  <c r="J75" i="26" s="1"/>
  <c r="AF75" i="26"/>
  <c r="E75" i="26" s="1"/>
  <c r="AE75" i="26"/>
  <c r="T75" i="26"/>
  <c r="M75" i="26"/>
  <c r="AI76" i="26" s="1"/>
  <c r="B75" i="26"/>
  <c r="BD75" i="1" s="1"/>
  <c r="BX74" i="26"/>
  <c r="BW74" i="26"/>
  <c r="BU74" i="26"/>
  <c r="BT74" i="26"/>
  <c r="BS74" i="26"/>
  <c r="BR74" i="26"/>
  <c r="BA74" i="26"/>
  <c r="AZ74" i="26"/>
  <c r="AS74" i="26"/>
  <c r="AO74" i="26"/>
  <c r="AM74" i="26"/>
  <c r="BI74" i="1" s="1"/>
  <c r="AF74" i="26"/>
  <c r="E74" i="26" s="1"/>
  <c r="AE74" i="26"/>
  <c r="X74" i="26"/>
  <c r="AN74" i="26" s="1"/>
  <c r="U74" i="26"/>
  <c r="BK74" i="1" s="1"/>
  <c r="T74" i="26"/>
  <c r="S74" i="26"/>
  <c r="BJ74" i="1" s="1"/>
  <c r="R74" i="26"/>
  <c r="M74" i="26"/>
  <c r="AW75" i="26" s="1"/>
  <c r="V75" i="26" s="1"/>
  <c r="K74" i="26"/>
  <c r="F74" i="26"/>
  <c r="B74" i="26"/>
  <c r="BD74" i="1" s="1"/>
  <c r="BX73" i="26"/>
  <c r="BW73" i="26"/>
  <c r="BU73" i="26"/>
  <c r="BT73" i="26"/>
  <c r="BS73" i="26"/>
  <c r="BR73" i="26"/>
  <c r="BA73" i="26"/>
  <c r="AZ73" i="26"/>
  <c r="AX73" i="26"/>
  <c r="AS73" i="26"/>
  <c r="AO73" i="26"/>
  <c r="AJ73" i="26"/>
  <c r="Q73" i="26" s="1"/>
  <c r="AH73" i="26"/>
  <c r="J73" i="26" s="1"/>
  <c r="AG73" i="26"/>
  <c r="AF73" i="26"/>
  <c r="E73" i="26" s="1"/>
  <c r="T73" i="26"/>
  <c r="R73" i="26"/>
  <c r="M73" i="26"/>
  <c r="AJ74" i="26" s="1"/>
  <c r="Q74" i="26" s="1"/>
  <c r="B73" i="26"/>
  <c r="BD73" i="1" s="1"/>
  <c r="BX72" i="26"/>
  <c r="BW72" i="26"/>
  <c r="BU72" i="26"/>
  <c r="BT72" i="26"/>
  <c r="BS72" i="26"/>
  <c r="BR72" i="26"/>
  <c r="BA72" i="26"/>
  <c r="AZ72" i="26"/>
  <c r="AX72" i="26"/>
  <c r="AW72" i="26"/>
  <c r="V72" i="26" s="1"/>
  <c r="AO72" i="26"/>
  <c r="AI72" i="26"/>
  <c r="P72" i="26" s="1"/>
  <c r="AG72" i="26"/>
  <c r="AE72" i="26"/>
  <c r="D72" i="26" s="1"/>
  <c r="U72" i="26"/>
  <c r="BK72" i="1" s="1"/>
  <c r="T72" i="26"/>
  <c r="M72" i="26"/>
  <c r="K72" i="26"/>
  <c r="B72" i="26"/>
  <c r="BD72" i="1" s="1"/>
  <c r="BX71" i="26"/>
  <c r="BW71" i="26"/>
  <c r="BU71" i="26"/>
  <c r="BT71" i="26"/>
  <c r="BS71" i="26"/>
  <c r="BR71" i="26"/>
  <c r="BA71" i="26"/>
  <c r="AZ71" i="26"/>
  <c r="AY71" i="26"/>
  <c r="AO71" i="26"/>
  <c r="AJ71" i="26"/>
  <c r="Q71" i="26" s="1"/>
  <c r="AF71" i="26"/>
  <c r="E71" i="26" s="1"/>
  <c r="X71" i="26"/>
  <c r="AN71" i="26" s="1"/>
  <c r="T71" i="26"/>
  <c r="R71" i="26"/>
  <c r="M71" i="26"/>
  <c r="F71" i="26"/>
  <c r="BX70" i="26"/>
  <c r="BW70" i="26"/>
  <c r="BU70" i="26"/>
  <c r="BT70" i="26"/>
  <c r="BS70" i="26"/>
  <c r="BR70" i="26"/>
  <c r="BA70" i="26"/>
  <c r="AZ70" i="26"/>
  <c r="AG70" i="26"/>
  <c r="AF70" i="26"/>
  <c r="E70" i="26" s="1"/>
  <c r="S70" i="26"/>
  <c r="BJ70" i="1" s="1"/>
  <c r="M70" i="26"/>
  <c r="F70" i="26"/>
  <c r="BX69" i="26"/>
  <c r="BW69" i="26"/>
  <c r="BU69" i="26"/>
  <c r="BT69" i="26"/>
  <c r="BS69" i="26"/>
  <c r="BR69" i="26"/>
  <c r="BA69" i="26"/>
  <c r="AZ69" i="26"/>
  <c r="M69" i="26"/>
  <c r="K69" i="26"/>
  <c r="BX68" i="26"/>
  <c r="BW68" i="26"/>
  <c r="BU68" i="26"/>
  <c r="BT68" i="26"/>
  <c r="BS68" i="26"/>
  <c r="BR68" i="26"/>
  <c r="BA68" i="26"/>
  <c r="AZ68" i="26"/>
  <c r="AX68" i="26"/>
  <c r="AW68" i="26"/>
  <c r="V68" i="26" s="1"/>
  <c r="AO68" i="26"/>
  <c r="AG68" i="26"/>
  <c r="I68" i="26" s="1"/>
  <c r="AE68" i="26"/>
  <c r="D68" i="26" s="1"/>
  <c r="M68" i="26"/>
  <c r="K68" i="26" s="1"/>
  <c r="BX67" i="26"/>
  <c r="BW67" i="26"/>
  <c r="BU67" i="26"/>
  <c r="BT67" i="26"/>
  <c r="BS67" i="26"/>
  <c r="BR67" i="26"/>
  <c r="BA67" i="26"/>
  <c r="AZ67" i="26"/>
  <c r="AX67" i="26"/>
  <c r="AM67" i="26"/>
  <c r="BI67" i="1" s="1"/>
  <c r="AJ67" i="26"/>
  <c r="Q67" i="26" s="1"/>
  <c r="AH67" i="26"/>
  <c r="J67" i="26" s="1"/>
  <c r="AE67" i="26"/>
  <c r="U67" i="26"/>
  <c r="BK67" i="1" s="1"/>
  <c r="T67" i="26"/>
  <c r="S67" i="26"/>
  <c r="BJ67" i="1" s="1"/>
  <c r="M67" i="26"/>
  <c r="K67" i="26"/>
  <c r="BX66" i="26"/>
  <c r="BW66" i="26"/>
  <c r="BU66" i="26"/>
  <c r="BT66" i="26"/>
  <c r="BS66" i="26"/>
  <c r="BR66" i="26"/>
  <c r="BA66" i="26"/>
  <c r="AZ66" i="26"/>
  <c r="AS66" i="26"/>
  <c r="AG66" i="26"/>
  <c r="I66" i="26" s="1"/>
  <c r="AF66" i="26"/>
  <c r="E66" i="26" s="1"/>
  <c r="X66" i="26"/>
  <c r="AN66" i="26" s="1"/>
  <c r="U66" i="26"/>
  <c r="BK66" i="1" s="1"/>
  <c r="S66" i="26"/>
  <c r="BJ66" i="1" s="1"/>
  <c r="R66" i="26"/>
  <c r="M66" i="26"/>
  <c r="F66" i="26"/>
  <c r="BX65" i="26"/>
  <c r="BW65" i="26"/>
  <c r="BU65" i="26"/>
  <c r="BT65" i="26"/>
  <c r="BS65" i="26"/>
  <c r="BR65" i="26"/>
  <c r="BA65" i="26"/>
  <c r="AZ65" i="26"/>
  <c r="AY65" i="26"/>
  <c r="AX65" i="26"/>
  <c r="AS65" i="26"/>
  <c r="AJ65" i="26"/>
  <c r="Q65" i="26" s="1"/>
  <c r="AI65" i="26"/>
  <c r="AH65" i="26"/>
  <c r="J65" i="26" s="1"/>
  <c r="AF65" i="26"/>
  <c r="E65" i="26" s="1"/>
  <c r="AE65" i="26"/>
  <c r="D65" i="26" s="1"/>
  <c r="X65" i="26"/>
  <c r="AN65" i="26" s="1"/>
  <c r="U65" i="26"/>
  <c r="BK65" i="1" s="1"/>
  <c r="T65" i="26"/>
  <c r="M65" i="26"/>
  <c r="B65" i="26"/>
  <c r="BD65" i="1" s="1"/>
  <c r="BX64" i="26"/>
  <c r="BW64" i="26"/>
  <c r="BU64" i="26"/>
  <c r="BT64" i="26"/>
  <c r="BS64" i="26"/>
  <c r="BR64" i="26"/>
  <c r="BA64" i="26"/>
  <c r="AZ64" i="26"/>
  <c r="AY64" i="26"/>
  <c r="AX64" i="26"/>
  <c r="AW64" i="26"/>
  <c r="V64" i="26" s="1"/>
  <c r="AO64" i="26"/>
  <c r="AM64" i="26"/>
  <c r="BI64" i="1" s="1"/>
  <c r="AJ64" i="26"/>
  <c r="Q64" i="26" s="1"/>
  <c r="AI64" i="26"/>
  <c r="X64" i="26"/>
  <c r="AN64" i="26" s="1"/>
  <c r="U64" i="26"/>
  <c r="BK64" i="1" s="1"/>
  <c r="S64" i="26"/>
  <c r="BJ64" i="1" s="1"/>
  <c r="R64" i="26"/>
  <c r="M64" i="26"/>
  <c r="AW65" i="26" s="1"/>
  <c r="V65" i="26" s="1"/>
  <c r="K64" i="26"/>
  <c r="F64" i="26"/>
  <c r="B64" i="26"/>
  <c r="BD64" i="1" s="1"/>
  <c r="BX63" i="26"/>
  <c r="BW63" i="26"/>
  <c r="BU63" i="26"/>
  <c r="BT63" i="26"/>
  <c r="BS63" i="26"/>
  <c r="BR63" i="26"/>
  <c r="BA63" i="26"/>
  <c r="AZ63" i="26"/>
  <c r="AY63" i="26"/>
  <c r="AX63" i="26"/>
  <c r="AW63" i="26"/>
  <c r="V63" i="26" s="1"/>
  <c r="AS63" i="26"/>
  <c r="AI63" i="26"/>
  <c r="P63" i="26" s="1"/>
  <c r="AG63" i="26"/>
  <c r="AF63" i="26"/>
  <c r="E63" i="26" s="1"/>
  <c r="AE63" i="26"/>
  <c r="D63" i="26" s="1"/>
  <c r="X63" i="26"/>
  <c r="AN63" i="26" s="1"/>
  <c r="U63" i="26"/>
  <c r="BK63" i="1" s="1"/>
  <c r="R63" i="26"/>
  <c r="M63" i="26"/>
  <c r="K63" i="26"/>
  <c r="F63" i="26"/>
  <c r="BX62" i="26"/>
  <c r="BW62" i="26"/>
  <c r="BU62" i="26"/>
  <c r="BT62" i="26"/>
  <c r="BS62" i="26"/>
  <c r="BR62" i="26"/>
  <c r="BA62" i="26"/>
  <c r="AZ62" i="26"/>
  <c r="AY62" i="26"/>
  <c r="AX62" i="26"/>
  <c r="AS62" i="26"/>
  <c r="AM62" i="26"/>
  <c r="BI62" i="1" s="1"/>
  <c r="AJ62" i="26"/>
  <c r="Q62" i="26" s="1"/>
  <c r="AI62" i="26"/>
  <c r="P62" i="26" s="1"/>
  <c r="AH62" i="26"/>
  <c r="J62" i="26" s="1"/>
  <c r="AF62" i="26"/>
  <c r="E62" i="26" s="1"/>
  <c r="AE62" i="26"/>
  <c r="D62" i="26" s="1"/>
  <c r="X62" i="26"/>
  <c r="AN62" i="26" s="1"/>
  <c r="U62" i="26"/>
  <c r="BK62" i="1" s="1"/>
  <c r="T62" i="26"/>
  <c r="S62" i="26"/>
  <c r="BJ62" i="1" s="1"/>
  <c r="R62" i="26"/>
  <c r="M62" i="26"/>
  <c r="K62" i="26"/>
  <c r="B62" i="26"/>
  <c r="BD62" i="1" s="1"/>
  <c r="BX61" i="26"/>
  <c r="BW61" i="26"/>
  <c r="BU61" i="26"/>
  <c r="BT61" i="26"/>
  <c r="BS61" i="26"/>
  <c r="BR61" i="26"/>
  <c r="BA61" i="26"/>
  <c r="AZ61" i="26"/>
  <c r="AY61" i="26"/>
  <c r="AW61" i="26"/>
  <c r="V61" i="26" s="1"/>
  <c r="AS61" i="26"/>
  <c r="AM61" i="26"/>
  <c r="BI61" i="1" s="1"/>
  <c r="AJ61" i="26"/>
  <c r="Q61" i="26" s="1"/>
  <c r="AI61" i="26"/>
  <c r="X61" i="26"/>
  <c r="AN61" i="26" s="1"/>
  <c r="U61" i="26"/>
  <c r="BK61" i="1" s="1"/>
  <c r="S61" i="26"/>
  <c r="BJ61" i="1" s="1"/>
  <c r="R61" i="26"/>
  <c r="M61" i="26"/>
  <c r="AW62" i="26" s="1"/>
  <c r="V62" i="26" s="1"/>
  <c r="K61" i="26"/>
  <c r="F61" i="26"/>
  <c r="BX60" i="26"/>
  <c r="BW60" i="26"/>
  <c r="BU60" i="26"/>
  <c r="BT60" i="26"/>
  <c r="BS60" i="26"/>
  <c r="BR60" i="26"/>
  <c r="BA60" i="26"/>
  <c r="AZ60" i="26"/>
  <c r="AY60" i="26"/>
  <c r="AX60" i="26"/>
  <c r="AW60" i="26"/>
  <c r="V60" i="26" s="1"/>
  <c r="AS60" i="26"/>
  <c r="AO60" i="26"/>
  <c r="AM60" i="26"/>
  <c r="BI60" i="1" s="1"/>
  <c r="AJ60" i="26"/>
  <c r="Q60" i="26" s="1"/>
  <c r="AG60" i="26"/>
  <c r="I60" i="26" s="1"/>
  <c r="AE60" i="26"/>
  <c r="U60" i="26"/>
  <c r="BK60" i="1" s="1"/>
  <c r="T60" i="26"/>
  <c r="S60" i="26"/>
  <c r="BJ60" i="1" s="1"/>
  <c r="R60" i="26"/>
  <c r="M60" i="26"/>
  <c r="K60" i="26"/>
  <c r="F60" i="26"/>
  <c r="AB62" i="26" s="1"/>
  <c r="B60" i="26"/>
  <c r="BD60" i="1" s="1"/>
  <c r="BX59" i="26"/>
  <c r="BW59" i="26"/>
  <c r="BU59" i="26"/>
  <c r="BT59" i="26"/>
  <c r="BS59" i="26"/>
  <c r="BR59" i="26"/>
  <c r="BA59" i="26"/>
  <c r="AZ59" i="26"/>
  <c r="AM59" i="26"/>
  <c r="BI59" i="1" s="1"/>
  <c r="AI59" i="26"/>
  <c r="P59" i="26" s="1"/>
  <c r="AH59" i="26"/>
  <c r="J59" i="26" s="1"/>
  <c r="S59" i="26"/>
  <c r="BJ59" i="1" s="1"/>
  <c r="R59" i="26"/>
  <c r="M59" i="26"/>
  <c r="F59" i="26"/>
  <c r="BX58" i="26"/>
  <c r="BW58" i="26"/>
  <c r="BU58" i="26"/>
  <c r="BT58" i="26"/>
  <c r="BS58" i="26"/>
  <c r="BR58" i="26"/>
  <c r="BA58" i="26"/>
  <c r="AZ58" i="26"/>
  <c r="M58" i="26"/>
  <c r="AM58" i="26" s="1"/>
  <c r="BI58" i="1" s="1"/>
  <c r="BX57" i="26"/>
  <c r="BW57" i="26"/>
  <c r="BU57" i="26"/>
  <c r="BT57" i="26"/>
  <c r="BS57" i="26"/>
  <c r="BR57" i="26"/>
  <c r="AZ57" i="26"/>
  <c r="M57" i="26"/>
  <c r="BX56" i="26"/>
  <c r="BW56" i="26"/>
  <c r="BU56" i="26"/>
  <c r="BT56" i="26"/>
  <c r="BS56" i="26"/>
  <c r="BR56" i="26"/>
  <c r="AZ56" i="26"/>
  <c r="M56" i="26"/>
  <c r="BX55" i="26"/>
  <c r="BW55" i="26"/>
  <c r="BU55" i="26"/>
  <c r="BT55" i="26"/>
  <c r="BS55" i="26"/>
  <c r="BR55" i="26"/>
  <c r="BA55" i="26"/>
  <c r="M55" i="26"/>
  <c r="BX54" i="26"/>
  <c r="BW54" i="26"/>
  <c r="BU54" i="26"/>
  <c r="BT54" i="26"/>
  <c r="BS54" i="26"/>
  <c r="BR54" i="26"/>
  <c r="BA54" i="26"/>
  <c r="M54" i="26"/>
  <c r="BX53" i="26"/>
  <c r="BW53" i="26"/>
  <c r="BU53" i="26"/>
  <c r="BT53" i="26"/>
  <c r="BS53" i="26"/>
  <c r="BR53" i="26"/>
  <c r="AZ53" i="26"/>
  <c r="AZ54" i="26" s="1"/>
  <c r="AZ55" i="26" s="1"/>
  <c r="M53" i="26"/>
  <c r="BX52" i="26"/>
  <c r="BW52" i="26"/>
  <c r="BU52" i="26"/>
  <c r="BT52" i="26"/>
  <c r="BS52" i="26"/>
  <c r="BR52" i="26"/>
  <c r="BA52" i="26"/>
  <c r="M52" i="26"/>
  <c r="BX51" i="26"/>
  <c r="BW51" i="26"/>
  <c r="BU51" i="26"/>
  <c r="BT51" i="26"/>
  <c r="BS51" i="26"/>
  <c r="BR51" i="26"/>
  <c r="BA51" i="26"/>
  <c r="M51" i="26"/>
  <c r="BX50" i="26"/>
  <c r="BW50" i="26"/>
  <c r="BU50" i="26"/>
  <c r="BT50" i="26"/>
  <c r="BS50" i="26"/>
  <c r="BR50" i="26"/>
  <c r="AZ50" i="26"/>
  <c r="AZ51" i="26" s="1"/>
  <c r="AZ52" i="26" s="1"/>
  <c r="M50" i="26"/>
  <c r="BX49" i="26"/>
  <c r="BW49" i="26"/>
  <c r="BU49" i="26"/>
  <c r="BT49" i="26"/>
  <c r="BS49" i="26"/>
  <c r="BR49" i="26"/>
  <c r="AZ49" i="26"/>
  <c r="M49" i="26"/>
  <c r="BX48" i="26"/>
  <c r="BW48" i="26"/>
  <c r="BU48" i="26"/>
  <c r="BT48" i="26"/>
  <c r="BS48" i="26"/>
  <c r="BR48" i="26"/>
  <c r="BA48" i="26"/>
  <c r="BA49" i="26" s="1"/>
  <c r="BA50" i="26" s="1"/>
  <c r="M48" i="26"/>
  <c r="BX47" i="26"/>
  <c r="BW47" i="26"/>
  <c r="BU47" i="26"/>
  <c r="BT47" i="26"/>
  <c r="BS47" i="26"/>
  <c r="BR47" i="26"/>
  <c r="AZ47" i="26"/>
  <c r="AZ48" i="26" s="1"/>
  <c r="M47" i="26"/>
  <c r="BX46" i="26"/>
  <c r="BW46" i="26"/>
  <c r="BU46" i="26"/>
  <c r="BT46" i="26"/>
  <c r="BS46" i="26"/>
  <c r="BR46" i="26"/>
  <c r="BA46" i="26"/>
  <c r="M46" i="26"/>
  <c r="BX45" i="26"/>
  <c r="BW45" i="26"/>
  <c r="BU45" i="26"/>
  <c r="BT45" i="26"/>
  <c r="BS45" i="26"/>
  <c r="BR45" i="26"/>
  <c r="BA45" i="26"/>
  <c r="M45" i="26"/>
  <c r="BX44" i="26"/>
  <c r="BW44" i="26"/>
  <c r="BU44" i="26"/>
  <c r="BT44" i="26"/>
  <c r="BS44" i="26"/>
  <c r="BR44" i="26"/>
  <c r="AZ44" i="26"/>
  <c r="M44" i="26"/>
  <c r="BX43" i="26"/>
  <c r="BW43" i="26"/>
  <c r="BU43" i="26"/>
  <c r="BT43" i="26"/>
  <c r="BS43" i="26"/>
  <c r="BR43" i="26"/>
  <c r="BA43" i="26"/>
  <c r="BA44" i="26" s="1"/>
  <c r="M43" i="26"/>
  <c r="BX42" i="26"/>
  <c r="BW42" i="26"/>
  <c r="BU42" i="26"/>
  <c r="BT42" i="26"/>
  <c r="BS42" i="26"/>
  <c r="BR42" i="26"/>
  <c r="BA42" i="26"/>
  <c r="M42" i="26"/>
  <c r="BX41" i="26"/>
  <c r="BW41" i="26"/>
  <c r="BU41" i="26"/>
  <c r="BT41" i="26"/>
  <c r="BS41" i="26"/>
  <c r="BR41" i="26"/>
  <c r="AZ41" i="26"/>
  <c r="M41" i="26"/>
  <c r="BX40" i="26"/>
  <c r="BW40" i="26"/>
  <c r="BU40" i="26"/>
  <c r="BT40" i="26"/>
  <c r="BS40" i="26"/>
  <c r="BR40" i="26"/>
  <c r="M40" i="26"/>
  <c r="BX39" i="26"/>
  <c r="BW39" i="26"/>
  <c r="BU39" i="26"/>
  <c r="BT39" i="26"/>
  <c r="BS39" i="26"/>
  <c r="BR39" i="26"/>
  <c r="AZ39" i="26"/>
  <c r="AZ40" i="26" s="1"/>
  <c r="M39" i="26"/>
  <c r="BX38" i="26"/>
  <c r="BW38" i="26"/>
  <c r="BU38" i="26"/>
  <c r="BT38" i="26"/>
  <c r="BS38" i="26"/>
  <c r="BR38" i="26"/>
  <c r="M38" i="26"/>
  <c r="BX37" i="26"/>
  <c r="BW37" i="26"/>
  <c r="BU37" i="26"/>
  <c r="BT37" i="26"/>
  <c r="BS37" i="26"/>
  <c r="BR37" i="26"/>
  <c r="BA37" i="26"/>
  <c r="M37" i="26"/>
  <c r="BX36" i="26"/>
  <c r="BW36" i="26"/>
  <c r="BU36" i="26"/>
  <c r="BT36" i="26"/>
  <c r="BS36" i="26"/>
  <c r="BR36" i="26"/>
  <c r="M36" i="26"/>
  <c r="BX35" i="26"/>
  <c r="BW35" i="26"/>
  <c r="BU35" i="26"/>
  <c r="BT35" i="26"/>
  <c r="BS35" i="26"/>
  <c r="BR35" i="26"/>
  <c r="BA35" i="26"/>
  <c r="BA36" i="26" s="1"/>
  <c r="M35" i="26"/>
  <c r="BX34" i="26"/>
  <c r="BW34" i="26"/>
  <c r="BU34" i="26"/>
  <c r="BT34" i="26"/>
  <c r="BS34" i="26"/>
  <c r="BR34" i="26"/>
  <c r="M34" i="26"/>
  <c r="BX33" i="26"/>
  <c r="BW33" i="26"/>
  <c r="BU33" i="26"/>
  <c r="BT33" i="26"/>
  <c r="BS33" i="26"/>
  <c r="BR33" i="26"/>
  <c r="M33" i="26"/>
  <c r="BX32" i="26"/>
  <c r="BW32" i="26"/>
  <c r="BU32" i="26"/>
  <c r="BT32" i="26"/>
  <c r="BS32" i="26"/>
  <c r="BR32" i="26"/>
  <c r="BA32" i="26"/>
  <c r="M32" i="26"/>
  <c r="BX31" i="26"/>
  <c r="BW31" i="26"/>
  <c r="BU31" i="26"/>
  <c r="BT31" i="26"/>
  <c r="BS31" i="26"/>
  <c r="BR31" i="26"/>
  <c r="BA31" i="26"/>
  <c r="M31" i="26"/>
  <c r="BX30" i="26"/>
  <c r="BW30" i="26"/>
  <c r="BU30" i="26"/>
  <c r="BT30" i="26"/>
  <c r="BS30" i="26"/>
  <c r="BR30" i="26"/>
  <c r="M30" i="26"/>
  <c r="BX29" i="26"/>
  <c r="BW29" i="26"/>
  <c r="BU29" i="26"/>
  <c r="BT29" i="26"/>
  <c r="BS29" i="26"/>
  <c r="BR29" i="26"/>
  <c r="AZ29" i="26"/>
  <c r="AZ30" i="26" s="1"/>
  <c r="M29" i="26"/>
  <c r="BX28" i="26"/>
  <c r="BW28" i="26"/>
  <c r="BU28" i="26"/>
  <c r="BT28" i="26"/>
  <c r="BS28" i="26"/>
  <c r="BR28" i="26"/>
  <c r="AZ28" i="26"/>
  <c r="M28" i="26"/>
  <c r="BX27" i="26"/>
  <c r="BW27" i="26"/>
  <c r="BU27" i="26"/>
  <c r="BT27" i="26"/>
  <c r="BS27" i="26"/>
  <c r="BR27" i="26"/>
  <c r="AZ27" i="26"/>
  <c r="M27" i="26"/>
  <c r="BX26" i="26"/>
  <c r="BW26" i="26"/>
  <c r="BU26" i="26"/>
  <c r="BT26" i="26"/>
  <c r="BS26" i="26"/>
  <c r="BR26" i="26"/>
  <c r="M26" i="26"/>
  <c r="BX25" i="26"/>
  <c r="BW25" i="26"/>
  <c r="BU25" i="26"/>
  <c r="BT25" i="26"/>
  <c r="BS25" i="26"/>
  <c r="BR25" i="26"/>
  <c r="AZ25" i="26"/>
  <c r="M25" i="26"/>
  <c r="BX24" i="26"/>
  <c r="BW24" i="26"/>
  <c r="BU24" i="26"/>
  <c r="BT24" i="26"/>
  <c r="BS24" i="26"/>
  <c r="BR24" i="26"/>
  <c r="AZ24" i="26"/>
  <c r="M24" i="26"/>
  <c r="BX23" i="26"/>
  <c r="BW23" i="26"/>
  <c r="BU23" i="26"/>
  <c r="BT23" i="26"/>
  <c r="BS23" i="26"/>
  <c r="BR23" i="26"/>
  <c r="BA23" i="26"/>
  <c r="M23" i="26"/>
  <c r="BX22" i="26"/>
  <c r="BW22" i="26"/>
  <c r="BU22" i="26"/>
  <c r="BT22" i="26"/>
  <c r="BS22" i="26"/>
  <c r="BR22" i="26"/>
  <c r="BA22" i="26"/>
  <c r="M22" i="26"/>
  <c r="BX21" i="26"/>
  <c r="BW21" i="26"/>
  <c r="BU21" i="26"/>
  <c r="BT21" i="26"/>
  <c r="BS21" i="26"/>
  <c r="BR21" i="26"/>
  <c r="M21" i="26"/>
  <c r="BX20" i="26"/>
  <c r="BW20" i="26"/>
  <c r="BU20" i="26"/>
  <c r="BT20" i="26"/>
  <c r="BS20" i="26"/>
  <c r="BR20" i="26"/>
  <c r="AZ20" i="26"/>
  <c r="M20" i="26"/>
  <c r="BX19" i="26"/>
  <c r="BW19" i="26"/>
  <c r="BU19" i="26"/>
  <c r="BT19" i="26"/>
  <c r="BS19" i="26"/>
  <c r="BR19" i="26"/>
  <c r="AZ19" i="26"/>
  <c r="M19" i="26"/>
  <c r="BX18" i="26"/>
  <c r="BW18" i="26"/>
  <c r="BU18" i="26"/>
  <c r="BT18" i="26"/>
  <c r="BS18" i="26"/>
  <c r="BR18" i="26"/>
  <c r="M18" i="26"/>
  <c r="BX17" i="26"/>
  <c r="BW17" i="26"/>
  <c r="BU17" i="26"/>
  <c r="BT17" i="26"/>
  <c r="BS17" i="26"/>
  <c r="BR17" i="26"/>
  <c r="M17" i="26"/>
  <c r="BX16" i="26"/>
  <c r="BW16" i="26"/>
  <c r="BU16" i="26"/>
  <c r="BT16" i="26"/>
  <c r="BS16" i="26"/>
  <c r="BR16" i="26"/>
  <c r="BA16" i="26"/>
  <c r="BA17" i="26" s="1"/>
  <c r="M16" i="26"/>
  <c r="BX15" i="26"/>
  <c r="BW15" i="26"/>
  <c r="BU15" i="26"/>
  <c r="BT15" i="26"/>
  <c r="BS15" i="26"/>
  <c r="BR15" i="26"/>
  <c r="BA15" i="26"/>
  <c r="M15" i="26"/>
  <c r="BX14" i="26"/>
  <c r="BW14" i="26"/>
  <c r="BU14" i="26"/>
  <c r="BT14" i="26"/>
  <c r="BS14" i="26"/>
  <c r="BR14" i="26"/>
  <c r="AZ14" i="26"/>
  <c r="AZ15" i="26" s="1"/>
  <c r="M14" i="26"/>
  <c r="BX13" i="26"/>
  <c r="BW13" i="26"/>
  <c r="BU13" i="26"/>
  <c r="BT13" i="26"/>
  <c r="BS13" i="26"/>
  <c r="BR13" i="26"/>
  <c r="BA13" i="26"/>
  <c r="BA14" i="26" s="1"/>
  <c r="M13" i="26"/>
  <c r="BX12" i="26"/>
  <c r="BW12" i="26"/>
  <c r="BU12" i="26"/>
  <c r="BT12" i="26"/>
  <c r="BS12" i="26"/>
  <c r="BR12" i="26"/>
  <c r="M12" i="26"/>
  <c r="BX11" i="26"/>
  <c r="BW11" i="26"/>
  <c r="BU11" i="26"/>
  <c r="BT11" i="26"/>
  <c r="BS11" i="26"/>
  <c r="BR11" i="26"/>
  <c r="AR11" i="26"/>
  <c r="AQ11" i="26"/>
  <c r="AP11" i="26"/>
  <c r="M11" i="26"/>
  <c r="BX10" i="26"/>
  <c r="BW10" i="26"/>
  <c r="BU10" i="26"/>
  <c r="BT10" i="26"/>
  <c r="BS10" i="26"/>
  <c r="BR10" i="26"/>
  <c r="BK10" i="26"/>
  <c r="BJ10" i="26"/>
  <c r="BN10" i="26" s="1"/>
  <c r="BI10" i="26"/>
  <c r="BG10" i="26"/>
  <c r="AR10" i="26"/>
  <c r="BL10" i="26" s="1"/>
  <c r="BO10" i="26" s="1"/>
  <c r="AQ10" i="26"/>
  <c r="AP10" i="26"/>
  <c r="BH10" i="26" s="1"/>
  <c r="BM10" i="26" s="1"/>
  <c r="AD10" i="26"/>
  <c r="AC10" i="26"/>
  <c r="AB10" i="26"/>
  <c r="Y10" i="26" s="1"/>
  <c r="M10" i="26"/>
  <c r="BX9" i="26"/>
  <c r="BW9" i="26"/>
  <c r="BU9" i="26"/>
  <c r="BT9" i="26"/>
  <c r="BS9" i="26"/>
  <c r="BR9" i="26"/>
  <c r="AZ9" i="26"/>
  <c r="AN9" i="26"/>
  <c r="AD9" i="26"/>
  <c r="AC9" i="26"/>
  <c r="AB9" i="26"/>
  <c r="Y9" i="26"/>
  <c r="C9" i="26" s="1"/>
  <c r="V9" i="26"/>
  <c r="M9" i="26"/>
  <c r="T10" i="26" s="1"/>
  <c r="BX8" i="26"/>
  <c r="BW8" i="26"/>
  <c r="BU8" i="26"/>
  <c r="BT8" i="26"/>
  <c r="BS8" i="26"/>
  <c r="BR8" i="26"/>
  <c r="BA8" i="26"/>
  <c r="BA9" i="26" s="1"/>
  <c r="AZ8" i="26"/>
  <c r="AN8" i="26"/>
  <c r="AD8" i="26"/>
  <c r="AC8" i="26"/>
  <c r="AB8" i="26"/>
  <c r="V8" i="26"/>
  <c r="M8" i="26"/>
  <c r="BX7" i="26"/>
  <c r="BW7" i="26"/>
  <c r="BU7" i="26"/>
  <c r="BT7" i="26"/>
  <c r="BS7" i="26"/>
  <c r="BR7" i="26"/>
  <c r="AZ7" i="26"/>
  <c r="AN7" i="26"/>
  <c r="AD7" i="26"/>
  <c r="AC7" i="26"/>
  <c r="Z7" i="26" s="1"/>
  <c r="AB7" i="26"/>
  <c r="Y7" i="26" s="1"/>
  <c r="Y8" i="26" s="1"/>
  <c r="C8" i="26" s="1"/>
  <c r="AA7" i="26"/>
  <c r="V7" i="26"/>
  <c r="M7" i="26"/>
  <c r="C7" i="26"/>
  <c r="BX6" i="26"/>
  <c r="BW6" i="26"/>
  <c r="BU6" i="26"/>
  <c r="BT6" i="26"/>
  <c r="BS6" i="26"/>
  <c r="BR6" i="26"/>
  <c r="BA6" i="26"/>
  <c r="BA7" i="26" s="1"/>
  <c r="AN6" i="26"/>
  <c r="V6" i="26"/>
  <c r="O6" i="26"/>
  <c r="M6" i="26"/>
  <c r="H6" i="26"/>
  <c r="C6" i="26"/>
  <c r="BX5" i="26"/>
  <c r="BW5" i="26"/>
  <c r="BU5" i="26"/>
  <c r="BT5" i="26"/>
  <c r="BS5" i="26"/>
  <c r="BR5" i="26"/>
  <c r="BA5" i="26"/>
  <c r="AZ5" i="26"/>
  <c r="AZ6" i="26" s="1"/>
  <c r="AN5" i="26"/>
  <c r="AM5" i="26" s="1"/>
  <c r="AM6" i="26" s="1"/>
  <c r="V5" i="26"/>
  <c r="M5" i="26"/>
  <c r="C5" i="26"/>
  <c r="BX4" i="26"/>
  <c r="BW4" i="26"/>
  <c r="BU4" i="26"/>
  <c r="BT4" i="26"/>
  <c r="BS4" i="26"/>
  <c r="BR4" i="26"/>
  <c r="BX3" i="26"/>
  <c r="BW3" i="26"/>
  <c r="BU3" i="26"/>
  <c r="BT3" i="26"/>
  <c r="BS3" i="26"/>
  <c r="BR3" i="26"/>
  <c r="B3" i="26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AA8" i="25"/>
  <c r="AA9" i="25" s="1"/>
  <c r="AA7" i="25"/>
  <c r="Z8" i="25"/>
  <c r="Z9" i="25" s="1"/>
  <c r="Z7" i="25"/>
  <c r="Y8" i="25"/>
  <c r="Y9" i="25" s="1"/>
  <c r="Y7" i="25"/>
  <c r="AD113" i="25"/>
  <c r="AD114" i="25"/>
  <c r="AD115" i="25"/>
  <c r="AD116" i="25"/>
  <c r="AC113" i="25"/>
  <c r="AC114" i="25"/>
  <c r="AC115" i="25"/>
  <c r="AC116" i="25"/>
  <c r="AB113" i="25"/>
  <c r="AB114" i="25"/>
  <c r="AB115" i="25"/>
  <c r="AB116" i="25"/>
  <c r="BX282" i="25"/>
  <c r="BW282" i="25"/>
  <c r="BU282" i="25"/>
  <c r="BT282" i="25"/>
  <c r="BS282" i="25"/>
  <c r="BR282" i="25"/>
  <c r="BX281" i="25"/>
  <c r="BW281" i="25"/>
  <c r="BU281" i="25"/>
  <c r="BT281" i="25"/>
  <c r="BS281" i="25"/>
  <c r="BR281" i="25"/>
  <c r="BX280" i="25"/>
  <c r="BW280" i="25"/>
  <c r="BU280" i="25"/>
  <c r="BT280" i="25"/>
  <c r="BS280" i="25"/>
  <c r="BR280" i="25"/>
  <c r="BX279" i="25"/>
  <c r="BW279" i="25"/>
  <c r="BU279" i="25"/>
  <c r="BT279" i="25"/>
  <c r="BS279" i="25"/>
  <c r="BR279" i="25"/>
  <c r="BX278" i="25"/>
  <c r="BW278" i="25"/>
  <c r="BU278" i="25"/>
  <c r="BT278" i="25"/>
  <c r="BS278" i="25"/>
  <c r="BR278" i="25"/>
  <c r="BX277" i="25"/>
  <c r="BW277" i="25"/>
  <c r="BU277" i="25"/>
  <c r="BT277" i="25"/>
  <c r="BS277" i="25"/>
  <c r="BR277" i="25"/>
  <c r="BX276" i="25"/>
  <c r="BW276" i="25"/>
  <c r="BU276" i="25"/>
  <c r="BT276" i="25"/>
  <c r="BS276" i="25"/>
  <c r="BR276" i="25"/>
  <c r="BX275" i="25"/>
  <c r="BW275" i="25"/>
  <c r="BU275" i="25"/>
  <c r="BT275" i="25"/>
  <c r="BS275" i="25"/>
  <c r="BR275" i="25"/>
  <c r="BX274" i="25"/>
  <c r="BW274" i="25"/>
  <c r="BU274" i="25"/>
  <c r="BT274" i="25"/>
  <c r="BS274" i="25"/>
  <c r="BR274" i="25"/>
  <c r="BX273" i="25"/>
  <c r="BW273" i="25"/>
  <c r="BU273" i="25"/>
  <c r="BT273" i="25"/>
  <c r="BS273" i="25"/>
  <c r="BR273" i="25"/>
  <c r="BX272" i="25"/>
  <c r="BW272" i="25"/>
  <c r="BU272" i="25"/>
  <c r="BT272" i="25"/>
  <c r="BS272" i="25"/>
  <c r="BR272" i="25"/>
  <c r="BX271" i="25"/>
  <c r="BW271" i="25"/>
  <c r="BU271" i="25"/>
  <c r="BT271" i="25"/>
  <c r="BS271" i="25"/>
  <c r="BR271" i="25"/>
  <c r="BX270" i="25"/>
  <c r="BW270" i="25"/>
  <c r="BU270" i="25"/>
  <c r="BT270" i="25"/>
  <c r="BS270" i="25"/>
  <c r="BR270" i="25"/>
  <c r="BX269" i="25"/>
  <c r="BW269" i="25"/>
  <c r="BU269" i="25"/>
  <c r="BT269" i="25"/>
  <c r="BS269" i="25"/>
  <c r="BR269" i="25"/>
  <c r="BX268" i="25"/>
  <c r="BW268" i="25"/>
  <c r="BU268" i="25"/>
  <c r="BT268" i="25"/>
  <c r="BS268" i="25"/>
  <c r="BR268" i="25"/>
  <c r="BX267" i="25"/>
  <c r="BW267" i="25"/>
  <c r="BU267" i="25"/>
  <c r="BT267" i="25"/>
  <c r="BS267" i="25"/>
  <c r="BR267" i="25"/>
  <c r="BX266" i="25"/>
  <c r="BW266" i="25"/>
  <c r="BU266" i="25"/>
  <c r="BT266" i="25"/>
  <c r="BS266" i="25"/>
  <c r="BR266" i="25"/>
  <c r="BX265" i="25"/>
  <c r="BW265" i="25"/>
  <c r="BU265" i="25"/>
  <c r="BT265" i="25"/>
  <c r="BS265" i="25"/>
  <c r="BR265" i="25"/>
  <c r="BX264" i="25"/>
  <c r="BW264" i="25"/>
  <c r="BU264" i="25"/>
  <c r="BT264" i="25"/>
  <c r="BS264" i="25"/>
  <c r="BR264" i="25"/>
  <c r="BX263" i="25"/>
  <c r="BW263" i="25"/>
  <c r="BU263" i="25"/>
  <c r="BT263" i="25"/>
  <c r="BS263" i="25"/>
  <c r="BR263" i="25"/>
  <c r="BX262" i="25"/>
  <c r="BW262" i="25"/>
  <c r="BU262" i="25"/>
  <c r="BT262" i="25"/>
  <c r="BS262" i="25"/>
  <c r="BR262" i="25"/>
  <c r="BX261" i="25"/>
  <c r="BW261" i="25"/>
  <c r="BU261" i="25"/>
  <c r="BT261" i="25"/>
  <c r="BS261" i="25"/>
  <c r="BR261" i="25"/>
  <c r="BX260" i="25"/>
  <c r="BW260" i="25"/>
  <c r="BU260" i="25"/>
  <c r="BT260" i="25"/>
  <c r="BS260" i="25"/>
  <c r="BR260" i="25"/>
  <c r="BX259" i="25"/>
  <c r="BW259" i="25"/>
  <c r="BU259" i="25"/>
  <c r="BT259" i="25"/>
  <c r="BS259" i="25"/>
  <c r="BR259" i="25"/>
  <c r="BX258" i="25"/>
  <c r="BW258" i="25"/>
  <c r="BU258" i="25"/>
  <c r="BT258" i="25"/>
  <c r="BS258" i="25"/>
  <c r="BR258" i="25"/>
  <c r="BX257" i="25"/>
  <c r="BW257" i="25"/>
  <c r="BU257" i="25"/>
  <c r="BT257" i="25"/>
  <c r="BS257" i="25"/>
  <c r="BR257" i="25"/>
  <c r="BX256" i="25"/>
  <c r="BW256" i="25"/>
  <c r="BU256" i="25"/>
  <c r="BT256" i="25"/>
  <c r="BS256" i="25"/>
  <c r="BR256" i="25"/>
  <c r="BX255" i="25"/>
  <c r="BW255" i="25"/>
  <c r="BU255" i="25"/>
  <c r="BT255" i="25"/>
  <c r="BS255" i="25"/>
  <c r="BR255" i="25"/>
  <c r="BX254" i="25"/>
  <c r="BW254" i="25"/>
  <c r="BU254" i="25"/>
  <c r="BT254" i="25"/>
  <c r="BS254" i="25"/>
  <c r="BR254" i="25"/>
  <c r="BX253" i="25"/>
  <c r="BW253" i="25"/>
  <c r="BU253" i="25"/>
  <c r="BT253" i="25"/>
  <c r="BS253" i="25"/>
  <c r="BR253" i="25"/>
  <c r="BX252" i="25"/>
  <c r="BW252" i="25"/>
  <c r="BU252" i="25"/>
  <c r="BT252" i="25"/>
  <c r="BS252" i="25"/>
  <c r="BR252" i="25"/>
  <c r="BX251" i="25"/>
  <c r="BW251" i="25"/>
  <c r="BU251" i="25"/>
  <c r="BT251" i="25"/>
  <c r="BS251" i="25"/>
  <c r="BR251" i="25"/>
  <c r="BX250" i="25"/>
  <c r="BW250" i="25"/>
  <c r="BU250" i="25"/>
  <c r="BT250" i="25"/>
  <c r="BS250" i="25"/>
  <c r="BR250" i="25"/>
  <c r="BX249" i="25"/>
  <c r="BW249" i="25"/>
  <c r="BU249" i="25"/>
  <c r="BT249" i="25"/>
  <c r="BS249" i="25"/>
  <c r="BR249" i="25"/>
  <c r="BX248" i="25"/>
  <c r="BW248" i="25"/>
  <c r="BU248" i="25"/>
  <c r="BT248" i="25"/>
  <c r="BS248" i="25"/>
  <c r="BR248" i="25"/>
  <c r="BX247" i="25"/>
  <c r="BW247" i="25"/>
  <c r="BU247" i="25"/>
  <c r="BT247" i="25"/>
  <c r="BS247" i="25"/>
  <c r="BR247" i="25"/>
  <c r="BX246" i="25"/>
  <c r="BW246" i="25"/>
  <c r="BU246" i="25"/>
  <c r="BT246" i="25"/>
  <c r="BS246" i="25"/>
  <c r="BR246" i="25"/>
  <c r="AL246" i="25"/>
  <c r="AK246" i="25"/>
  <c r="BX245" i="25"/>
  <c r="BW245" i="25"/>
  <c r="BU245" i="25"/>
  <c r="BT245" i="25"/>
  <c r="BS245" i="25"/>
  <c r="BR245" i="25"/>
  <c r="AL245" i="25"/>
  <c r="AK245" i="25"/>
  <c r="BX244" i="25"/>
  <c r="BW244" i="25"/>
  <c r="BU244" i="25"/>
  <c r="BT244" i="25"/>
  <c r="BS244" i="25"/>
  <c r="BR244" i="25"/>
  <c r="AL244" i="25"/>
  <c r="AK244" i="25"/>
  <c r="BX243" i="25"/>
  <c r="BW243" i="25"/>
  <c r="BU243" i="25"/>
  <c r="BT243" i="25"/>
  <c r="BS243" i="25"/>
  <c r="BR243" i="25"/>
  <c r="AL243" i="25"/>
  <c r="AK243" i="25"/>
  <c r="BX242" i="25"/>
  <c r="BW242" i="25"/>
  <c r="BU242" i="25"/>
  <c r="BT242" i="25"/>
  <c r="BS242" i="25"/>
  <c r="BR242" i="25"/>
  <c r="AL242" i="25"/>
  <c r="AK242" i="25"/>
  <c r="BX241" i="25"/>
  <c r="BW241" i="25"/>
  <c r="BU241" i="25"/>
  <c r="BT241" i="25"/>
  <c r="BS241" i="25"/>
  <c r="BR241" i="25"/>
  <c r="AL241" i="25"/>
  <c r="AK241" i="25"/>
  <c r="BX240" i="25"/>
  <c r="BW240" i="25"/>
  <c r="BU240" i="25"/>
  <c r="BT240" i="25"/>
  <c r="BS240" i="25"/>
  <c r="BR240" i="25"/>
  <c r="AL240" i="25"/>
  <c r="AK240" i="25"/>
  <c r="BX239" i="25"/>
  <c r="BW239" i="25"/>
  <c r="BU239" i="25"/>
  <c r="BT239" i="25"/>
  <c r="BS239" i="25"/>
  <c r="BR239" i="25"/>
  <c r="AL239" i="25"/>
  <c r="AK239" i="25"/>
  <c r="BX238" i="25"/>
  <c r="BW238" i="25"/>
  <c r="BU238" i="25"/>
  <c r="BT238" i="25"/>
  <c r="BS238" i="25"/>
  <c r="BR238" i="25"/>
  <c r="AL238" i="25"/>
  <c r="AK238" i="25"/>
  <c r="BX237" i="25"/>
  <c r="BW237" i="25"/>
  <c r="BU237" i="25"/>
  <c r="BT237" i="25"/>
  <c r="BS237" i="25"/>
  <c r="BR237" i="25"/>
  <c r="AL237" i="25"/>
  <c r="AK237" i="25"/>
  <c r="BX236" i="25"/>
  <c r="BW236" i="25"/>
  <c r="BU236" i="25"/>
  <c r="BT236" i="25"/>
  <c r="BS236" i="25"/>
  <c r="BR236" i="25"/>
  <c r="AL236" i="25"/>
  <c r="AK236" i="25"/>
  <c r="BX235" i="25"/>
  <c r="BW235" i="25"/>
  <c r="BU235" i="25"/>
  <c r="BT235" i="25"/>
  <c r="BS235" i="25"/>
  <c r="BR235" i="25"/>
  <c r="AL235" i="25"/>
  <c r="AK235" i="25"/>
  <c r="BX234" i="25"/>
  <c r="BW234" i="25"/>
  <c r="BU234" i="25"/>
  <c r="BT234" i="25"/>
  <c r="BS234" i="25"/>
  <c r="BR234" i="25"/>
  <c r="AL234" i="25"/>
  <c r="AK234" i="25"/>
  <c r="BX233" i="25"/>
  <c r="BW233" i="25"/>
  <c r="BU233" i="25"/>
  <c r="BT233" i="25"/>
  <c r="BS233" i="25"/>
  <c r="BR233" i="25"/>
  <c r="AL233" i="25"/>
  <c r="AK233" i="25"/>
  <c r="BX232" i="25"/>
  <c r="BW232" i="25"/>
  <c r="BU232" i="25"/>
  <c r="BT232" i="25"/>
  <c r="BS232" i="25"/>
  <c r="BR232" i="25"/>
  <c r="AL232" i="25"/>
  <c r="AK232" i="25"/>
  <c r="BX231" i="25"/>
  <c r="BW231" i="25"/>
  <c r="BU231" i="25"/>
  <c r="BT231" i="25"/>
  <c r="BS231" i="25"/>
  <c r="BR231" i="25"/>
  <c r="AL231" i="25"/>
  <c r="AK231" i="25"/>
  <c r="BX230" i="25"/>
  <c r="BW230" i="25"/>
  <c r="BU230" i="25"/>
  <c r="BT230" i="25"/>
  <c r="BS230" i="25"/>
  <c r="BR230" i="25"/>
  <c r="AL230" i="25"/>
  <c r="AK230" i="25"/>
  <c r="BX229" i="25"/>
  <c r="BW229" i="25"/>
  <c r="BU229" i="25"/>
  <c r="BT229" i="25"/>
  <c r="BS229" i="25"/>
  <c r="BR229" i="25"/>
  <c r="AR229" i="25"/>
  <c r="AQ229" i="25"/>
  <c r="AP229" i="25"/>
  <c r="AL229" i="25"/>
  <c r="AK229" i="25"/>
  <c r="BX228" i="25"/>
  <c r="BW228" i="25"/>
  <c r="BU228" i="25"/>
  <c r="BT228" i="25"/>
  <c r="BS228" i="25"/>
  <c r="BR228" i="25"/>
  <c r="AR228" i="25"/>
  <c r="AQ228" i="25"/>
  <c r="AP228" i="25"/>
  <c r="AL228" i="25"/>
  <c r="AK228" i="25"/>
  <c r="BX227" i="25"/>
  <c r="BW227" i="25"/>
  <c r="BU227" i="25"/>
  <c r="BT227" i="25"/>
  <c r="BS227" i="25"/>
  <c r="BR227" i="25"/>
  <c r="AR227" i="25"/>
  <c r="AQ227" i="25"/>
  <c r="AP227" i="25"/>
  <c r="AL227" i="25"/>
  <c r="AK227" i="25"/>
  <c r="BX226" i="25"/>
  <c r="BW226" i="25"/>
  <c r="BU226" i="25"/>
  <c r="BT226" i="25"/>
  <c r="BS226" i="25"/>
  <c r="BR226" i="25"/>
  <c r="AR226" i="25"/>
  <c r="AQ226" i="25"/>
  <c r="AP226" i="25"/>
  <c r="AL226" i="25"/>
  <c r="AK226" i="25"/>
  <c r="BX225" i="25"/>
  <c r="BW225" i="25"/>
  <c r="BU225" i="25"/>
  <c r="BT225" i="25"/>
  <c r="BS225" i="25"/>
  <c r="BR225" i="25"/>
  <c r="AR225" i="25"/>
  <c r="AQ225" i="25"/>
  <c r="AP225" i="25"/>
  <c r="AL225" i="25"/>
  <c r="AK225" i="25"/>
  <c r="BX224" i="25"/>
  <c r="BW224" i="25"/>
  <c r="BU224" i="25"/>
  <c r="BT224" i="25"/>
  <c r="BS224" i="25"/>
  <c r="BR224" i="25"/>
  <c r="AR224" i="25"/>
  <c r="AQ224" i="25"/>
  <c r="AP224" i="25"/>
  <c r="AL224" i="25"/>
  <c r="AK224" i="25"/>
  <c r="BX223" i="25"/>
  <c r="BW223" i="25"/>
  <c r="BU223" i="25"/>
  <c r="BT223" i="25"/>
  <c r="BS223" i="25"/>
  <c r="BR223" i="25"/>
  <c r="AR223" i="25"/>
  <c r="AQ223" i="25"/>
  <c r="AP223" i="25"/>
  <c r="AL223" i="25"/>
  <c r="AK223" i="25"/>
  <c r="BX222" i="25"/>
  <c r="BW222" i="25"/>
  <c r="BU222" i="25"/>
  <c r="BT222" i="25"/>
  <c r="BS222" i="25"/>
  <c r="BR222" i="25"/>
  <c r="AR222" i="25"/>
  <c r="AQ222" i="25"/>
  <c r="AP222" i="25"/>
  <c r="AL222" i="25"/>
  <c r="AK222" i="25"/>
  <c r="BX221" i="25"/>
  <c r="BW221" i="25"/>
  <c r="BU221" i="25"/>
  <c r="BT221" i="25"/>
  <c r="BS221" i="25"/>
  <c r="BR221" i="25"/>
  <c r="AR221" i="25"/>
  <c r="AQ221" i="25"/>
  <c r="AP221" i="25"/>
  <c r="AL221" i="25"/>
  <c r="AK221" i="25"/>
  <c r="BX220" i="25"/>
  <c r="BW220" i="25"/>
  <c r="BU220" i="25"/>
  <c r="BT220" i="25"/>
  <c r="BS220" i="25"/>
  <c r="BR220" i="25"/>
  <c r="AR220" i="25"/>
  <c r="AQ220" i="25"/>
  <c r="AP220" i="25"/>
  <c r="AL220" i="25"/>
  <c r="AK220" i="25"/>
  <c r="BX219" i="25"/>
  <c r="BW219" i="25"/>
  <c r="BU219" i="25"/>
  <c r="BT219" i="25"/>
  <c r="BS219" i="25"/>
  <c r="BR219" i="25"/>
  <c r="AR219" i="25"/>
  <c r="AQ219" i="25"/>
  <c r="AP219" i="25"/>
  <c r="AL219" i="25"/>
  <c r="AK219" i="25"/>
  <c r="BX218" i="25"/>
  <c r="BW218" i="25"/>
  <c r="BU218" i="25"/>
  <c r="BT218" i="25"/>
  <c r="BS218" i="25"/>
  <c r="BR218" i="25"/>
  <c r="AR218" i="25"/>
  <c r="AQ218" i="25"/>
  <c r="AP218" i="25"/>
  <c r="AL218" i="25"/>
  <c r="AK218" i="25"/>
  <c r="BX217" i="25"/>
  <c r="BW217" i="25"/>
  <c r="BU217" i="25"/>
  <c r="BT217" i="25"/>
  <c r="BS217" i="25"/>
  <c r="BR217" i="25"/>
  <c r="AR217" i="25"/>
  <c r="AQ217" i="25"/>
  <c r="AP217" i="25"/>
  <c r="AL217" i="25"/>
  <c r="AK217" i="25"/>
  <c r="BX216" i="25"/>
  <c r="BW216" i="25"/>
  <c r="BU216" i="25"/>
  <c r="BT216" i="25"/>
  <c r="BS216" i="25"/>
  <c r="BR216" i="25"/>
  <c r="AR216" i="25"/>
  <c r="AQ216" i="25"/>
  <c r="AP216" i="25"/>
  <c r="AL216" i="25"/>
  <c r="AK216" i="25"/>
  <c r="BX215" i="25"/>
  <c r="BW215" i="25"/>
  <c r="BU215" i="25"/>
  <c r="BT215" i="25"/>
  <c r="BS215" i="25"/>
  <c r="BR215" i="25"/>
  <c r="AR215" i="25"/>
  <c r="AQ215" i="25"/>
  <c r="AP215" i="25"/>
  <c r="AL215" i="25"/>
  <c r="AK215" i="25"/>
  <c r="BX214" i="25"/>
  <c r="BW214" i="25"/>
  <c r="BU214" i="25"/>
  <c r="BT214" i="25"/>
  <c r="BS214" i="25"/>
  <c r="BR214" i="25"/>
  <c r="AR214" i="25"/>
  <c r="AQ214" i="25"/>
  <c r="AP214" i="25"/>
  <c r="AL214" i="25"/>
  <c r="AK214" i="25"/>
  <c r="BX213" i="25"/>
  <c r="BW213" i="25"/>
  <c r="BU213" i="25"/>
  <c r="BT213" i="25"/>
  <c r="BS213" i="25"/>
  <c r="BR213" i="25"/>
  <c r="AR213" i="25"/>
  <c r="AQ213" i="25"/>
  <c r="AP213" i="25"/>
  <c r="AL213" i="25"/>
  <c r="AK213" i="25"/>
  <c r="BX212" i="25"/>
  <c r="BW212" i="25"/>
  <c r="BU212" i="25"/>
  <c r="BT212" i="25"/>
  <c r="BS212" i="25"/>
  <c r="BR212" i="25"/>
  <c r="AR212" i="25"/>
  <c r="AQ212" i="25"/>
  <c r="AP212" i="25"/>
  <c r="AL212" i="25"/>
  <c r="AK212" i="25"/>
  <c r="BX211" i="25"/>
  <c r="BW211" i="25"/>
  <c r="BU211" i="25"/>
  <c r="BT211" i="25"/>
  <c r="BS211" i="25"/>
  <c r="BR211" i="25"/>
  <c r="AR211" i="25"/>
  <c r="AQ211" i="25"/>
  <c r="AP211" i="25"/>
  <c r="AL211" i="25"/>
  <c r="AK211" i="25"/>
  <c r="BX210" i="25"/>
  <c r="BW210" i="25"/>
  <c r="BU210" i="25"/>
  <c r="BT210" i="25"/>
  <c r="BS210" i="25"/>
  <c r="BR210" i="25"/>
  <c r="AR210" i="25"/>
  <c r="AQ210" i="25"/>
  <c r="AP210" i="25"/>
  <c r="AL210" i="25"/>
  <c r="AK210" i="25"/>
  <c r="BX209" i="25"/>
  <c r="BW209" i="25"/>
  <c r="BU209" i="25"/>
  <c r="BT209" i="25"/>
  <c r="BS209" i="25"/>
  <c r="BR209" i="25"/>
  <c r="AR209" i="25"/>
  <c r="AQ209" i="25"/>
  <c r="AP209" i="25"/>
  <c r="AL209" i="25"/>
  <c r="AK209" i="25"/>
  <c r="AJ209" i="25"/>
  <c r="AI209" i="25"/>
  <c r="AH209" i="25"/>
  <c r="AF209" i="25"/>
  <c r="AE209" i="25"/>
  <c r="BX208" i="25"/>
  <c r="BW208" i="25"/>
  <c r="BU208" i="25"/>
  <c r="BT208" i="25"/>
  <c r="BS208" i="25"/>
  <c r="BR208" i="25"/>
  <c r="AR208" i="25"/>
  <c r="AQ208" i="25"/>
  <c r="AP208" i="25"/>
  <c r="AL208" i="25"/>
  <c r="AK208" i="25"/>
  <c r="AJ208" i="25"/>
  <c r="AI208" i="25"/>
  <c r="AH208" i="25"/>
  <c r="AF208" i="25"/>
  <c r="AE208" i="25"/>
  <c r="BX207" i="25"/>
  <c r="BW207" i="25"/>
  <c r="BU207" i="25"/>
  <c r="BT207" i="25"/>
  <c r="BS207" i="25"/>
  <c r="BR207" i="25"/>
  <c r="AR207" i="25"/>
  <c r="AQ207" i="25"/>
  <c r="AP207" i="25"/>
  <c r="AL207" i="25"/>
  <c r="AK207" i="25"/>
  <c r="AJ207" i="25"/>
  <c r="AI207" i="25"/>
  <c r="AH207" i="25"/>
  <c r="AF207" i="25"/>
  <c r="AE207" i="25"/>
  <c r="BX206" i="25"/>
  <c r="BW206" i="25"/>
  <c r="BU206" i="25"/>
  <c r="BT206" i="25"/>
  <c r="BS206" i="25"/>
  <c r="BR206" i="25"/>
  <c r="AR206" i="25"/>
  <c r="AQ206" i="25"/>
  <c r="AP206" i="25"/>
  <c r="AL206" i="25"/>
  <c r="AK206" i="25"/>
  <c r="AJ206" i="25"/>
  <c r="AI206" i="25"/>
  <c r="AH206" i="25"/>
  <c r="AF206" i="25"/>
  <c r="AE206" i="25"/>
  <c r="BX205" i="25"/>
  <c r="BW205" i="25"/>
  <c r="BU205" i="25"/>
  <c r="BT205" i="25"/>
  <c r="BS205" i="25"/>
  <c r="BR205" i="25"/>
  <c r="AR205" i="25"/>
  <c r="AQ205" i="25"/>
  <c r="AP205" i="25"/>
  <c r="AL205" i="25"/>
  <c r="AK205" i="25"/>
  <c r="AJ205" i="25"/>
  <c r="AI205" i="25"/>
  <c r="AH205" i="25"/>
  <c r="AF205" i="25"/>
  <c r="AE205" i="25"/>
  <c r="BX204" i="25"/>
  <c r="BW204" i="25"/>
  <c r="BU204" i="25"/>
  <c r="BT204" i="25"/>
  <c r="BS204" i="25"/>
  <c r="BR204" i="25"/>
  <c r="AR204" i="25"/>
  <c r="AQ204" i="25"/>
  <c r="AP204" i="25"/>
  <c r="AL204" i="25"/>
  <c r="AK204" i="25"/>
  <c r="AJ204" i="25"/>
  <c r="AI204" i="25"/>
  <c r="AH204" i="25"/>
  <c r="AF204" i="25"/>
  <c r="AE204" i="25"/>
  <c r="BX203" i="25"/>
  <c r="BW203" i="25"/>
  <c r="BU203" i="25"/>
  <c r="BT203" i="25"/>
  <c r="BS203" i="25"/>
  <c r="BR203" i="25"/>
  <c r="AR203" i="25"/>
  <c r="AQ203" i="25"/>
  <c r="AP203" i="25"/>
  <c r="AL203" i="25"/>
  <c r="AK203" i="25"/>
  <c r="AJ203" i="25"/>
  <c r="AI203" i="25"/>
  <c r="AH203" i="25"/>
  <c r="AF203" i="25"/>
  <c r="AE203" i="25"/>
  <c r="BX202" i="25"/>
  <c r="BW202" i="25"/>
  <c r="BU202" i="25"/>
  <c r="BT202" i="25"/>
  <c r="BS202" i="25"/>
  <c r="BR202" i="25"/>
  <c r="AR202" i="25"/>
  <c r="AQ202" i="25"/>
  <c r="AP202" i="25"/>
  <c r="AL202" i="25"/>
  <c r="AK202" i="25"/>
  <c r="AJ202" i="25"/>
  <c r="AI202" i="25"/>
  <c r="AH202" i="25"/>
  <c r="AF202" i="25"/>
  <c r="AE202" i="25"/>
  <c r="BX201" i="25"/>
  <c r="BW201" i="25"/>
  <c r="BU201" i="25"/>
  <c r="BT201" i="25"/>
  <c r="BS201" i="25"/>
  <c r="BR201" i="25"/>
  <c r="AR201" i="25"/>
  <c r="AQ201" i="25"/>
  <c r="AP201" i="25"/>
  <c r="AL201" i="25"/>
  <c r="AK201" i="25"/>
  <c r="AJ201" i="25"/>
  <c r="AI201" i="25"/>
  <c r="AH201" i="25"/>
  <c r="AF201" i="25"/>
  <c r="AE201" i="25"/>
  <c r="BX200" i="25"/>
  <c r="BW200" i="25"/>
  <c r="BU200" i="25"/>
  <c r="BT200" i="25"/>
  <c r="BS200" i="25"/>
  <c r="BR200" i="25"/>
  <c r="AR200" i="25"/>
  <c r="AQ200" i="25"/>
  <c r="AP200" i="25"/>
  <c r="AL200" i="25"/>
  <c r="AK200" i="25"/>
  <c r="AJ200" i="25"/>
  <c r="AI200" i="25"/>
  <c r="AH200" i="25"/>
  <c r="AF200" i="25"/>
  <c r="AE200" i="25"/>
  <c r="BX199" i="25"/>
  <c r="BW199" i="25"/>
  <c r="BU199" i="25"/>
  <c r="BT199" i="25"/>
  <c r="BS199" i="25"/>
  <c r="BR199" i="25"/>
  <c r="AR199" i="25"/>
  <c r="AQ199" i="25"/>
  <c r="AP199" i="25"/>
  <c r="AL199" i="25"/>
  <c r="AK199" i="25"/>
  <c r="AJ199" i="25"/>
  <c r="AI199" i="25"/>
  <c r="AH199" i="25"/>
  <c r="AF199" i="25"/>
  <c r="AE199" i="25"/>
  <c r="BX198" i="25"/>
  <c r="BW198" i="25"/>
  <c r="BU198" i="25"/>
  <c r="BT198" i="25"/>
  <c r="BS198" i="25"/>
  <c r="BR198" i="25"/>
  <c r="AR198" i="25"/>
  <c r="AQ198" i="25"/>
  <c r="AP198" i="25"/>
  <c r="AL198" i="25"/>
  <c r="AK198" i="25"/>
  <c r="AJ198" i="25"/>
  <c r="AI198" i="25"/>
  <c r="AH198" i="25"/>
  <c r="AF198" i="25"/>
  <c r="AE198" i="25"/>
  <c r="BX197" i="25"/>
  <c r="BW197" i="25"/>
  <c r="BU197" i="25"/>
  <c r="BT197" i="25"/>
  <c r="BS197" i="25"/>
  <c r="BR197" i="25"/>
  <c r="AR197" i="25"/>
  <c r="AQ197" i="25"/>
  <c r="AP197" i="25"/>
  <c r="AL197" i="25"/>
  <c r="AK197" i="25"/>
  <c r="AJ197" i="25"/>
  <c r="AI197" i="25"/>
  <c r="AH197" i="25"/>
  <c r="AF197" i="25"/>
  <c r="AE197" i="25"/>
  <c r="BX196" i="25"/>
  <c r="BW196" i="25"/>
  <c r="BU196" i="25"/>
  <c r="BT196" i="25"/>
  <c r="BS196" i="25"/>
  <c r="BR196" i="25"/>
  <c r="AR196" i="25"/>
  <c r="AQ196" i="25"/>
  <c r="AP196" i="25"/>
  <c r="AL196" i="25"/>
  <c r="AK196" i="25"/>
  <c r="AJ196" i="25"/>
  <c r="AI196" i="25"/>
  <c r="AH196" i="25"/>
  <c r="AF196" i="25"/>
  <c r="AE196" i="25"/>
  <c r="BX195" i="25"/>
  <c r="BW195" i="25"/>
  <c r="BU195" i="25"/>
  <c r="BT195" i="25"/>
  <c r="BS195" i="25"/>
  <c r="BR195" i="25"/>
  <c r="AR195" i="25"/>
  <c r="AQ195" i="25"/>
  <c r="AP195" i="25"/>
  <c r="AL195" i="25"/>
  <c r="AK195" i="25"/>
  <c r="AJ195" i="25"/>
  <c r="AI195" i="25"/>
  <c r="AH195" i="25"/>
  <c r="AG195" i="25"/>
  <c r="AF195" i="25"/>
  <c r="AE195" i="25"/>
  <c r="BX194" i="25"/>
  <c r="BW194" i="25"/>
  <c r="BU194" i="25"/>
  <c r="BT194" i="25"/>
  <c r="BS194" i="25"/>
  <c r="BR194" i="25"/>
  <c r="AR194" i="25"/>
  <c r="AQ194" i="25"/>
  <c r="AP194" i="25"/>
  <c r="AL194" i="25"/>
  <c r="AK194" i="25"/>
  <c r="AJ194" i="25"/>
  <c r="AI194" i="25"/>
  <c r="AH194" i="25"/>
  <c r="AG194" i="25"/>
  <c r="AF194" i="25"/>
  <c r="AE194" i="25"/>
  <c r="BX193" i="25"/>
  <c r="BW193" i="25"/>
  <c r="BU193" i="25"/>
  <c r="BT193" i="25"/>
  <c r="BS193" i="25"/>
  <c r="BR193" i="25"/>
  <c r="AR193" i="25"/>
  <c r="AQ193" i="25"/>
  <c r="AP193" i="25"/>
  <c r="AL193" i="25"/>
  <c r="AK193" i="25"/>
  <c r="AJ193" i="25"/>
  <c r="AI193" i="25"/>
  <c r="AH193" i="25"/>
  <c r="AG193" i="25"/>
  <c r="AF193" i="25"/>
  <c r="AE193" i="25"/>
  <c r="BX192" i="25"/>
  <c r="BW192" i="25"/>
  <c r="BU192" i="25"/>
  <c r="BT192" i="25"/>
  <c r="BS192" i="25"/>
  <c r="BR192" i="25"/>
  <c r="AR192" i="25"/>
  <c r="AQ192" i="25"/>
  <c r="AP192" i="25"/>
  <c r="AL192" i="25"/>
  <c r="AK192" i="25"/>
  <c r="AJ192" i="25"/>
  <c r="AI192" i="25"/>
  <c r="AH192" i="25"/>
  <c r="AG192" i="25"/>
  <c r="AF192" i="25"/>
  <c r="AE192" i="25"/>
  <c r="BX191" i="25"/>
  <c r="BW191" i="25"/>
  <c r="BU191" i="25"/>
  <c r="BT191" i="25"/>
  <c r="BS191" i="25"/>
  <c r="BR191" i="25"/>
  <c r="AR191" i="25"/>
  <c r="AQ191" i="25"/>
  <c r="AP191" i="25"/>
  <c r="AL191" i="25"/>
  <c r="AK191" i="25"/>
  <c r="AJ191" i="25"/>
  <c r="AI191" i="25"/>
  <c r="AH191" i="25"/>
  <c r="AG191" i="25"/>
  <c r="AF191" i="25"/>
  <c r="AE191" i="25"/>
  <c r="BX190" i="25"/>
  <c r="BW190" i="25"/>
  <c r="BU190" i="25"/>
  <c r="BT190" i="25"/>
  <c r="BS190" i="25"/>
  <c r="BR190" i="25"/>
  <c r="AR190" i="25"/>
  <c r="AQ190" i="25"/>
  <c r="AP190" i="25"/>
  <c r="AL190" i="25"/>
  <c r="AK190" i="25"/>
  <c r="AJ190" i="25"/>
  <c r="AI190" i="25"/>
  <c r="AH190" i="25"/>
  <c r="AG190" i="25"/>
  <c r="AF190" i="25"/>
  <c r="AE190" i="25"/>
  <c r="BX189" i="25"/>
  <c r="BW189" i="25"/>
  <c r="BU189" i="25"/>
  <c r="BT189" i="25"/>
  <c r="BS189" i="25"/>
  <c r="BR189" i="25"/>
  <c r="AR189" i="25"/>
  <c r="AQ189" i="25"/>
  <c r="AP189" i="25"/>
  <c r="AL189" i="25"/>
  <c r="AK189" i="25"/>
  <c r="AJ189" i="25"/>
  <c r="AI189" i="25"/>
  <c r="AH189" i="25"/>
  <c r="AG189" i="25"/>
  <c r="AF189" i="25"/>
  <c r="AE189" i="25"/>
  <c r="BX188" i="25"/>
  <c r="BW188" i="25"/>
  <c r="BU188" i="25"/>
  <c r="BT188" i="25"/>
  <c r="BS188" i="25"/>
  <c r="BR188" i="25"/>
  <c r="AR188" i="25"/>
  <c r="AQ188" i="25"/>
  <c r="AP188" i="25"/>
  <c r="AL188" i="25"/>
  <c r="AK188" i="25"/>
  <c r="AJ188" i="25"/>
  <c r="AI188" i="25"/>
  <c r="AH188" i="25"/>
  <c r="AG188" i="25"/>
  <c r="AF188" i="25"/>
  <c r="AE188" i="25"/>
  <c r="BX187" i="25"/>
  <c r="BW187" i="25"/>
  <c r="BU187" i="25"/>
  <c r="BT187" i="25"/>
  <c r="BS187" i="25"/>
  <c r="BR187" i="25"/>
  <c r="AR187" i="25"/>
  <c r="AQ187" i="25"/>
  <c r="AP187" i="25"/>
  <c r="AL187" i="25"/>
  <c r="AK187" i="25"/>
  <c r="AJ187" i="25"/>
  <c r="AI187" i="25"/>
  <c r="AH187" i="25"/>
  <c r="AG187" i="25"/>
  <c r="AF187" i="25"/>
  <c r="AE187" i="25"/>
  <c r="BX186" i="25"/>
  <c r="BW186" i="25"/>
  <c r="BU186" i="25"/>
  <c r="BT186" i="25"/>
  <c r="BS186" i="25"/>
  <c r="BR186" i="25"/>
  <c r="AR186" i="25"/>
  <c r="AQ186" i="25"/>
  <c r="AP186" i="25"/>
  <c r="AL186" i="25"/>
  <c r="AK186" i="25"/>
  <c r="AJ186" i="25"/>
  <c r="AI186" i="25"/>
  <c r="AH186" i="25"/>
  <c r="AG186" i="25"/>
  <c r="AF186" i="25"/>
  <c r="AE186" i="25"/>
  <c r="BX185" i="25"/>
  <c r="BW185" i="25"/>
  <c r="BU185" i="25"/>
  <c r="BT185" i="25"/>
  <c r="BS185" i="25"/>
  <c r="BR185" i="25"/>
  <c r="AR185" i="25"/>
  <c r="AQ185" i="25"/>
  <c r="AP185" i="25"/>
  <c r="AL185" i="25"/>
  <c r="AK185" i="25"/>
  <c r="AJ185" i="25"/>
  <c r="AI185" i="25"/>
  <c r="AH185" i="25"/>
  <c r="AG185" i="25"/>
  <c r="AF185" i="25"/>
  <c r="AE185" i="25"/>
  <c r="BX184" i="25"/>
  <c r="BW184" i="25"/>
  <c r="BU184" i="25"/>
  <c r="BT184" i="25"/>
  <c r="BS184" i="25"/>
  <c r="BR184" i="25"/>
  <c r="AR184" i="25"/>
  <c r="AQ184" i="25"/>
  <c r="AP184" i="25"/>
  <c r="AL184" i="25"/>
  <c r="AK184" i="25"/>
  <c r="AJ184" i="25"/>
  <c r="AI184" i="25"/>
  <c r="AH184" i="25"/>
  <c r="AG184" i="25"/>
  <c r="AF184" i="25"/>
  <c r="AE184" i="25"/>
  <c r="BX183" i="25"/>
  <c r="BW183" i="25"/>
  <c r="BU183" i="25"/>
  <c r="BT183" i="25"/>
  <c r="BS183" i="25"/>
  <c r="BR183" i="25"/>
  <c r="AR183" i="25"/>
  <c r="AQ183" i="25"/>
  <c r="AP183" i="25"/>
  <c r="AL183" i="25"/>
  <c r="AK183" i="25"/>
  <c r="AJ183" i="25"/>
  <c r="AI183" i="25"/>
  <c r="AH183" i="25"/>
  <c r="AG183" i="25"/>
  <c r="AF183" i="25"/>
  <c r="AE183" i="25"/>
  <c r="BX182" i="25"/>
  <c r="BW182" i="25"/>
  <c r="BU182" i="25"/>
  <c r="BT182" i="25"/>
  <c r="BS182" i="25"/>
  <c r="BR182" i="25"/>
  <c r="AR182" i="25"/>
  <c r="AQ182" i="25"/>
  <c r="AP182" i="25"/>
  <c r="AL182" i="25"/>
  <c r="AK182" i="25"/>
  <c r="AJ182" i="25"/>
  <c r="AI182" i="25"/>
  <c r="AH182" i="25"/>
  <c r="AG182" i="25"/>
  <c r="AF182" i="25"/>
  <c r="AE182" i="25"/>
  <c r="BX181" i="25"/>
  <c r="BW181" i="25"/>
  <c r="BU181" i="25"/>
  <c r="BT181" i="25"/>
  <c r="BS181" i="25"/>
  <c r="BR181" i="25"/>
  <c r="AR181" i="25"/>
  <c r="AQ181" i="25"/>
  <c r="AP181" i="25"/>
  <c r="AL181" i="25"/>
  <c r="AK181" i="25"/>
  <c r="AJ181" i="25"/>
  <c r="AI181" i="25"/>
  <c r="AH181" i="25"/>
  <c r="AG181" i="25"/>
  <c r="AF181" i="25"/>
  <c r="AE181" i="25"/>
  <c r="BX180" i="25"/>
  <c r="BW180" i="25"/>
  <c r="BU180" i="25"/>
  <c r="BT180" i="25"/>
  <c r="BS180" i="25"/>
  <c r="BR180" i="25"/>
  <c r="AR180" i="25"/>
  <c r="AQ180" i="25"/>
  <c r="AP180" i="25"/>
  <c r="AL180" i="25"/>
  <c r="AK180" i="25"/>
  <c r="AJ180" i="25"/>
  <c r="AI180" i="25"/>
  <c r="AH180" i="25"/>
  <c r="AG180" i="25"/>
  <c r="AF180" i="25"/>
  <c r="AE180" i="25"/>
  <c r="BX179" i="25"/>
  <c r="BW179" i="25"/>
  <c r="BU179" i="25"/>
  <c r="BT179" i="25"/>
  <c r="BS179" i="25"/>
  <c r="BR179" i="25"/>
  <c r="AR179" i="25"/>
  <c r="AQ179" i="25"/>
  <c r="AP179" i="25"/>
  <c r="AL179" i="25"/>
  <c r="AK179" i="25"/>
  <c r="AJ179" i="25"/>
  <c r="AI179" i="25"/>
  <c r="AH179" i="25"/>
  <c r="AG179" i="25"/>
  <c r="AF179" i="25"/>
  <c r="AE179" i="25"/>
  <c r="BX178" i="25"/>
  <c r="BW178" i="25"/>
  <c r="BU178" i="25"/>
  <c r="BT178" i="25"/>
  <c r="BS178" i="25"/>
  <c r="BR178" i="25"/>
  <c r="AR178" i="25"/>
  <c r="AQ178" i="25"/>
  <c r="AP178" i="25"/>
  <c r="AL178" i="25"/>
  <c r="AK178" i="25"/>
  <c r="AJ178" i="25"/>
  <c r="AI178" i="25"/>
  <c r="AH178" i="25"/>
  <c r="AG178" i="25"/>
  <c r="AF178" i="25"/>
  <c r="AE178" i="25"/>
  <c r="BX177" i="25"/>
  <c r="BW177" i="25"/>
  <c r="BU177" i="25"/>
  <c r="BT177" i="25"/>
  <c r="BS177" i="25"/>
  <c r="BR177" i="25"/>
  <c r="AR177" i="25"/>
  <c r="AQ177" i="25"/>
  <c r="AP177" i="25"/>
  <c r="AL177" i="25"/>
  <c r="AK177" i="25"/>
  <c r="AJ177" i="25"/>
  <c r="AI177" i="25"/>
  <c r="AH177" i="25"/>
  <c r="AG177" i="25"/>
  <c r="AF177" i="25"/>
  <c r="AE177" i="25"/>
  <c r="BX176" i="25"/>
  <c r="BW176" i="25"/>
  <c r="BU176" i="25"/>
  <c r="BT176" i="25"/>
  <c r="BS176" i="25"/>
  <c r="BR176" i="25"/>
  <c r="AR176" i="25"/>
  <c r="AQ176" i="25"/>
  <c r="AP176" i="25"/>
  <c r="AL176" i="25"/>
  <c r="AK176" i="25"/>
  <c r="AJ176" i="25"/>
  <c r="AI176" i="25"/>
  <c r="AH176" i="25"/>
  <c r="AG176" i="25"/>
  <c r="AF176" i="25"/>
  <c r="AE176" i="25"/>
  <c r="BX175" i="25"/>
  <c r="BW175" i="25"/>
  <c r="BU175" i="25"/>
  <c r="BT175" i="25"/>
  <c r="BS175" i="25"/>
  <c r="BR175" i="25"/>
  <c r="AR175" i="25"/>
  <c r="AQ175" i="25"/>
  <c r="AP175" i="25"/>
  <c r="AL175" i="25"/>
  <c r="AK175" i="25"/>
  <c r="AJ175" i="25"/>
  <c r="AI175" i="25"/>
  <c r="AH175" i="25"/>
  <c r="AG175" i="25"/>
  <c r="AF175" i="25"/>
  <c r="AE175" i="25"/>
  <c r="BX174" i="25"/>
  <c r="BW174" i="25"/>
  <c r="BU174" i="25"/>
  <c r="BT174" i="25"/>
  <c r="BS174" i="25"/>
  <c r="BR174" i="25"/>
  <c r="AR174" i="25"/>
  <c r="AQ174" i="25"/>
  <c r="AP174" i="25"/>
  <c r="AL174" i="25"/>
  <c r="AK174" i="25"/>
  <c r="AJ174" i="25"/>
  <c r="AI174" i="25"/>
  <c r="AH174" i="25"/>
  <c r="AG174" i="25"/>
  <c r="AF174" i="25"/>
  <c r="AE174" i="25"/>
  <c r="BX173" i="25"/>
  <c r="BW173" i="25"/>
  <c r="BU173" i="25"/>
  <c r="BT173" i="25"/>
  <c r="BS173" i="25"/>
  <c r="BR173" i="25"/>
  <c r="AR173" i="25"/>
  <c r="AQ173" i="25"/>
  <c r="AP173" i="25"/>
  <c r="AL173" i="25"/>
  <c r="AK173" i="25"/>
  <c r="AJ173" i="25"/>
  <c r="AI173" i="25"/>
  <c r="AH173" i="25"/>
  <c r="AG173" i="25"/>
  <c r="AF173" i="25"/>
  <c r="AE173" i="25"/>
  <c r="BX172" i="25"/>
  <c r="BW172" i="25"/>
  <c r="BU172" i="25"/>
  <c r="BT172" i="25"/>
  <c r="BS172" i="25"/>
  <c r="BR172" i="25"/>
  <c r="AR172" i="25"/>
  <c r="AQ172" i="25"/>
  <c r="AP172" i="25"/>
  <c r="AL172" i="25"/>
  <c r="AK172" i="25"/>
  <c r="AJ172" i="25"/>
  <c r="AI172" i="25"/>
  <c r="AH172" i="25"/>
  <c r="AG172" i="25"/>
  <c r="AF172" i="25"/>
  <c r="AE172" i="25"/>
  <c r="BX171" i="25"/>
  <c r="BW171" i="25"/>
  <c r="BU171" i="25"/>
  <c r="BT171" i="25"/>
  <c r="BS171" i="25"/>
  <c r="BR171" i="25"/>
  <c r="AR171" i="25"/>
  <c r="AQ171" i="25"/>
  <c r="AP171" i="25"/>
  <c r="AL171" i="25"/>
  <c r="AK171" i="25"/>
  <c r="AJ171" i="25"/>
  <c r="AI171" i="25"/>
  <c r="AH171" i="25"/>
  <c r="AG171" i="25"/>
  <c r="AF171" i="25"/>
  <c r="AE171" i="25"/>
  <c r="BX170" i="25"/>
  <c r="BW170" i="25"/>
  <c r="BU170" i="25"/>
  <c r="BT170" i="25"/>
  <c r="BS170" i="25"/>
  <c r="BR170" i="25"/>
  <c r="AR170" i="25"/>
  <c r="AQ170" i="25"/>
  <c r="AP170" i="25"/>
  <c r="AL170" i="25"/>
  <c r="AK170" i="25"/>
  <c r="AJ170" i="25"/>
  <c r="AI170" i="25"/>
  <c r="AH170" i="25"/>
  <c r="AG170" i="25"/>
  <c r="AF170" i="25"/>
  <c r="AE170" i="25"/>
  <c r="BX169" i="25"/>
  <c r="BW169" i="25"/>
  <c r="BU169" i="25"/>
  <c r="BT169" i="25"/>
  <c r="BS169" i="25"/>
  <c r="BR169" i="25"/>
  <c r="AR169" i="25"/>
  <c r="AQ169" i="25"/>
  <c r="AP169" i="25"/>
  <c r="AL169" i="25"/>
  <c r="AK169" i="25"/>
  <c r="AJ169" i="25"/>
  <c r="AI169" i="25"/>
  <c r="AH169" i="25"/>
  <c r="AG169" i="25"/>
  <c r="AF169" i="25"/>
  <c r="AE169" i="25"/>
  <c r="BX168" i="25"/>
  <c r="BW168" i="25"/>
  <c r="BU168" i="25"/>
  <c r="BT168" i="25"/>
  <c r="BS168" i="25"/>
  <c r="BR168" i="25"/>
  <c r="AR168" i="25"/>
  <c r="AQ168" i="25"/>
  <c r="AP168" i="25"/>
  <c r="AL168" i="25"/>
  <c r="AK168" i="25"/>
  <c r="AJ168" i="25"/>
  <c r="AI168" i="25"/>
  <c r="AH168" i="25"/>
  <c r="AG168" i="25"/>
  <c r="AF168" i="25"/>
  <c r="AE168" i="25"/>
  <c r="BX167" i="25"/>
  <c r="BW167" i="25"/>
  <c r="BU167" i="25"/>
  <c r="BT167" i="25"/>
  <c r="BS167" i="25"/>
  <c r="BR167" i="25"/>
  <c r="AR167" i="25"/>
  <c r="AQ167" i="25"/>
  <c r="AP167" i="25"/>
  <c r="AL167" i="25"/>
  <c r="AK167" i="25"/>
  <c r="AJ167" i="25"/>
  <c r="AI167" i="25"/>
  <c r="AH167" i="25"/>
  <c r="AG167" i="25"/>
  <c r="AF167" i="25"/>
  <c r="AE167" i="25"/>
  <c r="BX166" i="25"/>
  <c r="BW166" i="25"/>
  <c r="BU166" i="25"/>
  <c r="BT166" i="25"/>
  <c r="BS166" i="25"/>
  <c r="BR166" i="25"/>
  <c r="AR166" i="25"/>
  <c r="AQ166" i="25"/>
  <c r="AP166" i="25"/>
  <c r="AL166" i="25"/>
  <c r="AK166" i="25"/>
  <c r="AJ166" i="25"/>
  <c r="AI166" i="25"/>
  <c r="AH166" i="25"/>
  <c r="AG166" i="25"/>
  <c r="AF166" i="25"/>
  <c r="AE166" i="25"/>
  <c r="BX165" i="25"/>
  <c r="BW165" i="25"/>
  <c r="BU165" i="25"/>
  <c r="BT165" i="25"/>
  <c r="BS165" i="25"/>
  <c r="BR165" i="25"/>
  <c r="AR165" i="25"/>
  <c r="AQ165" i="25"/>
  <c r="AP165" i="25"/>
  <c r="AL165" i="25"/>
  <c r="AK165" i="25"/>
  <c r="AJ165" i="25"/>
  <c r="AI165" i="25"/>
  <c r="AH165" i="25"/>
  <c r="AG165" i="25"/>
  <c r="AF165" i="25"/>
  <c r="AE165" i="25"/>
  <c r="BX164" i="25"/>
  <c r="BW164" i="25"/>
  <c r="BU164" i="25"/>
  <c r="BT164" i="25"/>
  <c r="BS164" i="25"/>
  <c r="BR164" i="25"/>
  <c r="AR164" i="25"/>
  <c r="AQ164" i="25"/>
  <c r="AP164" i="25"/>
  <c r="AL164" i="25"/>
  <c r="AK164" i="25"/>
  <c r="AJ164" i="25"/>
  <c r="AI164" i="25"/>
  <c r="AH164" i="25"/>
  <c r="AG164" i="25"/>
  <c r="AF164" i="25"/>
  <c r="AE164" i="25"/>
  <c r="BX163" i="25"/>
  <c r="BW163" i="25"/>
  <c r="BU163" i="25"/>
  <c r="BT163" i="25"/>
  <c r="BS163" i="25"/>
  <c r="BR163" i="25"/>
  <c r="AR163" i="25"/>
  <c r="AQ163" i="25"/>
  <c r="AP163" i="25"/>
  <c r="AL163" i="25"/>
  <c r="AK163" i="25"/>
  <c r="AJ163" i="25"/>
  <c r="AI163" i="25"/>
  <c r="AH163" i="25"/>
  <c r="AG163" i="25"/>
  <c r="AF163" i="25"/>
  <c r="AE163" i="25"/>
  <c r="BX162" i="25"/>
  <c r="BW162" i="25"/>
  <c r="BU162" i="25"/>
  <c r="BT162" i="25"/>
  <c r="BS162" i="25"/>
  <c r="BR162" i="25"/>
  <c r="AR162" i="25"/>
  <c r="AQ162" i="25"/>
  <c r="AP162" i="25"/>
  <c r="AL162" i="25"/>
  <c r="AK162" i="25"/>
  <c r="AJ162" i="25"/>
  <c r="AI162" i="25"/>
  <c r="AH162" i="25"/>
  <c r="AG162" i="25"/>
  <c r="AF162" i="25"/>
  <c r="AE162" i="25"/>
  <c r="BX161" i="25"/>
  <c r="BW161" i="25"/>
  <c r="BU161" i="25"/>
  <c r="BT161" i="25"/>
  <c r="BS161" i="25"/>
  <c r="BR161" i="25"/>
  <c r="AR161" i="25"/>
  <c r="AQ161" i="25"/>
  <c r="AP161" i="25"/>
  <c r="AL161" i="25"/>
  <c r="AK161" i="25"/>
  <c r="AJ161" i="25"/>
  <c r="AI161" i="25"/>
  <c r="AH161" i="25"/>
  <c r="AG161" i="25"/>
  <c r="AF161" i="25"/>
  <c r="AE161" i="25"/>
  <c r="BX160" i="25"/>
  <c r="BW160" i="25"/>
  <c r="BU160" i="25"/>
  <c r="BT160" i="25"/>
  <c r="BS160" i="25"/>
  <c r="BR160" i="25"/>
  <c r="AR160" i="25"/>
  <c r="AQ160" i="25"/>
  <c r="AP160" i="25"/>
  <c r="AL160" i="25"/>
  <c r="AK160" i="25"/>
  <c r="AJ160" i="25"/>
  <c r="AI160" i="25"/>
  <c r="AH160" i="25"/>
  <c r="AG160" i="25"/>
  <c r="AF160" i="25"/>
  <c r="AE160" i="25"/>
  <c r="BX159" i="25"/>
  <c r="BW159" i="25"/>
  <c r="BU159" i="25"/>
  <c r="BT159" i="25"/>
  <c r="BS159" i="25"/>
  <c r="BR159" i="25"/>
  <c r="AR159" i="25"/>
  <c r="AQ159" i="25"/>
  <c r="AP159" i="25"/>
  <c r="AL159" i="25"/>
  <c r="AK159" i="25"/>
  <c r="AJ159" i="25"/>
  <c r="AI159" i="25"/>
  <c r="AH159" i="25"/>
  <c r="AG159" i="25"/>
  <c r="AF159" i="25"/>
  <c r="AE159" i="25"/>
  <c r="BX158" i="25"/>
  <c r="BW158" i="25"/>
  <c r="BU158" i="25"/>
  <c r="BT158" i="25"/>
  <c r="BS158" i="25"/>
  <c r="BR158" i="25"/>
  <c r="AR158" i="25"/>
  <c r="AQ158" i="25"/>
  <c r="AP158" i="25"/>
  <c r="AL158" i="25"/>
  <c r="AK158" i="25"/>
  <c r="AJ158" i="25"/>
  <c r="AI158" i="25"/>
  <c r="AH158" i="25"/>
  <c r="AG158" i="25"/>
  <c r="AF158" i="25"/>
  <c r="AE158" i="25"/>
  <c r="BX157" i="25"/>
  <c r="BW157" i="25"/>
  <c r="BU157" i="25"/>
  <c r="BT157" i="25"/>
  <c r="BS157" i="25"/>
  <c r="BR157" i="25"/>
  <c r="AR157" i="25"/>
  <c r="AQ157" i="25"/>
  <c r="AP157" i="25"/>
  <c r="AL157" i="25"/>
  <c r="AK157" i="25"/>
  <c r="AJ157" i="25"/>
  <c r="AI157" i="25"/>
  <c r="AH157" i="25"/>
  <c r="AG157" i="25"/>
  <c r="AF157" i="25"/>
  <c r="AE157" i="25"/>
  <c r="BX156" i="25"/>
  <c r="BW156" i="25"/>
  <c r="BU156" i="25"/>
  <c r="BT156" i="25"/>
  <c r="BS156" i="25"/>
  <c r="BR156" i="25"/>
  <c r="AR156" i="25"/>
  <c r="AQ156" i="25"/>
  <c r="AP156" i="25"/>
  <c r="AL156" i="25"/>
  <c r="AK156" i="25"/>
  <c r="AJ156" i="25"/>
  <c r="AI156" i="25"/>
  <c r="AH156" i="25"/>
  <c r="AG156" i="25"/>
  <c r="AF156" i="25"/>
  <c r="AE156" i="25"/>
  <c r="BX155" i="25"/>
  <c r="BW155" i="25"/>
  <c r="BU155" i="25"/>
  <c r="BT155" i="25"/>
  <c r="BS155" i="25"/>
  <c r="BR155" i="25"/>
  <c r="AR155" i="25"/>
  <c r="AQ155" i="25"/>
  <c r="AP155" i="25"/>
  <c r="AL155" i="25"/>
  <c r="AK155" i="25"/>
  <c r="AJ155" i="25"/>
  <c r="AI155" i="25"/>
  <c r="AH155" i="25"/>
  <c r="AG155" i="25"/>
  <c r="AF155" i="25"/>
  <c r="AE155" i="25"/>
  <c r="BX154" i="25"/>
  <c r="BW154" i="25"/>
  <c r="BU154" i="25"/>
  <c r="BT154" i="25"/>
  <c r="BS154" i="25"/>
  <c r="BR154" i="25"/>
  <c r="AR154" i="25"/>
  <c r="AQ154" i="25"/>
  <c r="AP154" i="25"/>
  <c r="AL154" i="25"/>
  <c r="AK154" i="25"/>
  <c r="AJ154" i="25"/>
  <c r="AI154" i="25"/>
  <c r="AH154" i="25"/>
  <c r="AG154" i="25"/>
  <c r="AF154" i="25"/>
  <c r="AE154" i="25"/>
  <c r="BX153" i="25"/>
  <c r="BW153" i="25"/>
  <c r="BU153" i="25"/>
  <c r="BT153" i="25"/>
  <c r="BS153" i="25"/>
  <c r="BR153" i="25"/>
  <c r="AR153" i="25"/>
  <c r="AQ153" i="25"/>
  <c r="AP153" i="25"/>
  <c r="AL153" i="25"/>
  <c r="AK153" i="25"/>
  <c r="AJ153" i="25"/>
  <c r="AI153" i="25"/>
  <c r="AH153" i="25"/>
  <c r="AG153" i="25"/>
  <c r="AF153" i="25"/>
  <c r="AE153" i="25"/>
  <c r="BX152" i="25"/>
  <c r="BW152" i="25"/>
  <c r="BU152" i="25"/>
  <c r="BT152" i="25"/>
  <c r="BS152" i="25"/>
  <c r="BR152" i="25"/>
  <c r="AR152" i="25"/>
  <c r="AQ152" i="25"/>
  <c r="AP152" i="25"/>
  <c r="AL152" i="25"/>
  <c r="AK152" i="25"/>
  <c r="AJ152" i="25"/>
  <c r="AI152" i="25"/>
  <c r="AH152" i="25"/>
  <c r="AG152" i="25"/>
  <c r="AF152" i="25"/>
  <c r="AE152" i="25"/>
  <c r="BX151" i="25"/>
  <c r="BW151" i="25"/>
  <c r="BU151" i="25"/>
  <c r="BT151" i="25"/>
  <c r="BS151" i="25"/>
  <c r="BR151" i="25"/>
  <c r="AR151" i="25"/>
  <c r="AQ151" i="25"/>
  <c r="AP151" i="25"/>
  <c r="AL151" i="25"/>
  <c r="AK151" i="25"/>
  <c r="AJ151" i="25"/>
  <c r="AI151" i="25"/>
  <c r="AH151" i="25"/>
  <c r="AG151" i="25"/>
  <c r="AF151" i="25"/>
  <c r="AE151" i="25"/>
  <c r="BX150" i="25"/>
  <c r="BW150" i="25"/>
  <c r="BU150" i="25"/>
  <c r="BT150" i="25"/>
  <c r="BS150" i="25"/>
  <c r="BR150" i="25"/>
  <c r="AR150" i="25"/>
  <c r="AQ150" i="25"/>
  <c r="AP150" i="25"/>
  <c r="AL150" i="25"/>
  <c r="AK150" i="25"/>
  <c r="AJ150" i="25"/>
  <c r="AI150" i="25"/>
  <c r="AH150" i="25"/>
  <c r="AG150" i="25"/>
  <c r="AF150" i="25"/>
  <c r="AE150" i="25"/>
  <c r="BX149" i="25"/>
  <c r="BW149" i="25"/>
  <c r="BU149" i="25"/>
  <c r="BT149" i="25"/>
  <c r="BS149" i="25"/>
  <c r="BR149" i="25"/>
  <c r="AR149" i="25"/>
  <c r="AQ149" i="25"/>
  <c r="AP149" i="25"/>
  <c r="AL149" i="25"/>
  <c r="AK149" i="25"/>
  <c r="AJ149" i="25"/>
  <c r="AI149" i="25"/>
  <c r="AH149" i="25"/>
  <c r="AG149" i="25"/>
  <c r="AF149" i="25"/>
  <c r="AE149" i="25"/>
  <c r="BX148" i="25"/>
  <c r="BW148" i="25"/>
  <c r="BU148" i="25"/>
  <c r="BT148" i="25"/>
  <c r="BS148" i="25"/>
  <c r="BR148" i="25"/>
  <c r="AR148" i="25"/>
  <c r="AQ148" i="25"/>
  <c r="AP148" i="25"/>
  <c r="AL148" i="25"/>
  <c r="AK148" i="25"/>
  <c r="AJ148" i="25"/>
  <c r="AI148" i="25"/>
  <c r="AH148" i="25"/>
  <c r="AG148" i="25"/>
  <c r="AF148" i="25"/>
  <c r="AE148" i="25"/>
  <c r="BX147" i="25"/>
  <c r="BW147" i="25"/>
  <c r="BU147" i="25"/>
  <c r="BT147" i="25"/>
  <c r="BS147" i="25"/>
  <c r="BR147" i="25"/>
  <c r="AR147" i="25"/>
  <c r="AQ147" i="25"/>
  <c r="AP147" i="25"/>
  <c r="AL147" i="25"/>
  <c r="AK147" i="25"/>
  <c r="AJ147" i="25"/>
  <c r="AI147" i="25"/>
  <c r="AH147" i="25"/>
  <c r="AG147" i="25"/>
  <c r="AF147" i="25"/>
  <c r="AE147" i="25"/>
  <c r="BX146" i="25"/>
  <c r="BW146" i="25"/>
  <c r="BU146" i="25"/>
  <c r="BT146" i="25"/>
  <c r="BS146" i="25"/>
  <c r="BR146" i="25"/>
  <c r="AR146" i="25"/>
  <c r="AQ146" i="25"/>
  <c r="AP146" i="25"/>
  <c r="AL146" i="25"/>
  <c r="AK146" i="25"/>
  <c r="AJ146" i="25"/>
  <c r="AI146" i="25"/>
  <c r="AH146" i="25"/>
  <c r="AG146" i="25"/>
  <c r="AF146" i="25"/>
  <c r="AE146" i="25"/>
  <c r="BX145" i="25"/>
  <c r="BW145" i="25"/>
  <c r="BU145" i="25"/>
  <c r="BT145" i="25"/>
  <c r="BS145" i="25"/>
  <c r="BR145" i="25"/>
  <c r="AR145" i="25"/>
  <c r="AQ145" i="25"/>
  <c r="AP145" i="25"/>
  <c r="AL145" i="25"/>
  <c r="AK145" i="25"/>
  <c r="AJ145" i="25"/>
  <c r="AI145" i="25"/>
  <c r="AH145" i="25"/>
  <c r="AG145" i="25"/>
  <c r="AF145" i="25"/>
  <c r="AE145" i="25"/>
  <c r="BX144" i="25"/>
  <c r="BW144" i="25"/>
  <c r="BU144" i="25"/>
  <c r="BT144" i="25"/>
  <c r="BS144" i="25"/>
  <c r="BR144" i="25"/>
  <c r="AR144" i="25"/>
  <c r="AQ144" i="25"/>
  <c r="AP144" i="25"/>
  <c r="AL144" i="25"/>
  <c r="AK144" i="25"/>
  <c r="AJ144" i="25"/>
  <c r="AI144" i="25"/>
  <c r="AH144" i="25"/>
  <c r="AG144" i="25"/>
  <c r="AF144" i="25"/>
  <c r="AE144" i="25"/>
  <c r="BX143" i="25"/>
  <c r="BW143" i="25"/>
  <c r="BU143" i="25"/>
  <c r="BT143" i="25"/>
  <c r="BS143" i="25"/>
  <c r="BR143" i="25"/>
  <c r="AR143" i="25"/>
  <c r="AQ143" i="25"/>
  <c r="AP143" i="25"/>
  <c r="AL143" i="25"/>
  <c r="AK143" i="25"/>
  <c r="AJ143" i="25"/>
  <c r="AI143" i="25"/>
  <c r="AH143" i="25"/>
  <c r="AG143" i="25"/>
  <c r="AF143" i="25"/>
  <c r="AE143" i="25"/>
  <c r="BX142" i="25"/>
  <c r="BW142" i="25"/>
  <c r="BU142" i="25"/>
  <c r="BT142" i="25"/>
  <c r="BS142" i="25"/>
  <c r="BR142" i="25"/>
  <c r="AR142" i="25"/>
  <c r="AQ142" i="25"/>
  <c r="AP142" i="25"/>
  <c r="AL142" i="25"/>
  <c r="AK142" i="25"/>
  <c r="AJ142" i="25"/>
  <c r="AI142" i="25"/>
  <c r="AH142" i="25"/>
  <c r="AG142" i="25"/>
  <c r="AF142" i="25"/>
  <c r="AE142" i="25"/>
  <c r="BX141" i="25"/>
  <c r="BW141" i="25"/>
  <c r="BU141" i="25"/>
  <c r="BT141" i="25"/>
  <c r="BS141" i="25"/>
  <c r="BR141" i="25"/>
  <c r="AR141" i="25"/>
  <c r="AQ141" i="25"/>
  <c r="AP141" i="25"/>
  <c r="AL141" i="25"/>
  <c r="AK141" i="25"/>
  <c r="AJ141" i="25"/>
  <c r="AI141" i="25"/>
  <c r="AH141" i="25"/>
  <c r="AG141" i="25"/>
  <c r="AF141" i="25"/>
  <c r="AE141" i="25"/>
  <c r="BX140" i="25"/>
  <c r="BW140" i="25"/>
  <c r="BU140" i="25"/>
  <c r="BT140" i="25"/>
  <c r="BS140" i="25"/>
  <c r="BR140" i="25"/>
  <c r="AR140" i="25"/>
  <c r="AQ140" i="25"/>
  <c r="AP140" i="25"/>
  <c r="AL140" i="25"/>
  <c r="AK140" i="25"/>
  <c r="AJ140" i="25"/>
  <c r="AI140" i="25"/>
  <c r="AH140" i="25"/>
  <c r="AG140" i="25"/>
  <c r="AF140" i="25"/>
  <c r="AE140" i="25"/>
  <c r="BX139" i="25"/>
  <c r="BW139" i="25"/>
  <c r="BU139" i="25"/>
  <c r="BT139" i="25"/>
  <c r="BS139" i="25"/>
  <c r="BR139" i="25"/>
  <c r="AR139" i="25"/>
  <c r="AQ139" i="25"/>
  <c r="AP139" i="25"/>
  <c r="AL139" i="25"/>
  <c r="AK139" i="25"/>
  <c r="AJ139" i="25"/>
  <c r="AI139" i="25"/>
  <c r="AH139" i="25"/>
  <c r="AG139" i="25"/>
  <c r="AF139" i="25"/>
  <c r="AE139" i="25"/>
  <c r="BX138" i="25"/>
  <c r="BW138" i="25"/>
  <c r="BU138" i="25"/>
  <c r="BT138" i="25"/>
  <c r="BS138" i="25"/>
  <c r="BR138" i="25"/>
  <c r="AR138" i="25"/>
  <c r="AQ138" i="25"/>
  <c r="AP138" i="25"/>
  <c r="AL138" i="25"/>
  <c r="AK138" i="25"/>
  <c r="AJ138" i="25"/>
  <c r="AI138" i="25"/>
  <c r="AH138" i="25"/>
  <c r="AG138" i="25"/>
  <c r="AF138" i="25"/>
  <c r="AE138" i="25"/>
  <c r="BX137" i="25"/>
  <c r="BW137" i="25"/>
  <c r="BU137" i="25"/>
  <c r="BT137" i="25"/>
  <c r="BS137" i="25"/>
  <c r="BR137" i="25"/>
  <c r="AR137" i="25"/>
  <c r="AQ137" i="25"/>
  <c r="AP137" i="25"/>
  <c r="AL137" i="25"/>
  <c r="AK137" i="25"/>
  <c r="AJ137" i="25"/>
  <c r="AI137" i="25"/>
  <c r="AH137" i="25"/>
  <c r="AG137" i="25"/>
  <c r="AF137" i="25"/>
  <c r="AE137" i="25"/>
  <c r="BX136" i="25"/>
  <c r="BW136" i="25"/>
  <c r="BU136" i="25"/>
  <c r="BT136" i="25"/>
  <c r="BS136" i="25"/>
  <c r="BR136" i="25"/>
  <c r="AR136" i="25"/>
  <c r="AQ136" i="25"/>
  <c r="AP136" i="25"/>
  <c r="AL136" i="25"/>
  <c r="AK136" i="25"/>
  <c r="AJ136" i="25"/>
  <c r="AI136" i="25"/>
  <c r="AH136" i="25"/>
  <c r="AG136" i="25"/>
  <c r="AF136" i="25"/>
  <c r="AE136" i="25"/>
  <c r="BX135" i="25"/>
  <c r="BW135" i="25"/>
  <c r="BU135" i="25"/>
  <c r="BT135" i="25"/>
  <c r="BS135" i="25"/>
  <c r="BR135" i="25"/>
  <c r="AR135" i="25"/>
  <c r="AQ135" i="25"/>
  <c r="AP135" i="25"/>
  <c r="AL135" i="25"/>
  <c r="AK135" i="25"/>
  <c r="AJ135" i="25"/>
  <c r="AI135" i="25"/>
  <c r="AH135" i="25"/>
  <c r="AG135" i="25"/>
  <c r="AF135" i="25"/>
  <c r="AE135" i="25"/>
  <c r="BX134" i="25"/>
  <c r="BW134" i="25"/>
  <c r="BU134" i="25"/>
  <c r="BT134" i="25"/>
  <c r="BS134" i="25"/>
  <c r="BR134" i="25"/>
  <c r="AR134" i="25"/>
  <c r="AQ134" i="25"/>
  <c r="AP134" i="25"/>
  <c r="AL134" i="25"/>
  <c r="AK134" i="25"/>
  <c r="AJ134" i="25"/>
  <c r="AI134" i="25"/>
  <c r="AH134" i="25"/>
  <c r="AG134" i="25"/>
  <c r="AF134" i="25"/>
  <c r="AE134" i="25"/>
  <c r="BX133" i="25"/>
  <c r="BW133" i="25"/>
  <c r="BU133" i="25"/>
  <c r="BT133" i="25"/>
  <c r="BS133" i="25"/>
  <c r="BR133" i="25"/>
  <c r="AR133" i="25"/>
  <c r="AQ133" i="25"/>
  <c r="AP133" i="25"/>
  <c r="AL133" i="25"/>
  <c r="AK133" i="25"/>
  <c r="AJ133" i="25"/>
  <c r="AI133" i="25"/>
  <c r="AH133" i="25"/>
  <c r="AG133" i="25"/>
  <c r="AF133" i="25"/>
  <c r="AE133" i="25"/>
  <c r="BX132" i="25"/>
  <c r="BW132" i="25"/>
  <c r="BU132" i="25"/>
  <c r="BT132" i="25"/>
  <c r="BS132" i="25"/>
  <c r="BR132" i="25"/>
  <c r="AR132" i="25"/>
  <c r="AQ132" i="25"/>
  <c r="AP132" i="25"/>
  <c r="AL132" i="25"/>
  <c r="AK132" i="25"/>
  <c r="AJ132" i="25"/>
  <c r="AI132" i="25"/>
  <c r="AH132" i="25"/>
  <c r="AG132" i="25"/>
  <c r="AF132" i="25"/>
  <c r="AE132" i="25"/>
  <c r="BX131" i="25"/>
  <c r="BW131" i="25"/>
  <c r="BU131" i="25"/>
  <c r="BT131" i="25"/>
  <c r="BS131" i="25"/>
  <c r="BR131" i="25"/>
  <c r="AR131" i="25"/>
  <c r="AQ131" i="25"/>
  <c r="AP131" i="25"/>
  <c r="AL131" i="25"/>
  <c r="AK131" i="25"/>
  <c r="AJ131" i="25"/>
  <c r="AI131" i="25"/>
  <c r="AH131" i="25"/>
  <c r="AG131" i="25"/>
  <c r="AF131" i="25"/>
  <c r="AE131" i="25"/>
  <c r="BX130" i="25"/>
  <c r="BW130" i="25"/>
  <c r="BU130" i="25"/>
  <c r="BT130" i="25"/>
  <c r="BS130" i="25"/>
  <c r="BR130" i="25"/>
  <c r="AR130" i="25"/>
  <c r="AQ130" i="25"/>
  <c r="AP130" i="25"/>
  <c r="AL130" i="25"/>
  <c r="AK130" i="25"/>
  <c r="AJ130" i="25"/>
  <c r="AI130" i="25"/>
  <c r="AH130" i="25"/>
  <c r="AG130" i="25"/>
  <c r="AF130" i="25"/>
  <c r="AE130" i="25"/>
  <c r="BX129" i="25"/>
  <c r="BW129" i="25"/>
  <c r="BU129" i="25"/>
  <c r="BT129" i="25"/>
  <c r="BS129" i="25"/>
  <c r="BR129" i="25"/>
  <c r="AR129" i="25"/>
  <c r="AQ129" i="25"/>
  <c r="AP129" i="25"/>
  <c r="AL129" i="25"/>
  <c r="AK129" i="25"/>
  <c r="AJ129" i="25"/>
  <c r="AI129" i="25"/>
  <c r="AH129" i="25"/>
  <c r="AG129" i="25"/>
  <c r="AF129" i="25"/>
  <c r="AE129" i="25"/>
  <c r="BX128" i="25"/>
  <c r="BW128" i="25"/>
  <c r="BU128" i="25"/>
  <c r="BT128" i="25"/>
  <c r="BS128" i="25"/>
  <c r="BR128" i="25"/>
  <c r="AR128" i="25"/>
  <c r="AQ128" i="25"/>
  <c r="AP128" i="25"/>
  <c r="AL128" i="25"/>
  <c r="AK128" i="25"/>
  <c r="AJ128" i="25"/>
  <c r="AI128" i="25"/>
  <c r="AH128" i="25"/>
  <c r="AG128" i="25"/>
  <c r="AF128" i="25"/>
  <c r="AE128" i="25"/>
  <c r="BX127" i="25"/>
  <c r="BW127" i="25"/>
  <c r="BU127" i="25"/>
  <c r="BT127" i="25"/>
  <c r="BS127" i="25"/>
  <c r="BR127" i="25"/>
  <c r="AR127" i="25"/>
  <c r="AQ127" i="25"/>
  <c r="AP127" i="25"/>
  <c r="AL127" i="25"/>
  <c r="AK127" i="25"/>
  <c r="AJ127" i="25"/>
  <c r="AI127" i="25"/>
  <c r="AH127" i="25"/>
  <c r="AG127" i="25"/>
  <c r="AF127" i="25"/>
  <c r="AE127" i="25"/>
  <c r="BX126" i="25"/>
  <c r="BW126" i="25"/>
  <c r="BU126" i="25"/>
  <c r="BT126" i="25"/>
  <c r="BS126" i="25"/>
  <c r="BR126" i="25"/>
  <c r="AR126" i="25"/>
  <c r="AQ126" i="25"/>
  <c r="AP126" i="25"/>
  <c r="AL126" i="25"/>
  <c r="AK126" i="25"/>
  <c r="AJ126" i="25"/>
  <c r="AI126" i="25"/>
  <c r="AH126" i="25"/>
  <c r="AG126" i="25"/>
  <c r="AF126" i="25"/>
  <c r="AE126" i="25"/>
  <c r="BX125" i="25"/>
  <c r="BW125" i="25"/>
  <c r="BU125" i="25"/>
  <c r="BT125" i="25"/>
  <c r="BS125" i="25"/>
  <c r="BR125" i="25"/>
  <c r="AR125" i="25"/>
  <c r="AQ125" i="25"/>
  <c r="AP125" i="25"/>
  <c r="AL125" i="25"/>
  <c r="AK125" i="25"/>
  <c r="AJ125" i="25"/>
  <c r="AI125" i="25"/>
  <c r="AH125" i="25"/>
  <c r="AG125" i="25"/>
  <c r="AF125" i="25"/>
  <c r="AE125" i="25"/>
  <c r="BX124" i="25"/>
  <c r="BW124" i="25"/>
  <c r="BU124" i="25"/>
  <c r="BT124" i="25"/>
  <c r="BS124" i="25"/>
  <c r="BR124" i="25"/>
  <c r="AR124" i="25"/>
  <c r="AQ124" i="25"/>
  <c r="AP124" i="25"/>
  <c r="AL124" i="25"/>
  <c r="AK124" i="25"/>
  <c r="AJ124" i="25"/>
  <c r="AI124" i="25"/>
  <c r="AH124" i="25"/>
  <c r="AG124" i="25"/>
  <c r="AF124" i="25"/>
  <c r="AE124" i="25"/>
  <c r="BX123" i="25"/>
  <c r="BW123" i="25"/>
  <c r="BU123" i="25"/>
  <c r="BT123" i="25"/>
  <c r="BS123" i="25"/>
  <c r="BR123" i="25"/>
  <c r="AR123" i="25"/>
  <c r="AQ123" i="25"/>
  <c r="AP123" i="25"/>
  <c r="AL123" i="25"/>
  <c r="AK123" i="25"/>
  <c r="AJ123" i="25"/>
  <c r="AI123" i="25"/>
  <c r="AH123" i="25"/>
  <c r="AG123" i="25"/>
  <c r="AF123" i="25"/>
  <c r="AE123" i="25"/>
  <c r="BX122" i="25"/>
  <c r="BW122" i="25"/>
  <c r="BU122" i="25"/>
  <c r="BT122" i="25"/>
  <c r="BS122" i="25"/>
  <c r="BR122" i="25"/>
  <c r="AR122" i="25"/>
  <c r="AQ122" i="25"/>
  <c r="AP122" i="25"/>
  <c r="AL122" i="25"/>
  <c r="AK122" i="25"/>
  <c r="AJ122" i="25"/>
  <c r="AI122" i="25"/>
  <c r="AH122" i="25"/>
  <c r="AG122" i="25"/>
  <c r="AF122" i="25"/>
  <c r="AE122" i="25"/>
  <c r="BX121" i="25"/>
  <c r="BW121" i="25"/>
  <c r="BU121" i="25"/>
  <c r="BT121" i="25"/>
  <c r="BS121" i="25"/>
  <c r="BR121" i="25"/>
  <c r="AR121" i="25"/>
  <c r="AQ121" i="25"/>
  <c r="AP121" i="25"/>
  <c r="AL121" i="25"/>
  <c r="AK121" i="25"/>
  <c r="AJ121" i="25"/>
  <c r="AI121" i="25"/>
  <c r="AH121" i="25"/>
  <c r="AG121" i="25"/>
  <c r="AF121" i="25"/>
  <c r="AE121" i="25"/>
  <c r="BX120" i="25"/>
  <c r="BW120" i="25"/>
  <c r="BU120" i="25"/>
  <c r="BT120" i="25"/>
  <c r="BS120" i="25"/>
  <c r="BR120" i="25"/>
  <c r="AR120" i="25"/>
  <c r="AQ120" i="25"/>
  <c r="AP120" i="25"/>
  <c r="AL120" i="25"/>
  <c r="AK120" i="25"/>
  <c r="AJ120" i="25"/>
  <c r="AI120" i="25"/>
  <c r="AH120" i="25"/>
  <c r="AG120" i="25"/>
  <c r="AF120" i="25"/>
  <c r="AE120" i="25"/>
  <c r="BX119" i="25"/>
  <c r="BW119" i="25"/>
  <c r="BU119" i="25"/>
  <c r="BT119" i="25"/>
  <c r="BS119" i="25"/>
  <c r="BR119" i="25"/>
  <c r="AR119" i="25"/>
  <c r="AQ119" i="25"/>
  <c r="AP119" i="25"/>
  <c r="AL119" i="25"/>
  <c r="AK119" i="25"/>
  <c r="AJ119" i="25"/>
  <c r="AI119" i="25"/>
  <c r="AH119" i="25"/>
  <c r="AG119" i="25"/>
  <c r="AF119" i="25"/>
  <c r="AE119" i="25"/>
  <c r="BX118" i="25"/>
  <c r="BW118" i="25"/>
  <c r="BU118" i="25"/>
  <c r="BT118" i="25"/>
  <c r="BS118" i="25"/>
  <c r="BR118" i="25"/>
  <c r="AR118" i="25"/>
  <c r="AQ118" i="25"/>
  <c r="AP118" i="25"/>
  <c r="AL118" i="25"/>
  <c r="AK118" i="25"/>
  <c r="AJ118" i="25"/>
  <c r="AI118" i="25"/>
  <c r="AH118" i="25"/>
  <c r="AG118" i="25"/>
  <c r="AF118" i="25"/>
  <c r="AE118" i="25"/>
  <c r="BX117" i="25"/>
  <c r="BW117" i="25"/>
  <c r="BU117" i="25"/>
  <c r="BT117" i="25"/>
  <c r="BS117" i="25"/>
  <c r="BR117" i="25"/>
  <c r="AR117" i="25"/>
  <c r="AQ117" i="25"/>
  <c r="AP117" i="25"/>
  <c r="AL117" i="25"/>
  <c r="AK117" i="25"/>
  <c r="AJ117" i="25"/>
  <c r="AI117" i="25"/>
  <c r="AH117" i="25"/>
  <c r="AG117" i="25"/>
  <c r="AF117" i="25"/>
  <c r="AE117" i="25"/>
  <c r="BX116" i="25"/>
  <c r="BW116" i="25"/>
  <c r="BU116" i="25"/>
  <c r="BT116" i="25"/>
  <c r="BS116" i="25"/>
  <c r="BR116" i="25"/>
  <c r="AR116" i="25"/>
  <c r="AQ116" i="25"/>
  <c r="AP116" i="25"/>
  <c r="AL116" i="25"/>
  <c r="AK116" i="25"/>
  <c r="AJ116" i="25"/>
  <c r="AI116" i="25"/>
  <c r="AH116" i="25"/>
  <c r="AG116" i="25"/>
  <c r="AF116" i="25"/>
  <c r="AE116" i="25"/>
  <c r="BX115" i="25"/>
  <c r="BW115" i="25"/>
  <c r="BU115" i="25"/>
  <c r="BT115" i="25"/>
  <c r="BS115" i="25"/>
  <c r="BR115" i="25"/>
  <c r="AR115" i="25"/>
  <c r="AQ115" i="25"/>
  <c r="AP115" i="25"/>
  <c r="AL115" i="25"/>
  <c r="AK115" i="25"/>
  <c r="AJ115" i="25"/>
  <c r="AI115" i="25"/>
  <c r="AH115" i="25"/>
  <c r="AG115" i="25"/>
  <c r="AF115" i="25"/>
  <c r="AE115" i="25"/>
  <c r="BX114" i="25"/>
  <c r="BW114" i="25"/>
  <c r="BU114" i="25"/>
  <c r="BT114" i="25"/>
  <c r="BS114" i="25"/>
  <c r="BR114" i="25"/>
  <c r="AR114" i="25"/>
  <c r="AQ114" i="25"/>
  <c r="AP114" i="25"/>
  <c r="AL114" i="25"/>
  <c r="AK114" i="25"/>
  <c r="AJ114" i="25"/>
  <c r="AI114" i="25"/>
  <c r="AH114" i="25"/>
  <c r="AG114" i="25"/>
  <c r="AF114" i="25"/>
  <c r="AE114" i="25"/>
  <c r="BX113" i="25"/>
  <c r="BW113" i="25"/>
  <c r="BU113" i="25"/>
  <c r="BT113" i="25"/>
  <c r="BS113" i="25"/>
  <c r="BR113" i="25"/>
  <c r="AL113" i="25"/>
  <c r="AK113" i="25"/>
  <c r="AJ113" i="25"/>
  <c r="AI113" i="25"/>
  <c r="AH113" i="25"/>
  <c r="AG113" i="25"/>
  <c r="AF113" i="25"/>
  <c r="AE113" i="25"/>
  <c r="BX112" i="25"/>
  <c r="BW112" i="25"/>
  <c r="BU112" i="25"/>
  <c r="BT112" i="25"/>
  <c r="BS112" i="25"/>
  <c r="BR112" i="25"/>
  <c r="AL112" i="25"/>
  <c r="AK112" i="25"/>
  <c r="AJ112" i="25"/>
  <c r="AI112" i="25"/>
  <c r="AH112" i="25"/>
  <c r="AG112" i="25"/>
  <c r="AF112" i="25"/>
  <c r="AE112" i="25"/>
  <c r="BX111" i="25"/>
  <c r="BW111" i="25"/>
  <c r="BU111" i="25"/>
  <c r="BT111" i="25"/>
  <c r="BS111" i="25"/>
  <c r="BR111" i="25"/>
  <c r="AL111" i="25"/>
  <c r="AK111" i="25"/>
  <c r="AJ111" i="25"/>
  <c r="AI111" i="25"/>
  <c r="AH111" i="25"/>
  <c r="AG111" i="25"/>
  <c r="AF111" i="25"/>
  <c r="AE111" i="25"/>
  <c r="BX110" i="25"/>
  <c r="BW110" i="25"/>
  <c r="BU110" i="25"/>
  <c r="BT110" i="25"/>
  <c r="BS110" i="25"/>
  <c r="BR110" i="25"/>
  <c r="AL110" i="25"/>
  <c r="AK110" i="25"/>
  <c r="AJ110" i="25"/>
  <c r="AI110" i="25"/>
  <c r="AG110" i="25"/>
  <c r="AF110" i="25"/>
  <c r="BX109" i="25"/>
  <c r="BW109" i="25"/>
  <c r="BU109" i="25"/>
  <c r="BT109" i="25"/>
  <c r="BS109" i="25"/>
  <c r="BR109" i="25"/>
  <c r="BA109" i="25"/>
  <c r="AZ109" i="25"/>
  <c r="AM109" i="25"/>
  <c r="AY109" i="1" s="1"/>
  <c r="CL109" i="1" s="1"/>
  <c r="S109" i="25"/>
  <c r="AZ109" i="1" s="1"/>
  <c r="R109" i="25"/>
  <c r="AR113" i="25" s="1"/>
  <c r="M109" i="25"/>
  <c r="F109" i="25"/>
  <c r="AP113" i="25" s="1"/>
  <c r="BX108" i="25"/>
  <c r="BW108" i="25"/>
  <c r="BU108" i="25"/>
  <c r="BT108" i="25"/>
  <c r="BS108" i="25"/>
  <c r="BR108" i="25"/>
  <c r="BA108" i="25"/>
  <c r="AZ108" i="25"/>
  <c r="AW108" i="25"/>
  <c r="V108" i="25" s="1"/>
  <c r="AJ108" i="25"/>
  <c r="Q108" i="25" s="1"/>
  <c r="AI108" i="25"/>
  <c r="AG108" i="25"/>
  <c r="M108" i="25"/>
  <c r="AJ109" i="25" s="1"/>
  <c r="Q109" i="25" s="1"/>
  <c r="BX107" i="25"/>
  <c r="BW107" i="25"/>
  <c r="BU107" i="25"/>
  <c r="BT107" i="25"/>
  <c r="BS107" i="25"/>
  <c r="BR107" i="25"/>
  <c r="BA107" i="25"/>
  <c r="AZ107" i="25"/>
  <c r="AY107" i="25"/>
  <c r="AS107" i="25"/>
  <c r="AO107" i="25"/>
  <c r="AI107" i="25"/>
  <c r="AG107" i="25"/>
  <c r="I107" i="25" s="1"/>
  <c r="AF107" i="25"/>
  <c r="E107" i="25" s="1"/>
  <c r="X107" i="25"/>
  <c r="AN107" i="25" s="1"/>
  <c r="U107" i="25"/>
  <c r="BA107" i="1" s="1"/>
  <c r="T107" i="25"/>
  <c r="S107" i="25"/>
  <c r="AZ107" i="1" s="1"/>
  <c r="M107" i="25"/>
  <c r="K107" i="25"/>
  <c r="F107" i="25"/>
  <c r="BX106" i="25"/>
  <c r="BW106" i="25"/>
  <c r="BU106" i="25"/>
  <c r="BT106" i="25"/>
  <c r="BS106" i="25"/>
  <c r="BR106" i="25"/>
  <c r="BA106" i="25"/>
  <c r="AZ106" i="25"/>
  <c r="AY106" i="25"/>
  <c r="AX106" i="25"/>
  <c r="AW106" i="25"/>
  <c r="V106" i="25" s="1"/>
  <c r="AS106" i="25"/>
  <c r="AO106" i="25"/>
  <c r="AI106" i="25"/>
  <c r="AH106" i="25"/>
  <c r="J106" i="25" s="1"/>
  <c r="AG106" i="25"/>
  <c r="I106" i="25" s="1"/>
  <c r="AF106" i="25"/>
  <c r="E106" i="25" s="1"/>
  <c r="U106" i="25"/>
  <c r="BA106" i="1" s="1"/>
  <c r="S106" i="25"/>
  <c r="AZ106" i="1" s="1"/>
  <c r="R106" i="25"/>
  <c r="M106" i="25"/>
  <c r="AJ107" i="25" s="1"/>
  <c r="Q107" i="25" s="1"/>
  <c r="K106" i="25"/>
  <c r="F106" i="25"/>
  <c r="BX105" i="25"/>
  <c r="BW105" i="25"/>
  <c r="BU105" i="25"/>
  <c r="BT105" i="25"/>
  <c r="BS105" i="25"/>
  <c r="BR105" i="25"/>
  <c r="BA105" i="25"/>
  <c r="AZ105" i="25"/>
  <c r="AM105" i="25"/>
  <c r="AY105" i="1" s="1"/>
  <c r="CL105" i="1" s="1"/>
  <c r="U105" i="25"/>
  <c r="BA105" i="1" s="1"/>
  <c r="S105" i="25"/>
  <c r="AZ105" i="1" s="1"/>
  <c r="R105" i="25"/>
  <c r="M105" i="25"/>
  <c r="K105" i="25"/>
  <c r="F105" i="25"/>
  <c r="BX104" i="25"/>
  <c r="BW104" i="25"/>
  <c r="BU104" i="25"/>
  <c r="BT104" i="25"/>
  <c r="BS104" i="25"/>
  <c r="BR104" i="25"/>
  <c r="BA104" i="25"/>
  <c r="AZ104" i="25"/>
  <c r="AS104" i="25"/>
  <c r="AJ104" i="25"/>
  <c r="Q104" i="25" s="1"/>
  <c r="AI104" i="25"/>
  <c r="AF104" i="25"/>
  <c r="E104" i="25" s="1"/>
  <c r="AE104" i="25"/>
  <c r="D104" i="25" s="1"/>
  <c r="M104" i="25"/>
  <c r="K104" i="25"/>
  <c r="BX103" i="25"/>
  <c r="BW103" i="25"/>
  <c r="BU103" i="25"/>
  <c r="BT103" i="25"/>
  <c r="BS103" i="25"/>
  <c r="BR103" i="25"/>
  <c r="BA103" i="25"/>
  <c r="AZ103" i="25"/>
  <c r="AY103" i="25"/>
  <c r="AX103" i="25"/>
  <c r="AW103" i="25"/>
  <c r="V103" i="25" s="1"/>
  <c r="AS103" i="25"/>
  <c r="AO103" i="25"/>
  <c r="AJ103" i="25"/>
  <c r="Q103" i="25" s="1"/>
  <c r="AH103" i="25"/>
  <c r="J103" i="25" s="1"/>
  <c r="AG103" i="25"/>
  <c r="I103" i="25" s="1"/>
  <c r="AF103" i="25"/>
  <c r="E103" i="25" s="1"/>
  <c r="AE103" i="25"/>
  <c r="X103" i="25"/>
  <c r="AN103" i="25" s="1"/>
  <c r="T103" i="25"/>
  <c r="M103" i="25"/>
  <c r="K103" i="25"/>
  <c r="B103" i="25"/>
  <c r="AT103" i="1" s="1"/>
  <c r="BX102" i="25"/>
  <c r="BW102" i="25"/>
  <c r="BU102" i="25"/>
  <c r="BT102" i="25"/>
  <c r="BS102" i="25"/>
  <c r="BR102" i="25"/>
  <c r="BA102" i="25"/>
  <c r="AZ102" i="25"/>
  <c r="AW102" i="25"/>
  <c r="V102" i="25" s="1"/>
  <c r="AS102" i="25"/>
  <c r="AM102" i="25"/>
  <c r="AY102" i="1" s="1"/>
  <c r="CL102" i="1" s="1"/>
  <c r="AJ102" i="25"/>
  <c r="Q102" i="25" s="1"/>
  <c r="AI102" i="25"/>
  <c r="AE102" i="25"/>
  <c r="X102" i="25"/>
  <c r="AN102" i="25" s="1"/>
  <c r="U102" i="25"/>
  <c r="BA102" i="1" s="1"/>
  <c r="T102" i="25"/>
  <c r="S102" i="25"/>
  <c r="AZ102" i="1" s="1"/>
  <c r="R102" i="25"/>
  <c r="M102" i="25"/>
  <c r="AI103" i="25" s="1"/>
  <c r="P103" i="25" s="1"/>
  <c r="K102" i="25"/>
  <c r="F102" i="25"/>
  <c r="BX101" i="25"/>
  <c r="BW101" i="25"/>
  <c r="BU101" i="25"/>
  <c r="BT101" i="25"/>
  <c r="BS101" i="25"/>
  <c r="BR101" i="25"/>
  <c r="BA101" i="25"/>
  <c r="AZ101" i="25"/>
  <c r="AX101" i="25"/>
  <c r="AS101" i="25"/>
  <c r="AH101" i="25"/>
  <c r="J101" i="25" s="1"/>
  <c r="AG101" i="25"/>
  <c r="AF101" i="25"/>
  <c r="E101" i="25" s="1"/>
  <c r="X101" i="25"/>
  <c r="AN101" i="25" s="1"/>
  <c r="R101" i="25"/>
  <c r="M101" i="25"/>
  <c r="F101" i="25"/>
  <c r="B101" i="25"/>
  <c r="AT101" i="1" s="1"/>
  <c r="BX100" i="25"/>
  <c r="BW100" i="25"/>
  <c r="BU100" i="25"/>
  <c r="BT100" i="25"/>
  <c r="BS100" i="25"/>
  <c r="BR100" i="25"/>
  <c r="BA100" i="25"/>
  <c r="AZ100" i="25"/>
  <c r="AY100" i="25"/>
  <c r="AX100" i="25"/>
  <c r="AM100" i="25"/>
  <c r="AY100" i="1" s="1"/>
  <c r="CL100" i="1" s="1"/>
  <c r="U100" i="25"/>
  <c r="BA100" i="1" s="1"/>
  <c r="M100" i="25"/>
  <c r="K100" i="25" s="1"/>
  <c r="BX99" i="25"/>
  <c r="BW99" i="25"/>
  <c r="BU99" i="25"/>
  <c r="BT99" i="25"/>
  <c r="BS99" i="25"/>
  <c r="BR99" i="25"/>
  <c r="BA99" i="25"/>
  <c r="AZ99" i="25"/>
  <c r="AO99" i="25"/>
  <c r="AE99" i="25"/>
  <c r="M99" i="25"/>
  <c r="BX98" i="25"/>
  <c r="BW98" i="25"/>
  <c r="BU98" i="25"/>
  <c r="BT98" i="25"/>
  <c r="BS98" i="25"/>
  <c r="BR98" i="25"/>
  <c r="BA98" i="25"/>
  <c r="AZ98" i="25"/>
  <c r="AY98" i="25"/>
  <c r="AS98" i="25"/>
  <c r="AO98" i="25"/>
  <c r="AJ98" i="25"/>
  <c r="Q98" i="25" s="1"/>
  <c r="AI98" i="25"/>
  <c r="P98" i="25" s="1"/>
  <c r="AG98" i="25"/>
  <c r="AF98" i="25"/>
  <c r="E98" i="25" s="1"/>
  <c r="T98" i="25"/>
  <c r="S98" i="25"/>
  <c r="AZ98" i="1" s="1"/>
  <c r="M98" i="25"/>
  <c r="AW99" i="25" s="1"/>
  <c r="V99" i="25" s="1"/>
  <c r="B98" i="25"/>
  <c r="AT98" i="1" s="1"/>
  <c r="BX97" i="25"/>
  <c r="BW97" i="25"/>
  <c r="BU97" i="25"/>
  <c r="BT97" i="25"/>
  <c r="BS97" i="25"/>
  <c r="BR97" i="25"/>
  <c r="BA97" i="25"/>
  <c r="AZ97" i="25"/>
  <c r="AO97" i="25"/>
  <c r="AG97" i="25"/>
  <c r="AF97" i="25"/>
  <c r="E97" i="25" s="1"/>
  <c r="X97" i="25"/>
  <c r="AN97" i="25" s="1"/>
  <c r="U97" i="25"/>
  <c r="BA97" i="1" s="1"/>
  <c r="M97" i="25"/>
  <c r="K97" i="25"/>
  <c r="BX96" i="25"/>
  <c r="BW96" i="25"/>
  <c r="BU96" i="25"/>
  <c r="BT96" i="25"/>
  <c r="BS96" i="25"/>
  <c r="BR96" i="25"/>
  <c r="BA96" i="25"/>
  <c r="AZ96" i="25"/>
  <c r="AY96" i="25"/>
  <c r="AX96" i="25"/>
  <c r="AW96" i="25"/>
  <c r="V96" i="25" s="1"/>
  <c r="AO96" i="25"/>
  <c r="AH96" i="25"/>
  <c r="J96" i="25" s="1"/>
  <c r="AG96" i="25"/>
  <c r="I96" i="25" s="1"/>
  <c r="AF96" i="25"/>
  <c r="E96" i="25" s="1"/>
  <c r="AE96" i="25"/>
  <c r="D96" i="25" s="1"/>
  <c r="M96" i="25"/>
  <c r="K96" i="25"/>
  <c r="B96" i="25"/>
  <c r="AT96" i="1" s="1"/>
  <c r="BX95" i="25"/>
  <c r="BW95" i="25"/>
  <c r="BU95" i="25"/>
  <c r="BT95" i="25"/>
  <c r="BS95" i="25"/>
  <c r="BR95" i="25"/>
  <c r="BA95" i="25"/>
  <c r="AZ95" i="25"/>
  <c r="AY95" i="25"/>
  <c r="AX95" i="25"/>
  <c r="AS95" i="25"/>
  <c r="AM95" i="25"/>
  <c r="AY95" i="1" s="1"/>
  <c r="CL95" i="1" s="1"/>
  <c r="AJ95" i="25"/>
  <c r="Q95" i="25" s="1"/>
  <c r="AI95" i="25"/>
  <c r="AH95" i="25"/>
  <c r="J95" i="25" s="1"/>
  <c r="AF95" i="25"/>
  <c r="E95" i="25" s="1"/>
  <c r="AE95" i="25"/>
  <c r="D95" i="25" s="1"/>
  <c r="X95" i="25"/>
  <c r="AN95" i="25" s="1"/>
  <c r="U95" i="25"/>
  <c r="BA95" i="1" s="1"/>
  <c r="T95" i="25"/>
  <c r="S95" i="25"/>
  <c r="AZ95" i="1" s="1"/>
  <c r="R95" i="25"/>
  <c r="M95" i="25"/>
  <c r="K95" i="25"/>
  <c r="B95" i="25"/>
  <c r="AT95" i="1" s="1"/>
  <c r="BX94" i="25"/>
  <c r="BW94" i="25"/>
  <c r="BU94" i="25"/>
  <c r="BT94" i="25"/>
  <c r="BS94" i="25"/>
  <c r="BR94" i="25"/>
  <c r="BA94" i="25"/>
  <c r="AZ94" i="25"/>
  <c r="AY94" i="25"/>
  <c r="AX94" i="25"/>
  <c r="AW94" i="25"/>
  <c r="V94" i="25" s="1"/>
  <c r="AS94" i="25"/>
  <c r="AO94" i="25"/>
  <c r="AM94" i="25"/>
  <c r="AY94" i="1" s="1"/>
  <c r="CL94" i="1" s="1"/>
  <c r="AJ94" i="25"/>
  <c r="Q94" i="25" s="1"/>
  <c r="AI94" i="25"/>
  <c r="P94" i="25" s="1"/>
  <c r="AH94" i="25"/>
  <c r="J94" i="25" s="1"/>
  <c r="AG94" i="25"/>
  <c r="I94" i="25" s="1"/>
  <c r="AE94" i="25"/>
  <c r="X94" i="25"/>
  <c r="AN94" i="25" s="1"/>
  <c r="U94" i="25"/>
  <c r="BA94" i="1" s="1"/>
  <c r="S94" i="25"/>
  <c r="AZ94" i="1" s="1"/>
  <c r="R94" i="25"/>
  <c r="M94" i="25"/>
  <c r="AW95" i="25" s="1"/>
  <c r="V95" i="25" s="1"/>
  <c r="K94" i="25"/>
  <c r="F94" i="25"/>
  <c r="B94" i="25"/>
  <c r="AT94" i="1" s="1"/>
  <c r="BX93" i="25"/>
  <c r="BW93" i="25"/>
  <c r="BU93" i="25"/>
  <c r="BT93" i="25"/>
  <c r="BS93" i="25"/>
  <c r="BR93" i="25"/>
  <c r="BA93" i="25"/>
  <c r="AZ93" i="25"/>
  <c r="AX93" i="25"/>
  <c r="AW93" i="25"/>
  <c r="V93" i="25" s="1"/>
  <c r="AO93" i="25"/>
  <c r="AM93" i="25"/>
  <c r="AY93" i="1" s="1"/>
  <c r="CL93" i="1" s="1"/>
  <c r="AH93" i="25"/>
  <c r="J93" i="25" s="1"/>
  <c r="AG93" i="25"/>
  <c r="AF93" i="25"/>
  <c r="E93" i="25" s="1"/>
  <c r="AE93" i="25"/>
  <c r="D93" i="25" s="1"/>
  <c r="U93" i="25"/>
  <c r="BA93" i="1" s="1"/>
  <c r="T93" i="25"/>
  <c r="R93" i="25"/>
  <c r="M93" i="25"/>
  <c r="K93" i="25"/>
  <c r="F93" i="25"/>
  <c r="B93" i="25"/>
  <c r="AT93" i="1" s="1"/>
  <c r="BX92" i="25"/>
  <c r="BW92" i="25"/>
  <c r="BU92" i="25"/>
  <c r="BT92" i="25"/>
  <c r="BS92" i="25"/>
  <c r="BR92" i="25"/>
  <c r="BA92" i="25"/>
  <c r="AZ92" i="25"/>
  <c r="AW92" i="25"/>
  <c r="V92" i="25" s="1"/>
  <c r="AS92" i="25"/>
  <c r="AM92" i="25"/>
  <c r="AY92" i="1" s="1"/>
  <c r="CL92" i="1" s="1"/>
  <c r="AJ92" i="25"/>
  <c r="Q92" i="25" s="1"/>
  <c r="AI92" i="25"/>
  <c r="AE92" i="25"/>
  <c r="U92" i="25"/>
  <c r="BA92" i="1" s="1"/>
  <c r="S92" i="25"/>
  <c r="AZ92" i="1" s="1"/>
  <c r="R92" i="25"/>
  <c r="M92" i="25"/>
  <c r="K92" i="25"/>
  <c r="F92" i="25"/>
  <c r="BX91" i="25"/>
  <c r="BW91" i="25"/>
  <c r="BU91" i="25"/>
  <c r="BT91" i="25"/>
  <c r="BS91" i="25"/>
  <c r="BR91" i="25"/>
  <c r="BA91" i="25"/>
  <c r="AZ91" i="25"/>
  <c r="X91" i="25"/>
  <c r="AN91" i="25" s="1"/>
  <c r="M91" i="25"/>
  <c r="BX90" i="25"/>
  <c r="BW90" i="25"/>
  <c r="BU90" i="25"/>
  <c r="BT90" i="25"/>
  <c r="BS90" i="25"/>
  <c r="BR90" i="25"/>
  <c r="BA90" i="25"/>
  <c r="AZ90" i="25"/>
  <c r="AY90" i="25"/>
  <c r="AW90" i="25"/>
  <c r="V90" i="25" s="1"/>
  <c r="AO90" i="25"/>
  <c r="AI90" i="25"/>
  <c r="P90" i="25" s="1"/>
  <c r="AG90" i="25"/>
  <c r="I90" i="25" s="1"/>
  <c r="AF90" i="25"/>
  <c r="E90" i="25" s="1"/>
  <c r="AE90" i="25"/>
  <c r="T90" i="25"/>
  <c r="M90" i="25"/>
  <c r="B90" i="25"/>
  <c r="AT90" i="1" s="1"/>
  <c r="BX89" i="25"/>
  <c r="BW89" i="25"/>
  <c r="BU89" i="25"/>
  <c r="BT89" i="25"/>
  <c r="BS89" i="25"/>
  <c r="BR89" i="25"/>
  <c r="BA89" i="25"/>
  <c r="AZ89" i="25"/>
  <c r="AX89" i="25"/>
  <c r="AO89" i="25"/>
  <c r="AJ89" i="25"/>
  <c r="Q89" i="25" s="1"/>
  <c r="AH89" i="25"/>
  <c r="J89" i="25" s="1"/>
  <c r="AF89" i="25"/>
  <c r="E89" i="25" s="1"/>
  <c r="U89" i="25"/>
  <c r="BA89" i="1" s="1"/>
  <c r="T89" i="25"/>
  <c r="S89" i="25"/>
  <c r="AZ89" i="1" s="1"/>
  <c r="R89" i="25"/>
  <c r="M89" i="25"/>
  <c r="K89" i="25"/>
  <c r="F89" i="25"/>
  <c r="BX88" i="25"/>
  <c r="BW88" i="25"/>
  <c r="BU88" i="25"/>
  <c r="BT88" i="25"/>
  <c r="BS88" i="25"/>
  <c r="BR88" i="25"/>
  <c r="BA88" i="25"/>
  <c r="AZ88" i="25"/>
  <c r="AX88" i="25"/>
  <c r="AM88" i="25"/>
  <c r="AY88" i="1" s="1"/>
  <c r="CL88" i="1" s="1"/>
  <c r="AI88" i="25"/>
  <c r="AG88" i="25"/>
  <c r="AF88" i="25"/>
  <c r="E88" i="25" s="1"/>
  <c r="U88" i="25"/>
  <c r="BA88" i="1" s="1"/>
  <c r="S88" i="25"/>
  <c r="AZ88" i="1" s="1"/>
  <c r="R88" i="25"/>
  <c r="M88" i="25"/>
  <c r="F88" i="25"/>
  <c r="BX87" i="25"/>
  <c r="BW87" i="25"/>
  <c r="BU87" i="25"/>
  <c r="BT87" i="25"/>
  <c r="BS87" i="25"/>
  <c r="BR87" i="25"/>
  <c r="BA87" i="25"/>
  <c r="AZ87" i="25"/>
  <c r="AY87" i="25"/>
  <c r="AS87" i="25"/>
  <c r="AG87" i="25"/>
  <c r="I87" i="25" s="1"/>
  <c r="AF87" i="25"/>
  <c r="E87" i="25" s="1"/>
  <c r="U87" i="25"/>
  <c r="BA87" i="1" s="1"/>
  <c r="T87" i="25"/>
  <c r="M87" i="25"/>
  <c r="X87" i="25" s="1"/>
  <c r="AN87" i="25" s="1"/>
  <c r="BX86" i="25"/>
  <c r="BW86" i="25"/>
  <c r="BU86" i="25"/>
  <c r="BT86" i="25"/>
  <c r="BS86" i="25"/>
  <c r="BR86" i="25"/>
  <c r="BA86" i="25"/>
  <c r="AZ86" i="25"/>
  <c r="AS86" i="25"/>
  <c r="X86" i="25"/>
  <c r="AN86" i="25" s="1"/>
  <c r="U86" i="25"/>
  <c r="BA86" i="1" s="1"/>
  <c r="M86" i="25"/>
  <c r="K86" i="25"/>
  <c r="BX85" i="25"/>
  <c r="BW85" i="25"/>
  <c r="BU85" i="25"/>
  <c r="BT85" i="25"/>
  <c r="BS85" i="25"/>
  <c r="BR85" i="25"/>
  <c r="BA85" i="25"/>
  <c r="AZ85" i="25"/>
  <c r="AY85" i="25"/>
  <c r="AX85" i="25"/>
  <c r="AW85" i="25"/>
  <c r="V85" i="25" s="1"/>
  <c r="AO85" i="25"/>
  <c r="AH85" i="25"/>
  <c r="J85" i="25" s="1"/>
  <c r="AG85" i="25"/>
  <c r="I85" i="25" s="1"/>
  <c r="AF85" i="25"/>
  <c r="E85" i="25" s="1"/>
  <c r="AE85" i="25"/>
  <c r="D85" i="25" s="1"/>
  <c r="M85" i="25"/>
  <c r="K85" i="25"/>
  <c r="B85" i="25"/>
  <c r="AT85" i="1" s="1"/>
  <c r="BX84" i="25"/>
  <c r="BW84" i="25"/>
  <c r="BU84" i="25"/>
  <c r="BT84" i="25"/>
  <c r="BS84" i="25"/>
  <c r="BR84" i="25"/>
  <c r="BA84" i="25"/>
  <c r="AZ84" i="25"/>
  <c r="AY84" i="25"/>
  <c r="AX84" i="25"/>
  <c r="AS84" i="25"/>
  <c r="AM84" i="25"/>
  <c r="AY84" i="1" s="1"/>
  <c r="CL84" i="1" s="1"/>
  <c r="AJ84" i="25"/>
  <c r="Q84" i="25" s="1"/>
  <c r="AI84" i="25"/>
  <c r="P84" i="25" s="1"/>
  <c r="AH84" i="25"/>
  <c r="J84" i="25" s="1"/>
  <c r="AF84" i="25"/>
  <c r="E84" i="25" s="1"/>
  <c r="AE84" i="25"/>
  <c r="D84" i="25" s="1"/>
  <c r="X84" i="25"/>
  <c r="AN84" i="25" s="1"/>
  <c r="U84" i="25"/>
  <c r="BA84" i="1" s="1"/>
  <c r="T84" i="25"/>
  <c r="S84" i="25"/>
  <c r="AZ84" i="1" s="1"/>
  <c r="R84" i="25"/>
  <c r="M84" i="25"/>
  <c r="K84" i="25"/>
  <c r="B84" i="25"/>
  <c r="AT84" i="1" s="1"/>
  <c r="BX83" i="25"/>
  <c r="BW83" i="25"/>
  <c r="BU83" i="25"/>
  <c r="BT83" i="25"/>
  <c r="BS83" i="25"/>
  <c r="BR83" i="25"/>
  <c r="BA83" i="25"/>
  <c r="AZ83" i="25"/>
  <c r="AM83" i="25"/>
  <c r="AY83" i="1" s="1"/>
  <c r="CL83" i="1" s="1"/>
  <c r="AJ83" i="25"/>
  <c r="Q83" i="25" s="1"/>
  <c r="X83" i="25"/>
  <c r="AN83" i="25" s="1"/>
  <c r="U83" i="25"/>
  <c r="BA83" i="1" s="1"/>
  <c r="S83" i="25"/>
  <c r="AZ83" i="1" s="1"/>
  <c r="R83" i="25"/>
  <c r="M83" i="25"/>
  <c r="AW84" i="25" s="1"/>
  <c r="V84" i="25" s="1"/>
  <c r="K83" i="25"/>
  <c r="F83" i="25"/>
  <c r="B83" i="25"/>
  <c r="AT83" i="1" s="1"/>
  <c r="BX82" i="25"/>
  <c r="BW82" i="25"/>
  <c r="BU82" i="25"/>
  <c r="BT82" i="25"/>
  <c r="BS82" i="25"/>
  <c r="BR82" i="25"/>
  <c r="BA82" i="25"/>
  <c r="AZ82" i="25"/>
  <c r="AX82" i="25"/>
  <c r="AW82" i="25"/>
  <c r="V82" i="25" s="1"/>
  <c r="AO82" i="25"/>
  <c r="AH82" i="25"/>
  <c r="J82" i="25" s="1"/>
  <c r="AG82" i="25"/>
  <c r="AF82" i="25"/>
  <c r="E82" i="25" s="1"/>
  <c r="AE82" i="25"/>
  <c r="D82" i="25" s="1"/>
  <c r="T82" i="25"/>
  <c r="R82" i="25"/>
  <c r="M82" i="25"/>
  <c r="B82" i="25"/>
  <c r="AT82" i="1" s="1"/>
  <c r="BX81" i="25"/>
  <c r="BW81" i="25"/>
  <c r="BU81" i="25"/>
  <c r="BT81" i="25"/>
  <c r="BS81" i="25"/>
  <c r="BR81" i="25"/>
  <c r="BA81" i="25"/>
  <c r="AZ81" i="25"/>
  <c r="AM81" i="25"/>
  <c r="AY81" i="1" s="1"/>
  <c r="CL81" i="1" s="1"/>
  <c r="AH81" i="25"/>
  <c r="J81" i="25" s="1"/>
  <c r="U81" i="25"/>
  <c r="BA81" i="1" s="1"/>
  <c r="T81" i="25"/>
  <c r="S81" i="25"/>
  <c r="AZ81" i="1" s="1"/>
  <c r="R81" i="25"/>
  <c r="M81" i="25"/>
  <c r="K81" i="25"/>
  <c r="F81" i="25"/>
  <c r="BX80" i="25"/>
  <c r="BW80" i="25"/>
  <c r="BU80" i="25"/>
  <c r="BT80" i="25"/>
  <c r="BS80" i="25"/>
  <c r="BR80" i="25"/>
  <c r="BA80" i="25"/>
  <c r="AZ80" i="25"/>
  <c r="AY80" i="25"/>
  <c r="AF80" i="25"/>
  <c r="E80" i="25" s="1"/>
  <c r="X80" i="25"/>
  <c r="AN80" i="25" s="1"/>
  <c r="M80" i="25"/>
  <c r="AO81" i="25" s="1"/>
  <c r="F80" i="25"/>
  <c r="BX79" i="25"/>
  <c r="BW79" i="25"/>
  <c r="BU79" i="25"/>
  <c r="BT79" i="25"/>
  <c r="BS79" i="25"/>
  <c r="BR79" i="25"/>
  <c r="BA79" i="25"/>
  <c r="AZ79" i="25"/>
  <c r="X79" i="25"/>
  <c r="AN79" i="25" s="1"/>
  <c r="S79" i="25"/>
  <c r="AZ79" i="1" s="1"/>
  <c r="M79" i="25"/>
  <c r="K79" i="25"/>
  <c r="BX78" i="25"/>
  <c r="BW78" i="25"/>
  <c r="BU78" i="25"/>
  <c r="BT78" i="25"/>
  <c r="BS78" i="25"/>
  <c r="BR78" i="25"/>
  <c r="BA78" i="25"/>
  <c r="AZ78" i="25"/>
  <c r="M78" i="25"/>
  <c r="BX77" i="25"/>
  <c r="BW77" i="25"/>
  <c r="BU77" i="25"/>
  <c r="BT77" i="25"/>
  <c r="BS77" i="25"/>
  <c r="BR77" i="25"/>
  <c r="BA77" i="25"/>
  <c r="AZ77" i="25"/>
  <c r="AY77" i="25"/>
  <c r="AX77" i="25"/>
  <c r="AS77" i="25"/>
  <c r="AJ77" i="25"/>
  <c r="Q77" i="25" s="1"/>
  <c r="AI77" i="25"/>
  <c r="P77" i="25" s="1"/>
  <c r="AH77" i="25"/>
  <c r="J77" i="25" s="1"/>
  <c r="AF77" i="25"/>
  <c r="E77" i="25" s="1"/>
  <c r="AE77" i="25"/>
  <c r="D77" i="25" s="1"/>
  <c r="T77" i="25"/>
  <c r="M77" i="25"/>
  <c r="B77" i="25"/>
  <c r="AT77" i="1" s="1"/>
  <c r="BX76" i="25"/>
  <c r="BW76" i="25"/>
  <c r="BU76" i="25"/>
  <c r="BT76" i="25"/>
  <c r="BS76" i="25"/>
  <c r="BR76" i="25"/>
  <c r="BA76" i="25"/>
  <c r="AZ76" i="25"/>
  <c r="AS76" i="25"/>
  <c r="AM76" i="25"/>
  <c r="AY76" i="1" s="1"/>
  <c r="CL76" i="1" s="1"/>
  <c r="AH76" i="25"/>
  <c r="J76" i="25" s="1"/>
  <c r="AG76" i="25"/>
  <c r="I76" i="25" s="1"/>
  <c r="X76" i="25"/>
  <c r="AN76" i="25" s="1"/>
  <c r="U76" i="25"/>
  <c r="BA76" i="1" s="1"/>
  <c r="T76" i="25"/>
  <c r="S76" i="25"/>
  <c r="AZ76" i="1" s="1"/>
  <c r="R76" i="25"/>
  <c r="M76" i="25"/>
  <c r="AW77" i="25" s="1"/>
  <c r="V77" i="25" s="1"/>
  <c r="K76" i="25"/>
  <c r="F76" i="25"/>
  <c r="BX75" i="25"/>
  <c r="BW75" i="25"/>
  <c r="BU75" i="25"/>
  <c r="BT75" i="25"/>
  <c r="BS75" i="25"/>
  <c r="BR75" i="25"/>
  <c r="BA75" i="25"/>
  <c r="AZ75" i="25"/>
  <c r="AW75" i="25"/>
  <c r="V75" i="25" s="1"/>
  <c r="AS75" i="25"/>
  <c r="AJ75" i="25"/>
  <c r="Q75" i="25" s="1"/>
  <c r="AH75" i="25"/>
  <c r="J75" i="25" s="1"/>
  <c r="AG75" i="25"/>
  <c r="X75" i="25"/>
  <c r="AN75" i="25" s="1"/>
  <c r="M75" i="25"/>
  <c r="K75" i="25"/>
  <c r="F75" i="25"/>
  <c r="BX74" i="25"/>
  <c r="BW74" i="25"/>
  <c r="BU74" i="25"/>
  <c r="BT74" i="25"/>
  <c r="BS74" i="25"/>
  <c r="BR74" i="25"/>
  <c r="BA74" i="25"/>
  <c r="AZ74" i="25"/>
  <c r="AY74" i="25"/>
  <c r="AO74" i="25"/>
  <c r="AG74" i="25"/>
  <c r="I74" i="25" s="1"/>
  <c r="AE74" i="25"/>
  <c r="U74" i="25"/>
  <c r="BA74" i="1" s="1"/>
  <c r="T74" i="25"/>
  <c r="M74" i="25"/>
  <c r="AX75" i="25" s="1"/>
  <c r="BX73" i="25"/>
  <c r="BW73" i="25"/>
  <c r="BU73" i="25"/>
  <c r="BT73" i="25"/>
  <c r="BS73" i="25"/>
  <c r="BR73" i="25"/>
  <c r="BA73" i="25"/>
  <c r="AZ73" i="25"/>
  <c r="AX73" i="25"/>
  <c r="AO73" i="25"/>
  <c r="AJ73" i="25"/>
  <c r="Q73" i="25" s="1"/>
  <c r="AI73" i="25"/>
  <c r="P73" i="25" s="1"/>
  <c r="AH73" i="25"/>
  <c r="J73" i="25" s="1"/>
  <c r="AF73" i="25"/>
  <c r="E73" i="25" s="1"/>
  <c r="AE73" i="25"/>
  <c r="T73" i="25"/>
  <c r="S73" i="25"/>
  <c r="AZ73" i="1" s="1"/>
  <c r="M73" i="25"/>
  <c r="AS74" i="25" s="1"/>
  <c r="F73" i="25"/>
  <c r="BX72" i="25"/>
  <c r="BW72" i="25"/>
  <c r="BU72" i="25"/>
  <c r="BT72" i="25"/>
  <c r="BS72" i="25"/>
  <c r="BR72" i="25"/>
  <c r="BA72" i="25"/>
  <c r="AZ72" i="25"/>
  <c r="AM72" i="25"/>
  <c r="AY72" i="1" s="1"/>
  <c r="CL72" i="1" s="1"/>
  <c r="U72" i="25"/>
  <c r="BA72" i="1" s="1"/>
  <c r="S72" i="25"/>
  <c r="AZ72" i="1" s="1"/>
  <c r="M72" i="25"/>
  <c r="K72" i="25"/>
  <c r="F72" i="25"/>
  <c r="BX71" i="25"/>
  <c r="BW71" i="25"/>
  <c r="BU71" i="25"/>
  <c r="BT71" i="25"/>
  <c r="BS71" i="25"/>
  <c r="BR71" i="25"/>
  <c r="BA71" i="25"/>
  <c r="AZ71" i="25"/>
  <c r="AO71" i="25"/>
  <c r="M71" i="25"/>
  <c r="K71" i="25" s="1"/>
  <c r="BX70" i="25"/>
  <c r="BW70" i="25"/>
  <c r="BU70" i="25"/>
  <c r="BT70" i="25"/>
  <c r="BS70" i="25"/>
  <c r="BR70" i="25"/>
  <c r="BA70" i="25"/>
  <c r="AZ70" i="25"/>
  <c r="AY70" i="25"/>
  <c r="AX70" i="25"/>
  <c r="AW70" i="25"/>
  <c r="V70" i="25" s="1"/>
  <c r="AO70" i="25"/>
  <c r="AI70" i="25"/>
  <c r="P70" i="25" s="1"/>
  <c r="AH70" i="25"/>
  <c r="J70" i="25" s="1"/>
  <c r="AG70" i="25"/>
  <c r="I70" i="25" s="1"/>
  <c r="AF70" i="25"/>
  <c r="E70" i="25" s="1"/>
  <c r="AE70" i="25"/>
  <c r="D70" i="25" s="1"/>
  <c r="X70" i="25"/>
  <c r="AN70" i="25" s="1"/>
  <c r="T70" i="25"/>
  <c r="M70" i="25"/>
  <c r="BX69" i="25"/>
  <c r="BW69" i="25"/>
  <c r="BU69" i="25"/>
  <c r="BT69" i="25"/>
  <c r="BS69" i="25"/>
  <c r="BR69" i="25"/>
  <c r="BA69" i="25"/>
  <c r="AZ69" i="25"/>
  <c r="AS69" i="25"/>
  <c r="AM69" i="25"/>
  <c r="AY69" i="1" s="1"/>
  <c r="CL69" i="1" s="1"/>
  <c r="AI69" i="25"/>
  <c r="AG69" i="25"/>
  <c r="I69" i="25" s="1"/>
  <c r="X69" i="25"/>
  <c r="AN69" i="25" s="1"/>
  <c r="U69" i="25"/>
  <c r="BA69" i="1" s="1"/>
  <c r="T69" i="25"/>
  <c r="S69" i="25"/>
  <c r="AZ69" i="1" s="1"/>
  <c r="M69" i="25"/>
  <c r="K69" i="25"/>
  <c r="F69" i="25"/>
  <c r="BX68" i="25"/>
  <c r="BW68" i="25"/>
  <c r="BU68" i="25"/>
  <c r="BT68" i="25"/>
  <c r="BS68" i="25"/>
  <c r="BR68" i="25"/>
  <c r="BA68" i="25"/>
  <c r="AZ68" i="25"/>
  <c r="AY68" i="25"/>
  <c r="AX68" i="25"/>
  <c r="AW68" i="25"/>
  <c r="V68" i="25" s="1"/>
  <c r="AO68" i="25"/>
  <c r="U68" i="25"/>
  <c r="BA68" i="1" s="1"/>
  <c r="S68" i="25"/>
  <c r="AZ68" i="1" s="1"/>
  <c r="R68" i="25"/>
  <c r="M68" i="25"/>
  <c r="X68" i="25" s="1"/>
  <c r="AN68" i="25" s="1"/>
  <c r="F68" i="25"/>
  <c r="BX67" i="25"/>
  <c r="BW67" i="25"/>
  <c r="BU67" i="25"/>
  <c r="BT67" i="25"/>
  <c r="BS67" i="25"/>
  <c r="BR67" i="25"/>
  <c r="BA67" i="25"/>
  <c r="AZ67" i="25"/>
  <c r="AX67" i="25"/>
  <c r="AW67" i="25"/>
  <c r="V67" i="25" s="1"/>
  <c r="AM67" i="25"/>
  <c r="AY67" i="1" s="1"/>
  <c r="CL67" i="1" s="1"/>
  <c r="U67" i="25"/>
  <c r="BA67" i="1" s="1"/>
  <c r="S67" i="25"/>
  <c r="AZ67" i="1" s="1"/>
  <c r="M67" i="25"/>
  <c r="AH68" i="25" s="1"/>
  <c r="J68" i="25" s="1"/>
  <c r="BX66" i="25"/>
  <c r="BW66" i="25"/>
  <c r="BU66" i="25"/>
  <c r="BT66" i="25"/>
  <c r="BS66" i="25"/>
  <c r="BR66" i="25"/>
  <c r="BA66" i="25"/>
  <c r="AZ66" i="25"/>
  <c r="AY66" i="25"/>
  <c r="AX66" i="25"/>
  <c r="AS66" i="25"/>
  <c r="AM66" i="25"/>
  <c r="AY66" i="1" s="1"/>
  <c r="CL66" i="1" s="1"/>
  <c r="AJ66" i="25"/>
  <c r="Q66" i="25" s="1"/>
  <c r="AI66" i="25"/>
  <c r="AH66" i="25"/>
  <c r="J66" i="25" s="1"/>
  <c r="AF66" i="25"/>
  <c r="E66" i="25" s="1"/>
  <c r="AE66" i="25"/>
  <c r="D66" i="25" s="1"/>
  <c r="T66" i="25"/>
  <c r="S66" i="25"/>
  <c r="AZ66" i="1" s="1"/>
  <c r="R66" i="25"/>
  <c r="M66" i="25"/>
  <c r="AG67" i="25" s="1"/>
  <c r="I67" i="25" s="1"/>
  <c r="K66" i="25"/>
  <c r="B66" i="25"/>
  <c r="AT66" i="1" s="1"/>
  <c r="BX65" i="25"/>
  <c r="BW65" i="25"/>
  <c r="BU65" i="25"/>
  <c r="BT65" i="25"/>
  <c r="BS65" i="25"/>
  <c r="BR65" i="25"/>
  <c r="BA65" i="25"/>
  <c r="AZ65" i="25"/>
  <c r="AS65" i="25"/>
  <c r="AM65" i="25"/>
  <c r="AY65" i="1" s="1"/>
  <c r="CL65" i="1" s="1"/>
  <c r="X65" i="25"/>
  <c r="AN65" i="25" s="1"/>
  <c r="U65" i="25"/>
  <c r="BA65" i="1" s="1"/>
  <c r="S65" i="25"/>
  <c r="AZ65" i="1" s="1"/>
  <c r="R65" i="25"/>
  <c r="M65" i="25"/>
  <c r="AW66" i="25" s="1"/>
  <c r="V66" i="25" s="1"/>
  <c r="K65" i="25"/>
  <c r="F65" i="25"/>
  <c r="BX64" i="25"/>
  <c r="BW64" i="25"/>
  <c r="BU64" i="25"/>
  <c r="BT64" i="25"/>
  <c r="BS64" i="25"/>
  <c r="BR64" i="25"/>
  <c r="BA64" i="25"/>
  <c r="AZ64" i="25"/>
  <c r="AY64" i="25"/>
  <c r="AX64" i="25"/>
  <c r="AW64" i="25"/>
  <c r="V64" i="25" s="1"/>
  <c r="AS64" i="25"/>
  <c r="AO64" i="25"/>
  <c r="AJ64" i="25"/>
  <c r="Q64" i="25" s="1"/>
  <c r="AI64" i="25"/>
  <c r="P64" i="25" s="1"/>
  <c r="AH64" i="25"/>
  <c r="J64" i="25" s="1"/>
  <c r="AG64" i="25"/>
  <c r="AE64" i="25"/>
  <c r="D64" i="25" s="1"/>
  <c r="T64" i="25"/>
  <c r="M64" i="25"/>
  <c r="K64" i="25"/>
  <c r="B64" i="25"/>
  <c r="AT64" i="1" s="1"/>
  <c r="BX63" i="25"/>
  <c r="BW63" i="25"/>
  <c r="BU63" i="25"/>
  <c r="BT63" i="25"/>
  <c r="BS63" i="25"/>
  <c r="BR63" i="25"/>
  <c r="BA63" i="25"/>
  <c r="AZ63" i="25"/>
  <c r="AW63" i="25"/>
  <c r="V63" i="25" s="1"/>
  <c r="AM63" i="25"/>
  <c r="AY63" i="1" s="1"/>
  <c r="CL63" i="1" s="1"/>
  <c r="AE63" i="25"/>
  <c r="X63" i="25"/>
  <c r="AN63" i="25" s="1"/>
  <c r="U63" i="25"/>
  <c r="BA63" i="1" s="1"/>
  <c r="T63" i="25"/>
  <c r="S63" i="25"/>
  <c r="AZ63" i="1" s="1"/>
  <c r="R63" i="25"/>
  <c r="M63" i="25"/>
  <c r="AF64" i="25" s="1"/>
  <c r="E64" i="25" s="1"/>
  <c r="K63" i="25"/>
  <c r="F63" i="25"/>
  <c r="BX62" i="25"/>
  <c r="BW62" i="25"/>
  <c r="BU62" i="25"/>
  <c r="BT62" i="25"/>
  <c r="BS62" i="25"/>
  <c r="BR62" i="25"/>
  <c r="BA62" i="25"/>
  <c r="AZ62" i="25"/>
  <c r="R62" i="25"/>
  <c r="M62" i="25"/>
  <c r="S62" i="25" s="1"/>
  <c r="AZ62" i="1" s="1"/>
  <c r="F62" i="25"/>
  <c r="BX61" i="25"/>
  <c r="BW61" i="25"/>
  <c r="BU61" i="25"/>
  <c r="BT61" i="25"/>
  <c r="BS61" i="25"/>
  <c r="BR61" i="25"/>
  <c r="BA61" i="25"/>
  <c r="AZ61" i="25"/>
  <c r="AO61" i="25"/>
  <c r="M61" i="25"/>
  <c r="BX60" i="25"/>
  <c r="BW60" i="25"/>
  <c r="BU60" i="25"/>
  <c r="BT60" i="25"/>
  <c r="BS60" i="25"/>
  <c r="BR60" i="25"/>
  <c r="BA60" i="25"/>
  <c r="AZ60" i="25"/>
  <c r="AX60" i="25"/>
  <c r="AW60" i="25"/>
  <c r="V60" i="25" s="1"/>
  <c r="AO60" i="25"/>
  <c r="AM60" i="25"/>
  <c r="AY60" i="1" s="1"/>
  <c r="CL60" i="1" s="1"/>
  <c r="AF60" i="25"/>
  <c r="E60" i="25" s="1"/>
  <c r="AE60" i="25"/>
  <c r="D60" i="25" s="1"/>
  <c r="T60" i="25"/>
  <c r="M60" i="25"/>
  <c r="BX59" i="25"/>
  <c r="BW59" i="25"/>
  <c r="BU59" i="25"/>
  <c r="BT59" i="25"/>
  <c r="BS59" i="25"/>
  <c r="BR59" i="25"/>
  <c r="BA59" i="25"/>
  <c r="AZ59" i="25"/>
  <c r="AS59" i="25"/>
  <c r="AI59" i="25"/>
  <c r="S59" i="25"/>
  <c r="AZ59" i="1" s="1"/>
  <c r="M59" i="25"/>
  <c r="AI60" i="25" s="1"/>
  <c r="F59" i="25"/>
  <c r="BX58" i="25"/>
  <c r="BW58" i="25"/>
  <c r="BU58" i="25"/>
  <c r="BT58" i="25"/>
  <c r="BS58" i="25"/>
  <c r="BR58" i="25"/>
  <c r="BA58" i="25"/>
  <c r="AZ58" i="25"/>
  <c r="M58" i="25"/>
  <c r="K58" i="25"/>
  <c r="BX57" i="25"/>
  <c r="BW57" i="25"/>
  <c r="BU57" i="25"/>
  <c r="BT57" i="25"/>
  <c r="BS57" i="25"/>
  <c r="BR57" i="25"/>
  <c r="AZ57" i="25"/>
  <c r="M57" i="25"/>
  <c r="BX56" i="25"/>
  <c r="BW56" i="25"/>
  <c r="BU56" i="25"/>
  <c r="BT56" i="25"/>
  <c r="BS56" i="25"/>
  <c r="BR56" i="25"/>
  <c r="AZ56" i="25"/>
  <c r="M56" i="25"/>
  <c r="BX55" i="25"/>
  <c r="BW55" i="25"/>
  <c r="BU55" i="25"/>
  <c r="BT55" i="25"/>
  <c r="BS55" i="25"/>
  <c r="BR55" i="25"/>
  <c r="BA55" i="25"/>
  <c r="M55" i="25"/>
  <c r="BX54" i="25"/>
  <c r="BW54" i="25"/>
  <c r="BU54" i="25"/>
  <c r="BT54" i="25"/>
  <c r="BS54" i="25"/>
  <c r="BR54" i="25"/>
  <c r="BA54" i="25"/>
  <c r="M54" i="25"/>
  <c r="BX53" i="25"/>
  <c r="BW53" i="25"/>
  <c r="BU53" i="25"/>
  <c r="BT53" i="25"/>
  <c r="BS53" i="25"/>
  <c r="BR53" i="25"/>
  <c r="AZ53" i="25"/>
  <c r="M53" i="25"/>
  <c r="BX52" i="25"/>
  <c r="BW52" i="25"/>
  <c r="BU52" i="25"/>
  <c r="BT52" i="25"/>
  <c r="BS52" i="25"/>
  <c r="BR52" i="25"/>
  <c r="BA52" i="25"/>
  <c r="BA53" i="25" s="1"/>
  <c r="M52" i="25"/>
  <c r="BX51" i="25"/>
  <c r="BW51" i="25"/>
  <c r="BU51" i="25"/>
  <c r="BT51" i="25"/>
  <c r="BS51" i="25"/>
  <c r="BR51" i="25"/>
  <c r="BA51" i="25"/>
  <c r="M51" i="25"/>
  <c r="BX50" i="25"/>
  <c r="BW50" i="25"/>
  <c r="BU50" i="25"/>
  <c r="BT50" i="25"/>
  <c r="BS50" i="25"/>
  <c r="BR50" i="25"/>
  <c r="AZ50" i="25"/>
  <c r="M50" i="25"/>
  <c r="BX49" i="25"/>
  <c r="BW49" i="25"/>
  <c r="BU49" i="25"/>
  <c r="BT49" i="25"/>
  <c r="BS49" i="25"/>
  <c r="BR49" i="25"/>
  <c r="AZ49" i="25"/>
  <c r="M49" i="25"/>
  <c r="BX48" i="25"/>
  <c r="BW48" i="25"/>
  <c r="BU48" i="25"/>
  <c r="BT48" i="25"/>
  <c r="BS48" i="25"/>
  <c r="BR48" i="25"/>
  <c r="BA48" i="25"/>
  <c r="BA49" i="25" s="1"/>
  <c r="M48" i="25"/>
  <c r="BX47" i="25"/>
  <c r="BW47" i="25"/>
  <c r="BU47" i="25"/>
  <c r="BT47" i="25"/>
  <c r="BS47" i="25"/>
  <c r="BR47" i="25"/>
  <c r="AZ47" i="25"/>
  <c r="M47" i="25"/>
  <c r="BX46" i="25"/>
  <c r="BW46" i="25"/>
  <c r="BU46" i="25"/>
  <c r="BT46" i="25"/>
  <c r="BS46" i="25"/>
  <c r="BR46" i="25"/>
  <c r="BA46" i="25"/>
  <c r="M46" i="25"/>
  <c r="BX45" i="25"/>
  <c r="BW45" i="25"/>
  <c r="BU45" i="25"/>
  <c r="BT45" i="25"/>
  <c r="BS45" i="25"/>
  <c r="BR45" i="25"/>
  <c r="BA45" i="25"/>
  <c r="M45" i="25"/>
  <c r="BX44" i="25"/>
  <c r="BW44" i="25"/>
  <c r="BU44" i="25"/>
  <c r="BT44" i="25"/>
  <c r="BS44" i="25"/>
  <c r="BR44" i="25"/>
  <c r="AZ44" i="25"/>
  <c r="AZ45" i="25" s="1"/>
  <c r="AZ46" i="25" s="1"/>
  <c r="M44" i="25"/>
  <c r="BX43" i="25"/>
  <c r="BW43" i="25"/>
  <c r="BU43" i="25"/>
  <c r="BT43" i="25"/>
  <c r="BS43" i="25"/>
  <c r="BR43" i="25"/>
  <c r="BA43" i="25"/>
  <c r="M43" i="25"/>
  <c r="BX42" i="25"/>
  <c r="BW42" i="25"/>
  <c r="BU42" i="25"/>
  <c r="BT42" i="25"/>
  <c r="BS42" i="25"/>
  <c r="BR42" i="25"/>
  <c r="BA42" i="25"/>
  <c r="M42" i="25"/>
  <c r="BX41" i="25"/>
  <c r="BW41" i="25"/>
  <c r="BU41" i="25"/>
  <c r="BT41" i="25"/>
  <c r="BS41" i="25"/>
  <c r="BR41" i="25"/>
  <c r="AZ41" i="25"/>
  <c r="AZ42" i="25" s="1"/>
  <c r="M41" i="25"/>
  <c r="BX40" i="25"/>
  <c r="BW40" i="25"/>
  <c r="BU40" i="25"/>
  <c r="BT40" i="25"/>
  <c r="BS40" i="25"/>
  <c r="BR40" i="25"/>
  <c r="M40" i="25"/>
  <c r="BX39" i="25"/>
  <c r="BW39" i="25"/>
  <c r="BU39" i="25"/>
  <c r="BT39" i="25"/>
  <c r="BS39" i="25"/>
  <c r="BR39" i="25"/>
  <c r="AZ39" i="25"/>
  <c r="AZ40" i="25" s="1"/>
  <c r="M39" i="25"/>
  <c r="BX38" i="25"/>
  <c r="BW38" i="25"/>
  <c r="BU38" i="25"/>
  <c r="BT38" i="25"/>
  <c r="BS38" i="25"/>
  <c r="BR38" i="25"/>
  <c r="BA38" i="25"/>
  <c r="M38" i="25"/>
  <c r="BX37" i="25"/>
  <c r="BW37" i="25"/>
  <c r="BU37" i="25"/>
  <c r="BT37" i="25"/>
  <c r="BS37" i="25"/>
  <c r="BR37" i="25"/>
  <c r="BA37" i="25"/>
  <c r="M37" i="25"/>
  <c r="BX36" i="25"/>
  <c r="BW36" i="25"/>
  <c r="BU36" i="25"/>
  <c r="BT36" i="25"/>
  <c r="BS36" i="25"/>
  <c r="BR36" i="25"/>
  <c r="AZ36" i="25"/>
  <c r="M36" i="25"/>
  <c r="BX35" i="25"/>
  <c r="BW35" i="25"/>
  <c r="BU35" i="25"/>
  <c r="BT35" i="25"/>
  <c r="BS35" i="25"/>
  <c r="BR35" i="25"/>
  <c r="M35" i="25"/>
  <c r="BX34" i="25"/>
  <c r="BW34" i="25"/>
  <c r="BU34" i="25"/>
  <c r="BT34" i="25"/>
  <c r="BS34" i="25"/>
  <c r="BR34" i="25"/>
  <c r="M34" i="25"/>
  <c r="BX33" i="25"/>
  <c r="BW33" i="25"/>
  <c r="BU33" i="25"/>
  <c r="BT33" i="25"/>
  <c r="BS33" i="25"/>
  <c r="BR33" i="25"/>
  <c r="M33" i="25"/>
  <c r="BX32" i="25"/>
  <c r="BW32" i="25"/>
  <c r="BU32" i="25"/>
  <c r="BT32" i="25"/>
  <c r="BS32" i="25"/>
  <c r="BR32" i="25"/>
  <c r="BA32" i="25"/>
  <c r="BA33" i="25" s="1"/>
  <c r="BA34" i="25" s="1"/>
  <c r="M32" i="25"/>
  <c r="BX31" i="25"/>
  <c r="BW31" i="25"/>
  <c r="BU31" i="25"/>
  <c r="BT31" i="25"/>
  <c r="BS31" i="25"/>
  <c r="BR31" i="25"/>
  <c r="BA31" i="25"/>
  <c r="M31" i="25"/>
  <c r="BX30" i="25"/>
  <c r="BW30" i="25"/>
  <c r="BU30" i="25"/>
  <c r="BT30" i="25"/>
  <c r="BS30" i="25"/>
  <c r="BR30" i="25"/>
  <c r="M30" i="25"/>
  <c r="BX29" i="25"/>
  <c r="BW29" i="25"/>
  <c r="BU29" i="25"/>
  <c r="BT29" i="25"/>
  <c r="BS29" i="25"/>
  <c r="BR29" i="25"/>
  <c r="AZ29" i="25"/>
  <c r="AZ30" i="25" s="1"/>
  <c r="M29" i="25"/>
  <c r="BX28" i="25"/>
  <c r="BW28" i="25"/>
  <c r="BU28" i="25"/>
  <c r="BT28" i="25"/>
  <c r="BS28" i="25"/>
  <c r="BR28" i="25"/>
  <c r="AZ28" i="25"/>
  <c r="M28" i="25"/>
  <c r="BX27" i="25"/>
  <c r="BW27" i="25"/>
  <c r="BU27" i="25"/>
  <c r="BT27" i="25"/>
  <c r="BS27" i="25"/>
  <c r="BR27" i="25"/>
  <c r="AZ27" i="25"/>
  <c r="M27" i="25"/>
  <c r="BX26" i="25"/>
  <c r="BW26" i="25"/>
  <c r="BU26" i="25"/>
  <c r="BT26" i="25"/>
  <c r="BS26" i="25"/>
  <c r="BR26" i="25"/>
  <c r="AZ26" i="25"/>
  <c r="M26" i="25"/>
  <c r="BX25" i="25"/>
  <c r="BW25" i="25"/>
  <c r="BU25" i="25"/>
  <c r="BT25" i="25"/>
  <c r="BS25" i="25"/>
  <c r="BR25" i="25"/>
  <c r="AZ25" i="25"/>
  <c r="M25" i="25"/>
  <c r="BX24" i="25"/>
  <c r="BW24" i="25"/>
  <c r="BU24" i="25"/>
  <c r="BT24" i="25"/>
  <c r="BS24" i="25"/>
  <c r="BR24" i="25"/>
  <c r="AZ24" i="25"/>
  <c r="M24" i="25"/>
  <c r="BX23" i="25"/>
  <c r="BW23" i="25"/>
  <c r="BU23" i="25"/>
  <c r="BT23" i="25"/>
  <c r="BS23" i="25"/>
  <c r="BR23" i="25"/>
  <c r="M23" i="25"/>
  <c r="BX22" i="25"/>
  <c r="BW22" i="25"/>
  <c r="BU22" i="25"/>
  <c r="BT22" i="25"/>
  <c r="BS22" i="25"/>
  <c r="BR22" i="25"/>
  <c r="BA22" i="25"/>
  <c r="M22" i="25"/>
  <c r="BX21" i="25"/>
  <c r="BW21" i="25"/>
  <c r="BU21" i="25"/>
  <c r="BT21" i="25"/>
  <c r="BS21" i="25"/>
  <c r="BR21" i="25"/>
  <c r="M21" i="25"/>
  <c r="BX20" i="25"/>
  <c r="BW20" i="25"/>
  <c r="BU20" i="25"/>
  <c r="BT20" i="25"/>
  <c r="BS20" i="25"/>
  <c r="BR20" i="25"/>
  <c r="AZ20" i="25"/>
  <c r="AZ21" i="25" s="1"/>
  <c r="AZ22" i="25" s="1"/>
  <c r="AZ23" i="25" s="1"/>
  <c r="M20" i="25"/>
  <c r="BX19" i="25"/>
  <c r="BW19" i="25"/>
  <c r="BU19" i="25"/>
  <c r="BT19" i="25"/>
  <c r="BS19" i="25"/>
  <c r="BR19" i="25"/>
  <c r="AZ19" i="25"/>
  <c r="M19" i="25"/>
  <c r="BX18" i="25"/>
  <c r="BW18" i="25"/>
  <c r="BU18" i="25"/>
  <c r="BT18" i="25"/>
  <c r="BS18" i="25"/>
  <c r="BR18" i="25"/>
  <c r="BA18" i="25"/>
  <c r="M18" i="25"/>
  <c r="BX17" i="25"/>
  <c r="BW17" i="25"/>
  <c r="BU17" i="25"/>
  <c r="BT17" i="25"/>
  <c r="BS17" i="25"/>
  <c r="BR17" i="25"/>
  <c r="M17" i="25"/>
  <c r="BX16" i="25"/>
  <c r="BW16" i="25"/>
  <c r="BU16" i="25"/>
  <c r="BT16" i="25"/>
  <c r="BS16" i="25"/>
  <c r="BR16" i="25"/>
  <c r="BA16" i="25"/>
  <c r="BA17" i="25" s="1"/>
  <c r="M16" i="25"/>
  <c r="BX15" i="25"/>
  <c r="BW15" i="25"/>
  <c r="BU15" i="25"/>
  <c r="BT15" i="25"/>
  <c r="BS15" i="25"/>
  <c r="BR15" i="25"/>
  <c r="M15" i="25"/>
  <c r="BX14" i="25"/>
  <c r="BW14" i="25"/>
  <c r="BU14" i="25"/>
  <c r="BT14" i="25"/>
  <c r="BS14" i="25"/>
  <c r="BR14" i="25"/>
  <c r="AZ14" i="25"/>
  <c r="AZ15" i="25" s="1"/>
  <c r="M14" i="25"/>
  <c r="BX13" i="25"/>
  <c r="BW13" i="25"/>
  <c r="BU13" i="25"/>
  <c r="BT13" i="25"/>
  <c r="BS13" i="25"/>
  <c r="BR13" i="25"/>
  <c r="BA13" i="25"/>
  <c r="M13" i="25"/>
  <c r="BX12" i="25"/>
  <c r="BW12" i="25"/>
  <c r="BU12" i="25"/>
  <c r="BT12" i="25"/>
  <c r="BS12" i="25"/>
  <c r="BR12" i="25"/>
  <c r="M12" i="25"/>
  <c r="BX11" i="25"/>
  <c r="BW11" i="25"/>
  <c r="BU11" i="25"/>
  <c r="BT11" i="25"/>
  <c r="BS11" i="25"/>
  <c r="BR11" i="25"/>
  <c r="AR11" i="25"/>
  <c r="AQ11" i="25"/>
  <c r="AP11" i="25"/>
  <c r="M11" i="25"/>
  <c r="BX10" i="25"/>
  <c r="BW10" i="25"/>
  <c r="BU10" i="25"/>
  <c r="BT10" i="25"/>
  <c r="BS10" i="25"/>
  <c r="BR10" i="25"/>
  <c r="BN10" i="25"/>
  <c r="BK10" i="25"/>
  <c r="BJ10" i="25"/>
  <c r="BI10" i="25"/>
  <c r="BG10" i="25"/>
  <c r="AR10" i="25"/>
  <c r="BL10" i="25" s="1"/>
  <c r="BO10" i="25" s="1"/>
  <c r="AQ10" i="25"/>
  <c r="AP10" i="25"/>
  <c r="BH10" i="25" s="1"/>
  <c r="BM10" i="25" s="1"/>
  <c r="AD10" i="25"/>
  <c r="AC10" i="25"/>
  <c r="AB10" i="25"/>
  <c r="M10" i="25"/>
  <c r="BX9" i="25"/>
  <c r="BW9" i="25"/>
  <c r="BU9" i="25"/>
  <c r="BT9" i="25"/>
  <c r="BS9" i="25"/>
  <c r="BR9" i="25"/>
  <c r="AZ9" i="25"/>
  <c r="AN9" i="25"/>
  <c r="AD9" i="25"/>
  <c r="AC9" i="25"/>
  <c r="AB9" i="25"/>
  <c r="V9" i="25"/>
  <c r="M9" i="25"/>
  <c r="T10" i="25" s="1"/>
  <c r="BX8" i="25"/>
  <c r="BW8" i="25"/>
  <c r="BU8" i="25"/>
  <c r="BT8" i="25"/>
  <c r="BS8" i="25"/>
  <c r="BR8" i="25"/>
  <c r="BA8" i="25"/>
  <c r="AZ8" i="25"/>
  <c r="AN8" i="25"/>
  <c r="AD8" i="25"/>
  <c r="AC8" i="25"/>
  <c r="AB8" i="25"/>
  <c r="V8" i="25"/>
  <c r="M8" i="25"/>
  <c r="BX7" i="25"/>
  <c r="BW7" i="25"/>
  <c r="BU7" i="25"/>
  <c r="BT7" i="25"/>
  <c r="BS7" i="25"/>
  <c r="BR7" i="25"/>
  <c r="AZ7" i="25"/>
  <c r="AN7" i="25"/>
  <c r="AD7" i="25"/>
  <c r="AC7" i="25"/>
  <c r="AB7" i="25"/>
  <c r="V7" i="25"/>
  <c r="M7" i="25"/>
  <c r="BX6" i="25"/>
  <c r="BW6" i="25"/>
  <c r="BU6" i="25"/>
  <c r="BT6" i="25"/>
  <c r="BS6" i="25"/>
  <c r="BR6" i="25"/>
  <c r="BA6" i="25"/>
  <c r="AN6" i="25"/>
  <c r="V6" i="25"/>
  <c r="O6" i="25"/>
  <c r="M6" i="25"/>
  <c r="H6" i="25"/>
  <c r="C6" i="25"/>
  <c r="BX5" i="25"/>
  <c r="BW5" i="25"/>
  <c r="BU5" i="25"/>
  <c r="BT5" i="25"/>
  <c r="BS5" i="25"/>
  <c r="BR5" i="25"/>
  <c r="BA5" i="25"/>
  <c r="AZ5" i="25"/>
  <c r="AZ6" i="25" s="1"/>
  <c r="AN5" i="25"/>
  <c r="AM5" i="25" s="1"/>
  <c r="AM6" i="25" s="1"/>
  <c r="V5" i="25"/>
  <c r="M5" i="25"/>
  <c r="C5" i="25"/>
  <c r="BX4" i="25"/>
  <c r="BW4" i="25"/>
  <c r="BU4" i="25"/>
  <c r="BT4" i="25"/>
  <c r="BS4" i="25"/>
  <c r="BR4" i="25"/>
  <c r="BX3" i="25"/>
  <c r="BW3" i="25"/>
  <c r="BU3" i="25"/>
  <c r="BT3" i="25"/>
  <c r="BP11" i="25" s="1"/>
  <c r="BS3" i="25"/>
  <c r="BR3" i="25"/>
  <c r="B3" i="25"/>
  <c r="AA8" i="24"/>
  <c r="AA9" i="24" s="1"/>
  <c r="AA7" i="24"/>
  <c r="Z8" i="24"/>
  <c r="Z9" i="24" s="1"/>
  <c r="Z7" i="24"/>
  <c r="Y8" i="24"/>
  <c r="Y9" i="24" s="1"/>
  <c r="Y10" i="24" s="1"/>
  <c r="AD111" i="24"/>
  <c r="AD112" i="24"/>
  <c r="AD113" i="24"/>
  <c r="AD114" i="24"/>
  <c r="AD115" i="24"/>
  <c r="AD116" i="24"/>
  <c r="AC111" i="24"/>
  <c r="AC112" i="24"/>
  <c r="AC113" i="24"/>
  <c r="AC114" i="24"/>
  <c r="AC115" i="24"/>
  <c r="AC116" i="24"/>
  <c r="AB111" i="24"/>
  <c r="AB112" i="24"/>
  <c r="AB113" i="24"/>
  <c r="AB114" i="24"/>
  <c r="AB115" i="24"/>
  <c r="AB116" i="24"/>
  <c r="Y7" i="24"/>
  <c r="BX282" i="24"/>
  <c r="BW282" i="24"/>
  <c r="BU282" i="24"/>
  <c r="BT282" i="24"/>
  <c r="BS282" i="24"/>
  <c r="BR282" i="24"/>
  <c r="BX281" i="24"/>
  <c r="BW281" i="24"/>
  <c r="BU281" i="24"/>
  <c r="BT281" i="24"/>
  <c r="BS281" i="24"/>
  <c r="BR281" i="24"/>
  <c r="BX280" i="24"/>
  <c r="BW280" i="24"/>
  <c r="BU280" i="24"/>
  <c r="BT280" i="24"/>
  <c r="BS280" i="24"/>
  <c r="BR280" i="24"/>
  <c r="BX279" i="24"/>
  <c r="BW279" i="24"/>
  <c r="BU279" i="24"/>
  <c r="BT279" i="24"/>
  <c r="BS279" i="24"/>
  <c r="BR279" i="24"/>
  <c r="BX278" i="24"/>
  <c r="BW278" i="24"/>
  <c r="BU278" i="24"/>
  <c r="BT278" i="24"/>
  <c r="BS278" i="24"/>
  <c r="BR278" i="24"/>
  <c r="BX277" i="24"/>
  <c r="BW277" i="24"/>
  <c r="BU277" i="24"/>
  <c r="BT277" i="24"/>
  <c r="BS277" i="24"/>
  <c r="BR277" i="24"/>
  <c r="BX276" i="24"/>
  <c r="BW276" i="24"/>
  <c r="BU276" i="24"/>
  <c r="BT276" i="24"/>
  <c r="BS276" i="24"/>
  <c r="BR276" i="24"/>
  <c r="BX275" i="24"/>
  <c r="BW275" i="24"/>
  <c r="BU275" i="24"/>
  <c r="BT275" i="24"/>
  <c r="BS275" i="24"/>
  <c r="BR275" i="24"/>
  <c r="BX274" i="24"/>
  <c r="BW274" i="24"/>
  <c r="BU274" i="24"/>
  <c r="BT274" i="24"/>
  <c r="BS274" i="24"/>
  <c r="BR274" i="24"/>
  <c r="BX273" i="24"/>
  <c r="BW273" i="24"/>
  <c r="BU273" i="24"/>
  <c r="BT273" i="24"/>
  <c r="BS273" i="24"/>
  <c r="BR273" i="24"/>
  <c r="BX272" i="24"/>
  <c r="BW272" i="24"/>
  <c r="BU272" i="24"/>
  <c r="BT272" i="24"/>
  <c r="BS272" i="24"/>
  <c r="BR272" i="24"/>
  <c r="BX271" i="24"/>
  <c r="BW271" i="24"/>
  <c r="BU271" i="24"/>
  <c r="BT271" i="24"/>
  <c r="BS271" i="24"/>
  <c r="BR271" i="24"/>
  <c r="BX270" i="24"/>
  <c r="BW270" i="24"/>
  <c r="BU270" i="24"/>
  <c r="BT270" i="24"/>
  <c r="BS270" i="24"/>
  <c r="BR270" i="24"/>
  <c r="BX269" i="24"/>
  <c r="BW269" i="24"/>
  <c r="BU269" i="24"/>
  <c r="BT269" i="24"/>
  <c r="BS269" i="24"/>
  <c r="BR269" i="24"/>
  <c r="BX268" i="24"/>
  <c r="BW268" i="24"/>
  <c r="BU268" i="24"/>
  <c r="BT268" i="24"/>
  <c r="BS268" i="24"/>
  <c r="BR268" i="24"/>
  <c r="BX267" i="24"/>
  <c r="BW267" i="24"/>
  <c r="BU267" i="24"/>
  <c r="BT267" i="24"/>
  <c r="BS267" i="24"/>
  <c r="BR267" i="24"/>
  <c r="BX266" i="24"/>
  <c r="BW266" i="24"/>
  <c r="BU266" i="24"/>
  <c r="BT266" i="24"/>
  <c r="BS266" i="24"/>
  <c r="BR266" i="24"/>
  <c r="BX265" i="24"/>
  <c r="BW265" i="24"/>
  <c r="BU265" i="24"/>
  <c r="BT265" i="24"/>
  <c r="BS265" i="24"/>
  <c r="BR265" i="24"/>
  <c r="BX264" i="24"/>
  <c r="BW264" i="24"/>
  <c r="BU264" i="24"/>
  <c r="BT264" i="24"/>
  <c r="BS264" i="24"/>
  <c r="BR264" i="24"/>
  <c r="BX263" i="24"/>
  <c r="BW263" i="24"/>
  <c r="BU263" i="24"/>
  <c r="BT263" i="24"/>
  <c r="BS263" i="24"/>
  <c r="BR263" i="24"/>
  <c r="BX262" i="24"/>
  <c r="BW262" i="24"/>
  <c r="BU262" i="24"/>
  <c r="BT262" i="24"/>
  <c r="BS262" i="24"/>
  <c r="BR262" i="24"/>
  <c r="BX261" i="24"/>
  <c r="BW261" i="24"/>
  <c r="BU261" i="24"/>
  <c r="BT261" i="24"/>
  <c r="BS261" i="24"/>
  <c r="BR261" i="24"/>
  <c r="BX260" i="24"/>
  <c r="BW260" i="24"/>
  <c r="BU260" i="24"/>
  <c r="BT260" i="24"/>
  <c r="BS260" i="24"/>
  <c r="BR260" i="24"/>
  <c r="BX259" i="24"/>
  <c r="BW259" i="24"/>
  <c r="BU259" i="24"/>
  <c r="BT259" i="24"/>
  <c r="BS259" i="24"/>
  <c r="BR259" i="24"/>
  <c r="BX258" i="24"/>
  <c r="BW258" i="24"/>
  <c r="BU258" i="24"/>
  <c r="BT258" i="24"/>
  <c r="BS258" i="24"/>
  <c r="BR258" i="24"/>
  <c r="BX257" i="24"/>
  <c r="BW257" i="24"/>
  <c r="BU257" i="24"/>
  <c r="BT257" i="24"/>
  <c r="BS257" i="24"/>
  <c r="BR257" i="24"/>
  <c r="BX256" i="24"/>
  <c r="BW256" i="24"/>
  <c r="BU256" i="24"/>
  <c r="BT256" i="24"/>
  <c r="BS256" i="24"/>
  <c r="BR256" i="24"/>
  <c r="BX255" i="24"/>
  <c r="BW255" i="24"/>
  <c r="BU255" i="24"/>
  <c r="BT255" i="24"/>
  <c r="BS255" i="24"/>
  <c r="BR255" i="24"/>
  <c r="BX254" i="24"/>
  <c r="BW254" i="24"/>
  <c r="BU254" i="24"/>
  <c r="BT254" i="24"/>
  <c r="BS254" i="24"/>
  <c r="BR254" i="24"/>
  <c r="BX253" i="24"/>
  <c r="BW253" i="24"/>
  <c r="BU253" i="24"/>
  <c r="BT253" i="24"/>
  <c r="BS253" i="24"/>
  <c r="BR253" i="24"/>
  <c r="BX252" i="24"/>
  <c r="BW252" i="24"/>
  <c r="BU252" i="24"/>
  <c r="BT252" i="24"/>
  <c r="BS252" i="24"/>
  <c r="BR252" i="24"/>
  <c r="BX251" i="24"/>
  <c r="BW251" i="24"/>
  <c r="BU251" i="24"/>
  <c r="BT251" i="24"/>
  <c r="BS251" i="24"/>
  <c r="BR251" i="24"/>
  <c r="BX250" i="24"/>
  <c r="BW250" i="24"/>
  <c r="BU250" i="24"/>
  <c r="BT250" i="24"/>
  <c r="BS250" i="24"/>
  <c r="BR250" i="24"/>
  <c r="BX249" i="24"/>
  <c r="BW249" i="24"/>
  <c r="BU249" i="24"/>
  <c r="BT249" i="24"/>
  <c r="BS249" i="24"/>
  <c r="BR249" i="24"/>
  <c r="BX248" i="24"/>
  <c r="BW248" i="24"/>
  <c r="BU248" i="24"/>
  <c r="BT248" i="24"/>
  <c r="BS248" i="24"/>
  <c r="BR248" i="24"/>
  <c r="BX247" i="24"/>
  <c r="BW247" i="24"/>
  <c r="BU247" i="24"/>
  <c r="BT247" i="24"/>
  <c r="BS247" i="24"/>
  <c r="BR247" i="24"/>
  <c r="BX246" i="24"/>
  <c r="BW246" i="24"/>
  <c r="BU246" i="24"/>
  <c r="BT246" i="24"/>
  <c r="BS246" i="24"/>
  <c r="BR246" i="24"/>
  <c r="AL246" i="24"/>
  <c r="AK246" i="24"/>
  <c r="BX245" i="24"/>
  <c r="BW245" i="24"/>
  <c r="BU245" i="24"/>
  <c r="BT245" i="24"/>
  <c r="BS245" i="24"/>
  <c r="BR245" i="24"/>
  <c r="AL245" i="24"/>
  <c r="AK245" i="24"/>
  <c r="BX244" i="24"/>
  <c r="BW244" i="24"/>
  <c r="BU244" i="24"/>
  <c r="BT244" i="24"/>
  <c r="BS244" i="24"/>
  <c r="BR244" i="24"/>
  <c r="AL244" i="24"/>
  <c r="AK244" i="24"/>
  <c r="BX243" i="24"/>
  <c r="BW243" i="24"/>
  <c r="BU243" i="24"/>
  <c r="BT243" i="24"/>
  <c r="BS243" i="24"/>
  <c r="BR243" i="24"/>
  <c r="AL243" i="24"/>
  <c r="AK243" i="24"/>
  <c r="BX242" i="24"/>
  <c r="BW242" i="24"/>
  <c r="BU242" i="24"/>
  <c r="BT242" i="24"/>
  <c r="BS242" i="24"/>
  <c r="BR242" i="24"/>
  <c r="AL242" i="24"/>
  <c r="AK242" i="24"/>
  <c r="BX241" i="24"/>
  <c r="BW241" i="24"/>
  <c r="BU241" i="24"/>
  <c r="BT241" i="24"/>
  <c r="BS241" i="24"/>
  <c r="BR241" i="24"/>
  <c r="AL241" i="24"/>
  <c r="AK241" i="24"/>
  <c r="BX240" i="24"/>
  <c r="BW240" i="24"/>
  <c r="BU240" i="24"/>
  <c r="BT240" i="24"/>
  <c r="BS240" i="24"/>
  <c r="BR240" i="24"/>
  <c r="AL240" i="24"/>
  <c r="AK240" i="24"/>
  <c r="BX239" i="24"/>
  <c r="BW239" i="24"/>
  <c r="BU239" i="24"/>
  <c r="BT239" i="24"/>
  <c r="BS239" i="24"/>
  <c r="BR239" i="24"/>
  <c r="AL239" i="24"/>
  <c r="AK239" i="24"/>
  <c r="BX238" i="24"/>
  <c r="BW238" i="24"/>
  <c r="BU238" i="24"/>
  <c r="BT238" i="24"/>
  <c r="BS238" i="24"/>
  <c r="BR238" i="24"/>
  <c r="AL238" i="24"/>
  <c r="AK238" i="24"/>
  <c r="BX237" i="24"/>
  <c r="BW237" i="24"/>
  <c r="BU237" i="24"/>
  <c r="BT237" i="24"/>
  <c r="BS237" i="24"/>
  <c r="BR237" i="24"/>
  <c r="AL237" i="24"/>
  <c r="AK237" i="24"/>
  <c r="BX236" i="24"/>
  <c r="BW236" i="24"/>
  <c r="BU236" i="24"/>
  <c r="BT236" i="24"/>
  <c r="BS236" i="24"/>
  <c r="BR236" i="24"/>
  <c r="AL236" i="24"/>
  <c r="AK236" i="24"/>
  <c r="BX235" i="24"/>
  <c r="BW235" i="24"/>
  <c r="BU235" i="24"/>
  <c r="BT235" i="24"/>
  <c r="BS235" i="24"/>
  <c r="BR235" i="24"/>
  <c r="AL235" i="24"/>
  <c r="AK235" i="24"/>
  <c r="BX234" i="24"/>
  <c r="BW234" i="24"/>
  <c r="BU234" i="24"/>
  <c r="BT234" i="24"/>
  <c r="BS234" i="24"/>
  <c r="BR234" i="24"/>
  <c r="AL234" i="24"/>
  <c r="AK234" i="24"/>
  <c r="BX233" i="24"/>
  <c r="BW233" i="24"/>
  <c r="BU233" i="24"/>
  <c r="BT233" i="24"/>
  <c r="BS233" i="24"/>
  <c r="BR233" i="24"/>
  <c r="AL233" i="24"/>
  <c r="AK233" i="24"/>
  <c r="BX232" i="24"/>
  <c r="BW232" i="24"/>
  <c r="BU232" i="24"/>
  <c r="BT232" i="24"/>
  <c r="BS232" i="24"/>
  <c r="BR232" i="24"/>
  <c r="AL232" i="24"/>
  <c r="AK232" i="24"/>
  <c r="BX231" i="24"/>
  <c r="BW231" i="24"/>
  <c r="BU231" i="24"/>
  <c r="BT231" i="24"/>
  <c r="BS231" i="24"/>
  <c r="BR231" i="24"/>
  <c r="AL231" i="24"/>
  <c r="AK231" i="24"/>
  <c r="BX230" i="24"/>
  <c r="BW230" i="24"/>
  <c r="BU230" i="24"/>
  <c r="BT230" i="24"/>
  <c r="BS230" i="24"/>
  <c r="BR230" i="24"/>
  <c r="AL230" i="24"/>
  <c r="AK230" i="24"/>
  <c r="BX229" i="24"/>
  <c r="BW229" i="24"/>
  <c r="BU229" i="24"/>
  <c r="BT229" i="24"/>
  <c r="BS229" i="24"/>
  <c r="BR229" i="24"/>
  <c r="AR229" i="24"/>
  <c r="AQ229" i="24"/>
  <c r="AP229" i="24"/>
  <c r="AL229" i="24"/>
  <c r="AK229" i="24"/>
  <c r="BX228" i="24"/>
  <c r="BW228" i="24"/>
  <c r="BU228" i="24"/>
  <c r="BT228" i="24"/>
  <c r="BS228" i="24"/>
  <c r="BR228" i="24"/>
  <c r="AR228" i="24"/>
  <c r="AQ228" i="24"/>
  <c r="AP228" i="24"/>
  <c r="AL228" i="24"/>
  <c r="AK228" i="24"/>
  <c r="BX227" i="24"/>
  <c r="BW227" i="24"/>
  <c r="BU227" i="24"/>
  <c r="BT227" i="24"/>
  <c r="BS227" i="24"/>
  <c r="BR227" i="24"/>
  <c r="AR227" i="24"/>
  <c r="AQ227" i="24"/>
  <c r="AP227" i="24"/>
  <c r="AL227" i="24"/>
  <c r="AK227" i="24"/>
  <c r="BX226" i="24"/>
  <c r="BW226" i="24"/>
  <c r="BU226" i="24"/>
  <c r="BT226" i="24"/>
  <c r="BS226" i="24"/>
  <c r="BR226" i="24"/>
  <c r="AR226" i="24"/>
  <c r="AQ226" i="24"/>
  <c r="AP226" i="24"/>
  <c r="AL226" i="24"/>
  <c r="AK226" i="24"/>
  <c r="BX225" i="24"/>
  <c r="BW225" i="24"/>
  <c r="BU225" i="24"/>
  <c r="BT225" i="24"/>
  <c r="BS225" i="24"/>
  <c r="BR225" i="24"/>
  <c r="AR225" i="24"/>
  <c r="AQ225" i="24"/>
  <c r="AP225" i="24"/>
  <c r="AL225" i="24"/>
  <c r="AK225" i="24"/>
  <c r="BX224" i="24"/>
  <c r="BW224" i="24"/>
  <c r="BU224" i="24"/>
  <c r="BT224" i="24"/>
  <c r="BS224" i="24"/>
  <c r="BR224" i="24"/>
  <c r="AR224" i="24"/>
  <c r="AQ224" i="24"/>
  <c r="AP224" i="24"/>
  <c r="AL224" i="24"/>
  <c r="AK224" i="24"/>
  <c r="BX223" i="24"/>
  <c r="BW223" i="24"/>
  <c r="BU223" i="24"/>
  <c r="BT223" i="24"/>
  <c r="BS223" i="24"/>
  <c r="BR223" i="24"/>
  <c r="AR223" i="24"/>
  <c r="AQ223" i="24"/>
  <c r="AP223" i="24"/>
  <c r="AL223" i="24"/>
  <c r="AK223" i="24"/>
  <c r="BX222" i="24"/>
  <c r="BW222" i="24"/>
  <c r="BU222" i="24"/>
  <c r="BT222" i="24"/>
  <c r="BS222" i="24"/>
  <c r="BR222" i="24"/>
  <c r="AR222" i="24"/>
  <c r="AQ222" i="24"/>
  <c r="AP222" i="24"/>
  <c r="AL222" i="24"/>
  <c r="AK222" i="24"/>
  <c r="BX221" i="24"/>
  <c r="BW221" i="24"/>
  <c r="BU221" i="24"/>
  <c r="BT221" i="24"/>
  <c r="BS221" i="24"/>
  <c r="BR221" i="24"/>
  <c r="AR221" i="24"/>
  <c r="AQ221" i="24"/>
  <c r="AP221" i="24"/>
  <c r="AL221" i="24"/>
  <c r="AK221" i="24"/>
  <c r="BX220" i="24"/>
  <c r="BW220" i="24"/>
  <c r="BU220" i="24"/>
  <c r="BT220" i="24"/>
  <c r="BS220" i="24"/>
  <c r="BR220" i="24"/>
  <c r="AR220" i="24"/>
  <c r="AQ220" i="24"/>
  <c r="AP220" i="24"/>
  <c r="AL220" i="24"/>
  <c r="AK220" i="24"/>
  <c r="BX219" i="24"/>
  <c r="BW219" i="24"/>
  <c r="BU219" i="24"/>
  <c r="BT219" i="24"/>
  <c r="BS219" i="24"/>
  <c r="BR219" i="24"/>
  <c r="AR219" i="24"/>
  <c r="AQ219" i="24"/>
  <c r="AP219" i="24"/>
  <c r="AL219" i="24"/>
  <c r="AK219" i="24"/>
  <c r="BX218" i="24"/>
  <c r="BW218" i="24"/>
  <c r="BU218" i="24"/>
  <c r="BT218" i="24"/>
  <c r="BS218" i="24"/>
  <c r="BR218" i="24"/>
  <c r="AR218" i="24"/>
  <c r="AQ218" i="24"/>
  <c r="AP218" i="24"/>
  <c r="AL218" i="24"/>
  <c r="AK218" i="24"/>
  <c r="BX217" i="24"/>
  <c r="BW217" i="24"/>
  <c r="BU217" i="24"/>
  <c r="BT217" i="24"/>
  <c r="BS217" i="24"/>
  <c r="BR217" i="24"/>
  <c r="AR217" i="24"/>
  <c r="AQ217" i="24"/>
  <c r="AP217" i="24"/>
  <c r="AL217" i="24"/>
  <c r="AK217" i="24"/>
  <c r="BX216" i="24"/>
  <c r="BW216" i="24"/>
  <c r="BU216" i="24"/>
  <c r="BT216" i="24"/>
  <c r="BS216" i="24"/>
  <c r="BR216" i="24"/>
  <c r="AR216" i="24"/>
  <c r="AQ216" i="24"/>
  <c r="AP216" i="24"/>
  <c r="AL216" i="24"/>
  <c r="AK216" i="24"/>
  <c r="BX215" i="24"/>
  <c r="BW215" i="24"/>
  <c r="BU215" i="24"/>
  <c r="BT215" i="24"/>
  <c r="BS215" i="24"/>
  <c r="BR215" i="24"/>
  <c r="AR215" i="24"/>
  <c r="AQ215" i="24"/>
  <c r="AP215" i="24"/>
  <c r="AL215" i="24"/>
  <c r="AK215" i="24"/>
  <c r="BX214" i="24"/>
  <c r="BW214" i="24"/>
  <c r="BU214" i="24"/>
  <c r="BT214" i="24"/>
  <c r="BS214" i="24"/>
  <c r="BR214" i="24"/>
  <c r="AR214" i="24"/>
  <c r="AQ214" i="24"/>
  <c r="AP214" i="24"/>
  <c r="AL214" i="24"/>
  <c r="AK214" i="24"/>
  <c r="BX213" i="24"/>
  <c r="BW213" i="24"/>
  <c r="BU213" i="24"/>
  <c r="BT213" i="24"/>
  <c r="BS213" i="24"/>
  <c r="BR213" i="24"/>
  <c r="AR213" i="24"/>
  <c r="AQ213" i="24"/>
  <c r="AP213" i="24"/>
  <c r="AL213" i="24"/>
  <c r="AK213" i="24"/>
  <c r="BX212" i="24"/>
  <c r="BW212" i="24"/>
  <c r="BU212" i="24"/>
  <c r="BT212" i="24"/>
  <c r="BS212" i="24"/>
  <c r="BR212" i="24"/>
  <c r="AR212" i="24"/>
  <c r="AQ212" i="24"/>
  <c r="AP212" i="24"/>
  <c r="AL212" i="24"/>
  <c r="AK212" i="24"/>
  <c r="BX211" i="24"/>
  <c r="BW211" i="24"/>
  <c r="BU211" i="24"/>
  <c r="BT211" i="24"/>
  <c r="BS211" i="24"/>
  <c r="BR211" i="24"/>
  <c r="AR211" i="24"/>
  <c r="AQ211" i="24"/>
  <c r="AP211" i="24"/>
  <c r="AL211" i="24"/>
  <c r="AK211" i="24"/>
  <c r="BX210" i="24"/>
  <c r="BW210" i="24"/>
  <c r="BU210" i="24"/>
  <c r="BT210" i="24"/>
  <c r="BS210" i="24"/>
  <c r="BR210" i="24"/>
  <c r="AR210" i="24"/>
  <c r="AQ210" i="24"/>
  <c r="AP210" i="24"/>
  <c r="AL210" i="24"/>
  <c r="AK210" i="24"/>
  <c r="BX209" i="24"/>
  <c r="BW209" i="24"/>
  <c r="BU209" i="24"/>
  <c r="BT209" i="24"/>
  <c r="BS209" i="24"/>
  <c r="BR209" i="24"/>
  <c r="AR209" i="24"/>
  <c r="AQ209" i="24"/>
  <c r="AP209" i="24"/>
  <c r="AL209" i="24"/>
  <c r="AK209" i="24"/>
  <c r="AJ209" i="24"/>
  <c r="AI209" i="24"/>
  <c r="AH209" i="24"/>
  <c r="AF209" i="24"/>
  <c r="AE209" i="24"/>
  <c r="BX208" i="24"/>
  <c r="BW208" i="24"/>
  <c r="BU208" i="24"/>
  <c r="BT208" i="24"/>
  <c r="BS208" i="24"/>
  <c r="BR208" i="24"/>
  <c r="AR208" i="24"/>
  <c r="AQ208" i="24"/>
  <c r="AP208" i="24"/>
  <c r="AL208" i="24"/>
  <c r="AK208" i="24"/>
  <c r="AJ208" i="24"/>
  <c r="AI208" i="24"/>
  <c r="AH208" i="24"/>
  <c r="AF208" i="24"/>
  <c r="AE208" i="24"/>
  <c r="BX207" i="24"/>
  <c r="BW207" i="24"/>
  <c r="BU207" i="24"/>
  <c r="BT207" i="24"/>
  <c r="BS207" i="24"/>
  <c r="BR207" i="24"/>
  <c r="AR207" i="24"/>
  <c r="AQ207" i="24"/>
  <c r="AP207" i="24"/>
  <c r="AL207" i="24"/>
  <c r="AK207" i="24"/>
  <c r="AJ207" i="24"/>
  <c r="AI207" i="24"/>
  <c r="AH207" i="24"/>
  <c r="AF207" i="24"/>
  <c r="AE207" i="24"/>
  <c r="BX206" i="24"/>
  <c r="BW206" i="24"/>
  <c r="BU206" i="24"/>
  <c r="BT206" i="24"/>
  <c r="BS206" i="24"/>
  <c r="BR206" i="24"/>
  <c r="AR206" i="24"/>
  <c r="AQ206" i="24"/>
  <c r="AP206" i="24"/>
  <c r="AL206" i="24"/>
  <c r="AK206" i="24"/>
  <c r="AJ206" i="24"/>
  <c r="AI206" i="24"/>
  <c r="AH206" i="24"/>
  <c r="AF206" i="24"/>
  <c r="AE206" i="24"/>
  <c r="BX205" i="24"/>
  <c r="BW205" i="24"/>
  <c r="BU205" i="24"/>
  <c r="BT205" i="24"/>
  <c r="BS205" i="24"/>
  <c r="BR205" i="24"/>
  <c r="AR205" i="24"/>
  <c r="AQ205" i="24"/>
  <c r="AP205" i="24"/>
  <c r="AL205" i="24"/>
  <c r="AK205" i="24"/>
  <c r="AJ205" i="24"/>
  <c r="AI205" i="24"/>
  <c r="AH205" i="24"/>
  <c r="AF205" i="24"/>
  <c r="AE205" i="24"/>
  <c r="BX204" i="24"/>
  <c r="BW204" i="24"/>
  <c r="BU204" i="24"/>
  <c r="BT204" i="24"/>
  <c r="BS204" i="24"/>
  <c r="BR204" i="24"/>
  <c r="AR204" i="24"/>
  <c r="AQ204" i="24"/>
  <c r="AP204" i="24"/>
  <c r="AL204" i="24"/>
  <c r="AK204" i="24"/>
  <c r="AJ204" i="24"/>
  <c r="AI204" i="24"/>
  <c r="AH204" i="24"/>
  <c r="AF204" i="24"/>
  <c r="AE204" i="24"/>
  <c r="BX203" i="24"/>
  <c r="BW203" i="24"/>
  <c r="BU203" i="24"/>
  <c r="BT203" i="24"/>
  <c r="BS203" i="24"/>
  <c r="BR203" i="24"/>
  <c r="AR203" i="24"/>
  <c r="AQ203" i="24"/>
  <c r="AP203" i="24"/>
  <c r="AL203" i="24"/>
  <c r="AK203" i="24"/>
  <c r="AJ203" i="24"/>
  <c r="AI203" i="24"/>
  <c r="AH203" i="24"/>
  <c r="AF203" i="24"/>
  <c r="AE203" i="24"/>
  <c r="BX202" i="24"/>
  <c r="BW202" i="24"/>
  <c r="BU202" i="24"/>
  <c r="BT202" i="24"/>
  <c r="BS202" i="24"/>
  <c r="BR202" i="24"/>
  <c r="AR202" i="24"/>
  <c r="AQ202" i="24"/>
  <c r="AP202" i="24"/>
  <c r="AL202" i="24"/>
  <c r="AK202" i="24"/>
  <c r="AJ202" i="24"/>
  <c r="AI202" i="24"/>
  <c r="AH202" i="24"/>
  <c r="AF202" i="24"/>
  <c r="AE202" i="24"/>
  <c r="BX201" i="24"/>
  <c r="BW201" i="24"/>
  <c r="BU201" i="24"/>
  <c r="BT201" i="24"/>
  <c r="BS201" i="24"/>
  <c r="BR201" i="24"/>
  <c r="AR201" i="24"/>
  <c r="AQ201" i="24"/>
  <c r="AP201" i="24"/>
  <c r="AL201" i="24"/>
  <c r="AK201" i="24"/>
  <c r="AJ201" i="24"/>
  <c r="AI201" i="24"/>
  <c r="AH201" i="24"/>
  <c r="AF201" i="24"/>
  <c r="AE201" i="24"/>
  <c r="BX200" i="24"/>
  <c r="BW200" i="24"/>
  <c r="BU200" i="24"/>
  <c r="BT200" i="24"/>
  <c r="BS200" i="24"/>
  <c r="BR200" i="24"/>
  <c r="AR200" i="24"/>
  <c r="AQ200" i="24"/>
  <c r="AP200" i="24"/>
  <c r="AL200" i="24"/>
  <c r="AK200" i="24"/>
  <c r="AJ200" i="24"/>
  <c r="AI200" i="24"/>
  <c r="AH200" i="24"/>
  <c r="AF200" i="24"/>
  <c r="AE200" i="24"/>
  <c r="BX199" i="24"/>
  <c r="BW199" i="24"/>
  <c r="BU199" i="24"/>
  <c r="BT199" i="24"/>
  <c r="BS199" i="24"/>
  <c r="BR199" i="24"/>
  <c r="AR199" i="24"/>
  <c r="AQ199" i="24"/>
  <c r="AP199" i="24"/>
  <c r="AL199" i="24"/>
  <c r="AK199" i="24"/>
  <c r="AJ199" i="24"/>
  <c r="AI199" i="24"/>
  <c r="AH199" i="24"/>
  <c r="AF199" i="24"/>
  <c r="AE199" i="24"/>
  <c r="BX198" i="24"/>
  <c r="BW198" i="24"/>
  <c r="BU198" i="24"/>
  <c r="BT198" i="24"/>
  <c r="BS198" i="24"/>
  <c r="BR198" i="24"/>
  <c r="AR198" i="24"/>
  <c r="AQ198" i="24"/>
  <c r="AP198" i="24"/>
  <c r="AL198" i="24"/>
  <c r="AK198" i="24"/>
  <c r="AJ198" i="24"/>
  <c r="AI198" i="24"/>
  <c r="AH198" i="24"/>
  <c r="AF198" i="24"/>
  <c r="AE198" i="24"/>
  <c r="BX197" i="24"/>
  <c r="BW197" i="24"/>
  <c r="BU197" i="24"/>
  <c r="BT197" i="24"/>
  <c r="BS197" i="24"/>
  <c r="BR197" i="24"/>
  <c r="AR197" i="24"/>
  <c r="AQ197" i="24"/>
  <c r="AP197" i="24"/>
  <c r="AL197" i="24"/>
  <c r="AK197" i="24"/>
  <c r="AJ197" i="24"/>
  <c r="AI197" i="24"/>
  <c r="AH197" i="24"/>
  <c r="AF197" i="24"/>
  <c r="AE197" i="24"/>
  <c r="BX196" i="24"/>
  <c r="BW196" i="24"/>
  <c r="BU196" i="24"/>
  <c r="BT196" i="24"/>
  <c r="BS196" i="24"/>
  <c r="BR196" i="24"/>
  <c r="AR196" i="24"/>
  <c r="AQ196" i="24"/>
  <c r="AP196" i="24"/>
  <c r="AL196" i="24"/>
  <c r="AK196" i="24"/>
  <c r="AJ196" i="24"/>
  <c r="AI196" i="24"/>
  <c r="AH196" i="24"/>
  <c r="AF196" i="24"/>
  <c r="AE196" i="24"/>
  <c r="BX195" i="24"/>
  <c r="BW195" i="24"/>
  <c r="BU195" i="24"/>
  <c r="BT195" i="24"/>
  <c r="BS195" i="24"/>
  <c r="BR195" i="24"/>
  <c r="AR195" i="24"/>
  <c r="AQ195" i="24"/>
  <c r="AP195" i="24"/>
  <c r="AL195" i="24"/>
  <c r="AK195" i="24"/>
  <c r="AJ195" i="24"/>
  <c r="AI195" i="24"/>
  <c r="AH195" i="24"/>
  <c r="AG195" i="24"/>
  <c r="AF195" i="24"/>
  <c r="AE195" i="24"/>
  <c r="BX194" i="24"/>
  <c r="BW194" i="24"/>
  <c r="BU194" i="24"/>
  <c r="BT194" i="24"/>
  <c r="BS194" i="24"/>
  <c r="BR194" i="24"/>
  <c r="AR194" i="24"/>
  <c r="AQ194" i="24"/>
  <c r="AP194" i="24"/>
  <c r="AL194" i="24"/>
  <c r="AK194" i="24"/>
  <c r="AJ194" i="24"/>
  <c r="AI194" i="24"/>
  <c r="AH194" i="24"/>
  <c r="AG194" i="24"/>
  <c r="AF194" i="24"/>
  <c r="AE194" i="24"/>
  <c r="BX193" i="24"/>
  <c r="BW193" i="24"/>
  <c r="BU193" i="24"/>
  <c r="BT193" i="24"/>
  <c r="BS193" i="24"/>
  <c r="BR193" i="24"/>
  <c r="AR193" i="24"/>
  <c r="AQ193" i="24"/>
  <c r="AP193" i="24"/>
  <c r="AL193" i="24"/>
  <c r="AK193" i="24"/>
  <c r="AJ193" i="24"/>
  <c r="AI193" i="24"/>
  <c r="AH193" i="24"/>
  <c r="AG193" i="24"/>
  <c r="AF193" i="24"/>
  <c r="AE193" i="24"/>
  <c r="BX192" i="24"/>
  <c r="BW192" i="24"/>
  <c r="BU192" i="24"/>
  <c r="BT192" i="24"/>
  <c r="BS192" i="24"/>
  <c r="BR192" i="24"/>
  <c r="AR192" i="24"/>
  <c r="AQ192" i="24"/>
  <c r="AP192" i="24"/>
  <c r="AL192" i="24"/>
  <c r="AK192" i="24"/>
  <c r="AJ192" i="24"/>
  <c r="AI192" i="24"/>
  <c r="AH192" i="24"/>
  <c r="AG192" i="24"/>
  <c r="AF192" i="24"/>
  <c r="AE192" i="24"/>
  <c r="BX191" i="24"/>
  <c r="BW191" i="24"/>
  <c r="BU191" i="24"/>
  <c r="BT191" i="24"/>
  <c r="BS191" i="24"/>
  <c r="BR191" i="24"/>
  <c r="AR191" i="24"/>
  <c r="AQ191" i="24"/>
  <c r="AP191" i="24"/>
  <c r="AL191" i="24"/>
  <c r="AK191" i="24"/>
  <c r="AJ191" i="24"/>
  <c r="AI191" i="24"/>
  <c r="AH191" i="24"/>
  <c r="AG191" i="24"/>
  <c r="AF191" i="24"/>
  <c r="AE191" i="24"/>
  <c r="BX190" i="24"/>
  <c r="BW190" i="24"/>
  <c r="BU190" i="24"/>
  <c r="BT190" i="24"/>
  <c r="BS190" i="24"/>
  <c r="BR190" i="24"/>
  <c r="AR190" i="24"/>
  <c r="AQ190" i="24"/>
  <c r="AP190" i="24"/>
  <c r="AL190" i="24"/>
  <c r="AK190" i="24"/>
  <c r="AJ190" i="24"/>
  <c r="AI190" i="24"/>
  <c r="AH190" i="24"/>
  <c r="AG190" i="24"/>
  <c r="AF190" i="24"/>
  <c r="AE190" i="24"/>
  <c r="BX189" i="24"/>
  <c r="BW189" i="24"/>
  <c r="BU189" i="24"/>
  <c r="BT189" i="24"/>
  <c r="BS189" i="24"/>
  <c r="BR189" i="24"/>
  <c r="AR189" i="24"/>
  <c r="AQ189" i="24"/>
  <c r="AP189" i="24"/>
  <c r="AL189" i="24"/>
  <c r="AK189" i="24"/>
  <c r="AJ189" i="24"/>
  <c r="AI189" i="24"/>
  <c r="AH189" i="24"/>
  <c r="AG189" i="24"/>
  <c r="AF189" i="24"/>
  <c r="AE189" i="24"/>
  <c r="BX188" i="24"/>
  <c r="BW188" i="24"/>
  <c r="BU188" i="24"/>
  <c r="BT188" i="24"/>
  <c r="BS188" i="24"/>
  <c r="BR188" i="24"/>
  <c r="AR188" i="24"/>
  <c r="AQ188" i="24"/>
  <c r="AP188" i="24"/>
  <c r="AL188" i="24"/>
  <c r="AK188" i="24"/>
  <c r="AJ188" i="24"/>
  <c r="AI188" i="24"/>
  <c r="AH188" i="24"/>
  <c r="AG188" i="24"/>
  <c r="AF188" i="24"/>
  <c r="AE188" i="24"/>
  <c r="BX187" i="24"/>
  <c r="BW187" i="24"/>
  <c r="BU187" i="24"/>
  <c r="BT187" i="24"/>
  <c r="BS187" i="24"/>
  <c r="BR187" i="24"/>
  <c r="AR187" i="24"/>
  <c r="AQ187" i="24"/>
  <c r="AP187" i="24"/>
  <c r="AL187" i="24"/>
  <c r="AK187" i="24"/>
  <c r="AJ187" i="24"/>
  <c r="AI187" i="24"/>
  <c r="AH187" i="24"/>
  <c r="AG187" i="24"/>
  <c r="AF187" i="24"/>
  <c r="AE187" i="24"/>
  <c r="BX186" i="24"/>
  <c r="BW186" i="24"/>
  <c r="BU186" i="24"/>
  <c r="BT186" i="24"/>
  <c r="BS186" i="24"/>
  <c r="BR186" i="24"/>
  <c r="AR186" i="24"/>
  <c r="AQ186" i="24"/>
  <c r="AP186" i="24"/>
  <c r="AL186" i="24"/>
  <c r="AK186" i="24"/>
  <c r="AJ186" i="24"/>
  <c r="AI186" i="24"/>
  <c r="AH186" i="24"/>
  <c r="AG186" i="24"/>
  <c r="AF186" i="24"/>
  <c r="AE186" i="24"/>
  <c r="BX185" i="24"/>
  <c r="BW185" i="24"/>
  <c r="BU185" i="24"/>
  <c r="BT185" i="24"/>
  <c r="BS185" i="24"/>
  <c r="BR185" i="24"/>
  <c r="AR185" i="24"/>
  <c r="AQ185" i="24"/>
  <c r="AP185" i="24"/>
  <c r="AL185" i="24"/>
  <c r="AK185" i="24"/>
  <c r="AJ185" i="24"/>
  <c r="AI185" i="24"/>
  <c r="AH185" i="24"/>
  <c r="AG185" i="24"/>
  <c r="AF185" i="24"/>
  <c r="AE185" i="24"/>
  <c r="BX184" i="24"/>
  <c r="BW184" i="24"/>
  <c r="BU184" i="24"/>
  <c r="BT184" i="24"/>
  <c r="BS184" i="24"/>
  <c r="BR184" i="24"/>
  <c r="AR184" i="24"/>
  <c r="AQ184" i="24"/>
  <c r="AP184" i="24"/>
  <c r="AL184" i="24"/>
  <c r="AK184" i="24"/>
  <c r="AJ184" i="24"/>
  <c r="AI184" i="24"/>
  <c r="AH184" i="24"/>
  <c r="AG184" i="24"/>
  <c r="AF184" i="24"/>
  <c r="AE184" i="24"/>
  <c r="BX183" i="24"/>
  <c r="BW183" i="24"/>
  <c r="BU183" i="24"/>
  <c r="BT183" i="24"/>
  <c r="BS183" i="24"/>
  <c r="BR183" i="24"/>
  <c r="AR183" i="24"/>
  <c r="AQ183" i="24"/>
  <c r="AP183" i="24"/>
  <c r="AL183" i="24"/>
  <c r="AK183" i="24"/>
  <c r="AJ183" i="24"/>
  <c r="AI183" i="24"/>
  <c r="AH183" i="24"/>
  <c r="AG183" i="24"/>
  <c r="AF183" i="24"/>
  <c r="AE183" i="24"/>
  <c r="BX182" i="24"/>
  <c r="BW182" i="24"/>
  <c r="BU182" i="24"/>
  <c r="BT182" i="24"/>
  <c r="BS182" i="24"/>
  <c r="BR182" i="24"/>
  <c r="AR182" i="24"/>
  <c r="AQ182" i="24"/>
  <c r="AP182" i="24"/>
  <c r="AL182" i="24"/>
  <c r="AK182" i="24"/>
  <c r="AJ182" i="24"/>
  <c r="AI182" i="24"/>
  <c r="AH182" i="24"/>
  <c r="AG182" i="24"/>
  <c r="AF182" i="24"/>
  <c r="AE182" i="24"/>
  <c r="BX181" i="24"/>
  <c r="BW181" i="24"/>
  <c r="BU181" i="24"/>
  <c r="BT181" i="24"/>
  <c r="BS181" i="24"/>
  <c r="BR181" i="24"/>
  <c r="AR181" i="24"/>
  <c r="AQ181" i="24"/>
  <c r="AP181" i="24"/>
  <c r="AL181" i="24"/>
  <c r="AK181" i="24"/>
  <c r="AJ181" i="24"/>
  <c r="AI181" i="24"/>
  <c r="AH181" i="24"/>
  <c r="AG181" i="24"/>
  <c r="AF181" i="24"/>
  <c r="AE181" i="24"/>
  <c r="BX180" i="24"/>
  <c r="BW180" i="24"/>
  <c r="BU180" i="24"/>
  <c r="BT180" i="24"/>
  <c r="BS180" i="24"/>
  <c r="BR180" i="24"/>
  <c r="AR180" i="24"/>
  <c r="AQ180" i="24"/>
  <c r="AP180" i="24"/>
  <c r="AL180" i="24"/>
  <c r="AK180" i="24"/>
  <c r="AJ180" i="24"/>
  <c r="AI180" i="24"/>
  <c r="AH180" i="24"/>
  <c r="AG180" i="24"/>
  <c r="AF180" i="24"/>
  <c r="AE180" i="24"/>
  <c r="BX179" i="24"/>
  <c r="BW179" i="24"/>
  <c r="BU179" i="24"/>
  <c r="BT179" i="24"/>
  <c r="BS179" i="24"/>
  <c r="BR179" i="24"/>
  <c r="AR179" i="24"/>
  <c r="AQ179" i="24"/>
  <c r="AP179" i="24"/>
  <c r="AL179" i="24"/>
  <c r="AK179" i="24"/>
  <c r="AJ179" i="24"/>
  <c r="AI179" i="24"/>
  <c r="AH179" i="24"/>
  <c r="AG179" i="24"/>
  <c r="AF179" i="24"/>
  <c r="AE179" i="24"/>
  <c r="BX178" i="24"/>
  <c r="BW178" i="24"/>
  <c r="BU178" i="24"/>
  <c r="BT178" i="24"/>
  <c r="BS178" i="24"/>
  <c r="BR178" i="24"/>
  <c r="AR178" i="24"/>
  <c r="AQ178" i="24"/>
  <c r="AP178" i="24"/>
  <c r="AL178" i="24"/>
  <c r="AK178" i="24"/>
  <c r="AJ178" i="24"/>
  <c r="AI178" i="24"/>
  <c r="AH178" i="24"/>
  <c r="AG178" i="24"/>
  <c r="AF178" i="24"/>
  <c r="AE178" i="24"/>
  <c r="BX177" i="24"/>
  <c r="BW177" i="24"/>
  <c r="BU177" i="24"/>
  <c r="BT177" i="24"/>
  <c r="BS177" i="24"/>
  <c r="BR177" i="24"/>
  <c r="AR177" i="24"/>
  <c r="AQ177" i="24"/>
  <c r="AP177" i="24"/>
  <c r="AL177" i="24"/>
  <c r="AK177" i="24"/>
  <c r="AJ177" i="24"/>
  <c r="AI177" i="24"/>
  <c r="AH177" i="24"/>
  <c r="AG177" i="24"/>
  <c r="AF177" i="24"/>
  <c r="AE177" i="24"/>
  <c r="BX176" i="24"/>
  <c r="BW176" i="24"/>
  <c r="BU176" i="24"/>
  <c r="BT176" i="24"/>
  <c r="BS176" i="24"/>
  <c r="BR176" i="24"/>
  <c r="AR176" i="24"/>
  <c r="AQ176" i="24"/>
  <c r="AP176" i="24"/>
  <c r="AL176" i="24"/>
  <c r="AK176" i="24"/>
  <c r="AJ176" i="24"/>
  <c r="AI176" i="24"/>
  <c r="AH176" i="24"/>
  <c r="AG176" i="24"/>
  <c r="AF176" i="24"/>
  <c r="AE176" i="24"/>
  <c r="BX175" i="24"/>
  <c r="BW175" i="24"/>
  <c r="BU175" i="24"/>
  <c r="BT175" i="24"/>
  <c r="BS175" i="24"/>
  <c r="BR175" i="24"/>
  <c r="AR175" i="24"/>
  <c r="AQ175" i="24"/>
  <c r="AP175" i="24"/>
  <c r="AL175" i="24"/>
  <c r="AK175" i="24"/>
  <c r="AJ175" i="24"/>
  <c r="AI175" i="24"/>
  <c r="AH175" i="24"/>
  <c r="AG175" i="24"/>
  <c r="AF175" i="24"/>
  <c r="AE175" i="24"/>
  <c r="BX174" i="24"/>
  <c r="BW174" i="24"/>
  <c r="BU174" i="24"/>
  <c r="BT174" i="24"/>
  <c r="BS174" i="24"/>
  <c r="BR174" i="24"/>
  <c r="AR174" i="24"/>
  <c r="AQ174" i="24"/>
  <c r="AP174" i="24"/>
  <c r="AL174" i="24"/>
  <c r="AK174" i="24"/>
  <c r="AJ174" i="24"/>
  <c r="AI174" i="24"/>
  <c r="AH174" i="24"/>
  <c r="AG174" i="24"/>
  <c r="AF174" i="24"/>
  <c r="AE174" i="24"/>
  <c r="BX173" i="24"/>
  <c r="BW173" i="24"/>
  <c r="BU173" i="24"/>
  <c r="BT173" i="24"/>
  <c r="BS173" i="24"/>
  <c r="BR173" i="24"/>
  <c r="AR173" i="24"/>
  <c r="AQ173" i="24"/>
  <c r="AP173" i="24"/>
  <c r="AL173" i="24"/>
  <c r="AK173" i="24"/>
  <c r="AJ173" i="24"/>
  <c r="AI173" i="24"/>
  <c r="AH173" i="24"/>
  <c r="AG173" i="24"/>
  <c r="AF173" i="24"/>
  <c r="AE173" i="24"/>
  <c r="BX172" i="24"/>
  <c r="BW172" i="24"/>
  <c r="BU172" i="24"/>
  <c r="BT172" i="24"/>
  <c r="BS172" i="24"/>
  <c r="BR172" i="24"/>
  <c r="AR172" i="24"/>
  <c r="AQ172" i="24"/>
  <c r="AP172" i="24"/>
  <c r="AL172" i="24"/>
  <c r="AK172" i="24"/>
  <c r="AJ172" i="24"/>
  <c r="AI172" i="24"/>
  <c r="AH172" i="24"/>
  <c r="AG172" i="24"/>
  <c r="AF172" i="24"/>
  <c r="AE172" i="24"/>
  <c r="BX171" i="24"/>
  <c r="BW171" i="24"/>
  <c r="BU171" i="24"/>
  <c r="BT171" i="24"/>
  <c r="BS171" i="24"/>
  <c r="BR171" i="24"/>
  <c r="AR171" i="24"/>
  <c r="AQ171" i="24"/>
  <c r="AP171" i="24"/>
  <c r="AL171" i="24"/>
  <c r="AK171" i="24"/>
  <c r="AJ171" i="24"/>
  <c r="AI171" i="24"/>
  <c r="AH171" i="24"/>
  <c r="AG171" i="24"/>
  <c r="AF171" i="24"/>
  <c r="AE171" i="24"/>
  <c r="BX170" i="24"/>
  <c r="BW170" i="24"/>
  <c r="BU170" i="24"/>
  <c r="BT170" i="24"/>
  <c r="BS170" i="24"/>
  <c r="BR170" i="24"/>
  <c r="AR170" i="24"/>
  <c r="AQ170" i="24"/>
  <c r="AP170" i="24"/>
  <c r="AL170" i="24"/>
  <c r="AK170" i="24"/>
  <c r="AJ170" i="24"/>
  <c r="AI170" i="24"/>
  <c r="AH170" i="24"/>
  <c r="AG170" i="24"/>
  <c r="AF170" i="24"/>
  <c r="AE170" i="24"/>
  <c r="BX169" i="24"/>
  <c r="BW169" i="24"/>
  <c r="BU169" i="24"/>
  <c r="BT169" i="24"/>
  <c r="BS169" i="24"/>
  <c r="BR169" i="24"/>
  <c r="AR169" i="24"/>
  <c r="AQ169" i="24"/>
  <c r="AP169" i="24"/>
  <c r="AL169" i="24"/>
  <c r="AK169" i="24"/>
  <c r="AJ169" i="24"/>
  <c r="AI169" i="24"/>
  <c r="AH169" i="24"/>
  <c r="AG169" i="24"/>
  <c r="AF169" i="24"/>
  <c r="AE169" i="24"/>
  <c r="BX168" i="24"/>
  <c r="BW168" i="24"/>
  <c r="BU168" i="24"/>
  <c r="BT168" i="24"/>
  <c r="BS168" i="24"/>
  <c r="BR168" i="24"/>
  <c r="AR168" i="24"/>
  <c r="AQ168" i="24"/>
  <c r="AP168" i="24"/>
  <c r="AL168" i="24"/>
  <c r="AK168" i="24"/>
  <c r="AJ168" i="24"/>
  <c r="AI168" i="24"/>
  <c r="AH168" i="24"/>
  <c r="AG168" i="24"/>
  <c r="AF168" i="24"/>
  <c r="AE168" i="24"/>
  <c r="BX167" i="24"/>
  <c r="BW167" i="24"/>
  <c r="BU167" i="24"/>
  <c r="BT167" i="24"/>
  <c r="BS167" i="24"/>
  <c r="BR167" i="24"/>
  <c r="AR167" i="24"/>
  <c r="AQ167" i="24"/>
  <c r="AP167" i="24"/>
  <c r="AL167" i="24"/>
  <c r="AK167" i="24"/>
  <c r="AJ167" i="24"/>
  <c r="AI167" i="24"/>
  <c r="AH167" i="24"/>
  <c r="AG167" i="24"/>
  <c r="AF167" i="24"/>
  <c r="AE167" i="24"/>
  <c r="BX166" i="24"/>
  <c r="BW166" i="24"/>
  <c r="BU166" i="24"/>
  <c r="BT166" i="24"/>
  <c r="BS166" i="24"/>
  <c r="BR166" i="24"/>
  <c r="AR166" i="24"/>
  <c r="AQ166" i="24"/>
  <c r="AP166" i="24"/>
  <c r="AL166" i="24"/>
  <c r="AK166" i="24"/>
  <c r="AJ166" i="24"/>
  <c r="AI166" i="24"/>
  <c r="AH166" i="24"/>
  <c r="AG166" i="24"/>
  <c r="AF166" i="24"/>
  <c r="AE166" i="24"/>
  <c r="BX165" i="24"/>
  <c r="BW165" i="24"/>
  <c r="BU165" i="24"/>
  <c r="BT165" i="24"/>
  <c r="BS165" i="24"/>
  <c r="BR165" i="24"/>
  <c r="AR165" i="24"/>
  <c r="AQ165" i="24"/>
  <c r="AP165" i="24"/>
  <c r="AL165" i="24"/>
  <c r="AK165" i="24"/>
  <c r="AJ165" i="24"/>
  <c r="AI165" i="24"/>
  <c r="AH165" i="24"/>
  <c r="AG165" i="24"/>
  <c r="AF165" i="24"/>
  <c r="AE165" i="24"/>
  <c r="BX164" i="24"/>
  <c r="BW164" i="24"/>
  <c r="BU164" i="24"/>
  <c r="BT164" i="24"/>
  <c r="BS164" i="24"/>
  <c r="BR164" i="24"/>
  <c r="AR164" i="24"/>
  <c r="AQ164" i="24"/>
  <c r="AP164" i="24"/>
  <c r="AL164" i="24"/>
  <c r="AK164" i="24"/>
  <c r="AJ164" i="24"/>
  <c r="AI164" i="24"/>
  <c r="AH164" i="24"/>
  <c r="AG164" i="24"/>
  <c r="AF164" i="24"/>
  <c r="AE164" i="24"/>
  <c r="BX163" i="24"/>
  <c r="BW163" i="24"/>
  <c r="BU163" i="24"/>
  <c r="BT163" i="24"/>
  <c r="BS163" i="24"/>
  <c r="BR163" i="24"/>
  <c r="AR163" i="24"/>
  <c r="AQ163" i="24"/>
  <c r="AP163" i="24"/>
  <c r="AL163" i="24"/>
  <c r="AK163" i="24"/>
  <c r="AJ163" i="24"/>
  <c r="AI163" i="24"/>
  <c r="AH163" i="24"/>
  <c r="AG163" i="24"/>
  <c r="AF163" i="24"/>
  <c r="AE163" i="24"/>
  <c r="BX162" i="24"/>
  <c r="BW162" i="24"/>
  <c r="BU162" i="24"/>
  <c r="BT162" i="24"/>
  <c r="BS162" i="24"/>
  <c r="BR162" i="24"/>
  <c r="AR162" i="24"/>
  <c r="AQ162" i="24"/>
  <c r="AP162" i="24"/>
  <c r="AL162" i="24"/>
  <c r="AK162" i="24"/>
  <c r="AJ162" i="24"/>
  <c r="AI162" i="24"/>
  <c r="AH162" i="24"/>
  <c r="AG162" i="24"/>
  <c r="AF162" i="24"/>
  <c r="AE162" i="24"/>
  <c r="BX161" i="24"/>
  <c r="BW161" i="24"/>
  <c r="BU161" i="24"/>
  <c r="BT161" i="24"/>
  <c r="BS161" i="24"/>
  <c r="BR161" i="24"/>
  <c r="AR161" i="24"/>
  <c r="AQ161" i="24"/>
  <c r="AP161" i="24"/>
  <c r="AL161" i="24"/>
  <c r="AK161" i="24"/>
  <c r="AJ161" i="24"/>
  <c r="AI161" i="24"/>
  <c r="AH161" i="24"/>
  <c r="AG161" i="24"/>
  <c r="AF161" i="24"/>
  <c r="AE161" i="24"/>
  <c r="BX160" i="24"/>
  <c r="BW160" i="24"/>
  <c r="BU160" i="24"/>
  <c r="BT160" i="24"/>
  <c r="BS160" i="24"/>
  <c r="BR160" i="24"/>
  <c r="AR160" i="24"/>
  <c r="AQ160" i="24"/>
  <c r="AP160" i="24"/>
  <c r="AL160" i="24"/>
  <c r="AK160" i="24"/>
  <c r="AJ160" i="24"/>
  <c r="AI160" i="24"/>
  <c r="AH160" i="24"/>
  <c r="AG160" i="24"/>
  <c r="AF160" i="24"/>
  <c r="AE160" i="24"/>
  <c r="BX159" i="24"/>
  <c r="BW159" i="24"/>
  <c r="BU159" i="24"/>
  <c r="BT159" i="24"/>
  <c r="BS159" i="24"/>
  <c r="BR159" i="24"/>
  <c r="AR159" i="24"/>
  <c r="AQ159" i="24"/>
  <c r="AP159" i="24"/>
  <c r="AL159" i="24"/>
  <c r="AK159" i="24"/>
  <c r="AJ159" i="24"/>
  <c r="AI159" i="24"/>
  <c r="AH159" i="24"/>
  <c r="AG159" i="24"/>
  <c r="AF159" i="24"/>
  <c r="AE159" i="24"/>
  <c r="BX158" i="24"/>
  <c r="BW158" i="24"/>
  <c r="BU158" i="24"/>
  <c r="BT158" i="24"/>
  <c r="BS158" i="24"/>
  <c r="BR158" i="24"/>
  <c r="AR158" i="24"/>
  <c r="AQ158" i="24"/>
  <c r="AP158" i="24"/>
  <c r="AL158" i="24"/>
  <c r="AK158" i="24"/>
  <c r="AJ158" i="24"/>
  <c r="AI158" i="24"/>
  <c r="AH158" i="24"/>
  <c r="AG158" i="24"/>
  <c r="AF158" i="24"/>
  <c r="AE158" i="24"/>
  <c r="BX157" i="24"/>
  <c r="BW157" i="24"/>
  <c r="BU157" i="24"/>
  <c r="BT157" i="24"/>
  <c r="BS157" i="24"/>
  <c r="BR157" i="24"/>
  <c r="AR157" i="24"/>
  <c r="AQ157" i="24"/>
  <c r="AP157" i="24"/>
  <c r="AL157" i="24"/>
  <c r="AK157" i="24"/>
  <c r="AJ157" i="24"/>
  <c r="AI157" i="24"/>
  <c r="AH157" i="24"/>
  <c r="AG157" i="24"/>
  <c r="AF157" i="24"/>
  <c r="AE157" i="24"/>
  <c r="BX156" i="24"/>
  <c r="BW156" i="24"/>
  <c r="BU156" i="24"/>
  <c r="BT156" i="24"/>
  <c r="BS156" i="24"/>
  <c r="BR156" i="24"/>
  <c r="AR156" i="24"/>
  <c r="AQ156" i="24"/>
  <c r="AP156" i="24"/>
  <c r="AL156" i="24"/>
  <c r="AK156" i="24"/>
  <c r="AJ156" i="24"/>
  <c r="AI156" i="24"/>
  <c r="AH156" i="24"/>
  <c r="AG156" i="24"/>
  <c r="AF156" i="24"/>
  <c r="AE156" i="24"/>
  <c r="BX155" i="24"/>
  <c r="BW155" i="24"/>
  <c r="BU155" i="24"/>
  <c r="BT155" i="24"/>
  <c r="BS155" i="24"/>
  <c r="BR155" i="24"/>
  <c r="AR155" i="24"/>
  <c r="AQ155" i="24"/>
  <c r="AP155" i="24"/>
  <c r="AL155" i="24"/>
  <c r="AK155" i="24"/>
  <c r="AJ155" i="24"/>
  <c r="AI155" i="24"/>
  <c r="AH155" i="24"/>
  <c r="AG155" i="24"/>
  <c r="AF155" i="24"/>
  <c r="AE155" i="24"/>
  <c r="BX154" i="24"/>
  <c r="BW154" i="24"/>
  <c r="BU154" i="24"/>
  <c r="BT154" i="24"/>
  <c r="BS154" i="24"/>
  <c r="BR154" i="24"/>
  <c r="AR154" i="24"/>
  <c r="AQ154" i="24"/>
  <c r="AP154" i="24"/>
  <c r="AL154" i="24"/>
  <c r="AK154" i="24"/>
  <c r="AJ154" i="24"/>
  <c r="AI154" i="24"/>
  <c r="AH154" i="24"/>
  <c r="AG154" i="24"/>
  <c r="AF154" i="24"/>
  <c r="AE154" i="24"/>
  <c r="BX153" i="24"/>
  <c r="BW153" i="24"/>
  <c r="BU153" i="24"/>
  <c r="BT153" i="24"/>
  <c r="BS153" i="24"/>
  <c r="BR153" i="24"/>
  <c r="AR153" i="24"/>
  <c r="AQ153" i="24"/>
  <c r="AP153" i="24"/>
  <c r="AL153" i="24"/>
  <c r="AK153" i="24"/>
  <c r="AJ153" i="24"/>
  <c r="AI153" i="24"/>
  <c r="AH153" i="24"/>
  <c r="AG153" i="24"/>
  <c r="AF153" i="24"/>
  <c r="AE153" i="24"/>
  <c r="BX152" i="24"/>
  <c r="BW152" i="24"/>
  <c r="BU152" i="24"/>
  <c r="BT152" i="24"/>
  <c r="BS152" i="24"/>
  <c r="BR152" i="24"/>
  <c r="AR152" i="24"/>
  <c r="AQ152" i="24"/>
  <c r="AP152" i="24"/>
  <c r="AL152" i="24"/>
  <c r="AK152" i="24"/>
  <c r="AJ152" i="24"/>
  <c r="AI152" i="24"/>
  <c r="AH152" i="24"/>
  <c r="AG152" i="24"/>
  <c r="AF152" i="24"/>
  <c r="AE152" i="24"/>
  <c r="BX151" i="24"/>
  <c r="BW151" i="24"/>
  <c r="BU151" i="24"/>
  <c r="BT151" i="24"/>
  <c r="BS151" i="24"/>
  <c r="BR151" i="24"/>
  <c r="AR151" i="24"/>
  <c r="AQ151" i="24"/>
  <c r="AP151" i="24"/>
  <c r="AL151" i="24"/>
  <c r="AK151" i="24"/>
  <c r="AJ151" i="24"/>
  <c r="AI151" i="24"/>
  <c r="AH151" i="24"/>
  <c r="AG151" i="24"/>
  <c r="AF151" i="24"/>
  <c r="AE151" i="24"/>
  <c r="BX150" i="24"/>
  <c r="BW150" i="24"/>
  <c r="BU150" i="24"/>
  <c r="BT150" i="24"/>
  <c r="BS150" i="24"/>
  <c r="BR150" i="24"/>
  <c r="AR150" i="24"/>
  <c r="AQ150" i="24"/>
  <c r="AP150" i="24"/>
  <c r="AL150" i="24"/>
  <c r="AK150" i="24"/>
  <c r="AJ150" i="24"/>
  <c r="AI150" i="24"/>
  <c r="AH150" i="24"/>
  <c r="AG150" i="24"/>
  <c r="AF150" i="24"/>
  <c r="AE150" i="24"/>
  <c r="BX149" i="24"/>
  <c r="BW149" i="24"/>
  <c r="BU149" i="24"/>
  <c r="BT149" i="24"/>
  <c r="BS149" i="24"/>
  <c r="BR149" i="24"/>
  <c r="AR149" i="24"/>
  <c r="AQ149" i="24"/>
  <c r="AP149" i="24"/>
  <c r="AL149" i="24"/>
  <c r="AK149" i="24"/>
  <c r="AJ149" i="24"/>
  <c r="AI149" i="24"/>
  <c r="AH149" i="24"/>
  <c r="AG149" i="24"/>
  <c r="AF149" i="24"/>
  <c r="AE149" i="24"/>
  <c r="BX148" i="24"/>
  <c r="BW148" i="24"/>
  <c r="BU148" i="24"/>
  <c r="BT148" i="24"/>
  <c r="BS148" i="24"/>
  <c r="BR148" i="24"/>
  <c r="AR148" i="24"/>
  <c r="AQ148" i="24"/>
  <c r="AP148" i="24"/>
  <c r="AL148" i="24"/>
  <c r="AK148" i="24"/>
  <c r="AJ148" i="24"/>
  <c r="AI148" i="24"/>
  <c r="AH148" i="24"/>
  <c r="AG148" i="24"/>
  <c r="AF148" i="24"/>
  <c r="AE148" i="24"/>
  <c r="BX147" i="24"/>
  <c r="BW147" i="24"/>
  <c r="BU147" i="24"/>
  <c r="BT147" i="24"/>
  <c r="BS147" i="24"/>
  <c r="BR147" i="24"/>
  <c r="AR147" i="24"/>
  <c r="AQ147" i="24"/>
  <c r="AP147" i="24"/>
  <c r="AL147" i="24"/>
  <c r="AK147" i="24"/>
  <c r="AJ147" i="24"/>
  <c r="AI147" i="24"/>
  <c r="AH147" i="24"/>
  <c r="AG147" i="24"/>
  <c r="AF147" i="24"/>
  <c r="AE147" i="24"/>
  <c r="BX146" i="24"/>
  <c r="BW146" i="24"/>
  <c r="BU146" i="24"/>
  <c r="BT146" i="24"/>
  <c r="BS146" i="24"/>
  <c r="BR146" i="24"/>
  <c r="AR146" i="24"/>
  <c r="AQ146" i="24"/>
  <c r="AP146" i="24"/>
  <c r="AL146" i="24"/>
  <c r="AK146" i="24"/>
  <c r="AJ146" i="24"/>
  <c r="AI146" i="24"/>
  <c r="AH146" i="24"/>
  <c r="AG146" i="24"/>
  <c r="AF146" i="24"/>
  <c r="AE146" i="24"/>
  <c r="BX145" i="24"/>
  <c r="BW145" i="24"/>
  <c r="BU145" i="24"/>
  <c r="BT145" i="24"/>
  <c r="BS145" i="24"/>
  <c r="BR145" i="24"/>
  <c r="AR145" i="24"/>
  <c r="AQ145" i="24"/>
  <c r="AP145" i="24"/>
  <c r="AL145" i="24"/>
  <c r="AK145" i="24"/>
  <c r="AJ145" i="24"/>
  <c r="AI145" i="24"/>
  <c r="AH145" i="24"/>
  <c r="AG145" i="24"/>
  <c r="AF145" i="24"/>
  <c r="AE145" i="24"/>
  <c r="BX144" i="24"/>
  <c r="BW144" i="24"/>
  <c r="BU144" i="24"/>
  <c r="BT144" i="24"/>
  <c r="BS144" i="24"/>
  <c r="BR144" i="24"/>
  <c r="AR144" i="24"/>
  <c r="AQ144" i="24"/>
  <c r="AP144" i="24"/>
  <c r="AL144" i="24"/>
  <c r="AK144" i="24"/>
  <c r="AJ144" i="24"/>
  <c r="AI144" i="24"/>
  <c r="AH144" i="24"/>
  <c r="AG144" i="24"/>
  <c r="AF144" i="24"/>
  <c r="AE144" i="24"/>
  <c r="BX143" i="24"/>
  <c r="BW143" i="24"/>
  <c r="BU143" i="24"/>
  <c r="BT143" i="24"/>
  <c r="BS143" i="24"/>
  <c r="BR143" i="24"/>
  <c r="AR143" i="24"/>
  <c r="AQ143" i="24"/>
  <c r="AP143" i="24"/>
  <c r="AL143" i="24"/>
  <c r="AK143" i="24"/>
  <c r="AJ143" i="24"/>
  <c r="AI143" i="24"/>
  <c r="AH143" i="24"/>
  <c r="AG143" i="24"/>
  <c r="AF143" i="24"/>
  <c r="AE143" i="24"/>
  <c r="BX142" i="24"/>
  <c r="BW142" i="24"/>
  <c r="BU142" i="24"/>
  <c r="BT142" i="24"/>
  <c r="BS142" i="24"/>
  <c r="BR142" i="24"/>
  <c r="AR142" i="24"/>
  <c r="AQ142" i="24"/>
  <c r="AP142" i="24"/>
  <c r="AL142" i="24"/>
  <c r="AK142" i="24"/>
  <c r="AJ142" i="24"/>
  <c r="AI142" i="24"/>
  <c r="AH142" i="24"/>
  <c r="AG142" i="24"/>
  <c r="AF142" i="24"/>
  <c r="AE142" i="24"/>
  <c r="BX141" i="24"/>
  <c r="BW141" i="24"/>
  <c r="BU141" i="24"/>
  <c r="BT141" i="24"/>
  <c r="BS141" i="24"/>
  <c r="BR141" i="24"/>
  <c r="AR141" i="24"/>
  <c r="AQ141" i="24"/>
  <c r="AP141" i="24"/>
  <c r="AL141" i="24"/>
  <c r="AK141" i="24"/>
  <c r="AJ141" i="24"/>
  <c r="AI141" i="24"/>
  <c r="AH141" i="24"/>
  <c r="AG141" i="24"/>
  <c r="AF141" i="24"/>
  <c r="AE141" i="24"/>
  <c r="BX140" i="24"/>
  <c r="BW140" i="24"/>
  <c r="BU140" i="24"/>
  <c r="BT140" i="24"/>
  <c r="BS140" i="24"/>
  <c r="BR140" i="24"/>
  <c r="AR140" i="24"/>
  <c r="AQ140" i="24"/>
  <c r="AP140" i="24"/>
  <c r="AL140" i="24"/>
  <c r="AK140" i="24"/>
  <c r="AJ140" i="24"/>
  <c r="AI140" i="24"/>
  <c r="AH140" i="24"/>
  <c r="AG140" i="24"/>
  <c r="AF140" i="24"/>
  <c r="AE140" i="24"/>
  <c r="BX139" i="24"/>
  <c r="BW139" i="24"/>
  <c r="BU139" i="24"/>
  <c r="BT139" i="24"/>
  <c r="BS139" i="24"/>
  <c r="BR139" i="24"/>
  <c r="AR139" i="24"/>
  <c r="AQ139" i="24"/>
  <c r="AP139" i="24"/>
  <c r="AL139" i="24"/>
  <c r="AK139" i="24"/>
  <c r="AJ139" i="24"/>
  <c r="AI139" i="24"/>
  <c r="AH139" i="24"/>
  <c r="AG139" i="24"/>
  <c r="AF139" i="24"/>
  <c r="AE139" i="24"/>
  <c r="BX138" i="24"/>
  <c r="BW138" i="24"/>
  <c r="BU138" i="24"/>
  <c r="BT138" i="24"/>
  <c r="BS138" i="24"/>
  <c r="BR138" i="24"/>
  <c r="AR138" i="24"/>
  <c r="AQ138" i="24"/>
  <c r="AP138" i="24"/>
  <c r="AL138" i="24"/>
  <c r="AK138" i="24"/>
  <c r="AJ138" i="24"/>
  <c r="AI138" i="24"/>
  <c r="AH138" i="24"/>
  <c r="AG138" i="24"/>
  <c r="AF138" i="24"/>
  <c r="AE138" i="24"/>
  <c r="BX137" i="24"/>
  <c r="BW137" i="24"/>
  <c r="BU137" i="24"/>
  <c r="BT137" i="24"/>
  <c r="BS137" i="24"/>
  <c r="BR137" i="24"/>
  <c r="AR137" i="24"/>
  <c r="AQ137" i="24"/>
  <c r="AP137" i="24"/>
  <c r="AL137" i="24"/>
  <c r="AK137" i="24"/>
  <c r="AJ137" i="24"/>
  <c r="AI137" i="24"/>
  <c r="AH137" i="24"/>
  <c r="AG137" i="24"/>
  <c r="AF137" i="24"/>
  <c r="AE137" i="24"/>
  <c r="BX136" i="24"/>
  <c r="BW136" i="24"/>
  <c r="BU136" i="24"/>
  <c r="BT136" i="24"/>
  <c r="BS136" i="24"/>
  <c r="BR136" i="24"/>
  <c r="AR136" i="24"/>
  <c r="AQ136" i="24"/>
  <c r="AP136" i="24"/>
  <c r="AL136" i="24"/>
  <c r="AK136" i="24"/>
  <c r="AJ136" i="24"/>
  <c r="AI136" i="24"/>
  <c r="AH136" i="24"/>
  <c r="AG136" i="24"/>
  <c r="AF136" i="24"/>
  <c r="AE136" i="24"/>
  <c r="BX135" i="24"/>
  <c r="BW135" i="24"/>
  <c r="BU135" i="24"/>
  <c r="BT135" i="24"/>
  <c r="BS135" i="24"/>
  <c r="BR135" i="24"/>
  <c r="AR135" i="24"/>
  <c r="AQ135" i="24"/>
  <c r="AP135" i="24"/>
  <c r="AL135" i="24"/>
  <c r="AK135" i="24"/>
  <c r="AJ135" i="24"/>
  <c r="AI135" i="24"/>
  <c r="AH135" i="24"/>
  <c r="AG135" i="24"/>
  <c r="AF135" i="24"/>
  <c r="AE135" i="24"/>
  <c r="BX134" i="24"/>
  <c r="BW134" i="24"/>
  <c r="BU134" i="24"/>
  <c r="BT134" i="24"/>
  <c r="BS134" i="24"/>
  <c r="BR134" i="24"/>
  <c r="AR134" i="24"/>
  <c r="AQ134" i="24"/>
  <c r="AP134" i="24"/>
  <c r="AL134" i="24"/>
  <c r="AK134" i="24"/>
  <c r="AJ134" i="24"/>
  <c r="AI134" i="24"/>
  <c r="AH134" i="24"/>
  <c r="AG134" i="24"/>
  <c r="AF134" i="24"/>
  <c r="AE134" i="24"/>
  <c r="BX133" i="24"/>
  <c r="BW133" i="24"/>
  <c r="BU133" i="24"/>
  <c r="BT133" i="24"/>
  <c r="BS133" i="24"/>
  <c r="BR133" i="24"/>
  <c r="AR133" i="24"/>
  <c r="AQ133" i="24"/>
  <c r="AP133" i="24"/>
  <c r="AL133" i="24"/>
  <c r="AK133" i="24"/>
  <c r="AJ133" i="24"/>
  <c r="AI133" i="24"/>
  <c r="AH133" i="24"/>
  <c r="AG133" i="24"/>
  <c r="AF133" i="24"/>
  <c r="AE133" i="24"/>
  <c r="BX132" i="24"/>
  <c r="BW132" i="24"/>
  <c r="BU132" i="24"/>
  <c r="BT132" i="24"/>
  <c r="BS132" i="24"/>
  <c r="BR132" i="24"/>
  <c r="AR132" i="24"/>
  <c r="AQ132" i="24"/>
  <c r="AP132" i="24"/>
  <c r="AL132" i="24"/>
  <c r="AK132" i="24"/>
  <c r="AJ132" i="24"/>
  <c r="AI132" i="24"/>
  <c r="AH132" i="24"/>
  <c r="AG132" i="24"/>
  <c r="AF132" i="24"/>
  <c r="AE132" i="24"/>
  <c r="BX131" i="24"/>
  <c r="BW131" i="24"/>
  <c r="BU131" i="24"/>
  <c r="BT131" i="24"/>
  <c r="BS131" i="24"/>
  <c r="BR131" i="24"/>
  <c r="AR131" i="24"/>
  <c r="AQ131" i="24"/>
  <c r="AP131" i="24"/>
  <c r="AL131" i="24"/>
  <c r="AK131" i="24"/>
  <c r="AJ131" i="24"/>
  <c r="AI131" i="24"/>
  <c r="AH131" i="24"/>
  <c r="AG131" i="24"/>
  <c r="AF131" i="24"/>
  <c r="AE131" i="24"/>
  <c r="BX130" i="24"/>
  <c r="BW130" i="24"/>
  <c r="BU130" i="24"/>
  <c r="BT130" i="24"/>
  <c r="BS130" i="24"/>
  <c r="BR130" i="24"/>
  <c r="AR130" i="24"/>
  <c r="AQ130" i="24"/>
  <c r="AP130" i="24"/>
  <c r="AL130" i="24"/>
  <c r="AK130" i="24"/>
  <c r="AJ130" i="24"/>
  <c r="AI130" i="24"/>
  <c r="AH130" i="24"/>
  <c r="AG130" i="24"/>
  <c r="AF130" i="24"/>
  <c r="AE130" i="24"/>
  <c r="BX129" i="24"/>
  <c r="BW129" i="24"/>
  <c r="BU129" i="24"/>
  <c r="BT129" i="24"/>
  <c r="BS129" i="24"/>
  <c r="BR129" i="24"/>
  <c r="AR129" i="24"/>
  <c r="AQ129" i="24"/>
  <c r="AP129" i="24"/>
  <c r="AL129" i="24"/>
  <c r="AK129" i="24"/>
  <c r="AJ129" i="24"/>
  <c r="AI129" i="24"/>
  <c r="AH129" i="24"/>
  <c r="AG129" i="24"/>
  <c r="AF129" i="24"/>
  <c r="AE129" i="24"/>
  <c r="BX128" i="24"/>
  <c r="BW128" i="24"/>
  <c r="BU128" i="24"/>
  <c r="BT128" i="24"/>
  <c r="BS128" i="24"/>
  <c r="BR128" i="24"/>
  <c r="AR128" i="24"/>
  <c r="AQ128" i="24"/>
  <c r="AP128" i="24"/>
  <c r="AL128" i="24"/>
  <c r="AK128" i="24"/>
  <c r="AJ128" i="24"/>
  <c r="AI128" i="24"/>
  <c r="AH128" i="24"/>
  <c r="AG128" i="24"/>
  <c r="AF128" i="24"/>
  <c r="AE128" i="24"/>
  <c r="BX127" i="24"/>
  <c r="BW127" i="24"/>
  <c r="BU127" i="24"/>
  <c r="BT127" i="24"/>
  <c r="BS127" i="24"/>
  <c r="BR127" i="24"/>
  <c r="AR127" i="24"/>
  <c r="AQ127" i="24"/>
  <c r="AP127" i="24"/>
  <c r="AL127" i="24"/>
  <c r="AK127" i="24"/>
  <c r="AJ127" i="24"/>
  <c r="AI127" i="24"/>
  <c r="AH127" i="24"/>
  <c r="AG127" i="24"/>
  <c r="AF127" i="24"/>
  <c r="AE127" i="24"/>
  <c r="BX126" i="24"/>
  <c r="BW126" i="24"/>
  <c r="BU126" i="24"/>
  <c r="BT126" i="24"/>
  <c r="BS126" i="24"/>
  <c r="BR126" i="24"/>
  <c r="AR126" i="24"/>
  <c r="AQ126" i="24"/>
  <c r="AP126" i="24"/>
  <c r="AL126" i="24"/>
  <c r="AK126" i="24"/>
  <c r="AJ126" i="24"/>
  <c r="AI126" i="24"/>
  <c r="AH126" i="24"/>
  <c r="AG126" i="24"/>
  <c r="AF126" i="24"/>
  <c r="AE126" i="24"/>
  <c r="BX125" i="24"/>
  <c r="BW125" i="24"/>
  <c r="BU125" i="24"/>
  <c r="BT125" i="24"/>
  <c r="BS125" i="24"/>
  <c r="BR125" i="24"/>
  <c r="AR125" i="24"/>
  <c r="AQ125" i="24"/>
  <c r="AP125" i="24"/>
  <c r="AL125" i="24"/>
  <c r="AK125" i="24"/>
  <c r="AJ125" i="24"/>
  <c r="AI125" i="24"/>
  <c r="AH125" i="24"/>
  <c r="AG125" i="24"/>
  <c r="AF125" i="24"/>
  <c r="AE125" i="24"/>
  <c r="BX124" i="24"/>
  <c r="BW124" i="24"/>
  <c r="BU124" i="24"/>
  <c r="BT124" i="24"/>
  <c r="BS124" i="24"/>
  <c r="BR124" i="24"/>
  <c r="AR124" i="24"/>
  <c r="AQ124" i="24"/>
  <c r="AP124" i="24"/>
  <c r="AL124" i="24"/>
  <c r="AK124" i="24"/>
  <c r="AJ124" i="24"/>
  <c r="AI124" i="24"/>
  <c r="AH124" i="24"/>
  <c r="AG124" i="24"/>
  <c r="AF124" i="24"/>
  <c r="AE124" i="24"/>
  <c r="BX123" i="24"/>
  <c r="BW123" i="24"/>
  <c r="BU123" i="24"/>
  <c r="BT123" i="24"/>
  <c r="BS123" i="24"/>
  <c r="BR123" i="24"/>
  <c r="AR123" i="24"/>
  <c r="AQ123" i="24"/>
  <c r="AP123" i="24"/>
  <c r="AL123" i="24"/>
  <c r="AK123" i="24"/>
  <c r="AJ123" i="24"/>
  <c r="AI123" i="24"/>
  <c r="AH123" i="24"/>
  <c r="AG123" i="24"/>
  <c r="AF123" i="24"/>
  <c r="AE123" i="24"/>
  <c r="BX122" i="24"/>
  <c r="BW122" i="24"/>
  <c r="BU122" i="24"/>
  <c r="BT122" i="24"/>
  <c r="BS122" i="24"/>
  <c r="BR122" i="24"/>
  <c r="AR122" i="24"/>
  <c r="AQ122" i="24"/>
  <c r="AP122" i="24"/>
  <c r="AL122" i="24"/>
  <c r="AK122" i="24"/>
  <c r="AJ122" i="24"/>
  <c r="AI122" i="24"/>
  <c r="AH122" i="24"/>
  <c r="AG122" i="24"/>
  <c r="AF122" i="24"/>
  <c r="AE122" i="24"/>
  <c r="BX121" i="24"/>
  <c r="BW121" i="24"/>
  <c r="BU121" i="24"/>
  <c r="BT121" i="24"/>
  <c r="BS121" i="24"/>
  <c r="BR121" i="24"/>
  <c r="AR121" i="24"/>
  <c r="AQ121" i="24"/>
  <c r="AP121" i="24"/>
  <c r="AL121" i="24"/>
  <c r="AK121" i="24"/>
  <c r="AJ121" i="24"/>
  <c r="AI121" i="24"/>
  <c r="AH121" i="24"/>
  <c r="AG121" i="24"/>
  <c r="AF121" i="24"/>
  <c r="AE121" i="24"/>
  <c r="BX120" i="24"/>
  <c r="BW120" i="24"/>
  <c r="BU120" i="24"/>
  <c r="BT120" i="24"/>
  <c r="BS120" i="24"/>
  <c r="BR120" i="24"/>
  <c r="AR120" i="24"/>
  <c r="AQ120" i="24"/>
  <c r="AP120" i="24"/>
  <c r="AL120" i="24"/>
  <c r="AK120" i="24"/>
  <c r="AJ120" i="24"/>
  <c r="AI120" i="24"/>
  <c r="AH120" i="24"/>
  <c r="AG120" i="24"/>
  <c r="AF120" i="24"/>
  <c r="AE120" i="24"/>
  <c r="BX119" i="24"/>
  <c r="BW119" i="24"/>
  <c r="BU119" i="24"/>
  <c r="BT119" i="24"/>
  <c r="BS119" i="24"/>
  <c r="BR119" i="24"/>
  <c r="AR119" i="24"/>
  <c r="AQ119" i="24"/>
  <c r="AP119" i="24"/>
  <c r="AL119" i="24"/>
  <c r="AK119" i="24"/>
  <c r="AJ119" i="24"/>
  <c r="AI119" i="24"/>
  <c r="AH119" i="24"/>
  <c r="AG119" i="24"/>
  <c r="AF119" i="24"/>
  <c r="AE119" i="24"/>
  <c r="BX118" i="24"/>
  <c r="BW118" i="24"/>
  <c r="BU118" i="24"/>
  <c r="BT118" i="24"/>
  <c r="BS118" i="24"/>
  <c r="BR118" i="24"/>
  <c r="AR118" i="24"/>
  <c r="AQ118" i="24"/>
  <c r="AP118" i="24"/>
  <c r="AL118" i="24"/>
  <c r="AK118" i="24"/>
  <c r="AJ118" i="24"/>
  <c r="AI118" i="24"/>
  <c r="AH118" i="24"/>
  <c r="AG118" i="24"/>
  <c r="AF118" i="24"/>
  <c r="AE118" i="24"/>
  <c r="BX117" i="24"/>
  <c r="BW117" i="24"/>
  <c r="BU117" i="24"/>
  <c r="BT117" i="24"/>
  <c r="BS117" i="24"/>
  <c r="BR117" i="24"/>
  <c r="AR117" i="24"/>
  <c r="AQ117" i="24"/>
  <c r="AP117" i="24"/>
  <c r="AL117" i="24"/>
  <c r="AK117" i="24"/>
  <c r="AJ117" i="24"/>
  <c r="AI117" i="24"/>
  <c r="AH117" i="24"/>
  <c r="AG117" i="24"/>
  <c r="AF117" i="24"/>
  <c r="AE117" i="24"/>
  <c r="BX116" i="24"/>
  <c r="BW116" i="24"/>
  <c r="BU116" i="24"/>
  <c r="BT116" i="24"/>
  <c r="BS116" i="24"/>
  <c r="BR116" i="24"/>
  <c r="AR116" i="24"/>
  <c r="AQ116" i="24"/>
  <c r="AP116" i="24"/>
  <c r="AL116" i="24"/>
  <c r="AK116" i="24"/>
  <c r="AJ116" i="24"/>
  <c r="AI116" i="24"/>
  <c r="AH116" i="24"/>
  <c r="AG116" i="24"/>
  <c r="AF116" i="24"/>
  <c r="AE116" i="24"/>
  <c r="BX115" i="24"/>
  <c r="BW115" i="24"/>
  <c r="BU115" i="24"/>
  <c r="BT115" i="24"/>
  <c r="BS115" i="24"/>
  <c r="BR115" i="24"/>
  <c r="AR115" i="24"/>
  <c r="AQ115" i="24"/>
  <c r="AP115" i="24"/>
  <c r="AL115" i="24"/>
  <c r="AK115" i="24"/>
  <c r="AJ115" i="24"/>
  <c r="AI115" i="24"/>
  <c r="AH115" i="24"/>
  <c r="AG115" i="24"/>
  <c r="AF115" i="24"/>
  <c r="AE115" i="24"/>
  <c r="BX114" i="24"/>
  <c r="BW114" i="24"/>
  <c r="BU114" i="24"/>
  <c r="BT114" i="24"/>
  <c r="BS114" i="24"/>
  <c r="BR114" i="24"/>
  <c r="AR114" i="24"/>
  <c r="AQ114" i="24"/>
  <c r="AP114" i="24"/>
  <c r="AL114" i="24"/>
  <c r="AK114" i="24"/>
  <c r="AJ114" i="24"/>
  <c r="AI114" i="24"/>
  <c r="AH114" i="24"/>
  <c r="AG114" i="24"/>
  <c r="AF114" i="24"/>
  <c r="AE114" i="24"/>
  <c r="BX113" i="24"/>
  <c r="BW113" i="24"/>
  <c r="BU113" i="24"/>
  <c r="BT113" i="24"/>
  <c r="BS113" i="24"/>
  <c r="BR113" i="24"/>
  <c r="AL113" i="24"/>
  <c r="AK113" i="24"/>
  <c r="AJ113" i="24"/>
  <c r="AI113" i="24"/>
  <c r="AH113" i="24"/>
  <c r="AG113" i="24"/>
  <c r="AF113" i="24"/>
  <c r="AE113" i="24"/>
  <c r="BX112" i="24"/>
  <c r="BW112" i="24"/>
  <c r="BU112" i="24"/>
  <c r="BT112" i="24"/>
  <c r="BS112" i="24"/>
  <c r="BR112" i="24"/>
  <c r="AL112" i="24"/>
  <c r="AK112" i="24"/>
  <c r="AJ112" i="24"/>
  <c r="AI112" i="24"/>
  <c r="AH112" i="24"/>
  <c r="AG112" i="24"/>
  <c r="AF112" i="24"/>
  <c r="AE112" i="24"/>
  <c r="BX111" i="24"/>
  <c r="BW111" i="24"/>
  <c r="BU111" i="24"/>
  <c r="BT111" i="24"/>
  <c r="BS111" i="24"/>
  <c r="BR111" i="24"/>
  <c r="AL111" i="24"/>
  <c r="AK111" i="24"/>
  <c r="AJ111" i="24"/>
  <c r="AI111" i="24"/>
  <c r="AH111" i="24"/>
  <c r="AG111" i="24"/>
  <c r="AF111" i="24"/>
  <c r="AE111" i="24"/>
  <c r="BX110" i="24"/>
  <c r="BW110" i="24"/>
  <c r="BU110" i="24"/>
  <c r="BT110" i="24"/>
  <c r="BS110" i="24"/>
  <c r="BR110" i="24"/>
  <c r="AL110" i="24"/>
  <c r="AK110" i="24"/>
  <c r="AJ110" i="24"/>
  <c r="AI110" i="24"/>
  <c r="BX109" i="24"/>
  <c r="BW109" i="24"/>
  <c r="BU109" i="24"/>
  <c r="BT109" i="24"/>
  <c r="BS109" i="24"/>
  <c r="BR109" i="24"/>
  <c r="BA109" i="24"/>
  <c r="AZ109" i="24"/>
  <c r="AJ109" i="24"/>
  <c r="Q109" i="24" s="1"/>
  <c r="AI109" i="24"/>
  <c r="P109" i="24" s="1"/>
  <c r="AH109" i="24"/>
  <c r="J109" i="24" s="1"/>
  <c r="AG109" i="24"/>
  <c r="I109" i="24" s="1"/>
  <c r="AE109" i="24"/>
  <c r="D109" i="24" s="1"/>
  <c r="T109" i="24"/>
  <c r="M109" i="24"/>
  <c r="BX108" i="24"/>
  <c r="BW108" i="24"/>
  <c r="BU108" i="24"/>
  <c r="BT108" i="24"/>
  <c r="BS108" i="24"/>
  <c r="BR108" i="24"/>
  <c r="BA108" i="24"/>
  <c r="AZ108" i="24"/>
  <c r="AY108" i="24"/>
  <c r="AM108" i="24"/>
  <c r="AA108" i="1" s="1"/>
  <c r="CK108" i="1" s="1"/>
  <c r="T108" i="24"/>
  <c r="S108" i="24"/>
  <c r="AB108" i="1" s="1"/>
  <c r="M108" i="24"/>
  <c r="F108" i="24"/>
  <c r="AB109" i="24" s="1"/>
  <c r="BX107" i="24"/>
  <c r="BW107" i="24"/>
  <c r="BU107" i="24"/>
  <c r="BT107" i="24"/>
  <c r="BS107" i="24"/>
  <c r="BR107" i="24"/>
  <c r="BA107" i="24"/>
  <c r="AZ107" i="24"/>
  <c r="AJ107" i="24"/>
  <c r="Q107" i="24" s="1"/>
  <c r="AI107" i="24"/>
  <c r="M107" i="24"/>
  <c r="K107" i="24"/>
  <c r="AC108" i="24" s="1"/>
  <c r="BX106" i="24"/>
  <c r="BW106" i="24"/>
  <c r="BU106" i="24"/>
  <c r="BT106" i="24"/>
  <c r="BS106" i="24"/>
  <c r="BR106" i="24"/>
  <c r="BA106" i="24"/>
  <c r="AZ106" i="24"/>
  <c r="AS106" i="24"/>
  <c r="AI106" i="24"/>
  <c r="AH106" i="24"/>
  <c r="J106" i="24" s="1"/>
  <c r="AG106" i="24"/>
  <c r="I106" i="24" s="1"/>
  <c r="M106" i="24"/>
  <c r="K106" i="24"/>
  <c r="AC107" i="24" s="1"/>
  <c r="BX105" i="24"/>
  <c r="BW105" i="24"/>
  <c r="BU105" i="24"/>
  <c r="BT105" i="24"/>
  <c r="BS105" i="24"/>
  <c r="BR105" i="24"/>
  <c r="BA105" i="24"/>
  <c r="AZ105" i="24"/>
  <c r="AS105" i="24"/>
  <c r="AI105" i="24"/>
  <c r="AH105" i="24"/>
  <c r="J105" i="24" s="1"/>
  <c r="AF105" i="24"/>
  <c r="E105" i="24" s="1"/>
  <c r="AE105" i="24"/>
  <c r="U105" i="24"/>
  <c r="AC105" i="1" s="1"/>
  <c r="M105" i="24"/>
  <c r="K105" i="24"/>
  <c r="AC106" i="24" s="1"/>
  <c r="B105" i="24"/>
  <c r="V105" i="1" s="1"/>
  <c r="BX104" i="24"/>
  <c r="BW104" i="24"/>
  <c r="BU104" i="24"/>
  <c r="BT104" i="24"/>
  <c r="BS104" i="24"/>
  <c r="BR104" i="24"/>
  <c r="BA104" i="24"/>
  <c r="AZ104" i="24"/>
  <c r="AM104" i="24"/>
  <c r="AA104" i="1" s="1"/>
  <c r="CK104" i="1" s="1"/>
  <c r="AJ104" i="24"/>
  <c r="Q104" i="24" s="1"/>
  <c r="AI104" i="24"/>
  <c r="P104" i="24" s="1"/>
  <c r="U104" i="24"/>
  <c r="AC104" i="1" s="1"/>
  <c r="S104" i="24"/>
  <c r="AB104" i="1" s="1"/>
  <c r="R104" i="24"/>
  <c r="AD105" i="24" s="1"/>
  <c r="M104" i="24"/>
  <c r="K104" i="24"/>
  <c r="AC105" i="24" s="1"/>
  <c r="BX103" i="24"/>
  <c r="BW103" i="24"/>
  <c r="BU103" i="24"/>
  <c r="BT103" i="24"/>
  <c r="BS103" i="24"/>
  <c r="BR103" i="24"/>
  <c r="BA103" i="24"/>
  <c r="AZ103" i="24"/>
  <c r="M103" i="24"/>
  <c r="F103" i="24"/>
  <c r="AB104" i="24" s="1"/>
  <c r="BX102" i="24"/>
  <c r="BW102" i="24"/>
  <c r="BU102" i="24"/>
  <c r="BT102" i="24"/>
  <c r="BS102" i="24"/>
  <c r="BR102" i="24"/>
  <c r="BA102" i="24"/>
  <c r="AZ102" i="24"/>
  <c r="AY102" i="24"/>
  <c r="AS102" i="24"/>
  <c r="AJ102" i="24"/>
  <c r="Q102" i="24" s="1"/>
  <c r="AI102" i="24"/>
  <c r="AF102" i="24"/>
  <c r="E102" i="24" s="1"/>
  <c r="AE102" i="24"/>
  <c r="D102" i="24" s="1"/>
  <c r="T102" i="24"/>
  <c r="M102" i="24"/>
  <c r="K102" i="24"/>
  <c r="AC103" i="24" s="1"/>
  <c r="B102" i="24"/>
  <c r="V102" i="1" s="1"/>
  <c r="BX101" i="24"/>
  <c r="BW101" i="24"/>
  <c r="BU101" i="24"/>
  <c r="BT101" i="24"/>
  <c r="BS101" i="24"/>
  <c r="BR101" i="24"/>
  <c r="BA101" i="24"/>
  <c r="AZ101" i="24"/>
  <c r="X101" i="24"/>
  <c r="AN101" i="24" s="1"/>
  <c r="U101" i="24"/>
  <c r="AC101" i="1" s="1"/>
  <c r="S101" i="24"/>
  <c r="AB101" i="1" s="1"/>
  <c r="R101" i="24"/>
  <c r="AD102" i="24" s="1"/>
  <c r="M101" i="24"/>
  <c r="AX102" i="24" s="1"/>
  <c r="K101" i="24"/>
  <c r="AC102" i="24" s="1"/>
  <c r="F101" i="24"/>
  <c r="AB102" i="24" s="1"/>
  <c r="B101" i="24"/>
  <c r="V101" i="1" s="1"/>
  <c r="BX100" i="24"/>
  <c r="BW100" i="24"/>
  <c r="BU100" i="24"/>
  <c r="BT100" i="24"/>
  <c r="BS100" i="24"/>
  <c r="BR100" i="24"/>
  <c r="BA100" i="24"/>
  <c r="AZ100" i="24"/>
  <c r="M100" i="24"/>
  <c r="BX99" i="24"/>
  <c r="BW99" i="24"/>
  <c r="BU99" i="24"/>
  <c r="BT99" i="24"/>
  <c r="BS99" i="24"/>
  <c r="BR99" i="24"/>
  <c r="BA99" i="24"/>
  <c r="AZ99" i="24"/>
  <c r="AY99" i="24"/>
  <c r="AX99" i="24"/>
  <c r="AS99" i="24"/>
  <c r="AJ99" i="24"/>
  <c r="Q99" i="24" s="1"/>
  <c r="AI99" i="24"/>
  <c r="AH99" i="24"/>
  <c r="J99" i="24" s="1"/>
  <c r="AF99" i="24"/>
  <c r="E99" i="24" s="1"/>
  <c r="AE99" i="24"/>
  <c r="D99" i="24" s="1"/>
  <c r="T99" i="24"/>
  <c r="M99" i="24"/>
  <c r="K99" i="24" s="1"/>
  <c r="AC100" i="24" s="1"/>
  <c r="B99" i="24"/>
  <c r="V99" i="1" s="1"/>
  <c r="BX98" i="24"/>
  <c r="BW98" i="24"/>
  <c r="BU98" i="24"/>
  <c r="BT98" i="24"/>
  <c r="BS98" i="24"/>
  <c r="BR98" i="24"/>
  <c r="BA98" i="24"/>
  <c r="AZ98" i="24"/>
  <c r="AM98" i="24"/>
  <c r="AA98" i="1" s="1"/>
  <c r="CK98" i="1" s="1"/>
  <c r="AI98" i="24"/>
  <c r="P98" i="24" s="1"/>
  <c r="AH98" i="24"/>
  <c r="J98" i="24" s="1"/>
  <c r="AG98" i="24"/>
  <c r="X98" i="24"/>
  <c r="AN98" i="24" s="1"/>
  <c r="U98" i="24"/>
  <c r="AC98" i="1" s="1"/>
  <c r="S98" i="24"/>
  <c r="AB98" i="1" s="1"/>
  <c r="R98" i="24"/>
  <c r="AD99" i="24" s="1"/>
  <c r="M98" i="24"/>
  <c r="AW99" i="24" s="1"/>
  <c r="V99" i="24" s="1"/>
  <c r="K98" i="24"/>
  <c r="AC99" i="24" s="1"/>
  <c r="F98" i="24"/>
  <c r="AB99" i="24" s="1"/>
  <c r="BX97" i="24"/>
  <c r="BW97" i="24"/>
  <c r="BU97" i="24"/>
  <c r="BT97" i="24"/>
  <c r="BS97" i="24"/>
  <c r="BR97" i="24"/>
  <c r="BA97" i="24"/>
  <c r="AZ97" i="24"/>
  <c r="AX97" i="24"/>
  <c r="AW97" i="24"/>
  <c r="V97" i="24" s="1"/>
  <c r="AO97" i="24"/>
  <c r="AM97" i="24"/>
  <c r="AA97" i="1" s="1"/>
  <c r="CK97" i="1" s="1"/>
  <c r="AF97" i="24"/>
  <c r="E97" i="24" s="1"/>
  <c r="AE97" i="24"/>
  <c r="U97" i="24"/>
  <c r="AC97" i="1" s="1"/>
  <c r="M97" i="24"/>
  <c r="K97" i="24"/>
  <c r="AC98" i="24" s="1"/>
  <c r="B97" i="24"/>
  <c r="V97" i="1" s="1"/>
  <c r="BX96" i="24"/>
  <c r="BW96" i="24"/>
  <c r="BU96" i="24"/>
  <c r="BT96" i="24"/>
  <c r="BS96" i="24"/>
  <c r="BR96" i="24"/>
  <c r="BA96" i="24"/>
  <c r="AZ96" i="24"/>
  <c r="AS96" i="24"/>
  <c r="AJ96" i="24"/>
  <c r="Q96" i="24" s="1"/>
  <c r="T96" i="24"/>
  <c r="S96" i="24"/>
  <c r="AB96" i="1" s="1"/>
  <c r="R96" i="24"/>
  <c r="AD97" i="24" s="1"/>
  <c r="M96" i="24"/>
  <c r="AH97" i="24" s="1"/>
  <c r="J97" i="24" s="1"/>
  <c r="F96" i="24"/>
  <c r="AB97" i="24" s="1"/>
  <c r="BX95" i="24"/>
  <c r="BW95" i="24"/>
  <c r="BU95" i="24"/>
  <c r="BT95" i="24"/>
  <c r="BS95" i="24"/>
  <c r="BR95" i="24"/>
  <c r="BA95" i="24"/>
  <c r="AZ95" i="24"/>
  <c r="AI95" i="24"/>
  <c r="R95" i="24"/>
  <c r="AD96" i="24" s="1"/>
  <c r="M95" i="24"/>
  <c r="AY96" i="24" s="1"/>
  <c r="F95" i="24"/>
  <c r="AB96" i="24" s="1"/>
  <c r="BX94" i="24"/>
  <c r="BW94" i="24"/>
  <c r="BU94" i="24"/>
  <c r="BT94" i="24"/>
  <c r="BS94" i="24"/>
  <c r="BR94" i="24"/>
  <c r="BA94" i="24"/>
  <c r="AZ94" i="24"/>
  <c r="AF94" i="24"/>
  <c r="E94" i="24" s="1"/>
  <c r="M94" i="24"/>
  <c r="K94" i="24"/>
  <c r="AC95" i="24" s="1"/>
  <c r="B94" i="24"/>
  <c r="V94" i="1" s="1"/>
  <c r="BX93" i="24"/>
  <c r="BW93" i="24"/>
  <c r="BU93" i="24"/>
  <c r="BT93" i="24"/>
  <c r="BS93" i="24"/>
  <c r="BR93" i="24"/>
  <c r="BA93" i="24"/>
  <c r="AZ93" i="24"/>
  <c r="AY93" i="24"/>
  <c r="AJ93" i="24"/>
  <c r="Q93" i="24" s="1"/>
  <c r="AH93" i="24"/>
  <c r="J93" i="24" s="1"/>
  <c r="AG93" i="24"/>
  <c r="T93" i="24"/>
  <c r="M93" i="24"/>
  <c r="AE94" i="24" s="1"/>
  <c r="BX92" i="24"/>
  <c r="BW92" i="24"/>
  <c r="BU92" i="24"/>
  <c r="BT92" i="24"/>
  <c r="BS92" i="24"/>
  <c r="BR92" i="24"/>
  <c r="BA92" i="24"/>
  <c r="AZ92" i="24"/>
  <c r="M92" i="24"/>
  <c r="K92" i="24"/>
  <c r="AC93" i="24" s="1"/>
  <c r="F92" i="24"/>
  <c r="AB93" i="24" s="1"/>
  <c r="B92" i="24"/>
  <c r="V92" i="1" s="1"/>
  <c r="BX91" i="24"/>
  <c r="BW91" i="24"/>
  <c r="BU91" i="24"/>
  <c r="BT91" i="24"/>
  <c r="BS91" i="24"/>
  <c r="BR91" i="24"/>
  <c r="BA91" i="24"/>
  <c r="AZ91" i="24"/>
  <c r="AY91" i="24"/>
  <c r="AX91" i="24"/>
  <c r="AS91" i="24"/>
  <c r="AJ91" i="24"/>
  <c r="Q91" i="24" s="1"/>
  <c r="AI91" i="24"/>
  <c r="P91" i="24" s="1"/>
  <c r="AH91" i="24"/>
  <c r="J91" i="24" s="1"/>
  <c r="AF91" i="24"/>
  <c r="E91" i="24" s="1"/>
  <c r="AE91" i="24"/>
  <c r="X91" i="24"/>
  <c r="AN91" i="24" s="1"/>
  <c r="T91" i="24"/>
  <c r="M91" i="24"/>
  <c r="K91" i="24"/>
  <c r="AC92" i="24" s="1"/>
  <c r="B91" i="24"/>
  <c r="V91" i="1" s="1"/>
  <c r="BX90" i="24"/>
  <c r="BW90" i="24"/>
  <c r="BU90" i="24"/>
  <c r="BT90" i="24"/>
  <c r="BS90" i="24"/>
  <c r="BR90" i="24"/>
  <c r="BA90" i="24"/>
  <c r="AZ90" i="24"/>
  <c r="AO90" i="24"/>
  <c r="AM90" i="24"/>
  <c r="AA90" i="1" s="1"/>
  <c r="CK90" i="1" s="1"/>
  <c r="X90" i="24"/>
  <c r="AN90" i="24" s="1"/>
  <c r="U90" i="24"/>
  <c r="AC90" i="1" s="1"/>
  <c r="S90" i="24"/>
  <c r="AB90" i="1" s="1"/>
  <c r="R90" i="24"/>
  <c r="AD91" i="24" s="1"/>
  <c r="M90" i="24"/>
  <c r="AW91" i="24" s="1"/>
  <c r="V91" i="24" s="1"/>
  <c r="K90" i="24"/>
  <c r="AC91" i="24" s="1"/>
  <c r="F90" i="24"/>
  <c r="AB91" i="24" s="1"/>
  <c r="B90" i="24"/>
  <c r="V90" i="1" s="1"/>
  <c r="BX89" i="24"/>
  <c r="BW89" i="24"/>
  <c r="BU89" i="24"/>
  <c r="BT89" i="24"/>
  <c r="BS89" i="24"/>
  <c r="BR89" i="24"/>
  <c r="BA89" i="24"/>
  <c r="AZ89" i="24"/>
  <c r="AM89" i="24"/>
  <c r="AA89" i="1" s="1"/>
  <c r="CK89" i="1" s="1"/>
  <c r="R89" i="24"/>
  <c r="AD90" i="24" s="1"/>
  <c r="M89" i="24"/>
  <c r="K89" i="24"/>
  <c r="AC90" i="24" s="1"/>
  <c r="BX88" i="24"/>
  <c r="BW88" i="24"/>
  <c r="BU88" i="24"/>
  <c r="BT88" i="24"/>
  <c r="BS88" i="24"/>
  <c r="BR88" i="24"/>
  <c r="BA88" i="24"/>
  <c r="AZ88" i="24"/>
  <c r="AJ88" i="24"/>
  <c r="Q88" i="24" s="1"/>
  <c r="M88" i="24"/>
  <c r="AH89" i="24" s="1"/>
  <c r="J89" i="24" s="1"/>
  <c r="BX87" i="24"/>
  <c r="BW87" i="24"/>
  <c r="BU87" i="24"/>
  <c r="BT87" i="24"/>
  <c r="BS87" i="24"/>
  <c r="BR87" i="24"/>
  <c r="BA87" i="24"/>
  <c r="AZ87" i="24"/>
  <c r="AY87" i="24"/>
  <c r="AS87" i="24"/>
  <c r="AJ87" i="24"/>
  <c r="Q87" i="24" s="1"/>
  <c r="AI87" i="24"/>
  <c r="AH87" i="24"/>
  <c r="J87" i="24" s="1"/>
  <c r="M87" i="24"/>
  <c r="AO88" i="24" s="1"/>
  <c r="BX86" i="24"/>
  <c r="BW86" i="24"/>
  <c r="BU86" i="24"/>
  <c r="BT86" i="24"/>
  <c r="BS86" i="24"/>
  <c r="BR86" i="24"/>
  <c r="BA86" i="24"/>
  <c r="AZ86" i="24"/>
  <c r="AW86" i="24"/>
  <c r="V86" i="24" s="1"/>
  <c r="AJ86" i="24"/>
  <c r="Q86" i="24" s="1"/>
  <c r="AI86" i="24"/>
  <c r="M86" i="24"/>
  <c r="F86" i="24"/>
  <c r="AB87" i="24" s="1"/>
  <c r="BX85" i="24"/>
  <c r="BW85" i="24"/>
  <c r="BU85" i="24"/>
  <c r="BT85" i="24"/>
  <c r="BS85" i="24"/>
  <c r="BR85" i="24"/>
  <c r="BA85" i="24"/>
  <c r="AZ85" i="24"/>
  <c r="AW85" i="24"/>
  <c r="V85" i="24" s="1"/>
  <c r="AM85" i="24"/>
  <c r="AA85" i="1" s="1"/>
  <c r="CK85" i="1" s="1"/>
  <c r="M85" i="24"/>
  <c r="AX86" i="24" s="1"/>
  <c r="K85" i="24"/>
  <c r="AC86" i="24" s="1"/>
  <c r="BX84" i="24"/>
  <c r="BW84" i="24"/>
  <c r="BU84" i="24"/>
  <c r="BT84" i="24"/>
  <c r="BS84" i="24"/>
  <c r="BR84" i="24"/>
  <c r="BA84" i="24"/>
  <c r="AZ84" i="24"/>
  <c r="X84" i="24"/>
  <c r="AN84" i="24" s="1"/>
  <c r="T84" i="24"/>
  <c r="M84" i="24"/>
  <c r="AY85" i="24" s="1"/>
  <c r="F84" i="24"/>
  <c r="AB85" i="24" s="1"/>
  <c r="BX83" i="24"/>
  <c r="BW83" i="24"/>
  <c r="BU83" i="24"/>
  <c r="BT83" i="24"/>
  <c r="BS83" i="24"/>
  <c r="BR83" i="24"/>
  <c r="BA83" i="24"/>
  <c r="AZ83" i="24"/>
  <c r="AX83" i="24"/>
  <c r="AW83" i="24"/>
  <c r="V83" i="24" s="1"/>
  <c r="X83" i="24"/>
  <c r="AN83" i="24" s="1"/>
  <c r="M83" i="24"/>
  <c r="K83" i="24"/>
  <c r="AC84" i="24" s="1"/>
  <c r="F83" i="24"/>
  <c r="AB84" i="24" s="1"/>
  <c r="BX82" i="24"/>
  <c r="BW82" i="24"/>
  <c r="BU82" i="24"/>
  <c r="BT82" i="24"/>
  <c r="BS82" i="24"/>
  <c r="BR82" i="24"/>
  <c r="BA82" i="24"/>
  <c r="AZ82" i="24"/>
  <c r="AY82" i="24"/>
  <c r="AX82" i="24"/>
  <c r="AS82" i="24"/>
  <c r="AJ82" i="24"/>
  <c r="Q82" i="24" s="1"/>
  <c r="AI82" i="24"/>
  <c r="P82" i="24" s="1"/>
  <c r="AH82" i="24"/>
  <c r="J82" i="24" s="1"/>
  <c r="AF82" i="24"/>
  <c r="E82" i="24" s="1"/>
  <c r="AE82" i="24"/>
  <c r="D82" i="24" s="1"/>
  <c r="T82" i="24"/>
  <c r="S82" i="24"/>
  <c r="AB82" i="1" s="1"/>
  <c r="M82" i="24"/>
  <c r="AY83" i="24" s="1"/>
  <c r="B82" i="24"/>
  <c r="V82" i="1" s="1"/>
  <c r="BX81" i="24"/>
  <c r="BW81" i="24"/>
  <c r="BU81" i="24"/>
  <c r="BT81" i="24"/>
  <c r="BS81" i="24"/>
  <c r="BR81" i="24"/>
  <c r="BA81" i="24"/>
  <c r="AZ81" i="24"/>
  <c r="AY81" i="24"/>
  <c r="AW81" i="24"/>
  <c r="V81" i="24" s="1"/>
  <c r="AM81" i="24"/>
  <c r="AA81" i="1" s="1"/>
  <c r="CK81" i="1" s="1"/>
  <c r="AH81" i="24"/>
  <c r="J81" i="24" s="1"/>
  <c r="AG81" i="24"/>
  <c r="I81" i="24" s="1"/>
  <c r="AE81" i="24"/>
  <c r="D81" i="24" s="1"/>
  <c r="X81" i="24"/>
  <c r="AN81" i="24" s="1"/>
  <c r="U81" i="24"/>
  <c r="AC81" i="1" s="1"/>
  <c r="T81" i="24"/>
  <c r="S81" i="24"/>
  <c r="AB81" i="1" s="1"/>
  <c r="R81" i="24"/>
  <c r="AD82" i="24" s="1"/>
  <c r="M81" i="24"/>
  <c r="AW82" i="24" s="1"/>
  <c r="V82" i="24" s="1"/>
  <c r="K81" i="24"/>
  <c r="AC82" i="24" s="1"/>
  <c r="F81" i="24"/>
  <c r="AB82" i="24" s="1"/>
  <c r="BX80" i="24"/>
  <c r="BW80" i="24"/>
  <c r="BU80" i="24"/>
  <c r="BT80" i="24"/>
  <c r="BS80" i="24"/>
  <c r="BR80" i="24"/>
  <c r="BA80" i="24"/>
  <c r="AZ80" i="24"/>
  <c r="AX80" i="24"/>
  <c r="AW80" i="24"/>
  <c r="V80" i="24" s="1"/>
  <c r="AS80" i="24"/>
  <c r="AO80" i="24"/>
  <c r="AM80" i="24"/>
  <c r="AA80" i="1" s="1"/>
  <c r="CK80" i="1" s="1"/>
  <c r="AH80" i="24"/>
  <c r="J80" i="24" s="1"/>
  <c r="AG80" i="24"/>
  <c r="I80" i="24" s="1"/>
  <c r="AF80" i="24"/>
  <c r="E80" i="24" s="1"/>
  <c r="AE80" i="24"/>
  <c r="D80" i="24" s="1"/>
  <c r="U80" i="24"/>
  <c r="AC80" i="1" s="1"/>
  <c r="R80" i="24"/>
  <c r="AD81" i="24" s="1"/>
  <c r="M80" i="24"/>
  <c r="AS81" i="24" s="1"/>
  <c r="K80" i="24"/>
  <c r="AC81" i="24" s="1"/>
  <c r="F80" i="24"/>
  <c r="AB81" i="24" s="1"/>
  <c r="BX79" i="24"/>
  <c r="BW79" i="24"/>
  <c r="BU79" i="24"/>
  <c r="BT79" i="24"/>
  <c r="BS79" i="24"/>
  <c r="BR79" i="24"/>
  <c r="BA79" i="24"/>
  <c r="AZ79" i="24"/>
  <c r="AY79" i="24"/>
  <c r="AX79" i="24"/>
  <c r="AW79" i="24"/>
  <c r="V79" i="24" s="1"/>
  <c r="AS79" i="24"/>
  <c r="AO79" i="24"/>
  <c r="AM79" i="24"/>
  <c r="AA79" i="1" s="1"/>
  <c r="CK79" i="1" s="1"/>
  <c r="AH79" i="24"/>
  <c r="J79" i="24" s="1"/>
  <c r="AG79" i="24"/>
  <c r="I79" i="24" s="1"/>
  <c r="AE79" i="24"/>
  <c r="U79" i="24"/>
  <c r="AC79" i="1" s="1"/>
  <c r="T79" i="24"/>
  <c r="S79" i="24"/>
  <c r="AB79" i="1" s="1"/>
  <c r="R79" i="24"/>
  <c r="AD80" i="24" s="1"/>
  <c r="M79" i="24"/>
  <c r="K79" i="24"/>
  <c r="AC80" i="24" s="1"/>
  <c r="F79" i="24"/>
  <c r="AB80" i="24" s="1"/>
  <c r="B79" i="24"/>
  <c r="V79" i="1" s="1"/>
  <c r="BX78" i="24"/>
  <c r="BW78" i="24"/>
  <c r="BU78" i="24"/>
  <c r="BT78" i="24"/>
  <c r="BS78" i="24"/>
  <c r="BR78" i="24"/>
  <c r="BA78" i="24"/>
  <c r="AZ78" i="24"/>
  <c r="AM78" i="24"/>
  <c r="AA78" i="1" s="1"/>
  <c r="CK78" i="1" s="1"/>
  <c r="S78" i="24"/>
  <c r="AB78" i="1" s="1"/>
  <c r="R78" i="24"/>
  <c r="AD79" i="24" s="1"/>
  <c r="M78" i="24"/>
  <c r="F78" i="24"/>
  <c r="AB79" i="24" s="1"/>
  <c r="BX77" i="24"/>
  <c r="BW77" i="24"/>
  <c r="BU77" i="24"/>
  <c r="BT77" i="24"/>
  <c r="BS77" i="24"/>
  <c r="BR77" i="24"/>
  <c r="BA77" i="24"/>
  <c r="AZ77" i="24"/>
  <c r="AS77" i="24"/>
  <c r="AJ77" i="24"/>
  <c r="Q77" i="24" s="1"/>
  <c r="AI77" i="24"/>
  <c r="P77" i="24" s="1"/>
  <c r="AG77" i="24"/>
  <c r="AF77" i="24"/>
  <c r="E77" i="24" s="1"/>
  <c r="M77" i="24"/>
  <c r="B77" i="24"/>
  <c r="V77" i="1" s="1"/>
  <c r="BX76" i="24"/>
  <c r="BW76" i="24"/>
  <c r="BU76" i="24"/>
  <c r="BT76" i="24"/>
  <c r="BS76" i="24"/>
  <c r="BR76" i="24"/>
  <c r="BA76" i="24"/>
  <c r="AZ76" i="24"/>
  <c r="X76" i="24"/>
  <c r="AN76" i="24" s="1"/>
  <c r="U76" i="24"/>
  <c r="AC76" i="1" s="1"/>
  <c r="S76" i="24"/>
  <c r="AB76" i="1" s="1"/>
  <c r="R76" i="24"/>
  <c r="AD77" i="24" s="1"/>
  <c r="M76" i="24"/>
  <c r="K76" i="24"/>
  <c r="AC77" i="24" s="1"/>
  <c r="F76" i="24"/>
  <c r="AB77" i="24" s="1"/>
  <c r="B76" i="24"/>
  <c r="V76" i="1" s="1"/>
  <c r="BX75" i="24"/>
  <c r="BW75" i="24"/>
  <c r="BU75" i="24"/>
  <c r="BT75" i="24"/>
  <c r="BS75" i="24"/>
  <c r="BR75" i="24"/>
  <c r="BA75" i="24"/>
  <c r="AZ75" i="24"/>
  <c r="AW75" i="24"/>
  <c r="V75" i="24" s="1"/>
  <c r="AS75" i="24"/>
  <c r="AF75" i="24"/>
  <c r="E75" i="24" s="1"/>
  <c r="AE75" i="24"/>
  <c r="U75" i="24"/>
  <c r="AC75" i="1" s="1"/>
  <c r="R75" i="24"/>
  <c r="AD76" i="24" s="1"/>
  <c r="M75" i="24"/>
  <c r="AH76" i="24" s="1"/>
  <c r="J76" i="24" s="1"/>
  <c r="BX74" i="24"/>
  <c r="BW74" i="24"/>
  <c r="BU74" i="24"/>
  <c r="BT74" i="24"/>
  <c r="BS74" i="24"/>
  <c r="BR74" i="24"/>
  <c r="BA74" i="24"/>
  <c r="AZ74" i="24"/>
  <c r="AY74" i="24"/>
  <c r="AX74" i="24"/>
  <c r="AM74" i="24"/>
  <c r="AA74" i="1" s="1"/>
  <c r="CK74" i="1" s="1"/>
  <c r="AH74" i="24"/>
  <c r="J74" i="24" s="1"/>
  <c r="AG74" i="24"/>
  <c r="S74" i="24"/>
  <c r="AB74" i="1" s="1"/>
  <c r="R74" i="24"/>
  <c r="AD75" i="24" s="1"/>
  <c r="M74" i="24"/>
  <c r="K74" i="24"/>
  <c r="AC75" i="24" s="1"/>
  <c r="F74" i="24"/>
  <c r="AB75" i="24" s="1"/>
  <c r="BX73" i="24"/>
  <c r="BW73" i="24"/>
  <c r="BU73" i="24"/>
  <c r="BT73" i="24"/>
  <c r="BS73" i="24"/>
  <c r="BR73" i="24"/>
  <c r="BA73" i="24"/>
  <c r="AZ73" i="24"/>
  <c r="AY73" i="24"/>
  <c r="AX73" i="24"/>
  <c r="AW73" i="24"/>
  <c r="V73" i="24" s="1"/>
  <c r="AO73" i="24"/>
  <c r="AM73" i="24"/>
  <c r="AA73" i="1" s="1"/>
  <c r="CK73" i="1" s="1"/>
  <c r="AI73" i="24"/>
  <c r="P73" i="24" s="1"/>
  <c r="AH73" i="24"/>
  <c r="J73" i="24" s="1"/>
  <c r="AG73" i="24"/>
  <c r="I73" i="24" s="1"/>
  <c r="AF73" i="24"/>
  <c r="E73" i="24" s="1"/>
  <c r="AE73" i="24"/>
  <c r="D73" i="24" s="1"/>
  <c r="T73" i="24"/>
  <c r="S73" i="24"/>
  <c r="AB73" i="1" s="1"/>
  <c r="M73" i="24"/>
  <c r="BX72" i="24"/>
  <c r="BW72" i="24"/>
  <c r="BU72" i="24"/>
  <c r="BT72" i="24"/>
  <c r="BS72" i="24"/>
  <c r="BR72" i="24"/>
  <c r="BA72" i="24"/>
  <c r="AZ72" i="24"/>
  <c r="AW72" i="24"/>
  <c r="V72" i="24" s="1"/>
  <c r="AS72" i="24"/>
  <c r="AM72" i="24"/>
  <c r="AA72" i="1" s="1"/>
  <c r="CK72" i="1" s="1"/>
  <c r="AJ72" i="24"/>
  <c r="Q72" i="24" s="1"/>
  <c r="AI72" i="24"/>
  <c r="AG72" i="24"/>
  <c r="I72" i="24" s="1"/>
  <c r="AE72" i="24"/>
  <c r="D72" i="24" s="1"/>
  <c r="X72" i="24"/>
  <c r="AN72" i="24" s="1"/>
  <c r="U72" i="24"/>
  <c r="AC72" i="1" s="1"/>
  <c r="T72" i="24"/>
  <c r="S72" i="24"/>
  <c r="AB72" i="1" s="1"/>
  <c r="M72" i="24"/>
  <c r="K72" i="24"/>
  <c r="AC73" i="24" s="1"/>
  <c r="F72" i="24"/>
  <c r="AB73" i="24" s="1"/>
  <c r="B72" i="24"/>
  <c r="V72" i="1" s="1"/>
  <c r="BX71" i="24"/>
  <c r="BW71" i="24"/>
  <c r="BU71" i="24"/>
  <c r="BT71" i="24"/>
  <c r="BS71" i="24"/>
  <c r="BR71" i="24"/>
  <c r="BA71" i="24"/>
  <c r="AZ71" i="24"/>
  <c r="AM71" i="24"/>
  <c r="AA71" i="1" s="1"/>
  <c r="CK71" i="1" s="1"/>
  <c r="AH71" i="24"/>
  <c r="J71" i="24" s="1"/>
  <c r="AG71" i="24"/>
  <c r="X71" i="24"/>
  <c r="AN71" i="24" s="1"/>
  <c r="U71" i="24"/>
  <c r="AC71" i="1" s="1"/>
  <c r="T71" i="24"/>
  <c r="R71" i="24"/>
  <c r="AD72" i="24" s="1"/>
  <c r="M71" i="24"/>
  <c r="K71" i="24"/>
  <c r="AC72" i="24" s="1"/>
  <c r="F71" i="24"/>
  <c r="AB72" i="24" s="1"/>
  <c r="BX70" i="24"/>
  <c r="BW70" i="24"/>
  <c r="BU70" i="24"/>
  <c r="BT70" i="24"/>
  <c r="BS70" i="24"/>
  <c r="BR70" i="24"/>
  <c r="BA70" i="24"/>
  <c r="AZ70" i="24"/>
  <c r="AX70" i="24"/>
  <c r="AW70" i="24"/>
  <c r="V70" i="24" s="1"/>
  <c r="AS70" i="24"/>
  <c r="AO70" i="24"/>
  <c r="AM70" i="24"/>
  <c r="AA70" i="1" s="1"/>
  <c r="CK70" i="1" s="1"/>
  <c r="AE70" i="24"/>
  <c r="D70" i="24" s="1"/>
  <c r="U70" i="24"/>
  <c r="AC70" i="1" s="1"/>
  <c r="R70" i="24"/>
  <c r="AD71" i="24" s="1"/>
  <c r="M70" i="24"/>
  <c r="K70" i="24"/>
  <c r="AC71" i="24" s="1"/>
  <c r="F70" i="24"/>
  <c r="AB71" i="24" s="1"/>
  <c r="BX69" i="24"/>
  <c r="BW69" i="24"/>
  <c r="BU69" i="24"/>
  <c r="BT69" i="24"/>
  <c r="BS69" i="24"/>
  <c r="BR69" i="24"/>
  <c r="BA69" i="24"/>
  <c r="AZ69" i="24"/>
  <c r="AY69" i="24"/>
  <c r="AX69" i="24"/>
  <c r="AW69" i="24"/>
  <c r="V69" i="24" s="1"/>
  <c r="AO69" i="24"/>
  <c r="AI69" i="24"/>
  <c r="P69" i="24" s="1"/>
  <c r="AH69" i="24"/>
  <c r="J69" i="24" s="1"/>
  <c r="AG69" i="24"/>
  <c r="AF69" i="24"/>
  <c r="E69" i="24" s="1"/>
  <c r="AE69" i="24"/>
  <c r="D69" i="24" s="1"/>
  <c r="X69" i="24"/>
  <c r="AN69" i="24" s="1"/>
  <c r="T69" i="24"/>
  <c r="S69" i="24"/>
  <c r="AB69" i="1" s="1"/>
  <c r="M69" i="24"/>
  <c r="BX68" i="24"/>
  <c r="BW68" i="24"/>
  <c r="BU68" i="24"/>
  <c r="BT68" i="24"/>
  <c r="BS68" i="24"/>
  <c r="BR68" i="24"/>
  <c r="BA68" i="24"/>
  <c r="AZ68" i="24"/>
  <c r="AS68" i="24"/>
  <c r="AM68" i="24"/>
  <c r="AA68" i="1" s="1"/>
  <c r="CK68" i="1" s="1"/>
  <c r="AJ68" i="24"/>
  <c r="Q68" i="24" s="1"/>
  <c r="AI68" i="24"/>
  <c r="AG68" i="24"/>
  <c r="I68" i="24" s="1"/>
  <c r="X68" i="24"/>
  <c r="AN68" i="24" s="1"/>
  <c r="U68" i="24"/>
  <c r="AC68" i="1" s="1"/>
  <c r="T68" i="24"/>
  <c r="S68" i="24"/>
  <c r="AB68" i="1" s="1"/>
  <c r="M68" i="24"/>
  <c r="K68" i="24"/>
  <c r="AC69" i="24" s="1"/>
  <c r="F68" i="24"/>
  <c r="AB69" i="24" s="1"/>
  <c r="BX67" i="24"/>
  <c r="BW67" i="24"/>
  <c r="BU67" i="24"/>
  <c r="BT67" i="24"/>
  <c r="BS67" i="24"/>
  <c r="BR67" i="24"/>
  <c r="BA67" i="24"/>
  <c r="AZ67" i="24"/>
  <c r="AY67" i="24"/>
  <c r="AX67" i="24"/>
  <c r="AW67" i="24"/>
  <c r="V67" i="24" s="1"/>
  <c r="AO67" i="24"/>
  <c r="AJ67" i="24"/>
  <c r="Q67" i="24" s="1"/>
  <c r="AH67" i="24"/>
  <c r="J67" i="24" s="1"/>
  <c r="AG67" i="24"/>
  <c r="I67" i="24" s="1"/>
  <c r="AF67" i="24"/>
  <c r="E67" i="24" s="1"/>
  <c r="X67" i="24"/>
  <c r="AN67" i="24" s="1"/>
  <c r="U67" i="24"/>
  <c r="AC67" i="1" s="1"/>
  <c r="S67" i="24"/>
  <c r="AB67" i="1" s="1"/>
  <c r="R67" i="24"/>
  <c r="AD68" i="24" s="1"/>
  <c r="M67" i="24"/>
  <c r="K67" i="24"/>
  <c r="AC68" i="24" s="1"/>
  <c r="F67" i="24"/>
  <c r="AB68" i="24" s="1"/>
  <c r="B67" i="24"/>
  <c r="V67" i="1" s="1"/>
  <c r="BX66" i="24"/>
  <c r="BW66" i="24"/>
  <c r="BU66" i="24"/>
  <c r="BT66" i="24"/>
  <c r="BS66" i="24"/>
  <c r="BR66" i="24"/>
  <c r="BA66" i="24"/>
  <c r="AZ66" i="24"/>
  <c r="AY66" i="24"/>
  <c r="AX66" i="24"/>
  <c r="AW66" i="24"/>
  <c r="V66" i="24" s="1"/>
  <c r="AO66" i="24"/>
  <c r="AM66" i="24"/>
  <c r="AA66" i="1" s="1"/>
  <c r="CK66" i="1" s="1"/>
  <c r="AI66" i="24"/>
  <c r="P66" i="24" s="1"/>
  <c r="AG66" i="24"/>
  <c r="I66" i="24" s="1"/>
  <c r="AF66" i="24"/>
  <c r="E66" i="24" s="1"/>
  <c r="AE66" i="24"/>
  <c r="D66" i="24" s="1"/>
  <c r="U66" i="24"/>
  <c r="AC66" i="1" s="1"/>
  <c r="S66" i="24"/>
  <c r="AB66" i="1" s="1"/>
  <c r="M66" i="24"/>
  <c r="K66" i="24"/>
  <c r="AC67" i="24" s="1"/>
  <c r="B66" i="24"/>
  <c r="V66" i="1" s="1"/>
  <c r="BX65" i="24"/>
  <c r="BW65" i="24"/>
  <c r="BU65" i="24"/>
  <c r="BT65" i="24"/>
  <c r="BS65" i="24"/>
  <c r="BR65" i="24"/>
  <c r="BA65" i="24"/>
  <c r="AZ65" i="24"/>
  <c r="AY65" i="24"/>
  <c r="AX65" i="24"/>
  <c r="AS65" i="24"/>
  <c r="AM65" i="24"/>
  <c r="AA65" i="1" s="1"/>
  <c r="CK65" i="1" s="1"/>
  <c r="AJ65" i="24"/>
  <c r="Q65" i="24" s="1"/>
  <c r="AI65" i="24"/>
  <c r="P65" i="24" s="1"/>
  <c r="AH65" i="24"/>
  <c r="J65" i="24" s="1"/>
  <c r="AF65" i="24"/>
  <c r="E65" i="24" s="1"/>
  <c r="AE65" i="24"/>
  <c r="D65" i="24" s="1"/>
  <c r="U65" i="24"/>
  <c r="AC65" i="1" s="1"/>
  <c r="T65" i="24"/>
  <c r="S65" i="24"/>
  <c r="AB65" i="1" s="1"/>
  <c r="R65" i="24"/>
  <c r="AD66" i="24" s="1"/>
  <c r="M65" i="24"/>
  <c r="K65" i="24"/>
  <c r="AC66" i="24" s="1"/>
  <c r="B65" i="24"/>
  <c r="V65" i="1" s="1"/>
  <c r="BX64" i="24"/>
  <c r="BW64" i="24"/>
  <c r="BU64" i="24"/>
  <c r="BT64" i="24"/>
  <c r="BS64" i="24"/>
  <c r="BR64" i="24"/>
  <c r="BA64" i="24"/>
  <c r="AZ64" i="24"/>
  <c r="AY64" i="24"/>
  <c r="AX64" i="24"/>
  <c r="AS64" i="24"/>
  <c r="AO64" i="24"/>
  <c r="AM64" i="24"/>
  <c r="AA64" i="1" s="1"/>
  <c r="CK64" i="1" s="1"/>
  <c r="AJ64" i="24"/>
  <c r="Q64" i="24" s="1"/>
  <c r="AI64" i="24"/>
  <c r="AH64" i="24"/>
  <c r="AF64" i="24"/>
  <c r="E64" i="24" s="1"/>
  <c r="X64" i="24"/>
  <c r="AN64" i="24" s="1"/>
  <c r="U64" i="24"/>
  <c r="AC64" i="1" s="1"/>
  <c r="T64" i="24"/>
  <c r="S64" i="24"/>
  <c r="AB64" i="1" s="1"/>
  <c r="R64" i="24"/>
  <c r="AD65" i="24" s="1"/>
  <c r="M64" i="24"/>
  <c r="AW65" i="24" s="1"/>
  <c r="V65" i="24" s="1"/>
  <c r="K64" i="24"/>
  <c r="AC65" i="24" s="1"/>
  <c r="F64" i="24"/>
  <c r="AB65" i="24" s="1"/>
  <c r="BX63" i="24"/>
  <c r="BW63" i="24"/>
  <c r="BU63" i="24"/>
  <c r="BT63" i="24"/>
  <c r="BS63" i="24"/>
  <c r="BR63" i="24"/>
  <c r="BA63" i="24"/>
  <c r="AZ63" i="24"/>
  <c r="AM63" i="24"/>
  <c r="AA63" i="1" s="1"/>
  <c r="CK63" i="1" s="1"/>
  <c r="U63" i="24"/>
  <c r="AC63" i="1" s="1"/>
  <c r="S63" i="24"/>
  <c r="AB63" i="1" s="1"/>
  <c r="R63" i="24"/>
  <c r="AD64" i="24" s="1"/>
  <c r="M63" i="24"/>
  <c r="F63" i="24"/>
  <c r="AB64" i="24" s="1"/>
  <c r="B63" i="24"/>
  <c r="V63" i="1" s="1"/>
  <c r="BX62" i="24"/>
  <c r="BW62" i="24"/>
  <c r="BU62" i="24"/>
  <c r="BT62" i="24"/>
  <c r="BS62" i="24"/>
  <c r="BR62" i="24"/>
  <c r="BA62" i="24"/>
  <c r="AZ62" i="24"/>
  <c r="AY62" i="24"/>
  <c r="AX62" i="24"/>
  <c r="AS62" i="24"/>
  <c r="AJ62" i="24"/>
  <c r="Q62" i="24" s="1"/>
  <c r="AI62" i="24"/>
  <c r="AH62" i="24"/>
  <c r="J62" i="24" s="1"/>
  <c r="AF62" i="24"/>
  <c r="E62" i="24" s="1"/>
  <c r="AE62" i="24"/>
  <c r="D62" i="24" s="1"/>
  <c r="X62" i="24"/>
  <c r="AN62" i="24" s="1"/>
  <c r="T62" i="24"/>
  <c r="M62" i="24"/>
  <c r="K62" i="24" s="1"/>
  <c r="AC63" i="24" s="1"/>
  <c r="B62" i="24"/>
  <c r="V62" i="1" s="1"/>
  <c r="BX61" i="24"/>
  <c r="BW61" i="24"/>
  <c r="BU61" i="24"/>
  <c r="BT61" i="24"/>
  <c r="BS61" i="24"/>
  <c r="BR61" i="24"/>
  <c r="BA61" i="24"/>
  <c r="AZ61" i="24"/>
  <c r="AS61" i="24"/>
  <c r="AM61" i="24"/>
  <c r="AA61" i="1" s="1"/>
  <c r="CK61" i="1" s="1"/>
  <c r="X61" i="24"/>
  <c r="AN61" i="24" s="1"/>
  <c r="U61" i="24"/>
  <c r="AC61" i="1" s="1"/>
  <c r="S61" i="24"/>
  <c r="AB61" i="1" s="1"/>
  <c r="R61" i="24"/>
  <c r="AD62" i="24" s="1"/>
  <c r="M61" i="24"/>
  <c r="AW62" i="24" s="1"/>
  <c r="V62" i="24" s="1"/>
  <c r="K61" i="24"/>
  <c r="AC62" i="24" s="1"/>
  <c r="F61" i="24"/>
  <c r="AB62" i="24" s="1"/>
  <c r="B61" i="24"/>
  <c r="V61" i="1" s="1"/>
  <c r="BX60" i="24"/>
  <c r="BW60" i="24"/>
  <c r="BU60" i="24"/>
  <c r="BT60" i="24"/>
  <c r="BS60" i="24"/>
  <c r="BR60" i="24"/>
  <c r="BA60" i="24"/>
  <c r="AZ60" i="24"/>
  <c r="AS60" i="24"/>
  <c r="AH60" i="24"/>
  <c r="J60" i="24" s="1"/>
  <c r="AG60" i="24"/>
  <c r="AF60" i="24"/>
  <c r="E60" i="24" s="1"/>
  <c r="U60" i="24"/>
  <c r="AC60" i="1" s="1"/>
  <c r="M60" i="24"/>
  <c r="BX59" i="24"/>
  <c r="BW59" i="24"/>
  <c r="BU59" i="24"/>
  <c r="BT59" i="24"/>
  <c r="BS59" i="24"/>
  <c r="BR59" i="24"/>
  <c r="BA59" i="24"/>
  <c r="AZ59" i="24"/>
  <c r="AY59" i="24"/>
  <c r="AX59" i="24"/>
  <c r="AS59" i="24"/>
  <c r="AJ59" i="24"/>
  <c r="Q59" i="24" s="1"/>
  <c r="AI59" i="24"/>
  <c r="P59" i="24" s="1"/>
  <c r="AH59" i="24"/>
  <c r="J59" i="24" s="1"/>
  <c r="AF59" i="24"/>
  <c r="E59" i="24" s="1"/>
  <c r="AE59" i="24"/>
  <c r="D59" i="24" s="1"/>
  <c r="T59" i="24"/>
  <c r="S59" i="24"/>
  <c r="AB59" i="1" s="1"/>
  <c r="R59" i="24"/>
  <c r="AD60" i="24" s="1"/>
  <c r="M59" i="24"/>
  <c r="K59" i="24"/>
  <c r="AC60" i="24" s="1"/>
  <c r="B59" i="24"/>
  <c r="V59" i="1" s="1"/>
  <c r="BX58" i="24"/>
  <c r="BW58" i="24"/>
  <c r="BU58" i="24"/>
  <c r="BT58" i="24"/>
  <c r="BS58" i="24"/>
  <c r="BR58" i="24"/>
  <c r="BA58" i="24"/>
  <c r="AZ58" i="24"/>
  <c r="AM58" i="24"/>
  <c r="AA58" i="1" s="1"/>
  <c r="CK58" i="1" s="1"/>
  <c r="X58" i="24"/>
  <c r="AN58" i="24" s="1"/>
  <c r="U58" i="24"/>
  <c r="AC58" i="1" s="1"/>
  <c r="S58" i="24"/>
  <c r="AB58" i="1" s="1"/>
  <c r="R58" i="24"/>
  <c r="AD59" i="24" s="1"/>
  <c r="M58" i="24"/>
  <c r="AW59" i="24" s="1"/>
  <c r="V59" i="24" s="1"/>
  <c r="K58" i="24"/>
  <c r="AC59" i="24" s="1"/>
  <c r="F58" i="24"/>
  <c r="AB59" i="24" s="1"/>
  <c r="BX57" i="24"/>
  <c r="BW57" i="24"/>
  <c r="BU57" i="24"/>
  <c r="BT57" i="24"/>
  <c r="BS57" i="24"/>
  <c r="BR57" i="24"/>
  <c r="AZ57" i="24"/>
  <c r="M57" i="24"/>
  <c r="BX56" i="24"/>
  <c r="BW56" i="24"/>
  <c r="BU56" i="24"/>
  <c r="BT56" i="24"/>
  <c r="BS56" i="24"/>
  <c r="BR56" i="24"/>
  <c r="BA56" i="24"/>
  <c r="AZ56" i="24"/>
  <c r="M56" i="24"/>
  <c r="BX55" i="24"/>
  <c r="BW55" i="24"/>
  <c r="BU55" i="24"/>
  <c r="BT55" i="24"/>
  <c r="BS55" i="24"/>
  <c r="BR55" i="24"/>
  <c r="BA55" i="24"/>
  <c r="M55" i="24"/>
  <c r="BX54" i="24"/>
  <c r="BW54" i="24"/>
  <c r="BU54" i="24"/>
  <c r="BT54" i="24"/>
  <c r="BS54" i="24"/>
  <c r="BR54" i="24"/>
  <c r="BA54" i="24"/>
  <c r="M54" i="24"/>
  <c r="BX53" i="24"/>
  <c r="BW53" i="24"/>
  <c r="BU53" i="24"/>
  <c r="BT53" i="24"/>
  <c r="BS53" i="24"/>
  <c r="BR53" i="24"/>
  <c r="AZ53" i="24"/>
  <c r="AZ54" i="24" s="1"/>
  <c r="AZ55" i="24" s="1"/>
  <c r="M53" i="24"/>
  <c r="BX52" i="24"/>
  <c r="BW52" i="24"/>
  <c r="BU52" i="24"/>
  <c r="BT52" i="24"/>
  <c r="BS52" i="24"/>
  <c r="BR52" i="24"/>
  <c r="BA52" i="24"/>
  <c r="BA53" i="24" s="1"/>
  <c r="M52" i="24"/>
  <c r="BX51" i="24"/>
  <c r="BW51" i="24"/>
  <c r="BU51" i="24"/>
  <c r="BT51" i="24"/>
  <c r="BS51" i="24"/>
  <c r="BR51" i="24"/>
  <c r="BA51" i="24"/>
  <c r="M51" i="24"/>
  <c r="BX50" i="24"/>
  <c r="BW50" i="24"/>
  <c r="BU50" i="24"/>
  <c r="BT50" i="24"/>
  <c r="BS50" i="24"/>
  <c r="BR50" i="24"/>
  <c r="AZ50" i="24"/>
  <c r="AZ51" i="24" s="1"/>
  <c r="M50" i="24"/>
  <c r="BX49" i="24"/>
  <c r="BW49" i="24"/>
  <c r="BU49" i="24"/>
  <c r="BT49" i="24"/>
  <c r="BS49" i="24"/>
  <c r="BR49" i="24"/>
  <c r="AZ49" i="24"/>
  <c r="M49" i="24"/>
  <c r="BX48" i="24"/>
  <c r="BW48" i="24"/>
  <c r="BU48" i="24"/>
  <c r="BT48" i="24"/>
  <c r="BS48" i="24"/>
  <c r="BR48" i="24"/>
  <c r="BA48" i="24"/>
  <c r="M48" i="24"/>
  <c r="BX47" i="24"/>
  <c r="BW47" i="24"/>
  <c r="BU47" i="24"/>
  <c r="BT47" i="24"/>
  <c r="BS47" i="24"/>
  <c r="BR47" i="24"/>
  <c r="AZ47" i="24"/>
  <c r="AZ48" i="24" s="1"/>
  <c r="M47" i="24"/>
  <c r="BX46" i="24"/>
  <c r="BW46" i="24"/>
  <c r="BU46" i="24"/>
  <c r="BT46" i="24"/>
  <c r="BS46" i="24"/>
  <c r="BR46" i="24"/>
  <c r="M46" i="24"/>
  <c r="BX45" i="24"/>
  <c r="BW45" i="24"/>
  <c r="BU45" i="24"/>
  <c r="BT45" i="24"/>
  <c r="BS45" i="24"/>
  <c r="BR45" i="24"/>
  <c r="BA45" i="24"/>
  <c r="M45" i="24"/>
  <c r="BX44" i="24"/>
  <c r="BW44" i="24"/>
  <c r="BU44" i="24"/>
  <c r="BT44" i="24"/>
  <c r="BS44" i="24"/>
  <c r="BR44" i="24"/>
  <c r="AZ44" i="24"/>
  <c r="AZ45" i="24" s="1"/>
  <c r="AZ46" i="24" s="1"/>
  <c r="M44" i="24"/>
  <c r="BX43" i="24"/>
  <c r="BW43" i="24"/>
  <c r="BU43" i="24"/>
  <c r="BT43" i="24"/>
  <c r="BS43" i="24"/>
  <c r="BR43" i="24"/>
  <c r="BA43" i="24"/>
  <c r="M43" i="24"/>
  <c r="BX42" i="24"/>
  <c r="BW42" i="24"/>
  <c r="BU42" i="24"/>
  <c r="BT42" i="24"/>
  <c r="BS42" i="24"/>
  <c r="BR42" i="24"/>
  <c r="BA42" i="24"/>
  <c r="M42" i="24"/>
  <c r="BX41" i="24"/>
  <c r="BW41" i="24"/>
  <c r="BU41" i="24"/>
  <c r="BT41" i="24"/>
  <c r="BS41" i="24"/>
  <c r="BR41" i="24"/>
  <c r="AZ41" i="24"/>
  <c r="AZ42" i="24" s="1"/>
  <c r="AZ43" i="24" s="1"/>
  <c r="M41" i="24"/>
  <c r="BX40" i="24"/>
  <c r="BW40" i="24"/>
  <c r="BU40" i="24"/>
  <c r="BT40" i="24"/>
  <c r="BS40" i="24"/>
  <c r="BR40" i="24"/>
  <c r="M40" i="24"/>
  <c r="BX39" i="24"/>
  <c r="BW39" i="24"/>
  <c r="BU39" i="24"/>
  <c r="BT39" i="24"/>
  <c r="BS39" i="24"/>
  <c r="BR39" i="24"/>
  <c r="AZ39" i="24"/>
  <c r="M39" i="24"/>
  <c r="BX38" i="24"/>
  <c r="BW38" i="24"/>
  <c r="BU38" i="24"/>
  <c r="BT38" i="24"/>
  <c r="BS38" i="24"/>
  <c r="BR38" i="24"/>
  <c r="M38" i="24"/>
  <c r="BX37" i="24"/>
  <c r="BW37" i="24"/>
  <c r="BU37" i="24"/>
  <c r="BT37" i="24"/>
  <c r="BS37" i="24"/>
  <c r="BR37" i="24"/>
  <c r="BA37" i="24"/>
  <c r="M37" i="24"/>
  <c r="BX36" i="24"/>
  <c r="BW36" i="24"/>
  <c r="BU36" i="24"/>
  <c r="BT36" i="24"/>
  <c r="BS36" i="24"/>
  <c r="BR36" i="24"/>
  <c r="M36" i="24"/>
  <c r="BX35" i="24"/>
  <c r="BW35" i="24"/>
  <c r="BU35" i="24"/>
  <c r="BT35" i="24"/>
  <c r="BS35" i="24"/>
  <c r="BR35" i="24"/>
  <c r="BA35" i="24"/>
  <c r="BA36" i="24" s="1"/>
  <c r="M35" i="24"/>
  <c r="BX34" i="24"/>
  <c r="BW34" i="24"/>
  <c r="BU34" i="24"/>
  <c r="BT34" i="24"/>
  <c r="BS34" i="24"/>
  <c r="BR34" i="24"/>
  <c r="M34" i="24"/>
  <c r="BX33" i="24"/>
  <c r="BW33" i="24"/>
  <c r="BU33" i="24"/>
  <c r="BT33" i="24"/>
  <c r="BS33" i="24"/>
  <c r="BR33" i="24"/>
  <c r="M33" i="24"/>
  <c r="BX32" i="24"/>
  <c r="BW32" i="24"/>
  <c r="BU32" i="24"/>
  <c r="BT32" i="24"/>
  <c r="BS32" i="24"/>
  <c r="BR32" i="24"/>
  <c r="BA32" i="24"/>
  <c r="BA33" i="24" s="1"/>
  <c r="BA34" i="24" s="1"/>
  <c r="M32" i="24"/>
  <c r="BX31" i="24"/>
  <c r="BW31" i="24"/>
  <c r="BU31" i="24"/>
  <c r="BT31" i="24"/>
  <c r="BS31" i="24"/>
  <c r="BR31" i="24"/>
  <c r="BA31" i="24"/>
  <c r="M31" i="24"/>
  <c r="BX30" i="24"/>
  <c r="BW30" i="24"/>
  <c r="BU30" i="24"/>
  <c r="BT30" i="24"/>
  <c r="BS30" i="24"/>
  <c r="BR30" i="24"/>
  <c r="BA30" i="24"/>
  <c r="M30" i="24"/>
  <c r="BX29" i="24"/>
  <c r="BW29" i="24"/>
  <c r="BU29" i="24"/>
  <c r="BT29" i="24"/>
  <c r="BS29" i="24"/>
  <c r="BR29" i="24"/>
  <c r="AZ29" i="24"/>
  <c r="AZ30" i="24" s="1"/>
  <c r="AZ31" i="24" s="1"/>
  <c r="AZ32" i="24" s="1"/>
  <c r="M29" i="24"/>
  <c r="BX28" i="24"/>
  <c r="BW28" i="24"/>
  <c r="BU28" i="24"/>
  <c r="BT28" i="24"/>
  <c r="BS28" i="24"/>
  <c r="BR28" i="24"/>
  <c r="AZ28" i="24"/>
  <c r="M28" i="24"/>
  <c r="BX27" i="24"/>
  <c r="BW27" i="24"/>
  <c r="BU27" i="24"/>
  <c r="BT27" i="24"/>
  <c r="BS27" i="24"/>
  <c r="BR27" i="24"/>
  <c r="AZ27" i="24"/>
  <c r="M27" i="24"/>
  <c r="BX26" i="24"/>
  <c r="BW26" i="24"/>
  <c r="BU26" i="24"/>
  <c r="BT26" i="24"/>
  <c r="BS26" i="24"/>
  <c r="BR26" i="24"/>
  <c r="M26" i="24"/>
  <c r="BX25" i="24"/>
  <c r="BW25" i="24"/>
  <c r="BU25" i="24"/>
  <c r="BT25" i="24"/>
  <c r="BS25" i="24"/>
  <c r="BR25" i="24"/>
  <c r="AZ25" i="24"/>
  <c r="M25" i="24"/>
  <c r="BX24" i="24"/>
  <c r="BW24" i="24"/>
  <c r="BU24" i="24"/>
  <c r="BT24" i="24"/>
  <c r="BS24" i="24"/>
  <c r="BR24" i="24"/>
  <c r="AZ24" i="24"/>
  <c r="M24" i="24"/>
  <c r="BX23" i="24"/>
  <c r="BW23" i="24"/>
  <c r="BU23" i="24"/>
  <c r="BT23" i="24"/>
  <c r="BS23" i="24"/>
  <c r="BR23" i="24"/>
  <c r="BA23" i="24"/>
  <c r="M23" i="24"/>
  <c r="BX22" i="24"/>
  <c r="BW22" i="24"/>
  <c r="BU22" i="24"/>
  <c r="BT22" i="24"/>
  <c r="BS22" i="24"/>
  <c r="BR22" i="24"/>
  <c r="BA22" i="24"/>
  <c r="M22" i="24"/>
  <c r="BX21" i="24"/>
  <c r="BW21" i="24"/>
  <c r="BU21" i="24"/>
  <c r="BT21" i="24"/>
  <c r="BS21" i="24"/>
  <c r="BR21" i="24"/>
  <c r="M21" i="24"/>
  <c r="BX20" i="24"/>
  <c r="BW20" i="24"/>
  <c r="BU20" i="24"/>
  <c r="BT20" i="24"/>
  <c r="BS20" i="24"/>
  <c r="BR20" i="24"/>
  <c r="AZ20" i="24"/>
  <c r="M20" i="24"/>
  <c r="BX19" i="24"/>
  <c r="BW19" i="24"/>
  <c r="BU19" i="24"/>
  <c r="BT19" i="24"/>
  <c r="BS19" i="24"/>
  <c r="BR19" i="24"/>
  <c r="AZ19" i="24"/>
  <c r="M19" i="24"/>
  <c r="BX18" i="24"/>
  <c r="BW18" i="24"/>
  <c r="BU18" i="24"/>
  <c r="BT18" i="24"/>
  <c r="BS18" i="24"/>
  <c r="BR18" i="24"/>
  <c r="BA18" i="24"/>
  <c r="M18" i="24"/>
  <c r="BX17" i="24"/>
  <c r="BW17" i="24"/>
  <c r="BU17" i="24"/>
  <c r="BT17" i="24"/>
  <c r="BS17" i="24"/>
  <c r="BR17" i="24"/>
  <c r="M17" i="24"/>
  <c r="BX16" i="24"/>
  <c r="BW16" i="24"/>
  <c r="BU16" i="24"/>
  <c r="BT16" i="24"/>
  <c r="BS16" i="24"/>
  <c r="BR16" i="24"/>
  <c r="BA16" i="24"/>
  <c r="BA17" i="24" s="1"/>
  <c r="M16" i="24"/>
  <c r="BX15" i="24"/>
  <c r="BW15" i="24"/>
  <c r="BU15" i="24"/>
  <c r="BT15" i="24"/>
  <c r="BS15" i="24"/>
  <c r="BR15" i="24"/>
  <c r="M15" i="24"/>
  <c r="BX14" i="24"/>
  <c r="BW14" i="24"/>
  <c r="BU14" i="24"/>
  <c r="BT14" i="24"/>
  <c r="BS14" i="24"/>
  <c r="BR14" i="24"/>
  <c r="AZ14" i="24"/>
  <c r="AZ15" i="24" s="1"/>
  <c r="AZ16" i="24" s="1"/>
  <c r="M14" i="24"/>
  <c r="BX13" i="24"/>
  <c r="BW13" i="24"/>
  <c r="BU13" i="24"/>
  <c r="BT13" i="24"/>
  <c r="BS13" i="24"/>
  <c r="BR13" i="24"/>
  <c r="BA13" i="24"/>
  <c r="M13" i="24"/>
  <c r="BX12" i="24"/>
  <c r="BW12" i="24"/>
  <c r="BU12" i="24"/>
  <c r="BT12" i="24"/>
  <c r="BS12" i="24"/>
  <c r="BR12" i="24"/>
  <c r="M12" i="24"/>
  <c r="BX11" i="24"/>
  <c r="BW11" i="24"/>
  <c r="BU11" i="24"/>
  <c r="BT11" i="24"/>
  <c r="BS11" i="24"/>
  <c r="BR11" i="24"/>
  <c r="AR11" i="24"/>
  <c r="AQ11" i="24"/>
  <c r="AP11" i="24"/>
  <c r="M11" i="24"/>
  <c r="BX10" i="24"/>
  <c r="BW10" i="24"/>
  <c r="BU10" i="24"/>
  <c r="BT10" i="24"/>
  <c r="BS10" i="24"/>
  <c r="BR10" i="24"/>
  <c r="BN10" i="24"/>
  <c r="BK10" i="24"/>
  <c r="BJ10" i="24"/>
  <c r="BI10" i="24"/>
  <c r="BH10" i="24"/>
  <c r="BM10" i="24" s="1"/>
  <c r="BG10" i="24"/>
  <c r="BA10" i="24"/>
  <c r="BA11" i="24" s="1"/>
  <c r="BA12" i="24" s="1"/>
  <c r="AR10" i="24"/>
  <c r="BL10" i="24" s="1"/>
  <c r="BO10" i="24" s="1"/>
  <c r="AQ10" i="24"/>
  <c r="AP10" i="24"/>
  <c r="AD10" i="24"/>
  <c r="AC10" i="24"/>
  <c r="AB10" i="24"/>
  <c r="M10" i="24"/>
  <c r="BX9" i="24"/>
  <c r="BW9" i="24"/>
  <c r="BU9" i="24"/>
  <c r="BT9" i="24"/>
  <c r="BS9" i="24"/>
  <c r="BR9" i="24"/>
  <c r="AZ9" i="24"/>
  <c r="AN9" i="24"/>
  <c r="AD9" i="24"/>
  <c r="AC9" i="24"/>
  <c r="AB9" i="24"/>
  <c r="V9" i="24"/>
  <c r="M9" i="24"/>
  <c r="AS10" i="24" s="1"/>
  <c r="BX8" i="24"/>
  <c r="BW8" i="24"/>
  <c r="BU8" i="24"/>
  <c r="BT8" i="24"/>
  <c r="BS8" i="24"/>
  <c r="BR8" i="24"/>
  <c r="BA8" i="24"/>
  <c r="BA9" i="24" s="1"/>
  <c r="AZ8" i="24"/>
  <c r="AN8" i="24"/>
  <c r="AD8" i="24"/>
  <c r="AC8" i="24"/>
  <c r="AB8" i="24"/>
  <c r="C8" i="24"/>
  <c r="V8" i="24"/>
  <c r="M8" i="24"/>
  <c r="BX7" i="24"/>
  <c r="BW7" i="24"/>
  <c r="BU7" i="24"/>
  <c r="BT7" i="24"/>
  <c r="BS7" i="24"/>
  <c r="BR7" i="24"/>
  <c r="AZ7" i="24"/>
  <c r="AN7" i="24"/>
  <c r="AD7" i="24"/>
  <c r="AC7" i="24"/>
  <c r="AB7" i="24"/>
  <c r="C7" i="24"/>
  <c r="V7" i="24"/>
  <c r="M7" i="24"/>
  <c r="AM7" i="24" s="1"/>
  <c r="BX6" i="24"/>
  <c r="BW6" i="24"/>
  <c r="BU6" i="24"/>
  <c r="BT6" i="24"/>
  <c r="BS6" i="24"/>
  <c r="BR6" i="24"/>
  <c r="BA6" i="24"/>
  <c r="BA7" i="24" s="1"/>
  <c r="AN6" i="24"/>
  <c r="AM6" i="24"/>
  <c r="V6" i="24"/>
  <c r="O6" i="24"/>
  <c r="M6" i="24"/>
  <c r="H6" i="24"/>
  <c r="C6" i="24"/>
  <c r="BX5" i="24"/>
  <c r="BW5" i="24"/>
  <c r="BU5" i="24"/>
  <c r="BT5" i="24"/>
  <c r="BS5" i="24"/>
  <c r="BR5" i="24"/>
  <c r="BA5" i="24"/>
  <c r="AZ5" i="24"/>
  <c r="AZ6" i="24" s="1"/>
  <c r="AN5" i="24"/>
  <c r="AM5" i="24"/>
  <c r="V5" i="24"/>
  <c r="M5" i="24"/>
  <c r="C5" i="24"/>
  <c r="BX4" i="24"/>
  <c r="BW4" i="24"/>
  <c r="BU4" i="24"/>
  <c r="BT4" i="24"/>
  <c r="BS4" i="24"/>
  <c r="BR4" i="24"/>
  <c r="BX3" i="24"/>
  <c r="BW3" i="24"/>
  <c r="BU3" i="24"/>
  <c r="BT3" i="24"/>
  <c r="BS3" i="24"/>
  <c r="BR3" i="24"/>
  <c r="B3" i="24"/>
  <c r="CJ5" i="1"/>
  <c r="CK5" i="1"/>
  <c r="CL5" i="1"/>
  <c r="CM5" i="1"/>
  <c r="CN5" i="1"/>
  <c r="CO5" i="1"/>
  <c r="CI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5" i="1"/>
  <c r="CR11" i="1"/>
  <c r="CR12" i="1"/>
  <c r="CR13" i="1"/>
  <c r="CR14" i="1"/>
  <c r="CR10" i="1"/>
  <c r="DS11" i="1"/>
  <c r="DS12" i="1"/>
  <c r="DS13" i="1"/>
  <c r="DS14" i="1"/>
  <c r="DS15" i="1"/>
  <c r="DS16" i="1"/>
  <c r="DS17" i="1"/>
  <c r="DS18" i="1"/>
  <c r="DS19" i="1"/>
  <c r="DS20" i="1"/>
  <c r="DS21" i="1"/>
  <c r="DS22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43" i="1"/>
  <c r="DS44" i="1"/>
  <c r="DS45" i="1"/>
  <c r="DS46" i="1"/>
  <c r="DS47" i="1"/>
  <c r="DS48" i="1"/>
  <c r="DS49" i="1"/>
  <c r="DS50" i="1"/>
  <c r="DS51" i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91" i="1"/>
  <c r="DS92" i="1"/>
  <c r="DS93" i="1"/>
  <c r="DS94" i="1"/>
  <c r="DS95" i="1"/>
  <c r="DS96" i="1"/>
  <c r="DS97" i="1"/>
  <c r="DS98" i="1"/>
  <c r="DS99" i="1"/>
  <c r="DS100" i="1"/>
  <c r="DS101" i="1"/>
  <c r="DS102" i="1"/>
  <c r="DS103" i="1"/>
  <c r="DS104" i="1"/>
  <c r="DS105" i="1"/>
  <c r="DS106" i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S121" i="1"/>
  <c r="DS122" i="1"/>
  <c r="DS123" i="1"/>
  <c r="DS124" i="1"/>
  <c r="DS125" i="1"/>
  <c r="DS126" i="1"/>
  <c r="DS127" i="1"/>
  <c r="DS128" i="1"/>
  <c r="DS129" i="1"/>
  <c r="DS130" i="1"/>
  <c r="DS131" i="1"/>
  <c r="DS132" i="1"/>
  <c r="DS133" i="1"/>
  <c r="DS10" i="1"/>
  <c r="AB92" i="26" l="1"/>
  <c r="AC65" i="26"/>
  <c r="BF12" i="27"/>
  <c r="AD84" i="26"/>
  <c r="AD92" i="26"/>
  <c r="BC107" i="26"/>
  <c r="BE81" i="27"/>
  <c r="BE78" i="24"/>
  <c r="BD87" i="25"/>
  <c r="BB59" i="26"/>
  <c r="BF81" i="25"/>
  <c r="BD78" i="27"/>
  <c r="BF100" i="27"/>
  <c r="BC86" i="24"/>
  <c r="BE100" i="24"/>
  <c r="C10" i="25"/>
  <c r="AU10" i="1" s="1"/>
  <c r="BE67" i="25"/>
  <c r="BD69" i="25"/>
  <c r="BF71" i="25"/>
  <c r="BE97" i="25"/>
  <c r="BC102" i="25"/>
  <c r="AM7" i="26"/>
  <c r="AM8" i="26" s="1"/>
  <c r="BF88" i="24"/>
  <c r="BB10" i="24"/>
  <c r="T10" i="24"/>
  <c r="BF70" i="24"/>
  <c r="BC99" i="25"/>
  <c r="BF79" i="27"/>
  <c r="BC98" i="25"/>
  <c r="BE96" i="25"/>
  <c r="BD67" i="24"/>
  <c r="BF69" i="24"/>
  <c r="BE92" i="25"/>
  <c r="C10" i="26"/>
  <c r="BE10" i="1" s="1"/>
  <c r="AC63" i="26"/>
  <c r="AL75" i="26"/>
  <c r="AK78" i="26"/>
  <c r="BC69" i="24"/>
  <c r="BB74" i="24"/>
  <c r="BB99" i="24"/>
  <c r="BC94" i="25"/>
  <c r="T10" i="27"/>
  <c r="BC63" i="27"/>
  <c r="BC56" i="25"/>
  <c r="BF66" i="27"/>
  <c r="BB91" i="27"/>
  <c r="BF78" i="24"/>
  <c r="BF75" i="25"/>
  <c r="AC95" i="26"/>
  <c r="BG104" i="26"/>
  <c r="BC98" i="24"/>
  <c r="BE64" i="24"/>
  <c r="BC65" i="24"/>
  <c r="BC75" i="24"/>
  <c r="BF67" i="25"/>
  <c r="BE69" i="25"/>
  <c r="BC77" i="25"/>
  <c r="BE102" i="25"/>
  <c r="BD61" i="26"/>
  <c r="BE105" i="26"/>
  <c r="BC69" i="25"/>
  <c r="BE70" i="25"/>
  <c r="BF70" i="25"/>
  <c r="BC71" i="25"/>
  <c r="BD71" i="26"/>
  <c r="BB70" i="26"/>
  <c r="BF63" i="24"/>
  <c r="BD69" i="24"/>
  <c r="BC70" i="24"/>
  <c r="BE71" i="24"/>
  <c r="BD68" i="24"/>
  <c r="BC88" i="24"/>
  <c r="BC109" i="24"/>
  <c r="BB109" i="24"/>
  <c r="AZ43" i="25"/>
  <c r="BB44" i="25" s="1"/>
  <c r="BB81" i="25"/>
  <c r="BE66" i="24"/>
  <c r="BF66" i="24"/>
  <c r="BD66" i="24"/>
  <c r="BE79" i="24"/>
  <c r="AM7" i="25"/>
  <c r="AM8" i="25" s="1"/>
  <c r="AM9" i="25" s="1"/>
  <c r="BD31" i="25"/>
  <c r="BE109" i="25"/>
  <c r="BE65" i="24"/>
  <c r="BF79" i="24"/>
  <c r="BC87" i="24"/>
  <c r="BE88" i="24"/>
  <c r="BB31" i="25"/>
  <c r="BC96" i="25"/>
  <c r="BE69" i="24"/>
  <c r="BC68" i="24"/>
  <c r="BE89" i="24"/>
  <c r="BF67" i="24"/>
  <c r="BF28" i="25"/>
  <c r="BD83" i="25"/>
  <c r="BF10" i="24"/>
  <c r="BD65" i="24"/>
  <c r="BE93" i="24"/>
  <c r="H10" i="24"/>
  <c r="X10" i="1" s="1"/>
  <c r="AZ40" i="24"/>
  <c r="BB45" i="24" s="1"/>
  <c r="BF61" i="24"/>
  <c r="BD63" i="24"/>
  <c r="BF62" i="24"/>
  <c r="BC63" i="24"/>
  <c r="BF68" i="24"/>
  <c r="BB68" i="24"/>
  <c r="BC77" i="24"/>
  <c r="BE87" i="24"/>
  <c r="BD77" i="25"/>
  <c r="BD78" i="25"/>
  <c r="BC47" i="26"/>
  <c r="BB49" i="24"/>
  <c r="BB65" i="24"/>
  <c r="BF65" i="24"/>
  <c r="BC81" i="24"/>
  <c r="BC99" i="24"/>
  <c r="O10" i="25"/>
  <c r="AW10" i="1" s="1"/>
  <c r="AS10" i="25"/>
  <c r="BB30" i="25"/>
  <c r="BF68" i="25"/>
  <c r="BE71" i="25"/>
  <c r="BE104" i="25"/>
  <c r="BE57" i="24"/>
  <c r="BC68" i="25"/>
  <c r="BD67" i="26"/>
  <c r="BD66" i="25"/>
  <c r="BK62" i="26"/>
  <c r="P61" i="26"/>
  <c r="BF66" i="26"/>
  <c r="BC106" i="27"/>
  <c r="BF30" i="25"/>
  <c r="BF86" i="25"/>
  <c r="BA10" i="26"/>
  <c r="BA11" i="26" s="1"/>
  <c r="BD66" i="26"/>
  <c r="BC68" i="27"/>
  <c r="BE79" i="27"/>
  <c r="BC84" i="27"/>
  <c r="BC83" i="27"/>
  <c r="BB63" i="24"/>
  <c r="BD64" i="24"/>
  <c r="BF101" i="24"/>
  <c r="BF25" i="25"/>
  <c r="BE64" i="25"/>
  <c r="BB77" i="25"/>
  <c r="BD82" i="25"/>
  <c r="BE87" i="25"/>
  <c r="BE95" i="25"/>
  <c r="BC103" i="25"/>
  <c r="BB49" i="27"/>
  <c r="BF67" i="27"/>
  <c r="BB65" i="26"/>
  <c r="BF69" i="26"/>
  <c r="BD62" i="27"/>
  <c r="AS10" i="26"/>
  <c r="BD57" i="26"/>
  <c r="BF68" i="26"/>
  <c r="BB66" i="26"/>
  <c r="BD68" i="26"/>
  <c r="BF67" i="26"/>
  <c r="BF77" i="26"/>
  <c r="BE80" i="27"/>
  <c r="O10" i="26"/>
  <c r="BG10" i="1" s="1"/>
  <c r="BC18" i="26"/>
  <c r="BF79" i="26"/>
  <c r="AD98" i="26"/>
  <c r="BB106" i="27"/>
  <c r="AB61" i="26"/>
  <c r="D84" i="26"/>
  <c r="BG85" i="26"/>
  <c r="AZ38" i="27"/>
  <c r="BD44" i="27" s="1"/>
  <c r="BA33" i="26"/>
  <c r="BC63" i="26"/>
  <c r="BB73" i="26"/>
  <c r="AC87" i="26"/>
  <c r="AQ89" i="26"/>
  <c r="BB82" i="27"/>
  <c r="BF92" i="27"/>
  <c r="BF109" i="27"/>
  <c r="BB67" i="26"/>
  <c r="BF65" i="26"/>
  <c r="BC106" i="26"/>
  <c r="BD63" i="27"/>
  <c r="BE67" i="27"/>
  <c r="BB104" i="27"/>
  <c r="BB109" i="27"/>
  <c r="AE10" i="26"/>
  <c r="D10" i="26" s="1"/>
  <c r="AQ64" i="26"/>
  <c r="BE91" i="26"/>
  <c r="C10" i="27"/>
  <c r="BO10" i="1" s="1"/>
  <c r="BF69" i="27"/>
  <c r="BD80" i="27"/>
  <c r="BB92" i="27"/>
  <c r="BF72" i="26"/>
  <c r="AK100" i="26"/>
  <c r="H10" i="27"/>
  <c r="BP10" i="1" s="1"/>
  <c r="BE68" i="27"/>
  <c r="BB83" i="27"/>
  <c r="BC99" i="27"/>
  <c r="BG92" i="26"/>
  <c r="AL108" i="26"/>
  <c r="BD90" i="27"/>
  <c r="BB87" i="27"/>
  <c r="AB98" i="26"/>
  <c r="BE106" i="26"/>
  <c r="BB12" i="27"/>
  <c r="O10" i="27"/>
  <c r="BQ10" i="1" s="1"/>
  <c r="BA10" i="27"/>
  <c r="BA11" i="27" s="1"/>
  <c r="BA12" i="27" s="1"/>
  <c r="BE64" i="27"/>
  <c r="BB68" i="27"/>
  <c r="AC72" i="27"/>
  <c r="BC93" i="27"/>
  <c r="AA10" i="27"/>
  <c r="Z10" i="27"/>
  <c r="AB99" i="27"/>
  <c r="AQ98" i="27"/>
  <c r="AB85" i="27"/>
  <c r="Y10" i="27"/>
  <c r="AC73" i="27"/>
  <c r="AC99" i="27"/>
  <c r="AC95" i="27"/>
  <c r="AC98" i="27"/>
  <c r="AC86" i="27"/>
  <c r="AC96" i="27"/>
  <c r="AC97" i="27"/>
  <c r="AL108" i="27"/>
  <c r="AL71" i="27"/>
  <c r="AP87" i="27"/>
  <c r="AQ87" i="27"/>
  <c r="AB84" i="27"/>
  <c r="AL61" i="27"/>
  <c r="AL94" i="27"/>
  <c r="AB86" i="27"/>
  <c r="AL86" i="27"/>
  <c r="BG95" i="27"/>
  <c r="BI95" i="27"/>
  <c r="I94" i="27"/>
  <c r="AK94" i="27" s="1"/>
  <c r="AA9" i="4"/>
  <c r="AA10" i="4" s="1"/>
  <c r="Z9" i="4"/>
  <c r="Z10" i="4" s="1"/>
  <c r="Y9" i="4"/>
  <c r="Y10" i="4" s="1"/>
  <c r="BA15" i="27"/>
  <c r="BC18" i="27" s="1"/>
  <c r="AZ21" i="27"/>
  <c r="BF76" i="27"/>
  <c r="BF75" i="27"/>
  <c r="BD77" i="27"/>
  <c r="BB76" i="27"/>
  <c r="BB75" i="27"/>
  <c r="C9" i="27"/>
  <c r="AZ17" i="27"/>
  <c r="AZ18" i="27" s="1"/>
  <c r="H9" i="27"/>
  <c r="BB33" i="27"/>
  <c r="BF32" i="27"/>
  <c r="BF33" i="27"/>
  <c r="BB32" i="27"/>
  <c r="BD33" i="27"/>
  <c r="AX66" i="27"/>
  <c r="AH66" i="27"/>
  <c r="J66" i="27" s="1"/>
  <c r="AM65" i="27"/>
  <c r="BS65" i="1" s="1"/>
  <c r="R65" i="27"/>
  <c r="F65" i="27"/>
  <c r="AB68" i="27" s="1"/>
  <c r="AS66" i="27"/>
  <c r="AI66" i="27"/>
  <c r="AG66" i="27"/>
  <c r="U65" i="27"/>
  <c r="BU65" i="1" s="1"/>
  <c r="AF66" i="27"/>
  <c r="E66" i="27" s="1"/>
  <c r="AO66" i="27"/>
  <c r="AE66" i="27"/>
  <c r="T66" i="27"/>
  <c r="S65" i="27"/>
  <c r="BT65" i="1" s="1"/>
  <c r="AY66" i="27"/>
  <c r="AW66" i="27"/>
  <c r="V66" i="27" s="1"/>
  <c r="B66" i="27"/>
  <c r="BN66" i="1" s="1"/>
  <c r="X65" i="27"/>
  <c r="AN65" i="27" s="1"/>
  <c r="AJ66" i="27"/>
  <c r="Q66" i="27" s="1"/>
  <c r="BC10" i="27"/>
  <c r="AM8" i="27"/>
  <c r="AM9" i="27" s="1"/>
  <c r="BA18" i="27"/>
  <c r="AZ6" i="27"/>
  <c r="O7" i="27"/>
  <c r="AZ12" i="27"/>
  <c r="BB13" i="27" s="1"/>
  <c r="AZ26" i="27"/>
  <c r="O113" i="27"/>
  <c r="O112" i="27"/>
  <c r="AZ33" i="27"/>
  <c r="BD34" i="27" s="1"/>
  <c r="BA24" i="27"/>
  <c r="BF48" i="27"/>
  <c r="BB48" i="27"/>
  <c r="BD49" i="27"/>
  <c r="BD48" i="27"/>
  <c r="BA44" i="27"/>
  <c r="BB51" i="27"/>
  <c r="BF52" i="27"/>
  <c r="BB50" i="27"/>
  <c r="BF51" i="27"/>
  <c r="BA35" i="27"/>
  <c r="BA36" i="27" s="1"/>
  <c r="D62" i="27"/>
  <c r="AJ64" i="27"/>
  <c r="Q64" i="27" s="1"/>
  <c r="T64" i="27"/>
  <c r="B64" i="27"/>
  <c r="BN64" i="1" s="1"/>
  <c r="AH64" i="27"/>
  <c r="AS64" i="27"/>
  <c r="AG64" i="27"/>
  <c r="K63" i="27"/>
  <c r="AF64" i="27"/>
  <c r="E64" i="27" s="1"/>
  <c r="U63" i="27"/>
  <c r="BU63" i="1" s="1"/>
  <c r="AY64" i="27"/>
  <c r="AO64" i="27"/>
  <c r="AE64" i="27"/>
  <c r="AM63" i="27"/>
  <c r="BS63" i="1" s="1"/>
  <c r="AX64" i="27"/>
  <c r="S63" i="27"/>
  <c r="BT63" i="1" s="1"/>
  <c r="AW64" i="27"/>
  <c r="V64" i="27" s="1"/>
  <c r="R63" i="27"/>
  <c r="F63" i="27"/>
  <c r="X63" i="27"/>
  <c r="AN63" i="27" s="1"/>
  <c r="AI64" i="27"/>
  <c r="BK91" i="27"/>
  <c r="P90" i="27"/>
  <c r="BD46" i="27"/>
  <c r="BB45" i="27"/>
  <c r="BB65" i="27"/>
  <c r="BF65" i="27"/>
  <c r="BD66" i="27"/>
  <c r="I68" i="27"/>
  <c r="AZ54" i="27"/>
  <c r="I62" i="27"/>
  <c r="BI63" i="27"/>
  <c r="AQ74" i="27"/>
  <c r="BE78" i="27"/>
  <c r="BC77" i="27"/>
  <c r="AJ87" i="27"/>
  <c r="Q87" i="27" s="1"/>
  <c r="T87" i="27"/>
  <c r="F86" i="27"/>
  <c r="AB89" i="27" s="1"/>
  <c r="AY87" i="27"/>
  <c r="AG87" i="27"/>
  <c r="AM86" i="27"/>
  <c r="BS86" i="1" s="1"/>
  <c r="U86" i="27"/>
  <c r="BU86" i="1" s="1"/>
  <c r="AX87" i="27"/>
  <c r="AO87" i="27"/>
  <c r="AF87" i="27"/>
  <c r="E87" i="27" s="1"/>
  <c r="B87" i="27"/>
  <c r="BN87" i="1" s="1"/>
  <c r="AW87" i="27"/>
  <c r="V87" i="27" s="1"/>
  <c r="AE87" i="27"/>
  <c r="S86" i="27"/>
  <c r="BT86" i="1" s="1"/>
  <c r="R86" i="27"/>
  <c r="AS87" i="27"/>
  <c r="K86" i="27"/>
  <c r="AC87" i="27" s="1"/>
  <c r="AI87" i="27"/>
  <c r="AH87" i="27"/>
  <c r="J87" i="27" s="1"/>
  <c r="X86" i="27"/>
  <c r="AN86" i="27" s="1"/>
  <c r="BF46" i="27"/>
  <c r="BD51" i="27"/>
  <c r="BA57" i="27"/>
  <c r="BC60" i="27" s="1"/>
  <c r="BA38" i="27"/>
  <c r="BA47" i="27"/>
  <c r="BC50" i="27" s="1"/>
  <c r="BC57" i="27"/>
  <c r="D69" i="27"/>
  <c r="BG70" i="27"/>
  <c r="BF47" i="27"/>
  <c r="BB46" i="27"/>
  <c r="BF44" i="27"/>
  <c r="BF45" i="27"/>
  <c r="BB47" i="27"/>
  <c r="BE57" i="27"/>
  <c r="BD65" i="27"/>
  <c r="BF50" i="27"/>
  <c r="AZ52" i="27"/>
  <c r="BF53" i="27" s="1"/>
  <c r="BC56" i="27"/>
  <c r="AI60" i="27"/>
  <c r="BC65" i="27"/>
  <c r="BE66" i="27"/>
  <c r="AX63" i="27"/>
  <c r="AH63" i="27"/>
  <c r="J63" i="27" s="1"/>
  <c r="AW63" i="27"/>
  <c r="V63" i="27" s="1"/>
  <c r="AE63" i="27"/>
  <c r="AF63" i="27"/>
  <c r="E63" i="27" s="1"/>
  <c r="AM62" i="27"/>
  <c r="BS62" i="1" s="1"/>
  <c r="U62" i="27"/>
  <c r="BU62" i="1" s="1"/>
  <c r="AO63" i="27"/>
  <c r="S62" i="27"/>
  <c r="BT62" i="1" s="1"/>
  <c r="AY63" i="27"/>
  <c r="T63" i="27"/>
  <c r="R62" i="27"/>
  <c r="F62" i="27"/>
  <c r="AS63" i="27"/>
  <c r="BB64" i="27"/>
  <c r="BE76" i="27"/>
  <c r="BC75" i="27"/>
  <c r="BC92" i="27"/>
  <c r="BE93" i="27"/>
  <c r="BE91" i="27"/>
  <c r="BC91" i="27"/>
  <c r="BE92" i="27"/>
  <c r="BB44" i="27"/>
  <c r="K59" i="27"/>
  <c r="D59" i="27"/>
  <c r="BF62" i="27"/>
  <c r="BC64" i="27"/>
  <c r="BF72" i="27"/>
  <c r="BF80" i="27"/>
  <c r="BD81" i="27"/>
  <c r="BB80" i="27"/>
  <c r="BB77" i="27"/>
  <c r="S59" i="27"/>
  <c r="BT59" i="1" s="1"/>
  <c r="AY60" i="27"/>
  <c r="AG60" i="27"/>
  <c r="AM59" i="27"/>
  <c r="BS59" i="1" s="1"/>
  <c r="U59" i="27"/>
  <c r="BU59" i="1" s="1"/>
  <c r="AX60" i="27"/>
  <c r="AO60" i="27"/>
  <c r="AF60" i="27"/>
  <c r="E60" i="27" s="1"/>
  <c r="AL60" i="27" s="1"/>
  <c r="AW60" i="27"/>
  <c r="V60" i="27" s="1"/>
  <c r="AE60" i="27"/>
  <c r="R59" i="27"/>
  <c r="F59" i="27"/>
  <c r="T60" i="27"/>
  <c r="AE65" i="27"/>
  <c r="K64" i="27"/>
  <c r="AC67" i="27" s="1"/>
  <c r="AS65" i="27"/>
  <c r="AJ65" i="27"/>
  <c r="Q65" i="27" s="1"/>
  <c r="AG65" i="27"/>
  <c r="AF65" i="27"/>
  <c r="E65" i="27" s="1"/>
  <c r="AY65" i="27"/>
  <c r="AO65" i="27"/>
  <c r="T65" i="27"/>
  <c r="U64" i="27"/>
  <c r="BU64" i="1" s="1"/>
  <c r="AX65" i="27"/>
  <c r="S64" i="27"/>
  <c r="BT64" i="1" s="1"/>
  <c r="AW65" i="27"/>
  <c r="V65" i="27" s="1"/>
  <c r="AM64" i="27"/>
  <c r="BS64" i="1" s="1"/>
  <c r="R64" i="27"/>
  <c r="F64" i="27"/>
  <c r="BD64" i="27"/>
  <c r="BF74" i="27"/>
  <c r="BD75" i="27"/>
  <c r="BB74" i="27"/>
  <c r="I72" i="27"/>
  <c r="BC74" i="27"/>
  <c r="BD50" i="27"/>
  <c r="BF49" i="27"/>
  <c r="BD52" i="27"/>
  <c r="BF64" i="27"/>
  <c r="BF61" i="27"/>
  <c r="B63" i="27"/>
  <c r="BN63" i="1" s="1"/>
  <c r="AH65" i="27"/>
  <c r="J65" i="27" s="1"/>
  <c r="BE65" i="27"/>
  <c r="AQ73" i="27"/>
  <c r="BE75" i="27"/>
  <c r="AY77" i="27"/>
  <c r="AI77" i="27"/>
  <c r="X76" i="27"/>
  <c r="AN76" i="27" s="1"/>
  <c r="AH77" i="27"/>
  <c r="J77" i="27" s="1"/>
  <c r="K76" i="27"/>
  <c r="AG77" i="27"/>
  <c r="AX77" i="27"/>
  <c r="AO77" i="27"/>
  <c r="AF77" i="27"/>
  <c r="E77" i="27" s="1"/>
  <c r="B77" i="27"/>
  <c r="BN77" i="1" s="1"/>
  <c r="AW77" i="27"/>
  <c r="V77" i="27" s="1"/>
  <c r="AE77" i="27"/>
  <c r="S76" i="27"/>
  <c r="BT76" i="1" s="1"/>
  <c r="AJ77" i="27"/>
  <c r="Q77" i="27" s="1"/>
  <c r="U76" i="27"/>
  <c r="BU76" i="1" s="1"/>
  <c r="F76" i="27"/>
  <c r="AS77" i="27"/>
  <c r="R76" i="27"/>
  <c r="T77" i="27"/>
  <c r="AM76" i="27"/>
  <c r="BS76" i="1" s="1"/>
  <c r="BD45" i="27"/>
  <c r="BB52" i="27"/>
  <c r="BA50" i="27"/>
  <c r="BC53" i="27" s="1"/>
  <c r="BB62" i="27"/>
  <c r="X62" i="27"/>
  <c r="AN62" i="27" s="1"/>
  <c r="AG63" i="27"/>
  <c r="BB63" i="27"/>
  <c r="B65" i="27"/>
  <c r="BN65" i="1" s="1"/>
  <c r="AI65" i="27"/>
  <c r="BB73" i="27"/>
  <c r="AS75" i="27"/>
  <c r="B75" i="27"/>
  <c r="BN75" i="1" s="1"/>
  <c r="R74" i="27"/>
  <c r="T75" i="27"/>
  <c r="AI75" i="27"/>
  <c r="AY75" i="27"/>
  <c r="K74" i="27"/>
  <c r="AX75" i="27"/>
  <c r="AW75" i="27"/>
  <c r="V75" i="27" s="1"/>
  <c r="AJ75" i="27"/>
  <c r="Q75" i="27" s="1"/>
  <c r="U74" i="27"/>
  <c r="BU74" i="1" s="1"/>
  <c r="AH75" i="27"/>
  <c r="J75" i="27" s="1"/>
  <c r="F74" i="27"/>
  <c r="AG75" i="27"/>
  <c r="AM74" i="27"/>
  <c r="BS74" i="1" s="1"/>
  <c r="S74" i="27"/>
  <c r="BT74" i="1" s="1"/>
  <c r="AF75" i="27"/>
  <c r="E75" i="27" s="1"/>
  <c r="AE75" i="27"/>
  <c r="BC70" i="27"/>
  <c r="AJ72" i="27"/>
  <c r="Q72" i="27" s="1"/>
  <c r="T72" i="27"/>
  <c r="F71" i="27"/>
  <c r="AB72" i="27" s="1"/>
  <c r="R71" i="27"/>
  <c r="X71" i="27"/>
  <c r="AN71" i="27" s="1"/>
  <c r="BC76" i="27"/>
  <c r="AE73" i="27"/>
  <c r="AX73" i="27"/>
  <c r="AO73" i="27"/>
  <c r="AF73" i="27"/>
  <c r="E73" i="27" s="1"/>
  <c r="AM72" i="27"/>
  <c r="BS72" i="1" s="1"/>
  <c r="U72" i="27"/>
  <c r="BU72" i="1" s="1"/>
  <c r="X72" i="27"/>
  <c r="AN72" i="27" s="1"/>
  <c r="AH72" i="27"/>
  <c r="J72" i="27" s="1"/>
  <c r="AS72" i="27"/>
  <c r="BB72" i="27"/>
  <c r="AX74" i="27"/>
  <c r="AH74" i="27"/>
  <c r="J74" i="27" s="1"/>
  <c r="AM73" i="27"/>
  <c r="BS73" i="1" s="1"/>
  <c r="AI74" i="27"/>
  <c r="K73" i="27"/>
  <c r="AI73" i="27"/>
  <c r="AS73" i="27"/>
  <c r="BD73" i="27"/>
  <c r="B74" i="27"/>
  <c r="BN74" i="1" s="1"/>
  <c r="BD74" i="27"/>
  <c r="BF81" i="27"/>
  <c r="BD82" i="27"/>
  <c r="BB81" i="27"/>
  <c r="BB98" i="27"/>
  <c r="BD99" i="27"/>
  <c r="BF98" i="27"/>
  <c r="BB96" i="27"/>
  <c r="BB95" i="27"/>
  <c r="BB69" i="27"/>
  <c r="BD70" i="27"/>
  <c r="BC71" i="27"/>
  <c r="B72" i="27"/>
  <c r="BN72" i="1" s="1"/>
  <c r="AI72" i="27"/>
  <c r="BC72" i="27"/>
  <c r="B73" i="27"/>
  <c r="BN73" i="1" s="1"/>
  <c r="AJ73" i="27"/>
  <c r="Q73" i="27" s="1"/>
  <c r="BE73" i="27"/>
  <c r="BE74" i="27"/>
  <c r="BE82" i="27"/>
  <c r="BC81" i="27"/>
  <c r="AJ79" i="27"/>
  <c r="Q79" i="27" s="1"/>
  <c r="T79" i="27"/>
  <c r="F78" i="27"/>
  <c r="AG79" i="27"/>
  <c r="AF79" i="27"/>
  <c r="E79" i="27" s="1"/>
  <c r="U78" i="27"/>
  <c r="BU78" i="1" s="1"/>
  <c r="AY79" i="27"/>
  <c r="AO79" i="27"/>
  <c r="AE79" i="27"/>
  <c r="AX79" i="27"/>
  <c r="AM78" i="27"/>
  <c r="BS78" i="1" s="1"/>
  <c r="S78" i="27"/>
  <c r="BT78" i="1" s="1"/>
  <c r="AW79" i="27"/>
  <c r="V79" i="27" s="1"/>
  <c r="BD89" i="27"/>
  <c r="BF88" i="27"/>
  <c r="BB88" i="27"/>
  <c r="BC89" i="27"/>
  <c r="BE90" i="27"/>
  <c r="BE88" i="27"/>
  <c r="BE89" i="27"/>
  <c r="BF96" i="27"/>
  <c r="BE99" i="27"/>
  <c r="BC98" i="27"/>
  <c r="BE94" i="27"/>
  <c r="AE102" i="27"/>
  <c r="AS102" i="27"/>
  <c r="AJ102" i="27"/>
  <c r="Q102" i="27" s="1"/>
  <c r="X101" i="27"/>
  <c r="AN101" i="27" s="1"/>
  <c r="AH102" i="27"/>
  <c r="J102" i="27" s="1"/>
  <c r="AM101" i="27"/>
  <c r="BS101" i="1" s="1"/>
  <c r="U101" i="27"/>
  <c r="BU101" i="1" s="1"/>
  <c r="AG102" i="27"/>
  <c r="B102" i="27"/>
  <c r="BN102" i="1" s="1"/>
  <c r="AF102" i="27"/>
  <c r="E102" i="27" s="1"/>
  <c r="S101" i="27"/>
  <c r="BT101" i="1" s="1"/>
  <c r="AY102" i="27"/>
  <c r="AO102" i="27"/>
  <c r="R101" i="27"/>
  <c r="F101" i="27"/>
  <c r="AX102" i="27"/>
  <c r="T102" i="27"/>
  <c r="AI102" i="27"/>
  <c r="K101" i="27"/>
  <c r="AW102" i="27"/>
  <c r="V102" i="27" s="1"/>
  <c r="K58" i="27"/>
  <c r="K61" i="27"/>
  <c r="BC73" i="27"/>
  <c r="S69" i="27"/>
  <c r="BT69" i="1" s="1"/>
  <c r="AY70" i="27"/>
  <c r="AG70" i="27"/>
  <c r="AM69" i="27"/>
  <c r="BS69" i="1" s="1"/>
  <c r="U69" i="27"/>
  <c r="BU69" i="1" s="1"/>
  <c r="X69" i="27"/>
  <c r="AN69" i="27" s="1"/>
  <c r="AH69" i="27"/>
  <c r="J69" i="27" s="1"/>
  <c r="AL69" i="27" s="1"/>
  <c r="AS69" i="27"/>
  <c r="BC69" i="27"/>
  <c r="AJ70" i="27"/>
  <c r="Q70" i="27" s="1"/>
  <c r="AL70" i="27" s="1"/>
  <c r="BE70" i="27"/>
  <c r="BD71" i="27"/>
  <c r="BE72" i="27"/>
  <c r="BF73" i="27"/>
  <c r="AW74" i="27"/>
  <c r="V74" i="27" s="1"/>
  <c r="F75" i="27"/>
  <c r="BB78" i="27"/>
  <c r="AE80" i="27"/>
  <c r="AW80" i="27"/>
  <c r="V80" i="27" s="1"/>
  <c r="S79" i="27"/>
  <c r="BT79" i="1" s="1"/>
  <c r="AH80" i="27"/>
  <c r="J80" i="27" s="1"/>
  <c r="K79" i="27"/>
  <c r="AG80" i="27"/>
  <c r="AF80" i="27"/>
  <c r="E80" i="27" s="1"/>
  <c r="T80" i="27"/>
  <c r="U79" i="27"/>
  <c r="BU79" i="1" s="1"/>
  <c r="F79" i="27"/>
  <c r="AY80" i="27"/>
  <c r="AO80" i="27"/>
  <c r="R79" i="27"/>
  <c r="AH79" i="27"/>
  <c r="J79" i="27" s="1"/>
  <c r="AP86" i="27"/>
  <c r="D83" i="27"/>
  <c r="BG85" i="27"/>
  <c r="BB84" i="27"/>
  <c r="BF95" i="27"/>
  <c r="AY59" i="27"/>
  <c r="AI59" i="27"/>
  <c r="X58" i="27"/>
  <c r="AN58" i="27" s="1"/>
  <c r="AJ59" i="27"/>
  <c r="Q59" i="27" s="1"/>
  <c r="AL59" i="27" s="1"/>
  <c r="AS59" i="27"/>
  <c r="AJ62" i="27"/>
  <c r="Q62" i="27" s="1"/>
  <c r="AL62" i="27" s="1"/>
  <c r="T62" i="27"/>
  <c r="F61" i="27"/>
  <c r="AI62" i="27"/>
  <c r="AS62" i="27"/>
  <c r="BD72" i="27"/>
  <c r="BB71" i="27"/>
  <c r="AF68" i="27"/>
  <c r="E68" i="27" s="1"/>
  <c r="U67" i="27"/>
  <c r="BU67" i="1" s="1"/>
  <c r="K67" i="27"/>
  <c r="AC68" i="27" s="1"/>
  <c r="AS68" i="27"/>
  <c r="AJ68" i="27"/>
  <c r="Q68" i="27" s="1"/>
  <c r="X67" i="27"/>
  <c r="AN67" i="27" s="1"/>
  <c r="P67" i="27"/>
  <c r="AK67" i="27" s="1"/>
  <c r="BB67" i="27"/>
  <c r="K68" i="27"/>
  <c r="AC71" i="27" s="1"/>
  <c r="AH68" i="27"/>
  <c r="J68" i="27" s="1"/>
  <c r="B69" i="27"/>
  <c r="BN69" i="1" s="1"/>
  <c r="BD69" i="27"/>
  <c r="BF70" i="27"/>
  <c r="D71" i="27"/>
  <c r="S71" i="27"/>
  <c r="BT71" i="1" s="1"/>
  <c r="BF71" i="27"/>
  <c r="AW72" i="27"/>
  <c r="V72" i="27" s="1"/>
  <c r="R73" i="27"/>
  <c r="AW73" i="27"/>
  <c r="V73" i="27" s="1"/>
  <c r="T74" i="27"/>
  <c r="AY74" i="27"/>
  <c r="T76" i="27"/>
  <c r="AG76" i="27"/>
  <c r="BE77" i="27"/>
  <c r="R78" i="27"/>
  <c r="BC78" i="27"/>
  <c r="AI79" i="27"/>
  <c r="AP85" i="27"/>
  <c r="D82" i="27"/>
  <c r="AK82" i="27" s="1"/>
  <c r="BG83" i="27"/>
  <c r="BI84" i="27"/>
  <c r="BC90" i="27"/>
  <c r="BC96" i="27"/>
  <c r="BF63" i="27"/>
  <c r="BC67" i="27"/>
  <c r="AY69" i="27"/>
  <c r="AI69" i="27"/>
  <c r="X68" i="27"/>
  <c r="AN68" i="27" s="1"/>
  <c r="R68" i="27"/>
  <c r="F68" i="27"/>
  <c r="AI68" i="27"/>
  <c r="AM71" i="27"/>
  <c r="BS71" i="1" s="1"/>
  <c r="R72" i="27"/>
  <c r="AX72" i="27"/>
  <c r="F73" i="27"/>
  <c r="S73" i="27"/>
  <c r="BT73" i="1" s="1"/>
  <c r="AY73" i="27"/>
  <c r="AE74" i="27"/>
  <c r="AO74" i="27"/>
  <c r="X75" i="27"/>
  <c r="AN75" i="27" s="1"/>
  <c r="AH76" i="27"/>
  <c r="J76" i="27" s="1"/>
  <c r="BB79" i="27"/>
  <c r="AX81" i="27"/>
  <c r="AH81" i="27"/>
  <c r="J81" i="27" s="1"/>
  <c r="AM80" i="27"/>
  <c r="BS80" i="1" s="1"/>
  <c r="AG81" i="27"/>
  <c r="U80" i="27"/>
  <c r="BU80" i="1" s="1"/>
  <c r="B81" i="27"/>
  <c r="BN81" i="1" s="1"/>
  <c r="X80" i="27"/>
  <c r="AN80" i="27" s="1"/>
  <c r="K80" i="27"/>
  <c r="AJ81" i="27"/>
  <c r="Q81" i="27" s="1"/>
  <c r="AS81" i="27"/>
  <c r="AI81" i="27"/>
  <c r="AF81" i="27"/>
  <c r="E81" i="27" s="1"/>
  <c r="S80" i="27"/>
  <c r="BT80" i="1" s="1"/>
  <c r="F80" i="27"/>
  <c r="AB83" i="27" s="1"/>
  <c r="BK81" i="27"/>
  <c r="AY81" i="27"/>
  <c r="BF87" i="27"/>
  <c r="BD87" i="27"/>
  <c r="BB86" i="27"/>
  <c r="BD88" i="27"/>
  <c r="BD85" i="27"/>
  <c r="D89" i="27"/>
  <c r="BI94" i="27"/>
  <c r="I93" i="27"/>
  <c r="BE96" i="27"/>
  <c r="I104" i="27"/>
  <c r="BB70" i="27"/>
  <c r="BB66" i="27"/>
  <c r="BD67" i="27"/>
  <c r="B68" i="27"/>
  <c r="BN68" i="1" s="1"/>
  <c r="BF68" i="27"/>
  <c r="AW69" i="27"/>
  <c r="V69" i="27" s="1"/>
  <c r="U71" i="27"/>
  <c r="BU71" i="1" s="1"/>
  <c r="F72" i="27"/>
  <c r="S72" i="27"/>
  <c r="BT72" i="1" s="1"/>
  <c r="AE72" i="27"/>
  <c r="AO72" i="27"/>
  <c r="AY72" i="27"/>
  <c r="T73" i="27"/>
  <c r="BF77" i="27"/>
  <c r="AF74" i="27"/>
  <c r="E74" i="27" s="1"/>
  <c r="AF76" i="27"/>
  <c r="E76" i="27" s="1"/>
  <c r="U75" i="27"/>
  <c r="BU75" i="1" s="1"/>
  <c r="K75" i="27"/>
  <c r="AX76" i="27"/>
  <c r="AO76" i="27"/>
  <c r="AE76" i="27"/>
  <c r="AM75" i="27"/>
  <c r="BS75" i="1" s="1"/>
  <c r="AI76" i="27"/>
  <c r="X78" i="27"/>
  <c r="AN78" i="27" s="1"/>
  <c r="BF78" i="27"/>
  <c r="BD79" i="27"/>
  <c r="BE85" i="27"/>
  <c r="AE81" i="27"/>
  <c r="BF86" i="27"/>
  <c r="D85" i="27"/>
  <c r="D86" i="27"/>
  <c r="AQ96" i="27"/>
  <c r="AL95" i="27"/>
  <c r="F58" i="27"/>
  <c r="R58" i="27"/>
  <c r="R61" i="27"/>
  <c r="BB61" i="27"/>
  <c r="BE69" i="27"/>
  <c r="BE71" i="27"/>
  <c r="AS67" i="27"/>
  <c r="B67" i="27"/>
  <c r="BN67" i="1" s="1"/>
  <c r="R66" i="27"/>
  <c r="AH67" i="27"/>
  <c r="J67" i="27" s="1"/>
  <c r="AL67" i="27" s="1"/>
  <c r="AM66" i="27"/>
  <c r="BS66" i="1" s="1"/>
  <c r="U66" i="27"/>
  <c r="BU66" i="1" s="1"/>
  <c r="X66" i="27"/>
  <c r="AN66" i="27" s="1"/>
  <c r="BC66" i="27"/>
  <c r="R67" i="27"/>
  <c r="AM67" i="27"/>
  <c r="BS67" i="1" s="1"/>
  <c r="AW67" i="27"/>
  <c r="V67" i="27" s="1"/>
  <c r="AW68" i="27"/>
  <c r="V68" i="27" s="1"/>
  <c r="BG68" i="27"/>
  <c r="R69" i="27"/>
  <c r="AX69" i="27"/>
  <c r="AE70" i="27"/>
  <c r="AO70" i="27"/>
  <c r="BD76" i="27"/>
  <c r="AF72" i="27"/>
  <c r="E72" i="27" s="1"/>
  <c r="U73" i="27"/>
  <c r="BU73" i="1" s="1"/>
  <c r="AG73" i="27"/>
  <c r="AG74" i="27"/>
  <c r="AS74" i="27"/>
  <c r="AJ76" i="27"/>
  <c r="Q76" i="27" s="1"/>
  <c r="AW76" i="27"/>
  <c r="V76" i="27" s="1"/>
  <c r="X79" i="27"/>
  <c r="AN79" i="27" s="1"/>
  <c r="AS79" i="27"/>
  <c r="S92" i="27"/>
  <c r="BT92" i="1" s="1"/>
  <c r="AX93" i="27"/>
  <c r="AO93" i="27"/>
  <c r="AF93" i="27"/>
  <c r="E93" i="27" s="1"/>
  <c r="B93" i="27"/>
  <c r="BN93" i="1" s="1"/>
  <c r="AW93" i="27"/>
  <c r="V93" i="27" s="1"/>
  <c r="AE93" i="27"/>
  <c r="R92" i="27"/>
  <c r="AD93" i="27" s="1"/>
  <c r="F92" i="27"/>
  <c r="BG93" i="27" s="1"/>
  <c r="T93" i="27"/>
  <c r="AS93" i="27"/>
  <c r="AJ93" i="27"/>
  <c r="Q93" i="27" s="1"/>
  <c r="X92" i="27"/>
  <c r="AN92" i="27" s="1"/>
  <c r="AI93" i="27"/>
  <c r="U92" i="27"/>
  <c r="BU92" i="1" s="1"/>
  <c r="AF101" i="27"/>
  <c r="E101" i="27" s="1"/>
  <c r="U100" i="27"/>
  <c r="BU100" i="1" s="1"/>
  <c r="K100" i="27"/>
  <c r="AW101" i="27"/>
  <c r="V101" i="27" s="1"/>
  <c r="S100" i="27"/>
  <c r="BT100" i="1" s="1"/>
  <c r="T101" i="27"/>
  <c r="R100" i="27"/>
  <c r="F100" i="27"/>
  <c r="AS101" i="27"/>
  <c r="AJ101" i="27"/>
  <c r="Q101" i="27" s="1"/>
  <c r="AI101" i="27"/>
  <c r="X100" i="27"/>
  <c r="AN100" i="27" s="1"/>
  <c r="AE101" i="27"/>
  <c r="B101" i="27"/>
  <c r="BN101" i="1" s="1"/>
  <c r="AY101" i="27"/>
  <c r="AH101" i="27"/>
  <c r="J101" i="27" s="1"/>
  <c r="AM100" i="27"/>
  <c r="BS100" i="1" s="1"/>
  <c r="AG101" i="27"/>
  <c r="AX101" i="27"/>
  <c r="AE110" i="27"/>
  <c r="U109" i="27"/>
  <c r="BU109" i="1" s="1"/>
  <c r="K109" i="27"/>
  <c r="AC112" i="27" s="1"/>
  <c r="AF110" i="27"/>
  <c r="R109" i="27"/>
  <c r="AD112" i="27" s="1"/>
  <c r="AG110" i="27"/>
  <c r="X109" i="27"/>
  <c r="AN109" i="27" s="1"/>
  <c r="F109" i="27"/>
  <c r="AB112" i="27" s="1"/>
  <c r="S109" i="27"/>
  <c r="BT109" i="1" s="1"/>
  <c r="AM109" i="27"/>
  <c r="BS109" i="1" s="1"/>
  <c r="AI110" i="27"/>
  <c r="K77" i="27"/>
  <c r="BE87" i="27"/>
  <c r="BC86" i="27"/>
  <c r="AF83" i="27"/>
  <c r="E83" i="27" s="1"/>
  <c r="U82" i="27"/>
  <c r="BU82" i="1" s="1"/>
  <c r="K82" i="27"/>
  <c r="AC85" i="27" s="1"/>
  <c r="AW83" i="27"/>
  <c r="V83" i="27" s="1"/>
  <c r="S82" i="27"/>
  <c r="BT82" i="1" s="1"/>
  <c r="X82" i="27"/>
  <c r="AN82" i="27" s="1"/>
  <c r="AH82" i="27"/>
  <c r="J82" i="27" s="1"/>
  <c r="AY84" i="27"/>
  <c r="AI84" i="27"/>
  <c r="X83" i="27"/>
  <c r="AN83" i="27" s="1"/>
  <c r="AG84" i="27"/>
  <c r="AM83" i="27"/>
  <c r="BS83" i="1" s="1"/>
  <c r="U83" i="27"/>
  <c r="BU83" i="1" s="1"/>
  <c r="T84" i="27"/>
  <c r="AI83" i="27"/>
  <c r="BE83" i="27"/>
  <c r="AH84" i="27"/>
  <c r="J84" i="27" s="1"/>
  <c r="BE84" i="27"/>
  <c r="BD92" i="27"/>
  <c r="BF91" i="27"/>
  <c r="AS90" i="27"/>
  <c r="B90" i="27"/>
  <c r="BN90" i="1" s="1"/>
  <c r="R89" i="27"/>
  <c r="AY90" i="27"/>
  <c r="AG90" i="27"/>
  <c r="AX90" i="27"/>
  <c r="AO90" i="27"/>
  <c r="AF90" i="27"/>
  <c r="E90" i="27" s="1"/>
  <c r="S89" i="27"/>
  <c r="BT89" i="1" s="1"/>
  <c r="F89" i="27"/>
  <c r="AW90" i="27"/>
  <c r="V90" i="27" s="1"/>
  <c r="AE90" i="27"/>
  <c r="T90" i="27"/>
  <c r="X89" i="27"/>
  <c r="AN89" i="27" s="1"/>
  <c r="BK95" i="27"/>
  <c r="AJ110" i="27"/>
  <c r="AW78" i="27"/>
  <c r="V78" i="27" s="1"/>
  <c r="AO78" i="27"/>
  <c r="AG78" i="27"/>
  <c r="AI78" i="27"/>
  <c r="S77" i="27"/>
  <c r="BT77" i="1" s="1"/>
  <c r="T78" i="27"/>
  <c r="AY78" i="27"/>
  <c r="BB85" i="27"/>
  <c r="BD86" i="27"/>
  <c r="BF84" i="27"/>
  <c r="K81" i="27"/>
  <c r="B83" i="27"/>
  <c r="BN83" i="1" s="1"/>
  <c r="AJ83" i="27"/>
  <c r="Q83" i="27" s="1"/>
  <c r="AJ84" i="27"/>
  <c r="Q84" i="27" s="1"/>
  <c r="BF85" i="27"/>
  <c r="BD96" i="27"/>
  <c r="BF94" i="27"/>
  <c r="AP100" i="27"/>
  <c r="X77" i="27"/>
  <c r="AN77" i="27" s="1"/>
  <c r="BD83" i="27"/>
  <c r="AE78" i="27"/>
  <c r="BF83" i="27"/>
  <c r="BD84" i="27"/>
  <c r="BE86" i="27"/>
  <c r="BC85" i="27"/>
  <c r="AS82" i="27"/>
  <c r="B82" i="27"/>
  <c r="BN82" i="1" s="1"/>
  <c r="R81" i="27"/>
  <c r="X81" i="27"/>
  <c r="AN81" i="27" s="1"/>
  <c r="AJ82" i="27"/>
  <c r="Q82" i="27" s="1"/>
  <c r="AX83" i="27"/>
  <c r="AW84" i="27"/>
  <c r="V84" i="27" s="1"/>
  <c r="AG61" i="27"/>
  <c r="AO61" i="27"/>
  <c r="BD68" i="27"/>
  <c r="BC79" i="27"/>
  <c r="BC82" i="27"/>
  <c r="AF78" i="27"/>
  <c r="E78" i="27" s="1"/>
  <c r="AL78" i="27" s="1"/>
  <c r="AM82" i="27"/>
  <c r="BS82" i="1" s="1"/>
  <c r="AW82" i="27"/>
  <c r="V82" i="27" s="1"/>
  <c r="BF82" i="27"/>
  <c r="R83" i="27"/>
  <c r="AD86" i="27" s="1"/>
  <c r="AY83" i="27"/>
  <c r="S84" i="27"/>
  <c r="BT84" i="1" s="1"/>
  <c r="AS85" i="27"/>
  <c r="AJ85" i="27"/>
  <c r="Q85" i="27" s="1"/>
  <c r="X84" i="27"/>
  <c r="AN84" i="27" s="1"/>
  <c r="AI85" i="27"/>
  <c r="AH85" i="27"/>
  <c r="J85" i="27" s="1"/>
  <c r="AY85" i="27"/>
  <c r="AG85" i="27"/>
  <c r="AX85" i="27"/>
  <c r="AO85" i="27"/>
  <c r="AF85" i="27"/>
  <c r="E85" i="27" s="1"/>
  <c r="B85" i="27"/>
  <c r="BN85" i="1" s="1"/>
  <c r="AM84" i="27"/>
  <c r="BS84" i="1" s="1"/>
  <c r="AX84" i="27"/>
  <c r="AH90" i="27"/>
  <c r="J90" i="27" s="1"/>
  <c r="BB90" i="27"/>
  <c r="D92" i="27"/>
  <c r="BF97" i="27"/>
  <c r="I103" i="27"/>
  <c r="BC88" i="27"/>
  <c r="S87" i="27"/>
  <c r="BT87" i="1" s="1"/>
  <c r="BC87" i="27"/>
  <c r="U88" i="27"/>
  <c r="BU88" i="1" s="1"/>
  <c r="AW88" i="27"/>
  <c r="V88" i="27" s="1"/>
  <c r="AG89" i="27"/>
  <c r="BB94" i="27"/>
  <c r="BD95" i="27"/>
  <c r="S90" i="27"/>
  <c r="BT90" i="1" s="1"/>
  <c r="U91" i="27"/>
  <c r="BU91" i="1" s="1"/>
  <c r="AM91" i="27"/>
  <c r="BS91" i="1" s="1"/>
  <c r="AW91" i="27"/>
  <c r="V91" i="27" s="1"/>
  <c r="AG92" i="27"/>
  <c r="AQ99" i="27"/>
  <c r="AI96" i="27"/>
  <c r="BG99" i="27"/>
  <c r="AL106" i="27"/>
  <c r="U87" i="27"/>
  <c r="BU87" i="1" s="1"/>
  <c r="AM87" i="27"/>
  <c r="BS87" i="1" s="1"/>
  <c r="K88" i="27"/>
  <c r="AF88" i="27"/>
  <c r="E88" i="27" s="1"/>
  <c r="AO88" i="27"/>
  <c r="AX88" i="27"/>
  <c r="BE95" i="27"/>
  <c r="AM90" i="27"/>
  <c r="BS90" i="1" s="1"/>
  <c r="K91" i="27"/>
  <c r="AC94" i="27" s="1"/>
  <c r="AE91" i="27"/>
  <c r="AO91" i="27"/>
  <c r="AX91" i="27"/>
  <c r="BC97" i="27"/>
  <c r="BD93" i="27"/>
  <c r="BF99" i="27"/>
  <c r="AF96" i="27"/>
  <c r="E96" i="27" s="1"/>
  <c r="AJ96" i="27"/>
  <c r="Q96" i="27" s="1"/>
  <c r="T96" i="27"/>
  <c r="F95" i="27"/>
  <c r="AB98" i="27" s="1"/>
  <c r="AG96" i="27"/>
  <c r="B96" i="27"/>
  <c r="BN96" i="1" s="1"/>
  <c r="AE96" i="27"/>
  <c r="S95" i="27"/>
  <c r="BT95" i="1" s="1"/>
  <c r="X95" i="27"/>
  <c r="AN95" i="27" s="1"/>
  <c r="AX96" i="27"/>
  <c r="BB102" i="27"/>
  <c r="BD103" i="27"/>
  <c r="BE104" i="27"/>
  <c r="BC103" i="27"/>
  <c r="BD106" i="27"/>
  <c r="BD91" i="27"/>
  <c r="K87" i="27"/>
  <c r="B88" i="27"/>
  <c r="BN88" i="1" s="1"/>
  <c r="AX89" i="27"/>
  <c r="AH89" i="27"/>
  <c r="J89" i="27" s="1"/>
  <c r="AM88" i="27"/>
  <c r="BS88" i="1" s="1"/>
  <c r="X88" i="27"/>
  <c r="AN88" i="27" s="1"/>
  <c r="AG88" i="27"/>
  <c r="AY88" i="27"/>
  <c r="AJ89" i="27"/>
  <c r="Q89" i="27" s="1"/>
  <c r="AS89" i="27"/>
  <c r="BB89" i="27"/>
  <c r="B91" i="27"/>
  <c r="BN91" i="1" s="1"/>
  <c r="AY92" i="27"/>
  <c r="AI92" i="27"/>
  <c r="X91" i="27"/>
  <c r="AN91" i="27" s="1"/>
  <c r="AG91" i="27"/>
  <c r="AJ92" i="27"/>
  <c r="Q92" i="27" s="1"/>
  <c r="AL92" i="27" s="1"/>
  <c r="AS92" i="27"/>
  <c r="AM95" i="27"/>
  <c r="BS95" i="1" s="1"/>
  <c r="AY96" i="27"/>
  <c r="BC102" i="27"/>
  <c r="BE103" i="27"/>
  <c r="BK100" i="27"/>
  <c r="P99" i="27"/>
  <c r="BE105" i="27"/>
  <c r="BC104" i="27"/>
  <c r="BE102" i="27"/>
  <c r="AH88" i="27"/>
  <c r="J88" i="27" s="1"/>
  <c r="BB93" i="27"/>
  <c r="AF91" i="27"/>
  <c r="E91" i="27" s="1"/>
  <c r="U90" i="27"/>
  <c r="BU90" i="1" s="1"/>
  <c r="K90" i="27"/>
  <c r="BF90" i="27"/>
  <c r="AH91" i="27"/>
  <c r="J91" i="27" s="1"/>
  <c r="BD97" i="27"/>
  <c r="AQ97" i="27"/>
  <c r="BF93" i="27"/>
  <c r="BC94" i="27"/>
  <c r="BD101" i="27"/>
  <c r="BB100" i="27"/>
  <c r="BB97" i="27"/>
  <c r="BD98" i="27"/>
  <c r="BD100" i="27"/>
  <c r="BF102" i="27"/>
  <c r="D104" i="27"/>
  <c r="BG105" i="27"/>
  <c r="AG71" i="27"/>
  <c r="AO71" i="27"/>
  <c r="BC80" i="27"/>
  <c r="BF89" i="27"/>
  <c r="X87" i="27"/>
  <c r="AN87" i="27" s="1"/>
  <c r="AI88" i="27"/>
  <c r="T89" i="27"/>
  <c r="X90" i="27"/>
  <c r="AN90" i="27" s="1"/>
  <c r="AI91" i="27"/>
  <c r="BE97" i="27"/>
  <c r="BC95" i="27"/>
  <c r="T92" i="27"/>
  <c r="BD94" i="27"/>
  <c r="R95" i="27"/>
  <c r="AD97" i="27" s="1"/>
  <c r="BC100" i="27"/>
  <c r="BE101" i="27"/>
  <c r="AO96" i="27"/>
  <c r="BE98" i="27"/>
  <c r="BE100" i="27"/>
  <c r="BC109" i="27"/>
  <c r="K106" i="27"/>
  <c r="B107" i="27"/>
  <c r="BN107" i="1" s="1"/>
  <c r="AE107" i="27"/>
  <c r="S106" i="27"/>
  <c r="BT106" i="1" s="1"/>
  <c r="AS107" i="27"/>
  <c r="AJ107" i="27"/>
  <c r="Q107" i="27" s="1"/>
  <c r="AM106" i="27"/>
  <c r="BS106" i="1" s="1"/>
  <c r="U106" i="27"/>
  <c r="BU106" i="1" s="1"/>
  <c r="AW107" i="27"/>
  <c r="V107" i="27" s="1"/>
  <c r="F106" i="27"/>
  <c r="AI107" i="27"/>
  <c r="R106" i="27"/>
  <c r="AH107" i="27"/>
  <c r="J107" i="27" s="1"/>
  <c r="AG107" i="27"/>
  <c r="T107" i="27"/>
  <c r="AF107" i="27"/>
  <c r="E107" i="27" s="1"/>
  <c r="AY107" i="27"/>
  <c r="AS109" i="27"/>
  <c r="B109" i="27"/>
  <c r="BN109" i="1" s="1"/>
  <c r="R108" i="27"/>
  <c r="AJ109" i="27"/>
  <c r="Q109" i="27" s="1"/>
  <c r="T109" i="27"/>
  <c r="F108" i="27"/>
  <c r="AX109" i="27"/>
  <c r="AI109" i="27"/>
  <c r="P109" i="27" s="1"/>
  <c r="X108" i="27"/>
  <c r="AN108" i="27" s="1"/>
  <c r="K108" i="27"/>
  <c r="AH109" i="27"/>
  <c r="J109" i="27" s="1"/>
  <c r="AG109" i="27"/>
  <c r="I109" i="27" s="1"/>
  <c r="AF109" i="27"/>
  <c r="E109" i="27" s="1"/>
  <c r="U108" i="27"/>
  <c r="BU108" i="1" s="1"/>
  <c r="AE109" i="27"/>
  <c r="D109" i="27" s="1"/>
  <c r="AQ100" i="27"/>
  <c r="BD102" i="27"/>
  <c r="BB99" i="27"/>
  <c r="AG86" i="27"/>
  <c r="AO86" i="27"/>
  <c r="AY97" i="27"/>
  <c r="AI97" i="27"/>
  <c r="AW97" i="27"/>
  <c r="V97" i="27" s="1"/>
  <c r="AO97" i="27"/>
  <c r="AG97" i="27"/>
  <c r="AF97" i="27"/>
  <c r="E97" i="27" s="1"/>
  <c r="AL97" i="27" s="1"/>
  <c r="AE97" i="27"/>
  <c r="BC101" i="27"/>
  <c r="S97" i="27"/>
  <c r="BT97" i="1" s="1"/>
  <c r="AJ98" i="27"/>
  <c r="Q98" i="27" s="1"/>
  <c r="T98" i="27"/>
  <c r="AY98" i="27"/>
  <c r="AI98" i="27"/>
  <c r="X97" i="27"/>
  <c r="AN97" i="27" s="1"/>
  <c r="AX98" i="27"/>
  <c r="AH98" i="27"/>
  <c r="J98" i="27" s="1"/>
  <c r="AM97" i="27"/>
  <c r="BS97" i="1" s="1"/>
  <c r="B98" i="27"/>
  <c r="BN98" i="1" s="1"/>
  <c r="AG98" i="27"/>
  <c r="AW98" i="27"/>
  <c r="V98" i="27" s="1"/>
  <c r="BD107" i="27"/>
  <c r="BF106" i="27"/>
  <c r="BE109" i="27"/>
  <c r="D105" i="27"/>
  <c r="AK105" i="27" s="1"/>
  <c r="S108" i="27"/>
  <c r="BT108" i="1" s="1"/>
  <c r="AG95" i="27"/>
  <c r="AO95" i="27"/>
  <c r="R98" i="27"/>
  <c r="B99" i="27"/>
  <c r="BN99" i="1" s="1"/>
  <c r="K99" i="27"/>
  <c r="U99" i="27"/>
  <c r="BU99" i="1" s="1"/>
  <c r="AG100" i="27"/>
  <c r="BE107" i="27"/>
  <c r="F103" i="27"/>
  <c r="AB105" i="27" s="1"/>
  <c r="T103" i="27"/>
  <c r="AE103" i="27"/>
  <c r="AO103" i="27"/>
  <c r="BF108" i="27"/>
  <c r="AF105" i="27"/>
  <c r="E105" i="27" s="1"/>
  <c r="U104" i="27"/>
  <c r="BU104" i="1" s="1"/>
  <c r="K104" i="27"/>
  <c r="AS105" i="27"/>
  <c r="AJ105" i="27"/>
  <c r="Q105" i="27" s="1"/>
  <c r="X104" i="27"/>
  <c r="AN104" i="27" s="1"/>
  <c r="AI104" i="27"/>
  <c r="K105" i="27"/>
  <c r="AH105" i="27"/>
  <c r="J105" i="27" s="1"/>
  <c r="BC105" i="27"/>
  <c r="B106" i="27"/>
  <c r="BN106" i="1" s="1"/>
  <c r="S98" i="27"/>
  <c r="BT98" i="1" s="1"/>
  <c r="AS100" i="27"/>
  <c r="B100" i="27"/>
  <c r="BN100" i="1" s="1"/>
  <c r="AM99" i="27"/>
  <c r="BS99" i="1" s="1"/>
  <c r="AH100" i="27"/>
  <c r="J100" i="27" s="1"/>
  <c r="AL100" i="27" s="1"/>
  <c r="BB105" i="27"/>
  <c r="BB101" i="27"/>
  <c r="U102" i="27"/>
  <c r="BU102" i="1" s="1"/>
  <c r="AF103" i="27"/>
  <c r="E103" i="27" s="1"/>
  <c r="AJ104" i="27"/>
  <c r="Q104" i="27" s="1"/>
  <c r="AY106" i="27"/>
  <c r="AI106" i="27"/>
  <c r="X105" i="27"/>
  <c r="AN105" i="27" s="1"/>
  <c r="R105" i="27"/>
  <c r="F105" i="27"/>
  <c r="BB108" i="27"/>
  <c r="BF103" i="27"/>
  <c r="AE99" i="27"/>
  <c r="AI100" i="27"/>
  <c r="BE106" i="27"/>
  <c r="K102" i="27"/>
  <c r="BB107" i="27"/>
  <c r="BD108" i="27"/>
  <c r="K103" i="27"/>
  <c r="BB103" i="27"/>
  <c r="BD104" i="27"/>
  <c r="BF105" i="27"/>
  <c r="AW106" i="27"/>
  <c r="V106" i="27" s="1"/>
  <c r="BF107" i="27"/>
  <c r="BC108" i="27"/>
  <c r="AX103" i="27"/>
  <c r="AH103" i="27"/>
  <c r="J103" i="27" s="1"/>
  <c r="AM102" i="27"/>
  <c r="BS102" i="1" s="1"/>
  <c r="S102" i="27"/>
  <c r="BT102" i="1" s="1"/>
  <c r="BC107" i="27"/>
  <c r="BE108" i="27"/>
  <c r="AS104" i="27"/>
  <c r="B104" i="27"/>
  <c r="BN104" i="1" s="1"/>
  <c r="R103" i="27"/>
  <c r="AH104" i="27"/>
  <c r="J104" i="27" s="1"/>
  <c r="AM103" i="27"/>
  <c r="BS103" i="1" s="1"/>
  <c r="U103" i="27"/>
  <c r="BU103" i="1" s="1"/>
  <c r="X103" i="27"/>
  <c r="AN103" i="27" s="1"/>
  <c r="AI103" i="27"/>
  <c r="AS103" i="27"/>
  <c r="AW104" i="27"/>
  <c r="V104" i="27" s="1"/>
  <c r="AX106" i="27"/>
  <c r="BD109" i="27"/>
  <c r="AX99" i="27"/>
  <c r="AH99" i="27"/>
  <c r="J99" i="27" s="1"/>
  <c r="AL99" i="27" s="1"/>
  <c r="F99" i="27"/>
  <c r="AG99" i="27"/>
  <c r="BD105" i="27"/>
  <c r="BF101" i="27"/>
  <c r="X102" i="27"/>
  <c r="AN102" i="27" s="1"/>
  <c r="B103" i="27"/>
  <c r="BN103" i="1" s="1"/>
  <c r="AJ103" i="27"/>
  <c r="Q103" i="27" s="1"/>
  <c r="AX104" i="27"/>
  <c r="BF104" i="27"/>
  <c r="S105" i="27"/>
  <c r="BT105" i="1" s="1"/>
  <c r="AM105" i="27"/>
  <c r="BS105" i="1" s="1"/>
  <c r="T106" i="27"/>
  <c r="AE106" i="27"/>
  <c r="AO106" i="27"/>
  <c r="AG108" i="27"/>
  <c r="AO108" i="27"/>
  <c r="AZ16" i="26"/>
  <c r="BC12" i="26"/>
  <c r="AZ10" i="26"/>
  <c r="BF11" i="26" s="1"/>
  <c r="BP11" i="26"/>
  <c r="BC10" i="26"/>
  <c r="O7" i="26"/>
  <c r="BE11" i="26"/>
  <c r="Z8" i="26"/>
  <c r="H8" i="26" s="1"/>
  <c r="Z9" i="26"/>
  <c r="H9" i="26" s="1"/>
  <c r="H7" i="26"/>
  <c r="AA8" i="26"/>
  <c r="BB10" i="26"/>
  <c r="BA24" i="26"/>
  <c r="BF10" i="26"/>
  <c r="P64" i="26"/>
  <c r="BK65" i="26"/>
  <c r="AF10" i="26"/>
  <c r="BA30" i="26"/>
  <c r="AZ21" i="26"/>
  <c r="BD58" i="26"/>
  <c r="BF57" i="26"/>
  <c r="BB57" i="26"/>
  <c r="BB56" i="26"/>
  <c r="BB55" i="26"/>
  <c r="BF54" i="26"/>
  <c r="O113" i="26"/>
  <c r="O112" i="26"/>
  <c r="BC11" i="26"/>
  <c r="BE12" i="26"/>
  <c r="AZ31" i="26"/>
  <c r="BF32" i="26" s="1"/>
  <c r="AD65" i="26"/>
  <c r="AP63" i="26"/>
  <c r="AC70" i="26"/>
  <c r="AM9" i="26"/>
  <c r="H10" i="26"/>
  <c r="BF10" i="1" s="1"/>
  <c r="BA18" i="26"/>
  <c r="BC19" i="26" s="1"/>
  <c r="AZ26" i="26"/>
  <c r="AZ36" i="26"/>
  <c r="AZ45" i="26"/>
  <c r="P65" i="26"/>
  <c r="AZ42" i="26"/>
  <c r="AZ43" i="26" s="1"/>
  <c r="BA56" i="26"/>
  <c r="BB64" i="26"/>
  <c r="BF62" i="26"/>
  <c r="BD65" i="26"/>
  <c r="BF64" i="26"/>
  <c r="BD62" i="26"/>
  <c r="BD63" i="26"/>
  <c r="BF61" i="26"/>
  <c r="BB60" i="26"/>
  <c r="AE69" i="26"/>
  <c r="AS69" i="26"/>
  <c r="AJ69" i="26"/>
  <c r="Q69" i="26" s="1"/>
  <c r="AO69" i="26"/>
  <c r="U68" i="26"/>
  <c r="BK68" i="1" s="1"/>
  <c r="F68" i="26"/>
  <c r="AW69" i="26"/>
  <c r="V69" i="26" s="1"/>
  <c r="AI69" i="26"/>
  <c r="X68" i="26"/>
  <c r="AN68" i="26" s="1"/>
  <c r="AM68" i="26"/>
  <c r="BI68" i="1" s="1"/>
  <c r="B69" i="26"/>
  <c r="BD69" i="1" s="1"/>
  <c r="AY69" i="26"/>
  <c r="AH69" i="26"/>
  <c r="J69" i="26" s="1"/>
  <c r="T69" i="26"/>
  <c r="S68" i="26"/>
  <c r="BJ68" i="1" s="1"/>
  <c r="AX69" i="26"/>
  <c r="AG69" i="26"/>
  <c r="R68" i="26"/>
  <c r="AF69" i="26"/>
  <c r="E69" i="26" s="1"/>
  <c r="AD75" i="26"/>
  <c r="I90" i="26"/>
  <c r="BI91" i="26"/>
  <c r="BA47" i="26"/>
  <c r="BE51" i="26" s="1"/>
  <c r="I70" i="26"/>
  <c r="BC67" i="26"/>
  <c r="BE69" i="26"/>
  <c r="BC68" i="26"/>
  <c r="BE68" i="26"/>
  <c r="BC66" i="26"/>
  <c r="BD89" i="26"/>
  <c r="BB88" i="26"/>
  <c r="BF88" i="26"/>
  <c r="BF86" i="26"/>
  <c r="BA38" i="26"/>
  <c r="BB63" i="26"/>
  <c r="AX70" i="26"/>
  <c r="AH70" i="26"/>
  <c r="J70" i="26" s="1"/>
  <c r="AM69" i="26"/>
  <c r="BI69" i="1" s="1"/>
  <c r="AW70" i="26"/>
  <c r="V70" i="26" s="1"/>
  <c r="AE70" i="26"/>
  <c r="S69" i="26"/>
  <c r="BJ69" i="1" s="1"/>
  <c r="R69" i="26"/>
  <c r="F69" i="26"/>
  <c r="AO70" i="26"/>
  <c r="B70" i="26"/>
  <c r="BD70" i="1" s="1"/>
  <c r="AJ70" i="26"/>
  <c r="Q70" i="26" s="1"/>
  <c r="X69" i="26"/>
  <c r="AN69" i="26" s="1"/>
  <c r="AS70" i="26"/>
  <c r="U69" i="26"/>
  <c r="BK69" i="1" s="1"/>
  <c r="T70" i="26"/>
  <c r="AY70" i="26"/>
  <c r="AI70" i="26"/>
  <c r="P76" i="26"/>
  <c r="P80" i="26"/>
  <c r="BK81" i="26"/>
  <c r="BA53" i="26"/>
  <c r="BE56" i="26" s="1"/>
  <c r="BC77" i="26"/>
  <c r="BE78" i="26"/>
  <c r="BE77" i="26"/>
  <c r="BC76" i="26"/>
  <c r="BE79" i="26"/>
  <c r="BC78" i="26"/>
  <c r="D75" i="26"/>
  <c r="AC108" i="26"/>
  <c r="BB54" i="26"/>
  <c r="BD55" i="26"/>
  <c r="BB52" i="26"/>
  <c r="BB53" i="26"/>
  <c r="AR64" i="26"/>
  <c r="AD62" i="26"/>
  <c r="AR66" i="26"/>
  <c r="AD64" i="26"/>
  <c r="BK63" i="26"/>
  <c r="AR65" i="26"/>
  <c r="BE71" i="26"/>
  <c r="BC70" i="26"/>
  <c r="BC71" i="26"/>
  <c r="BE72" i="26"/>
  <c r="I79" i="26"/>
  <c r="P83" i="26"/>
  <c r="BK84" i="26"/>
  <c r="AC92" i="26"/>
  <c r="AQ93" i="26"/>
  <c r="BF55" i="26"/>
  <c r="BC53" i="26"/>
  <c r="AJ59" i="26"/>
  <c r="Q59" i="26" s="1"/>
  <c r="BG64" i="26"/>
  <c r="D67" i="26"/>
  <c r="BD73" i="26"/>
  <c r="BC73" i="26"/>
  <c r="BE80" i="26"/>
  <c r="BC79" i="26"/>
  <c r="BF53" i="26"/>
  <c r="BD53" i="26"/>
  <c r="K58" i="26"/>
  <c r="AR63" i="26"/>
  <c r="AD61" i="26"/>
  <c r="AL62" i="26"/>
  <c r="BD76" i="26"/>
  <c r="BB75" i="26"/>
  <c r="BF75" i="26"/>
  <c r="BD75" i="26"/>
  <c r="BF74" i="26"/>
  <c r="BD74" i="26"/>
  <c r="BB71" i="26"/>
  <c r="D74" i="26"/>
  <c r="BG75" i="26"/>
  <c r="BC74" i="26"/>
  <c r="BF52" i="26"/>
  <c r="BB62" i="26"/>
  <c r="AS59" i="26"/>
  <c r="B59" i="26"/>
  <c r="BD59" i="1" s="1"/>
  <c r="R58" i="26"/>
  <c r="AY59" i="26"/>
  <c r="AG59" i="26"/>
  <c r="AX59" i="26"/>
  <c r="AO59" i="26"/>
  <c r="AF59" i="26"/>
  <c r="E59" i="26" s="1"/>
  <c r="S58" i="26"/>
  <c r="BJ58" i="1" s="1"/>
  <c r="F58" i="26"/>
  <c r="AW59" i="26"/>
  <c r="V59" i="26" s="1"/>
  <c r="AE59" i="26"/>
  <c r="T59" i="26"/>
  <c r="X58" i="26"/>
  <c r="AN58" i="26" s="1"/>
  <c r="AB65" i="26"/>
  <c r="AL65" i="26"/>
  <c r="AJ76" i="26"/>
  <c r="Q76" i="26" s="1"/>
  <c r="T76" i="26"/>
  <c r="F75" i="26"/>
  <c r="AW76" i="26"/>
  <c r="V76" i="26" s="1"/>
  <c r="AE76" i="26"/>
  <c r="S75" i="26"/>
  <c r="BJ75" i="1" s="1"/>
  <c r="R75" i="26"/>
  <c r="AD76" i="26" s="1"/>
  <c r="AH76" i="26"/>
  <c r="J76" i="26" s="1"/>
  <c r="X75" i="26"/>
  <c r="AN75" i="26" s="1"/>
  <c r="K75" i="26"/>
  <c r="AS76" i="26"/>
  <c r="AG76" i="26"/>
  <c r="AF76" i="26"/>
  <c r="E76" i="26" s="1"/>
  <c r="U75" i="26"/>
  <c r="BK75" i="1" s="1"/>
  <c r="AX76" i="26"/>
  <c r="AM75" i="26"/>
  <c r="BI75" i="1" s="1"/>
  <c r="AO76" i="26"/>
  <c r="AY76" i="26"/>
  <c r="BK78" i="26"/>
  <c r="P77" i="26"/>
  <c r="BD86" i="26"/>
  <c r="BB85" i="26"/>
  <c r="BB84" i="26"/>
  <c r="BF56" i="26"/>
  <c r="BD54" i="26"/>
  <c r="BD59" i="26"/>
  <c r="BF60" i="26"/>
  <c r="BD56" i="26"/>
  <c r="U58" i="26"/>
  <c r="BK58" i="1" s="1"/>
  <c r="I63" i="26"/>
  <c r="AK63" i="26" s="1"/>
  <c r="BE86" i="26"/>
  <c r="BC85" i="26"/>
  <c r="BE84" i="26"/>
  <c r="BC83" i="26"/>
  <c r="BE85" i="26"/>
  <c r="BC84" i="26"/>
  <c r="BE81" i="26"/>
  <c r="BC81" i="26"/>
  <c r="BF85" i="26"/>
  <c r="BD64" i="26"/>
  <c r="AC62" i="26"/>
  <c r="AJ66" i="26"/>
  <c r="Q66" i="26" s="1"/>
  <c r="T66" i="26"/>
  <c r="F65" i="26"/>
  <c r="AB66" i="26" s="1"/>
  <c r="AH66" i="26"/>
  <c r="J66" i="26" s="1"/>
  <c r="K65" i="26"/>
  <c r="AW66" i="26"/>
  <c r="V66" i="26" s="1"/>
  <c r="AE66" i="26"/>
  <c r="S65" i="26"/>
  <c r="BJ65" i="1" s="1"/>
  <c r="AI66" i="26"/>
  <c r="AE77" i="26"/>
  <c r="AY77" i="26"/>
  <c r="AG77" i="26"/>
  <c r="B77" i="26"/>
  <c r="BD77" i="1" s="1"/>
  <c r="K76" i="26"/>
  <c r="AX77" i="26"/>
  <c r="AO77" i="26"/>
  <c r="AF77" i="26"/>
  <c r="E77" i="26" s="1"/>
  <c r="AL77" i="26" s="1"/>
  <c r="AM76" i="26"/>
  <c r="BI76" i="1" s="1"/>
  <c r="U76" i="26"/>
  <c r="BK76" i="1" s="1"/>
  <c r="F76" i="26"/>
  <c r="S76" i="26"/>
  <c r="BJ76" i="1" s="1"/>
  <c r="R76" i="26"/>
  <c r="BF83" i="26"/>
  <c r="BF82" i="26"/>
  <c r="BD84" i="26"/>
  <c r="BB83" i="26"/>
  <c r="BF93" i="26"/>
  <c r="BB93" i="26"/>
  <c r="BD94" i="26"/>
  <c r="BB108" i="26"/>
  <c r="BD109" i="26"/>
  <c r="BF108" i="26"/>
  <c r="BF63" i="26"/>
  <c r="AC64" i="26"/>
  <c r="T77" i="26"/>
  <c r="AS77" i="26"/>
  <c r="AR83" i="26"/>
  <c r="BG83" i="26"/>
  <c r="D82" i="26"/>
  <c r="I88" i="26"/>
  <c r="BD60" i="26"/>
  <c r="BB58" i="26"/>
  <c r="AX61" i="26"/>
  <c r="AO61" i="26"/>
  <c r="AF61" i="26"/>
  <c r="E61" i="26" s="1"/>
  <c r="B61" i="26"/>
  <c r="BD61" i="1" s="1"/>
  <c r="X60" i="26"/>
  <c r="AN60" i="26" s="1"/>
  <c r="T61" i="26"/>
  <c r="AE61" i="26"/>
  <c r="S63" i="26"/>
  <c r="BJ63" i="1" s="1"/>
  <c r="AH64" i="26"/>
  <c r="AM63" i="26"/>
  <c r="BI63" i="1" s="1"/>
  <c r="AE64" i="26"/>
  <c r="BC69" i="26"/>
  <c r="BE70" i="26"/>
  <c r="AM65" i="26"/>
  <c r="BI65" i="1" s="1"/>
  <c r="AW67" i="26"/>
  <c r="V67" i="26" s="1"/>
  <c r="AO67" i="26"/>
  <c r="AG67" i="26"/>
  <c r="AY67" i="26"/>
  <c r="AF67" i="26"/>
  <c r="E67" i="26" s="1"/>
  <c r="AL67" i="26" s="1"/>
  <c r="AS67" i="26"/>
  <c r="AI67" i="26"/>
  <c r="B67" i="26"/>
  <c r="BD67" i="1" s="1"/>
  <c r="K66" i="26"/>
  <c r="AX66" i="26"/>
  <c r="BB72" i="26"/>
  <c r="BF71" i="26"/>
  <c r="BB79" i="26"/>
  <c r="BF80" i="26"/>
  <c r="BB80" i="26"/>
  <c r="AF60" i="26"/>
  <c r="E60" i="26" s="1"/>
  <c r="U59" i="26"/>
  <c r="BK59" i="1" s="1"/>
  <c r="K59" i="26"/>
  <c r="BF59" i="26"/>
  <c r="AH60" i="26"/>
  <c r="J60" i="26" s="1"/>
  <c r="AG61" i="26"/>
  <c r="BE67" i="26"/>
  <c r="AQ66" i="26"/>
  <c r="T64" i="26"/>
  <c r="AF64" i="26"/>
  <c r="E64" i="26" s="1"/>
  <c r="BC64" i="26"/>
  <c r="R65" i="26"/>
  <c r="BF70" i="26"/>
  <c r="AM66" i="26"/>
  <c r="BI66" i="1" s="1"/>
  <c r="AY66" i="26"/>
  <c r="AQ71" i="26"/>
  <c r="AC69" i="26"/>
  <c r="BC72" i="26"/>
  <c r="BE73" i="26"/>
  <c r="BE75" i="26"/>
  <c r="BE74" i="26"/>
  <c r="AB72" i="26"/>
  <c r="BD70" i="26"/>
  <c r="AL73" i="26"/>
  <c r="X76" i="26"/>
  <c r="AN76" i="26" s="1"/>
  <c r="AR85" i="26"/>
  <c r="AD83" i="26"/>
  <c r="BD81" i="26"/>
  <c r="AC84" i="26"/>
  <c r="BF106" i="26"/>
  <c r="BF58" i="26"/>
  <c r="X59" i="26"/>
  <c r="AN59" i="26" s="1"/>
  <c r="D60" i="26"/>
  <c r="AI60" i="26"/>
  <c r="BE66" i="26"/>
  <c r="BC65" i="26"/>
  <c r="AH61" i="26"/>
  <c r="J61" i="26" s="1"/>
  <c r="AJ63" i="26"/>
  <c r="Q63" i="26" s="1"/>
  <c r="T63" i="26"/>
  <c r="F62" i="26"/>
  <c r="AP65" i="26" s="1"/>
  <c r="AH63" i="26"/>
  <c r="J63" i="26" s="1"/>
  <c r="B63" i="26"/>
  <c r="BD63" i="1" s="1"/>
  <c r="AD63" i="26"/>
  <c r="AO63" i="26"/>
  <c r="AG64" i="26"/>
  <c r="AS64" i="26"/>
  <c r="BE64" i="26"/>
  <c r="AQ65" i="26"/>
  <c r="B66" i="26"/>
  <c r="BD66" i="1" s="1"/>
  <c r="AO66" i="26"/>
  <c r="AS71" i="26"/>
  <c r="B71" i="26"/>
  <c r="BD71" i="1" s="1"/>
  <c r="R70" i="26"/>
  <c r="AI71" i="26"/>
  <c r="K70" i="26"/>
  <c r="AH71" i="26"/>
  <c r="J71" i="26" s="1"/>
  <c r="AL71" i="26" s="1"/>
  <c r="AM70" i="26"/>
  <c r="BI70" i="1" s="1"/>
  <c r="U70" i="26"/>
  <c r="BK70" i="1" s="1"/>
  <c r="AE71" i="26"/>
  <c r="AX71" i="26"/>
  <c r="X70" i="26"/>
  <c r="AN70" i="26" s="1"/>
  <c r="AG71" i="26"/>
  <c r="AW71" i="26"/>
  <c r="V71" i="26" s="1"/>
  <c r="I72" i="26"/>
  <c r="AK72" i="26" s="1"/>
  <c r="BD77" i="26"/>
  <c r="BF76" i="26"/>
  <c r="BD78" i="26"/>
  <c r="BB77" i="26"/>
  <c r="BB76" i="26"/>
  <c r="I73" i="26"/>
  <c r="AW77" i="26"/>
  <c r="V77" i="26" s="1"/>
  <c r="AS79" i="26"/>
  <c r="B79" i="26"/>
  <c r="BD79" i="1" s="1"/>
  <c r="R78" i="26"/>
  <c r="AD79" i="26" s="1"/>
  <c r="AW79" i="26"/>
  <c r="V79" i="26" s="1"/>
  <c r="AE79" i="26"/>
  <c r="T79" i="26"/>
  <c r="AI79" i="26"/>
  <c r="K78" i="26"/>
  <c r="AO79" i="26"/>
  <c r="U78" i="26"/>
  <c r="BK78" i="1" s="1"/>
  <c r="F78" i="26"/>
  <c r="AP81" i="26" s="1"/>
  <c r="AY79" i="26"/>
  <c r="AJ79" i="26"/>
  <c r="Q79" i="26" s="1"/>
  <c r="S78" i="26"/>
  <c r="BJ78" i="1" s="1"/>
  <c r="AX79" i="26"/>
  <c r="AH79" i="26"/>
  <c r="J79" i="26" s="1"/>
  <c r="AL83" i="26"/>
  <c r="BE89" i="26"/>
  <c r="BC88" i="26"/>
  <c r="AJ93" i="26"/>
  <c r="Q93" i="26" s="1"/>
  <c r="T93" i="26"/>
  <c r="F92" i="26"/>
  <c r="BG93" i="26" s="1"/>
  <c r="AX93" i="26"/>
  <c r="AO93" i="26"/>
  <c r="AF93" i="26"/>
  <c r="E93" i="26" s="1"/>
  <c r="B93" i="26"/>
  <c r="BD93" i="1" s="1"/>
  <c r="AW93" i="26"/>
  <c r="V93" i="26" s="1"/>
  <c r="AE93" i="26"/>
  <c r="K92" i="26"/>
  <c r="U92" i="26"/>
  <c r="BK92" i="1" s="1"/>
  <c r="AI93" i="26"/>
  <c r="S92" i="26"/>
  <c r="BJ92" i="1" s="1"/>
  <c r="AY93" i="26"/>
  <c r="AH93" i="26"/>
  <c r="J93" i="26" s="1"/>
  <c r="R92" i="26"/>
  <c r="AD93" i="26" s="1"/>
  <c r="BF97" i="26"/>
  <c r="BD98" i="26"/>
  <c r="BB97" i="26"/>
  <c r="P97" i="26"/>
  <c r="AK97" i="26" s="1"/>
  <c r="BK98" i="26"/>
  <c r="AP105" i="26"/>
  <c r="AB103" i="26"/>
  <c r="AB83" i="26"/>
  <c r="BD93" i="26"/>
  <c r="BF92" i="26"/>
  <c r="BB92" i="26"/>
  <c r="BF94" i="26"/>
  <c r="BD95" i="26"/>
  <c r="BB90" i="26"/>
  <c r="AG93" i="26"/>
  <c r="BC99" i="26"/>
  <c r="BE100" i="26"/>
  <c r="D95" i="26"/>
  <c r="D98" i="26"/>
  <c r="BD69" i="26"/>
  <c r="BB69" i="26"/>
  <c r="AJ68" i="26"/>
  <c r="Q68" i="26" s="1"/>
  <c r="T68" i="26"/>
  <c r="AS68" i="26"/>
  <c r="AI68" i="26"/>
  <c r="AH68" i="26"/>
  <c r="J68" i="26" s="1"/>
  <c r="X67" i="26"/>
  <c r="AN67" i="26" s="1"/>
  <c r="B68" i="26"/>
  <c r="BD68" i="1" s="1"/>
  <c r="AY68" i="26"/>
  <c r="AF72" i="26"/>
  <c r="E72" i="26" s="1"/>
  <c r="U71" i="26"/>
  <c r="BK71" i="1" s="1"/>
  <c r="K71" i="26"/>
  <c r="AS72" i="26"/>
  <c r="AJ72" i="26"/>
  <c r="Q72" i="26" s="1"/>
  <c r="AM71" i="26"/>
  <c r="BI71" i="1" s="1"/>
  <c r="AH72" i="26"/>
  <c r="J72" i="26" s="1"/>
  <c r="F73" i="26"/>
  <c r="AI74" i="26"/>
  <c r="BC80" i="26"/>
  <c r="AC76" i="26"/>
  <c r="BE82" i="26"/>
  <c r="BB82" i="26"/>
  <c r="BB81" i="26"/>
  <c r="BD82" i="26"/>
  <c r="BD83" i="26"/>
  <c r="BF81" i="26"/>
  <c r="AR86" i="26"/>
  <c r="BE88" i="26"/>
  <c r="D89" i="26"/>
  <c r="BC94" i="26"/>
  <c r="BC93" i="26"/>
  <c r="BE95" i="26"/>
  <c r="BE94" i="26"/>
  <c r="BC90" i="26"/>
  <c r="BC91" i="26"/>
  <c r="BI92" i="26"/>
  <c r="BB94" i="26"/>
  <c r="BE99" i="26"/>
  <c r="AR113" i="26"/>
  <c r="X73" i="26"/>
  <c r="AN73" i="26" s="1"/>
  <c r="BE83" i="26"/>
  <c r="BC82" i="26"/>
  <c r="AP83" i="26"/>
  <c r="BD85" i="26"/>
  <c r="BF84" i="26"/>
  <c r="X81" i="26"/>
  <c r="AN81" i="26" s="1"/>
  <c r="AD85" i="26"/>
  <c r="BF90" i="26"/>
  <c r="I89" i="26"/>
  <c r="BI90" i="26"/>
  <c r="BB89" i="26"/>
  <c r="BD90" i="26"/>
  <c r="BD91" i="26"/>
  <c r="AD95" i="26"/>
  <c r="S73" i="26"/>
  <c r="BJ73" i="1" s="1"/>
  <c r="AH74" i="26"/>
  <c r="J74" i="26" s="1"/>
  <c r="AL74" i="26" s="1"/>
  <c r="K73" i="26"/>
  <c r="AQ76" i="26" s="1"/>
  <c r="AY74" i="26"/>
  <c r="AG74" i="26"/>
  <c r="AM73" i="26"/>
  <c r="BI73" i="1" s="1"/>
  <c r="U73" i="26"/>
  <c r="BK73" i="1" s="1"/>
  <c r="AW74" i="26"/>
  <c r="V74" i="26" s="1"/>
  <c r="AR84" i="26"/>
  <c r="AD82" i="26"/>
  <c r="S81" i="26"/>
  <c r="BJ81" i="1" s="1"/>
  <c r="T82" i="26"/>
  <c r="AS82" i="26"/>
  <c r="AJ82" i="26"/>
  <c r="Q82" i="26" s="1"/>
  <c r="AI82" i="26"/>
  <c r="AH82" i="26"/>
  <c r="J82" i="26" s="1"/>
  <c r="K81" i="26"/>
  <c r="AQ84" i="26" s="1"/>
  <c r="AB81" i="26"/>
  <c r="BD87" i="26"/>
  <c r="AO82" i="26"/>
  <c r="BG82" i="26"/>
  <c r="D88" i="26"/>
  <c r="AM92" i="26"/>
  <c r="BI92" i="1" s="1"/>
  <c r="AS93" i="26"/>
  <c r="AC100" i="26"/>
  <c r="S106" i="26"/>
  <c r="BJ106" i="1" s="1"/>
  <c r="AY107" i="26"/>
  <c r="AG107" i="26"/>
  <c r="AM106" i="26"/>
  <c r="BI106" i="1" s="1"/>
  <c r="U106" i="26"/>
  <c r="BK106" i="1" s="1"/>
  <c r="AO107" i="26"/>
  <c r="AE107" i="26"/>
  <c r="R106" i="26"/>
  <c r="AX107" i="26"/>
  <c r="T107" i="26"/>
  <c r="AW107" i="26"/>
  <c r="V107" i="26" s="1"/>
  <c r="AJ107" i="26"/>
  <c r="Q107" i="26" s="1"/>
  <c r="F106" i="26"/>
  <c r="AI107" i="26"/>
  <c r="AS107" i="26"/>
  <c r="AH107" i="26"/>
  <c r="J107" i="26" s="1"/>
  <c r="AF107" i="26"/>
  <c r="E107" i="26" s="1"/>
  <c r="B107" i="26"/>
  <c r="BD107" i="1" s="1"/>
  <c r="X106" i="26"/>
  <c r="AN106" i="26" s="1"/>
  <c r="AD111" i="26"/>
  <c r="BB61" i="26"/>
  <c r="BE65" i="26"/>
  <c r="F67" i="26"/>
  <c r="AB68" i="26" s="1"/>
  <c r="R67" i="26"/>
  <c r="AD68" i="26" s="1"/>
  <c r="AF68" i="26"/>
  <c r="E68" i="26" s="1"/>
  <c r="BB68" i="26"/>
  <c r="BB74" i="26"/>
  <c r="BF73" i="26"/>
  <c r="BE76" i="26"/>
  <c r="BC75" i="26"/>
  <c r="S71" i="26"/>
  <c r="BJ71" i="1" s="1"/>
  <c r="AY73" i="26"/>
  <c r="AI73" i="26"/>
  <c r="X72" i="26"/>
  <c r="AN72" i="26" s="1"/>
  <c r="AW73" i="26"/>
  <c r="V73" i="26" s="1"/>
  <c r="AE73" i="26"/>
  <c r="S72" i="26"/>
  <c r="BJ72" i="1" s="1"/>
  <c r="R72" i="26"/>
  <c r="AD73" i="26" s="1"/>
  <c r="F72" i="26"/>
  <c r="AM72" i="26"/>
  <c r="BI72" i="1" s="1"/>
  <c r="AY72" i="26"/>
  <c r="BF78" i="26"/>
  <c r="BB78" i="26"/>
  <c r="BD79" i="26"/>
  <c r="AX74" i="26"/>
  <c r="AF80" i="26"/>
  <c r="E80" i="26" s="1"/>
  <c r="U79" i="26"/>
  <c r="BK79" i="1" s="1"/>
  <c r="K79" i="26"/>
  <c r="AY80" i="26"/>
  <c r="AG80" i="26"/>
  <c r="B80" i="26"/>
  <c r="BD80" i="1" s="1"/>
  <c r="AX80" i="26"/>
  <c r="AO80" i="26"/>
  <c r="AE80" i="26"/>
  <c r="AM79" i="26"/>
  <c r="BI79" i="1" s="1"/>
  <c r="AB82" i="26"/>
  <c r="AP84" i="26"/>
  <c r="AH80" i="26"/>
  <c r="J80" i="26" s="1"/>
  <c r="AM81" i="26"/>
  <c r="BI81" i="1" s="1"/>
  <c r="AC91" i="26"/>
  <c r="X92" i="26"/>
  <c r="AN92" i="26" s="1"/>
  <c r="BF87" i="26"/>
  <c r="K84" i="26"/>
  <c r="B85" i="26"/>
  <c r="BD85" i="1" s="1"/>
  <c r="AE86" i="26"/>
  <c r="T86" i="26"/>
  <c r="AM85" i="26"/>
  <c r="BI85" i="1" s="1"/>
  <c r="X85" i="26"/>
  <c r="AN85" i="26" s="1"/>
  <c r="AG85" i="26"/>
  <c r="AY85" i="26"/>
  <c r="AO86" i="26"/>
  <c r="AY86" i="26"/>
  <c r="BE93" i="26"/>
  <c r="BC92" i="26"/>
  <c r="AF89" i="26"/>
  <c r="E89" i="26" s="1"/>
  <c r="U88" i="26"/>
  <c r="BK88" i="1" s="1"/>
  <c r="K88" i="26"/>
  <c r="AQ90" i="26" s="1"/>
  <c r="T89" i="26"/>
  <c r="R88" i="26"/>
  <c r="F88" i="26"/>
  <c r="X88" i="26"/>
  <c r="AN88" i="26" s="1"/>
  <c r="AY90" i="26"/>
  <c r="AI90" i="26"/>
  <c r="X89" i="26"/>
  <c r="AN89" i="26" s="1"/>
  <c r="AX90" i="26"/>
  <c r="AO90" i="26"/>
  <c r="AF90" i="26"/>
  <c r="E90" i="26" s="1"/>
  <c r="AL90" i="26" s="1"/>
  <c r="B90" i="26"/>
  <c r="BD90" i="1" s="1"/>
  <c r="AI89" i="26"/>
  <c r="AS89" i="26"/>
  <c r="BC89" i="26"/>
  <c r="BE90" i="26"/>
  <c r="AL91" i="26"/>
  <c r="BC96" i="26"/>
  <c r="P94" i="26"/>
  <c r="AK94" i="26" s="1"/>
  <c r="BK95" i="26"/>
  <c r="BC102" i="26"/>
  <c r="BE103" i="26"/>
  <c r="BC101" i="26"/>
  <c r="BE102" i="26"/>
  <c r="AD103" i="26"/>
  <c r="AB104" i="26"/>
  <c r="AP106" i="26"/>
  <c r="BB107" i="26"/>
  <c r="BF107" i="26"/>
  <c r="BD108" i="26"/>
  <c r="AH85" i="26"/>
  <c r="J85" i="26" s="1"/>
  <c r="BB91" i="26"/>
  <c r="BD92" i="26"/>
  <c r="BB87" i="26"/>
  <c r="BD88" i="26"/>
  <c r="AJ89" i="26"/>
  <c r="Q89" i="26" s="1"/>
  <c r="BF89" i="26"/>
  <c r="BF91" i="26"/>
  <c r="AL92" i="26"/>
  <c r="AB95" i="26"/>
  <c r="I96" i="26"/>
  <c r="BF101" i="26"/>
  <c r="BB101" i="26"/>
  <c r="AQ101" i="26"/>
  <c r="BB104" i="26"/>
  <c r="X84" i="26"/>
  <c r="AN84" i="26" s="1"/>
  <c r="AI85" i="26"/>
  <c r="BE92" i="26"/>
  <c r="BC87" i="26"/>
  <c r="BC98" i="26"/>
  <c r="BC97" i="26"/>
  <c r="BF100" i="26"/>
  <c r="BD102" i="26"/>
  <c r="BF109" i="26"/>
  <c r="BB109" i="26"/>
  <c r="BC86" i="26"/>
  <c r="F85" i="26"/>
  <c r="AP88" i="26" s="1"/>
  <c r="R85" i="26"/>
  <c r="AJ85" i="26"/>
  <c r="Q85" i="26" s="1"/>
  <c r="AS85" i="26"/>
  <c r="AC88" i="26"/>
  <c r="AH86" i="26"/>
  <c r="BB86" i="26"/>
  <c r="AB88" i="26"/>
  <c r="AM88" i="26"/>
  <c r="BI88" i="1" s="1"/>
  <c r="R89" i="26"/>
  <c r="AM89" i="26"/>
  <c r="BI89" i="1" s="1"/>
  <c r="AX89" i="26"/>
  <c r="T90" i="26"/>
  <c r="BF95" i="26"/>
  <c r="BB95" i="26"/>
  <c r="BD96" i="26"/>
  <c r="AQ97" i="26"/>
  <c r="BG95" i="26"/>
  <c r="BE98" i="26"/>
  <c r="D104" i="26"/>
  <c r="BG105" i="26"/>
  <c r="AC107" i="26"/>
  <c r="AG62" i="26"/>
  <c r="AO62" i="26"/>
  <c r="AG65" i="26"/>
  <c r="AO65" i="26"/>
  <c r="BD72" i="26"/>
  <c r="BD80" i="26"/>
  <c r="AX78" i="26"/>
  <c r="AH78" i="26"/>
  <c r="J78" i="26" s="1"/>
  <c r="AM77" i="26"/>
  <c r="BI77" i="1" s="1"/>
  <c r="X77" i="26"/>
  <c r="AN77" i="26" s="1"/>
  <c r="AJ78" i="26"/>
  <c r="Q78" i="26" s="1"/>
  <c r="AS78" i="26"/>
  <c r="AY81" i="26"/>
  <c r="AI81" i="26"/>
  <c r="X80" i="26"/>
  <c r="AN80" i="26" s="1"/>
  <c r="AJ81" i="26"/>
  <c r="Q81" i="26" s="1"/>
  <c r="AL81" i="26" s="1"/>
  <c r="AS81" i="26"/>
  <c r="AJ84" i="26"/>
  <c r="Q84" i="26" s="1"/>
  <c r="AL84" i="26" s="1"/>
  <c r="T84" i="26"/>
  <c r="F83" i="26"/>
  <c r="AP85" i="26" s="1"/>
  <c r="AI84" i="26"/>
  <c r="AS84" i="26"/>
  <c r="S85" i="26"/>
  <c r="BJ85" i="1" s="1"/>
  <c r="AX87" i="26"/>
  <c r="AH87" i="26"/>
  <c r="J87" i="26" s="1"/>
  <c r="AM86" i="26"/>
  <c r="BI86" i="1" s="1"/>
  <c r="AY87" i="26"/>
  <c r="AO87" i="26"/>
  <c r="AF87" i="26"/>
  <c r="E87" i="26" s="1"/>
  <c r="B87" i="26"/>
  <c r="BD87" i="1" s="1"/>
  <c r="AI86" i="26"/>
  <c r="AS86" i="26"/>
  <c r="D87" i="26"/>
  <c r="P87" i="26"/>
  <c r="BE87" i="26"/>
  <c r="S88" i="26"/>
  <c r="BJ88" i="1" s="1"/>
  <c r="F89" i="26"/>
  <c r="S89" i="26"/>
  <c r="BJ89" i="1" s="1"/>
  <c r="AO89" i="26"/>
  <c r="AY89" i="26"/>
  <c r="AE90" i="26"/>
  <c r="BC95" i="26"/>
  <c r="BE96" i="26"/>
  <c r="BD97" i="26"/>
  <c r="BF96" i="26"/>
  <c r="BB96" i="26"/>
  <c r="P95" i="26"/>
  <c r="BF98" i="26"/>
  <c r="P99" i="26"/>
  <c r="BD99" i="26"/>
  <c r="AY106" i="26"/>
  <c r="AI106" i="26"/>
  <c r="X105" i="26"/>
  <c r="AN105" i="26" s="1"/>
  <c r="R105" i="26"/>
  <c r="F105" i="26"/>
  <c r="AX106" i="26"/>
  <c r="AH106" i="26"/>
  <c r="J106" i="26" s="1"/>
  <c r="AS106" i="26"/>
  <c r="AG106" i="26"/>
  <c r="AF106" i="26"/>
  <c r="E106" i="26" s="1"/>
  <c r="T106" i="26"/>
  <c r="U105" i="26"/>
  <c r="BK105" i="1" s="1"/>
  <c r="AE106" i="26"/>
  <c r="AO106" i="26"/>
  <c r="B106" i="26"/>
  <c r="BD106" i="1" s="1"/>
  <c r="S105" i="26"/>
  <c r="BJ105" i="1" s="1"/>
  <c r="AQ109" i="26"/>
  <c r="AS96" i="26"/>
  <c r="B96" i="26"/>
  <c r="BD96" i="1" s="1"/>
  <c r="R95" i="26"/>
  <c r="AR97" i="26" s="1"/>
  <c r="AJ96" i="26"/>
  <c r="Q96" i="26" s="1"/>
  <c r="BE97" i="26"/>
  <c r="AX99" i="26"/>
  <c r="AH99" i="26"/>
  <c r="J99" i="26" s="1"/>
  <c r="AY99" i="26"/>
  <c r="AO99" i="26"/>
  <c r="AF99" i="26"/>
  <c r="E99" i="26" s="1"/>
  <c r="S98" i="26"/>
  <c r="BJ98" i="1" s="1"/>
  <c r="AC104" i="26"/>
  <c r="BE109" i="26"/>
  <c r="BC109" i="26"/>
  <c r="BD107" i="26"/>
  <c r="U94" i="26"/>
  <c r="BK94" i="1" s="1"/>
  <c r="X95" i="26"/>
  <c r="AN95" i="26" s="1"/>
  <c r="AG95" i="26"/>
  <c r="BD101" i="26"/>
  <c r="BB100" i="26"/>
  <c r="U97" i="26"/>
  <c r="BK97" i="1" s="1"/>
  <c r="AM97" i="26"/>
  <c r="BI97" i="1" s="1"/>
  <c r="X98" i="26"/>
  <c r="AN98" i="26" s="1"/>
  <c r="AG98" i="26"/>
  <c r="BF103" i="26"/>
  <c r="AC99" i="26"/>
  <c r="AW99" i="26"/>
  <c r="V99" i="26" s="1"/>
  <c r="BB105" i="26"/>
  <c r="AG101" i="26"/>
  <c r="AI102" i="26"/>
  <c r="BF102" i="26"/>
  <c r="BB103" i="26"/>
  <c r="BC104" i="26"/>
  <c r="BC105" i="26"/>
  <c r="BB106" i="26"/>
  <c r="BE107" i="26"/>
  <c r="K108" i="26"/>
  <c r="AQ110" i="26" s="1"/>
  <c r="AC96" i="26"/>
  <c r="BE101" i="26"/>
  <c r="T96" i="26"/>
  <c r="BE104" i="26"/>
  <c r="BC103" i="26"/>
  <c r="T99" i="26"/>
  <c r="BD105" i="26"/>
  <c r="K101" i="26"/>
  <c r="AB105" i="26"/>
  <c r="BD103" i="26"/>
  <c r="P104" i="26"/>
  <c r="BD104" i="26"/>
  <c r="BI106" i="26"/>
  <c r="AS109" i="26"/>
  <c r="B109" i="26"/>
  <c r="BD109" i="1" s="1"/>
  <c r="AJ109" i="26"/>
  <c r="Q109" i="26" s="1"/>
  <c r="T109" i="26"/>
  <c r="F108" i="26"/>
  <c r="AB109" i="26" s="1"/>
  <c r="AI109" i="26"/>
  <c r="P109" i="26" s="1"/>
  <c r="R108" i="26"/>
  <c r="BK109" i="26" s="1"/>
  <c r="AX109" i="26"/>
  <c r="AW109" i="26"/>
  <c r="V109" i="26" s="1"/>
  <c r="U108" i="26"/>
  <c r="BK108" i="1" s="1"/>
  <c r="AH109" i="26"/>
  <c r="J109" i="26" s="1"/>
  <c r="AG109" i="26"/>
  <c r="I109" i="26" s="1"/>
  <c r="S108" i="26"/>
  <c r="BJ108" i="1" s="1"/>
  <c r="AE109" i="26"/>
  <c r="D109" i="26" s="1"/>
  <c r="AX95" i="26"/>
  <c r="AH95" i="26"/>
  <c r="J95" i="26" s="1"/>
  <c r="AM94" i="26"/>
  <c r="BI94" i="1" s="1"/>
  <c r="X94" i="26"/>
  <c r="AN94" i="26" s="1"/>
  <c r="AJ95" i="26"/>
  <c r="Q95" i="26" s="1"/>
  <c r="AS95" i="26"/>
  <c r="AE96" i="26"/>
  <c r="AW96" i="26"/>
  <c r="V96" i="26" s="1"/>
  <c r="AY98" i="26"/>
  <c r="AI98" i="26"/>
  <c r="X97" i="26"/>
  <c r="AN97" i="26" s="1"/>
  <c r="AJ98" i="26"/>
  <c r="Q98" i="26" s="1"/>
  <c r="AL98" i="26" s="1"/>
  <c r="AS98" i="26"/>
  <c r="BB98" i="26"/>
  <c r="AE99" i="26"/>
  <c r="AF101" i="26"/>
  <c r="E101" i="26" s="1"/>
  <c r="U100" i="26"/>
  <c r="BK100" i="1" s="1"/>
  <c r="K100" i="26"/>
  <c r="T101" i="26"/>
  <c r="R100" i="26"/>
  <c r="F100" i="26"/>
  <c r="AP103" i="26" s="1"/>
  <c r="X100" i="26"/>
  <c r="AN100" i="26" s="1"/>
  <c r="BC100" i="26"/>
  <c r="AE102" i="26"/>
  <c r="AS102" i="26"/>
  <c r="AJ102" i="26"/>
  <c r="Q102" i="26" s="1"/>
  <c r="AL102" i="26" s="1"/>
  <c r="X101" i="26"/>
  <c r="AN101" i="26" s="1"/>
  <c r="AG102" i="26"/>
  <c r="B102" i="26"/>
  <c r="BD102" i="1" s="1"/>
  <c r="AI101" i="26"/>
  <c r="AS101" i="26"/>
  <c r="AX102" i="26"/>
  <c r="BF104" i="26"/>
  <c r="BF105" i="26"/>
  <c r="BD106" i="26"/>
  <c r="BC108" i="26"/>
  <c r="AF109" i="26"/>
  <c r="E109" i="26" s="1"/>
  <c r="AG75" i="26"/>
  <c r="AO75" i="26"/>
  <c r="AG83" i="26"/>
  <c r="AO83" i="26"/>
  <c r="AS88" i="26"/>
  <c r="B88" i="26"/>
  <c r="BD88" i="1" s="1"/>
  <c r="R87" i="26"/>
  <c r="AD88" i="26" s="1"/>
  <c r="AJ88" i="26"/>
  <c r="Q88" i="26" s="1"/>
  <c r="AL88" i="26" s="1"/>
  <c r="AI91" i="26"/>
  <c r="AH94" i="26"/>
  <c r="J94" i="26" s="1"/>
  <c r="AL94" i="26" s="1"/>
  <c r="BF99" i="26"/>
  <c r="F95" i="26"/>
  <c r="AP98" i="26" s="1"/>
  <c r="S95" i="26"/>
  <c r="BJ95" i="1" s="1"/>
  <c r="AF97" i="26"/>
  <c r="E97" i="26" s="1"/>
  <c r="U96" i="26"/>
  <c r="BK96" i="1" s="1"/>
  <c r="K96" i="26"/>
  <c r="AQ98" i="26" s="1"/>
  <c r="AF96" i="26"/>
  <c r="E96" i="26" s="1"/>
  <c r="AO96" i="26"/>
  <c r="AX96" i="26"/>
  <c r="AH97" i="26"/>
  <c r="J97" i="26" s="1"/>
  <c r="BB102" i="26"/>
  <c r="F98" i="26"/>
  <c r="AP100" i="26" s="1"/>
  <c r="R98" i="26"/>
  <c r="AG99" i="26"/>
  <c r="BB99" i="26"/>
  <c r="BD100" i="26"/>
  <c r="B101" i="26"/>
  <c r="BD101" i="1" s="1"/>
  <c r="AJ101" i="26"/>
  <c r="Q101" i="26" s="1"/>
  <c r="AY102" i="26"/>
  <c r="AF105" i="26"/>
  <c r="E105" i="26" s="1"/>
  <c r="U104" i="26"/>
  <c r="BK104" i="1" s="1"/>
  <c r="K104" i="26"/>
  <c r="AS105" i="26"/>
  <c r="AJ105" i="26"/>
  <c r="Q105" i="26" s="1"/>
  <c r="AW105" i="26"/>
  <c r="V105" i="26" s="1"/>
  <c r="AM104" i="26"/>
  <c r="BI104" i="1" s="1"/>
  <c r="R104" i="26"/>
  <c r="BK105" i="26" s="1"/>
  <c r="AI105" i="26"/>
  <c r="AG92" i="26"/>
  <c r="AO92" i="26"/>
  <c r="AS100" i="26"/>
  <c r="B100" i="26"/>
  <c r="BD100" i="1" s="1"/>
  <c r="R99" i="26"/>
  <c r="BK100" i="26" s="1"/>
  <c r="AJ100" i="26"/>
  <c r="Q100" i="26" s="1"/>
  <c r="AL100" i="26" s="1"/>
  <c r="AX103" i="26"/>
  <c r="AH103" i="26"/>
  <c r="J103" i="26" s="1"/>
  <c r="AL103" i="26" s="1"/>
  <c r="AM102" i="26"/>
  <c r="BI102" i="1" s="1"/>
  <c r="S102" i="26"/>
  <c r="BJ102" i="1" s="1"/>
  <c r="BE108" i="26"/>
  <c r="AS104" i="26"/>
  <c r="B104" i="26"/>
  <c r="BD104" i="1" s="1"/>
  <c r="R103" i="26"/>
  <c r="AH104" i="26"/>
  <c r="J104" i="26" s="1"/>
  <c r="AL104" i="26" s="1"/>
  <c r="AM103" i="26"/>
  <c r="BI103" i="1" s="1"/>
  <c r="U103" i="26"/>
  <c r="BK103" i="1" s="1"/>
  <c r="X103" i="26"/>
  <c r="AN103" i="26" s="1"/>
  <c r="AI103" i="26"/>
  <c r="AS103" i="26"/>
  <c r="AW104" i="26"/>
  <c r="V104" i="26" s="1"/>
  <c r="AE110" i="26"/>
  <c r="U109" i="26"/>
  <c r="BK109" i="1" s="1"/>
  <c r="K109" i="26"/>
  <c r="AM109" i="26"/>
  <c r="BI109" i="1" s="1"/>
  <c r="AH110" i="26"/>
  <c r="AB111" i="26"/>
  <c r="AG108" i="26"/>
  <c r="AO108" i="26"/>
  <c r="AD96" i="25"/>
  <c r="AC66" i="25"/>
  <c r="AD95" i="25"/>
  <c r="AC87" i="25"/>
  <c r="AD84" i="25"/>
  <c r="AD85" i="25"/>
  <c r="AC107" i="25"/>
  <c r="AC96" i="25"/>
  <c r="AD112" i="25"/>
  <c r="AC95" i="25"/>
  <c r="AC86" i="25"/>
  <c r="AC108" i="25"/>
  <c r="AC67" i="25"/>
  <c r="AC97" i="25"/>
  <c r="AC105" i="25"/>
  <c r="AC106" i="25"/>
  <c r="L64" i="25"/>
  <c r="AC98" i="25"/>
  <c r="BI77" i="25"/>
  <c r="AL64" i="25"/>
  <c r="BI107" i="25"/>
  <c r="AB108" i="25"/>
  <c r="AL66" i="25"/>
  <c r="AB95" i="25"/>
  <c r="AB112" i="25"/>
  <c r="BG94" i="25"/>
  <c r="AL84" i="25"/>
  <c r="AL95" i="25"/>
  <c r="BK95" i="25"/>
  <c r="AL77" i="25"/>
  <c r="O7" i="25"/>
  <c r="C7" i="25"/>
  <c r="H7" i="25"/>
  <c r="H8" i="25"/>
  <c r="BB10" i="25"/>
  <c r="BB27" i="25"/>
  <c r="BF27" i="25"/>
  <c r="BD28" i="25"/>
  <c r="AZ37" i="25"/>
  <c r="BF10" i="25"/>
  <c r="BA23" i="25"/>
  <c r="BF24" i="25"/>
  <c r="AR86" i="25"/>
  <c r="BF26" i="25"/>
  <c r="BA39" i="25"/>
  <c r="O113" i="25"/>
  <c r="O112" i="25"/>
  <c r="BA14" i="25"/>
  <c r="BA7" i="25"/>
  <c r="BD25" i="25"/>
  <c r="BB24" i="25"/>
  <c r="AZ31" i="25"/>
  <c r="BB32" i="25" s="1"/>
  <c r="BA9" i="25"/>
  <c r="BA10" i="25" s="1"/>
  <c r="BA11" i="25" s="1"/>
  <c r="BA12" i="25" s="1"/>
  <c r="AZ10" i="25"/>
  <c r="AZ16" i="25"/>
  <c r="BA19" i="25"/>
  <c r="BB29" i="25"/>
  <c r="BA47" i="25"/>
  <c r="BC50" i="25" s="1"/>
  <c r="AQ68" i="25"/>
  <c r="BD30" i="25"/>
  <c r="BB28" i="25"/>
  <c r="BD64" i="25"/>
  <c r="BB63" i="25"/>
  <c r="BF62" i="25"/>
  <c r="BF63" i="25"/>
  <c r="BD63" i="25"/>
  <c r="BB62" i="25"/>
  <c r="AE79" i="25"/>
  <c r="AW79" i="25"/>
  <c r="V79" i="25" s="1"/>
  <c r="S78" i="25"/>
  <c r="AZ78" i="1" s="1"/>
  <c r="T79" i="25"/>
  <c r="R78" i="25"/>
  <c r="F78" i="25"/>
  <c r="AS79" i="25"/>
  <c r="AJ79" i="25"/>
  <c r="Q79" i="25" s="1"/>
  <c r="AG79" i="25"/>
  <c r="AM78" i="25"/>
  <c r="AY78" i="1" s="1"/>
  <c r="CL78" i="1" s="1"/>
  <c r="AF79" i="25"/>
  <c r="E79" i="25" s="1"/>
  <c r="U78" i="25"/>
  <c r="BA78" i="1" s="1"/>
  <c r="AO79" i="25"/>
  <c r="K78" i="25"/>
  <c r="AY79" i="25"/>
  <c r="AX79" i="25"/>
  <c r="AI79" i="25"/>
  <c r="B79" i="25"/>
  <c r="AT79" i="1" s="1"/>
  <c r="AH79" i="25"/>
  <c r="J79" i="25" s="1"/>
  <c r="BF31" i="25"/>
  <c r="BD29" i="25"/>
  <c r="BA35" i="25"/>
  <c r="BA36" i="25" s="1"/>
  <c r="X78" i="25"/>
  <c r="AN78" i="25" s="1"/>
  <c r="BA44" i="25"/>
  <c r="BE68" i="25"/>
  <c r="BC67" i="25"/>
  <c r="AQ67" i="25"/>
  <c r="D63" i="25"/>
  <c r="BB26" i="25"/>
  <c r="BD27" i="25"/>
  <c r="BF29" i="25"/>
  <c r="H10" i="25"/>
  <c r="AV10" i="1" s="1"/>
  <c r="BB25" i="25"/>
  <c r="BD26" i="25"/>
  <c r="AY62" i="25"/>
  <c r="AI62" i="25"/>
  <c r="X61" i="25"/>
  <c r="AN61" i="25" s="1"/>
  <c r="AG62" i="25"/>
  <c r="AM61" i="25"/>
  <c r="AY61" i="1" s="1"/>
  <c r="CL61" i="1" s="1"/>
  <c r="U61" i="25"/>
  <c r="BA61" i="1" s="1"/>
  <c r="AX62" i="25"/>
  <c r="AO62" i="25"/>
  <c r="AF62" i="25"/>
  <c r="E62" i="25" s="1"/>
  <c r="B62" i="25"/>
  <c r="AT62" i="1" s="1"/>
  <c r="AW62" i="25"/>
  <c r="V62" i="25" s="1"/>
  <c r="AE62" i="25"/>
  <c r="S61" i="25"/>
  <c r="AZ61" i="1" s="1"/>
  <c r="R61" i="25"/>
  <c r="AD64" i="25" s="1"/>
  <c r="F61" i="25"/>
  <c r="AB64" i="25" s="1"/>
  <c r="T62" i="25"/>
  <c r="K61" i="25"/>
  <c r="AS62" i="25"/>
  <c r="AJ62" i="25"/>
  <c r="Q62" i="25" s="1"/>
  <c r="AH62" i="25"/>
  <c r="J62" i="25" s="1"/>
  <c r="I64" i="25"/>
  <c r="AK64" i="25" s="1"/>
  <c r="BI65" i="25"/>
  <c r="I75" i="25"/>
  <c r="BI76" i="25"/>
  <c r="BA50" i="25"/>
  <c r="BC54" i="25" s="1"/>
  <c r="AF61" i="25"/>
  <c r="E61" i="25" s="1"/>
  <c r="U60" i="25"/>
  <c r="BA60" i="1" s="1"/>
  <c r="K60" i="25"/>
  <c r="AW61" i="25"/>
  <c r="V61" i="25" s="1"/>
  <c r="S60" i="25"/>
  <c r="AZ60" i="1" s="1"/>
  <c r="T61" i="25"/>
  <c r="R60" i="25"/>
  <c r="F60" i="25"/>
  <c r="AS61" i="25"/>
  <c r="AJ61" i="25"/>
  <c r="Q61" i="25" s="1"/>
  <c r="AI61" i="25"/>
  <c r="X60" i="25"/>
  <c r="AN60" i="25" s="1"/>
  <c r="AW65" i="25"/>
  <c r="V65" i="25" s="1"/>
  <c r="AE65" i="25"/>
  <c r="X64" i="25"/>
  <c r="AN64" i="25" s="1"/>
  <c r="F64" i="25"/>
  <c r="AH65" i="25"/>
  <c r="J65" i="25" s="1"/>
  <c r="AG65" i="25"/>
  <c r="B65" i="25"/>
  <c r="AT65" i="1" s="1"/>
  <c r="S64" i="25"/>
  <c r="AZ64" i="1" s="1"/>
  <c r="AF65" i="25"/>
  <c r="E65" i="25" s="1"/>
  <c r="R64" i="25"/>
  <c r="AY65" i="25"/>
  <c r="AO65" i="25"/>
  <c r="T65" i="25"/>
  <c r="AX65" i="25"/>
  <c r="P69" i="25"/>
  <c r="AS91" i="25"/>
  <c r="B91" i="25"/>
  <c r="AT91" i="1" s="1"/>
  <c r="R90" i="25"/>
  <c r="AW91" i="25"/>
  <c r="V91" i="25" s="1"/>
  <c r="AE91" i="25"/>
  <c r="AG91" i="25"/>
  <c r="F90" i="25"/>
  <c r="AY91" i="25"/>
  <c r="AO91" i="25"/>
  <c r="AX91" i="25"/>
  <c r="X90" i="25"/>
  <c r="AN90" i="25" s="1"/>
  <c r="K90" i="25"/>
  <c r="AM90" i="25"/>
  <c r="AY90" i="1" s="1"/>
  <c r="CL90" i="1" s="1"/>
  <c r="U90" i="25"/>
  <c r="BA90" i="1" s="1"/>
  <c r="AJ91" i="25"/>
  <c r="Q91" i="25" s="1"/>
  <c r="T91" i="25"/>
  <c r="AI91" i="25"/>
  <c r="AH91" i="25"/>
  <c r="J91" i="25" s="1"/>
  <c r="S90" i="25"/>
  <c r="AZ90" i="1" s="1"/>
  <c r="AZ48" i="25"/>
  <c r="BD50" i="25" s="1"/>
  <c r="AZ51" i="25"/>
  <c r="AX59" i="25"/>
  <c r="AH59" i="25"/>
  <c r="J59" i="25" s="1"/>
  <c r="AM58" i="25"/>
  <c r="AY58" i="1" s="1"/>
  <c r="CL58" i="1" s="1"/>
  <c r="AG59" i="25"/>
  <c r="U58" i="25"/>
  <c r="BA58" i="1" s="1"/>
  <c r="AY59" i="25"/>
  <c r="AO59" i="25"/>
  <c r="AF59" i="25"/>
  <c r="E59" i="25" s="1"/>
  <c r="B59" i="25"/>
  <c r="AT59" i="1" s="1"/>
  <c r="AW59" i="25"/>
  <c r="V59" i="25" s="1"/>
  <c r="AE59" i="25"/>
  <c r="S58" i="25"/>
  <c r="AZ58" i="1" s="1"/>
  <c r="R58" i="25"/>
  <c r="F58" i="25"/>
  <c r="T59" i="25"/>
  <c r="AX61" i="25"/>
  <c r="AJ78" i="25"/>
  <c r="Q78" i="25" s="1"/>
  <c r="T78" i="25"/>
  <c r="F77" i="25"/>
  <c r="AB78" i="25" s="1"/>
  <c r="X77" i="25"/>
  <c r="AN77" i="25" s="1"/>
  <c r="AH78" i="25"/>
  <c r="J78" i="25" s="1"/>
  <c r="K77" i="25"/>
  <c r="AY78" i="25"/>
  <c r="AX78" i="25"/>
  <c r="AI78" i="25"/>
  <c r="U77" i="25"/>
  <c r="BA77" i="1" s="1"/>
  <c r="AW78" i="25"/>
  <c r="V78" i="25" s="1"/>
  <c r="AG78" i="25"/>
  <c r="B78" i="25"/>
  <c r="AT78" i="1" s="1"/>
  <c r="AF78" i="25"/>
  <c r="E78" i="25" s="1"/>
  <c r="AM77" i="25"/>
  <c r="AY77" i="1" s="1"/>
  <c r="CL77" i="1" s="1"/>
  <c r="S77" i="25"/>
  <c r="AZ77" i="1" s="1"/>
  <c r="AS78" i="25"/>
  <c r="AE78" i="25"/>
  <c r="R77" i="25"/>
  <c r="AO78" i="25"/>
  <c r="BD100" i="25"/>
  <c r="BF99" i="25"/>
  <c r="BB99" i="25"/>
  <c r="BA56" i="25"/>
  <c r="BC57" i="25" s="1"/>
  <c r="BC64" i="25"/>
  <c r="AY61" i="25"/>
  <c r="U64" i="25"/>
  <c r="BA64" i="1" s="1"/>
  <c r="AX72" i="25"/>
  <c r="AH72" i="25"/>
  <c r="J72" i="25" s="1"/>
  <c r="T72" i="25"/>
  <c r="X71" i="25"/>
  <c r="AN71" i="25" s="1"/>
  <c r="AS72" i="25"/>
  <c r="AI72" i="25"/>
  <c r="B72" i="25"/>
  <c r="AT72" i="1" s="1"/>
  <c r="AG72" i="25"/>
  <c r="S71" i="25"/>
  <c r="AZ71" i="1" s="1"/>
  <c r="AF72" i="25"/>
  <c r="E72" i="25" s="1"/>
  <c r="R71" i="25"/>
  <c r="F71" i="25"/>
  <c r="AB74" i="25" s="1"/>
  <c r="AO72" i="25"/>
  <c r="AE72" i="25"/>
  <c r="AY72" i="25"/>
  <c r="AM71" i="25"/>
  <c r="AY71" i="1" s="1"/>
  <c r="CL71" i="1" s="1"/>
  <c r="U71" i="25"/>
  <c r="BA71" i="1" s="1"/>
  <c r="AJ72" i="25"/>
  <c r="Q72" i="25" s="1"/>
  <c r="BE77" i="25"/>
  <c r="BC75" i="25"/>
  <c r="BC76" i="25"/>
  <c r="BE76" i="25"/>
  <c r="BE84" i="25"/>
  <c r="BC83" i="25"/>
  <c r="BC82" i="25"/>
  <c r="AQ87" i="25"/>
  <c r="I88" i="25"/>
  <c r="AR96" i="25"/>
  <c r="I97" i="25"/>
  <c r="B61" i="25"/>
  <c r="AT61" i="1" s="1"/>
  <c r="AE61" i="25"/>
  <c r="BD67" i="25"/>
  <c r="BB66" i="25"/>
  <c r="BB64" i="25"/>
  <c r="AM64" i="25"/>
  <c r="AY64" i="1" s="1"/>
  <c r="CL64" i="1" s="1"/>
  <c r="AI65" i="25"/>
  <c r="BF66" i="25"/>
  <c r="AZ54" i="25"/>
  <c r="BF61" i="25"/>
  <c r="X58" i="25"/>
  <c r="AN58" i="25" s="1"/>
  <c r="P60" i="25"/>
  <c r="AJ59" i="25"/>
  <c r="Q59" i="25" s="1"/>
  <c r="AG61" i="25"/>
  <c r="BC66" i="25"/>
  <c r="BF64" i="25"/>
  <c r="AJ65" i="25"/>
  <c r="Q65" i="25" s="1"/>
  <c r="BD65" i="25"/>
  <c r="D74" i="25"/>
  <c r="P59" i="25"/>
  <c r="AH61" i="25"/>
  <c r="J61" i="25" s="1"/>
  <c r="BE65" i="25"/>
  <c r="AW72" i="25"/>
  <c r="V72" i="25" s="1"/>
  <c r="AF91" i="25"/>
  <c r="E91" i="25" s="1"/>
  <c r="AG60" i="25"/>
  <c r="AY60" i="25"/>
  <c r="BD62" i="25"/>
  <c r="B63" i="25"/>
  <c r="AT63" i="1" s="1"/>
  <c r="AF63" i="25"/>
  <c r="E63" i="25" s="1"/>
  <c r="AO63" i="25"/>
  <c r="AX63" i="25"/>
  <c r="BF69" i="25"/>
  <c r="U66" i="25"/>
  <c r="BA66" i="1" s="1"/>
  <c r="AE67" i="25"/>
  <c r="AO67" i="25"/>
  <c r="AY67" i="25"/>
  <c r="AF68" i="25"/>
  <c r="E68" i="25" s="1"/>
  <c r="BD74" i="25"/>
  <c r="BF73" i="25"/>
  <c r="BB72" i="25"/>
  <c r="BD73" i="25"/>
  <c r="BB71" i="25"/>
  <c r="BB73" i="25"/>
  <c r="AJ69" i="25"/>
  <c r="Q69" i="25" s="1"/>
  <c r="AF71" i="25"/>
  <c r="E71" i="25" s="1"/>
  <c r="U70" i="25"/>
  <c r="BA70" i="1" s="1"/>
  <c r="K70" i="25"/>
  <c r="AC72" i="25" s="1"/>
  <c r="T71" i="25"/>
  <c r="R70" i="25"/>
  <c r="F70" i="25"/>
  <c r="AS71" i="25"/>
  <c r="AJ71" i="25"/>
  <c r="Q71" i="25" s="1"/>
  <c r="AM70" i="25"/>
  <c r="AY70" i="1" s="1"/>
  <c r="CL70" i="1" s="1"/>
  <c r="AE71" i="25"/>
  <c r="BE72" i="25"/>
  <c r="P88" i="25"/>
  <c r="U59" i="25"/>
  <c r="BA59" i="1" s="1"/>
  <c r="AM59" i="25"/>
  <c r="AY59" i="1" s="1"/>
  <c r="CL59" i="1" s="1"/>
  <c r="AH60" i="25"/>
  <c r="J60" i="25" s="1"/>
  <c r="BB65" i="25"/>
  <c r="BF65" i="25"/>
  <c r="BB61" i="25"/>
  <c r="U62" i="25"/>
  <c r="BA62" i="1" s="1"/>
  <c r="AM62" i="25"/>
  <c r="AY62" i="1" s="1"/>
  <c r="CL62" i="1" s="1"/>
  <c r="AG63" i="25"/>
  <c r="AY63" i="25"/>
  <c r="AF67" i="25"/>
  <c r="E67" i="25" s="1"/>
  <c r="AG68" i="25"/>
  <c r="BE74" i="25"/>
  <c r="BC73" i="25"/>
  <c r="AG71" i="25"/>
  <c r="AW71" i="25"/>
  <c r="V71" i="25" s="1"/>
  <c r="BC86" i="25"/>
  <c r="BC85" i="25"/>
  <c r="BE86" i="25"/>
  <c r="I82" i="25"/>
  <c r="I101" i="25"/>
  <c r="AQ108" i="25"/>
  <c r="K59" i="25"/>
  <c r="K62" i="25"/>
  <c r="AC65" i="25" s="1"/>
  <c r="AH63" i="25"/>
  <c r="J63" i="25" s="1"/>
  <c r="BD71" i="25"/>
  <c r="BB70" i="25"/>
  <c r="K67" i="25"/>
  <c r="AQ69" i="25" s="1"/>
  <c r="BC72" i="25"/>
  <c r="BE73" i="25"/>
  <c r="K68" i="25"/>
  <c r="BB68" i="25"/>
  <c r="BD75" i="25"/>
  <c r="BF74" i="25"/>
  <c r="BB74" i="25"/>
  <c r="AK70" i="25"/>
  <c r="B71" i="25"/>
  <c r="AT71" i="1" s="1"/>
  <c r="AH71" i="25"/>
  <c r="J71" i="25" s="1"/>
  <c r="AX71" i="25"/>
  <c r="BG74" i="25"/>
  <c r="D73" i="25"/>
  <c r="AQ107" i="25"/>
  <c r="AJ105" i="25"/>
  <c r="Q105" i="25" s="1"/>
  <c r="T105" i="25"/>
  <c r="F104" i="25"/>
  <c r="AB107" i="25" s="1"/>
  <c r="AW105" i="25"/>
  <c r="V105" i="25" s="1"/>
  <c r="AO105" i="25"/>
  <c r="AG105" i="25"/>
  <c r="AI105" i="25"/>
  <c r="B105" i="25"/>
  <c r="AT105" i="1" s="1"/>
  <c r="AS105" i="25"/>
  <c r="AH105" i="25"/>
  <c r="J105" i="25" s="1"/>
  <c r="AY105" i="25"/>
  <c r="S104" i="25"/>
  <c r="AZ104" i="1" s="1"/>
  <c r="AX105" i="25"/>
  <c r="AM104" i="25"/>
  <c r="AY104" i="1" s="1"/>
  <c r="CL104" i="1" s="1"/>
  <c r="R104" i="25"/>
  <c r="AF105" i="25"/>
  <c r="E105" i="25" s="1"/>
  <c r="U104" i="25"/>
  <c r="BA104" i="1" s="1"/>
  <c r="AE105" i="25"/>
  <c r="X104" i="25"/>
  <c r="AN104" i="25" s="1"/>
  <c r="AS60" i="25"/>
  <c r="B60" i="25"/>
  <c r="AT60" i="1" s="1"/>
  <c r="R59" i="25"/>
  <c r="AJ60" i="25"/>
  <c r="Q60" i="25" s="1"/>
  <c r="AI63" i="25"/>
  <c r="AJ67" i="25"/>
  <c r="Q67" i="25" s="1"/>
  <c r="T67" i="25"/>
  <c r="F66" i="25"/>
  <c r="X66" i="25"/>
  <c r="AN66" i="25" s="1"/>
  <c r="BK67" i="25"/>
  <c r="AE68" i="25"/>
  <c r="T68" i="25"/>
  <c r="R67" i="25"/>
  <c r="F67" i="25"/>
  <c r="AB70" i="25" s="1"/>
  <c r="X67" i="25"/>
  <c r="AN67" i="25" s="1"/>
  <c r="AH67" i="25"/>
  <c r="J67" i="25" s="1"/>
  <c r="AS67" i="25"/>
  <c r="AX69" i="25"/>
  <c r="AH69" i="25"/>
  <c r="J69" i="25" s="1"/>
  <c r="AM68" i="25"/>
  <c r="AY68" i="1" s="1"/>
  <c r="CL68" i="1" s="1"/>
  <c r="AY69" i="25"/>
  <c r="AO69" i="25"/>
  <c r="AF69" i="25"/>
  <c r="E69" i="25" s="1"/>
  <c r="B69" i="25"/>
  <c r="AT69" i="1" s="1"/>
  <c r="AW69" i="25"/>
  <c r="V69" i="25" s="1"/>
  <c r="AE69" i="25"/>
  <c r="AI68" i="25"/>
  <c r="AS68" i="25"/>
  <c r="BD68" i="25"/>
  <c r="BE75" i="25"/>
  <c r="BC74" i="25"/>
  <c r="S70" i="25"/>
  <c r="AZ70" i="1" s="1"/>
  <c r="BC70" i="25"/>
  <c r="AI71" i="25"/>
  <c r="AY71" i="25"/>
  <c r="AL73" i="25"/>
  <c r="BB78" i="25"/>
  <c r="BD79" i="25"/>
  <c r="BF78" i="25"/>
  <c r="BF77" i="25"/>
  <c r="D90" i="25"/>
  <c r="AK90" i="25" s="1"/>
  <c r="X59" i="25"/>
  <c r="AN59" i="25" s="1"/>
  <c r="X62" i="25"/>
  <c r="AN62" i="25" s="1"/>
  <c r="BB67" i="25"/>
  <c r="AJ63" i="25"/>
  <c r="Q63" i="25" s="1"/>
  <c r="AS63" i="25"/>
  <c r="BC63" i="25"/>
  <c r="BC65" i="25"/>
  <c r="P66" i="25"/>
  <c r="B67" i="25"/>
  <c r="AT67" i="1" s="1"/>
  <c r="AI67" i="25"/>
  <c r="B68" i="25"/>
  <c r="AT68" i="1" s="1"/>
  <c r="AJ68" i="25"/>
  <c r="Q68" i="25" s="1"/>
  <c r="BB69" i="25"/>
  <c r="BD70" i="25"/>
  <c r="BB76" i="25"/>
  <c r="BF76" i="25"/>
  <c r="BF79" i="25"/>
  <c r="BB79" i="25"/>
  <c r="BD80" i="25"/>
  <c r="BF84" i="25"/>
  <c r="BD85" i="25"/>
  <c r="BD84" i="25"/>
  <c r="BF83" i="25"/>
  <c r="BB84" i="25"/>
  <c r="S82" i="25"/>
  <c r="AZ82" i="1" s="1"/>
  <c r="T83" i="25"/>
  <c r="AG83" i="25"/>
  <c r="U82" i="25"/>
  <c r="BA82" i="1" s="1"/>
  <c r="AY83" i="25"/>
  <c r="AO83" i="25"/>
  <c r="AF83" i="25"/>
  <c r="E83" i="25" s="1"/>
  <c r="F82" i="25"/>
  <c r="AB84" i="25" s="1"/>
  <c r="AX83" i="25"/>
  <c r="AE83" i="25"/>
  <c r="AW83" i="25"/>
  <c r="V83" i="25" s="1"/>
  <c r="AI83" i="25"/>
  <c r="K82" i="25"/>
  <c r="AC84" i="25" s="1"/>
  <c r="AH83" i="25"/>
  <c r="J83" i="25" s="1"/>
  <c r="X82" i="25"/>
  <c r="AN82" i="25" s="1"/>
  <c r="AS83" i="25"/>
  <c r="AM82" i="25"/>
  <c r="AY82" i="1" s="1"/>
  <c r="CL82" i="1" s="1"/>
  <c r="BI86" i="25"/>
  <c r="AQ97" i="25"/>
  <c r="BK96" i="25"/>
  <c r="P95" i="25"/>
  <c r="K74" i="25"/>
  <c r="AC77" i="25" s="1"/>
  <c r="AH74" i="25"/>
  <c r="J74" i="25" s="1"/>
  <c r="S75" i="25"/>
  <c r="AZ75" i="1" s="1"/>
  <c r="AX76" i="25"/>
  <c r="AO76" i="25"/>
  <c r="AF76" i="25"/>
  <c r="E76" i="25" s="1"/>
  <c r="B76" i="25"/>
  <c r="AT76" i="1" s="1"/>
  <c r="AW76" i="25"/>
  <c r="V76" i="25" s="1"/>
  <c r="AE76" i="25"/>
  <c r="R75" i="25"/>
  <c r="AM75" i="25"/>
  <c r="AY75" i="1" s="1"/>
  <c r="CL75" i="1" s="1"/>
  <c r="AI76" i="25"/>
  <c r="BE78" i="25"/>
  <c r="BE85" i="25"/>
  <c r="BC84" i="25"/>
  <c r="BE88" i="25"/>
  <c r="BC87" i="25"/>
  <c r="BF89" i="25"/>
  <c r="BB89" i="25"/>
  <c r="AE86" i="25"/>
  <c r="AH86" i="25"/>
  <c r="J86" i="25" s="1"/>
  <c r="T86" i="25"/>
  <c r="U85" i="25"/>
  <c r="BA85" i="1" s="1"/>
  <c r="AO86" i="25"/>
  <c r="S85" i="25"/>
  <c r="AZ85" i="1" s="1"/>
  <c r="F85" i="25"/>
  <c r="AY86" i="25"/>
  <c r="AM85" i="25"/>
  <c r="AY85" i="1" s="1"/>
  <c r="CL85" i="1" s="1"/>
  <c r="R85" i="25"/>
  <c r="AX86" i="25"/>
  <c r="B86" i="25"/>
  <c r="AT86" i="1" s="1"/>
  <c r="AW86" i="25"/>
  <c r="V86" i="25" s="1"/>
  <c r="AJ86" i="25"/>
  <c r="Q86" i="25" s="1"/>
  <c r="BF98" i="25"/>
  <c r="BD96" i="25"/>
  <c r="AF74" i="25"/>
  <c r="E74" i="25" s="1"/>
  <c r="U73" i="25"/>
  <c r="BA73" i="1" s="1"/>
  <c r="K73" i="25"/>
  <c r="AI74" i="25"/>
  <c r="X73" i="25"/>
  <c r="AN73" i="25" s="1"/>
  <c r="AY75" i="25"/>
  <c r="AI75" i="25"/>
  <c r="X74" i="25"/>
  <c r="AN74" i="25" s="1"/>
  <c r="T75" i="25"/>
  <c r="AJ74" i="25"/>
  <c r="Q74" i="25" s="1"/>
  <c r="B75" i="25"/>
  <c r="AT75" i="1" s="1"/>
  <c r="BD81" i="25"/>
  <c r="BF80" i="25"/>
  <c r="BB80" i="25"/>
  <c r="AJ76" i="25"/>
  <c r="Q76" i="25" s="1"/>
  <c r="AY76" i="25"/>
  <c r="BF82" i="25"/>
  <c r="AF81" i="25"/>
  <c r="E81" i="25" s="1"/>
  <c r="U80" i="25"/>
  <c r="BA80" i="1" s="1"/>
  <c r="K80" i="25"/>
  <c r="AY81" i="25"/>
  <c r="AG81" i="25"/>
  <c r="B81" i="25"/>
  <c r="AT81" i="1" s="1"/>
  <c r="AX81" i="25"/>
  <c r="AM80" i="25"/>
  <c r="AY80" i="1" s="1"/>
  <c r="CL80" i="1" s="1"/>
  <c r="R80" i="25"/>
  <c r="AD83" i="25" s="1"/>
  <c r="AW81" i="25"/>
  <c r="V81" i="25" s="1"/>
  <c r="AJ81" i="25"/>
  <c r="Q81" i="25" s="1"/>
  <c r="AS81" i="25"/>
  <c r="AI81" i="25"/>
  <c r="BD86" i="25"/>
  <c r="BF85" i="25"/>
  <c r="BC89" i="25"/>
  <c r="BE90" i="25"/>
  <c r="BB85" i="25"/>
  <c r="BB94" i="25"/>
  <c r="BB93" i="25"/>
  <c r="BD94" i="25"/>
  <c r="BD95" i="25"/>
  <c r="BF93" i="25"/>
  <c r="BF94" i="25"/>
  <c r="BD93" i="25"/>
  <c r="BD90" i="25"/>
  <c r="D92" i="25"/>
  <c r="BD76" i="25"/>
  <c r="B74" i="25"/>
  <c r="AT74" i="1" s="1"/>
  <c r="AO75" i="25"/>
  <c r="BE79" i="25"/>
  <c r="BE81" i="25"/>
  <c r="BC80" i="25"/>
  <c r="AS80" i="25"/>
  <c r="B80" i="25"/>
  <c r="AT80" i="1" s="1"/>
  <c r="AW80" i="25"/>
  <c r="V80" i="25" s="1"/>
  <c r="AE80" i="25"/>
  <c r="AM79" i="25"/>
  <c r="AY79" i="1" s="1"/>
  <c r="CL79" i="1" s="1"/>
  <c r="AX80" i="25"/>
  <c r="U79" i="25"/>
  <c r="BA79" i="1" s="1"/>
  <c r="AI80" i="25"/>
  <c r="R79" i="25"/>
  <c r="F79" i="25"/>
  <c r="AB82" i="25" s="1"/>
  <c r="AH80" i="25"/>
  <c r="J80" i="25" s="1"/>
  <c r="AG80" i="25"/>
  <c r="AF86" i="25"/>
  <c r="E86" i="25" s="1"/>
  <c r="BB86" i="25"/>
  <c r="BB91" i="25"/>
  <c r="P92" i="25"/>
  <c r="BK93" i="25"/>
  <c r="BB98" i="25"/>
  <c r="BD99" i="25"/>
  <c r="R74" i="25"/>
  <c r="AW74" i="25"/>
  <c r="V74" i="25" s="1"/>
  <c r="AE75" i="25"/>
  <c r="BB75" i="25"/>
  <c r="BE82" i="25"/>
  <c r="BC81" i="25"/>
  <c r="S80" i="25"/>
  <c r="AZ80" i="1" s="1"/>
  <c r="AJ80" i="25"/>
  <c r="Q80" i="25" s="1"/>
  <c r="BC88" i="25"/>
  <c r="BE89" i="25"/>
  <c r="AQ88" i="25"/>
  <c r="X85" i="25"/>
  <c r="AN85" i="25" s="1"/>
  <c r="BK85" i="25"/>
  <c r="AG86" i="25"/>
  <c r="BF92" i="25"/>
  <c r="BF97" i="25"/>
  <c r="BE66" i="25"/>
  <c r="BD72" i="25"/>
  <c r="AS70" i="25"/>
  <c r="B70" i="25"/>
  <c r="AT70" i="1" s="1"/>
  <c r="R69" i="25"/>
  <c r="AJ70" i="25"/>
  <c r="Q70" i="25" s="1"/>
  <c r="AL70" i="25" s="1"/>
  <c r="AS73" i="25"/>
  <c r="B73" i="25"/>
  <c r="AT73" i="1" s="1"/>
  <c r="R72" i="25"/>
  <c r="AY73" i="25"/>
  <c r="AG73" i="25"/>
  <c r="X72" i="25"/>
  <c r="AN72" i="25" s="1"/>
  <c r="R73" i="25"/>
  <c r="AM73" i="25"/>
  <c r="AY73" i="1" s="1"/>
  <c r="CL73" i="1" s="1"/>
  <c r="AW73" i="25"/>
  <c r="V73" i="25" s="1"/>
  <c r="F74" i="25"/>
  <c r="AB76" i="25" s="1"/>
  <c r="S74" i="25"/>
  <c r="AZ74" i="1" s="1"/>
  <c r="AM74" i="25"/>
  <c r="AY74" i="1" s="1"/>
  <c r="CL74" i="1" s="1"/>
  <c r="AX74" i="25"/>
  <c r="U75" i="25"/>
  <c r="BA75" i="1" s="1"/>
  <c r="AF75" i="25"/>
  <c r="E75" i="25" s="1"/>
  <c r="AL75" i="25" s="1"/>
  <c r="T80" i="25"/>
  <c r="AO80" i="25"/>
  <c r="AE81" i="25"/>
  <c r="AI86" i="25"/>
  <c r="BB87" i="25"/>
  <c r="BD97" i="25"/>
  <c r="BF96" i="25"/>
  <c r="BB96" i="25"/>
  <c r="D99" i="25"/>
  <c r="BI97" i="25"/>
  <c r="AQ98" i="25"/>
  <c r="BD106" i="25"/>
  <c r="BB105" i="25"/>
  <c r="BF105" i="25"/>
  <c r="BB104" i="25"/>
  <c r="AX87" i="25"/>
  <c r="AH87" i="25"/>
  <c r="J87" i="25" s="1"/>
  <c r="AM86" i="25"/>
  <c r="AY86" i="1" s="1"/>
  <c r="CL86" i="1" s="1"/>
  <c r="AW87" i="25"/>
  <c r="V87" i="25" s="1"/>
  <c r="AE87" i="25"/>
  <c r="S86" i="25"/>
  <c r="AZ86" i="1" s="1"/>
  <c r="AI87" i="25"/>
  <c r="AY88" i="25"/>
  <c r="D94" i="25"/>
  <c r="AK94" i="25" s="1"/>
  <c r="BB100" i="25"/>
  <c r="BD101" i="25"/>
  <c r="BF100" i="25"/>
  <c r="AE97" i="25"/>
  <c r="AS97" i="25"/>
  <c r="AJ97" i="25"/>
  <c r="Q97" i="25" s="1"/>
  <c r="AY97" i="25"/>
  <c r="U96" i="25"/>
  <c r="BA96" i="1" s="1"/>
  <c r="F96" i="25"/>
  <c r="AX97" i="25"/>
  <c r="S96" i="25"/>
  <c r="AZ96" i="1" s="1"/>
  <c r="AW97" i="25"/>
  <c r="V97" i="25" s="1"/>
  <c r="AI97" i="25"/>
  <c r="R96" i="25"/>
  <c r="AH97" i="25"/>
  <c r="J97" i="25" s="1"/>
  <c r="AM96" i="25"/>
  <c r="AY96" i="1" s="1"/>
  <c r="CL96" i="1" s="1"/>
  <c r="T97" i="25"/>
  <c r="AF100" i="25"/>
  <c r="E100" i="25" s="1"/>
  <c r="U99" i="25"/>
  <c r="BA99" i="1" s="1"/>
  <c r="K99" i="25"/>
  <c r="AS100" i="25"/>
  <c r="AJ100" i="25"/>
  <c r="Q100" i="25" s="1"/>
  <c r="AI100" i="25"/>
  <c r="X99" i="25"/>
  <c r="AN99" i="25" s="1"/>
  <c r="AE100" i="25"/>
  <c r="AM99" i="25"/>
  <c r="AY99" i="1" s="1"/>
  <c r="CL99" i="1" s="1"/>
  <c r="F99" i="25"/>
  <c r="AO100" i="25"/>
  <c r="S99" i="25"/>
  <c r="AZ99" i="1" s="1"/>
  <c r="B100" i="25"/>
  <c r="AT100" i="1" s="1"/>
  <c r="AG100" i="25"/>
  <c r="BD102" i="25"/>
  <c r="BD109" i="25"/>
  <c r="BF108" i="25"/>
  <c r="BD108" i="25"/>
  <c r="BB108" i="25"/>
  <c r="P108" i="25"/>
  <c r="AJ87" i="25"/>
  <c r="Q87" i="25" s="1"/>
  <c r="AP96" i="25"/>
  <c r="B97" i="25"/>
  <c r="AT97" i="1" s="1"/>
  <c r="R99" i="25"/>
  <c r="AH100" i="25"/>
  <c r="J100" i="25" s="1"/>
  <c r="AJ88" i="25"/>
  <c r="Q88" i="25" s="1"/>
  <c r="T88" i="25"/>
  <c r="AW88" i="25"/>
  <c r="V88" i="25" s="1"/>
  <c r="AE88" i="25"/>
  <c r="B88" i="25"/>
  <c r="AT88" i="1" s="1"/>
  <c r="R87" i="25"/>
  <c r="AD90" i="25" s="1"/>
  <c r="K87" i="25"/>
  <c r="AS88" i="25"/>
  <c r="AH88" i="25"/>
  <c r="J88" i="25" s="1"/>
  <c r="S87" i="25"/>
  <c r="AZ87" i="1" s="1"/>
  <c r="F87" i="25"/>
  <c r="AB90" i="25" s="1"/>
  <c r="AO88" i="25"/>
  <c r="BE94" i="25"/>
  <c r="BC93" i="25"/>
  <c r="AL89" i="25"/>
  <c r="BB95" i="25"/>
  <c r="BC91" i="25"/>
  <c r="BC97" i="25"/>
  <c r="BE98" i="25"/>
  <c r="BF95" i="25"/>
  <c r="AR97" i="25"/>
  <c r="BF102" i="25"/>
  <c r="BB82" i="25"/>
  <c r="AR85" i="25"/>
  <c r="R86" i="25"/>
  <c r="AM87" i="25"/>
  <c r="AY87" i="1" s="1"/>
  <c r="CL87" i="1" s="1"/>
  <c r="BB92" i="25"/>
  <c r="BC95" i="25"/>
  <c r="BD91" i="25"/>
  <c r="BC92" i="25"/>
  <c r="I93" i="25"/>
  <c r="BI94" i="25"/>
  <c r="BI95" i="25"/>
  <c r="X96" i="25"/>
  <c r="AN96" i="25" s="1"/>
  <c r="BB102" i="25"/>
  <c r="BF101" i="25"/>
  <c r="BB101" i="25"/>
  <c r="I98" i="25"/>
  <c r="BD103" i="25"/>
  <c r="BF104" i="25"/>
  <c r="AG66" i="25"/>
  <c r="AO66" i="25"/>
  <c r="BF72" i="25"/>
  <c r="BE80" i="25"/>
  <c r="BC79" i="25"/>
  <c r="BE83" i="25"/>
  <c r="BC78" i="25"/>
  <c r="BF87" i="25"/>
  <c r="BF88" i="25"/>
  <c r="BD89" i="25"/>
  <c r="BB88" i="25"/>
  <c r="F86" i="25"/>
  <c r="B87" i="25"/>
  <c r="AT87" i="1" s="1"/>
  <c r="AO87" i="25"/>
  <c r="BE93" i="25"/>
  <c r="BD88" i="25"/>
  <c r="BC90" i="25"/>
  <c r="AF92" i="25"/>
  <c r="E92" i="25" s="1"/>
  <c r="U91" i="25"/>
  <c r="BA91" i="1" s="1"/>
  <c r="K91" i="25"/>
  <c r="AC94" i="25" s="1"/>
  <c r="AY92" i="25"/>
  <c r="AG92" i="25"/>
  <c r="B92" i="25"/>
  <c r="AT92" i="1" s="1"/>
  <c r="AH92" i="25"/>
  <c r="J92" i="25" s="1"/>
  <c r="AO92" i="25"/>
  <c r="T92" i="25"/>
  <c r="S91" i="25"/>
  <c r="AZ91" i="1" s="1"/>
  <c r="F91" i="25"/>
  <c r="AB94" i="25" s="1"/>
  <c r="AX92" i="25"/>
  <c r="AM91" i="25"/>
  <c r="AY91" i="1" s="1"/>
  <c r="CL91" i="1" s="1"/>
  <c r="R91" i="25"/>
  <c r="AD94" i="25" s="1"/>
  <c r="BF91" i="25"/>
  <c r="BE103" i="25"/>
  <c r="BC101" i="25"/>
  <c r="BE100" i="25"/>
  <c r="T100" i="25"/>
  <c r="AW100" i="25"/>
  <c r="V100" i="25" s="1"/>
  <c r="D102" i="25"/>
  <c r="D103" i="25"/>
  <c r="AK103" i="25" s="1"/>
  <c r="BD105" i="25"/>
  <c r="BF106" i="25"/>
  <c r="BD92" i="25"/>
  <c r="AE89" i="25"/>
  <c r="AY89" i="25"/>
  <c r="AG89" i="25"/>
  <c r="B89" i="25"/>
  <c r="AT89" i="1" s="1"/>
  <c r="K88" i="25"/>
  <c r="X88" i="25"/>
  <c r="AN88" i="25" s="1"/>
  <c r="AI89" i="25"/>
  <c r="AS89" i="25"/>
  <c r="BC100" i="25"/>
  <c r="BE101" i="25"/>
  <c r="F98" i="25"/>
  <c r="AF99" i="25"/>
  <c r="E99" i="25" s="1"/>
  <c r="BE99" i="25"/>
  <c r="AJ101" i="25"/>
  <c r="Q101" i="25" s="1"/>
  <c r="AL101" i="25" s="1"/>
  <c r="BB106" i="25"/>
  <c r="BD107" i="25"/>
  <c r="BK103" i="25"/>
  <c r="P102" i="25"/>
  <c r="AW104" i="25"/>
  <c r="V104" i="25" s="1"/>
  <c r="AO104" i="25"/>
  <c r="AG104" i="25"/>
  <c r="T104" i="25"/>
  <c r="F103" i="25"/>
  <c r="AY104" i="25"/>
  <c r="S103" i="25"/>
  <c r="AZ103" i="1" s="1"/>
  <c r="AX104" i="25"/>
  <c r="AM103" i="25"/>
  <c r="AY103" i="1" s="1"/>
  <c r="CL103" i="1" s="1"/>
  <c r="R103" i="25"/>
  <c r="AL103" i="25"/>
  <c r="AH104" i="25"/>
  <c r="J104" i="25" s="1"/>
  <c r="AL104" i="25" s="1"/>
  <c r="BB109" i="25"/>
  <c r="BF109" i="25"/>
  <c r="BB97" i="25"/>
  <c r="BD98" i="25"/>
  <c r="AQ99" i="25"/>
  <c r="X98" i="25"/>
  <c r="AN98" i="25" s="1"/>
  <c r="T99" i="25"/>
  <c r="AJ99" i="25"/>
  <c r="Q99" i="25" s="1"/>
  <c r="BC106" i="25"/>
  <c r="BE107" i="25"/>
  <c r="BI104" i="25"/>
  <c r="P104" i="25"/>
  <c r="BC109" i="25"/>
  <c r="BC108" i="25"/>
  <c r="AF109" i="25"/>
  <c r="E109" i="25" s="1"/>
  <c r="U108" i="25"/>
  <c r="BA108" i="1" s="1"/>
  <c r="K108" i="25"/>
  <c r="AS109" i="25"/>
  <c r="B109" i="25"/>
  <c r="AT109" i="1" s="1"/>
  <c r="R108" i="25"/>
  <c r="AI109" i="25"/>
  <c r="P109" i="25" s="1"/>
  <c r="AH109" i="25"/>
  <c r="J109" i="25" s="1"/>
  <c r="F108" i="25"/>
  <c r="AB109" i="25" s="1"/>
  <c r="AG109" i="25"/>
  <c r="I109" i="25" s="1"/>
  <c r="S108" i="25"/>
  <c r="AZ108" i="1" s="1"/>
  <c r="AE109" i="25"/>
  <c r="D109" i="25" s="1"/>
  <c r="T109" i="25"/>
  <c r="AY109" i="25"/>
  <c r="AO109" i="25"/>
  <c r="AX109" i="25"/>
  <c r="AW109" i="25"/>
  <c r="V109" i="25" s="1"/>
  <c r="X108" i="25"/>
  <c r="AN108" i="25" s="1"/>
  <c r="AM108" i="25"/>
  <c r="AY108" i="1" s="1"/>
  <c r="CL108" i="1" s="1"/>
  <c r="AS99" i="25"/>
  <c r="B99" i="25"/>
  <c r="AT99" i="1" s="1"/>
  <c r="R98" i="25"/>
  <c r="AI99" i="25"/>
  <c r="K98" i="25"/>
  <c r="AH99" i="25"/>
  <c r="J99" i="25" s="1"/>
  <c r="AM98" i="25"/>
  <c r="AY98" i="1" s="1"/>
  <c r="CL98" i="1" s="1"/>
  <c r="U98" i="25"/>
  <c r="BA98" i="1" s="1"/>
  <c r="AY99" i="25"/>
  <c r="AG99" i="25"/>
  <c r="AX99" i="25"/>
  <c r="AY101" i="25"/>
  <c r="AI101" i="25"/>
  <c r="X100" i="25"/>
  <c r="AN100" i="25" s="1"/>
  <c r="AW101" i="25"/>
  <c r="V101" i="25" s="1"/>
  <c r="AE101" i="25"/>
  <c r="S100" i="25"/>
  <c r="AZ100" i="1" s="1"/>
  <c r="R100" i="25"/>
  <c r="AD103" i="25" s="1"/>
  <c r="F100" i="25"/>
  <c r="AB103" i="25" s="1"/>
  <c r="T101" i="25"/>
  <c r="AO101" i="25"/>
  <c r="AG77" i="25"/>
  <c r="AO77" i="25"/>
  <c r="BB83" i="25"/>
  <c r="AY82" i="25"/>
  <c r="AI82" i="25"/>
  <c r="X81" i="25"/>
  <c r="AN81" i="25" s="1"/>
  <c r="AJ82" i="25"/>
  <c r="Q82" i="25" s="1"/>
  <c r="AL82" i="25" s="1"/>
  <c r="AS82" i="25"/>
  <c r="AJ85" i="25"/>
  <c r="Q85" i="25" s="1"/>
  <c r="AL85" i="25" s="1"/>
  <c r="T85" i="25"/>
  <c r="F84" i="25"/>
  <c r="AI85" i="25"/>
  <c r="AS85" i="25"/>
  <c r="BE91" i="25"/>
  <c r="AW89" i="25"/>
  <c r="V89" i="25" s="1"/>
  <c r="AQ96" i="25"/>
  <c r="S93" i="25"/>
  <c r="AZ93" i="1" s="1"/>
  <c r="T94" i="25"/>
  <c r="X93" i="25"/>
  <c r="AN93" i="25" s="1"/>
  <c r="AF94" i="25"/>
  <c r="E94" i="25" s="1"/>
  <c r="AL94" i="25" s="1"/>
  <c r="AX98" i="25"/>
  <c r="AH98" i="25"/>
  <c r="J98" i="25" s="1"/>
  <c r="AL98" i="25" s="1"/>
  <c r="AM97" i="25"/>
  <c r="AY97" i="1" s="1"/>
  <c r="CL97" i="1" s="1"/>
  <c r="AW98" i="25"/>
  <c r="V98" i="25" s="1"/>
  <c r="AE98" i="25"/>
  <c r="S97" i="25"/>
  <c r="AZ97" i="1" s="1"/>
  <c r="R97" i="25"/>
  <c r="F97" i="25"/>
  <c r="BB103" i="25"/>
  <c r="BD104" i="25"/>
  <c r="BF103" i="25"/>
  <c r="S101" i="25"/>
  <c r="AZ101" i="1" s="1"/>
  <c r="AH102" i="25"/>
  <c r="J102" i="25" s="1"/>
  <c r="K101" i="25"/>
  <c r="AC104" i="25" s="1"/>
  <c r="AY102" i="25"/>
  <c r="AG102" i="25"/>
  <c r="AM101" i="25"/>
  <c r="AY101" i="1" s="1"/>
  <c r="CL101" i="1" s="1"/>
  <c r="U101" i="25"/>
  <c r="BA101" i="1" s="1"/>
  <c r="AX102" i="25"/>
  <c r="AO102" i="25"/>
  <c r="AF102" i="25"/>
  <c r="E102" i="25" s="1"/>
  <c r="B102" i="25"/>
  <c r="AT102" i="1" s="1"/>
  <c r="AQ106" i="25"/>
  <c r="BC107" i="25"/>
  <c r="BE108" i="25"/>
  <c r="U103" i="25"/>
  <c r="BA103" i="1" s="1"/>
  <c r="B104" i="25"/>
  <c r="AT104" i="1" s="1"/>
  <c r="BC104" i="25"/>
  <c r="AQ109" i="25"/>
  <c r="I108" i="25"/>
  <c r="P107" i="25"/>
  <c r="BE106" i="25"/>
  <c r="BC105" i="25"/>
  <c r="AP109" i="25"/>
  <c r="AG84" i="25"/>
  <c r="AO84" i="25"/>
  <c r="BF90" i="25"/>
  <c r="AX90" i="25"/>
  <c r="AH90" i="25"/>
  <c r="J90" i="25" s="1"/>
  <c r="AM89" i="25"/>
  <c r="AY89" i="1" s="1"/>
  <c r="CL89" i="1" s="1"/>
  <c r="X89" i="25"/>
  <c r="AN89" i="25" s="1"/>
  <c r="AJ90" i="25"/>
  <c r="Q90" i="25" s="1"/>
  <c r="AS90" i="25"/>
  <c r="BB90" i="25"/>
  <c r="AY93" i="25"/>
  <c r="AI93" i="25"/>
  <c r="X92" i="25"/>
  <c r="AN92" i="25" s="1"/>
  <c r="AJ93" i="25"/>
  <c r="Q93" i="25" s="1"/>
  <c r="AL93" i="25" s="1"/>
  <c r="AS93" i="25"/>
  <c r="AJ96" i="25"/>
  <c r="Q96" i="25" s="1"/>
  <c r="AL96" i="25" s="1"/>
  <c r="T96" i="25"/>
  <c r="F95" i="25"/>
  <c r="AI96" i="25"/>
  <c r="AS96" i="25"/>
  <c r="BF107" i="25"/>
  <c r="BB107" i="25"/>
  <c r="X106" i="25"/>
  <c r="AN106" i="25" s="1"/>
  <c r="AS108" i="25"/>
  <c r="B108" i="25"/>
  <c r="AT108" i="1" s="1"/>
  <c r="R107" i="25"/>
  <c r="AX108" i="25"/>
  <c r="AH108" i="25"/>
  <c r="J108" i="25" s="1"/>
  <c r="AM107" i="25"/>
  <c r="AY107" i="1" s="1"/>
  <c r="CL107" i="1" s="1"/>
  <c r="AY108" i="25"/>
  <c r="AX107" i="25"/>
  <c r="AH107" i="25"/>
  <c r="J107" i="25" s="1"/>
  <c r="AL107" i="25" s="1"/>
  <c r="AM106" i="25"/>
  <c r="AY106" i="1" s="1"/>
  <c r="CL106" i="1" s="1"/>
  <c r="AE107" i="25"/>
  <c r="B107" i="25"/>
  <c r="AT107" i="1" s="1"/>
  <c r="T108" i="25"/>
  <c r="AE108" i="25"/>
  <c r="AO108" i="25"/>
  <c r="AG95" i="25"/>
  <c r="AO95" i="25"/>
  <c r="BE105" i="25"/>
  <c r="AE106" i="25"/>
  <c r="AJ106" i="25"/>
  <c r="Q106" i="25" s="1"/>
  <c r="AL106" i="25" s="1"/>
  <c r="T106" i="25"/>
  <c r="X105" i="25"/>
  <c r="AN105" i="25" s="1"/>
  <c r="B106" i="25"/>
  <c r="AT106" i="1" s="1"/>
  <c r="P106" i="25"/>
  <c r="AW107" i="25"/>
  <c r="V107" i="25" s="1"/>
  <c r="AF108" i="25"/>
  <c r="E108" i="25" s="1"/>
  <c r="AH110" i="25"/>
  <c r="X109" i="25"/>
  <c r="AN109" i="25" s="1"/>
  <c r="AE110" i="25"/>
  <c r="U109" i="25"/>
  <c r="BA109" i="1" s="1"/>
  <c r="K109" i="25"/>
  <c r="AC112" i="25" s="1"/>
  <c r="AA10" i="24"/>
  <c r="AX10" i="24" s="1"/>
  <c r="Z10" i="24"/>
  <c r="AK73" i="24"/>
  <c r="AQ68" i="24"/>
  <c r="BK65" i="24"/>
  <c r="AQ109" i="24"/>
  <c r="BI68" i="24"/>
  <c r="AP83" i="24"/>
  <c r="AL91" i="24"/>
  <c r="BI80" i="24"/>
  <c r="AL62" i="24"/>
  <c r="BI81" i="24"/>
  <c r="AL65" i="24"/>
  <c r="AL82" i="24"/>
  <c r="AK109" i="24"/>
  <c r="AL99" i="24"/>
  <c r="AL59" i="24"/>
  <c r="AR67" i="24"/>
  <c r="C9" i="24"/>
  <c r="AQ70" i="24"/>
  <c r="AQ69" i="24"/>
  <c r="AQ74" i="24"/>
  <c r="BK105" i="24"/>
  <c r="P64" i="24"/>
  <c r="BE13" i="24"/>
  <c r="BC12" i="24"/>
  <c r="AF10" i="24"/>
  <c r="BC13" i="24"/>
  <c r="BE11" i="24"/>
  <c r="AZ17" i="24"/>
  <c r="AZ18" i="24" s="1"/>
  <c r="H7" i="24"/>
  <c r="O9" i="24"/>
  <c r="BA14" i="24"/>
  <c r="BE12" i="24"/>
  <c r="BC14" i="24"/>
  <c r="BB33" i="24"/>
  <c r="BE14" i="24"/>
  <c r="BC38" i="24"/>
  <c r="BC37" i="24"/>
  <c r="BC36" i="24"/>
  <c r="BF60" i="24"/>
  <c r="BD61" i="24"/>
  <c r="BB60" i="24"/>
  <c r="BD48" i="24"/>
  <c r="BF47" i="24"/>
  <c r="BA44" i="24"/>
  <c r="BC35" i="24"/>
  <c r="BE36" i="24"/>
  <c r="BF59" i="24"/>
  <c r="BD60" i="24"/>
  <c r="BD59" i="24"/>
  <c r="BB59" i="24"/>
  <c r="AZ33" i="24"/>
  <c r="BA24" i="24"/>
  <c r="C10" i="24"/>
  <c r="W10" i="1" s="1"/>
  <c r="BA19" i="24"/>
  <c r="BB46" i="24"/>
  <c r="BB47" i="24"/>
  <c r="AS78" i="24"/>
  <c r="B78" i="24"/>
  <c r="V78" i="1" s="1"/>
  <c r="R77" i="24"/>
  <c r="AD78" i="24" s="1"/>
  <c r="AY78" i="24"/>
  <c r="AG78" i="24"/>
  <c r="AI78" i="24"/>
  <c r="U77" i="24"/>
  <c r="AC77" i="1" s="1"/>
  <c r="F77" i="24"/>
  <c r="AH78" i="24"/>
  <c r="J78" i="24" s="1"/>
  <c r="AF78" i="24"/>
  <c r="E78" i="24" s="1"/>
  <c r="X77" i="24"/>
  <c r="AN77" i="24" s="1"/>
  <c r="K77" i="24"/>
  <c r="AC78" i="24" s="1"/>
  <c r="T78" i="24"/>
  <c r="AX78" i="24"/>
  <c r="AJ78" i="24"/>
  <c r="Q78" i="24" s="1"/>
  <c r="S77" i="24"/>
  <c r="AB77" i="1" s="1"/>
  <c r="AW78" i="24"/>
  <c r="V78" i="24" s="1"/>
  <c r="AE78" i="24"/>
  <c r="AO78" i="24"/>
  <c r="AM77" i="24"/>
  <c r="AA77" i="1" s="1"/>
  <c r="CK77" i="1" s="1"/>
  <c r="O8" i="24"/>
  <c r="O7" i="24"/>
  <c r="BC10" i="24"/>
  <c r="AY10" i="24"/>
  <c r="AZ26" i="24"/>
  <c r="BF30" i="24" s="1"/>
  <c r="BD33" i="24"/>
  <c r="BA38" i="24"/>
  <c r="BE39" i="24" s="1"/>
  <c r="BF46" i="24"/>
  <c r="BD47" i="24"/>
  <c r="BD52" i="24"/>
  <c r="BF51" i="24"/>
  <c r="BK60" i="24"/>
  <c r="O113" i="24"/>
  <c r="O112" i="24"/>
  <c r="AM8" i="24"/>
  <c r="AM9" i="24" s="1"/>
  <c r="H9" i="24"/>
  <c r="BP11" i="24"/>
  <c r="O10" i="24"/>
  <c r="Y10" i="1" s="1"/>
  <c r="BC11" i="24"/>
  <c r="AZ21" i="24"/>
  <c r="AZ10" i="24"/>
  <c r="AZ52" i="24"/>
  <c r="BD54" i="24" s="1"/>
  <c r="BD34" i="24"/>
  <c r="BF33" i="24"/>
  <c r="BA57" i="24"/>
  <c r="BC61" i="24" s="1"/>
  <c r="I60" i="24"/>
  <c r="I71" i="24"/>
  <c r="BI72" i="24"/>
  <c r="D94" i="24"/>
  <c r="BE37" i="24"/>
  <c r="BB32" i="24"/>
  <c r="BD45" i="24"/>
  <c r="BF45" i="24"/>
  <c r="BB50" i="24"/>
  <c r="BD51" i="24"/>
  <c r="BD49" i="24"/>
  <c r="BF32" i="24"/>
  <c r="AZ36" i="24"/>
  <c r="BE38" i="24"/>
  <c r="BA46" i="24"/>
  <c r="BF50" i="24"/>
  <c r="BC56" i="24"/>
  <c r="S60" i="24"/>
  <c r="AB60" i="1" s="1"/>
  <c r="AH61" i="24"/>
  <c r="J61" i="24" s="1"/>
  <c r="K60" i="24"/>
  <c r="AC61" i="24" s="1"/>
  <c r="AF61" i="24"/>
  <c r="E61" i="24" s="1"/>
  <c r="F60" i="24"/>
  <c r="AB61" i="24" s="1"/>
  <c r="AY61" i="24"/>
  <c r="AO61" i="24"/>
  <c r="AE61" i="24"/>
  <c r="T61" i="24"/>
  <c r="AM60" i="24"/>
  <c r="AA60" i="1" s="1"/>
  <c r="CK60" i="1" s="1"/>
  <c r="R60" i="24"/>
  <c r="AX61" i="24"/>
  <c r="AW61" i="24"/>
  <c r="V61" i="24" s="1"/>
  <c r="L64" i="24"/>
  <c r="J64" i="24"/>
  <c r="AL64" i="24" s="1"/>
  <c r="BI75" i="24"/>
  <c r="I74" i="24"/>
  <c r="BA49" i="24"/>
  <c r="BB51" i="24"/>
  <c r="AJ63" i="24"/>
  <c r="Q63" i="24" s="1"/>
  <c r="T63" i="24"/>
  <c r="F62" i="24"/>
  <c r="AB63" i="24" s="1"/>
  <c r="AW63" i="24"/>
  <c r="V63" i="24" s="1"/>
  <c r="AE63" i="24"/>
  <c r="S62" i="24"/>
  <c r="AB62" i="1" s="1"/>
  <c r="AS63" i="24"/>
  <c r="AH63" i="24"/>
  <c r="J63" i="24" s="1"/>
  <c r="AG63" i="24"/>
  <c r="U62" i="24"/>
  <c r="AC62" i="1" s="1"/>
  <c r="AF63" i="24"/>
  <c r="E63" i="24" s="1"/>
  <c r="AY63" i="24"/>
  <c r="AO63" i="24"/>
  <c r="AM62" i="24"/>
  <c r="AA62" i="1" s="1"/>
  <c r="CK62" i="1" s="1"/>
  <c r="R62" i="24"/>
  <c r="AX63" i="24"/>
  <c r="AP74" i="24"/>
  <c r="BD77" i="24"/>
  <c r="BF76" i="24"/>
  <c r="BB76" i="24"/>
  <c r="BB75" i="24"/>
  <c r="D75" i="24"/>
  <c r="BD50" i="24"/>
  <c r="BB48" i="24"/>
  <c r="BF49" i="24"/>
  <c r="BC57" i="24"/>
  <c r="AG61" i="24"/>
  <c r="BE67" i="24"/>
  <c r="BC66" i="24"/>
  <c r="P62" i="24"/>
  <c r="BC76" i="24"/>
  <c r="BE77" i="24"/>
  <c r="BC74" i="24"/>
  <c r="BF52" i="24"/>
  <c r="BB52" i="24"/>
  <c r="AY60" i="24"/>
  <c r="AI60" i="24"/>
  <c r="AW60" i="24"/>
  <c r="V60" i="24" s="1"/>
  <c r="AE60" i="24"/>
  <c r="F59" i="24"/>
  <c r="AB60" i="24" s="1"/>
  <c r="AO60" i="24"/>
  <c r="T60" i="24"/>
  <c r="X59" i="24"/>
  <c r="AN59" i="24" s="1"/>
  <c r="AX60" i="24"/>
  <c r="AM59" i="24"/>
  <c r="AA59" i="1" s="1"/>
  <c r="CK59" i="1" s="1"/>
  <c r="U59" i="24"/>
  <c r="AC59" i="1" s="1"/>
  <c r="AJ60" i="24"/>
  <c r="Q60" i="24" s="1"/>
  <c r="AL60" i="24" s="1"/>
  <c r="B60" i="24"/>
  <c r="V60" i="1" s="1"/>
  <c r="X60" i="24"/>
  <c r="AN60" i="24" s="1"/>
  <c r="AI61" i="24"/>
  <c r="BB62" i="24"/>
  <c r="AK66" i="24"/>
  <c r="AL67" i="24"/>
  <c r="I69" i="24"/>
  <c r="AK69" i="24" s="1"/>
  <c r="BF48" i="24"/>
  <c r="AJ61" i="24"/>
  <c r="Q61" i="24" s="1"/>
  <c r="BD62" i="24"/>
  <c r="AI63" i="24"/>
  <c r="BC64" i="24"/>
  <c r="BE68" i="24"/>
  <c r="BD87" i="24"/>
  <c r="BB86" i="24"/>
  <c r="BF86" i="24"/>
  <c r="I93" i="24"/>
  <c r="BF72" i="24"/>
  <c r="BF71" i="24"/>
  <c r="BD71" i="24"/>
  <c r="BD73" i="24"/>
  <c r="BB72" i="24"/>
  <c r="BB71" i="24"/>
  <c r="BF77" i="24"/>
  <c r="BD78" i="24"/>
  <c r="BE73" i="24"/>
  <c r="BC72" i="24"/>
  <c r="AF70" i="24"/>
  <c r="E70" i="24" s="1"/>
  <c r="U69" i="24"/>
  <c r="AC69" i="1" s="1"/>
  <c r="K69" i="24"/>
  <c r="T70" i="24"/>
  <c r="R69" i="24"/>
  <c r="AD70" i="24" s="1"/>
  <c r="F69" i="24"/>
  <c r="AH70" i="24"/>
  <c r="J70" i="24" s="1"/>
  <c r="AY70" i="24"/>
  <c r="AG70" i="24"/>
  <c r="B70" i="24"/>
  <c r="V70" i="1" s="1"/>
  <c r="AI70" i="24"/>
  <c r="BF75" i="24"/>
  <c r="BD70" i="24"/>
  <c r="BB69" i="24"/>
  <c r="BE72" i="24"/>
  <c r="BC71" i="24"/>
  <c r="BB67" i="24"/>
  <c r="BB73" i="24"/>
  <c r="BF73" i="24"/>
  <c r="BD74" i="24"/>
  <c r="AM69" i="24"/>
  <c r="AA69" i="1" s="1"/>
  <c r="CK69" i="1" s="1"/>
  <c r="AJ70" i="24"/>
  <c r="Q70" i="24" s="1"/>
  <c r="BE76" i="24"/>
  <c r="BE75" i="24"/>
  <c r="BD72" i="24"/>
  <c r="BB81" i="24"/>
  <c r="BF81" i="24"/>
  <c r="BD82" i="24"/>
  <c r="BD81" i="24"/>
  <c r="BB80" i="24"/>
  <c r="BF80" i="24"/>
  <c r="BB58" i="24"/>
  <c r="BB61" i="24"/>
  <c r="BF58" i="24"/>
  <c r="BB64" i="24"/>
  <c r="BF64" i="24"/>
  <c r="BB66" i="24"/>
  <c r="BC67" i="24"/>
  <c r="AW64" i="24"/>
  <c r="V64" i="24" s="1"/>
  <c r="AE64" i="24"/>
  <c r="B64" i="24"/>
  <c r="V64" i="1" s="1"/>
  <c r="K63" i="24"/>
  <c r="AC64" i="24" s="1"/>
  <c r="X63" i="24"/>
  <c r="AN63" i="24" s="1"/>
  <c r="AG64" i="24"/>
  <c r="BE70" i="24"/>
  <c r="AJ66" i="24"/>
  <c r="Q66" i="24" s="1"/>
  <c r="T66" i="24"/>
  <c r="F65" i="24"/>
  <c r="AB66" i="24" s="1"/>
  <c r="X65" i="24"/>
  <c r="AN65" i="24" s="1"/>
  <c r="BK66" i="24"/>
  <c r="AE67" i="24"/>
  <c r="T67" i="24"/>
  <c r="R66" i="24"/>
  <c r="AD67" i="24" s="1"/>
  <c r="F66" i="24"/>
  <c r="AB67" i="24" s="1"/>
  <c r="X66" i="24"/>
  <c r="AN66" i="24" s="1"/>
  <c r="AH66" i="24"/>
  <c r="AS66" i="24"/>
  <c r="AX68" i="24"/>
  <c r="AH68" i="24"/>
  <c r="AM67" i="24"/>
  <c r="AA67" i="1" s="1"/>
  <c r="CK67" i="1" s="1"/>
  <c r="AY68" i="24"/>
  <c r="AO68" i="24"/>
  <c r="AF68" i="24"/>
  <c r="E68" i="24" s="1"/>
  <c r="B68" i="24"/>
  <c r="V68" i="1" s="1"/>
  <c r="AW68" i="24"/>
  <c r="V68" i="24" s="1"/>
  <c r="AE68" i="24"/>
  <c r="AI67" i="24"/>
  <c r="AS67" i="24"/>
  <c r="P68" i="24"/>
  <c r="BE74" i="24"/>
  <c r="BC73" i="24"/>
  <c r="BF74" i="24"/>
  <c r="BD75" i="24"/>
  <c r="BB70" i="24"/>
  <c r="BD79" i="24"/>
  <c r="BB78" i="24"/>
  <c r="BB77" i="24"/>
  <c r="AY71" i="24"/>
  <c r="AI71" i="24"/>
  <c r="X70" i="24"/>
  <c r="AN70" i="24" s="1"/>
  <c r="AJ71" i="24"/>
  <c r="Q71" i="24" s="1"/>
  <c r="AS71" i="24"/>
  <c r="AW74" i="24"/>
  <c r="V74" i="24" s="1"/>
  <c r="AF74" i="24"/>
  <c r="E74" i="24" s="1"/>
  <c r="U73" i="24"/>
  <c r="AC73" i="1" s="1"/>
  <c r="K73" i="24"/>
  <c r="T74" i="24"/>
  <c r="R73" i="24"/>
  <c r="AD74" i="24" s="1"/>
  <c r="F73" i="24"/>
  <c r="X73" i="24"/>
  <c r="AN73" i="24" s="1"/>
  <c r="AJ75" i="24"/>
  <c r="Q75" i="24" s="1"/>
  <c r="T75" i="24"/>
  <c r="AY75" i="24"/>
  <c r="AG75" i="24"/>
  <c r="X74" i="24"/>
  <c r="AN74" i="24" s="1"/>
  <c r="AX75" i="24"/>
  <c r="AI74" i="24"/>
  <c r="AS74" i="24"/>
  <c r="AH75" i="24"/>
  <c r="J75" i="24" s="1"/>
  <c r="AL75" i="24" s="1"/>
  <c r="AF76" i="24"/>
  <c r="E76" i="24" s="1"/>
  <c r="AQ83" i="24"/>
  <c r="BF84" i="24"/>
  <c r="BB84" i="24"/>
  <c r="K82" i="24"/>
  <c r="AC83" i="24" s="1"/>
  <c r="AM82" i="24"/>
  <c r="AA82" i="1" s="1"/>
  <c r="CK82" i="1" s="1"/>
  <c r="BD88" i="24"/>
  <c r="BF87" i="24"/>
  <c r="BB87" i="24"/>
  <c r="AE84" i="24"/>
  <c r="AX84" i="24"/>
  <c r="AO84" i="24"/>
  <c r="AF84" i="24"/>
  <c r="E84" i="24" s="1"/>
  <c r="AM83" i="24"/>
  <c r="AA83" i="1" s="1"/>
  <c r="CK83" i="1" s="1"/>
  <c r="U83" i="24"/>
  <c r="AC83" i="1" s="1"/>
  <c r="AW84" i="24"/>
  <c r="V84" i="24" s="1"/>
  <c r="S83" i="24"/>
  <c r="AB83" i="1" s="1"/>
  <c r="AG84" i="24"/>
  <c r="R83" i="24"/>
  <c r="AD84" i="24" s="1"/>
  <c r="B84" i="24"/>
  <c r="V84" i="1" s="1"/>
  <c r="AH83" i="24"/>
  <c r="J83" i="24" s="1"/>
  <c r="AH84" i="24"/>
  <c r="J84" i="24" s="1"/>
  <c r="AY84" i="24"/>
  <c r="AJ85" i="24"/>
  <c r="Q85" i="24" s="1"/>
  <c r="AG86" i="24"/>
  <c r="F87" i="24"/>
  <c r="AB88" i="24" s="1"/>
  <c r="B89" i="24"/>
  <c r="V89" i="1" s="1"/>
  <c r="B74" i="24"/>
  <c r="V74" i="1" s="1"/>
  <c r="AJ74" i="24"/>
  <c r="Q74" i="24" s="1"/>
  <c r="AI75" i="24"/>
  <c r="AG76" i="24"/>
  <c r="AS76" i="24"/>
  <c r="BD76" i="24"/>
  <c r="AJ83" i="24"/>
  <c r="Q83" i="24" s="1"/>
  <c r="T83" i="24"/>
  <c r="F82" i="24"/>
  <c r="AB83" i="24" s="1"/>
  <c r="AS83" i="24"/>
  <c r="AG83" i="24"/>
  <c r="R82" i="24"/>
  <c r="AD83" i="24" s="1"/>
  <c r="AF83" i="24"/>
  <c r="E83" i="24" s="1"/>
  <c r="AE83" i="24"/>
  <c r="X82" i="24"/>
  <c r="AN82" i="24" s="1"/>
  <c r="AI83" i="24"/>
  <c r="AX85" i="24"/>
  <c r="AH85" i="24"/>
  <c r="J85" i="24" s="1"/>
  <c r="AM84" i="24"/>
  <c r="AA84" i="1" s="1"/>
  <c r="CK84" i="1" s="1"/>
  <c r="AI85" i="24"/>
  <c r="K84" i="24"/>
  <c r="AC85" i="24" s="1"/>
  <c r="AG85" i="24"/>
  <c r="U84" i="24"/>
  <c r="AC84" i="1" s="1"/>
  <c r="AF85" i="24"/>
  <c r="E85" i="24" s="1"/>
  <c r="S84" i="24"/>
  <c r="AB84" i="1" s="1"/>
  <c r="AS85" i="24"/>
  <c r="AE85" i="24"/>
  <c r="T85" i="24"/>
  <c r="R84" i="24"/>
  <c r="AD85" i="24" s="1"/>
  <c r="AO85" i="24"/>
  <c r="B85" i="24"/>
  <c r="V85" i="1" s="1"/>
  <c r="AI84" i="24"/>
  <c r="BD89" i="24"/>
  <c r="BB89" i="24"/>
  <c r="AS86" i="24"/>
  <c r="B86" i="24"/>
  <c r="V86" i="1" s="1"/>
  <c r="R85" i="24"/>
  <c r="AD86" i="24" s="1"/>
  <c r="T86" i="24"/>
  <c r="X85" i="24"/>
  <c r="AN85" i="24" s="1"/>
  <c r="AF86" i="24"/>
  <c r="E86" i="24" s="1"/>
  <c r="U85" i="24"/>
  <c r="AC85" i="1" s="1"/>
  <c r="F85" i="24"/>
  <c r="AB86" i="24" s="1"/>
  <c r="AE86" i="24"/>
  <c r="AO86" i="24"/>
  <c r="S85" i="24"/>
  <c r="AB85" i="1" s="1"/>
  <c r="AF87" i="24"/>
  <c r="E87" i="24" s="1"/>
  <c r="AL87" i="24" s="1"/>
  <c r="U86" i="24"/>
  <c r="AC86" i="1" s="1"/>
  <c r="K86" i="24"/>
  <c r="AC87" i="24" s="1"/>
  <c r="AX87" i="24"/>
  <c r="AO87" i="24"/>
  <c r="AE87" i="24"/>
  <c r="AM86" i="24"/>
  <c r="AA86" i="1" s="1"/>
  <c r="CK86" i="1" s="1"/>
  <c r="AW87" i="24"/>
  <c r="V87" i="24" s="1"/>
  <c r="S86" i="24"/>
  <c r="AB86" i="1" s="1"/>
  <c r="R86" i="24"/>
  <c r="B87" i="24"/>
  <c r="V87" i="1" s="1"/>
  <c r="AH86" i="24"/>
  <c r="J86" i="24" s="1"/>
  <c r="AY86" i="24"/>
  <c r="AG87" i="24"/>
  <c r="K88" i="24"/>
  <c r="AC89" i="24" s="1"/>
  <c r="K75" i="24"/>
  <c r="AC76" i="24" s="1"/>
  <c r="I77" i="24"/>
  <c r="AR82" i="24"/>
  <c r="BF85" i="24"/>
  <c r="BD86" i="24"/>
  <c r="BB85" i="24"/>
  <c r="AP82" i="24"/>
  <c r="AJ84" i="24"/>
  <c r="Q84" i="24" s="1"/>
  <c r="P86" i="24"/>
  <c r="AY89" i="24"/>
  <c r="AI89" i="24"/>
  <c r="X88" i="24"/>
  <c r="AN88" i="24" s="1"/>
  <c r="AG89" i="24"/>
  <c r="AM88" i="24"/>
  <c r="AA88" i="1" s="1"/>
  <c r="CK88" i="1" s="1"/>
  <c r="U88" i="24"/>
  <c r="AC88" i="1" s="1"/>
  <c r="AO89" i="24"/>
  <c r="AE89" i="24"/>
  <c r="R88" i="24"/>
  <c r="AD89" i="24" s="1"/>
  <c r="AX89" i="24"/>
  <c r="T89" i="24"/>
  <c r="AF89" i="24"/>
  <c r="E89" i="24" s="1"/>
  <c r="F88" i="24"/>
  <c r="AB89" i="24" s="1"/>
  <c r="AS89" i="24"/>
  <c r="S88" i="24"/>
  <c r="AB88" i="1" s="1"/>
  <c r="AW89" i="24"/>
  <c r="V89" i="24" s="1"/>
  <c r="AJ89" i="24"/>
  <c r="Q89" i="24" s="1"/>
  <c r="BF89" i="24"/>
  <c r="BC95" i="24"/>
  <c r="BE96" i="24"/>
  <c r="BC94" i="24"/>
  <c r="AR78" i="24"/>
  <c r="AE76" i="24"/>
  <c r="AI76" i="24"/>
  <c r="X75" i="24"/>
  <c r="AN75" i="24" s="1"/>
  <c r="AY76" i="24"/>
  <c r="AO76" i="24"/>
  <c r="T76" i="24"/>
  <c r="S75" i="24"/>
  <c r="AB75" i="1" s="1"/>
  <c r="F75" i="24"/>
  <c r="AB76" i="24" s="1"/>
  <c r="AJ76" i="24"/>
  <c r="Q76" i="24" s="1"/>
  <c r="BD84" i="24"/>
  <c r="BB83" i="24"/>
  <c r="AR83" i="24"/>
  <c r="D79" i="24"/>
  <c r="BC85" i="24"/>
  <c r="BF83" i="24"/>
  <c r="BE84" i="24"/>
  <c r="BD85" i="24"/>
  <c r="AF88" i="24"/>
  <c r="E88" i="24" s="1"/>
  <c r="AW88" i="24"/>
  <c r="V88" i="24" s="1"/>
  <c r="X87" i="24"/>
  <c r="AN87" i="24" s="1"/>
  <c r="AX88" i="24"/>
  <c r="K87" i="24"/>
  <c r="AC88" i="24" s="1"/>
  <c r="AM87" i="24"/>
  <c r="AA87" i="1" s="1"/>
  <c r="CK87" i="1" s="1"/>
  <c r="U87" i="24"/>
  <c r="AC87" i="1" s="1"/>
  <c r="AY88" i="24"/>
  <c r="AI88" i="24"/>
  <c r="R87" i="24"/>
  <c r="AD88" i="24" s="1"/>
  <c r="AH88" i="24"/>
  <c r="J88" i="24" s="1"/>
  <c r="T88" i="24"/>
  <c r="B88" i="24"/>
  <c r="V88" i="1" s="1"/>
  <c r="AS88" i="24"/>
  <c r="AG88" i="24"/>
  <c r="AE88" i="24"/>
  <c r="P87" i="24"/>
  <c r="BD94" i="24"/>
  <c r="BF93" i="24"/>
  <c r="BB93" i="24"/>
  <c r="BD91" i="24"/>
  <c r="BF92" i="24"/>
  <c r="BD90" i="24"/>
  <c r="BC97" i="24"/>
  <c r="BE98" i="24"/>
  <c r="BC96" i="24"/>
  <c r="BE97" i="24"/>
  <c r="AE101" i="24"/>
  <c r="S100" i="24"/>
  <c r="AB100" i="1" s="1"/>
  <c r="AS101" i="24"/>
  <c r="AX101" i="24"/>
  <c r="AJ101" i="24"/>
  <c r="Q101" i="24" s="1"/>
  <c r="K100" i="24"/>
  <c r="AW101" i="24"/>
  <c r="V101" i="24" s="1"/>
  <c r="AI101" i="24"/>
  <c r="AH101" i="24"/>
  <c r="J101" i="24" s="1"/>
  <c r="U100" i="24"/>
  <c r="AC100" i="1" s="1"/>
  <c r="F100" i="24"/>
  <c r="AB101" i="24" s="1"/>
  <c r="AG101" i="24"/>
  <c r="T101" i="24"/>
  <c r="R100" i="24"/>
  <c r="AD101" i="24" s="1"/>
  <c r="AF101" i="24"/>
  <c r="E101" i="24" s="1"/>
  <c r="AM100" i="24"/>
  <c r="AA100" i="1" s="1"/>
  <c r="CK100" i="1" s="1"/>
  <c r="X100" i="24"/>
  <c r="AN100" i="24" s="1"/>
  <c r="AY101" i="24"/>
  <c r="AO101" i="24"/>
  <c r="S70" i="24"/>
  <c r="AB70" i="1" s="1"/>
  <c r="AE71" i="24"/>
  <c r="AW71" i="24"/>
  <c r="V71" i="24" s="1"/>
  <c r="P72" i="24"/>
  <c r="AK72" i="24" s="1"/>
  <c r="AO74" i="24"/>
  <c r="BD80" i="24"/>
  <c r="BB79" i="24"/>
  <c r="AM75" i="24"/>
  <c r="AA75" i="1" s="1"/>
  <c r="CK75" i="1" s="1"/>
  <c r="AW76" i="24"/>
  <c r="V76" i="24" s="1"/>
  <c r="BI82" i="24"/>
  <c r="AO83" i="24"/>
  <c r="BE85" i="24"/>
  <c r="BE86" i="24"/>
  <c r="S87" i="24"/>
  <c r="AB87" i="1" s="1"/>
  <c r="BC93" i="24"/>
  <c r="BE94" i="24"/>
  <c r="BE92" i="24"/>
  <c r="AX94" i="24"/>
  <c r="AH94" i="24"/>
  <c r="J94" i="24" s="1"/>
  <c r="AM93" i="24"/>
  <c r="AA93" i="1" s="1"/>
  <c r="CK93" i="1" s="1"/>
  <c r="T94" i="24"/>
  <c r="AI94" i="24"/>
  <c r="K93" i="24"/>
  <c r="AC94" i="24" s="1"/>
  <c r="AG94" i="24"/>
  <c r="S93" i="24"/>
  <c r="AB93" i="1" s="1"/>
  <c r="R93" i="24"/>
  <c r="AD94" i="24" s="1"/>
  <c r="AY94" i="24"/>
  <c r="AW94" i="24"/>
  <c r="V94" i="24" s="1"/>
  <c r="X93" i="24"/>
  <c r="AN93" i="24" s="1"/>
  <c r="F93" i="24"/>
  <c r="AB94" i="24" s="1"/>
  <c r="AS94" i="24"/>
  <c r="U93" i="24"/>
  <c r="AC93" i="1" s="1"/>
  <c r="AO94" i="24"/>
  <c r="AJ94" i="24"/>
  <c r="Q94" i="24" s="1"/>
  <c r="P99" i="24"/>
  <c r="AG59" i="24"/>
  <c r="AO59" i="24"/>
  <c r="AS69" i="24"/>
  <c r="B69" i="24"/>
  <c r="V69" i="1" s="1"/>
  <c r="R68" i="24"/>
  <c r="AD69" i="24" s="1"/>
  <c r="AJ69" i="24"/>
  <c r="Q69" i="24" s="1"/>
  <c r="AL69" i="24" s="1"/>
  <c r="B71" i="24"/>
  <c r="V71" i="1" s="1"/>
  <c r="AX72" i="24"/>
  <c r="AH72" i="24"/>
  <c r="AY72" i="24"/>
  <c r="AO72" i="24"/>
  <c r="AF72" i="24"/>
  <c r="S71" i="24"/>
  <c r="AB71" i="1" s="1"/>
  <c r="AF71" i="24"/>
  <c r="E71" i="24" s="1"/>
  <c r="AO71" i="24"/>
  <c r="AX71" i="24"/>
  <c r="U74" i="24"/>
  <c r="AC74" i="1" s="1"/>
  <c r="AE74" i="24"/>
  <c r="BE80" i="24"/>
  <c r="BC79" i="24"/>
  <c r="BC78" i="24"/>
  <c r="B75" i="24"/>
  <c r="V75" i="1" s="1"/>
  <c r="AO75" i="24"/>
  <c r="BE81" i="24"/>
  <c r="BC80" i="24"/>
  <c r="AX77" i="24"/>
  <c r="AH77" i="24"/>
  <c r="AM76" i="24"/>
  <c r="AA76" i="1" s="1"/>
  <c r="CK76" i="1" s="1"/>
  <c r="T77" i="24"/>
  <c r="AO77" i="24"/>
  <c r="AE77" i="24"/>
  <c r="AY77" i="24"/>
  <c r="AW77" i="24"/>
  <c r="V77" i="24" s="1"/>
  <c r="AX76" i="24"/>
  <c r="BE83" i="24"/>
  <c r="BC82" i="24"/>
  <c r="BG81" i="24"/>
  <c r="U82" i="24"/>
  <c r="AC82" i="1" s="1"/>
  <c r="B83" i="24"/>
  <c r="V83" i="1" s="1"/>
  <c r="AS84" i="24"/>
  <c r="X86" i="24"/>
  <c r="AN86" i="24" s="1"/>
  <c r="T87" i="24"/>
  <c r="BB88" i="24"/>
  <c r="BI99" i="24"/>
  <c r="I98" i="24"/>
  <c r="AJ92" i="24"/>
  <c r="Q92" i="24" s="1"/>
  <c r="T92" i="24"/>
  <c r="F91" i="24"/>
  <c r="AB92" i="24" s="1"/>
  <c r="AY92" i="24"/>
  <c r="AG92" i="24"/>
  <c r="AM91" i="24"/>
  <c r="AA91" i="1" s="1"/>
  <c r="CK91" i="1" s="1"/>
  <c r="U91" i="24"/>
  <c r="AC91" i="1" s="1"/>
  <c r="R91" i="24"/>
  <c r="AD92" i="24" s="1"/>
  <c r="AS92" i="24"/>
  <c r="AF92" i="24"/>
  <c r="E92" i="24" s="1"/>
  <c r="AE92" i="24"/>
  <c r="BD97" i="24"/>
  <c r="BF96" i="24"/>
  <c r="AO92" i="24"/>
  <c r="AS95" i="24"/>
  <c r="B95" i="24"/>
  <c r="V95" i="1" s="1"/>
  <c r="R94" i="24"/>
  <c r="AD95" i="24" s="1"/>
  <c r="AY95" i="24"/>
  <c r="AG95" i="24"/>
  <c r="AX95" i="24"/>
  <c r="AO95" i="24"/>
  <c r="AF95" i="24"/>
  <c r="E95" i="24" s="1"/>
  <c r="AW95" i="24"/>
  <c r="V95" i="24" s="1"/>
  <c r="AE95" i="24"/>
  <c r="T95" i="24"/>
  <c r="X94" i="24"/>
  <c r="AN94" i="24" s="1"/>
  <c r="AH95" i="24"/>
  <c r="J95" i="24" s="1"/>
  <c r="AM94" i="24"/>
  <c r="AA94" i="1" s="1"/>
  <c r="CK94" i="1" s="1"/>
  <c r="F94" i="24"/>
  <c r="AB95" i="24" s="1"/>
  <c r="BB94" i="24"/>
  <c r="AW103" i="24"/>
  <c r="V103" i="24" s="1"/>
  <c r="AE103" i="24"/>
  <c r="B103" i="24"/>
  <c r="V103" i="1" s="1"/>
  <c r="R102" i="24"/>
  <c r="T103" i="24"/>
  <c r="F102" i="24"/>
  <c r="AB103" i="24" s="1"/>
  <c r="X102" i="24"/>
  <c r="AN102" i="24" s="1"/>
  <c r="AS103" i="24"/>
  <c r="AJ103" i="24"/>
  <c r="Q103" i="24" s="1"/>
  <c r="AI103" i="24"/>
  <c r="AO103" i="24"/>
  <c r="U102" i="24"/>
  <c r="AC102" i="1" s="1"/>
  <c r="AH103" i="24"/>
  <c r="J103" i="24" s="1"/>
  <c r="AG103" i="24"/>
  <c r="S102" i="24"/>
  <c r="AB102" i="1" s="1"/>
  <c r="AF103" i="24"/>
  <c r="E103" i="24" s="1"/>
  <c r="AM102" i="24"/>
  <c r="AA102" i="1" s="1"/>
  <c r="CK102" i="1" s="1"/>
  <c r="BF107" i="24"/>
  <c r="BB107" i="24"/>
  <c r="BD108" i="24"/>
  <c r="BB98" i="24"/>
  <c r="BD99" i="24"/>
  <c r="BB97" i="24"/>
  <c r="BF98" i="24"/>
  <c r="BB96" i="24"/>
  <c r="AJ100" i="24"/>
  <c r="Q100" i="24" s="1"/>
  <c r="T100" i="24"/>
  <c r="F99" i="24"/>
  <c r="AY100" i="24"/>
  <c r="AI100" i="24"/>
  <c r="X99" i="24"/>
  <c r="AN99" i="24" s="1"/>
  <c r="AS100" i="24"/>
  <c r="AG100" i="24"/>
  <c r="U99" i="24"/>
  <c r="AC99" i="1" s="1"/>
  <c r="AF100" i="24"/>
  <c r="E100" i="24" s="1"/>
  <c r="AM99" i="24"/>
  <c r="AA99" i="1" s="1"/>
  <c r="CK99" i="1" s="1"/>
  <c r="AO100" i="24"/>
  <c r="AE100" i="24"/>
  <c r="S99" i="24"/>
  <c r="AB99" i="1" s="1"/>
  <c r="AX100" i="24"/>
  <c r="R99" i="24"/>
  <c r="AD100" i="24" s="1"/>
  <c r="AW100" i="24"/>
  <c r="V100" i="24" s="1"/>
  <c r="AH100" i="24"/>
  <c r="J100" i="24" s="1"/>
  <c r="B100" i="24"/>
  <c r="V100" i="1" s="1"/>
  <c r="BC107" i="24"/>
  <c r="BE108" i="24"/>
  <c r="BE107" i="24"/>
  <c r="AQ93" i="24"/>
  <c r="BE95" i="24"/>
  <c r="D91" i="24"/>
  <c r="AE93" i="24"/>
  <c r="AI93" i="24"/>
  <c r="X92" i="24"/>
  <c r="AN92" i="24" s="1"/>
  <c r="AX93" i="24"/>
  <c r="AO93" i="24"/>
  <c r="AF93" i="24"/>
  <c r="E93" i="24" s="1"/>
  <c r="AL93" i="24" s="1"/>
  <c r="AM92" i="24"/>
  <c r="AA92" i="1" s="1"/>
  <c r="CK92" i="1" s="1"/>
  <c r="U92" i="24"/>
  <c r="AC92" i="1" s="1"/>
  <c r="AW93" i="24"/>
  <c r="V93" i="24" s="1"/>
  <c r="S92" i="24"/>
  <c r="AB92" i="1" s="1"/>
  <c r="B93" i="24"/>
  <c r="V93" i="1" s="1"/>
  <c r="R92" i="24"/>
  <c r="AD93" i="24" s="1"/>
  <c r="S94" i="24"/>
  <c r="AB94" i="1" s="1"/>
  <c r="AJ95" i="24"/>
  <c r="Q95" i="24" s="1"/>
  <c r="BF97" i="24"/>
  <c r="P107" i="24"/>
  <c r="AI81" i="24"/>
  <c r="BE90" i="24"/>
  <c r="BF91" i="24"/>
  <c r="BD92" i="24"/>
  <c r="BB91" i="24"/>
  <c r="BF90" i="24"/>
  <c r="BD93" i="24"/>
  <c r="BB92" i="24"/>
  <c r="S89" i="24"/>
  <c r="AB89" i="1" s="1"/>
  <c r="AS90" i="24"/>
  <c r="AJ90" i="24"/>
  <c r="Q90" i="24" s="1"/>
  <c r="X89" i="24"/>
  <c r="AN89" i="24" s="1"/>
  <c r="AY90" i="24"/>
  <c r="AG90" i="24"/>
  <c r="AH90" i="24"/>
  <c r="J90" i="24" s="1"/>
  <c r="U89" i="24"/>
  <c r="AC89" i="1" s="1"/>
  <c r="AF90" i="24"/>
  <c r="E90" i="24" s="1"/>
  <c r="F89" i="24"/>
  <c r="AB90" i="24" s="1"/>
  <c r="AE90" i="24"/>
  <c r="AW90" i="24"/>
  <c r="V90" i="24" s="1"/>
  <c r="S91" i="24"/>
  <c r="AB91" i="1" s="1"/>
  <c r="AH92" i="24"/>
  <c r="J92" i="24" s="1"/>
  <c r="AW92" i="24"/>
  <c r="V92" i="24" s="1"/>
  <c r="U94" i="24"/>
  <c r="AC94" i="1" s="1"/>
  <c r="BC103" i="24"/>
  <c r="AX103" i="24"/>
  <c r="S80" i="24"/>
  <c r="AB80" i="1" s="1"/>
  <c r="AX81" i="24"/>
  <c r="AO81" i="24"/>
  <c r="AF81" i="24"/>
  <c r="E81" i="24" s="1"/>
  <c r="B81" i="24"/>
  <c r="V81" i="1" s="1"/>
  <c r="X80" i="24"/>
  <c r="AN80" i="24" s="1"/>
  <c r="AJ81" i="24"/>
  <c r="Q81" i="24" s="1"/>
  <c r="BC92" i="24"/>
  <c r="BC91" i="24"/>
  <c r="BC89" i="24"/>
  <c r="T90" i="24"/>
  <c r="AI90" i="24"/>
  <c r="AX90" i="24"/>
  <c r="AI92" i="24"/>
  <c r="AX92" i="24"/>
  <c r="AQ101" i="24"/>
  <c r="AY103" i="24"/>
  <c r="AG62" i="24"/>
  <c r="AO62" i="24"/>
  <c r="AG65" i="24"/>
  <c r="AO65" i="24"/>
  <c r="AS73" i="24"/>
  <c r="B73" i="24"/>
  <c r="V73" i="1" s="1"/>
  <c r="R72" i="24"/>
  <c r="AD73" i="24" s="1"/>
  <c r="AJ73" i="24"/>
  <c r="Q73" i="24" s="1"/>
  <c r="AL73" i="24" s="1"/>
  <c r="BD83" i="24"/>
  <c r="BB82" i="24"/>
  <c r="AF79" i="24"/>
  <c r="E79" i="24" s="1"/>
  <c r="U78" i="24"/>
  <c r="AC78" i="1" s="1"/>
  <c r="K78" i="24"/>
  <c r="AC79" i="24" s="1"/>
  <c r="AI79" i="24"/>
  <c r="X78" i="24"/>
  <c r="AN78" i="24" s="1"/>
  <c r="AY80" i="24"/>
  <c r="AI80" i="24"/>
  <c r="X79" i="24"/>
  <c r="AN79" i="24" s="1"/>
  <c r="T80" i="24"/>
  <c r="AJ79" i="24"/>
  <c r="Q79" i="24" s="1"/>
  <c r="B80" i="24"/>
  <c r="V80" i="1" s="1"/>
  <c r="AJ80" i="24"/>
  <c r="Q80" i="24" s="1"/>
  <c r="AL80" i="24" s="1"/>
  <c r="BF82" i="24"/>
  <c r="BD96" i="24"/>
  <c r="BF95" i="24"/>
  <c r="BD95" i="24"/>
  <c r="BB95" i="24"/>
  <c r="AS93" i="24"/>
  <c r="P95" i="24"/>
  <c r="S97" i="24"/>
  <c r="AB97" i="1" s="1"/>
  <c r="AS98" i="24"/>
  <c r="AF98" i="24"/>
  <c r="E98" i="24" s="1"/>
  <c r="B98" i="24"/>
  <c r="V98" i="1" s="1"/>
  <c r="AY98" i="24"/>
  <c r="AO98" i="24"/>
  <c r="AE98" i="24"/>
  <c r="R97" i="24"/>
  <c r="AD98" i="24" s="1"/>
  <c r="F97" i="24"/>
  <c r="AX98" i="24"/>
  <c r="T98" i="24"/>
  <c r="AW98" i="24"/>
  <c r="V98" i="24" s="1"/>
  <c r="AJ98" i="24"/>
  <c r="Q98" i="24" s="1"/>
  <c r="X97" i="24"/>
  <c r="AN97" i="24" s="1"/>
  <c r="BD98" i="24"/>
  <c r="BE105" i="24"/>
  <c r="BC104" i="24"/>
  <c r="BC100" i="24"/>
  <c r="BD109" i="24"/>
  <c r="BF108" i="24"/>
  <c r="BB108" i="24"/>
  <c r="BF105" i="24"/>
  <c r="BF106" i="24"/>
  <c r="BD106" i="24"/>
  <c r="BB106" i="24"/>
  <c r="BB105" i="24"/>
  <c r="BB102" i="24"/>
  <c r="AW104" i="24"/>
  <c r="V104" i="24" s="1"/>
  <c r="AO104" i="24"/>
  <c r="AG104" i="24"/>
  <c r="AH104" i="24"/>
  <c r="J104" i="24" s="1"/>
  <c r="U103" i="24"/>
  <c r="AC103" i="1" s="1"/>
  <c r="K103" i="24"/>
  <c r="AY104" i="24"/>
  <c r="AF104" i="24"/>
  <c r="E104" i="24" s="1"/>
  <c r="B104" i="24"/>
  <c r="V104" i="1" s="1"/>
  <c r="AM103" i="24"/>
  <c r="AA103" i="1" s="1"/>
  <c r="CK103" i="1" s="1"/>
  <c r="AX104" i="24"/>
  <c r="AE104" i="24"/>
  <c r="S103" i="24"/>
  <c r="AB103" i="1" s="1"/>
  <c r="R103" i="24"/>
  <c r="AD104" i="24" s="1"/>
  <c r="T104" i="24"/>
  <c r="X103" i="24"/>
  <c r="AN103" i="24" s="1"/>
  <c r="AS104" i="24"/>
  <c r="AX107" i="24"/>
  <c r="AH107" i="24"/>
  <c r="J107" i="24" s="1"/>
  <c r="AM106" i="24"/>
  <c r="AA106" i="1" s="1"/>
  <c r="CK106" i="1" s="1"/>
  <c r="AE107" i="24"/>
  <c r="AG107" i="24"/>
  <c r="U106" i="24"/>
  <c r="AC106" i="1" s="1"/>
  <c r="AF107" i="24"/>
  <c r="E107" i="24" s="1"/>
  <c r="S106" i="24"/>
  <c r="AB106" i="1" s="1"/>
  <c r="F106" i="24"/>
  <c r="AB107" i="24" s="1"/>
  <c r="AO107" i="24"/>
  <c r="T107" i="24"/>
  <c r="R106" i="24"/>
  <c r="AD107" i="24" s="1"/>
  <c r="AY107" i="24"/>
  <c r="AW107" i="24"/>
  <c r="V107" i="24" s="1"/>
  <c r="X106" i="24"/>
  <c r="AN106" i="24" s="1"/>
  <c r="AS107" i="24"/>
  <c r="BB100" i="24"/>
  <c r="BD101" i="24"/>
  <c r="BF100" i="24"/>
  <c r="B107" i="24"/>
  <c r="V107" i="1" s="1"/>
  <c r="BD107" i="24"/>
  <c r="BE82" i="24"/>
  <c r="BC84" i="24"/>
  <c r="BC83" i="24"/>
  <c r="BB90" i="24"/>
  <c r="BF99" i="24"/>
  <c r="BB104" i="24"/>
  <c r="BE91" i="24"/>
  <c r="BC90" i="24"/>
  <c r="AQ94" i="24"/>
  <c r="D97" i="24"/>
  <c r="BD100" i="24"/>
  <c r="P106" i="24"/>
  <c r="S95" i="24"/>
  <c r="AB95" i="1" s="1"/>
  <c r="U96" i="24"/>
  <c r="AC96" i="1" s="1"/>
  <c r="AM96" i="24"/>
  <c r="AA96" i="1" s="1"/>
  <c r="CK96" i="1" s="1"/>
  <c r="AW96" i="24"/>
  <c r="V96" i="24" s="1"/>
  <c r="AG97" i="24"/>
  <c r="BF102" i="24"/>
  <c r="BD103" i="24"/>
  <c r="BC108" i="24"/>
  <c r="AS108" i="24"/>
  <c r="B108" i="24"/>
  <c r="V108" i="1" s="1"/>
  <c r="R107" i="24"/>
  <c r="AX108" i="24"/>
  <c r="AH108" i="24"/>
  <c r="J108" i="24" s="1"/>
  <c r="AM107" i="24"/>
  <c r="AA107" i="1" s="1"/>
  <c r="CK107" i="1" s="1"/>
  <c r="AJ108" i="24"/>
  <c r="Q108" i="24" s="1"/>
  <c r="U107" i="24"/>
  <c r="AC107" i="1" s="1"/>
  <c r="AI108" i="24"/>
  <c r="F107" i="24"/>
  <c r="AB108" i="24" s="1"/>
  <c r="AG108" i="24"/>
  <c r="S107" i="24"/>
  <c r="AB107" i="1" s="1"/>
  <c r="AF108" i="24"/>
  <c r="E108" i="24" s="1"/>
  <c r="AE108" i="24"/>
  <c r="AM95" i="24"/>
  <c r="AA95" i="1" s="1"/>
  <c r="CK95" i="1" s="1"/>
  <c r="K96" i="24"/>
  <c r="AC97" i="24" s="1"/>
  <c r="AE96" i="24"/>
  <c r="AO96" i="24"/>
  <c r="AX96" i="24"/>
  <c r="BE103" i="24"/>
  <c r="BC102" i="24"/>
  <c r="BE101" i="24"/>
  <c r="B96" i="24"/>
  <c r="V96" i="1" s="1"/>
  <c r="AY97" i="24"/>
  <c r="AI97" i="24"/>
  <c r="X96" i="24"/>
  <c r="AN96" i="24" s="1"/>
  <c r="AG96" i="24"/>
  <c r="AJ97" i="24"/>
  <c r="Q97" i="24" s="1"/>
  <c r="AL97" i="24" s="1"/>
  <c r="AS97" i="24"/>
  <c r="D105" i="24"/>
  <c r="X107" i="24"/>
  <c r="AN107" i="24" s="1"/>
  <c r="AF96" i="24"/>
  <c r="E96" i="24" s="1"/>
  <c r="U95" i="24"/>
  <c r="AC95" i="1" s="1"/>
  <c r="K95" i="24"/>
  <c r="AC96" i="24" s="1"/>
  <c r="AH96" i="24"/>
  <c r="J96" i="24" s="1"/>
  <c r="BB101" i="24"/>
  <c r="BD102" i="24"/>
  <c r="BE106" i="24"/>
  <c r="BC105" i="24"/>
  <c r="P102" i="24"/>
  <c r="BI107" i="24"/>
  <c r="BF109" i="24"/>
  <c r="AO108" i="24"/>
  <c r="AG82" i="24"/>
  <c r="AO82" i="24"/>
  <c r="BF94" i="24"/>
  <c r="BE99" i="24"/>
  <c r="X95" i="24"/>
  <c r="AN95" i="24" s="1"/>
  <c r="AI96" i="24"/>
  <c r="BC101" i="24"/>
  <c r="BE102" i="24"/>
  <c r="T97" i="24"/>
  <c r="BB103" i="24"/>
  <c r="BF103" i="24"/>
  <c r="BD104" i="24"/>
  <c r="BD105" i="24"/>
  <c r="BF104" i="24"/>
  <c r="AW108" i="24"/>
  <c r="V108" i="24" s="1"/>
  <c r="AE106" i="24"/>
  <c r="AJ106" i="24"/>
  <c r="Q106" i="24" s="1"/>
  <c r="T106" i="24"/>
  <c r="X105" i="24"/>
  <c r="AN105" i="24" s="1"/>
  <c r="B106" i="24"/>
  <c r="V106" i="1" s="1"/>
  <c r="AQ108" i="24"/>
  <c r="AH110" i="24"/>
  <c r="X109" i="24"/>
  <c r="AN109" i="24" s="1"/>
  <c r="AE110" i="24"/>
  <c r="U109" i="24"/>
  <c r="AC109" i="1" s="1"/>
  <c r="K109" i="24"/>
  <c r="AC110" i="24" s="1"/>
  <c r="AW106" i="24"/>
  <c r="V106" i="24" s="1"/>
  <c r="BE109" i="24"/>
  <c r="BC106" i="24"/>
  <c r="P105" i="24"/>
  <c r="AX106" i="24"/>
  <c r="AF109" i="24"/>
  <c r="E109" i="24" s="1"/>
  <c r="AL109" i="24" s="1"/>
  <c r="U108" i="24"/>
  <c r="AC108" i="1" s="1"/>
  <c r="K108" i="24"/>
  <c r="AS109" i="24"/>
  <c r="B109" i="24"/>
  <c r="V109" i="1" s="1"/>
  <c r="R108" i="24"/>
  <c r="AD109" i="24" s="1"/>
  <c r="X108" i="24"/>
  <c r="AN108" i="24" s="1"/>
  <c r="AW109" i="24"/>
  <c r="V109" i="24" s="1"/>
  <c r="BE104" i="24"/>
  <c r="AG102" i="24"/>
  <c r="AO102" i="24"/>
  <c r="AW102" i="24"/>
  <c r="V102" i="24" s="1"/>
  <c r="AJ105" i="24"/>
  <c r="Q105" i="24" s="1"/>
  <c r="AL105" i="24" s="1"/>
  <c r="T105" i="24"/>
  <c r="F104" i="24"/>
  <c r="AB105" i="24" s="1"/>
  <c r="AW105" i="24"/>
  <c r="V105" i="24" s="1"/>
  <c r="AO105" i="24"/>
  <c r="AG105" i="24"/>
  <c r="R105" i="24"/>
  <c r="AD106" i="24" s="1"/>
  <c r="AM105" i="24"/>
  <c r="AA105" i="1" s="1"/>
  <c r="CK105" i="1" s="1"/>
  <c r="AX105" i="24"/>
  <c r="AO106" i="24"/>
  <c r="AY106" i="24"/>
  <c r="R109" i="24"/>
  <c r="AD110" i="24" s="1"/>
  <c r="AM109" i="24"/>
  <c r="AA109" i="1" s="1"/>
  <c r="CK109" i="1" s="1"/>
  <c r="AX109" i="24"/>
  <c r="AF110" i="24"/>
  <c r="AG91" i="24"/>
  <c r="AO91" i="24"/>
  <c r="AG99" i="24"/>
  <c r="AO99" i="24"/>
  <c r="AM101" i="24"/>
  <c r="AA101" i="1" s="1"/>
  <c r="CK101" i="1" s="1"/>
  <c r="AH102" i="24"/>
  <c r="J102" i="24" s="1"/>
  <c r="AL102" i="24" s="1"/>
  <c r="X104" i="24"/>
  <c r="AN104" i="24" s="1"/>
  <c r="F105" i="24"/>
  <c r="S105" i="24"/>
  <c r="AB105" i="1" s="1"/>
  <c r="AY105" i="24"/>
  <c r="AF106" i="24"/>
  <c r="E106" i="24" s="1"/>
  <c r="F109" i="24"/>
  <c r="AB110" i="24" s="1"/>
  <c r="S109" i="24"/>
  <c r="AB109" i="1" s="1"/>
  <c r="AO109" i="24"/>
  <c r="AY109" i="24"/>
  <c r="AG110" i="24"/>
  <c r="DH110" i="1"/>
  <c r="DI110" i="1"/>
  <c r="DJ110" i="1"/>
  <c r="DK110" i="1"/>
  <c r="DH111" i="1"/>
  <c r="DI111" i="1"/>
  <c r="DJ111" i="1"/>
  <c r="DK111" i="1"/>
  <c r="DH112" i="1"/>
  <c r="DI112" i="1"/>
  <c r="DJ112" i="1"/>
  <c r="DK112" i="1"/>
  <c r="DH113" i="1"/>
  <c r="DI113" i="1"/>
  <c r="DJ113" i="1"/>
  <c r="DK113" i="1"/>
  <c r="DH114" i="1"/>
  <c r="DI114" i="1"/>
  <c r="DJ114" i="1"/>
  <c r="DK114" i="1"/>
  <c r="DH115" i="1"/>
  <c r="DI115" i="1"/>
  <c r="DJ115" i="1"/>
  <c r="DK115" i="1"/>
  <c r="DH116" i="1"/>
  <c r="DI116" i="1"/>
  <c r="DJ116" i="1"/>
  <c r="DK116" i="1"/>
  <c r="DH117" i="1"/>
  <c r="DI117" i="1"/>
  <c r="DJ117" i="1"/>
  <c r="DK117" i="1"/>
  <c r="DH118" i="1"/>
  <c r="DI118" i="1"/>
  <c r="DJ118" i="1"/>
  <c r="DK118" i="1"/>
  <c r="DH119" i="1"/>
  <c r="DI119" i="1"/>
  <c r="DJ119" i="1"/>
  <c r="DK119" i="1"/>
  <c r="DH120" i="1"/>
  <c r="DI120" i="1"/>
  <c r="DJ120" i="1"/>
  <c r="DK120" i="1"/>
  <c r="DH121" i="1"/>
  <c r="DI121" i="1"/>
  <c r="DJ121" i="1"/>
  <c r="DK121" i="1"/>
  <c r="DH122" i="1"/>
  <c r="DI122" i="1"/>
  <c r="DJ122" i="1"/>
  <c r="DK122" i="1"/>
  <c r="DH123" i="1"/>
  <c r="DI123" i="1"/>
  <c r="DJ123" i="1"/>
  <c r="DK123" i="1"/>
  <c r="DH124" i="1"/>
  <c r="DI124" i="1"/>
  <c r="DJ124" i="1"/>
  <c r="DK124" i="1"/>
  <c r="DH125" i="1"/>
  <c r="DI125" i="1"/>
  <c r="DJ125" i="1"/>
  <c r="DK125" i="1"/>
  <c r="DH126" i="1"/>
  <c r="DI126" i="1"/>
  <c r="DJ126" i="1"/>
  <c r="DK126" i="1"/>
  <c r="DH127" i="1"/>
  <c r="DI127" i="1"/>
  <c r="DJ127" i="1"/>
  <c r="DK127" i="1"/>
  <c r="DH128" i="1"/>
  <c r="DI128" i="1"/>
  <c r="DJ128" i="1"/>
  <c r="DK128" i="1"/>
  <c r="DH129" i="1"/>
  <c r="DI129" i="1"/>
  <c r="DJ129" i="1"/>
  <c r="DK129" i="1"/>
  <c r="DH130" i="1"/>
  <c r="DI130" i="1"/>
  <c r="DJ130" i="1"/>
  <c r="DK130" i="1"/>
  <c r="DH131" i="1"/>
  <c r="DI131" i="1"/>
  <c r="DJ131" i="1"/>
  <c r="DK131" i="1"/>
  <c r="DH132" i="1"/>
  <c r="DI132" i="1"/>
  <c r="DJ132" i="1"/>
  <c r="DK132" i="1"/>
  <c r="DH133" i="1"/>
  <c r="DI133" i="1"/>
  <c r="DJ133" i="1"/>
  <c r="DK133" i="1"/>
  <c r="AL88" i="25" l="1"/>
  <c r="AB78" i="27"/>
  <c r="BC39" i="24"/>
  <c r="BD42" i="27"/>
  <c r="AP79" i="25"/>
  <c r="BB19" i="24"/>
  <c r="BF20" i="24"/>
  <c r="BF43" i="27"/>
  <c r="BB41" i="27"/>
  <c r="BF42" i="27"/>
  <c r="BB20" i="27"/>
  <c r="BF21" i="27"/>
  <c r="BB19" i="27"/>
  <c r="BF20" i="27"/>
  <c r="BK77" i="26"/>
  <c r="AK88" i="26"/>
  <c r="AQ81" i="26"/>
  <c r="AQ68" i="26"/>
  <c r="BD52" i="25"/>
  <c r="BE55" i="25"/>
  <c r="AD72" i="27"/>
  <c r="BG87" i="27"/>
  <c r="BE61" i="27"/>
  <c r="BD51" i="25"/>
  <c r="AP89" i="27"/>
  <c r="BF47" i="25"/>
  <c r="AR106" i="26"/>
  <c r="BC48" i="25"/>
  <c r="AD102" i="27"/>
  <c r="AL102" i="25"/>
  <c r="BD53" i="24"/>
  <c r="AP78" i="26"/>
  <c r="AC80" i="27"/>
  <c r="AL105" i="26"/>
  <c r="AQ73" i="26"/>
  <c r="BI89" i="26"/>
  <c r="BG61" i="26"/>
  <c r="AL66" i="26"/>
  <c r="BC36" i="27"/>
  <c r="BF21" i="24"/>
  <c r="BG73" i="26"/>
  <c r="BF44" i="26"/>
  <c r="BD11" i="26"/>
  <c r="BE62" i="27"/>
  <c r="BE38" i="27"/>
  <c r="BE13" i="27"/>
  <c r="BB20" i="24"/>
  <c r="BD20" i="24"/>
  <c r="AL80" i="26"/>
  <c r="BE58" i="27"/>
  <c r="BE59" i="27"/>
  <c r="BC61" i="27"/>
  <c r="BC13" i="27"/>
  <c r="BC12" i="27"/>
  <c r="BE12" i="27"/>
  <c r="BD32" i="25"/>
  <c r="BB53" i="24"/>
  <c r="AD82" i="25"/>
  <c r="AQ111" i="26"/>
  <c r="AC109" i="26"/>
  <c r="BD53" i="27"/>
  <c r="BC58" i="27"/>
  <c r="BE11" i="27"/>
  <c r="AP108" i="26"/>
  <c r="AL76" i="26"/>
  <c r="BD46" i="26"/>
  <c r="BB53" i="27"/>
  <c r="BC11" i="27"/>
  <c r="BC15" i="27"/>
  <c r="BE15" i="27"/>
  <c r="BB44" i="24"/>
  <c r="BE61" i="24"/>
  <c r="BB21" i="24"/>
  <c r="BC38" i="25"/>
  <c r="BI83" i="26"/>
  <c r="BG96" i="26"/>
  <c r="AC70" i="25"/>
  <c r="BE52" i="25"/>
  <c r="BG98" i="26"/>
  <c r="AL99" i="26"/>
  <c r="AB76" i="26"/>
  <c r="BB42" i="27"/>
  <c r="BD13" i="27"/>
  <c r="BF41" i="27"/>
  <c r="BE60" i="24"/>
  <c r="BD57" i="24"/>
  <c r="BF44" i="24"/>
  <c r="BC10" i="25"/>
  <c r="AP91" i="26"/>
  <c r="AL68" i="26"/>
  <c r="BC59" i="24"/>
  <c r="AB61" i="25"/>
  <c r="AB63" i="26"/>
  <c r="AL70" i="26"/>
  <c r="AC71" i="26"/>
  <c r="BD46" i="24"/>
  <c r="BC13" i="25"/>
  <c r="BI82" i="26"/>
  <c r="AD69" i="27"/>
  <c r="BF34" i="27"/>
  <c r="BF54" i="27"/>
  <c r="BD21" i="27"/>
  <c r="BF51" i="25"/>
  <c r="BB51" i="25"/>
  <c r="BB47" i="25"/>
  <c r="BF44" i="25"/>
  <c r="AZ38" i="25"/>
  <c r="BF42" i="25" s="1"/>
  <c r="BK88" i="26"/>
  <c r="AB96" i="26"/>
  <c r="BE17" i="27"/>
  <c r="BB46" i="25"/>
  <c r="BD47" i="25"/>
  <c r="BB48" i="25"/>
  <c r="AP107" i="26"/>
  <c r="AL61" i="26"/>
  <c r="BB45" i="26"/>
  <c r="BB46" i="26"/>
  <c r="BE54" i="27"/>
  <c r="BE49" i="27"/>
  <c r="BF46" i="25"/>
  <c r="BD49" i="25"/>
  <c r="BD45" i="25"/>
  <c r="BK97" i="26"/>
  <c r="AQ78" i="26"/>
  <c r="BC38" i="27"/>
  <c r="BE18" i="27"/>
  <c r="BB43" i="27"/>
  <c r="BA12" i="26"/>
  <c r="BC14" i="26" s="1"/>
  <c r="BF48" i="25"/>
  <c r="BF45" i="25"/>
  <c r="AB106" i="26"/>
  <c r="AL85" i="26"/>
  <c r="AB73" i="26"/>
  <c r="BE16" i="27"/>
  <c r="BC16" i="27"/>
  <c r="BF55" i="24"/>
  <c r="AD102" i="25"/>
  <c r="BB52" i="25"/>
  <c r="BE40" i="25"/>
  <c r="BD46" i="25"/>
  <c r="BK73" i="26"/>
  <c r="BI64" i="26"/>
  <c r="AZ46" i="26"/>
  <c r="BD50" i="26" s="1"/>
  <c r="BC47" i="27"/>
  <c r="BE37" i="27"/>
  <c r="BE19" i="27"/>
  <c r="BD43" i="27"/>
  <c r="BF29" i="24"/>
  <c r="BF19" i="24"/>
  <c r="AD110" i="25"/>
  <c r="BB45" i="25"/>
  <c r="BC15" i="25"/>
  <c r="AL96" i="26"/>
  <c r="BI104" i="26"/>
  <c r="AK87" i="26"/>
  <c r="AL82" i="26"/>
  <c r="AL63" i="26"/>
  <c r="BD45" i="26"/>
  <c r="BF13" i="27"/>
  <c r="BC14" i="27"/>
  <c r="AD72" i="25"/>
  <c r="BD48" i="25"/>
  <c r="BE59" i="24"/>
  <c r="BE51" i="25"/>
  <c r="BF50" i="25"/>
  <c r="BB49" i="25"/>
  <c r="AL101" i="26"/>
  <c r="AL78" i="26"/>
  <c r="AL79" i="26"/>
  <c r="AP64" i="26"/>
  <c r="BF45" i="26"/>
  <c r="AD77" i="27"/>
  <c r="BE14" i="27"/>
  <c r="BA34" i="26"/>
  <c r="BE36" i="26" s="1"/>
  <c r="AD75" i="27"/>
  <c r="AD61" i="27"/>
  <c r="AB103" i="27"/>
  <c r="AD106" i="27"/>
  <c r="AD63" i="27"/>
  <c r="BI70" i="27"/>
  <c r="AB61" i="27"/>
  <c r="AB111" i="27"/>
  <c r="AD82" i="27"/>
  <c r="AD70" i="27"/>
  <c r="AD81" i="27"/>
  <c r="AD105" i="27"/>
  <c r="AB75" i="27"/>
  <c r="AR92" i="27"/>
  <c r="AD92" i="27"/>
  <c r="AD91" i="27"/>
  <c r="AR88" i="27"/>
  <c r="AD89" i="27"/>
  <c r="AR100" i="27"/>
  <c r="AD101" i="27"/>
  <c r="AD99" i="27"/>
  <c r="AD76" i="27"/>
  <c r="AD65" i="27"/>
  <c r="AD71" i="27"/>
  <c r="AD104" i="27"/>
  <c r="AD74" i="27"/>
  <c r="AR98" i="27"/>
  <c r="AD98" i="27"/>
  <c r="AR94" i="27"/>
  <c r="AD95" i="27"/>
  <c r="BK64" i="27"/>
  <c r="AD66" i="27"/>
  <c r="AD80" i="27"/>
  <c r="AC61" i="27"/>
  <c r="AD87" i="27"/>
  <c r="AD100" i="27"/>
  <c r="AR79" i="27"/>
  <c r="AD79" i="27"/>
  <c r="AD78" i="27"/>
  <c r="AD108" i="27"/>
  <c r="AD107" i="27"/>
  <c r="AD111" i="27"/>
  <c r="AD109" i="27"/>
  <c r="AD64" i="27"/>
  <c r="AD67" i="27"/>
  <c r="AD90" i="27"/>
  <c r="AD110" i="27"/>
  <c r="AD94" i="27"/>
  <c r="AD85" i="27"/>
  <c r="AR103" i="27"/>
  <c r="AD103" i="27"/>
  <c r="AD96" i="27"/>
  <c r="AC105" i="27"/>
  <c r="AC108" i="27"/>
  <c r="AD84" i="27"/>
  <c r="AD83" i="27"/>
  <c r="AP88" i="27"/>
  <c r="AD62" i="27"/>
  <c r="AD68" i="27"/>
  <c r="AD73" i="27"/>
  <c r="AD88" i="27"/>
  <c r="AC65" i="27"/>
  <c r="AC84" i="27"/>
  <c r="AC106" i="27"/>
  <c r="AC107" i="27"/>
  <c r="AC93" i="27"/>
  <c r="AC90" i="27"/>
  <c r="AC78" i="27"/>
  <c r="AC69" i="27"/>
  <c r="AQ102" i="27"/>
  <c r="AC102" i="27"/>
  <c r="AQ111" i="27"/>
  <c r="AC111" i="27"/>
  <c r="AC103" i="27"/>
  <c r="AQ64" i="27"/>
  <c r="AC64" i="27"/>
  <c r="AQ76" i="27"/>
  <c r="AC76" i="27"/>
  <c r="AC75" i="27"/>
  <c r="BI60" i="27"/>
  <c r="AC62" i="27"/>
  <c r="AC82" i="27"/>
  <c r="AC77" i="27"/>
  <c r="AC66" i="27"/>
  <c r="AC81" i="27"/>
  <c r="AC109" i="27"/>
  <c r="AC91" i="27"/>
  <c r="AC100" i="27"/>
  <c r="AL82" i="27"/>
  <c r="AC83" i="27"/>
  <c r="AB64" i="27"/>
  <c r="AC104" i="27"/>
  <c r="AQ88" i="27"/>
  <c r="AC89" i="27"/>
  <c r="AC92" i="27"/>
  <c r="AC74" i="27"/>
  <c r="AQ69" i="27"/>
  <c r="AC70" i="27"/>
  <c r="AC79" i="27"/>
  <c r="AC110" i="27"/>
  <c r="AC63" i="27"/>
  <c r="AC88" i="27"/>
  <c r="AC101" i="27"/>
  <c r="AL72" i="27"/>
  <c r="AR101" i="27"/>
  <c r="AB67" i="27"/>
  <c r="AQ93" i="27"/>
  <c r="AB80" i="27"/>
  <c r="AP95" i="27"/>
  <c r="AB95" i="27"/>
  <c r="AB87" i="27"/>
  <c r="AB96" i="27"/>
  <c r="AB108" i="27"/>
  <c r="AB107" i="27"/>
  <c r="AL81" i="27"/>
  <c r="AP70" i="27"/>
  <c r="AB71" i="27"/>
  <c r="BI69" i="27"/>
  <c r="AL68" i="27"/>
  <c r="BG60" i="27"/>
  <c r="AB62" i="27"/>
  <c r="AB92" i="27"/>
  <c r="AB91" i="27"/>
  <c r="AB104" i="27"/>
  <c r="BK62" i="27"/>
  <c r="BI73" i="27"/>
  <c r="AB69" i="27"/>
  <c r="AB70" i="27"/>
  <c r="AL75" i="27"/>
  <c r="AB110" i="27"/>
  <c r="AB94" i="27"/>
  <c r="AB102" i="27"/>
  <c r="AR106" i="27"/>
  <c r="AB76" i="27"/>
  <c r="AB63" i="27"/>
  <c r="AP108" i="27"/>
  <c r="AB109" i="27"/>
  <c r="AP94" i="27"/>
  <c r="AR74" i="27"/>
  <c r="AB93" i="27"/>
  <c r="AB88" i="27"/>
  <c r="AB74" i="27"/>
  <c r="AB79" i="27"/>
  <c r="AB65" i="27"/>
  <c r="AB73" i="27"/>
  <c r="AB97" i="27"/>
  <c r="AB106" i="27"/>
  <c r="BI104" i="27"/>
  <c r="AB82" i="27"/>
  <c r="AB81" i="27"/>
  <c r="AB77" i="27"/>
  <c r="AB66" i="27"/>
  <c r="AB101" i="27"/>
  <c r="AB100" i="27"/>
  <c r="AB90" i="27"/>
  <c r="AP102" i="27"/>
  <c r="AP74" i="27"/>
  <c r="AQ75" i="27"/>
  <c r="BI105" i="27"/>
  <c r="AL91" i="27"/>
  <c r="AL89" i="27"/>
  <c r="AL84" i="27"/>
  <c r="AL104" i="27"/>
  <c r="AK109" i="27"/>
  <c r="AL107" i="27"/>
  <c r="AL98" i="27"/>
  <c r="AP98" i="27"/>
  <c r="BI106" i="27"/>
  <c r="AL83" i="27"/>
  <c r="AQ66" i="27"/>
  <c r="AL105" i="27"/>
  <c r="AR85" i="27"/>
  <c r="AR62" i="27"/>
  <c r="AP77" i="27"/>
  <c r="AR82" i="27"/>
  <c r="AP65" i="27"/>
  <c r="BG62" i="27"/>
  <c r="AP68" i="27"/>
  <c r="D65" i="27"/>
  <c r="BG66" i="27"/>
  <c r="BI88" i="27"/>
  <c r="I87" i="27"/>
  <c r="BD12" i="27"/>
  <c r="BB11" i="27"/>
  <c r="BF11" i="27"/>
  <c r="BK101" i="27"/>
  <c r="P100" i="27"/>
  <c r="BI62" i="27"/>
  <c r="I61" i="27"/>
  <c r="AK61" i="27" s="1"/>
  <c r="AP84" i="27"/>
  <c r="AP105" i="27"/>
  <c r="BK74" i="27"/>
  <c r="P73" i="27"/>
  <c r="D73" i="27"/>
  <c r="BG74" i="27"/>
  <c r="D77" i="27"/>
  <c r="BG78" i="27"/>
  <c r="AR68" i="27"/>
  <c r="BK65" i="27"/>
  <c r="P64" i="27"/>
  <c r="BF30" i="27"/>
  <c r="BE51" i="27"/>
  <c r="BK67" i="27"/>
  <c r="P66" i="27"/>
  <c r="AZ22" i="27"/>
  <c r="AZ23" i="27" s="1"/>
  <c r="BB28" i="27" s="1"/>
  <c r="BG107" i="27"/>
  <c r="D106" i="27"/>
  <c r="D99" i="27"/>
  <c r="BG100" i="27"/>
  <c r="I100" i="27"/>
  <c r="BI101" i="27"/>
  <c r="AP110" i="27"/>
  <c r="P91" i="27"/>
  <c r="BK92" i="27"/>
  <c r="BI72" i="27"/>
  <c r="I71" i="27"/>
  <c r="AK71" i="27" s="1"/>
  <c r="AQ91" i="27"/>
  <c r="BI97" i="27"/>
  <c r="I96" i="27"/>
  <c r="BI90" i="27"/>
  <c r="I89" i="27"/>
  <c r="AK89" i="27" s="1"/>
  <c r="P85" i="27"/>
  <c r="BK86" i="27"/>
  <c r="P83" i="27"/>
  <c r="AK83" i="27" s="1"/>
  <c r="BK84" i="27"/>
  <c r="AQ89" i="27"/>
  <c r="AR76" i="27"/>
  <c r="BI77" i="27"/>
  <c r="I76" i="27"/>
  <c r="BG84" i="27"/>
  <c r="AQ62" i="27"/>
  <c r="AR105" i="27"/>
  <c r="AL79" i="27"/>
  <c r="BK71" i="27"/>
  <c r="AQ77" i="27"/>
  <c r="BK76" i="27"/>
  <c r="P75" i="27"/>
  <c r="AP71" i="27"/>
  <c r="AR80" i="27"/>
  <c r="AL65" i="27"/>
  <c r="AP64" i="27"/>
  <c r="BK88" i="27"/>
  <c r="P87" i="27"/>
  <c r="AP90" i="27"/>
  <c r="BE39" i="27"/>
  <c r="L64" i="27"/>
  <c r="J64" i="27"/>
  <c r="AL64" i="27" s="1"/>
  <c r="BB29" i="27"/>
  <c r="BB30" i="27"/>
  <c r="BD11" i="27"/>
  <c r="BB22" i="27"/>
  <c r="BF19" i="27"/>
  <c r="BF22" i="27"/>
  <c r="AR112" i="27"/>
  <c r="BK109" i="27"/>
  <c r="AR93" i="27"/>
  <c r="BK90" i="27"/>
  <c r="AR77" i="27"/>
  <c r="I75" i="27"/>
  <c r="BI76" i="27"/>
  <c r="D107" i="27"/>
  <c r="BG108" i="27"/>
  <c r="AP93" i="27"/>
  <c r="I101" i="27"/>
  <c r="BI102" i="27"/>
  <c r="BG98" i="27"/>
  <c r="D97" i="27"/>
  <c r="AQ110" i="27"/>
  <c r="BI107" i="27"/>
  <c r="AR111" i="27"/>
  <c r="BI89" i="27"/>
  <c r="I88" i="27"/>
  <c r="AP99" i="27"/>
  <c r="AL88" i="27"/>
  <c r="I92" i="27"/>
  <c r="BI93" i="27"/>
  <c r="AL90" i="27"/>
  <c r="AQ81" i="27"/>
  <c r="AR113" i="27"/>
  <c r="AL101" i="27"/>
  <c r="AP96" i="27"/>
  <c r="D70" i="27"/>
  <c r="BG71" i="27"/>
  <c r="AR71" i="27"/>
  <c r="BK83" i="27"/>
  <c r="BI82" i="27"/>
  <c r="I81" i="27"/>
  <c r="BK68" i="27"/>
  <c r="D80" i="27"/>
  <c r="BG81" i="27"/>
  <c r="I79" i="27"/>
  <c r="BI80" i="27"/>
  <c r="P74" i="27"/>
  <c r="BK75" i="27"/>
  <c r="BK66" i="27"/>
  <c r="P65" i="27"/>
  <c r="BC55" i="27"/>
  <c r="BE56" i="27"/>
  <c r="BK78" i="27"/>
  <c r="P77" i="27"/>
  <c r="BC54" i="27"/>
  <c r="AQ90" i="27"/>
  <c r="AL87" i="27"/>
  <c r="AP67" i="27"/>
  <c r="BE48" i="27"/>
  <c r="BF29" i="27"/>
  <c r="BD31" i="27"/>
  <c r="AP69" i="27"/>
  <c r="BB21" i="27"/>
  <c r="BB34" i="27"/>
  <c r="BC17" i="27"/>
  <c r="AR110" i="27"/>
  <c r="AR87" i="27"/>
  <c r="AQ80" i="27"/>
  <c r="BA39" i="27"/>
  <c r="BC40" i="27" s="1"/>
  <c r="P107" i="27"/>
  <c r="BK108" i="27"/>
  <c r="BG82" i="27"/>
  <c r="D81" i="27"/>
  <c r="AP78" i="27"/>
  <c r="BG65" i="27"/>
  <c r="D64" i="27"/>
  <c r="AR107" i="27"/>
  <c r="AQ107" i="27"/>
  <c r="AL103" i="27"/>
  <c r="AQ109" i="27"/>
  <c r="AQ103" i="27"/>
  <c r="AQ101" i="27"/>
  <c r="BG106" i="27"/>
  <c r="P98" i="27"/>
  <c r="BK99" i="27"/>
  <c r="AR99" i="27"/>
  <c r="AR97" i="27"/>
  <c r="P92" i="27"/>
  <c r="BK93" i="27"/>
  <c r="AQ92" i="27"/>
  <c r="AP97" i="27"/>
  <c r="AL85" i="27"/>
  <c r="AP106" i="27"/>
  <c r="AQ85" i="27"/>
  <c r="P78" i="27"/>
  <c r="BK79" i="27"/>
  <c r="BG89" i="27"/>
  <c r="BG101" i="27"/>
  <c r="AP104" i="27"/>
  <c r="AR96" i="27"/>
  <c r="AQ79" i="27"/>
  <c r="BG73" i="27"/>
  <c r="D72" i="27"/>
  <c r="P81" i="27"/>
  <c r="BK82" i="27"/>
  <c r="P68" i="27"/>
  <c r="AK68" i="27" s="1"/>
  <c r="BK69" i="27"/>
  <c r="AL80" i="27"/>
  <c r="BI71" i="27"/>
  <c r="I70" i="27"/>
  <c r="AQ105" i="27"/>
  <c r="AP82" i="27"/>
  <c r="AP91" i="27"/>
  <c r="AR75" i="27"/>
  <c r="BK72" i="27"/>
  <c r="BG76" i="27"/>
  <c r="D75" i="27"/>
  <c r="AR78" i="27"/>
  <c r="AP80" i="27"/>
  <c r="AL77" i="27"/>
  <c r="AR84" i="27"/>
  <c r="I65" i="27"/>
  <c r="BI66" i="27"/>
  <c r="AQ63" i="27"/>
  <c r="BK61" i="27"/>
  <c r="P60" i="27"/>
  <c r="BC62" i="27"/>
  <c r="BE63" i="27"/>
  <c r="AR67" i="27"/>
  <c r="BA30" i="27"/>
  <c r="AZ13" i="27"/>
  <c r="BD18" i="27" s="1"/>
  <c r="D66" i="27"/>
  <c r="BG67" i="27"/>
  <c r="AR69" i="27"/>
  <c r="O8" i="27"/>
  <c r="BD22" i="27"/>
  <c r="BK70" i="27"/>
  <c r="P69" i="27"/>
  <c r="AK69" i="27" s="1"/>
  <c r="BG88" i="27"/>
  <c r="D87" i="27"/>
  <c r="BK107" i="27"/>
  <c r="P106" i="27"/>
  <c r="AQ108" i="27"/>
  <c r="AQ112" i="27"/>
  <c r="AR70" i="27"/>
  <c r="AP83" i="27"/>
  <c r="AQ65" i="27"/>
  <c r="AZ55" i="27"/>
  <c r="BF59" i="27" s="1"/>
  <c r="BK105" i="27"/>
  <c r="P104" i="27"/>
  <c r="AK104" i="27" s="1"/>
  <c r="BI99" i="27"/>
  <c r="I98" i="27"/>
  <c r="I97" i="27"/>
  <c r="BI98" i="27"/>
  <c r="I86" i="27"/>
  <c r="AK86" i="27" s="1"/>
  <c r="BI87" i="27"/>
  <c r="AL109" i="27"/>
  <c r="AP112" i="27"/>
  <c r="BG109" i="27"/>
  <c r="P88" i="27"/>
  <c r="BK89" i="27"/>
  <c r="BG92" i="27"/>
  <c r="D91" i="27"/>
  <c r="BK97" i="27"/>
  <c r="P96" i="27"/>
  <c r="I78" i="27"/>
  <c r="BI79" i="27"/>
  <c r="AQ113" i="27"/>
  <c r="AR104" i="27"/>
  <c r="BK94" i="27"/>
  <c r="P93" i="27"/>
  <c r="BG94" i="27"/>
  <c r="D93" i="27"/>
  <c r="BI75" i="27"/>
  <c r="I74" i="27"/>
  <c r="AR73" i="27"/>
  <c r="D74" i="27"/>
  <c r="BG75" i="27"/>
  <c r="AP72" i="27"/>
  <c r="BI81" i="27"/>
  <c r="I80" i="27"/>
  <c r="BG69" i="27"/>
  <c r="AP75" i="27"/>
  <c r="BF55" i="27"/>
  <c r="AP63" i="27"/>
  <c r="AP66" i="27"/>
  <c r="AL63" i="27"/>
  <c r="BB55" i="27"/>
  <c r="BE60" i="27"/>
  <c r="BE55" i="27"/>
  <c r="BB54" i="27"/>
  <c r="BC49" i="27"/>
  <c r="BE50" i="27"/>
  <c r="AZ34" i="27"/>
  <c r="AZ35" i="27" s="1"/>
  <c r="BC19" i="27"/>
  <c r="I95" i="27"/>
  <c r="AK95" i="27" s="1"/>
  <c r="BI96" i="27"/>
  <c r="BG97" i="27"/>
  <c r="D96" i="27"/>
  <c r="BK85" i="27"/>
  <c r="P84" i="27"/>
  <c r="I102" i="27"/>
  <c r="BI103" i="27"/>
  <c r="BE53" i="27"/>
  <c r="BC52" i="27"/>
  <c r="BB31" i="27"/>
  <c r="BD32" i="27"/>
  <c r="BD30" i="27"/>
  <c r="BF31" i="27"/>
  <c r="AG10" i="27"/>
  <c r="AH10" i="27"/>
  <c r="J10" i="27" s="1"/>
  <c r="AQ94" i="27"/>
  <c r="BI92" i="27"/>
  <c r="I91" i="27"/>
  <c r="AQ104" i="27"/>
  <c r="AP109" i="27"/>
  <c r="I107" i="27"/>
  <c r="BI108" i="27"/>
  <c r="AL96" i="27"/>
  <c r="AQ95" i="27"/>
  <c r="BK96" i="27"/>
  <c r="BG96" i="27"/>
  <c r="AR95" i="27"/>
  <c r="AR91" i="27"/>
  <c r="BI91" i="27"/>
  <c r="I90" i="27"/>
  <c r="I84" i="27"/>
  <c r="BI85" i="27"/>
  <c r="AQ86" i="27"/>
  <c r="I73" i="27"/>
  <c r="BI74" i="27"/>
  <c r="BG86" i="27"/>
  <c r="AL76" i="27"/>
  <c r="AP76" i="27"/>
  <c r="BG90" i="27"/>
  <c r="AR72" i="27"/>
  <c r="BK80" i="27"/>
  <c r="P79" i="27"/>
  <c r="BK63" i="27"/>
  <c r="P62" i="27"/>
  <c r="AK62" i="27" s="1"/>
  <c r="AR83" i="27"/>
  <c r="AQ83" i="27"/>
  <c r="AP81" i="27"/>
  <c r="BK103" i="27"/>
  <c r="P102" i="27"/>
  <c r="AL102" i="27"/>
  <c r="AQ82" i="27"/>
  <c r="D79" i="27"/>
  <c r="BG80" i="27"/>
  <c r="BK73" i="27"/>
  <c r="P72" i="27"/>
  <c r="AL73" i="27"/>
  <c r="BI64" i="27"/>
  <c r="I63" i="27"/>
  <c r="AR81" i="27"/>
  <c r="AP73" i="27"/>
  <c r="AR63" i="27"/>
  <c r="BI61" i="27"/>
  <c r="I60" i="27"/>
  <c r="AR66" i="27"/>
  <c r="D63" i="27"/>
  <c r="BG64" i="27"/>
  <c r="AR89" i="27"/>
  <c r="BK87" i="27"/>
  <c r="AR90" i="27"/>
  <c r="BC59" i="27"/>
  <c r="BC51" i="27"/>
  <c r="AQ67" i="27"/>
  <c r="BD54" i="27"/>
  <c r="BC48" i="27"/>
  <c r="BA25" i="27"/>
  <c r="BB10" i="27"/>
  <c r="AL66" i="27"/>
  <c r="BG72" i="27"/>
  <c r="AP107" i="27"/>
  <c r="P97" i="27"/>
  <c r="BK98" i="27"/>
  <c r="AL93" i="27"/>
  <c r="BA19" i="27"/>
  <c r="BI67" i="27"/>
  <c r="I66" i="27"/>
  <c r="BK102" i="27"/>
  <c r="P101" i="27"/>
  <c r="AP62" i="27"/>
  <c r="BG77" i="27"/>
  <c r="D76" i="27"/>
  <c r="BI109" i="27"/>
  <c r="I108" i="27"/>
  <c r="AK108" i="27" s="1"/>
  <c r="BI100" i="27"/>
  <c r="I99" i="27"/>
  <c r="D103" i="27"/>
  <c r="BG104" i="27"/>
  <c r="AR102" i="27"/>
  <c r="AR108" i="27"/>
  <c r="AP103" i="27"/>
  <c r="AP101" i="27"/>
  <c r="BK104" i="27"/>
  <c r="P103" i="27"/>
  <c r="AQ106" i="27"/>
  <c r="AR109" i="27"/>
  <c r="BK106" i="27"/>
  <c r="AP111" i="27"/>
  <c r="I85" i="27"/>
  <c r="BI86" i="27"/>
  <c r="D78" i="27"/>
  <c r="BG79" i="27"/>
  <c r="BG91" i="27"/>
  <c r="D90" i="27"/>
  <c r="AP113" i="27"/>
  <c r="AP92" i="27"/>
  <c r="D101" i="27"/>
  <c r="BG102" i="27"/>
  <c r="AR86" i="27"/>
  <c r="AR65" i="27"/>
  <c r="BI83" i="27"/>
  <c r="P76" i="27"/>
  <c r="BK77" i="27"/>
  <c r="AL74" i="27"/>
  <c r="AQ84" i="27"/>
  <c r="AQ72" i="27"/>
  <c r="BI68" i="27"/>
  <c r="AQ70" i="27"/>
  <c r="AQ71" i="27"/>
  <c r="P59" i="27"/>
  <c r="AK59" i="27" s="1"/>
  <c r="BK60" i="27"/>
  <c r="AP79" i="27"/>
  <c r="D102" i="27"/>
  <c r="BG103" i="27"/>
  <c r="AQ78" i="27"/>
  <c r="I77" i="27"/>
  <c r="BI78" i="27"/>
  <c r="AQ68" i="27"/>
  <c r="D60" i="27"/>
  <c r="BG61" i="27"/>
  <c r="AR64" i="27"/>
  <c r="BC39" i="27"/>
  <c r="BE52" i="27"/>
  <c r="BI65" i="27"/>
  <c r="I64" i="27"/>
  <c r="BG63" i="27"/>
  <c r="BC37" i="27"/>
  <c r="BD55" i="27"/>
  <c r="BD20" i="27"/>
  <c r="BF10" i="27"/>
  <c r="AD100" i="26"/>
  <c r="AR102" i="26"/>
  <c r="AP110" i="26"/>
  <c r="AB108" i="26"/>
  <c r="BD32" i="26"/>
  <c r="BF31" i="26"/>
  <c r="BB31" i="26"/>
  <c r="BD31" i="26"/>
  <c r="AB102" i="26"/>
  <c r="AB101" i="26"/>
  <c r="AP104" i="26"/>
  <c r="BG101" i="26"/>
  <c r="AD104" i="26"/>
  <c r="AC94" i="26"/>
  <c r="AQ96" i="26"/>
  <c r="BI72" i="26"/>
  <c r="I71" i="26"/>
  <c r="AR69" i="26"/>
  <c r="AD66" i="26"/>
  <c r="AD67" i="26"/>
  <c r="BI61" i="26"/>
  <c r="D77" i="26"/>
  <c r="BG78" i="26"/>
  <c r="AQ69" i="26"/>
  <c r="AC67" i="26"/>
  <c r="AQ67" i="26"/>
  <c r="BC52" i="26"/>
  <c r="BE53" i="26"/>
  <c r="BE48" i="26"/>
  <c r="BE50" i="26"/>
  <c r="P69" i="26"/>
  <c r="BK70" i="26"/>
  <c r="BK66" i="26"/>
  <c r="BB29" i="26"/>
  <c r="BA25" i="26"/>
  <c r="BA26" i="26" s="1"/>
  <c r="BA27" i="26" s="1"/>
  <c r="AZ17" i="26"/>
  <c r="AZ18" i="26" s="1"/>
  <c r="BI109" i="26"/>
  <c r="I108" i="26"/>
  <c r="AK108" i="26" s="1"/>
  <c r="AL97" i="26"/>
  <c r="AP95" i="26"/>
  <c r="BI84" i="26"/>
  <c r="I83" i="26"/>
  <c r="AK83" i="26" s="1"/>
  <c r="I102" i="26"/>
  <c r="BI103" i="26"/>
  <c r="BK101" i="26"/>
  <c r="AR104" i="26"/>
  <c r="AD102" i="26"/>
  <c r="AP112" i="26"/>
  <c r="AB110" i="26"/>
  <c r="BG106" i="26"/>
  <c r="P81" i="26"/>
  <c r="AK81" i="26" s="1"/>
  <c r="BK82" i="26"/>
  <c r="AR93" i="26"/>
  <c r="AD91" i="26"/>
  <c r="BK86" i="26"/>
  <c r="P85" i="26"/>
  <c r="AP97" i="26"/>
  <c r="AR92" i="26"/>
  <c r="AD90" i="26"/>
  <c r="BK89" i="26"/>
  <c r="BK74" i="26"/>
  <c r="P73" i="26"/>
  <c r="AQ99" i="26"/>
  <c r="BG94" i="26"/>
  <c r="D93" i="26"/>
  <c r="AR75" i="26"/>
  <c r="AQ74" i="26"/>
  <c r="AC72" i="26"/>
  <c r="AC66" i="26"/>
  <c r="D64" i="26"/>
  <c r="BG65" i="26"/>
  <c r="BG88" i="26"/>
  <c r="BG77" i="26"/>
  <c r="D76" i="26"/>
  <c r="BI60" i="26"/>
  <c r="I59" i="26"/>
  <c r="BG68" i="26"/>
  <c r="AQ94" i="26"/>
  <c r="BK60" i="26"/>
  <c r="BC50" i="26"/>
  <c r="BA57" i="26"/>
  <c r="BC58" i="26" s="1"/>
  <c r="Z10" i="26"/>
  <c r="BE19" i="26"/>
  <c r="P91" i="26"/>
  <c r="AK91" i="26" s="1"/>
  <c r="BK92" i="26"/>
  <c r="BK102" i="26"/>
  <c r="P101" i="26"/>
  <c r="BI63" i="26"/>
  <c r="I62" i="26"/>
  <c r="AK62" i="26" s="1"/>
  <c r="I64" i="26"/>
  <c r="BI65" i="26"/>
  <c r="AD106" i="26"/>
  <c r="AR108" i="26"/>
  <c r="BK85" i="26"/>
  <c r="P84" i="26"/>
  <c r="AK84" i="26" s="1"/>
  <c r="D86" i="26"/>
  <c r="BG87" i="26"/>
  <c r="P103" i="26"/>
  <c r="AK103" i="26" s="1"/>
  <c r="BK104" i="26"/>
  <c r="AR103" i="26"/>
  <c r="AD101" i="26"/>
  <c r="BK96" i="26"/>
  <c r="BG91" i="26"/>
  <c r="D90" i="26"/>
  <c r="AP87" i="26"/>
  <c r="AB85" i="26"/>
  <c r="BG84" i="26"/>
  <c r="AK104" i="26"/>
  <c r="AR89" i="26"/>
  <c r="AD87" i="26"/>
  <c r="AC86" i="26"/>
  <c r="AQ87" i="26"/>
  <c r="AQ88" i="26"/>
  <c r="AC85" i="26"/>
  <c r="AR87" i="26"/>
  <c r="BG81" i="26"/>
  <c r="D80" i="26"/>
  <c r="AR71" i="26"/>
  <c r="AD69" i="26"/>
  <c r="BI108" i="26"/>
  <c r="I107" i="26"/>
  <c r="AB89" i="26"/>
  <c r="AD94" i="26"/>
  <c r="AR94" i="26"/>
  <c r="BK93" i="26"/>
  <c r="AR96" i="26"/>
  <c r="AB80" i="26"/>
  <c r="AP82" i="26"/>
  <c r="AB79" i="26"/>
  <c r="BG79" i="26"/>
  <c r="AR82" i="26"/>
  <c r="AD80" i="26"/>
  <c r="BK79" i="26"/>
  <c r="BK72" i="26"/>
  <c r="P71" i="26"/>
  <c r="AQ63" i="26"/>
  <c r="AC61" i="26"/>
  <c r="AB67" i="26"/>
  <c r="AP69" i="26"/>
  <c r="BG66" i="26"/>
  <c r="AP68" i="26"/>
  <c r="I76" i="26"/>
  <c r="BI77" i="26"/>
  <c r="BG60" i="26"/>
  <c r="D59" i="26"/>
  <c r="AQ62" i="26"/>
  <c r="AC60" i="26"/>
  <c r="P70" i="26"/>
  <c r="BK71" i="26"/>
  <c r="BE52" i="26"/>
  <c r="AR77" i="26"/>
  <c r="AB70" i="26"/>
  <c r="AP72" i="26"/>
  <c r="BG69" i="26"/>
  <c r="AR70" i="26"/>
  <c r="BI69" i="26"/>
  <c r="BB30" i="26"/>
  <c r="AD110" i="26"/>
  <c r="AR112" i="26"/>
  <c r="AR101" i="26"/>
  <c r="P89" i="26"/>
  <c r="AK89" i="26" s="1"/>
  <c r="BK90" i="26"/>
  <c r="BK68" i="26"/>
  <c r="P67" i="26"/>
  <c r="D69" i="26"/>
  <c r="BG70" i="26"/>
  <c r="AP99" i="26"/>
  <c r="AB97" i="26"/>
  <c r="I75" i="26"/>
  <c r="AK75" i="26" s="1"/>
  <c r="BI76" i="26"/>
  <c r="AQ104" i="26"/>
  <c r="AQ103" i="26"/>
  <c r="AC102" i="26"/>
  <c r="BI101" i="26"/>
  <c r="AQ112" i="26"/>
  <c r="AC110" i="26"/>
  <c r="BI96" i="26"/>
  <c r="I95" i="26"/>
  <c r="AK95" i="26" s="1"/>
  <c r="BG107" i="26"/>
  <c r="D106" i="26"/>
  <c r="AP89" i="26"/>
  <c r="AB87" i="26"/>
  <c r="BG86" i="26"/>
  <c r="AB86" i="26"/>
  <c r="AD109" i="26"/>
  <c r="BI88" i="26"/>
  <c r="AQ92" i="26"/>
  <c r="AC90" i="26"/>
  <c r="AQ91" i="26"/>
  <c r="BI86" i="26"/>
  <c r="I85" i="26"/>
  <c r="AP86" i="26"/>
  <c r="BI79" i="26"/>
  <c r="AP76" i="26"/>
  <c r="AB74" i="26"/>
  <c r="AP75" i="26"/>
  <c r="AB69" i="26"/>
  <c r="AP71" i="26"/>
  <c r="AL107" i="26"/>
  <c r="I74" i="26"/>
  <c r="BI75" i="26"/>
  <c r="AQ75" i="26"/>
  <c r="AC73" i="26"/>
  <c r="BK69" i="26"/>
  <c r="P68" i="26"/>
  <c r="AK68" i="26" s="1"/>
  <c r="BI94" i="26"/>
  <c r="I93" i="26"/>
  <c r="AD86" i="26"/>
  <c r="AR74" i="26"/>
  <c r="AD72" i="26"/>
  <c r="BI68" i="26"/>
  <c r="I67" i="26"/>
  <c r="J64" i="26"/>
  <c r="AL64" i="26" s="1"/>
  <c r="L64" i="26"/>
  <c r="AR80" i="26"/>
  <c r="AD78" i="26"/>
  <c r="AP79" i="26"/>
  <c r="AB77" i="26"/>
  <c r="AP70" i="26"/>
  <c r="AR62" i="26"/>
  <c r="AD60" i="26"/>
  <c r="BE54" i="26"/>
  <c r="BE57" i="26"/>
  <c r="AB71" i="26"/>
  <c r="AP73" i="26"/>
  <c r="BA39" i="26"/>
  <c r="BI71" i="26"/>
  <c r="BC51" i="26"/>
  <c r="BC49" i="26"/>
  <c r="AQ72" i="26"/>
  <c r="BF29" i="26"/>
  <c r="AQ100" i="26"/>
  <c r="AC98" i="26"/>
  <c r="BK107" i="26"/>
  <c r="P106" i="26"/>
  <c r="AB100" i="26"/>
  <c r="AP102" i="26"/>
  <c r="AP92" i="26"/>
  <c r="AB90" i="26"/>
  <c r="AC81" i="26"/>
  <c r="AQ83" i="26"/>
  <c r="BG80" i="26"/>
  <c r="D79" i="26"/>
  <c r="AL109" i="26"/>
  <c r="AR99" i="26"/>
  <c r="AD97" i="26"/>
  <c r="AP109" i="26"/>
  <c r="AB107" i="26"/>
  <c r="BK87" i="26"/>
  <c r="P86" i="26"/>
  <c r="AC89" i="26"/>
  <c r="AB84" i="26"/>
  <c r="AR76" i="26"/>
  <c r="AD74" i="26"/>
  <c r="AQ85" i="26"/>
  <c r="AC83" i="26"/>
  <c r="AP90" i="26"/>
  <c r="BG90" i="26"/>
  <c r="P74" i="26"/>
  <c r="BK75" i="26"/>
  <c r="AC93" i="26"/>
  <c r="AL93" i="26"/>
  <c r="AR88" i="26"/>
  <c r="P60" i="26"/>
  <c r="AK60" i="26" s="1"/>
  <c r="BK61" i="26"/>
  <c r="AQ86" i="26"/>
  <c r="AL60" i="26"/>
  <c r="AQ80" i="26"/>
  <c r="AC78" i="26"/>
  <c r="P66" i="26"/>
  <c r="BK67" i="26"/>
  <c r="AC77" i="26"/>
  <c r="AQ79" i="26"/>
  <c r="AP62" i="26"/>
  <c r="AB60" i="26"/>
  <c r="BE49" i="26"/>
  <c r="BG76" i="26"/>
  <c r="BC56" i="26"/>
  <c r="AD71" i="26"/>
  <c r="AR73" i="26"/>
  <c r="AL69" i="26"/>
  <c r="AZ32" i="26"/>
  <c r="BB32" i="26"/>
  <c r="BF30" i="26"/>
  <c r="AA9" i="26"/>
  <c r="O9" i="26" s="1"/>
  <c r="AZ11" i="26"/>
  <c r="BD12" i="26" s="1"/>
  <c r="AR107" i="26"/>
  <c r="AD105" i="26"/>
  <c r="I106" i="26"/>
  <c r="BI107" i="26"/>
  <c r="AB94" i="26"/>
  <c r="AP96" i="26"/>
  <c r="AR79" i="26"/>
  <c r="AD77" i="26"/>
  <c r="BK76" i="26"/>
  <c r="BA19" i="26"/>
  <c r="AZ22" i="26"/>
  <c r="AB93" i="26"/>
  <c r="BI97" i="26"/>
  <c r="AC97" i="26"/>
  <c r="AQ113" i="26"/>
  <c r="AC111" i="26"/>
  <c r="BI100" i="26"/>
  <c r="I99" i="26"/>
  <c r="AR91" i="26"/>
  <c r="AD89" i="26"/>
  <c r="BG103" i="26"/>
  <c r="D102" i="26"/>
  <c r="P102" i="26"/>
  <c r="BK103" i="26"/>
  <c r="BI66" i="26"/>
  <c r="I65" i="26"/>
  <c r="AK65" i="26" s="1"/>
  <c r="BK91" i="26"/>
  <c r="P90" i="26"/>
  <c r="AL89" i="26"/>
  <c r="AB99" i="26"/>
  <c r="AR110" i="26"/>
  <c r="AD108" i="26"/>
  <c r="AQ102" i="26"/>
  <c r="AQ77" i="26"/>
  <c r="AC75" i="26"/>
  <c r="AC74" i="26"/>
  <c r="AL72" i="26"/>
  <c r="BG99" i="26"/>
  <c r="AQ95" i="26"/>
  <c r="BI85" i="26"/>
  <c r="AD96" i="26"/>
  <c r="AQ82" i="26"/>
  <c r="AC80" i="26"/>
  <c r="D71" i="26"/>
  <c r="BG72" i="26"/>
  <c r="AP74" i="26"/>
  <c r="AC68" i="26"/>
  <c r="AQ70" i="26"/>
  <c r="BI67" i="26"/>
  <c r="BG62" i="26"/>
  <c r="D61" i="26"/>
  <c r="AP80" i="26"/>
  <c r="AB78" i="26"/>
  <c r="BK64" i="26"/>
  <c r="AR78" i="26"/>
  <c r="BC48" i="26"/>
  <c r="BC54" i="26"/>
  <c r="BI80" i="26"/>
  <c r="BC57" i="26"/>
  <c r="AD70" i="26"/>
  <c r="AR72" i="26"/>
  <c r="BF46" i="26"/>
  <c r="BD30" i="26"/>
  <c r="BB11" i="26"/>
  <c r="P105" i="26"/>
  <c r="AK105" i="26" s="1"/>
  <c r="BK106" i="26"/>
  <c r="BG97" i="26"/>
  <c r="D96" i="26"/>
  <c r="AK96" i="26" s="1"/>
  <c r="AK109" i="26"/>
  <c r="AR100" i="26"/>
  <c r="AR105" i="26"/>
  <c r="AC106" i="26"/>
  <c r="AQ108" i="26"/>
  <c r="BI105" i="26"/>
  <c r="AQ107" i="26"/>
  <c r="AC105" i="26"/>
  <c r="BK99" i="26"/>
  <c r="P98" i="26"/>
  <c r="I98" i="26"/>
  <c r="BI99" i="26"/>
  <c r="AQ106" i="26"/>
  <c r="AR109" i="26"/>
  <c r="AD107" i="26"/>
  <c r="BI98" i="26"/>
  <c r="J86" i="26"/>
  <c r="AL86" i="26" s="1"/>
  <c r="BI87" i="26"/>
  <c r="AP94" i="26"/>
  <c r="AR111" i="26"/>
  <c r="I92" i="26"/>
  <c r="AK92" i="26" s="1"/>
  <c r="BI93" i="26"/>
  <c r="AC101" i="26"/>
  <c r="BG109" i="26"/>
  <c r="BG100" i="26"/>
  <c r="D99" i="26"/>
  <c r="AL95" i="26"/>
  <c r="AQ105" i="26"/>
  <c r="AC103" i="26"/>
  <c r="AP111" i="26"/>
  <c r="I101" i="26"/>
  <c r="BI102" i="26"/>
  <c r="AL106" i="26"/>
  <c r="AD99" i="26"/>
  <c r="AP93" i="26"/>
  <c r="AB91" i="26"/>
  <c r="AL87" i="26"/>
  <c r="AC79" i="26"/>
  <c r="AR95" i="26"/>
  <c r="AP101" i="26"/>
  <c r="BI81" i="26"/>
  <c r="I80" i="26"/>
  <c r="BG74" i="26"/>
  <c r="D73" i="26"/>
  <c r="BK108" i="26"/>
  <c r="P107" i="26"/>
  <c r="D107" i="26"/>
  <c r="BG108" i="26"/>
  <c r="BG89" i="26"/>
  <c r="P82" i="26"/>
  <c r="AK82" i="26" s="1"/>
  <c r="BK83" i="26"/>
  <c r="AR81" i="26"/>
  <c r="AR90" i="26"/>
  <c r="AP77" i="26"/>
  <c r="AB75" i="26"/>
  <c r="AR98" i="26"/>
  <c r="BK94" i="26"/>
  <c r="P93" i="26"/>
  <c r="P79" i="26"/>
  <c r="BK80" i="26"/>
  <c r="BI74" i="26"/>
  <c r="BI73" i="26"/>
  <c r="AB64" i="26"/>
  <c r="BG63" i="26"/>
  <c r="AP66" i="26"/>
  <c r="BI62" i="26"/>
  <c r="I61" i="26"/>
  <c r="AR68" i="26"/>
  <c r="AC82" i="26"/>
  <c r="BI78" i="26"/>
  <c r="I77" i="26"/>
  <c r="BG67" i="26"/>
  <c r="D66" i="26"/>
  <c r="AP67" i="26"/>
  <c r="AL59" i="26"/>
  <c r="BC55" i="26"/>
  <c r="BE55" i="26"/>
  <c r="BG102" i="26"/>
  <c r="BG71" i="26"/>
  <c r="D70" i="26"/>
  <c r="BI70" i="26"/>
  <c r="I69" i="26"/>
  <c r="BI95" i="26"/>
  <c r="BB44" i="26"/>
  <c r="AZ37" i="26"/>
  <c r="AZ38" i="26" s="1"/>
  <c r="AR67" i="26"/>
  <c r="E10" i="26"/>
  <c r="F10" i="26" s="1"/>
  <c r="BG11" i="26" s="1"/>
  <c r="O8" i="26"/>
  <c r="AD77" i="25"/>
  <c r="H9" i="25"/>
  <c r="AC100" i="25"/>
  <c r="AD76" i="25"/>
  <c r="AD62" i="25"/>
  <c r="AC61" i="25"/>
  <c r="AD93" i="25"/>
  <c r="AD67" i="25"/>
  <c r="AD66" i="25"/>
  <c r="AD65" i="25"/>
  <c r="AC90" i="25"/>
  <c r="AD80" i="25"/>
  <c r="AD91" i="25"/>
  <c r="AD109" i="25"/>
  <c r="AR105" i="25"/>
  <c r="AD105" i="25"/>
  <c r="AD106" i="25"/>
  <c r="AD88" i="25"/>
  <c r="AR70" i="25"/>
  <c r="AD70" i="25"/>
  <c r="AR66" i="25"/>
  <c r="AD104" i="25"/>
  <c r="AL97" i="25"/>
  <c r="BK105" i="25"/>
  <c r="AD107" i="25"/>
  <c r="AD68" i="25"/>
  <c r="AD101" i="25"/>
  <c r="BK109" i="25"/>
  <c r="AD111" i="25"/>
  <c r="AD98" i="25"/>
  <c r="AD99" i="25"/>
  <c r="AD97" i="25"/>
  <c r="AD86" i="25"/>
  <c r="AD78" i="25"/>
  <c r="AD73" i="25"/>
  <c r="AD74" i="25"/>
  <c r="AD81" i="25"/>
  <c r="AD108" i="25"/>
  <c r="AD92" i="25"/>
  <c r="AD75" i="25"/>
  <c r="AP63" i="25"/>
  <c r="AD87" i="25"/>
  <c r="AD79" i="25"/>
  <c r="AD100" i="25"/>
  <c r="AR88" i="25"/>
  <c r="AD89" i="25"/>
  <c r="AB68" i="25"/>
  <c r="AD61" i="25"/>
  <c r="AD63" i="25"/>
  <c r="AC64" i="25"/>
  <c r="AD71" i="25"/>
  <c r="AD69" i="25"/>
  <c r="AR80" i="25"/>
  <c r="AC68" i="25"/>
  <c r="AB99" i="25"/>
  <c r="AL109" i="25"/>
  <c r="AC103" i="25"/>
  <c r="AL80" i="25"/>
  <c r="AC81" i="25"/>
  <c r="AC110" i="25"/>
  <c r="AC83" i="25"/>
  <c r="AC80" i="25"/>
  <c r="BI83" i="25"/>
  <c r="AC85" i="25"/>
  <c r="AQ110" i="25"/>
  <c r="AC111" i="25"/>
  <c r="AB106" i="25"/>
  <c r="AC76" i="25"/>
  <c r="AC93" i="25"/>
  <c r="AC69" i="25"/>
  <c r="AC92" i="25"/>
  <c r="AB92" i="25"/>
  <c r="AC89" i="25"/>
  <c r="AC109" i="25"/>
  <c r="AC82" i="25"/>
  <c r="AB97" i="25"/>
  <c r="AC101" i="25"/>
  <c r="AC99" i="25"/>
  <c r="AC102" i="25"/>
  <c r="AC78" i="25"/>
  <c r="AC79" i="25"/>
  <c r="BI71" i="25"/>
  <c r="AC73" i="25"/>
  <c r="BI89" i="25"/>
  <c r="AC91" i="25"/>
  <c r="AL90" i="25"/>
  <c r="AC71" i="25"/>
  <c r="AC62" i="25"/>
  <c r="AC63" i="25"/>
  <c r="AC88" i="25"/>
  <c r="AC75" i="25"/>
  <c r="AC74" i="25"/>
  <c r="AB67" i="25"/>
  <c r="AB96" i="25"/>
  <c r="BK60" i="25"/>
  <c r="AB72" i="25"/>
  <c r="AB102" i="25"/>
  <c r="BG61" i="25"/>
  <c r="AB63" i="25"/>
  <c r="AB81" i="25"/>
  <c r="AB110" i="25"/>
  <c r="AL86" i="25"/>
  <c r="AP69" i="25"/>
  <c r="AB69" i="25"/>
  <c r="AQ79" i="25"/>
  <c r="AP111" i="25"/>
  <c r="AB111" i="25"/>
  <c r="BG91" i="25"/>
  <c r="AB101" i="25"/>
  <c r="AQ85" i="25"/>
  <c r="AB73" i="25"/>
  <c r="AB104" i="25"/>
  <c r="AP76" i="25"/>
  <c r="AB77" i="25"/>
  <c r="AB75" i="25"/>
  <c r="AP105" i="25"/>
  <c r="AB80" i="25"/>
  <c r="AB79" i="25"/>
  <c r="BG97" i="25"/>
  <c r="AP98" i="25"/>
  <c r="AB98" i="25"/>
  <c r="AP87" i="25"/>
  <c r="AB87" i="25"/>
  <c r="AQ101" i="25"/>
  <c r="AQ93" i="25"/>
  <c r="AB62" i="25"/>
  <c r="AB71" i="25"/>
  <c r="AB66" i="25"/>
  <c r="AB93" i="25"/>
  <c r="AB91" i="25"/>
  <c r="BK107" i="25"/>
  <c r="AB100" i="25"/>
  <c r="AB89" i="25"/>
  <c r="AB88" i="25"/>
  <c r="AB83" i="25"/>
  <c r="AB85" i="25"/>
  <c r="AB86" i="25"/>
  <c r="AB105" i="25"/>
  <c r="AB65" i="25"/>
  <c r="AL60" i="25"/>
  <c r="AL81" i="25"/>
  <c r="BG85" i="25"/>
  <c r="AP77" i="25"/>
  <c r="BG104" i="25"/>
  <c r="AL68" i="25"/>
  <c r="BG75" i="25"/>
  <c r="AL108" i="25"/>
  <c r="BI99" i="25"/>
  <c r="BI91" i="25"/>
  <c r="AL87" i="25"/>
  <c r="BK89" i="25"/>
  <c r="AL92" i="25"/>
  <c r="AL83" i="25"/>
  <c r="AR62" i="25"/>
  <c r="BG63" i="25"/>
  <c r="D62" i="25"/>
  <c r="BA24" i="25"/>
  <c r="I104" i="25"/>
  <c r="AK104" i="25" s="1"/>
  <c r="BI105" i="25"/>
  <c r="AR79" i="25"/>
  <c r="BC40" i="25"/>
  <c r="BC37" i="25"/>
  <c r="AZ32" i="25"/>
  <c r="BF33" i="25" s="1"/>
  <c r="BI78" i="25"/>
  <c r="I77" i="25"/>
  <c r="AK77" i="25" s="1"/>
  <c r="AL99" i="25"/>
  <c r="AR68" i="25"/>
  <c r="BK65" i="25"/>
  <c r="BI80" i="25"/>
  <c r="I79" i="25"/>
  <c r="BG89" i="25"/>
  <c r="D88" i="25"/>
  <c r="AK88" i="25" s="1"/>
  <c r="AP103" i="25"/>
  <c r="AQ103" i="25"/>
  <c r="BK98" i="25"/>
  <c r="P97" i="25"/>
  <c r="AQ100" i="25"/>
  <c r="AR73" i="25"/>
  <c r="BG93" i="25"/>
  <c r="AQ78" i="25"/>
  <c r="P68" i="25"/>
  <c r="BK69" i="25"/>
  <c r="BG106" i="25"/>
  <c r="D105" i="25"/>
  <c r="AP108" i="25"/>
  <c r="BG105" i="25"/>
  <c r="AQ63" i="25"/>
  <c r="BI64" i="25"/>
  <c r="I63" i="25"/>
  <c r="AR74" i="25"/>
  <c r="D67" i="25"/>
  <c r="BG68" i="25"/>
  <c r="BI62" i="25"/>
  <c r="I61" i="25"/>
  <c r="AL65" i="25"/>
  <c r="AR64" i="25"/>
  <c r="AQ62" i="25"/>
  <c r="AQ65" i="25"/>
  <c r="AL62" i="25"/>
  <c r="BK71" i="25"/>
  <c r="C8" i="25"/>
  <c r="AP75" i="25"/>
  <c r="AQ105" i="25"/>
  <c r="AQ104" i="25"/>
  <c r="AP71" i="25"/>
  <c r="AL63" i="25"/>
  <c r="AR75" i="25"/>
  <c r="BK79" i="25"/>
  <c r="P78" i="25"/>
  <c r="AR93" i="25"/>
  <c r="AR77" i="25"/>
  <c r="BK74" i="25"/>
  <c r="AL74" i="25"/>
  <c r="AP74" i="25"/>
  <c r="BG71" i="25"/>
  <c r="D79" i="25"/>
  <c r="BG80" i="25"/>
  <c r="BG103" i="25"/>
  <c r="D108" i="25"/>
  <c r="AK108" i="25" s="1"/>
  <c r="BG109" i="25"/>
  <c r="BK87" i="25"/>
  <c r="P86" i="25"/>
  <c r="I73" i="25"/>
  <c r="AK73" i="25" s="1"/>
  <c r="BI74" i="25"/>
  <c r="BI87" i="25"/>
  <c r="I86" i="25"/>
  <c r="BI82" i="25"/>
  <c r="I81" i="25"/>
  <c r="P75" i="25"/>
  <c r="BK76" i="25"/>
  <c r="AP86" i="25"/>
  <c r="BG83" i="25"/>
  <c r="AP85" i="25"/>
  <c r="P71" i="25"/>
  <c r="BK72" i="25"/>
  <c r="D69" i="25"/>
  <c r="AK69" i="25" s="1"/>
  <c r="BG70" i="25"/>
  <c r="D68" i="25"/>
  <c r="BG69" i="25"/>
  <c r="AQ71" i="25"/>
  <c r="BI68" i="25"/>
  <c r="BI102" i="25"/>
  <c r="AP84" i="25"/>
  <c r="BI73" i="25"/>
  <c r="I72" i="25"/>
  <c r="AL78" i="25"/>
  <c r="AQ81" i="25"/>
  <c r="AQ80" i="25"/>
  <c r="AP94" i="25"/>
  <c r="AP93" i="25"/>
  <c r="AP66" i="25"/>
  <c r="BE56" i="25"/>
  <c r="BC55" i="25"/>
  <c r="BE54" i="25"/>
  <c r="BC53" i="25"/>
  <c r="BI70" i="25"/>
  <c r="AQ82" i="25"/>
  <c r="BE38" i="25"/>
  <c r="BB11" i="25"/>
  <c r="BA40" i="25"/>
  <c r="BC41" i="25" s="1"/>
  <c r="AP112" i="25"/>
  <c r="P100" i="25"/>
  <c r="BK101" i="25"/>
  <c r="D87" i="25"/>
  <c r="BG88" i="25"/>
  <c r="AR84" i="25"/>
  <c r="AQ77" i="25"/>
  <c r="AQ76" i="25"/>
  <c r="BK84" i="25"/>
  <c r="P83" i="25"/>
  <c r="I105" i="25"/>
  <c r="BI106" i="25"/>
  <c r="AQ72" i="25"/>
  <c r="I68" i="25"/>
  <c r="BI69" i="25"/>
  <c r="D78" i="25"/>
  <c r="BG79" i="25"/>
  <c r="AP95" i="25"/>
  <c r="BA57" i="25"/>
  <c r="BC59" i="25" s="1"/>
  <c r="BE57" i="25"/>
  <c r="BI60" i="25"/>
  <c r="I59" i="25"/>
  <c r="BG64" i="25"/>
  <c r="BC49" i="25"/>
  <c r="BE50" i="25"/>
  <c r="AR111" i="25"/>
  <c r="AR110" i="25"/>
  <c r="AQ95" i="25"/>
  <c r="AR109" i="25"/>
  <c r="AR100" i="25"/>
  <c r="BG95" i="25"/>
  <c r="D65" i="25"/>
  <c r="BG66" i="25"/>
  <c r="BC39" i="25"/>
  <c r="BE13" i="25"/>
  <c r="BC12" i="25"/>
  <c r="AQ113" i="25"/>
  <c r="BK102" i="25"/>
  <c r="P101" i="25"/>
  <c r="AQ92" i="25"/>
  <c r="BK97" i="25"/>
  <c r="P96" i="25"/>
  <c r="AK96" i="25" s="1"/>
  <c r="BK86" i="25"/>
  <c r="P85" i="25"/>
  <c r="AK85" i="25" s="1"/>
  <c r="BK100" i="25"/>
  <c r="P99" i="25"/>
  <c r="AK109" i="25"/>
  <c r="AL100" i="25"/>
  <c r="P87" i="25"/>
  <c r="BK88" i="25"/>
  <c r="BG82" i="25"/>
  <c r="D81" i="25"/>
  <c r="AR78" i="25"/>
  <c r="AR92" i="25"/>
  <c r="BI81" i="25"/>
  <c r="I80" i="25"/>
  <c r="AL76" i="25"/>
  <c r="BK68" i="25"/>
  <c r="P67" i="25"/>
  <c r="AR67" i="25"/>
  <c r="AQ70" i="25"/>
  <c r="I71" i="25"/>
  <c r="BI72" i="25"/>
  <c r="AQ74" i="25"/>
  <c r="AQ73" i="25"/>
  <c r="BI61" i="25"/>
  <c r="I60" i="25"/>
  <c r="AK60" i="25" s="1"/>
  <c r="BI75" i="25"/>
  <c r="AP72" i="25"/>
  <c r="BG62" i="25"/>
  <c r="D61" i="25"/>
  <c r="AL59" i="25"/>
  <c r="I91" i="25"/>
  <c r="BI92" i="25"/>
  <c r="BK70" i="25"/>
  <c r="AP65" i="25"/>
  <c r="BE37" i="25"/>
  <c r="AP82" i="25"/>
  <c r="BF32" i="25"/>
  <c r="AZ11" i="25"/>
  <c r="BD12" i="25" s="1"/>
  <c r="BE39" i="25"/>
  <c r="BA30" i="25"/>
  <c r="BD11" i="25"/>
  <c r="BF11" i="25"/>
  <c r="D107" i="25"/>
  <c r="AK107" i="25" s="1"/>
  <c r="BG108" i="25"/>
  <c r="BI109" i="25"/>
  <c r="AQ91" i="25"/>
  <c r="BI88" i="25"/>
  <c r="AR83" i="25"/>
  <c r="AR94" i="25"/>
  <c r="I62" i="25"/>
  <c r="BI63" i="25"/>
  <c r="AR91" i="25"/>
  <c r="AP89" i="25"/>
  <c r="BG86" i="25"/>
  <c r="BI84" i="25"/>
  <c r="I83" i="25"/>
  <c r="AL67" i="25"/>
  <c r="BK92" i="25"/>
  <c r="P91" i="25"/>
  <c r="P79" i="25"/>
  <c r="BK80" i="25"/>
  <c r="O9" i="25"/>
  <c r="BI96" i="25"/>
  <c r="I95" i="25"/>
  <c r="AK95" i="25" s="1"/>
  <c r="BG99" i="25"/>
  <c r="D98" i="25"/>
  <c r="AK98" i="25" s="1"/>
  <c r="AR107" i="25"/>
  <c r="BK104" i="25"/>
  <c r="BK90" i="25"/>
  <c r="P89" i="25"/>
  <c r="BG76" i="25"/>
  <c r="D75" i="25"/>
  <c r="BG77" i="25"/>
  <c r="D76" i="25"/>
  <c r="BG84" i="25"/>
  <c r="D83" i="25"/>
  <c r="AR71" i="25"/>
  <c r="AR69" i="25"/>
  <c r="AL91" i="25"/>
  <c r="BK63" i="25"/>
  <c r="P62" i="25"/>
  <c r="AQ75" i="25"/>
  <c r="AR112" i="25"/>
  <c r="AP91" i="25"/>
  <c r="AR103" i="25"/>
  <c r="D97" i="25"/>
  <c r="BG98" i="25"/>
  <c r="BK94" i="25"/>
  <c r="P93" i="25"/>
  <c r="AK93" i="25" s="1"/>
  <c r="BK83" i="25"/>
  <c r="P82" i="25"/>
  <c r="AK82" i="25" s="1"/>
  <c r="AP104" i="25"/>
  <c r="BK99" i="25"/>
  <c r="AR102" i="25"/>
  <c r="AQ112" i="25"/>
  <c r="BI90" i="25"/>
  <c r="I89" i="25"/>
  <c r="AP110" i="25"/>
  <c r="AR106" i="25"/>
  <c r="AR95" i="25"/>
  <c r="BG101" i="25"/>
  <c r="D100" i="25"/>
  <c r="AR98" i="25"/>
  <c r="BG100" i="25"/>
  <c r="AR76" i="25"/>
  <c r="BG81" i="25"/>
  <c r="D80" i="25"/>
  <c r="AQ84" i="25"/>
  <c r="AQ83" i="25"/>
  <c r="AR89" i="25"/>
  <c r="AR87" i="25"/>
  <c r="AR63" i="25"/>
  <c r="AL105" i="25"/>
  <c r="D71" i="25"/>
  <c r="BG72" i="25"/>
  <c r="AZ55" i="25"/>
  <c r="BD60" i="25" s="1"/>
  <c r="AQ89" i="25"/>
  <c r="BG73" i="25"/>
  <c r="D72" i="25"/>
  <c r="P72" i="25"/>
  <c r="BK73" i="25"/>
  <c r="BC47" i="25"/>
  <c r="BI79" i="25"/>
  <c r="I78" i="25"/>
  <c r="D91" i="25"/>
  <c r="BG92" i="25"/>
  <c r="BI66" i="25"/>
  <c r="I65" i="25"/>
  <c r="AR65" i="25"/>
  <c r="BC36" i="25"/>
  <c r="AR82" i="25"/>
  <c r="BC52" i="25"/>
  <c r="BE53" i="25"/>
  <c r="AZ17" i="25"/>
  <c r="BC11" i="25"/>
  <c r="C9" i="25"/>
  <c r="AR101" i="25"/>
  <c r="D89" i="25"/>
  <c r="BG90" i="25"/>
  <c r="I92" i="25"/>
  <c r="AK92" i="25" s="1"/>
  <c r="BI93" i="25"/>
  <c r="BI67" i="25"/>
  <c r="I66" i="25"/>
  <c r="AK66" i="25" s="1"/>
  <c r="AQ90" i="25"/>
  <c r="AP68" i="25"/>
  <c r="BG65" i="25"/>
  <c r="BA20" i="25"/>
  <c r="BA21" i="25" s="1"/>
  <c r="BG102" i="25"/>
  <c r="D101" i="25"/>
  <c r="P80" i="25"/>
  <c r="BK81" i="25"/>
  <c r="AP73" i="25"/>
  <c r="AP67" i="25"/>
  <c r="AL61" i="25"/>
  <c r="I84" i="25"/>
  <c r="AK84" i="25" s="1"/>
  <c r="BI85" i="25"/>
  <c r="AR99" i="25"/>
  <c r="BK64" i="25"/>
  <c r="P63" i="25"/>
  <c r="AQ66" i="25"/>
  <c r="AL72" i="25"/>
  <c r="BG60" i="25"/>
  <c r="D59" i="25"/>
  <c r="AP64" i="25"/>
  <c r="O8" i="25"/>
  <c r="AP90" i="25"/>
  <c r="AQ102" i="25"/>
  <c r="AP102" i="25"/>
  <c r="AR90" i="25"/>
  <c r="P81" i="25"/>
  <c r="BK82" i="25"/>
  <c r="BK108" i="25"/>
  <c r="D106" i="25"/>
  <c r="AK106" i="25" s="1"/>
  <c r="BG107" i="25"/>
  <c r="BI108" i="25"/>
  <c r="AP99" i="25"/>
  <c r="BG96" i="25"/>
  <c r="AP97" i="25"/>
  <c r="BI103" i="25"/>
  <c r="I102" i="25"/>
  <c r="AK102" i="25" s="1"/>
  <c r="AP101" i="25"/>
  <c r="AP88" i="25"/>
  <c r="AR104" i="25"/>
  <c r="BI100" i="25"/>
  <c r="I99" i="25"/>
  <c r="AP107" i="25"/>
  <c r="AP106" i="25"/>
  <c r="BK91" i="25"/>
  <c r="I100" i="25"/>
  <c r="BI101" i="25"/>
  <c r="AP100" i="25"/>
  <c r="AP78" i="25"/>
  <c r="AQ111" i="25"/>
  <c r="AP83" i="25"/>
  <c r="P74" i="25"/>
  <c r="AK74" i="25" s="1"/>
  <c r="BK75" i="25"/>
  <c r="D86" i="25"/>
  <c r="BG87" i="25"/>
  <c r="P76" i="25"/>
  <c r="BK77" i="25"/>
  <c r="AQ86" i="25"/>
  <c r="AL69" i="25"/>
  <c r="AP70" i="25"/>
  <c r="BG67" i="25"/>
  <c r="AR108" i="25"/>
  <c r="BK106" i="25"/>
  <c r="P105" i="25"/>
  <c r="AP92" i="25"/>
  <c r="AL71" i="25"/>
  <c r="BK61" i="25"/>
  <c r="BK66" i="25"/>
  <c r="P65" i="25"/>
  <c r="BI98" i="25"/>
  <c r="BE48" i="25"/>
  <c r="BK78" i="25"/>
  <c r="AR81" i="25"/>
  <c r="AP81" i="25"/>
  <c r="BG78" i="25"/>
  <c r="AP80" i="25"/>
  <c r="AP62" i="25"/>
  <c r="AZ52" i="25"/>
  <c r="BF54" i="25" s="1"/>
  <c r="BF49" i="25"/>
  <c r="BF52" i="25"/>
  <c r="AQ94" i="25"/>
  <c r="P61" i="25"/>
  <c r="BK62" i="25"/>
  <c r="AQ64" i="25"/>
  <c r="AR72" i="25"/>
  <c r="BE49" i="25"/>
  <c r="BB50" i="25"/>
  <c r="AL79" i="25"/>
  <c r="BC51" i="25"/>
  <c r="BC14" i="25"/>
  <c r="BE15" i="25"/>
  <c r="BE12" i="25"/>
  <c r="BA15" i="25"/>
  <c r="BE20" i="25" s="1"/>
  <c r="BE11" i="25"/>
  <c r="BE14" i="25"/>
  <c r="BK88" i="24"/>
  <c r="AP94" i="24"/>
  <c r="BK103" i="24"/>
  <c r="AD103" i="24"/>
  <c r="BK63" i="24"/>
  <c r="AD63" i="24"/>
  <c r="AR63" i="24"/>
  <c r="AD61" i="24"/>
  <c r="BK87" i="24"/>
  <c r="AD87" i="24"/>
  <c r="BK108" i="24"/>
  <c r="AD108" i="24"/>
  <c r="AR65" i="24"/>
  <c r="AQ76" i="24"/>
  <c r="AC74" i="24"/>
  <c r="AR102" i="24"/>
  <c r="AQ105" i="24"/>
  <c r="AC104" i="24"/>
  <c r="AQ72" i="24"/>
  <c r="AC70" i="24"/>
  <c r="AQ102" i="24"/>
  <c r="AC101" i="24"/>
  <c r="AQ110" i="24"/>
  <c r="AC109" i="24"/>
  <c r="AQ71" i="24"/>
  <c r="BG100" i="24"/>
  <c r="AB100" i="24"/>
  <c r="BG106" i="24"/>
  <c r="AB106" i="24"/>
  <c r="AL94" i="24"/>
  <c r="BG74" i="24"/>
  <c r="AB74" i="24"/>
  <c r="BG92" i="24"/>
  <c r="AR80" i="24"/>
  <c r="AP71" i="24"/>
  <c r="AB70" i="24"/>
  <c r="AP65" i="24"/>
  <c r="AP80" i="24"/>
  <c r="AB78" i="24"/>
  <c r="BG98" i="24"/>
  <c r="AB98" i="24"/>
  <c r="BK78" i="24"/>
  <c r="AR79" i="24"/>
  <c r="AP102" i="24"/>
  <c r="BG83" i="24"/>
  <c r="AP85" i="24"/>
  <c r="AP84" i="24"/>
  <c r="AL101" i="24"/>
  <c r="BG80" i="24"/>
  <c r="AR85" i="24"/>
  <c r="BG71" i="24"/>
  <c r="AP96" i="24"/>
  <c r="BI74" i="24"/>
  <c r="AL88" i="24"/>
  <c r="BK67" i="24"/>
  <c r="AE10" i="24"/>
  <c r="D10" i="24" s="1"/>
  <c r="AP107" i="24"/>
  <c r="AP100" i="24"/>
  <c r="AR108" i="24"/>
  <c r="AP99" i="24"/>
  <c r="AL79" i="24"/>
  <c r="BK96" i="24"/>
  <c r="AL95" i="24"/>
  <c r="AL86" i="24"/>
  <c r="AL85" i="24"/>
  <c r="AL96" i="24"/>
  <c r="AL98" i="24"/>
  <c r="AQ89" i="24"/>
  <c r="AL63" i="24"/>
  <c r="AQ99" i="24"/>
  <c r="AQ100" i="24"/>
  <c r="AQ97" i="24"/>
  <c r="BI94" i="24"/>
  <c r="BG72" i="24"/>
  <c r="D71" i="24"/>
  <c r="BK77" i="24"/>
  <c r="P76" i="24"/>
  <c r="BK93" i="24"/>
  <c r="P92" i="24"/>
  <c r="AP106" i="24"/>
  <c r="P94" i="24"/>
  <c r="BK95" i="24"/>
  <c r="BI88" i="24"/>
  <c r="I87" i="24"/>
  <c r="AQ98" i="24"/>
  <c r="AQ86" i="24"/>
  <c r="AR76" i="24"/>
  <c r="AR75" i="24"/>
  <c r="AR74" i="24"/>
  <c r="AL90" i="24"/>
  <c r="BI60" i="24"/>
  <c r="I59" i="24"/>
  <c r="AK59" i="24" s="1"/>
  <c r="AP79" i="24"/>
  <c r="BG76" i="24"/>
  <c r="AP89" i="24"/>
  <c r="AP88" i="24"/>
  <c r="BI77" i="24"/>
  <c r="I76" i="24"/>
  <c r="BI65" i="24"/>
  <c r="I64" i="24"/>
  <c r="BK61" i="24"/>
  <c r="P60" i="24"/>
  <c r="I99" i="24"/>
  <c r="AK99" i="24" s="1"/>
  <c r="BI100" i="24"/>
  <c r="AP108" i="24"/>
  <c r="BK98" i="24"/>
  <c r="P97" i="24"/>
  <c r="AL108" i="24"/>
  <c r="AP105" i="24"/>
  <c r="BI105" i="24"/>
  <c r="I104" i="24"/>
  <c r="AQ82" i="24"/>
  <c r="AR105" i="24"/>
  <c r="BK91" i="24"/>
  <c r="P90" i="24"/>
  <c r="BK94" i="24"/>
  <c r="P93" i="24"/>
  <c r="BG101" i="24"/>
  <c r="D100" i="24"/>
  <c r="BK101" i="24"/>
  <c r="P100" i="24"/>
  <c r="AR106" i="24"/>
  <c r="AL71" i="24"/>
  <c r="BK100" i="24"/>
  <c r="BI102" i="24"/>
  <c r="I101" i="24"/>
  <c r="BK76" i="24"/>
  <c r="P75" i="24"/>
  <c r="J68" i="24"/>
  <c r="AL68" i="24" s="1"/>
  <c r="BI69" i="24"/>
  <c r="D67" i="24"/>
  <c r="BG68" i="24"/>
  <c r="AR73" i="24"/>
  <c r="BK70" i="24"/>
  <c r="BI103" i="24"/>
  <c r="I102" i="24"/>
  <c r="AK102" i="24" s="1"/>
  <c r="BG78" i="24"/>
  <c r="D77" i="24"/>
  <c r="AK77" i="24" s="1"/>
  <c r="AQ96" i="24"/>
  <c r="AP77" i="24"/>
  <c r="AP76" i="24"/>
  <c r="AP113" i="24"/>
  <c r="AR113" i="24"/>
  <c r="AP93" i="24"/>
  <c r="AR96" i="24"/>
  <c r="AP98" i="24"/>
  <c r="BG95" i="24"/>
  <c r="AQ104" i="24"/>
  <c r="AQ103" i="24"/>
  <c r="AR77" i="24"/>
  <c r="BK74" i="24"/>
  <c r="AL106" i="24"/>
  <c r="D106" i="24"/>
  <c r="AK106" i="24" s="1"/>
  <c r="BG107" i="24"/>
  <c r="AR112" i="24"/>
  <c r="AL107" i="24"/>
  <c r="D93" i="24"/>
  <c r="BG94" i="24"/>
  <c r="BI96" i="24"/>
  <c r="I95" i="24"/>
  <c r="BG93" i="24"/>
  <c r="D92" i="24"/>
  <c r="AP95" i="24"/>
  <c r="AP78" i="24"/>
  <c r="AP104" i="24"/>
  <c r="AQ85" i="24"/>
  <c r="AP92" i="24"/>
  <c r="BG82" i="24"/>
  <c r="BK84" i="24"/>
  <c r="P83" i="24"/>
  <c r="D68" i="24"/>
  <c r="AK68" i="24" s="1"/>
  <c r="BG69" i="24"/>
  <c r="AQ67" i="24"/>
  <c r="AQ65" i="24"/>
  <c r="AQ66" i="24"/>
  <c r="I100" i="24"/>
  <c r="BI101" i="24"/>
  <c r="BI104" i="24"/>
  <c r="I103" i="24"/>
  <c r="BI89" i="24"/>
  <c r="I88" i="24"/>
  <c r="BG87" i="24"/>
  <c r="D86" i="24"/>
  <c r="BG109" i="24"/>
  <c r="D108" i="24"/>
  <c r="BK82" i="24"/>
  <c r="P81" i="24"/>
  <c r="AK81" i="24" s="1"/>
  <c r="I92" i="24"/>
  <c r="BI93" i="24"/>
  <c r="BI109" i="24"/>
  <c r="I108" i="24"/>
  <c r="BK107" i="24"/>
  <c r="AL81" i="24"/>
  <c r="BI91" i="24"/>
  <c r="I90" i="24"/>
  <c r="BG103" i="24"/>
  <c r="AP103" i="24"/>
  <c r="BK104" i="24"/>
  <c r="P103" i="24"/>
  <c r="BG104" i="24"/>
  <c r="D103" i="24"/>
  <c r="AL92" i="24"/>
  <c r="AQ95" i="24"/>
  <c r="J77" i="24"/>
  <c r="AL77" i="24" s="1"/>
  <c r="BI78" i="24"/>
  <c r="AR97" i="24"/>
  <c r="AR91" i="24"/>
  <c r="AQ79" i="24"/>
  <c r="AQ78" i="24"/>
  <c r="AR90" i="24"/>
  <c r="AR99" i="24"/>
  <c r="BI97" i="24"/>
  <c r="I96" i="24"/>
  <c r="I62" i="24"/>
  <c r="AK62" i="24" s="1"/>
  <c r="BI63" i="24"/>
  <c r="D90" i="24"/>
  <c r="BG91" i="24"/>
  <c r="AR103" i="24"/>
  <c r="J72" i="24"/>
  <c r="BI73" i="24"/>
  <c r="AR104" i="24"/>
  <c r="D76" i="24"/>
  <c r="BG77" i="24"/>
  <c r="BG88" i="24"/>
  <c r="D87" i="24"/>
  <c r="BI83" i="24"/>
  <c r="I82" i="24"/>
  <c r="AK82" i="24" s="1"/>
  <c r="AP109" i="24"/>
  <c r="AR109" i="24"/>
  <c r="BK106" i="24"/>
  <c r="AL104" i="24"/>
  <c r="BI66" i="24"/>
  <c r="I65" i="24"/>
  <c r="AK65" i="24" s="1"/>
  <c r="AL100" i="24"/>
  <c r="AL103" i="24"/>
  <c r="AR98" i="24"/>
  <c r="BG75" i="24"/>
  <c r="D74" i="24"/>
  <c r="E72" i="24"/>
  <c r="BG73" i="24"/>
  <c r="AR72" i="24"/>
  <c r="BK69" i="24"/>
  <c r="AR71" i="24"/>
  <c r="P88" i="24"/>
  <c r="BK89" i="24"/>
  <c r="BK73" i="24"/>
  <c r="BI86" i="24"/>
  <c r="I85" i="24"/>
  <c r="BG84" i="24"/>
  <c r="D83" i="24"/>
  <c r="J66" i="24"/>
  <c r="AL66" i="24" s="1"/>
  <c r="BI67" i="24"/>
  <c r="AP69" i="24"/>
  <c r="BG66" i="24"/>
  <c r="AP68" i="24"/>
  <c r="AP67" i="24"/>
  <c r="BI106" i="24"/>
  <c r="I105" i="24"/>
  <c r="AK105" i="24" s="1"/>
  <c r="AR107" i="24"/>
  <c r="AQ107" i="24"/>
  <c r="AQ106" i="24"/>
  <c r="AR101" i="24"/>
  <c r="AR92" i="24"/>
  <c r="AQ92" i="24"/>
  <c r="P85" i="24"/>
  <c r="BK86" i="24"/>
  <c r="P74" i="24"/>
  <c r="BK75" i="24"/>
  <c r="BG99" i="24"/>
  <c r="D98" i="24"/>
  <c r="AK98" i="24" s="1"/>
  <c r="AP97" i="24"/>
  <c r="BG90" i="24"/>
  <c r="D89" i="24"/>
  <c r="AL84" i="24"/>
  <c r="AP110" i="24"/>
  <c r="BG105" i="24"/>
  <c r="D104" i="24"/>
  <c r="P79" i="24"/>
  <c r="AK79" i="24" s="1"/>
  <c r="BK80" i="24"/>
  <c r="AQ91" i="24"/>
  <c r="BI92" i="24"/>
  <c r="I91" i="24"/>
  <c r="AK91" i="24" s="1"/>
  <c r="P96" i="24"/>
  <c r="BK97" i="24"/>
  <c r="AP111" i="24"/>
  <c r="AR111" i="24"/>
  <c r="BI108" i="24"/>
  <c r="I107" i="24"/>
  <c r="AQ112" i="24"/>
  <c r="AQ113" i="24"/>
  <c r="AP112" i="24"/>
  <c r="BG97" i="24"/>
  <c r="D96" i="24"/>
  <c r="P108" i="24"/>
  <c r="BK109" i="24"/>
  <c r="I97" i="24"/>
  <c r="BI98" i="24"/>
  <c r="AQ111" i="24"/>
  <c r="AR100" i="24"/>
  <c r="AR110" i="24"/>
  <c r="D107" i="24"/>
  <c r="BG108" i="24"/>
  <c r="AP101" i="24"/>
  <c r="P80" i="24"/>
  <c r="AK80" i="24" s="1"/>
  <c r="BK81" i="24"/>
  <c r="BK99" i="24"/>
  <c r="BG96" i="24"/>
  <c r="D95" i="24"/>
  <c r="AR94" i="24"/>
  <c r="AR95" i="24"/>
  <c r="BK92" i="24"/>
  <c r="AR93" i="24"/>
  <c r="BI95" i="24"/>
  <c r="I94" i="24"/>
  <c r="AQ80" i="24"/>
  <c r="BK102" i="24"/>
  <c r="P101" i="24"/>
  <c r="D101" i="24"/>
  <c r="BG102" i="24"/>
  <c r="BG89" i="24"/>
  <c r="D88" i="24"/>
  <c r="AQ84" i="24"/>
  <c r="P89" i="24"/>
  <c r="BK90" i="24"/>
  <c r="AR89" i="24"/>
  <c r="AR88" i="24"/>
  <c r="AQ88" i="24"/>
  <c r="AQ87" i="24"/>
  <c r="AL83" i="24"/>
  <c r="AP75" i="24"/>
  <c r="AP87" i="24"/>
  <c r="BA50" i="24"/>
  <c r="BC54" i="24" s="1"/>
  <c r="BD11" i="24"/>
  <c r="E10" i="24"/>
  <c r="BG79" i="24"/>
  <c r="D78" i="24"/>
  <c r="AR81" i="24"/>
  <c r="AZ34" i="24"/>
  <c r="AZ35" i="24" s="1"/>
  <c r="BA15" i="24"/>
  <c r="BC17" i="24" s="1"/>
  <c r="AP73" i="24"/>
  <c r="BG64" i="24"/>
  <c r="D63" i="24"/>
  <c r="BE63" i="24"/>
  <c r="BC62" i="24"/>
  <c r="BC58" i="24"/>
  <c r="BC60" i="24"/>
  <c r="BB57" i="24"/>
  <c r="BF57" i="24"/>
  <c r="BD58" i="24"/>
  <c r="BF53" i="24"/>
  <c r="AL78" i="24"/>
  <c r="AP64" i="24"/>
  <c r="AZ22" i="24"/>
  <c r="AZ23" i="24" s="1"/>
  <c r="BB28" i="24" s="1"/>
  <c r="BF31" i="24"/>
  <c r="BB31" i="24"/>
  <c r="BD32" i="24"/>
  <c r="BD31" i="24"/>
  <c r="BB29" i="24"/>
  <c r="BB34" i="24"/>
  <c r="P61" i="24"/>
  <c r="BK62" i="24"/>
  <c r="I61" i="24"/>
  <c r="BI62" i="24"/>
  <c r="AP66" i="24"/>
  <c r="AL61" i="24"/>
  <c r="AZ37" i="24"/>
  <c r="AZ11" i="24"/>
  <c r="BF12" i="24" s="1"/>
  <c r="BF11" i="24"/>
  <c r="AP81" i="24"/>
  <c r="BB30" i="24"/>
  <c r="BF22" i="24"/>
  <c r="BB22" i="24"/>
  <c r="D85" i="24"/>
  <c r="BG86" i="24"/>
  <c r="AR86" i="24"/>
  <c r="BK83" i="24"/>
  <c r="AP91" i="24"/>
  <c r="D64" i="24"/>
  <c r="BG65" i="24"/>
  <c r="P70" i="24"/>
  <c r="BK71" i="24"/>
  <c r="AQ73" i="24"/>
  <c r="AP90" i="24"/>
  <c r="BK64" i="24"/>
  <c r="P63" i="24"/>
  <c r="AR64" i="24"/>
  <c r="AQ64" i="24"/>
  <c r="BA47" i="24"/>
  <c r="BE48" i="24" s="1"/>
  <c r="AR68" i="24"/>
  <c r="BE62" i="24"/>
  <c r="BB54" i="24"/>
  <c r="BA39" i="24"/>
  <c r="BC40" i="24" s="1"/>
  <c r="BE58" i="24"/>
  <c r="BD30" i="24"/>
  <c r="BD21" i="24"/>
  <c r="BE15" i="24"/>
  <c r="BD22" i="24"/>
  <c r="BC15" i="24"/>
  <c r="I83" i="24"/>
  <c r="BI84" i="24"/>
  <c r="I86" i="24"/>
  <c r="BI87" i="24"/>
  <c r="AR87" i="24"/>
  <c r="BI76" i="24"/>
  <c r="I75" i="24"/>
  <c r="AQ77" i="24"/>
  <c r="AQ75" i="24"/>
  <c r="AP70" i="24"/>
  <c r="BG67" i="24"/>
  <c r="AP62" i="24"/>
  <c r="BI70" i="24"/>
  <c r="AP63" i="24"/>
  <c r="I63" i="24"/>
  <c r="BI64" i="24"/>
  <c r="BB56" i="24"/>
  <c r="BD55" i="24"/>
  <c r="BK79" i="24"/>
  <c r="P78" i="24"/>
  <c r="BB11" i="24"/>
  <c r="BA25" i="24"/>
  <c r="BA26" i="24" s="1"/>
  <c r="BA27" i="24" s="1"/>
  <c r="H8" i="24"/>
  <c r="AL89" i="24"/>
  <c r="I89" i="24"/>
  <c r="BI90" i="24"/>
  <c r="BI85" i="24"/>
  <c r="I84" i="24"/>
  <c r="D84" i="24"/>
  <c r="BG85" i="24"/>
  <c r="BK72" i="24"/>
  <c r="P71" i="24"/>
  <c r="AR70" i="24"/>
  <c r="I70" i="24"/>
  <c r="BI71" i="24"/>
  <c r="AL70" i="24"/>
  <c r="AR62" i="24"/>
  <c r="BG61" i="24"/>
  <c r="D60" i="24"/>
  <c r="BD56" i="24"/>
  <c r="AP72" i="24"/>
  <c r="BG70" i="24"/>
  <c r="BF34" i="24"/>
  <c r="BB55" i="24"/>
  <c r="BF54" i="24"/>
  <c r="I78" i="24"/>
  <c r="BI79" i="24"/>
  <c r="BA20" i="24"/>
  <c r="AQ90" i="24"/>
  <c r="P84" i="24"/>
  <c r="BK85" i="24"/>
  <c r="AP86" i="24"/>
  <c r="AL76" i="24"/>
  <c r="AL74" i="24"/>
  <c r="BK68" i="24"/>
  <c r="P67" i="24"/>
  <c r="AR84" i="24"/>
  <c r="BG63" i="24"/>
  <c r="AQ63" i="24"/>
  <c r="AR66" i="24"/>
  <c r="BG62" i="24"/>
  <c r="D61" i="24"/>
  <c r="AQ62" i="24"/>
  <c r="AR69" i="24"/>
  <c r="BI61" i="24"/>
  <c r="BG60" i="24"/>
  <c r="BF56" i="24"/>
  <c r="AQ81" i="24"/>
  <c r="BC47" i="24"/>
  <c r="AK10" i="1"/>
  <c r="CW110" i="1"/>
  <c r="DB111" i="1" s="1"/>
  <c r="CW111" i="1"/>
  <c r="DB112" i="1" s="1"/>
  <c r="CW112" i="1"/>
  <c r="DB113" i="1" s="1"/>
  <c r="CW113" i="1"/>
  <c r="DB114" i="1" s="1"/>
  <c r="CW114" i="1"/>
  <c r="DB115" i="1" s="1"/>
  <c r="CW115" i="1"/>
  <c r="DB116" i="1" s="1"/>
  <c r="CW116" i="1"/>
  <c r="DB117" i="1" s="1"/>
  <c r="CW117" i="1"/>
  <c r="DB118" i="1" s="1"/>
  <c r="CW118" i="1"/>
  <c r="DB119" i="1" s="1"/>
  <c r="CW119" i="1"/>
  <c r="DB120" i="1" s="1"/>
  <c r="CW120" i="1"/>
  <c r="DB121" i="1" s="1"/>
  <c r="CW121" i="1"/>
  <c r="DB122" i="1" s="1"/>
  <c r="CW122" i="1"/>
  <c r="DB123" i="1" s="1"/>
  <c r="CW123" i="1"/>
  <c r="DB124" i="1" s="1"/>
  <c r="CW124" i="1"/>
  <c r="DB125" i="1" s="1"/>
  <c r="CW125" i="1"/>
  <c r="DB126" i="1" s="1"/>
  <c r="CW126" i="1"/>
  <c r="DB127" i="1" s="1"/>
  <c r="CW127" i="1"/>
  <c r="DB128" i="1" s="1"/>
  <c r="BC27" i="26" l="1"/>
  <c r="BB33" i="25"/>
  <c r="BB20" i="26"/>
  <c r="BD20" i="26"/>
  <c r="BD21" i="26"/>
  <c r="BF19" i="26"/>
  <c r="BF28" i="24"/>
  <c r="BF23" i="26"/>
  <c r="BD36" i="24"/>
  <c r="BD35" i="24"/>
  <c r="BB37" i="24"/>
  <c r="AB11" i="26"/>
  <c r="Y11" i="26" s="1"/>
  <c r="BB21" i="26"/>
  <c r="BF24" i="27"/>
  <c r="BF35" i="27"/>
  <c r="BC17" i="25"/>
  <c r="BB47" i="26"/>
  <c r="BD12" i="24"/>
  <c r="BD42" i="26"/>
  <c r="BE40" i="27"/>
  <c r="BD23" i="27"/>
  <c r="BD33" i="25"/>
  <c r="BF28" i="27"/>
  <c r="AK73" i="26"/>
  <c r="BF21" i="26"/>
  <c r="BF25" i="27"/>
  <c r="BE17" i="24"/>
  <c r="AK66" i="26"/>
  <c r="AK71" i="26"/>
  <c r="AK98" i="26"/>
  <c r="AK101" i="26"/>
  <c r="BD23" i="24"/>
  <c r="AT10" i="26"/>
  <c r="AK74" i="26"/>
  <c r="BF26" i="27"/>
  <c r="BE62" i="25"/>
  <c r="BC16" i="25"/>
  <c r="BB41" i="26"/>
  <c r="AK70" i="26"/>
  <c r="BF14" i="27"/>
  <c r="BB25" i="27"/>
  <c r="BF23" i="27"/>
  <c r="BE54" i="24"/>
  <c r="BE20" i="24"/>
  <c r="BE55" i="24"/>
  <c r="BF57" i="27"/>
  <c r="BD59" i="27"/>
  <c r="BB23" i="27"/>
  <c r="BE18" i="24"/>
  <c r="BE59" i="26"/>
  <c r="BE16" i="24"/>
  <c r="BD25" i="27"/>
  <c r="BD29" i="27"/>
  <c r="BD26" i="27"/>
  <c r="BE19" i="24"/>
  <c r="AK67" i="26"/>
  <c r="BF15" i="27"/>
  <c r="BB24" i="27"/>
  <c r="AZ38" i="24"/>
  <c r="BD40" i="24" s="1"/>
  <c r="BE18" i="25"/>
  <c r="BB53" i="25"/>
  <c r="BB56" i="25"/>
  <c r="BD48" i="26"/>
  <c r="AZ23" i="26"/>
  <c r="BF25" i="26" s="1"/>
  <c r="BF58" i="27"/>
  <c r="BC16" i="26"/>
  <c r="BA21" i="24"/>
  <c r="BE27" i="24" s="1"/>
  <c r="BF56" i="25"/>
  <c r="BF47" i="26"/>
  <c r="BC35" i="26"/>
  <c r="BD47" i="26"/>
  <c r="BF49" i="26"/>
  <c r="AK76" i="26"/>
  <c r="BF56" i="27"/>
  <c r="BE17" i="26"/>
  <c r="BB51" i="26"/>
  <c r="BD52" i="26"/>
  <c r="BF51" i="26"/>
  <c r="BD49" i="26"/>
  <c r="BB49" i="26"/>
  <c r="BA28" i="24"/>
  <c r="BE29" i="24" s="1"/>
  <c r="BD51" i="26"/>
  <c r="BE62" i="26"/>
  <c r="BD22" i="26"/>
  <c r="BD57" i="25"/>
  <c r="BA26" i="27"/>
  <c r="BF24" i="24"/>
  <c r="BB50" i="26"/>
  <c r="BA28" i="26"/>
  <c r="BC29" i="26" s="1"/>
  <c r="BD57" i="27"/>
  <c r="BB57" i="27"/>
  <c r="BF17" i="27"/>
  <c r="BB16" i="27"/>
  <c r="BE38" i="26"/>
  <c r="BC39" i="26"/>
  <c r="BC37" i="26"/>
  <c r="BE37" i="26"/>
  <c r="BC36" i="26"/>
  <c r="BC17" i="26"/>
  <c r="BE15" i="26"/>
  <c r="BE13" i="26"/>
  <c r="BE18" i="26"/>
  <c r="BE14" i="26"/>
  <c r="BC15" i="26"/>
  <c r="BC13" i="26"/>
  <c r="BE16" i="26"/>
  <c r="BD29" i="24"/>
  <c r="BF53" i="25"/>
  <c r="BB24" i="24"/>
  <c r="BD54" i="25"/>
  <c r="BB19" i="26"/>
  <c r="BF43" i="26"/>
  <c r="BB43" i="26"/>
  <c r="BD44" i="26"/>
  <c r="AK61" i="26"/>
  <c r="AK85" i="26"/>
  <c r="BF50" i="26"/>
  <c r="BD56" i="27"/>
  <c r="BF40" i="27"/>
  <c r="BD41" i="27"/>
  <c r="BB40" i="27"/>
  <c r="BB41" i="25"/>
  <c r="BD42" i="25"/>
  <c r="BD44" i="25"/>
  <c r="BF43" i="25"/>
  <c r="BB43" i="25"/>
  <c r="BF35" i="24"/>
  <c r="BF37" i="24"/>
  <c r="BD26" i="24"/>
  <c r="BB42" i="25"/>
  <c r="BB23" i="24"/>
  <c r="BF41" i="25"/>
  <c r="BD43" i="25"/>
  <c r="AZ18" i="25"/>
  <c r="BD22" i="25" s="1"/>
  <c r="BF41" i="26"/>
  <c r="BF48" i="26"/>
  <c r="AP12" i="26"/>
  <c r="BE39" i="26"/>
  <c r="BD24" i="27"/>
  <c r="BB56" i="27"/>
  <c r="BC38" i="26"/>
  <c r="BB48" i="26"/>
  <c r="O9" i="27"/>
  <c r="AK78" i="27"/>
  <c r="AK92" i="27"/>
  <c r="AK72" i="27"/>
  <c r="AK66" i="27"/>
  <c r="AK91" i="27"/>
  <c r="AK60" i="27"/>
  <c r="AK101" i="27"/>
  <c r="AK96" i="27"/>
  <c r="AK88" i="27"/>
  <c r="AK76" i="27"/>
  <c r="AK98" i="27"/>
  <c r="AK100" i="27"/>
  <c r="AK90" i="27"/>
  <c r="AK103" i="27"/>
  <c r="AK85" i="27"/>
  <c r="AK77" i="27"/>
  <c r="AK87" i="27"/>
  <c r="AK75" i="27"/>
  <c r="BB39" i="27"/>
  <c r="BD40" i="27"/>
  <c r="BF39" i="27"/>
  <c r="BD36" i="27"/>
  <c r="BB36" i="27"/>
  <c r="BD37" i="27"/>
  <c r="BB35" i="27"/>
  <c r="BF36" i="27"/>
  <c r="BA20" i="27"/>
  <c r="AK63" i="27"/>
  <c r="AK84" i="27"/>
  <c r="BD39" i="27"/>
  <c r="BE20" i="27"/>
  <c r="BB14" i="27"/>
  <c r="AK64" i="27"/>
  <c r="BA40" i="27"/>
  <c r="BF37" i="27"/>
  <c r="BD14" i="27"/>
  <c r="BD28" i="27"/>
  <c r="BF27" i="27"/>
  <c r="BB27" i="27"/>
  <c r="BD17" i="27"/>
  <c r="BD35" i="27"/>
  <c r="BB37" i="27"/>
  <c r="AY10" i="27"/>
  <c r="AX10" i="27"/>
  <c r="AK80" i="27"/>
  <c r="BB26" i="27"/>
  <c r="AK65" i="27"/>
  <c r="AF10" i="27"/>
  <c r="AE10" i="27"/>
  <c r="AK79" i="27"/>
  <c r="BC35" i="27"/>
  <c r="BE36" i="27"/>
  <c r="BD27" i="27"/>
  <c r="AK73" i="27"/>
  <c r="BB60" i="27"/>
  <c r="BF60" i="27"/>
  <c r="BD61" i="27"/>
  <c r="BB58" i="27"/>
  <c r="BB18" i="27"/>
  <c r="BD19" i="27"/>
  <c r="BF18" i="27"/>
  <c r="BD16" i="27"/>
  <c r="BF16" i="27"/>
  <c r="BB15" i="27"/>
  <c r="AK99" i="27"/>
  <c r="BC41" i="27"/>
  <c r="BF38" i="27"/>
  <c r="BD38" i="27"/>
  <c r="AK102" i="27"/>
  <c r="BD58" i="27"/>
  <c r="AK74" i="27"/>
  <c r="AK93" i="27"/>
  <c r="BD60" i="27"/>
  <c r="BD15" i="27"/>
  <c r="BC20" i="27"/>
  <c r="AK106" i="27"/>
  <c r="I10" i="27"/>
  <c r="K10" i="27" s="1"/>
  <c r="BB38" i="27"/>
  <c r="BB59" i="27"/>
  <c r="BB17" i="27"/>
  <c r="AK81" i="27"/>
  <c r="AK70" i="27"/>
  <c r="AK97" i="27"/>
  <c r="AK107" i="27"/>
  <c r="AK99" i="26"/>
  <c r="AA10" i="26"/>
  <c r="C11" i="26"/>
  <c r="BE11" i="1" s="1"/>
  <c r="AZ33" i="26"/>
  <c r="BD34" i="26" s="1"/>
  <c r="BD33" i="26"/>
  <c r="BB33" i="26"/>
  <c r="BA40" i="26"/>
  <c r="BE41" i="26" s="1"/>
  <c r="BC40" i="26"/>
  <c r="AK86" i="26"/>
  <c r="AH10" i="26"/>
  <c r="AG10" i="26"/>
  <c r="BE20" i="26"/>
  <c r="AK80" i="26"/>
  <c r="BB23" i="26"/>
  <c r="AK107" i="26"/>
  <c r="AZ12" i="26"/>
  <c r="BD13" i="26" s="1"/>
  <c r="BB12" i="26"/>
  <c r="AK79" i="26"/>
  <c r="BD43" i="26"/>
  <c r="BB42" i="26"/>
  <c r="BF42" i="26"/>
  <c r="AK102" i="26"/>
  <c r="BA20" i="26"/>
  <c r="BA21" i="26" s="1"/>
  <c r="BC20" i="26"/>
  <c r="AK106" i="26"/>
  <c r="AK90" i="26"/>
  <c r="AK64" i="26"/>
  <c r="AK93" i="26"/>
  <c r="AK77" i="26"/>
  <c r="AK69" i="26"/>
  <c r="BE40" i="26"/>
  <c r="BE63" i="26"/>
  <c r="BC62" i="26"/>
  <c r="BE61" i="26"/>
  <c r="BC60" i="26"/>
  <c r="BC59" i="26"/>
  <c r="BE60" i="26"/>
  <c r="BE28" i="26"/>
  <c r="BC28" i="26"/>
  <c r="BF12" i="26"/>
  <c r="BF33" i="26"/>
  <c r="AK59" i="26"/>
  <c r="BC61" i="26"/>
  <c r="BB22" i="26"/>
  <c r="BF22" i="26"/>
  <c r="BD23" i="26"/>
  <c r="BF20" i="26"/>
  <c r="BE58" i="26"/>
  <c r="AK97" i="25"/>
  <c r="AK86" i="25"/>
  <c r="AK101" i="25"/>
  <c r="AK71" i="25"/>
  <c r="AK59" i="25"/>
  <c r="AK63" i="25"/>
  <c r="AK72" i="25"/>
  <c r="AK91" i="25"/>
  <c r="AK99" i="25"/>
  <c r="BC25" i="25"/>
  <c r="BC21" i="25"/>
  <c r="AZ12" i="25"/>
  <c r="BB13" i="25" s="1"/>
  <c r="BC61" i="25"/>
  <c r="BE41" i="25"/>
  <c r="BA25" i="25"/>
  <c r="AG10" i="25"/>
  <c r="AH10" i="25"/>
  <c r="J10" i="25" s="1"/>
  <c r="AK105" i="25"/>
  <c r="AK62" i="25"/>
  <c r="AK80" i="25"/>
  <c r="BC22" i="25"/>
  <c r="AK65" i="25"/>
  <c r="AK79" i="25"/>
  <c r="AK67" i="25"/>
  <c r="BD61" i="25"/>
  <c r="BB60" i="25"/>
  <c r="BF60" i="25"/>
  <c r="BD59" i="25"/>
  <c r="BB58" i="25"/>
  <c r="BF58" i="25"/>
  <c r="AK75" i="25"/>
  <c r="AX10" i="25"/>
  <c r="AY10" i="25"/>
  <c r="AK61" i="25"/>
  <c r="BC60" i="25"/>
  <c r="AK87" i="25"/>
  <c r="BE59" i="25"/>
  <c r="AK68" i="25"/>
  <c r="BD56" i="25"/>
  <c r="BB59" i="25"/>
  <c r="AK81" i="25"/>
  <c r="BE22" i="25"/>
  <c r="BC58" i="25"/>
  <c r="AK78" i="25"/>
  <c r="AK76" i="25"/>
  <c r="BE36" i="25"/>
  <c r="BC35" i="25"/>
  <c r="BA41" i="25"/>
  <c r="BC43" i="25" s="1"/>
  <c r="BE21" i="25"/>
  <c r="BC20" i="25"/>
  <c r="BE19" i="25"/>
  <c r="BE17" i="25"/>
  <c r="BE25" i="25"/>
  <c r="BE16" i="25"/>
  <c r="BF59" i="25"/>
  <c r="BB12" i="25"/>
  <c r="BE60" i="25"/>
  <c r="AZ33" i="25"/>
  <c r="BB34" i="25" s="1"/>
  <c r="BE24" i="25"/>
  <c r="BE63" i="25"/>
  <c r="BC62" i="25"/>
  <c r="BE61" i="25"/>
  <c r="BE23" i="25"/>
  <c r="BE58" i="25"/>
  <c r="BF12" i="25"/>
  <c r="BC19" i="25"/>
  <c r="BB57" i="25"/>
  <c r="BD58" i="25"/>
  <c r="BF57" i="25"/>
  <c r="BD55" i="25"/>
  <c r="BF55" i="25"/>
  <c r="BD53" i="25"/>
  <c r="BB55" i="25"/>
  <c r="BB54" i="25"/>
  <c r="BC24" i="25"/>
  <c r="AK89" i="25"/>
  <c r="BC18" i="25"/>
  <c r="BC23" i="25"/>
  <c r="AK100" i="25"/>
  <c r="AK83" i="25"/>
  <c r="AK87" i="24"/>
  <c r="AK97" i="24"/>
  <c r="AK107" i="24"/>
  <c r="AK64" i="24"/>
  <c r="AK76" i="24"/>
  <c r="AK94" i="24"/>
  <c r="AK70" i="24"/>
  <c r="AK95" i="24"/>
  <c r="AL72" i="24"/>
  <c r="AK85" i="24"/>
  <c r="AK101" i="24"/>
  <c r="AK104" i="24"/>
  <c r="AK89" i="24"/>
  <c r="AK84" i="24"/>
  <c r="AK75" i="24"/>
  <c r="AK90" i="24"/>
  <c r="AK103" i="24"/>
  <c r="BE21" i="24"/>
  <c r="BC20" i="24"/>
  <c r="BC18" i="24"/>
  <c r="BC16" i="24"/>
  <c r="AK88" i="24"/>
  <c r="BE49" i="24"/>
  <c r="BC19" i="24"/>
  <c r="AK78" i="24"/>
  <c r="BE56" i="24"/>
  <c r="BC55" i="24"/>
  <c r="AK96" i="24"/>
  <c r="AK108" i="24"/>
  <c r="BE50" i="24"/>
  <c r="AK61" i="24"/>
  <c r="AZ12" i="24"/>
  <c r="BB27" i="24"/>
  <c r="BD28" i="24"/>
  <c r="BF27" i="24"/>
  <c r="BB25" i="24"/>
  <c r="BD24" i="24"/>
  <c r="BB26" i="24"/>
  <c r="BF38" i="24"/>
  <c r="AK74" i="24"/>
  <c r="AK86" i="24"/>
  <c r="AK71" i="24"/>
  <c r="BE53" i="24"/>
  <c r="BC52" i="24"/>
  <c r="BC48" i="24"/>
  <c r="BC21" i="24"/>
  <c r="BF23" i="24"/>
  <c r="BD27" i="24"/>
  <c r="AK67" i="24"/>
  <c r="BC49" i="24"/>
  <c r="BC27" i="24"/>
  <c r="BE28" i="24"/>
  <c r="BF25" i="24"/>
  <c r="BC53" i="24"/>
  <c r="BB35" i="24"/>
  <c r="BB36" i="24"/>
  <c r="BF36" i="24"/>
  <c r="BD37" i="24"/>
  <c r="AK83" i="24"/>
  <c r="AK100" i="24"/>
  <c r="F10" i="24"/>
  <c r="AB11" i="24" s="1"/>
  <c r="Y11" i="24" s="1"/>
  <c r="BB12" i="24"/>
  <c r="BC50" i="24"/>
  <c r="AK60" i="24"/>
  <c r="AH10" i="24"/>
  <c r="AG10" i="24"/>
  <c r="BE52" i="24"/>
  <c r="BD25" i="24"/>
  <c r="BF26" i="24"/>
  <c r="BD38" i="24"/>
  <c r="BE51" i="24"/>
  <c r="BA40" i="24"/>
  <c r="BC41" i="24" s="1"/>
  <c r="BE40" i="24"/>
  <c r="BC51" i="24"/>
  <c r="AK63" i="24"/>
  <c r="BB38" i="24"/>
  <c r="AK92" i="24"/>
  <c r="AK93" i="24"/>
  <c r="BC28" i="24"/>
  <c r="DP133" i="1"/>
  <c r="DQ133" i="1" s="1"/>
  <c r="DR133" i="1" s="1"/>
  <c r="DP131" i="1"/>
  <c r="DQ131" i="1" s="1"/>
  <c r="DR131" i="1" s="1"/>
  <c r="DP129" i="1"/>
  <c r="DA130" i="1" s="1"/>
  <c r="DP127" i="1"/>
  <c r="DA128" i="1" s="1"/>
  <c r="DP125" i="1"/>
  <c r="DA126" i="1" s="1"/>
  <c r="DP123" i="1"/>
  <c r="DA124" i="1" s="1"/>
  <c r="DP121" i="1"/>
  <c r="DA122" i="1" s="1"/>
  <c r="DP119" i="1"/>
  <c r="DA120" i="1" s="1"/>
  <c r="DP117" i="1"/>
  <c r="DA118" i="1" s="1"/>
  <c r="DP115" i="1"/>
  <c r="DA116" i="1" s="1"/>
  <c r="DP113" i="1"/>
  <c r="DA114" i="1" s="1"/>
  <c r="DP111" i="1"/>
  <c r="DA112" i="1" s="1"/>
  <c r="DP126" i="1"/>
  <c r="DA127" i="1" s="1"/>
  <c r="DP118" i="1"/>
  <c r="DA119" i="1" s="1"/>
  <c r="DP112" i="1"/>
  <c r="DA113" i="1" s="1"/>
  <c r="DP132" i="1"/>
  <c r="DQ132" i="1" s="1"/>
  <c r="DR132" i="1" s="1"/>
  <c r="DP124" i="1"/>
  <c r="DA125" i="1" s="1"/>
  <c r="DP116" i="1"/>
  <c r="DA117" i="1" s="1"/>
  <c r="DP130" i="1"/>
  <c r="DP120" i="1"/>
  <c r="DA121" i="1" s="1"/>
  <c r="DP128" i="1"/>
  <c r="DA129" i="1" s="1"/>
  <c r="DP122" i="1"/>
  <c r="DA123" i="1" s="1"/>
  <c r="DP114" i="1"/>
  <c r="DA115" i="1" s="1"/>
  <c r="BF27" i="26" l="1"/>
  <c r="BD28" i="26"/>
  <c r="BB27" i="26"/>
  <c r="BD25" i="26"/>
  <c r="BF24" i="26"/>
  <c r="BD21" i="25"/>
  <c r="BD41" i="24"/>
  <c r="BB19" i="25"/>
  <c r="BF20" i="25"/>
  <c r="BD20" i="25"/>
  <c r="BD23" i="25"/>
  <c r="BB22" i="25"/>
  <c r="BB21" i="25"/>
  <c r="BF22" i="25"/>
  <c r="BC29" i="24"/>
  <c r="BC45" i="25"/>
  <c r="BB41" i="24"/>
  <c r="BF39" i="24"/>
  <c r="BB40" i="24"/>
  <c r="BB39" i="24"/>
  <c r="BF40" i="24"/>
  <c r="BB42" i="24"/>
  <c r="BD39" i="24"/>
  <c r="BD43" i="24"/>
  <c r="BC22" i="24"/>
  <c r="BF41" i="24"/>
  <c r="BF42" i="24"/>
  <c r="BE27" i="26"/>
  <c r="BC26" i="26"/>
  <c r="BC23" i="24"/>
  <c r="BA29" i="24"/>
  <c r="BE34" i="24" s="1"/>
  <c r="BE24" i="24"/>
  <c r="BE26" i="25"/>
  <c r="BA26" i="25"/>
  <c r="BE27" i="25" s="1"/>
  <c r="BE25" i="24"/>
  <c r="BE22" i="24"/>
  <c r="BE25" i="26"/>
  <c r="BB34" i="26"/>
  <c r="BA27" i="27"/>
  <c r="BE28" i="27" s="1"/>
  <c r="BB43" i="24"/>
  <c r="BD44" i="24"/>
  <c r="BF43" i="24"/>
  <c r="BB13" i="26"/>
  <c r="BD42" i="24"/>
  <c r="BC24" i="24"/>
  <c r="BA21" i="27"/>
  <c r="BE24" i="27" s="1"/>
  <c r="BF23" i="25"/>
  <c r="BB23" i="25"/>
  <c r="BD24" i="25"/>
  <c r="BF19" i="25"/>
  <c r="BF28" i="26"/>
  <c r="BD26" i="26"/>
  <c r="BD29" i="26"/>
  <c r="BB25" i="26"/>
  <c r="BB26" i="26"/>
  <c r="BF26" i="26"/>
  <c r="BD27" i="26"/>
  <c r="BB28" i="26"/>
  <c r="BC26" i="24"/>
  <c r="BE23" i="24"/>
  <c r="BE26" i="24"/>
  <c r="BC25" i="24"/>
  <c r="BB20" i="25"/>
  <c r="BC27" i="27"/>
  <c r="BF21" i="25"/>
  <c r="BA29" i="26"/>
  <c r="BE34" i="26" s="1"/>
  <c r="BE29" i="26"/>
  <c r="BB24" i="26"/>
  <c r="BD24" i="26"/>
  <c r="BI11" i="27"/>
  <c r="AC11" i="27"/>
  <c r="Z11" i="27" s="1"/>
  <c r="BA41" i="27"/>
  <c r="BE43" i="27" s="1"/>
  <c r="BE41" i="27"/>
  <c r="E10" i="27"/>
  <c r="AJ10" i="27"/>
  <c r="Q10" i="27" s="1"/>
  <c r="BC21" i="27"/>
  <c r="BE21" i="27"/>
  <c r="AQ12" i="27"/>
  <c r="AU10" i="27"/>
  <c r="D10" i="27"/>
  <c r="AI10" i="27"/>
  <c r="AZ13" i="26"/>
  <c r="BF17" i="26" s="1"/>
  <c r="BA41" i="26"/>
  <c r="BC41" i="26"/>
  <c r="J10" i="26"/>
  <c r="BC25" i="26"/>
  <c r="BE26" i="26"/>
  <c r="BE22" i="26"/>
  <c r="BE21" i="26"/>
  <c r="BC23" i="26"/>
  <c r="BE24" i="26"/>
  <c r="BC21" i="26"/>
  <c r="BF13" i="26"/>
  <c r="AY10" i="26"/>
  <c r="AX10" i="26"/>
  <c r="BC22" i="26"/>
  <c r="BE23" i="26"/>
  <c r="BC24" i="26"/>
  <c r="I10" i="26"/>
  <c r="AZ34" i="26"/>
  <c r="BF34" i="26"/>
  <c r="AF10" i="25"/>
  <c r="AE10" i="25"/>
  <c r="AZ34" i="25"/>
  <c r="AZ35" i="25" s="1"/>
  <c r="BF34" i="25"/>
  <c r="BD34" i="25"/>
  <c r="BC42" i="25"/>
  <c r="AZ13" i="25"/>
  <c r="BD13" i="25"/>
  <c r="BF13" i="25"/>
  <c r="I10" i="25"/>
  <c r="K10" i="25" s="1"/>
  <c r="AC11" i="25" s="1"/>
  <c r="BE45" i="25"/>
  <c r="BC46" i="25"/>
  <c r="BE47" i="25"/>
  <c r="BC44" i="25"/>
  <c r="BE43" i="25"/>
  <c r="BC26" i="25"/>
  <c r="BE44" i="25"/>
  <c r="BE46" i="25"/>
  <c r="BE42" i="25"/>
  <c r="AZ13" i="24"/>
  <c r="BD17" i="24" s="1"/>
  <c r="BB13" i="24"/>
  <c r="BD13" i="24"/>
  <c r="I10" i="24"/>
  <c r="BF13" i="24"/>
  <c r="AT10" i="24"/>
  <c r="AP12" i="24"/>
  <c r="BG11" i="24"/>
  <c r="J10" i="24"/>
  <c r="AJ10" i="24"/>
  <c r="Q10" i="24" s="1"/>
  <c r="AI10" i="24"/>
  <c r="BA41" i="24"/>
  <c r="BE44" i="24" s="1"/>
  <c r="BE41" i="24"/>
  <c r="DQ122" i="1"/>
  <c r="DR122" i="1" s="1"/>
  <c r="DQ124" i="1"/>
  <c r="DR124" i="1" s="1"/>
  <c r="DQ121" i="1"/>
  <c r="DR121" i="1" s="1"/>
  <c r="DQ116" i="1"/>
  <c r="DR116" i="1" s="1"/>
  <c r="DQ119" i="1"/>
  <c r="DR119" i="1" s="1"/>
  <c r="DQ128" i="1"/>
  <c r="DR128" i="1" s="1"/>
  <c r="DQ112" i="1"/>
  <c r="DR112" i="1" s="1"/>
  <c r="DQ123" i="1"/>
  <c r="DR123" i="1" s="1"/>
  <c r="DQ118" i="1"/>
  <c r="DR118" i="1" s="1"/>
  <c r="DQ125" i="1"/>
  <c r="DR125" i="1" s="1"/>
  <c r="DQ126" i="1"/>
  <c r="DR126" i="1" s="1"/>
  <c r="DQ111" i="1"/>
  <c r="DR111" i="1" s="1"/>
  <c r="DQ127" i="1"/>
  <c r="DR127" i="1" s="1"/>
  <c r="DQ113" i="1"/>
  <c r="DR113" i="1" s="1"/>
  <c r="DQ129" i="1"/>
  <c r="DR129" i="1" s="1"/>
  <c r="DQ120" i="1"/>
  <c r="DR120" i="1" s="1"/>
  <c r="DQ115" i="1"/>
  <c r="DR115" i="1" s="1"/>
  <c r="DQ114" i="1"/>
  <c r="DR114" i="1" s="1"/>
  <c r="DQ130" i="1"/>
  <c r="DR130" i="1" s="1"/>
  <c r="DQ117" i="1"/>
  <c r="DR117" i="1" s="1"/>
  <c r="AJ10" i="26" l="1"/>
  <c r="Q10" i="26" s="1"/>
  <c r="BC43" i="24"/>
  <c r="BC43" i="27"/>
  <c r="BC33" i="26"/>
  <c r="BD15" i="24"/>
  <c r="BE32" i="24"/>
  <c r="BE33" i="24"/>
  <c r="BD35" i="25"/>
  <c r="BF15" i="26"/>
  <c r="BF35" i="25"/>
  <c r="BD37" i="25"/>
  <c r="BB38" i="25"/>
  <c r="BD39" i="25"/>
  <c r="BD16" i="26"/>
  <c r="BE45" i="27"/>
  <c r="BE44" i="27"/>
  <c r="BC44" i="27"/>
  <c r="BC45" i="24"/>
  <c r="BC45" i="27"/>
  <c r="BE46" i="27"/>
  <c r="BC25" i="27"/>
  <c r="BE23" i="27"/>
  <c r="BC22" i="27"/>
  <c r="BE42" i="24"/>
  <c r="BB17" i="24"/>
  <c r="BC23" i="27"/>
  <c r="BC24" i="27"/>
  <c r="BD18" i="26"/>
  <c r="BE46" i="24"/>
  <c r="BF36" i="25"/>
  <c r="BC42" i="27"/>
  <c r="BE30" i="24"/>
  <c r="BC33" i="24"/>
  <c r="AI10" i="26"/>
  <c r="BE32" i="26"/>
  <c r="BE27" i="27"/>
  <c r="BC26" i="27"/>
  <c r="BE22" i="27"/>
  <c r="AZ35" i="26"/>
  <c r="BD39" i="26" s="1"/>
  <c r="BE25" i="27"/>
  <c r="BA27" i="25"/>
  <c r="BC27" i="25"/>
  <c r="BC34" i="24"/>
  <c r="BE35" i="24"/>
  <c r="BC30" i="24"/>
  <c r="BE31" i="24"/>
  <c r="BC31" i="24"/>
  <c r="BF40" i="25"/>
  <c r="BD41" i="25"/>
  <c r="BB40" i="25"/>
  <c r="BE35" i="26"/>
  <c r="BC34" i="26"/>
  <c r="BE33" i="26"/>
  <c r="BE31" i="26"/>
  <c r="BC32" i="26"/>
  <c r="BC30" i="26"/>
  <c r="BC31" i="26"/>
  <c r="BE30" i="26"/>
  <c r="BF16" i="24"/>
  <c r="BD36" i="25"/>
  <c r="BB35" i="25"/>
  <c r="BF38" i="25"/>
  <c r="BF14" i="26"/>
  <c r="BE26" i="27"/>
  <c r="BA28" i="27"/>
  <c r="BC28" i="27"/>
  <c r="BC32" i="24"/>
  <c r="P10" i="27"/>
  <c r="R10" i="27" s="1"/>
  <c r="F10" i="27"/>
  <c r="AL10" i="27"/>
  <c r="H11" i="27"/>
  <c r="BP11" i="1" s="1"/>
  <c r="AH11" i="27"/>
  <c r="J11" i="27" s="1"/>
  <c r="BC46" i="27"/>
  <c r="BE47" i="27"/>
  <c r="BE42" i="27"/>
  <c r="P10" i="26"/>
  <c r="R10" i="26" s="1"/>
  <c r="BC46" i="26"/>
  <c r="BE47" i="26"/>
  <c r="BE44" i="26"/>
  <c r="BC43" i="26"/>
  <c r="BE45" i="26"/>
  <c r="BC44" i="26"/>
  <c r="BE46" i="26"/>
  <c r="BE43" i="26"/>
  <c r="AL10" i="26"/>
  <c r="BB17" i="26"/>
  <c r="BC45" i="26"/>
  <c r="BD35" i="26"/>
  <c r="BF35" i="26"/>
  <c r="BB35" i="26"/>
  <c r="BE42" i="26"/>
  <c r="BC42" i="26"/>
  <c r="K10" i="26"/>
  <c r="BF18" i="26"/>
  <c r="BD19" i="26"/>
  <c r="BB18" i="26"/>
  <c r="BB15" i="26"/>
  <c r="BB16" i="26"/>
  <c r="BD14" i="26"/>
  <c r="BD17" i="26"/>
  <c r="BB14" i="26"/>
  <c r="BF16" i="26"/>
  <c r="BD15" i="26"/>
  <c r="BB18" i="25"/>
  <c r="BD19" i="25"/>
  <c r="BF18" i="25"/>
  <c r="BB14" i="25"/>
  <c r="BD15" i="25"/>
  <c r="BF15" i="25"/>
  <c r="BF16" i="25"/>
  <c r="BB15" i="25"/>
  <c r="BD16" i="25"/>
  <c r="BD17" i="25"/>
  <c r="AQ12" i="25"/>
  <c r="AU10" i="25"/>
  <c r="BF39" i="25"/>
  <c r="BB39" i="25"/>
  <c r="BD40" i="25"/>
  <c r="BF37" i="25"/>
  <c r="BD38" i="25"/>
  <c r="BB36" i="25"/>
  <c r="BB37" i="25"/>
  <c r="BF14" i="25"/>
  <c r="BI11" i="25"/>
  <c r="BB17" i="25"/>
  <c r="BD14" i="25"/>
  <c r="BF17" i="25"/>
  <c r="AI10" i="25"/>
  <c r="D10" i="25"/>
  <c r="BB16" i="25"/>
  <c r="BD18" i="25"/>
  <c r="E10" i="25"/>
  <c r="AJ10" i="25"/>
  <c r="Q10" i="25" s="1"/>
  <c r="K10" i="24"/>
  <c r="AC11" i="24" s="1"/>
  <c r="Z11" i="24" s="1"/>
  <c r="BD19" i="24"/>
  <c r="BF18" i="24"/>
  <c r="BB18" i="24"/>
  <c r="BD16" i="24"/>
  <c r="BF14" i="24"/>
  <c r="BB15" i="24"/>
  <c r="C11" i="24"/>
  <c r="W11" i="1" s="1"/>
  <c r="BF17" i="24"/>
  <c r="BB16" i="24"/>
  <c r="BD18" i="24"/>
  <c r="AL10" i="24"/>
  <c r="BE47" i="24"/>
  <c r="BC46" i="24"/>
  <c r="BC42" i="24"/>
  <c r="BE43" i="24"/>
  <c r="BC44" i="24"/>
  <c r="BE45" i="24"/>
  <c r="BB14" i="24"/>
  <c r="P10" i="24"/>
  <c r="R10" i="24" s="1"/>
  <c r="AD11" i="24" s="1"/>
  <c r="AA11" i="24" s="1"/>
  <c r="BF15" i="24"/>
  <c r="BD14" i="24"/>
  <c r="AL10" i="1"/>
  <c r="BF36" i="26" l="1"/>
  <c r="BF38" i="26"/>
  <c r="BB38" i="26"/>
  <c r="BD38" i="26"/>
  <c r="BB37" i="26"/>
  <c r="BF40" i="26"/>
  <c r="BD41" i="26"/>
  <c r="BB40" i="26"/>
  <c r="BD36" i="26"/>
  <c r="BA29" i="27"/>
  <c r="BC33" i="27" s="1"/>
  <c r="BC29" i="27"/>
  <c r="BE29" i="27"/>
  <c r="BF39" i="26"/>
  <c r="BA28" i="25"/>
  <c r="BC29" i="25" s="1"/>
  <c r="BE28" i="25"/>
  <c r="BC28" i="25"/>
  <c r="BD37" i="26"/>
  <c r="BB36" i="26"/>
  <c r="BD40" i="26"/>
  <c r="BC30" i="27"/>
  <c r="AK10" i="26"/>
  <c r="B10" i="26" s="1"/>
  <c r="BD10" i="1" s="1"/>
  <c r="BF37" i="26"/>
  <c r="BB39" i="26"/>
  <c r="AB11" i="27"/>
  <c r="Y11" i="27" s="1"/>
  <c r="AD11" i="27"/>
  <c r="AA11" i="27" s="1"/>
  <c r="AK10" i="27"/>
  <c r="B10" i="27" s="1"/>
  <c r="BN10" i="1" s="1"/>
  <c r="AP12" i="27"/>
  <c r="AT10" i="27"/>
  <c r="BG11" i="27"/>
  <c r="AV10" i="27"/>
  <c r="AR12" i="27"/>
  <c r="W10" i="27"/>
  <c r="X10" i="27" s="1"/>
  <c r="BR10" i="1" s="1"/>
  <c r="BK11" i="27"/>
  <c r="AC11" i="26"/>
  <c r="Z11" i="26" s="1"/>
  <c r="AU10" i="26"/>
  <c r="AQ12" i="26"/>
  <c r="BI11" i="26"/>
  <c r="AD11" i="26"/>
  <c r="AA11" i="26" s="1"/>
  <c r="AV10" i="26"/>
  <c r="W10" i="26"/>
  <c r="X10" i="26" s="1"/>
  <c r="BH10" i="1" s="1"/>
  <c r="AR12" i="26"/>
  <c r="BK11" i="26"/>
  <c r="F10" i="25"/>
  <c r="P10" i="25"/>
  <c r="R10" i="25" s="1"/>
  <c r="AL10" i="25"/>
  <c r="H11" i="25"/>
  <c r="AV11" i="1" s="1"/>
  <c r="AR12" i="24"/>
  <c r="W10" i="24"/>
  <c r="X10" i="24" s="1"/>
  <c r="Z10" i="1" s="1"/>
  <c r="AV10" i="24"/>
  <c r="AK10" i="24"/>
  <c r="B10" i="24" s="1"/>
  <c r="V10" i="1" s="1"/>
  <c r="BK11" i="24"/>
  <c r="AQ12" i="24"/>
  <c r="AU10" i="24"/>
  <c r="BI11" i="24"/>
  <c r="CA5" i="1"/>
  <c r="BZ5" i="1"/>
  <c r="BY5" i="1"/>
  <c r="AG111" i="23"/>
  <c r="AH111" i="23"/>
  <c r="AG112" i="23"/>
  <c r="AH112" i="23"/>
  <c r="AG113" i="23"/>
  <c r="AH113" i="23"/>
  <c r="AG114" i="23"/>
  <c r="AH114" i="23"/>
  <c r="AG115" i="23"/>
  <c r="AH115" i="23"/>
  <c r="AG116" i="23"/>
  <c r="AH116" i="23"/>
  <c r="AG117" i="23"/>
  <c r="AH117" i="23"/>
  <c r="AG118" i="23"/>
  <c r="AH118" i="23"/>
  <c r="AG119" i="23"/>
  <c r="AH119" i="23"/>
  <c r="AG120" i="23"/>
  <c r="AH120" i="23"/>
  <c r="AG121" i="23"/>
  <c r="AH121" i="23"/>
  <c r="AG122" i="23"/>
  <c r="AH122" i="23"/>
  <c r="AG123" i="23"/>
  <c r="AH123" i="23"/>
  <c r="AG124" i="23"/>
  <c r="AH124" i="23"/>
  <c r="AG125" i="23"/>
  <c r="AH125" i="23"/>
  <c r="AG126" i="23"/>
  <c r="AH126" i="23"/>
  <c r="AG127" i="23"/>
  <c r="AH127" i="23"/>
  <c r="AG128" i="23"/>
  <c r="AH128" i="23"/>
  <c r="AG129" i="23"/>
  <c r="AH129" i="23"/>
  <c r="AG130" i="23"/>
  <c r="AH130" i="23"/>
  <c r="AG131" i="23"/>
  <c r="AH131" i="23"/>
  <c r="AG132" i="23"/>
  <c r="AH132" i="23"/>
  <c r="AG133" i="23"/>
  <c r="AH133" i="23"/>
  <c r="AG134" i="23"/>
  <c r="AH134" i="23"/>
  <c r="AG135" i="23"/>
  <c r="AH135" i="23"/>
  <c r="AG136" i="23"/>
  <c r="AH136" i="23"/>
  <c r="AG137" i="23"/>
  <c r="AH137" i="23"/>
  <c r="AG138" i="23"/>
  <c r="AH138" i="23"/>
  <c r="AG139" i="23"/>
  <c r="AH139" i="23"/>
  <c r="AG140" i="23"/>
  <c r="AH140" i="23"/>
  <c r="AG141" i="23"/>
  <c r="AH141" i="23"/>
  <c r="AG142" i="23"/>
  <c r="AH142" i="23"/>
  <c r="AG143" i="23"/>
  <c r="AH143" i="23"/>
  <c r="AG144" i="23"/>
  <c r="AH144" i="23"/>
  <c r="AG145" i="23"/>
  <c r="AH145" i="23"/>
  <c r="AG146" i="23"/>
  <c r="AH146" i="23"/>
  <c r="AG147" i="23"/>
  <c r="AH147" i="23"/>
  <c r="AG148" i="23"/>
  <c r="AH148" i="23"/>
  <c r="AG149" i="23"/>
  <c r="AH149" i="23"/>
  <c r="AG150" i="23"/>
  <c r="AH150" i="23"/>
  <c r="AG151" i="23"/>
  <c r="AH151" i="23"/>
  <c r="AG152" i="23"/>
  <c r="AH152" i="23"/>
  <c r="AG153" i="23"/>
  <c r="AH153" i="23"/>
  <c r="AG154" i="23"/>
  <c r="AH154" i="23"/>
  <c r="AG155" i="23"/>
  <c r="AH155" i="23"/>
  <c r="AG156" i="23"/>
  <c r="AH156" i="23"/>
  <c r="AG157" i="23"/>
  <c r="AH157" i="23"/>
  <c r="AG158" i="23"/>
  <c r="AH158" i="23"/>
  <c r="AG159" i="23"/>
  <c r="AH159" i="23"/>
  <c r="AG160" i="23"/>
  <c r="AH160" i="23"/>
  <c r="AG161" i="23"/>
  <c r="AH161" i="23"/>
  <c r="AG162" i="23"/>
  <c r="AH162" i="23"/>
  <c r="AG163" i="23"/>
  <c r="AH163" i="23"/>
  <c r="AG164" i="23"/>
  <c r="AH164" i="23"/>
  <c r="AG165" i="23"/>
  <c r="AH165" i="23"/>
  <c r="AG166" i="23"/>
  <c r="AH166" i="23"/>
  <c r="AG167" i="23"/>
  <c r="AH167" i="23"/>
  <c r="AG168" i="23"/>
  <c r="AH168" i="23"/>
  <c r="AG169" i="23"/>
  <c r="AH169" i="23"/>
  <c r="AG170" i="23"/>
  <c r="AH170" i="23"/>
  <c r="AG171" i="23"/>
  <c r="AH171" i="23"/>
  <c r="AG172" i="23"/>
  <c r="AH172" i="23"/>
  <c r="AG173" i="23"/>
  <c r="AH173" i="23"/>
  <c r="AG174" i="23"/>
  <c r="AH174" i="23"/>
  <c r="AG175" i="23"/>
  <c r="AH175" i="23"/>
  <c r="AG176" i="23"/>
  <c r="AH176" i="23"/>
  <c r="AG177" i="23"/>
  <c r="AH177" i="23"/>
  <c r="AG178" i="23"/>
  <c r="AH178" i="23"/>
  <c r="AG179" i="23"/>
  <c r="AH179" i="23"/>
  <c r="AG180" i="23"/>
  <c r="AH180" i="23"/>
  <c r="AG181" i="23"/>
  <c r="AH181" i="23"/>
  <c r="AG182" i="23"/>
  <c r="AH182" i="23"/>
  <c r="AG183" i="23"/>
  <c r="AH183" i="23"/>
  <c r="AG184" i="23"/>
  <c r="AH184" i="23"/>
  <c r="AG185" i="23"/>
  <c r="AH185" i="23"/>
  <c r="AG186" i="23"/>
  <c r="AH186" i="23"/>
  <c r="AG187" i="23"/>
  <c r="AH187" i="23"/>
  <c r="AG188" i="23"/>
  <c r="AH188" i="23"/>
  <c r="AG189" i="23"/>
  <c r="AH189" i="23"/>
  <c r="AG190" i="23"/>
  <c r="AH190" i="23"/>
  <c r="AG191" i="23"/>
  <c r="AH191" i="23"/>
  <c r="AG192" i="23"/>
  <c r="AH192" i="23"/>
  <c r="AG193" i="23"/>
  <c r="AH193" i="23"/>
  <c r="AG194" i="23"/>
  <c r="AH194" i="23"/>
  <c r="AG195" i="23"/>
  <c r="AH195" i="23"/>
  <c r="AA7" i="23"/>
  <c r="Z7" i="23"/>
  <c r="B3" i="23"/>
  <c r="BX282" i="23"/>
  <c r="BW282" i="23"/>
  <c r="BU282" i="23"/>
  <c r="BT282" i="23"/>
  <c r="BS282" i="23"/>
  <c r="BR282" i="23"/>
  <c r="BX281" i="23"/>
  <c r="BW281" i="23"/>
  <c r="BU281" i="23"/>
  <c r="BT281" i="23"/>
  <c r="BS281" i="23"/>
  <c r="BR281" i="23"/>
  <c r="BX280" i="23"/>
  <c r="BW280" i="23"/>
  <c r="BU280" i="23"/>
  <c r="BT280" i="23"/>
  <c r="BS280" i="23"/>
  <c r="BR280" i="23"/>
  <c r="BX279" i="23"/>
  <c r="BW279" i="23"/>
  <c r="BU279" i="23"/>
  <c r="BT279" i="23"/>
  <c r="BS279" i="23"/>
  <c r="BR279" i="23"/>
  <c r="BX278" i="23"/>
  <c r="BW278" i="23"/>
  <c r="BU278" i="23"/>
  <c r="BT278" i="23"/>
  <c r="BS278" i="23"/>
  <c r="BR278" i="23"/>
  <c r="BX277" i="23"/>
  <c r="BW277" i="23"/>
  <c r="BU277" i="23"/>
  <c r="BT277" i="23"/>
  <c r="BS277" i="23"/>
  <c r="BR277" i="23"/>
  <c r="BX276" i="23"/>
  <c r="BW276" i="23"/>
  <c r="BU276" i="23"/>
  <c r="BT276" i="23"/>
  <c r="BS276" i="23"/>
  <c r="BR276" i="23"/>
  <c r="BX275" i="23"/>
  <c r="BW275" i="23"/>
  <c r="BU275" i="23"/>
  <c r="BT275" i="23"/>
  <c r="BS275" i="23"/>
  <c r="BR275" i="23"/>
  <c r="BX274" i="23"/>
  <c r="BW274" i="23"/>
  <c r="BU274" i="23"/>
  <c r="BT274" i="23"/>
  <c r="BS274" i="23"/>
  <c r="BR274" i="23"/>
  <c r="BX273" i="23"/>
  <c r="BW273" i="23"/>
  <c r="BU273" i="23"/>
  <c r="BT273" i="23"/>
  <c r="BS273" i="23"/>
  <c r="BR273" i="23"/>
  <c r="BX272" i="23"/>
  <c r="BW272" i="23"/>
  <c r="BU272" i="23"/>
  <c r="BT272" i="23"/>
  <c r="BS272" i="23"/>
  <c r="BR272" i="23"/>
  <c r="BX271" i="23"/>
  <c r="BW271" i="23"/>
  <c r="BU271" i="23"/>
  <c r="BT271" i="23"/>
  <c r="BS271" i="23"/>
  <c r="BR271" i="23"/>
  <c r="BX270" i="23"/>
  <c r="BW270" i="23"/>
  <c r="BU270" i="23"/>
  <c r="BT270" i="23"/>
  <c r="BS270" i="23"/>
  <c r="BR270" i="23"/>
  <c r="BX269" i="23"/>
  <c r="BW269" i="23"/>
  <c r="BU269" i="23"/>
  <c r="BT269" i="23"/>
  <c r="BS269" i="23"/>
  <c r="BR269" i="23"/>
  <c r="BX268" i="23"/>
  <c r="BW268" i="23"/>
  <c r="BU268" i="23"/>
  <c r="BT268" i="23"/>
  <c r="BS268" i="23"/>
  <c r="BR268" i="23"/>
  <c r="BX267" i="23"/>
  <c r="BW267" i="23"/>
  <c r="BU267" i="23"/>
  <c r="BT267" i="23"/>
  <c r="BS267" i="23"/>
  <c r="BR267" i="23"/>
  <c r="BX266" i="23"/>
  <c r="BW266" i="23"/>
  <c r="BU266" i="23"/>
  <c r="BT266" i="23"/>
  <c r="BS266" i="23"/>
  <c r="BR266" i="23"/>
  <c r="BX265" i="23"/>
  <c r="BW265" i="23"/>
  <c r="BU265" i="23"/>
  <c r="BT265" i="23"/>
  <c r="BS265" i="23"/>
  <c r="BR265" i="23"/>
  <c r="BX264" i="23"/>
  <c r="BW264" i="23"/>
  <c r="BU264" i="23"/>
  <c r="BT264" i="23"/>
  <c r="BS264" i="23"/>
  <c r="BR264" i="23"/>
  <c r="BX263" i="23"/>
  <c r="BW263" i="23"/>
  <c r="BU263" i="23"/>
  <c r="BT263" i="23"/>
  <c r="BS263" i="23"/>
  <c r="BR263" i="23"/>
  <c r="BX262" i="23"/>
  <c r="BW262" i="23"/>
  <c r="BU262" i="23"/>
  <c r="BT262" i="23"/>
  <c r="BS262" i="23"/>
  <c r="BR262" i="23"/>
  <c r="BX261" i="23"/>
  <c r="BW261" i="23"/>
  <c r="BU261" i="23"/>
  <c r="BT261" i="23"/>
  <c r="BS261" i="23"/>
  <c r="BR261" i="23"/>
  <c r="BX260" i="23"/>
  <c r="BW260" i="23"/>
  <c r="BU260" i="23"/>
  <c r="BT260" i="23"/>
  <c r="BS260" i="23"/>
  <c r="BR260" i="23"/>
  <c r="BX259" i="23"/>
  <c r="BW259" i="23"/>
  <c r="BU259" i="23"/>
  <c r="BT259" i="23"/>
  <c r="BS259" i="23"/>
  <c r="BR259" i="23"/>
  <c r="BX258" i="23"/>
  <c r="BW258" i="23"/>
  <c r="BU258" i="23"/>
  <c r="BT258" i="23"/>
  <c r="BS258" i="23"/>
  <c r="BR258" i="23"/>
  <c r="BX257" i="23"/>
  <c r="BW257" i="23"/>
  <c r="BU257" i="23"/>
  <c r="BT257" i="23"/>
  <c r="BS257" i="23"/>
  <c r="BR257" i="23"/>
  <c r="BX256" i="23"/>
  <c r="BW256" i="23"/>
  <c r="BU256" i="23"/>
  <c r="BT256" i="23"/>
  <c r="BS256" i="23"/>
  <c r="BR256" i="23"/>
  <c r="BX255" i="23"/>
  <c r="BW255" i="23"/>
  <c r="BU255" i="23"/>
  <c r="BT255" i="23"/>
  <c r="BS255" i="23"/>
  <c r="BR255" i="23"/>
  <c r="BX254" i="23"/>
  <c r="BW254" i="23"/>
  <c r="BU254" i="23"/>
  <c r="BT254" i="23"/>
  <c r="BS254" i="23"/>
  <c r="BR254" i="23"/>
  <c r="BX253" i="23"/>
  <c r="BW253" i="23"/>
  <c r="BU253" i="23"/>
  <c r="BT253" i="23"/>
  <c r="BS253" i="23"/>
  <c r="BR253" i="23"/>
  <c r="BX252" i="23"/>
  <c r="BW252" i="23"/>
  <c r="BU252" i="23"/>
  <c r="BT252" i="23"/>
  <c r="BS252" i="23"/>
  <c r="BR252" i="23"/>
  <c r="BX251" i="23"/>
  <c r="BW251" i="23"/>
  <c r="BU251" i="23"/>
  <c r="BT251" i="23"/>
  <c r="BS251" i="23"/>
  <c r="BR251" i="23"/>
  <c r="BX250" i="23"/>
  <c r="BW250" i="23"/>
  <c r="BU250" i="23"/>
  <c r="BT250" i="23"/>
  <c r="BS250" i="23"/>
  <c r="BR250" i="23"/>
  <c r="BX249" i="23"/>
  <c r="BW249" i="23"/>
  <c r="BU249" i="23"/>
  <c r="BT249" i="23"/>
  <c r="BS249" i="23"/>
  <c r="BR249" i="23"/>
  <c r="BX248" i="23"/>
  <c r="BW248" i="23"/>
  <c r="BU248" i="23"/>
  <c r="BT248" i="23"/>
  <c r="BS248" i="23"/>
  <c r="BR248" i="23"/>
  <c r="BX247" i="23"/>
  <c r="BW247" i="23"/>
  <c r="BU247" i="23"/>
  <c r="BT247" i="23"/>
  <c r="BS247" i="23"/>
  <c r="BR247" i="23"/>
  <c r="BX246" i="23"/>
  <c r="BW246" i="23"/>
  <c r="BU246" i="23"/>
  <c r="BT246" i="23"/>
  <c r="BS246" i="23"/>
  <c r="BR246" i="23"/>
  <c r="AL246" i="23"/>
  <c r="AK246" i="23"/>
  <c r="BX245" i="23"/>
  <c r="BW245" i="23"/>
  <c r="BU245" i="23"/>
  <c r="BT245" i="23"/>
  <c r="BS245" i="23"/>
  <c r="BR245" i="23"/>
  <c r="AL245" i="23"/>
  <c r="AK245" i="23"/>
  <c r="BX244" i="23"/>
  <c r="BW244" i="23"/>
  <c r="BU244" i="23"/>
  <c r="BT244" i="23"/>
  <c r="BS244" i="23"/>
  <c r="BR244" i="23"/>
  <c r="AL244" i="23"/>
  <c r="AK244" i="23"/>
  <c r="BX243" i="23"/>
  <c r="BW243" i="23"/>
  <c r="BU243" i="23"/>
  <c r="BT243" i="23"/>
  <c r="BS243" i="23"/>
  <c r="BR243" i="23"/>
  <c r="AL243" i="23"/>
  <c r="AK243" i="23"/>
  <c r="BX242" i="23"/>
  <c r="BW242" i="23"/>
  <c r="BU242" i="23"/>
  <c r="BT242" i="23"/>
  <c r="BS242" i="23"/>
  <c r="BR242" i="23"/>
  <c r="AL242" i="23"/>
  <c r="AK242" i="23"/>
  <c r="BX241" i="23"/>
  <c r="BW241" i="23"/>
  <c r="BU241" i="23"/>
  <c r="BT241" i="23"/>
  <c r="BS241" i="23"/>
  <c r="BR241" i="23"/>
  <c r="AL241" i="23"/>
  <c r="AK241" i="23"/>
  <c r="BX240" i="23"/>
  <c r="BW240" i="23"/>
  <c r="BU240" i="23"/>
  <c r="BT240" i="23"/>
  <c r="BS240" i="23"/>
  <c r="BR240" i="23"/>
  <c r="AL240" i="23"/>
  <c r="AK240" i="23"/>
  <c r="BX239" i="23"/>
  <c r="BW239" i="23"/>
  <c r="BU239" i="23"/>
  <c r="BT239" i="23"/>
  <c r="BS239" i="23"/>
  <c r="BR239" i="23"/>
  <c r="AL239" i="23"/>
  <c r="AK239" i="23"/>
  <c r="BX238" i="23"/>
  <c r="BW238" i="23"/>
  <c r="BU238" i="23"/>
  <c r="BT238" i="23"/>
  <c r="BS238" i="23"/>
  <c r="BR238" i="23"/>
  <c r="AL238" i="23"/>
  <c r="AK238" i="23"/>
  <c r="BX237" i="23"/>
  <c r="BW237" i="23"/>
  <c r="BU237" i="23"/>
  <c r="BT237" i="23"/>
  <c r="BS237" i="23"/>
  <c r="BR237" i="23"/>
  <c r="AL237" i="23"/>
  <c r="AK237" i="23"/>
  <c r="BX236" i="23"/>
  <c r="BW236" i="23"/>
  <c r="BU236" i="23"/>
  <c r="BT236" i="23"/>
  <c r="BS236" i="23"/>
  <c r="BR236" i="23"/>
  <c r="AL236" i="23"/>
  <c r="AK236" i="23"/>
  <c r="BX235" i="23"/>
  <c r="BW235" i="23"/>
  <c r="BU235" i="23"/>
  <c r="BT235" i="23"/>
  <c r="BS235" i="23"/>
  <c r="BR235" i="23"/>
  <c r="AL235" i="23"/>
  <c r="AK235" i="23"/>
  <c r="BX234" i="23"/>
  <c r="BW234" i="23"/>
  <c r="BU234" i="23"/>
  <c r="BT234" i="23"/>
  <c r="BS234" i="23"/>
  <c r="BR234" i="23"/>
  <c r="AL234" i="23"/>
  <c r="AK234" i="23"/>
  <c r="BX233" i="23"/>
  <c r="BW233" i="23"/>
  <c r="BU233" i="23"/>
  <c r="BT233" i="23"/>
  <c r="BS233" i="23"/>
  <c r="BR233" i="23"/>
  <c r="AL233" i="23"/>
  <c r="AK233" i="23"/>
  <c r="BX232" i="23"/>
  <c r="BW232" i="23"/>
  <c r="BU232" i="23"/>
  <c r="BT232" i="23"/>
  <c r="BS232" i="23"/>
  <c r="BR232" i="23"/>
  <c r="AL232" i="23"/>
  <c r="AK232" i="23"/>
  <c r="BX231" i="23"/>
  <c r="BW231" i="23"/>
  <c r="BU231" i="23"/>
  <c r="BT231" i="23"/>
  <c r="BS231" i="23"/>
  <c r="BR231" i="23"/>
  <c r="AL231" i="23"/>
  <c r="AK231" i="23"/>
  <c r="BX230" i="23"/>
  <c r="BW230" i="23"/>
  <c r="BU230" i="23"/>
  <c r="BT230" i="23"/>
  <c r="BS230" i="23"/>
  <c r="BR230" i="23"/>
  <c r="AL230" i="23"/>
  <c r="AK230" i="23"/>
  <c r="BX229" i="23"/>
  <c r="BW229" i="23"/>
  <c r="BU229" i="23"/>
  <c r="BT229" i="23"/>
  <c r="BS229" i="23"/>
  <c r="BR229" i="23"/>
  <c r="AR229" i="23"/>
  <c r="AQ229" i="23"/>
  <c r="AP229" i="23"/>
  <c r="AL229" i="23"/>
  <c r="AK229" i="23"/>
  <c r="BX228" i="23"/>
  <c r="BW228" i="23"/>
  <c r="BU228" i="23"/>
  <c r="BT228" i="23"/>
  <c r="BS228" i="23"/>
  <c r="BR228" i="23"/>
  <c r="AR228" i="23"/>
  <c r="AQ228" i="23"/>
  <c r="AP228" i="23"/>
  <c r="AL228" i="23"/>
  <c r="AK228" i="23"/>
  <c r="BX227" i="23"/>
  <c r="BW227" i="23"/>
  <c r="BU227" i="23"/>
  <c r="BT227" i="23"/>
  <c r="BS227" i="23"/>
  <c r="BR227" i="23"/>
  <c r="AR227" i="23"/>
  <c r="AQ227" i="23"/>
  <c r="AP227" i="23"/>
  <c r="AL227" i="23"/>
  <c r="AK227" i="23"/>
  <c r="BX226" i="23"/>
  <c r="BW226" i="23"/>
  <c r="BU226" i="23"/>
  <c r="BT226" i="23"/>
  <c r="BS226" i="23"/>
  <c r="BR226" i="23"/>
  <c r="AR226" i="23"/>
  <c r="AQ226" i="23"/>
  <c r="AP226" i="23"/>
  <c r="AL226" i="23"/>
  <c r="AK226" i="23"/>
  <c r="BX225" i="23"/>
  <c r="BW225" i="23"/>
  <c r="BU225" i="23"/>
  <c r="BT225" i="23"/>
  <c r="BS225" i="23"/>
  <c r="BR225" i="23"/>
  <c r="AR225" i="23"/>
  <c r="AQ225" i="23"/>
  <c r="AP225" i="23"/>
  <c r="AL225" i="23"/>
  <c r="AK225" i="23"/>
  <c r="BX224" i="23"/>
  <c r="BW224" i="23"/>
  <c r="BU224" i="23"/>
  <c r="BT224" i="23"/>
  <c r="BS224" i="23"/>
  <c r="BR224" i="23"/>
  <c r="AR224" i="23"/>
  <c r="AQ224" i="23"/>
  <c r="AP224" i="23"/>
  <c r="AL224" i="23"/>
  <c r="AK224" i="23"/>
  <c r="BX223" i="23"/>
  <c r="BW223" i="23"/>
  <c r="BU223" i="23"/>
  <c r="BT223" i="23"/>
  <c r="BS223" i="23"/>
  <c r="BR223" i="23"/>
  <c r="AR223" i="23"/>
  <c r="AQ223" i="23"/>
  <c r="AP223" i="23"/>
  <c r="AL223" i="23"/>
  <c r="AK223" i="23"/>
  <c r="BX222" i="23"/>
  <c r="BW222" i="23"/>
  <c r="BU222" i="23"/>
  <c r="BT222" i="23"/>
  <c r="BS222" i="23"/>
  <c r="BR222" i="23"/>
  <c r="AR222" i="23"/>
  <c r="AQ222" i="23"/>
  <c r="AP222" i="23"/>
  <c r="AL222" i="23"/>
  <c r="AK222" i="23"/>
  <c r="BX221" i="23"/>
  <c r="BW221" i="23"/>
  <c r="BU221" i="23"/>
  <c r="BT221" i="23"/>
  <c r="BS221" i="23"/>
  <c r="BR221" i="23"/>
  <c r="AR221" i="23"/>
  <c r="AQ221" i="23"/>
  <c r="AP221" i="23"/>
  <c r="AL221" i="23"/>
  <c r="AK221" i="23"/>
  <c r="BX220" i="23"/>
  <c r="BW220" i="23"/>
  <c r="BU220" i="23"/>
  <c r="BT220" i="23"/>
  <c r="BS220" i="23"/>
  <c r="BR220" i="23"/>
  <c r="AR220" i="23"/>
  <c r="AQ220" i="23"/>
  <c r="AP220" i="23"/>
  <c r="AL220" i="23"/>
  <c r="AK220" i="23"/>
  <c r="BX219" i="23"/>
  <c r="BW219" i="23"/>
  <c r="BU219" i="23"/>
  <c r="BT219" i="23"/>
  <c r="BS219" i="23"/>
  <c r="BR219" i="23"/>
  <c r="AR219" i="23"/>
  <c r="AQ219" i="23"/>
  <c r="AP219" i="23"/>
  <c r="AL219" i="23"/>
  <c r="AK219" i="23"/>
  <c r="BX218" i="23"/>
  <c r="BW218" i="23"/>
  <c r="BU218" i="23"/>
  <c r="BT218" i="23"/>
  <c r="BS218" i="23"/>
  <c r="BR218" i="23"/>
  <c r="AR218" i="23"/>
  <c r="AQ218" i="23"/>
  <c r="AP218" i="23"/>
  <c r="AL218" i="23"/>
  <c r="AK218" i="23"/>
  <c r="BX217" i="23"/>
  <c r="BW217" i="23"/>
  <c r="BU217" i="23"/>
  <c r="BT217" i="23"/>
  <c r="BS217" i="23"/>
  <c r="BR217" i="23"/>
  <c r="AR217" i="23"/>
  <c r="AQ217" i="23"/>
  <c r="AP217" i="23"/>
  <c r="AL217" i="23"/>
  <c r="AK217" i="23"/>
  <c r="BX216" i="23"/>
  <c r="BW216" i="23"/>
  <c r="BU216" i="23"/>
  <c r="BT216" i="23"/>
  <c r="BS216" i="23"/>
  <c r="BR216" i="23"/>
  <c r="AR216" i="23"/>
  <c r="AQ216" i="23"/>
  <c r="AP216" i="23"/>
  <c r="AL216" i="23"/>
  <c r="AK216" i="23"/>
  <c r="BX215" i="23"/>
  <c r="BW215" i="23"/>
  <c r="BU215" i="23"/>
  <c r="BT215" i="23"/>
  <c r="BS215" i="23"/>
  <c r="BR215" i="23"/>
  <c r="AR215" i="23"/>
  <c r="AQ215" i="23"/>
  <c r="AP215" i="23"/>
  <c r="AL215" i="23"/>
  <c r="AK215" i="23"/>
  <c r="BX214" i="23"/>
  <c r="BW214" i="23"/>
  <c r="BU214" i="23"/>
  <c r="BT214" i="23"/>
  <c r="BS214" i="23"/>
  <c r="BR214" i="23"/>
  <c r="AR214" i="23"/>
  <c r="AQ214" i="23"/>
  <c r="AP214" i="23"/>
  <c r="AL214" i="23"/>
  <c r="AK214" i="23"/>
  <c r="BX213" i="23"/>
  <c r="BW213" i="23"/>
  <c r="BU213" i="23"/>
  <c r="BT213" i="23"/>
  <c r="BS213" i="23"/>
  <c r="BR213" i="23"/>
  <c r="AR213" i="23"/>
  <c r="AQ213" i="23"/>
  <c r="AP213" i="23"/>
  <c r="AL213" i="23"/>
  <c r="AK213" i="23"/>
  <c r="BX212" i="23"/>
  <c r="BW212" i="23"/>
  <c r="BU212" i="23"/>
  <c r="BT212" i="23"/>
  <c r="BS212" i="23"/>
  <c r="BR212" i="23"/>
  <c r="AR212" i="23"/>
  <c r="AQ212" i="23"/>
  <c r="AP212" i="23"/>
  <c r="AL212" i="23"/>
  <c r="AK212" i="23"/>
  <c r="BX211" i="23"/>
  <c r="BW211" i="23"/>
  <c r="BU211" i="23"/>
  <c r="BT211" i="23"/>
  <c r="BS211" i="23"/>
  <c r="BR211" i="23"/>
  <c r="AR211" i="23"/>
  <c r="AQ211" i="23"/>
  <c r="AP211" i="23"/>
  <c r="AL211" i="23"/>
  <c r="AK211" i="23"/>
  <c r="BX210" i="23"/>
  <c r="BW210" i="23"/>
  <c r="BU210" i="23"/>
  <c r="BT210" i="23"/>
  <c r="BS210" i="23"/>
  <c r="BR210" i="23"/>
  <c r="AR210" i="23"/>
  <c r="AQ210" i="23"/>
  <c r="AP210" i="23"/>
  <c r="AL210" i="23"/>
  <c r="AK210" i="23"/>
  <c r="BX209" i="23"/>
  <c r="BW209" i="23"/>
  <c r="BU209" i="23"/>
  <c r="BT209" i="23"/>
  <c r="BS209" i="23"/>
  <c r="BR209" i="23"/>
  <c r="AR209" i="23"/>
  <c r="AQ209" i="23"/>
  <c r="AP209" i="23"/>
  <c r="AL209" i="23"/>
  <c r="AK209" i="23"/>
  <c r="AJ209" i="23"/>
  <c r="AI209" i="23"/>
  <c r="AH209" i="23"/>
  <c r="AF209" i="23"/>
  <c r="AE209" i="23"/>
  <c r="BX208" i="23"/>
  <c r="BW208" i="23"/>
  <c r="BU208" i="23"/>
  <c r="BT208" i="23"/>
  <c r="BS208" i="23"/>
  <c r="BR208" i="23"/>
  <c r="AR208" i="23"/>
  <c r="AQ208" i="23"/>
  <c r="AP208" i="23"/>
  <c r="AL208" i="23"/>
  <c r="AK208" i="23"/>
  <c r="AJ208" i="23"/>
  <c r="AI208" i="23"/>
  <c r="AH208" i="23"/>
  <c r="AF208" i="23"/>
  <c r="AE208" i="23"/>
  <c r="BX207" i="23"/>
  <c r="BW207" i="23"/>
  <c r="BU207" i="23"/>
  <c r="BT207" i="23"/>
  <c r="BS207" i="23"/>
  <c r="BR207" i="23"/>
  <c r="AR207" i="23"/>
  <c r="AQ207" i="23"/>
  <c r="AP207" i="23"/>
  <c r="AL207" i="23"/>
  <c r="AK207" i="23"/>
  <c r="AJ207" i="23"/>
  <c r="AI207" i="23"/>
  <c r="AH207" i="23"/>
  <c r="AF207" i="23"/>
  <c r="AE207" i="23"/>
  <c r="BX206" i="23"/>
  <c r="BW206" i="23"/>
  <c r="BU206" i="23"/>
  <c r="BT206" i="23"/>
  <c r="BS206" i="23"/>
  <c r="BR206" i="23"/>
  <c r="AR206" i="23"/>
  <c r="AQ206" i="23"/>
  <c r="AP206" i="23"/>
  <c r="AL206" i="23"/>
  <c r="AK206" i="23"/>
  <c r="AJ206" i="23"/>
  <c r="AI206" i="23"/>
  <c r="AH206" i="23"/>
  <c r="AF206" i="23"/>
  <c r="AE206" i="23"/>
  <c r="BX205" i="23"/>
  <c r="BW205" i="23"/>
  <c r="BU205" i="23"/>
  <c r="BT205" i="23"/>
  <c r="BS205" i="23"/>
  <c r="BR205" i="23"/>
  <c r="AR205" i="23"/>
  <c r="AQ205" i="23"/>
  <c r="AP205" i="23"/>
  <c r="AL205" i="23"/>
  <c r="AK205" i="23"/>
  <c r="AJ205" i="23"/>
  <c r="AI205" i="23"/>
  <c r="AH205" i="23"/>
  <c r="AF205" i="23"/>
  <c r="AE205" i="23"/>
  <c r="BX204" i="23"/>
  <c r="BW204" i="23"/>
  <c r="BU204" i="23"/>
  <c r="BT204" i="23"/>
  <c r="BS204" i="23"/>
  <c r="BR204" i="23"/>
  <c r="AR204" i="23"/>
  <c r="AQ204" i="23"/>
  <c r="AP204" i="23"/>
  <c r="AL204" i="23"/>
  <c r="AK204" i="23"/>
  <c r="AJ204" i="23"/>
  <c r="AI204" i="23"/>
  <c r="AH204" i="23"/>
  <c r="AF204" i="23"/>
  <c r="AE204" i="23"/>
  <c r="BX203" i="23"/>
  <c r="BW203" i="23"/>
  <c r="BU203" i="23"/>
  <c r="BT203" i="23"/>
  <c r="BS203" i="23"/>
  <c r="BR203" i="23"/>
  <c r="AR203" i="23"/>
  <c r="AQ203" i="23"/>
  <c r="AP203" i="23"/>
  <c r="AL203" i="23"/>
  <c r="AK203" i="23"/>
  <c r="AJ203" i="23"/>
  <c r="AI203" i="23"/>
  <c r="AH203" i="23"/>
  <c r="AF203" i="23"/>
  <c r="AE203" i="23"/>
  <c r="BX202" i="23"/>
  <c r="BW202" i="23"/>
  <c r="BU202" i="23"/>
  <c r="BT202" i="23"/>
  <c r="BS202" i="23"/>
  <c r="BR202" i="23"/>
  <c r="AR202" i="23"/>
  <c r="AQ202" i="23"/>
  <c r="AP202" i="23"/>
  <c r="AL202" i="23"/>
  <c r="AK202" i="23"/>
  <c r="AJ202" i="23"/>
  <c r="AI202" i="23"/>
  <c r="AH202" i="23"/>
  <c r="AF202" i="23"/>
  <c r="AE202" i="23"/>
  <c r="BX201" i="23"/>
  <c r="BW201" i="23"/>
  <c r="BU201" i="23"/>
  <c r="BT201" i="23"/>
  <c r="BS201" i="23"/>
  <c r="BR201" i="23"/>
  <c r="AR201" i="23"/>
  <c r="AQ201" i="23"/>
  <c r="AP201" i="23"/>
  <c r="AL201" i="23"/>
  <c r="AK201" i="23"/>
  <c r="AJ201" i="23"/>
  <c r="AI201" i="23"/>
  <c r="AH201" i="23"/>
  <c r="AF201" i="23"/>
  <c r="AE201" i="23"/>
  <c r="BX200" i="23"/>
  <c r="BW200" i="23"/>
  <c r="BU200" i="23"/>
  <c r="BT200" i="23"/>
  <c r="BS200" i="23"/>
  <c r="BR200" i="23"/>
  <c r="AR200" i="23"/>
  <c r="AQ200" i="23"/>
  <c r="AP200" i="23"/>
  <c r="AL200" i="23"/>
  <c r="AK200" i="23"/>
  <c r="AJ200" i="23"/>
  <c r="AI200" i="23"/>
  <c r="AH200" i="23"/>
  <c r="AF200" i="23"/>
  <c r="AE200" i="23"/>
  <c r="BX199" i="23"/>
  <c r="BW199" i="23"/>
  <c r="BU199" i="23"/>
  <c r="BT199" i="23"/>
  <c r="BS199" i="23"/>
  <c r="BR199" i="23"/>
  <c r="AR199" i="23"/>
  <c r="AQ199" i="23"/>
  <c r="AP199" i="23"/>
  <c r="AL199" i="23"/>
  <c r="AK199" i="23"/>
  <c r="AJ199" i="23"/>
  <c r="AI199" i="23"/>
  <c r="AH199" i="23"/>
  <c r="AF199" i="23"/>
  <c r="AE199" i="23"/>
  <c r="BX198" i="23"/>
  <c r="BW198" i="23"/>
  <c r="BU198" i="23"/>
  <c r="BT198" i="23"/>
  <c r="BS198" i="23"/>
  <c r="BR198" i="23"/>
  <c r="AR198" i="23"/>
  <c r="AQ198" i="23"/>
  <c r="AP198" i="23"/>
  <c r="AL198" i="23"/>
  <c r="AK198" i="23"/>
  <c r="AJ198" i="23"/>
  <c r="AI198" i="23"/>
  <c r="AH198" i="23"/>
  <c r="AF198" i="23"/>
  <c r="AE198" i="23"/>
  <c r="BX197" i="23"/>
  <c r="BW197" i="23"/>
  <c r="BU197" i="23"/>
  <c r="BT197" i="23"/>
  <c r="BS197" i="23"/>
  <c r="BR197" i="23"/>
  <c r="AR197" i="23"/>
  <c r="AQ197" i="23"/>
  <c r="AP197" i="23"/>
  <c r="AL197" i="23"/>
  <c r="AK197" i="23"/>
  <c r="AJ197" i="23"/>
  <c r="AI197" i="23"/>
  <c r="AH197" i="23"/>
  <c r="AF197" i="23"/>
  <c r="AE197" i="23"/>
  <c r="BX196" i="23"/>
  <c r="BW196" i="23"/>
  <c r="BU196" i="23"/>
  <c r="BT196" i="23"/>
  <c r="BS196" i="23"/>
  <c r="BR196" i="23"/>
  <c r="AR196" i="23"/>
  <c r="AQ196" i="23"/>
  <c r="AP196" i="23"/>
  <c r="AL196" i="23"/>
  <c r="AK196" i="23"/>
  <c r="AJ196" i="23"/>
  <c r="AI196" i="23"/>
  <c r="AH196" i="23"/>
  <c r="AF196" i="23"/>
  <c r="AE196" i="23"/>
  <c r="BX195" i="23"/>
  <c r="BW195" i="23"/>
  <c r="BU195" i="23"/>
  <c r="BT195" i="23"/>
  <c r="BS195" i="23"/>
  <c r="BR195" i="23"/>
  <c r="AR195" i="23"/>
  <c r="AQ195" i="23"/>
  <c r="AP195" i="23"/>
  <c r="AL195" i="23"/>
  <c r="AK195" i="23"/>
  <c r="AJ195" i="23"/>
  <c r="AI195" i="23"/>
  <c r="AF195" i="23"/>
  <c r="AE195" i="23"/>
  <c r="BX194" i="23"/>
  <c r="BW194" i="23"/>
  <c r="BU194" i="23"/>
  <c r="BT194" i="23"/>
  <c r="BS194" i="23"/>
  <c r="BR194" i="23"/>
  <c r="AR194" i="23"/>
  <c r="AQ194" i="23"/>
  <c r="AP194" i="23"/>
  <c r="AL194" i="23"/>
  <c r="AK194" i="23"/>
  <c r="AJ194" i="23"/>
  <c r="AI194" i="23"/>
  <c r="AF194" i="23"/>
  <c r="AE194" i="23"/>
  <c r="BX193" i="23"/>
  <c r="BW193" i="23"/>
  <c r="BU193" i="23"/>
  <c r="BT193" i="23"/>
  <c r="BS193" i="23"/>
  <c r="BR193" i="23"/>
  <c r="AR193" i="23"/>
  <c r="AQ193" i="23"/>
  <c r="AP193" i="23"/>
  <c r="AL193" i="23"/>
  <c r="AK193" i="23"/>
  <c r="AJ193" i="23"/>
  <c r="AI193" i="23"/>
  <c r="AF193" i="23"/>
  <c r="AE193" i="23"/>
  <c r="BX192" i="23"/>
  <c r="BW192" i="23"/>
  <c r="BU192" i="23"/>
  <c r="BT192" i="23"/>
  <c r="BS192" i="23"/>
  <c r="BR192" i="23"/>
  <c r="AR192" i="23"/>
  <c r="AQ192" i="23"/>
  <c r="AP192" i="23"/>
  <c r="AL192" i="23"/>
  <c r="AK192" i="23"/>
  <c r="AJ192" i="23"/>
  <c r="AI192" i="23"/>
  <c r="AF192" i="23"/>
  <c r="AE192" i="23"/>
  <c r="BX191" i="23"/>
  <c r="BW191" i="23"/>
  <c r="BU191" i="23"/>
  <c r="BT191" i="23"/>
  <c r="BS191" i="23"/>
  <c r="BR191" i="23"/>
  <c r="AR191" i="23"/>
  <c r="AQ191" i="23"/>
  <c r="AP191" i="23"/>
  <c r="AL191" i="23"/>
  <c r="AK191" i="23"/>
  <c r="AJ191" i="23"/>
  <c r="AI191" i="23"/>
  <c r="AF191" i="23"/>
  <c r="AE191" i="23"/>
  <c r="BX190" i="23"/>
  <c r="BW190" i="23"/>
  <c r="BU190" i="23"/>
  <c r="BT190" i="23"/>
  <c r="BS190" i="23"/>
  <c r="BR190" i="23"/>
  <c r="AR190" i="23"/>
  <c r="AQ190" i="23"/>
  <c r="AP190" i="23"/>
  <c r="AL190" i="23"/>
  <c r="AK190" i="23"/>
  <c r="AJ190" i="23"/>
  <c r="AI190" i="23"/>
  <c r="AF190" i="23"/>
  <c r="AE190" i="23"/>
  <c r="BX189" i="23"/>
  <c r="BW189" i="23"/>
  <c r="BU189" i="23"/>
  <c r="BT189" i="23"/>
  <c r="BS189" i="23"/>
  <c r="BR189" i="23"/>
  <c r="AR189" i="23"/>
  <c r="AQ189" i="23"/>
  <c r="AP189" i="23"/>
  <c r="AL189" i="23"/>
  <c r="AK189" i="23"/>
  <c r="AJ189" i="23"/>
  <c r="AI189" i="23"/>
  <c r="AF189" i="23"/>
  <c r="AE189" i="23"/>
  <c r="BX188" i="23"/>
  <c r="BW188" i="23"/>
  <c r="BU188" i="23"/>
  <c r="BT188" i="23"/>
  <c r="BS188" i="23"/>
  <c r="BR188" i="23"/>
  <c r="AR188" i="23"/>
  <c r="AQ188" i="23"/>
  <c r="AP188" i="23"/>
  <c r="AL188" i="23"/>
  <c r="AK188" i="23"/>
  <c r="AJ188" i="23"/>
  <c r="AI188" i="23"/>
  <c r="AF188" i="23"/>
  <c r="AE188" i="23"/>
  <c r="BX187" i="23"/>
  <c r="BW187" i="23"/>
  <c r="BU187" i="23"/>
  <c r="BT187" i="23"/>
  <c r="BS187" i="23"/>
  <c r="BR187" i="23"/>
  <c r="AR187" i="23"/>
  <c r="AQ187" i="23"/>
  <c r="AP187" i="23"/>
  <c r="AL187" i="23"/>
  <c r="AK187" i="23"/>
  <c r="AJ187" i="23"/>
  <c r="AI187" i="23"/>
  <c r="AF187" i="23"/>
  <c r="AE187" i="23"/>
  <c r="BX186" i="23"/>
  <c r="BW186" i="23"/>
  <c r="BU186" i="23"/>
  <c r="BT186" i="23"/>
  <c r="BS186" i="23"/>
  <c r="BR186" i="23"/>
  <c r="AR186" i="23"/>
  <c r="AQ186" i="23"/>
  <c r="AP186" i="23"/>
  <c r="AL186" i="23"/>
  <c r="AK186" i="23"/>
  <c r="AJ186" i="23"/>
  <c r="AI186" i="23"/>
  <c r="AF186" i="23"/>
  <c r="AE186" i="23"/>
  <c r="BX185" i="23"/>
  <c r="BW185" i="23"/>
  <c r="BU185" i="23"/>
  <c r="BT185" i="23"/>
  <c r="BS185" i="23"/>
  <c r="BR185" i="23"/>
  <c r="AR185" i="23"/>
  <c r="AQ185" i="23"/>
  <c r="AP185" i="23"/>
  <c r="AL185" i="23"/>
  <c r="AK185" i="23"/>
  <c r="AJ185" i="23"/>
  <c r="AI185" i="23"/>
  <c r="AF185" i="23"/>
  <c r="AE185" i="23"/>
  <c r="BX184" i="23"/>
  <c r="BW184" i="23"/>
  <c r="BU184" i="23"/>
  <c r="BT184" i="23"/>
  <c r="BS184" i="23"/>
  <c r="BR184" i="23"/>
  <c r="AR184" i="23"/>
  <c r="AQ184" i="23"/>
  <c r="AP184" i="23"/>
  <c r="AL184" i="23"/>
  <c r="AK184" i="23"/>
  <c r="AJ184" i="23"/>
  <c r="AI184" i="23"/>
  <c r="AF184" i="23"/>
  <c r="AE184" i="23"/>
  <c r="BX183" i="23"/>
  <c r="BW183" i="23"/>
  <c r="BU183" i="23"/>
  <c r="BT183" i="23"/>
  <c r="BS183" i="23"/>
  <c r="BR183" i="23"/>
  <c r="AR183" i="23"/>
  <c r="AQ183" i="23"/>
  <c r="AP183" i="23"/>
  <c r="AL183" i="23"/>
  <c r="AK183" i="23"/>
  <c r="AJ183" i="23"/>
  <c r="AI183" i="23"/>
  <c r="AF183" i="23"/>
  <c r="AE183" i="23"/>
  <c r="BX182" i="23"/>
  <c r="BW182" i="23"/>
  <c r="BU182" i="23"/>
  <c r="BT182" i="23"/>
  <c r="BS182" i="23"/>
  <c r="BR182" i="23"/>
  <c r="AR182" i="23"/>
  <c r="AQ182" i="23"/>
  <c r="AP182" i="23"/>
  <c r="AL182" i="23"/>
  <c r="AK182" i="23"/>
  <c r="AJ182" i="23"/>
  <c r="AI182" i="23"/>
  <c r="AF182" i="23"/>
  <c r="AE182" i="23"/>
  <c r="BX181" i="23"/>
  <c r="BW181" i="23"/>
  <c r="BU181" i="23"/>
  <c r="BT181" i="23"/>
  <c r="BS181" i="23"/>
  <c r="BR181" i="23"/>
  <c r="AR181" i="23"/>
  <c r="AQ181" i="23"/>
  <c r="AP181" i="23"/>
  <c r="AL181" i="23"/>
  <c r="AK181" i="23"/>
  <c r="AJ181" i="23"/>
  <c r="AI181" i="23"/>
  <c r="AF181" i="23"/>
  <c r="AE181" i="23"/>
  <c r="BX180" i="23"/>
  <c r="BW180" i="23"/>
  <c r="BU180" i="23"/>
  <c r="BT180" i="23"/>
  <c r="BS180" i="23"/>
  <c r="BR180" i="23"/>
  <c r="AR180" i="23"/>
  <c r="AQ180" i="23"/>
  <c r="AP180" i="23"/>
  <c r="AL180" i="23"/>
  <c r="AK180" i="23"/>
  <c r="AJ180" i="23"/>
  <c r="AI180" i="23"/>
  <c r="AF180" i="23"/>
  <c r="AE180" i="23"/>
  <c r="BX179" i="23"/>
  <c r="BW179" i="23"/>
  <c r="BU179" i="23"/>
  <c r="BT179" i="23"/>
  <c r="BS179" i="23"/>
  <c r="BR179" i="23"/>
  <c r="AR179" i="23"/>
  <c r="AQ179" i="23"/>
  <c r="AP179" i="23"/>
  <c r="AL179" i="23"/>
  <c r="AK179" i="23"/>
  <c r="AJ179" i="23"/>
  <c r="AI179" i="23"/>
  <c r="AF179" i="23"/>
  <c r="AE179" i="23"/>
  <c r="BX178" i="23"/>
  <c r="BW178" i="23"/>
  <c r="BU178" i="23"/>
  <c r="BT178" i="23"/>
  <c r="BS178" i="23"/>
  <c r="BR178" i="23"/>
  <c r="AR178" i="23"/>
  <c r="AQ178" i="23"/>
  <c r="AP178" i="23"/>
  <c r="AL178" i="23"/>
  <c r="AK178" i="23"/>
  <c r="AJ178" i="23"/>
  <c r="AI178" i="23"/>
  <c r="AF178" i="23"/>
  <c r="AE178" i="23"/>
  <c r="BX177" i="23"/>
  <c r="BW177" i="23"/>
  <c r="BU177" i="23"/>
  <c r="BT177" i="23"/>
  <c r="BS177" i="23"/>
  <c r="BR177" i="23"/>
  <c r="AR177" i="23"/>
  <c r="AQ177" i="23"/>
  <c r="AP177" i="23"/>
  <c r="AL177" i="23"/>
  <c r="AK177" i="23"/>
  <c r="AJ177" i="23"/>
  <c r="AI177" i="23"/>
  <c r="AF177" i="23"/>
  <c r="AE177" i="23"/>
  <c r="BX176" i="23"/>
  <c r="BW176" i="23"/>
  <c r="BU176" i="23"/>
  <c r="BT176" i="23"/>
  <c r="BS176" i="23"/>
  <c r="BR176" i="23"/>
  <c r="AR176" i="23"/>
  <c r="AQ176" i="23"/>
  <c r="AP176" i="23"/>
  <c r="AL176" i="23"/>
  <c r="AK176" i="23"/>
  <c r="AJ176" i="23"/>
  <c r="AI176" i="23"/>
  <c r="AF176" i="23"/>
  <c r="AE176" i="23"/>
  <c r="BX175" i="23"/>
  <c r="BW175" i="23"/>
  <c r="BU175" i="23"/>
  <c r="BT175" i="23"/>
  <c r="BS175" i="23"/>
  <c r="BR175" i="23"/>
  <c r="AR175" i="23"/>
  <c r="AQ175" i="23"/>
  <c r="AP175" i="23"/>
  <c r="AL175" i="23"/>
  <c r="AK175" i="23"/>
  <c r="AJ175" i="23"/>
  <c r="AI175" i="23"/>
  <c r="AF175" i="23"/>
  <c r="AE175" i="23"/>
  <c r="BX174" i="23"/>
  <c r="BW174" i="23"/>
  <c r="BU174" i="23"/>
  <c r="BT174" i="23"/>
  <c r="BS174" i="23"/>
  <c r="BR174" i="23"/>
  <c r="AR174" i="23"/>
  <c r="AQ174" i="23"/>
  <c r="AP174" i="23"/>
  <c r="AL174" i="23"/>
  <c r="AK174" i="23"/>
  <c r="AJ174" i="23"/>
  <c r="AI174" i="23"/>
  <c r="AF174" i="23"/>
  <c r="AE174" i="23"/>
  <c r="BX173" i="23"/>
  <c r="BW173" i="23"/>
  <c r="BU173" i="23"/>
  <c r="BT173" i="23"/>
  <c r="BS173" i="23"/>
  <c r="BR173" i="23"/>
  <c r="AR173" i="23"/>
  <c r="AQ173" i="23"/>
  <c r="AP173" i="23"/>
  <c r="AL173" i="23"/>
  <c r="AK173" i="23"/>
  <c r="AJ173" i="23"/>
  <c r="AI173" i="23"/>
  <c r="AF173" i="23"/>
  <c r="AE173" i="23"/>
  <c r="BX172" i="23"/>
  <c r="BW172" i="23"/>
  <c r="BU172" i="23"/>
  <c r="BT172" i="23"/>
  <c r="BS172" i="23"/>
  <c r="BR172" i="23"/>
  <c r="AR172" i="23"/>
  <c r="AQ172" i="23"/>
  <c r="AP172" i="23"/>
  <c r="AL172" i="23"/>
  <c r="AK172" i="23"/>
  <c r="AJ172" i="23"/>
  <c r="AI172" i="23"/>
  <c r="AF172" i="23"/>
  <c r="AE172" i="23"/>
  <c r="BX171" i="23"/>
  <c r="BW171" i="23"/>
  <c r="BU171" i="23"/>
  <c r="BT171" i="23"/>
  <c r="BS171" i="23"/>
  <c r="BR171" i="23"/>
  <c r="AR171" i="23"/>
  <c r="AQ171" i="23"/>
  <c r="AP171" i="23"/>
  <c r="AL171" i="23"/>
  <c r="AK171" i="23"/>
  <c r="AJ171" i="23"/>
  <c r="AI171" i="23"/>
  <c r="AF171" i="23"/>
  <c r="AE171" i="23"/>
  <c r="BX170" i="23"/>
  <c r="BW170" i="23"/>
  <c r="BU170" i="23"/>
  <c r="BT170" i="23"/>
  <c r="BS170" i="23"/>
  <c r="BR170" i="23"/>
  <c r="AR170" i="23"/>
  <c r="AQ170" i="23"/>
  <c r="AP170" i="23"/>
  <c r="AL170" i="23"/>
  <c r="AK170" i="23"/>
  <c r="AJ170" i="23"/>
  <c r="AI170" i="23"/>
  <c r="AF170" i="23"/>
  <c r="AE170" i="23"/>
  <c r="BX169" i="23"/>
  <c r="BW169" i="23"/>
  <c r="BU169" i="23"/>
  <c r="BT169" i="23"/>
  <c r="BS169" i="23"/>
  <c r="BR169" i="23"/>
  <c r="AR169" i="23"/>
  <c r="AQ169" i="23"/>
  <c r="AP169" i="23"/>
  <c r="AL169" i="23"/>
  <c r="AK169" i="23"/>
  <c r="AJ169" i="23"/>
  <c r="AI169" i="23"/>
  <c r="AF169" i="23"/>
  <c r="AE169" i="23"/>
  <c r="BX168" i="23"/>
  <c r="BW168" i="23"/>
  <c r="BU168" i="23"/>
  <c r="BT168" i="23"/>
  <c r="BS168" i="23"/>
  <c r="BR168" i="23"/>
  <c r="AR168" i="23"/>
  <c r="AQ168" i="23"/>
  <c r="AP168" i="23"/>
  <c r="AL168" i="23"/>
  <c r="AK168" i="23"/>
  <c r="AJ168" i="23"/>
  <c r="AI168" i="23"/>
  <c r="AF168" i="23"/>
  <c r="AE168" i="23"/>
  <c r="BX167" i="23"/>
  <c r="BW167" i="23"/>
  <c r="BU167" i="23"/>
  <c r="BT167" i="23"/>
  <c r="BS167" i="23"/>
  <c r="BR167" i="23"/>
  <c r="AR167" i="23"/>
  <c r="AQ167" i="23"/>
  <c r="AP167" i="23"/>
  <c r="AL167" i="23"/>
  <c r="AK167" i="23"/>
  <c r="AJ167" i="23"/>
  <c r="AI167" i="23"/>
  <c r="AF167" i="23"/>
  <c r="AE167" i="23"/>
  <c r="BX166" i="23"/>
  <c r="BW166" i="23"/>
  <c r="BU166" i="23"/>
  <c r="BT166" i="23"/>
  <c r="BS166" i="23"/>
  <c r="BR166" i="23"/>
  <c r="AR166" i="23"/>
  <c r="AQ166" i="23"/>
  <c r="AP166" i="23"/>
  <c r="AL166" i="23"/>
  <c r="AK166" i="23"/>
  <c r="AJ166" i="23"/>
  <c r="AI166" i="23"/>
  <c r="AF166" i="23"/>
  <c r="AE166" i="23"/>
  <c r="BX165" i="23"/>
  <c r="BW165" i="23"/>
  <c r="BU165" i="23"/>
  <c r="BT165" i="23"/>
  <c r="BS165" i="23"/>
  <c r="BR165" i="23"/>
  <c r="AR165" i="23"/>
  <c r="AQ165" i="23"/>
  <c r="AP165" i="23"/>
  <c r="AL165" i="23"/>
  <c r="AK165" i="23"/>
  <c r="AJ165" i="23"/>
  <c r="AI165" i="23"/>
  <c r="AF165" i="23"/>
  <c r="AE165" i="23"/>
  <c r="BX164" i="23"/>
  <c r="BW164" i="23"/>
  <c r="BU164" i="23"/>
  <c r="BT164" i="23"/>
  <c r="BS164" i="23"/>
  <c r="BR164" i="23"/>
  <c r="AR164" i="23"/>
  <c r="AQ164" i="23"/>
  <c r="AP164" i="23"/>
  <c r="AL164" i="23"/>
  <c r="AK164" i="23"/>
  <c r="AJ164" i="23"/>
  <c r="AI164" i="23"/>
  <c r="AF164" i="23"/>
  <c r="AE164" i="23"/>
  <c r="BX163" i="23"/>
  <c r="BW163" i="23"/>
  <c r="BU163" i="23"/>
  <c r="BT163" i="23"/>
  <c r="BS163" i="23"/>
  <c r="BR163" i="23"/>
  <c r="AR163" i="23"/>
  <c r="AQ163" i="23"/>
  <c r="AP163" i="23"/>
  <c r="AL163" i="23"/>
  <c r="AK163" i="23"/>
  <c r="AJ163" i="23"/>
  <c r="AI163" i="23"/>
  <c r="AF163" i="23"/>
  <c r="AE163" i="23"/>
  <c r="BX162" i="23"/>
  <c r="BW162" i="23"/>
  <c r="BU162" i="23"/>
  <c r="BT162" i="23"/>
  <c r="BS162" i="23"/>
  <c r="BR162" i="23"/>
  <c r="AR162" i="23"/>
  <c r="AQ162" i="23"/>
  <c r="AP162" i="23"/>
  <c r="AL162" i="23"/>
  <c r="AK162" i="23"/>
  <c r="AJ162" i="23"/>
  <c r="AI162" i="23"/>
  <c r="AF162" i="23"/>
  <c r="AE162" i="23"/>
  <c r="BX161" i="23"/>
  <c r="BW161" i="23"/>
  <c r="BU161" i="23"/>
  <c r="BT161" i="23"/>
  <c r="BS161" i="23"/>
  <c r="BR161" i="23"/>
  <c r="AR161" i="23"/>
  <c r="AQ161" i="23"/>
  <c r="AP161" i="23"/>
  <c r="AL161" i="23"/>
  <c r="AK161" i="23"/>
  <c r="AJ161" i="23"/>
  <c r="AI161" i="23"/>
  <c r="AF161" i="23"/>
  <c r="AE161" i="23"/>
  <c r="BX160" i="23"/>
  <c r="BW160" i="23"/>
  <c r="BU160" i="23"/>
  <c r="BT160" i="23"/>
  <c r="BS160" i="23"/>
  <c r="BR160" i="23"/>
  <c r="AR160" i="23"/>
  <c r="AQ160" i="23"/>
  <c r="AP160" i="23"/>
  <c r="AL160" i="23"/>
  <c r="AK160" i="23"/>
  <c r="AJ160" i="23"/>
  <c r="AI160" i="23"/>
  <c r="AF160" i="23"/>
  <c r="AE160" i="23"/>
  <c r="BX159" i="23"/>
  <c r="BW159" i="23"/>
  <c r="BU159" i="23"/>
  <c r="BT159" i="23"/>
  <c r="BS159" i="23"/>
  <c r="BR159" i="23"/>
  <c r="AR159" i="23"/>
  <c r="AQ159" i="23"/>
  <c r="AP159" i="23"/>
  <c r="AL159" i="23"/>
  <c r="AK159" i="23"/>
  <c r="AJ159" i="23"/>
  <c r="AI159" i="23"/>
  <c r="AF159" i="23"/>
  <c r="AE159" i="23"/>
  <c r="BX158" i="23"/>
  <c r="BW158" i="23"/>
  <c r="BU158" i="23"/>
  <c r="BT158" i="23"/>
  <c r="BS158" i="23"/>
  <c r="BR158" i="23"/>
  <c r="AR158" i="23"/>
  <c r="AQ158" i="23"/>
  <c r="AP158" i="23"/>
  <c r="AL158" i="23"/>
  <c r="AK158" i="23"/>
  <c r="AJ158" i="23"/>
  <c r="AI158" i="23"/>
  <c r="AF158" i="23"/>
  <c r="AE158" i="23"/>
  <c r="BX157" i="23"/>
  <c r="BW157" i="23"/>
  <c r="BU157" i="23"/>
  <c r="BT157" i="23"/>
  <c r="BS157" i="23"/>
  <c r="BR157" i="23"/>
  <c r="AR157" i="23"/>
  <c r="AQ157" i="23"/>
  <c r="AP157" i="23"/>
  <c r="AL157" i="23"/>
  <c r="AK157" i="23"/>
  <c r="AJ157" i="23"/>
  <c r="AI157" i="23"/>
  <c r="AF157" i="23"/>
  <c r="AE157" i="23"/>
  <c r="BX156" i="23"/>
  <c r="BW156" i="23"/>
  <c r="BU156" i="23"/>
  <c r="BT156" i="23"/>
  <c r="BS156" i="23"/>
  <c r="BR156" i="23"/>
  <c r="AR156" i="23"/>
  <c r="AQ156" i="23"/>
  <c r="AP156" i="23"/>
  <c r="AL156" i="23"/>
  <c r="AK156" i="23"/>
  <c r="AJ156" i="23"/>
  <c r="AI156" i="23"/>
  <c r="AF156" i="23"/>
  <c r="AE156" i="23"/>
  <c r="BX155" i="23"/>
  <c r="BW155" i="23"/>
  <c r="BU155" i="23"/>
  <c r="BT155" i="23"/>
  <c r="BS155" i="23"/>
  <c r="BR155" i="23"/>
  <c r="AR155" i="23"/>
  <c r="AQ155" i="23"/>
  <c r="AP155" i="23"/>
  <c r="AL155" i="23"/>
  <c r="AK155" i="23"/>
  <c r="AJ155" i="23"/>
  <c r="AI155" i="23"/>
  <c r="AF155" i="23"/>
  <c r="AE155" i="23"/>
  <c r="BX154" i="23"/>
  <c r="BW154" i="23"/>
  <c r="BU154" i="23"/>
  <c r="BT154" i="23"/>
  <c r="BS154" i="23"/>
  <c r="BR154" i="23"/>
  <c r="AR154" i="23"/>
  <c r="AQ154" i="23"/>
  <c r="AP154" i="23"/>
  <c r="AL154" i="23"/>
  <c r="AK154" i="23"/>
  <c r="AJ154" i="23"/>
  <c r="AI154" i="23"/>
  <c r="AF154" i="23"/>
  <c r="AE154" i="23"/>
  <c r="BX153" i="23"/>
  <c r="BW153" i="23"/>
  <c r="BU153" i="23"/>
  <c r="BT153" i="23"/>
  <c r="BS153" i="23"/>
  <c r="BR153" i="23"/>
  <c r="AR153" i="23"/>
  <c r="AQ153" i="23"/>
  <c r="AP153" i="23"/>
  <c r="AL153" i="23"/>
  <c r="AK153" i="23"/>
  <c r="AJ153" i="23"/>
  <c r="AI153" i="23"/>
  <c r="AF153" i="23"/>
  <c r="AE153" i="23"/>
  <c r="BX152" i="23"/>
  <c r="BW152" i="23"/>
  <c r="BU152" i="23"/>
  <c r="BT152" i="23"/>
  <c r="BS152" i="23"/>
  <c r="BR152" i="23"/>
  <c r="AR152" i="23"/>
  <c r="AQ152" i="23"/>
  <c r="AP152" i="23"/>
  <c r="AL152" i="23"/>
  <c r="AK152" i="23"/>
  <c r="AJ152" i="23"/>
  <c r="AI152" i="23"/>
  <c r="AF152" i="23"/>
  <c r="AE152" i="23"/>
  <c r="BX151" i="23"/>
  <c r="BW151" i="23"/>
  <c r="BU151" i="23"/>
  <c r="BT151" i="23"/>
  <c r="BS151" i="23"/>
  <c r="BR151" i="23"/>
  <c r="AR151" i="23"/>
  <c r="AQ151" i="23"/>
  <c r="AP151" i="23"/>
  <c r="AL151" i="23"/>
  <c r="AK151" i="23"/>
  <c r="AJ151" i="23"/>
  <c r="AI151" i="23"/>
  <c r="AF151" i="23"/>
  <c r="AE151" i="23"/>
  <c r="BX150" i="23"/>
  <c r="BW150" i="23"/>
  <c r="BU150" i="23"/>
  <c r="BT150" i="23"/>
  <c r="BS150" i="23"/>
  <c r="BR150" i="23"/>
  <c r="AR150" i="23"/>
  <c r="AQ150" i="23"/>
  <c r="AP150" i="23"/>
  <c r="AL150" i="23"/>
  <c r="AK150" i="23"/>
  <c r="AJ150" i="23"/>
  <c r="AI150" i="23"/>
  <c r="AF150" i="23"/>
  <c r="AE150" i="23"/>
  <c r="BX149" i="23"/>
  <c r="BW149" i="23"/>
  <c r="BU149" i="23"/>
  <c r="BT149" i="23"/>
  <c r="BS149" i="23"/>
  <c r="BR149" i="23"/>
  <c r="AR149" i="23"/>
  <c r="AQ149" i="23"/>
  <c r="AP149" i="23"/>
  <c r="AL149" i="23"/>
  <c r="AK149" i="23"/>
  <c r="AJ149" i="23"/>
  <c r="AI149" i="23"/>
  <c r="AF149" i="23"/>
  <c r="AE149" i="23"/>
  <c r="BX148" i="23"/>
  <c r="BW148" i="23"/>
  <c r="BU148" i="23"/>
  <c r="BT148" i="23"/>
  <c r="BS148" i="23"/>
  <c r="BR148" i="23"/>
  <c r="AR148" i="23"/>
  <c r="AQ148" i="23"/>
  <c r="AP148" i="23"/>
  <c r="AL148" i="23"/>
  <c r="AK148" i="23"/>
  <c r="AJ148" i="23"/>
  <c r="AI148" i="23"/>
  <c r="AF148" i="23"/>
  <c r="AE148" i="23"/>
  <c r="BX147" i="23"/>
  <c r="BW147" i="23"/>
  <c r="BU147" i="23"/>
  <c r="BT147" i="23"/>
  <c r="BS147" i="23"/>
  <c r="BR147" i="23"/>
  <c r="AR147" i="23"/>
  <c r="AQ147" i="23"/>
  <c r="AP147" i="23"/>
  <c r="AL147" i="23"/>
  <c r="AK147" i="23"/>
  <c r="AJ147" i="23"/>
  <c r="AI147" i="23"/>
  <c r="AF147" i="23"/>
  <c r="AE147" i="23"/>
  <c r="BX146" i="23"/>
  <c r="BW146" i="23"/>
  <c r="BU146" i="23"/>
  <c r="BT146" i="23"/>
  <c r="BS146" i="23"/>
  <c r="BR146" i="23"/>
  <c r="AR146" i="23"/>
  <c r="AQ146" i="23"/>
  <c r="AP146" i="23"/>
  <c r="AL146" i="23"/>
  <c r="AK146" i="23"/>
  <c r="AJ146" i="23"/>
  <c r="AI146" i="23"/>
  <c r="AF146" i="23"/>
  <c r="AE146" i="23"/>
  <c r="BX145" i="23"/>
  <c r="BW145" i="23"/>
  <c r="BU145" i="23"/>
  <c r="BT145" i="23"/>
  <c r="BS145" i="23"/>
  <c r="BR145" i="23"/>
  <c r="AR145" i="23"/>
  <c r="AQ145" i="23"/>
  <c r="AP145" i="23"/>
  <c r="AL145" i="23"/>
  <c r="AK145" i="23"/>
  <c r="AJ145" i="23"/>
  <c r="AI145" i="23"/>
  <c r="AF145" i="23"/>
  <c r="AE145" i="23"/>
  <c r="BX144" i="23"/>
  <c r="BW144" i="23"/>
  <c r="BU144" i="23"/>
  <c r="BT144" i="23"/>
  <c r="BS144" i="23"/>
  <c r="BR144" i="23"/>
  <c r="AR144" i="23"/>
  <c r="AQ144" i="23"/>
  <c r="AP144" i="23"/>
  <c r="AL144" i="23"/>
  <c r="AK144" i="23"/>
  <c r="AJ144" i="23"/>
  <c r="AI144" i="23"/>
  <c r="AF144" i="23"/>
  <c r="AE144" i="23"/>
  <c r="BX143" i="23"/>
  <c r="BW143" i="23"/>
  <c r="BU143" i="23"/>
  <c r="BT143" i="23"/>
  <c r="BS143" i="23"/>
  <c r="BR143" i="23"/>
  <c r="AR143" i="23"/>
  <c r="AQ143" i="23"/>
  <c r="AP143" i="23"/>
  <c r="AL143" i="23"/>
  <c r="AK143" i="23"/>
  <c r="AJ143" i="23"/>
  <c r="AI143" i="23"/>
  <c r="AF143" i="23"/>
  <c r="AE143" i="23"/>
  <c r="BX142" i="23"/>
  <c r="BW142" i="23"/>
  <c r="BU142" i="23"/>
  <c r="BT142" i="23"/>
  <c r="BS142" i="23"/>
  <c r="BR142" i="23"/>
  <c r="AR142" i="23"/>
  <c r="AQ142" i="23"/>
  <c r="AP142" i="23"/>
  <c r="AL142" i="23"/>
  <c r="AK142" i="23"/>
  <c r="AJ142" i="23"/>
  <c r="AI142" i="23"/>
  <c r="AF142" i="23"/>
  <c r="AE142" i="23"/>
  <c r="BX141" i="23"/>
  <c r="BW141" i="23"/>
  <c r="BU141" i="23"/>
  <c r="BT141" i="23"/>
  <c r="BS141" i="23"/>
  <c r="BR141" i="23"/>
  <c r="AR141" i="23"/>
  <c r="AQ141" i="23"/>
  <c r="AP141" i="23"/>
  <c r="AL141" i="23"/>
  <c r="AK141" i="23"/>
  <c r="AJ141" i="23"/>
  <c r="AI141" i="23"/>
  <c r="AF141" i="23"/>
  <c r="AE141" i="23"/>
  <c r="BX140" i="23"/>
  <c r="BW140" i="23"/>
  <c r="BU140" i="23"/>
  <c r="BT140" i="23"/>
  <c r="BS140" i="23"/>
  <c r="BR140" i="23"/>
  <c r="AR140" i="23"/>
  <c r="AQ140" i="23"/>
  <c r="AP140" i="23"/>
  <c r="AL140" i="23"/>
  <c r="AK140" i="23"/>
  <c r="AJ140" i="23"/>
  <c r="AI140" i="23"/>
  <c r="AF140" i="23"/>
  <c r="AE140" i="23"/>
  <c r="BX139" i="23"/>
  <c r="BW139" i="23"/>
  <c r="BU139" i="23"/>
  <c r="BT139" i="23"/>
  <c r="BS139" i="23"/>
  <c r="BR139" i="23"/>
  <c r="AR139" i="23"/>
  <c r="AQ139" i="23"/>
  <c r="AP139" i="23"/>
  <c r="AL139" i="23"/>
  <c r="AK139" i="23"/>
  <c r="AJ139" i="23"/>
  <c r="AI139" i="23"/>
  <c r="AF139" i="23"/>
  <c r="AE139" i="23"/>
  <c r="BX138" i="23"/>
  <c r="BW138" i="23"/>
  <c r="BU138" i="23"/>
  <c r="BT138" i="23"/>
  <c r="BS138" i="23"/>
  <c r="BR138" i="23"/>
  <c r="AR138" i="23"/>
  <c r="AQ138" i="23"/>
  <c r="AP138" i="23"/>
  <c r="AL138" i="23"/>
  <c r="AK138" i="23"/>
  <c r="AJ138" i="23"/>
  <c r="AI138" i="23"/>
  <c r="AF138" i="23"/>
  <c r="AE138" i="23"/>
  <c r="BX137" i="23"/>
  <c r="BW137" i="23"/>
  <c r="BU137" i="23"/>
  <c r="BT137" i="23"/>
  <c r="BS137" i="23"/>
  <c r="BR137" i="23"/>
  <c r="AR137" i="23"/>
  <c r="AQ137" i="23"/>
  <c r="AP137" i="23"/>
  <c r="AL137" i="23"/>
  <c r="AK137" i="23"/>
  <c r="AJ137" i="23"/>
  <c r="AI137" i="23"/>
  <c r="AF137" i="23"/>
  <c r="AE137" i="23"/>
  <c r="BX136" i="23"/>
  <c r="BW136" i="23"/>
  <c r="BU136" i="23"/>
  <c r="BT136" i="23"/>
  <c r="BS136" i="23"/>
  <c r="BR136" i="23"/>
  <c r="AR136" i="23"/>
  <c r="AQ136" i="23"/>
  <c r="AP136" i="23"/>
  <c r="AL136" i="23"/>
  <c r="AK136" i="23"/>
  <c r="AJ136" i="23"/>
  <c r="AI136" i="23"/>
  <c r="AF136" i="23"/>
  <c r="AE136" i="23"/>
  <c r="BX135" i="23"/>
  <c r="BW135" i="23"/>
  <c r="BU135" i="23"/>
  <c r="BT135" i="23"/>
  <c r="BS135" i="23"/>
  <c r="BR135" i="23"/>
  <c r="AR135" i="23"/>
  <c r="AQ135" i="23"/>
  <c r="AP135" i="23"/>
  <c r="AL135" i="23"/>
  <c r="AK135" i="23"/>
  <c r="AJ135" i="23"/>
  <c r="AI135" i="23"/>
  <c r="AF135" i="23"/>
  <c r="AE135" i="23"/>
  <c r="BX134" i="23"/>
  <c r="BW134" i="23"/>
  <c r="BU134" i="23"/>
  <c r="BT134" i="23"/>
  <c r="BS134" i="23"/>
  <c r="BR134" i="23"/>
  <c r="AR134" i="23"/>
  <c r="AQ134" i="23"/>
  <c r="AP134" i="23"/>
  <c r="AL134" i="23"/>
  <c r="AK134" i="23"/>
  <c r="AJ134" i="23"/>
  <c r="AI134" i="23"/>
  <c r="AF134" i="23"/>
  <c r="AE134" i="23"/>
  <c r="BX133" i="23"/>
  <c r="BW133" i="23"/>
  <c r="BU133" i="23"/>
  <c r="BT133" i="23"/>
  <c r="BS133" i="23"/>
  <c r="BR133" i="23"/>
  <c r="AR133" i="23"/>
  <c r="AQ133" i="23"/>
  <c r="AP133" i="23"/>
  <c r="AL133" i="23"/>
  <c r="AK133" i="23"/>
  <c r="AJ133" i="23"/>
  <c r="AI133" i="23"/>
  <c r="AF133" i="23"/>
  <c r="AE133" i="23"/>
  <c r="BX132" i="23"/>
  <c r="BW132" i="23"/>
  <c r="BU132" i="23"/>
  <c r="BT132" i="23"/>
  <c r="BS132" i="23"/>
  <c r="BR132" i="23"/>
  <c r="AR132" i="23"/>
  <c r="AQ132" i="23"/>
  <c r="AP132" i="23"/>
  <c r="AL132" i="23"/>
  <c r="AK132" i="23"/>
  <c r="AJ132" i="23"/>
  <c r="AI132" i="23"/>
  <c r="AF132" i="23"/>
  <c r="AE132" i="23"/>
  <c r="BX131" i="23"/>
  <c r="BW131" i="23"/>
  <c r="BU131" i="23"/>
  <c r="BT131" i="23"/>
  <c r="BS131" i="23"/>
  <c r="BR131" i="23"/>
  <c r="AR131" i="23"/>
  <c r="AQ131" i="23"/>
  <c r="AP131" i="23"/>
  <c r="AL131" i="23"/>
  <c r="AK131" i="23"/>
  <c r="AJ131" i="23"/>
  <c r="AI131" i="23"/>
  <c r="AF131" i="23"/>
  <c r="AE131" i="23"/>
  <c r="BX130" i="23"/>
  <c r="BW130" i="23"/>
  <c r="BU130" i="23"/>
  <c r="BT130" i="23"/>
  <c r="BS130" i="23"/>
  <c r="BR130" i="23"/>
  <c r="AR130" i="23"/>
  <c r="AQ130" i="23"/>
  <c r="AP130" i="23"/>
  <c r="AL130" i="23"/>
  <c r="AK130" i="23"/>
  <c r="AJ130" i="23"/>
  <c r="AI130" i="23"/>
  <c r="AF130" i="23"/>
  <c r="AE130" i="23"/>
  <c r="BX129" i="23"/>
  <c r="BW129" i="23"/>
  <c r="BU129" i="23"/>
  <c r="BT129" i="23"/>
  <c r="BS129" i="23"/>
  <c r="BR129" i="23"/>
  <c r="AR129" i="23"/>
  <c r="AQ129" i="23"/>
  <c r="AP129" i="23"/>
  <c r="AL129" i="23"/>
  <c r="AK129" i="23"/>
  <c r="AJ129" i="23"/>
  <c r="AI129" i="23"/>
  <c r="AF129" i="23"/>
  <c r="AE129" i="23"/>
  <c r="BX128" i="23"/>
  <c r="BW128" i="23"/>
  <c r="BU128" i="23"/>
  <c r="BT128" i="23"/>
  <c r="BS128" i="23"/>
  <c r="BR128" i="23"/>
  <c r="AR128" i="23"/>
  <c r="AQ128" i="23"/>
  <c r="AP128" i="23"/>
  <c r="AL128" i="23"/>
  <c r="AK128" i="23"/>
  <c r="AJ128" i="23"/>
  <c r="AI128" i="23"/>
  <c r="AF128" i="23"/>
  <c r="AE128" i="23"/>
  <c r="BX127" i="23"/>
  <c r="BW127" i="23"/>
  <c r="BU127" i="23"/>
  <c r="BT127" i="23"/>
  <c r="BS127" i="23"/>
  <c r="BR127" i="23"/>
  <c r="AR127" i="23"/>
  <c r="AQ127" i="23"/>
  <c r="AP127" i="23"/>
  <c r="AL127" i="23"/>
  <c r="AK127" i="23"/>
  <c r="AJ127" i="23"/>
  <c r="AI127" i="23"/>
  <c r="AF127" i="23"/>
  <c r="AE127" i="23"/>
  <c r="BX126" i="23"/>
  <c r="BW126" i="23"/>
  <c r="BU126" i="23"/>
  <c r="BT126" i="23"/>
  <c r="BS126" i="23"/>
  <c r="BR126" i="23"/>
  <c r="AR126" i="23"/>
  <c r="AQ126" i="23"/>
  <c r="AP126" i="23"/>
  <c r="AL126" i="23"/>
  <c r="AK126" i="23"/>
  <c r="AJ126" i="23"/>
  <c r="AI126" i="23"/>
  <c r="AF126" i="23"/>
  <c r="AE126" i="23"/>
  <c r="BX125" i="23"/>
  <c r="BW125" i="23"/>
  <c r="BU125" i="23"/>
  <c r="BT125" i="23"/>
  <c r="BS125" i="23"/>
  <c r="BR125" i="23"/>
  <c r="AR125" i="23"/>
  <c r="AQ125" i="23"/>
  <c r="AP125" i="23"/>
  <c r="AL125" i="23"/>
  <c r="AK125" i="23"/>
  <c r="AJ125" i="23"/>
  <c r="AI125" i="23"/>
  <c r="AF125" i="23"/>
  <c r="AE125" i="23"/>
  <c r="BX124" i="23"/>
  <c r="BW124" i="23"/>
  <c r="BU124" i="23"/>
  <c r="BT124" i="23"/>
  <c r="BS124" i="23"/>
  <c r="BR124" i="23"/>
  <c r="AR124" i="23"/>
  <c r="AQ124" i="23"/>
  <c r="AP124" i="23"/>
  <c r="AL124" i="23"/>
  <c r="AK124" i="23"/>
  <c r="AJ124" i="23"/>
  <c r="AI124" i="23"/>
  <c r="AF124" i="23"/>
  <c r="AE124" i="23"/>
  <c r="BX123" i="23"/>
  <c r="BW123" i="23"/>
  <c r="BU123" i="23"/>
  <c r="BT123" i="23"/>
  <c r="BS123" i="23"/>
  <c r="BR123" i="23"/>
  <c r="AR123" i="23"/>
  <c r="AQ123" i="23"/>
  <c r="AP123" i="23"/>
  <c r="AL123" i="23"/>
  <c r="AK123" i="23"/>
  <c r="AJ123" i="23"/>
  <c r="AI123" i="23"/>
  <c r="AF123" i="23"/>
  <c r="AE123" i="23"/>
  <c r="BX122" i="23"/>
  <c r="BW122" i="23"/>
  <c r="BU122" i="23"/>
  <c r="BT122" i="23"/>
  <c r="BS122" i="23"/>
  <c r="BR122" i="23"/>
  <c r="AR122" i="23"/>
  <c r="AQ122" i="23"/>
  <c r="AP122" i="23"/>
  <c r="AL122" i="23"/>
  <c r="AK122" i="23"/>
  <c r="AJ122" i="23"/>
  <c r="AI122" i="23"/>
  <c r="AF122" i="23"/>
  <c r="AE122" i="23"/>
  <c r="BX121" i="23"/>
  <c r="BW121" i="23"/>
  <c r="BU121" i="23"/>
  <c r="BT121" i="23"/>
  <c r="BS121" i="23"/>
  <c r="BR121" i="23"/>
  <c r="AR121" i="23"/>
  <c r="AQ121" i="23"/>
  <c r="AP121" i="23"/>
  <c r="AL121" i="23"/>
  <c r="AK121" i="23"/>
  <c r="AJ121" i="23"/>
  <c r="AI121" i="23"/>
  <c r="AF121" i="23"/>
  <c r="AE121" i="23"/>
  <c r="BX120" i="23"/>
  <c r="BW120" i="23"/>
  <c r="BU120" i="23"/>
  <c r="BT120" i="23"/>
  <c r="BS120" i="23"/>
  <c r="BR120" i="23"/>
  <c r="AR120" i="23"/>
  <c r="AQ120" i="23"/>
  <c r="AP120" i="23"/>
  <c r="AL120" i="23"/>
  <c r="AK120" i="23"/>
  <c r="AJ120" i="23"/>
  <c r="AI120" i="23"/>
  <c r="AF120" i="23"/>
  <c r="AE120" i="23"/>
  <c r="BX119" i="23"/>
  <c r="BW119" i="23"/>
  <c r="BU119" i="23"/>
  <c r="BT119" i="23"/>
  <c r="BS119" i="23"/>
  <c r="BR119" i="23"/>
  <c r="AR119" i="23"/>
  <c r="AQ119" i="23"/>
  <c r="AP119" i="23"/>
  <c r="AL119" i="23"/>
  <c r="AK119" i="23"/>
  <c r="AJ119" i="23"/>
  <c r="AI119" i="23"/>
  <c r="AF119" i="23"/>
  <c r="AE119" i="23"/>
  <c r="BX118" i="23"/>
  <c r="BW118" i="23"/>
  <c r="BU118" i="23"/>
  <c r="BT118" i="23"/>
  <c r="BS118" i="23"/>
  <c r="BR118" i="23"/>
  <c r="AR118" i="23"/>
  <c r="AQ118" i="23"/>
  <c r="AP118" i="23"/>
  <c r="AL118" i="23"/>
  <c r="AK118" i="23"/>
  <c r="AJ118" i="23"/>
  <c r="AI118" i="23"/>
  <c r="AF118" i="23"/>
  <c r="AE118" i="23"/>
  <c r="BX117" i="23"/>
  <c r="BW117" i="23"/>
  <c r="BU117" i="23"/>
  <c r="BT117" i="23"/>
  <c r="BS117" i="23"/>
  <c r="BR117" i="23"/>
  <c r="AR117" i="23"/>
  <c r="AQ117" i="23"/>
  <c r="AP117" i="23"/>
  <c r="AL117" i="23"/>
  <c r="AK117" i="23"/>
  <c r="AJ117" i="23"/>
  <c r="AI117" i="23"/>
  <c r="AF117" i="23"/>
  <c r="AE117" i="23"/>
  <c r="BX116" i="23"/>
  <c r="BW116" i="23"/>
  <c r="BU116" i="23"/>
  <c r="BT116" i="23"/>
  <c r="BS116" i="23"/>
  <c r="BR116" i="23"/>
  <c r="AR116" i="23"/>
  <c r="AQ116" i="23"/>
  <c r="AP116" i="23"/>
  <c r="AL116" i="23"/>
  <c r="AK116" i="23"/>
  <c r="AJ116" i="23"/>
  <c r="AI116" i="23"/>
  <c r="AF116" i="23"/>
  <c r="AE116" i="23"/>
  <c r="AD116" i="23"/>
  <c r="AC116" i="23"/>
  <c r="AB116" i="23"/>
  <c r="BX115" i="23"/>
  <c r="BW115" i="23"/>
  <c r="BU115" i="23"/>
  <c r="BT115" i="23"/>
  <c r="BS115" i="23"/>
  <c r="BR115" i="23"/>
  <c r="AR115" i="23"/>
  <c r="AQ115" i="23"/>
  <c r="AP115" i="23"/>
  <c r="AL115" i="23"/>
  <c r="AK115" i="23"/>
  <c r="AJ115" i="23"/>
  <c r="AI115" i="23"/>
  <c r="AF115" i="23"/>
  <c r="AE115" i="23"/>
  <c r="AD115" i="23"/>
  <c r="AC115" i="23"/>
  <c r="AB115" i="23"/>
  <c r="BX114" i="23"/>
  <c r="BW114" i="23"/>
  <c r="BU114" i="23"/>
  <c r="BT114" i="23"/>
  <c r="BS114" i="23"/>
  <c r="BR114" i="23"/>
  <c r="AR114" i="23"/>
  <c r="AQ114" i="23"/>
  <c r="AP114" i="23"/>
  <c r="AL114" i="23"/>
  <c r="AK114" i="23"/>
  <c r="AJ114" i="23"/>
  <c r="AI114" i="23"/>
  <c r="AF114" i="23"/>
  <c r="AE114" i="23"/>
  <c r="AD114" i="23"/>
  <c r="AC114" i="23"/>
  <c r="AB114" i="23"/>
  <c r="BX113" i="23"/>
  <c r="BW113" i="23"/>
  <c r="BU113" i="23"/>
  <c r="BT113" i="23"/>
  <c r="BS113" i="23"/>
  <c r="BR113" i="23"/>
  <c r="AL113" i="23"/>
  <c r="AK113" i="23"/>
  <c r="AJ113" i="23"/>
  <c r="AI113" i="23"/>
  <c r="AF113" i="23"/>
  <c r="AE113" i="23"/>
  <c r="AD113" i="23"/>
  <c r="AC113" i="23"/>
  <c r="AB113" i="23"/>
  <c r="BX112" i="23"/>
  <c r="BW112" i="23"/>
  <c r="BU112" i="23"/>
  <c r="BT112" i="23"/>
  <c r="BS112" i="23"/>
  <c r="BR112" i="23"/>
  <c r="AL112" i="23"/>
  <c r="AK112" i="23"/>
  <c r="AJ112" i="23"/>
  <c r="AI112" i="23"/>
  <c r="AF112" i="23"/>
  <c r="AE112" i="23"/>
  <c r="AD112" i="23"/>
  <c r="AC112" i="23"/>
  <c r="AB112" i="23"/>
  <c r="BX111" i="23"/>
  <c r="BW111" i="23"/>
  <c r="BU111" i="23"/>
  <c r="BT111" i="23"/>
  <c r="BS111" i="23"/>
  <c r="BR111" i="23"/>
  <c r="AL111" i="23"/>
  <c r="AK111" i="23"/>
  <c r="AJ111" i="23"/>
  <c r="AI111" i="23"/>
  <c r="AF111" i="23"/>
  <c r="AE111" i="23"/>
  <c r="BX110" i="23"/>
  <c r="BW110" i="23"/>
  <c r="BU110" i="23"/>
  <c r="BT110" i="23"/>
  <c r="BS110" i="23"/>
  <c r="BR110" i="23"/>
  <c r="AL110" i="23"/>
  <c r="AK110" i="23"/>
  <c r="BX109" i="23"/>
  <c r="BW109" i="23"/>
  <c r="BU109" i="23"/>
  <c r="BT109" i="23"/>
  <c r="BS109" i="23"/>
  <c r="BR109" i="23"/>
  <c r="M109" i="23"/>
  <c r="BX108" i="23"/>
  <c r="BW108" i="23"/>
  <c r="BU108" i="23"/>
  <c r="BT108" i="23"/>
  <c r="BS108" i="23"/>
  <c r="BR108" i="23"/>
  <c r="AZ108" i="23"/>
  <c r="AZ109" i="23" s="1"/>
  <c r="M108" i="23"/>
  <c r="BX107" i="23"/>
  <c r="BW107" i="23"/>
  <c r="BU107" i="23"/>
  <c r="BT107" i="23"/>
  <c r="BS107" i="23"/>
  <c r="BR107" i="23"/>
  <c r="M107" i="23"/>
  <c r="BX106" i="23"/>
  <c r="BW106" i="23"/>
  <c r="BU106" i="23"/>
  <c r="BT106" i="23"/>
  <c r="BS106" i="23"/>
  <c r="BR106" i="23"/>
  <c r="AZ106" i="23"/>
  <c r="AZ107" i="23" s="1"/>
  <c r="M106" i="23"/>
  <c r="BX105" i="23"/>
  <c r="BW105" i="23"/>
  <c r="BU105" i="23"/>
  <c r="BT105" i="23"/>
  <c r="BS105" i="23"/>
  <c r="BR105" i="23"/>
  <c r="AZ105" i="23"/>
  <c r="M105" i="23"/>
  <c r="BX104" i="23"/>
  <c r="BW104" i="23"/>
  <c r="BU104" i="23"/>
  <c r="BT104" i="23"/>
  <c r="BS104" i="23"/>
  <c r="BR104" i="23"/>
  <c r="AZ104" i="23"/>
  <c r="M104" i="23"/>
  <c r="BX103" i="23"/>
  <c r="BW103" i="23"/>
  <c r="BU103" i="23"/>
  <c r="BT103" i="23"/>
  <c r="BS103" i="23"/>
  <c r="BR103" i="23"/>
  <c r="AZ103" i="23"/>
  <c r="M103" i="23"/>
  <c r="BX102" i="23"/>
  <c r="BW102" i="23"/>
  <c r="BU102" i="23"/>
  <c r="BT102" i="23"/>
  <c r="BS102" i="23"/>
  <c r="BR102" i="23"/>
  <c r="AZ102" i="23"/>
  <c r="M102" i="23"/>
  <c r="BX101" i="23"/>
  <c r="BW101" i="23"/>
  <c r="BU101" i="23"/>
  <c r="BT101" i="23"/>
  <c r="BS101" i="23"/>
  <c r="BR101" i="23"/>
  <c r="AZ101" i="23"/>
  <c r="M101" i="23"/>
  <c r="BX100" i="23"/>
  <c r="BW100" i="23"/>
  <c r="BU100" i="23"/>
  <c r="BT100" i="23"/>
  <c r="BS100" i="23"/>
  <c r="BR100" i="23"/>
  <c r="M100" i="23"/>
  <c r="BX99" i="23"/>
  <c r="BW99" i="23"/>
  <c r="BU99" i="23"/>
  <c r="BT99" i="23"/>
  <c r="BS99" i="23"/>
  <c r="BR99" i="23"/>
  <c r="M99" i="23"/>
  <c r="BX98" i="23"/>
  <c r="BW98" i="23"/>
  <c r="BU98" i="23"/>
  <c r="BT98" i="23"/>
  <c r="BS98" i="23"/>
  <c r="BR98" i="23"/>
  <c r="M98" i="23"/>
  <c r="BX97" i="23"/>
  <c r="BW97" i="23"/>
  <c r="BU97" i="23"/>
  <c r="BT97" i="23"/>
  <c r="BS97" i="23"/>
  <c r="BR97" i="23"/>
  <c r="M97" i="23"/>
  <c r="BX96" i="23"/>
  <c r="BW96" i="23"/>
  <c r="BU96" i="23"/>
  <c r="BT96" i="23"/>
  <c r="BS96" i="23"/>
  <c r="BR96" i="23"/>
  <c r="M96" i="23"/>
  <c r="BX95" i="23"/>
  <c r="BW95" i="23"/>
  <c r="BU95" i="23"/>
  <c r="BT95" i="23"/>
  <c r="BS95" i="23"/>
  <c r="BR95" i="23"/>
  <c r="M95" i="23"/>
  <c r="BX94" i="23"/>
  <c r="BW94" i="23"/>
  <c r="BU94" i="23"/>
  <c r="BT94" i="23"/>
  <c r="BS94" i="23"/>
  <c r="BR94" i="23"/>
  <c r="M94" i="23"/>
  <c r="BX93" i="23"/>
  <c r="BW93" i="23"/>
  <c r="BU93" i="23"/>
  <c r="BT93" i="23"/>
  <c r="BS93" i="23"/>
  <c r="BR93" i="23"/>
  <c r="M93" i="23"/>
  <c r="BX92" i="23"/>
  <c r="BW92" i="23"/>
  <c r="BU92" i="23"/>
  <c r="BT92" i="23"/>
  <c r="BS92" i="23"/>
  <c r="BR92" i="23"/>
  <c r="M92" i="23"/>
  <c r="BX91" i="23"/>
  <c r="BW91" i="23"/>
  <c r="BU91" i="23"/>
  <c r="BT91" i="23"/>
  <c r="BS91" i="23"/>
  <c r="BR91" i="23"/>
  <c r="M91" i="23"/>
  <c r="BX90" i="23"/>
  <c r="BW90" i="23"/>
  <c r="BU90" i="23"/>
  <c r="BT90" i="23"/>
  <c r="BS90" i="23"/>
  <c r="BR90" i="23"/>
  <c r="M90" i="23"/>
  <c r="BX89" i="23"/>
  <c r="BW89" i="23"/>
  <c r="BU89" i="23"/>
  <c r="BT89" i="23"/>
  <c r="BS89" i="23"/>
  <c r="BR89" i="23"/>
  <c r="M89" i="23"/>
  <c r="BX88" i="23"/>
  <c r="BW88" i="23"/>
  <c r="BU88" i="23"/>
  <c r="BT88" i="23"/>
  <c r="BS88" i="23"/>
  <c r="BR88" i="23"/>
  <c r="AZ88" i="23"/>
  <c r="AZ89" i="23" s="1"/>
  <c r="AZ90" i="23" s="1"/>
  <c r="AZ91" i="23" s="1"/>
  <c r="AZ92" i="23" s="1"/>
  <c r="AZ93" i="23" s="1"/>
  <c r="AZ94" i="23" s="1"/>
  <c r="AZ95" i="23" s="1"/>
  <c r="AZ96" i="23" s="1"/>
  <c r="AZ97" i="23" s="1"/>
  <c r="AZ98" i="23" s="1"/>
  <c r="AZ99" i="23" s="1"/>
  <c r="AZ100" i="23" s="1"/>
  <c r="M88" i="23"/>
  <c r="BX87" i="23"/>
  <c r="BW87" i="23"/>
  <c r="BU87" i="23"/>
  <c r="BT87" i="23"/>
  <c r="BS87" i="23"/>
  <c r="BR87" i="23"/>
  <c r="AZ87" i="23"/>
  <c r="M87" i="23"/>
  <c r="BX86" i="23"/>
  <c r="BW86" i="23"/>
  <c r="BU86" i="23"/>
  <c r="BT86" i="23"/>
  <c r="BS86" i="23"/>
  <c r="BR86" i="23"/>
  <c r="AZ86" i="23"/>
  <c r="M86" i="23"/>
  <c r="BX85" i="23"/>
  <c r="BW85" i="23"/>
  <c r="BU85" i="23"/>
  <c r="BT85" i="23"/>
  <c r="BS85" i="23"/>
  <c r="BR85" i="23"/>
  <c r="AZ85" i="23"/>
  <c r="M85" i="23"/>
  <c r="BX84" i="23"/>
  <c r="BW84" i="23"/>
  <c r="BU84" i="23"/>
  <c r="BT84" i="23"/>
  <c r="BS84" i="23"/>
  <c r="BR84" i="23"/>
  <c r="M84" i="23"/>
  <c r="BX83" i="23"/>
  <c r="BW83" i="23"/>
  <c r="BU83" i="23"/>
  <c r="BT83" i="23"/>
  <c r="BS83" i="23"/>
  <c r="BR83" i="23"/>
  <c r="M83" i="23"/>
  <c r="BX82" i="23"/>
  <c r="BW82" i="23"/>
  <c r="BU82" i="23"/>
  <c r="BT82" i="23"/>
  <c r="BS82" i="23"/>
  <c r="BR82" i="23"/>
  <c r="M82" i="23"/>
  <c r="BX81" i="23"/>
  <c r="BW81" i="23"/>
  <c r="BU81" i="23"/>
  <c r="BT81" i="23"/>
  <c r="BS81" i="23"/>
  <c r="BR81" i="23"/>
  <c r="AZ81" i="23"/>
  <c r="AZ82" i="23" s="1"/>
  <c r="AZ83" i="23" s="1"/>
  <c r="AZ84" i="23" s="1"/>
  <c r="M81" i="23"/>
  <c r="BX80" i="23"/>
  <c r="BW80" i="23"/>
  <c r="BU80" i="23"/>
  <c r="BT80" i="23"/>
  <c r="BS80" i="23"/>
  <c r="BR80" i="23"/>
  <c r="AZ80" i="23"/>
  <c r="M80" i="23"/>
  <c r="BX79" i="23"/>
  <c r="BW79" i="23"/>
  <c r="BU79" i="23"/>
  <c r="BT79" i="23"/>
  <c r="BS79" i="23"/>
  <c r="BR79" i="23"/>
  <c r="AZ79" i="23"/>
  <c r="M79" i="23"/>
  <c r="BX78" i="23"/>
  <c r="BW78" i="23"/>
  <c r="BU78" i="23"/>
  <c r="BT78" i="23"/>
  <c r="BS78" i="23"/>
  <c r="BR78" i="23"/>
  <c r="AZ78" i="23"/>
  <c r="M78" i="23"/>
  <c r="BX77" i="23"/>
  <c r="BW77" i="23"/>
  <c r="BU77" i="23"/>
  <c r="BT77" i="23"/>
  <c r="BS77" i="23"/>
  <c r="BR77" i="23"/>
  <c r="AZ77" i="23"/>
  <c r="M77" i="23"/>
  <c r="BX76" i="23"/>
  <c r="BW76" i="23"/>
  <c r="BU76" i="23"/>
  <c r="BT76" i="23"/>
  <c r="BS76" i="23"/>
  <c r="BR76" i="23"/>
  <c r="AZ76" i="23"/>
  <c r="M76" i="23"/>
  <c r="BX75" i="23"/>
  <c r="BW75" i="23"/>
  <c r="BU75" i="23"/>
  <c r="BT75" i="23"/>
  <c r="BS75" i="23"/>
  <c r="BR75" i="23"/>
  <c r="AZ75" i="23"/>
  <c r="M75" i="23"/>
  <c r="BX74" i="23"/>
  <c r="BW74" i="23"/>
  <c r="BU74" i="23"/>
  <c r="BT74" i="23"/>
  <c r="BS74" i="23"/>
  <c r="BR74" i="23"/>
  <c r="AZ74" i="23"/>
  <c r="M74" i="23"/>
  <c r="BX73" i="23"/>
  <c r="BW73" i="23"/>
  <c r="BU73" i="23"/>
  <c r="BT73" i="23"/>
  <c r="BS73" i="23"/>
  <c r="BR73" i="23"/>
  <c r="M73" i="23"/>
  <c r="BX72" i="23"/>
  <c r="BW72" i="23"/>
  <c r="BU72" i="23"/>
  <c r="BT72" i="23"/>
  <c r="BS72" i="23"/>
  <c r="BR72" i="23"/>
  <c r="M72" i="23"/>
  <c r="BX71" i="23"/>
  <c r="BW71" i="23"/>
  <c r="BU71" i="23"/>
  <c r="BT71" i="23"/>
  <c r="BS71" i="23"/>
  <c r="BR71" i="23"/>
  <c r="M71" i="23"/>
  <c r="BX70" i="23"/>
  <c r="BW70" i="23"/>
  <c r="BU70" i="23"/>
  <c r="BT70" i="23"/>
  <c r="BS70" i="23"/>
  <c r="BR70" i="23"/>
  <c r="M70" i="23"/>
  <c r="BX69" i="23"/>
  <c r="BW69" i="23"/>
  <c r="BU69" i="23"/>
  <c r="BT69" i="23"/>
  <c r="BS69" i="23"/>
  <c r="BR69" i="23"/>
  <c r="AZ69" i="23"/>
  <c r="AZ70" i="23" s="1"/>
  <c r="AZ71" i="23" s="1"/>
  <c r="AZ72" i="23" s="1"/>
  <c r="AZ73" i="23" s="1"/>
  <c r="M69" i="23"/>
  <c r="BX68" i="23"/>
  <c r="BW68" i="23"/>
  <c r="BU68" i="23"/>
  <c r="BT68" i="23"/>
  <c r="BS68" i="23"/>
  <c r="BR68" i="23"/>
  <c r="AZ68" i="23"/>
  <c r="M68" i="23"/>
  <c r="BX67" i="23"/>
  <c r="BW67" i="23"/>
  <c r="BU67" i="23"/>
  <c r="BT67" i="23"/>
  <c r="BS67" i="23"/>
  <c r="BR67" i="23"/>
  <c r="AZ67" i="23"/>
  <c r="M67" i="23"/>
  <c r="BX66" i="23"/>
  <c r="BW66" i="23"/>
  <c r="BU66" i="23"/>
  <c r="BT66" i="23"/>
  <c r="BS66" i="23"/>
  <c r="BR66" i="23"/>
  <c r="AZ66" i="23"/>
  <c r="M66" i="23"/>
  <c r="BX65" i="23"/>
  <c r="BW65" i="23"/>
  <c r="BU65" i="23"/>
  <c r="BT65" i="23"/>
  <c r="BS65" i="23"/>
  <c r="BR65" i="23"/>
  <c r="AZ65" i="23"/>
  <c r="M65" i="23"/>
  <c r="BX64" i="23"/>
  <c r="BW64" i="23"/>
  <c r="BU64" i="23"/>
  <c r="BT64" i="23"/>
  <c r="BS64" i="23"/>
  <c r="BR64" i="23"/>
  <c r="AZ64" i="23"/>
  <c r="M64" i="23"/>
  <c r="BX63" i="23"/>
  <c r="BW63" i="23"/>
  <c r="BU63" i="23"/>
  <c r="BT63" i="23"/>
  <c r="BS63" i="23"/>
  <c r="BR63" i="23"/>
  <c r="AZ63" i="23"/>
  <c r="M63" i="23"/>
  <c r="BX62" i="23"/>
  <c r="BW62" i="23"/>
  <c r="BU62" i="23"/>
  <c r="BT62" i="23"/>
  <c r="BS62" i="23"/>
  <c r="BR62" i="23"/>
  <c r="AZ62" i="23"/>
  <c r="M62" i="23"/>
  <c r="BX61" i="23"/>
  <c r="BW61" i="23"/>
  <c r="BU61" i="23"/>
  <c r="BT61" i="23"/>
  <c r="BS61" i="23"/>
  <c r="BR61" i="23"/>
  <c r="AZ61" i="23"/>
  <c r="M61" i="23"/>
  <c r="BX60" i="23"/>
  <c r="BW60" i="23"/>
  <c r="BU60" i="23"/>
  <c r="BT60" i="23"/>
  <c r="BS60" i="23"/>
  <c r="BR60" i="23"/>
  <c r="AZ60" i="23"/>
  <c r="M60" i="23"/>
  <c r="BX59" i="23"/>
  <c r="BW59" i="23"/>
  <c r="BU59" i="23"/>
  <c r="BT59" i="23"/>
  <c r="BS59" i="23"/>
  <c r="BR59" i="23"/>
  <c r="AZ59" i="23"/>
  <c r="M59" i="23"/>
  <c r="BX58" i="23"/>
  <c r="BW58" i="23"/>
  <c r="BU58" i="23"/>
  <c r="BT58" i="23"/>
  <c r="BS58" i="23"/>
  <c r="BR58" i="23"/>
  <c r="M58" i="23"/>
  <c r="BX57" i="23"/>
  <c r="BW57" i="23"/>
  <c r="BU57" i="23"/>
  <c r="BT57" i="23"/>
  <c r="BS57" i="23"/>
  <c r="BR57" i="23"/>
  <c r="M57" i="23"/>
  <c r="BX56" i="23"/>
  <c r="BW56" i="23"/>
  <c r="BU56" i="23"/>
  <c r="BT56" i="23"/>
  <c r="BS56" i="23"/>
  <c r="BR56" i="23"/>
  <c r="M56" i="23"/>
  <c r="BX55" i="23"/>
  <c r="BW55" i="23"/>
  <c r="BU55" i="23"/>
  <c r="BT55" i="23"/>
  <c r="BS55" i="23"/>
  <c r="BR55" i="23"/>
  <c r="M55" i="23"/>
  <c r="BX54" i="23"/>
  <c r="BW54" i="23"/>
  <c r="BU54" i="23"/>
  <c r="BT54" i="23"/>
  <c r="BS54" i="23"/>
  <c r="BR54" i="23"/>
  <c r="M54" i="23"/>
  <c r="BX53" i="23"/>
  <c r="BW53" i="23"/>
  <c r="BU53" i="23"/>
  <c r="BT53" i="23"/>
  <c r="BS53" i="23"/>
  <c r="BR53" i="23"/>
  <c r="AZ53" i="23"/>
  <c r="AZ54" i="23" s="1"/>
  <c r="AZ55" i="23" s="1"/>
  <c r="AZ56" i="23" s="1"/>
  <c r="AZ57" i="23" s="1"/>
  <c r="AZ58" i="23" s="1"/>
  <c r="M53" i="23"/>
  <c r="BX52" i="23"/>
  <c r="BW52" i="23"/>
  <c r="BU52" i="23"/>
  <c r="BT52" i="23"/>
  <c r="BS52" i="23"/>
  <c r="BR52" i="23"/>
  <c r="M52" i="23"/>
  <c r="BX51" i="23"/>
  <c r="BW51" i="23"/>
  <c r="BU51" i="23"/>
  <c r="BT51" i="23"/>
  <c r="BS51" i="23"/>
  <c r="BR51" i="23"/>
  <c r="M51" i="23"/>
  <c r="BX50" i="23"/>
  <c r="BW50" i="23"/>
  <c r="BU50" i="23"/>
  <c r="BT50" i="23"/>
  <c r="BS50" i="23"/>
  <c r="BR50" i="23"/>
  <c r="AZ50" i="23"/>
  <c r="AZ51" i="23" s="1"/>
  <c r="AZ52" i="23" s="1"/>
  <c r="M50" i="23"/>
  <c r="BX49" i="23"/>
  <c r="BW49" i="23"/>
  <c r="BU49" i="23"/>
  <c r="BT49" i="23"/>
  <c r="BS49" i="23"/>
  <c r="BR49" i="23"/>
  <c r="M49" i="23"/>
  <c r="BX48" i="23"/>
  <c r="BW48" i="23"/>
  <c r="BU48" i="23"/>
  <c r="BT48" i="23"/>
  <c r="BS48" i="23"/>
  <c r="BR48" i="23"/>
  <c r="M48" i="23"/>
  <c r="BX47" i="23"/>
  <c r="BW47" i="23"/>
  <c r="BU47" i="23"/>
  <c r="BT47" i="23"/>
  <c r="BS47" i="23"/>
  <c r="BR47" i="23"/>
  <c r="M47" i="23"/>
  <c r="BX46" i="23"/>
  <c r="BW46" i="23"/>
  <c r="BU46" i="23"/>
  <c r="BT46" i="23"/>
  <c r="BS46" i="23"/>
  <c r="BR46" i="23"/>
  <c r="M46" i="23"/>
  <c r="BX45" i="23"/>
  <c r="BW45" i="23"/>
  <c r="BU45" i="23"/>
  <c r="BT45" i="23"/>
  <c r="BS45" i="23"/>
  <c r="BR45" i="23"/>
  <c r="M45" i="23"/>
  <c r="BX44" i="23"/>
  <c r="BW44" i="23"/>
  <c r="BU44" i="23"/>
  <c r="BT44" i="23"/>
  <c r="BS44" i="23"/>
  <c r="BR44" i="23"/>
  <c r="AZ44" i="23"/>
  <c r="M44" i="23"/>
  <c r="BX43" i="23"/>
  <c r="BW43" i="23"/>
  <c r="BU43" i="23"/>
  <c r="BT43" i="23"/>
  <c r="BS43" i="23"/>
  <c r="BR43" i="23"/>
  <c r="M43" i="23"/>
  <c r="BX42" i="23"/>
  <c r="BW42" i="23"/>
  <c r="BU42" i="23"/>
  <c r="BT42" i="23"/>
  <c r="BS42" i="23"/>
  <c r="BR42" i="23"/>
  <c r="M42" i="23"/>
  <c r="BX41" i="23"/>
  <c r="BW41" i="23"/>
  <c r="BU41" i="23"/>
  <c r="BT41" i="23"/>
  <c r="BS41" i="23"/>
  <c r="BR41" i="23"/>
  <c r="M41" i="23"/>
  <c r="BX40" i="23"/>
  <c r="BW40" i="23"/>
  <c r="BU40" i="23"/>
  <c r="BT40" i="23"/>
  <c r="BS40" i="23"/>
  <c r="BR40" i="23"/>
  <c r="M40" i="23"/>
  <c r="BX39" i="23"/>
  <c r="BW39" i="23"/>
  <c r="BU39" i="23"/>
  <c r="BT39" i="23"/>
  <c r="BS39" i="23"/>
  <c r="BR39" i="23"/>
  <c r="M39" i="23"/>
  <c r="BX38" i="23"/>
  <c r="BW38" i="23"/>
  <c r="BU38" i="23"/>
  <c r="BT38" i="23"/>
  <c r="BS38" i="23"/>
  <c r="BR38" i="23"/>
  <c r="M38" i="23"/>
  <c r="BX37" i="23"/>
  <c r="BW37" i="23"/>
  <c r="BU37" i="23"/>
  <c r="BT37" i="23"/>
  <c r="BS37" i="23"/>
  <c r="BR37" i="23"/>
  <c r="M37" i="23"/>
  <c r="BX36" i="23"/>
  <c r="BW36" i="23"/>
  <c r="BU36" i="23"/>
  <c r="BT36" i="23"/>
  <c r="BS36" i="23"/>
  <c r="BR36" i="23"/>
  <c r="M36" i="23"/>
  <c r="BX35" i="23"/>
  <c r="BW35" i="23"/>
  <c r="BU35" i="23"/>
  <c r="BT35" i="23"/>
  <c r="BS35" i="23"/>
  <c r="BR35" i="23"/>
  <c r="M35" i="23"/>
  <c r="BX34" i="23"/>
  <c r="BW34" i="23"/>
  <c r="BU34" i="23"/>
  <c r="BT34" i="23"/>
  <c r="BS34" i="23"/>
  <c r="BR34" i="23"/>
  <c r="M34" i="23"/>
  <c r="BX33" i="23"/>
  <c r="BW33" i="23"/>
  <c r="BU33" i="23"/>
  <c r="BT33" i="23"/>
  <c r="BS33" i="23"/>
  <c r="BR33" i="23"/>
  <c r="M33" i="23"/>
  <c r="BX32" i="23"/>
  <c r="BW32" i="23"/>
  <c r="BU32" i="23"/>
  <c r="BT32" i="23"/>
  <c r="BS32" i="23"/>
  <c r="BR32" i="23"/>
  <c r="M32" i="23"/>
  <c r="BX31" i="23"/>
  <c r="BW31" i="23"/>
  <c r="BU31" i="23"/>
  <c r="BT31" i="23"/>
  <c r="BS31" i="23"/>
  <c r="BR31" i="23"/>
  <c r="M31" i="23"/>
  <c r="BX30" i="23"/>
  <c r="BW30" i="23"/>
  <c r="BU30" i="23"/>
  <c r="BT30" i="23"/>
  <c r="BS30" i="23"/>
  <c r="BR30" i="23"/>
  <c r="M30" i="23"/>
  <c r="BX29" i="23"/>
  <c r="BW29" i="23"/>
  <c r="BU29" i="23"/>
  <c r="BT29" i="23"/>
  <c r="BS29" i="23"/>
  <c r="BR29" i="23"/>
  <c r="M29" i="23"/>
  <c r="BX28" i="23"/>
  <c r="BW28" i="23"/>
  <c r="BU28" i="23"/>
  <c r="BT28" i="23"/>
  <c r="BS28" i="23"/>
  <c r="BR28" i="23"/>
  <c r="M28" i="23"/>
  <c r="BX27" i="23"/>
  <c r="BW27" i="23"/>
  <c r="BU27" i="23"/>
  <c r="BT27" i="23"/>
  <c r="BS27" i="23"/>
  <c r="BR27" i="23"/>
  <c r="M27" i="23"/>
  <c r="BX26" i="23"/>
  <c r="BW26" i="23"/>
  <c r="BU26" i="23"/>
  <c r="BT26" i="23"/>
  <c r="BS26" i="23"/>
  <c r="BR26" i="23"/>
  <c r="M26" i="23"/>
  <c r="BX25" i="23"/>
  <c r="BW25" i="23"/>
  <c r="BU25" i="23"/>
  <c r="BT25" i="23"/>
  <c r="BS25" i="23"/>
  <c r="BR25" i="23"/>
  <c r="AZ25" i="23"/>
  <c r="AZ26" i="23" s="1"/>
  <c r="M25" i="23"/>
  <c r="BX24" i="23"/>
  <c r="BW24" i="23"/>
  <c r="BU24" i="23"/>
  <c r="BT24" i="23"/>
  <c r="BS24" i="23"/>
  <c r="BR24" i="23"/>
  <c r="M24" i="23"/>
  <c r="BX23" i="23"/>
  <c r="BW23" i="23"/>
  <c r="BU23" i="23"/>
  <c r="BT23" i="23"/>
  <c r="BS23" i="23"/>
  <c r="BR23" i="23"/>
  <c r="M23" i="23"/>
  <c r="BX22" i="23"/>
  <c r="BW22" i="23"/>
  <c r="BU22" i="23"/>
  <c r="BT22" i="23"/>
  <c r="BS22" i="23"/>
  <c r="BR22" i="23"/>
  <c r="M22" i="23"/>
  <c r="BX21" i="23"/>
  <c r="BW21" i="23"/>
  <c r="BU21" i="23"/>
  <c r="BT21" i="23"/>
  <c r="BS21" i="23"/>
  <c r="BR21" i="23"/>
  <c r="M21" i="23"/>
  <c r="BX20" i="23"/>
  <c r="BW20" i="23"/>
  <c r="BU20" i="23"/>
  <c r="BT20" i="23"/>
  <c r="BS20" i="23"/>
  <c r="BR20" i="23"/>
  <c r="M20" i="23"/>
  <c r="BX19" i="23"/>
  <c r="BW19" i="23"/>
  <c r="BU19" i="23"/>
  <c r="BT19" i="23"/>
  <c r="BS19" i="23"/>
  <c r="BR19" i="23"/>
  <c r="M19" i="23"/>
  <c r="BX18" i="23"/>
  <c r="BW18" i="23"/>
  <c r="BU18" i="23"/>
  <c r="BT18" i="23"/>
  <c r="BS18" i="23"/>
  <c r="BR18" i="23"/>
  <c r="M18" i="23"/>
  <c r="BX17" i="23"/>
  <c r="BW17" i="23"/>
  <c r="BU17" i="23"/>
  <c r="BT17" i="23"/>
  <c r="BS17" i="23"/>
  <c r="BR17" i="23"/>
  <c r="M17" i="23"/>
  <c r="BX16" i="23"/>
  <c r="BW16" i="23"/>
  <c r="BU16" i="23"/>
  <c r="BT16" i="23"/>
  <c r="BS16" i="23"/>
  <c r="BR16" i="23"/>
  <c r="M16" i="23"/>
  <c r="BX15" i="23"/>
  <c r="BW15" i="23"/>
  <c r="BU15" i="23"/>
  <c r="BT15" i="23"/>
  <c r="BS15" i="23"/>
  <c r="BR15" i="23"/>
  <c r="M15" i="23"/>
  <c r="BX14" i="23"/>
  <c r="BW14" i="23"/>
  <c r="BU14" i="23"/>
  <c r="BT14" i="23"/>
  <c r="BS14" i="23"/>
  <c r="BR14" i="23"/>
  <c r="M14" i="23"/>
  <c r="BX13" i="23"/>
  <c r="BW13" i="23"/>
  <c r="BU13" i="23"/>
  <c r="BT13" i="23"/>
  <c r="BS13" i="23"/>
  <c r="BR13" i="23"/>
  <c r="M13" i="23"/>
  <c r="BX12" i="23"/>
  <c r="BW12" i="23"/>
  <c r="BU12" i="23"/>
  <c r="BT12" i="23"/>
  <c r="BS12" i="23"/>
  <c r="BR12" i="23"/>
  <c r="M12" i="23"/>
  <c r="BX11" i="23"/>
  <c r="BW11" i="23"/>
  <c r="BU11" i="23"/>
  <c r="BT11" i="23"/>
  <c r="BS11" i="23"/>
  <c r="BR11" i="23"/>
  <c r="AR11" i="23"/>
  <c r="AQ11" i="23"/>
  <c r="AP11" i="23"/>
  <c r="M11" i="23"/>
  <c r="BX10" i="23"/>
  <c r="BW10" i="23"/>
  <c r="BU10" i="23"/>
  <c r="BT10" i="23"/>
  <c r="BS10" i="23"/>
  <c r="BR10" i="23"/>
  <c r="BK10" i="23"/>
  <c r="BI10" i="23"/>
  <c r="BG10" i="23"/>
  <c r="AR10" i="23"/>
  <c r="BL10" i="23" s="1"/>
  <c r="BO10" i="23" s="1"/>
  <c r="AQ10" i="23"/>
  <c r="BJ10" i="23" s="1"/>
  <c r="BN10" i="23" s="1"/>
  <c r="AP10" i="23"/>
  <c r="BH10" i="23" s="1"/>
  <c r="BM10" i="23" s="1"/>
  <c r="AD10" i="23"/>
  <c r="AC10" i="23"/>
  <c r="AB10" i="23"/>
  <c r="M10" i="23"/>
  <c r="BX9" i="23"/>
  <c r="BW9" i="23"/>
  <c r="BU9" i="23"/>
  <c r="BT9" i="23"/>
  <c r="BS9" i="23"/>
  <c r="BR9" i="23"/>
  <c r="AZ9" i="23"/>
  <c r="AZ10" i="23" s="1"/>
  <c r="AN9" i="23"/>
  <c r="AD9" i="23"/>
  <c r="AC9" i="23"/>
  <c r="AB9" i="23"/>
  <c r="V9" i="23"/>
  <c r="M9" i="23"/>
  <c r="BX8" i="23"/>
  <c r="BW8" i="23"/>
  <c r="BU8" i="23"/>
  <c r="BT8" i="23"/>
  <c r="BS8" i="23"/>
  <c r="BR8" i="23"/>
  <c r="AN8" i="23"/>
  <c r="AD8" i="23"/>
  <c r="AA8" i="23" s="1"/>
  <c r="AA9" i="23" s="1"/>
  <c r="AC8" i="23"/>
  <c r="Z8" i="23" s="1"/>
  <c r="Z9" i="23" s="1"/>
  <c r="AB8" i="23"/>
  <c r="V8" i="23"/>
  <c r="M8" i="23"/>
  <c r="BX7" i="23"/>
  <c r="BW7" i="23"/>
  <c r="BU7" i="23"/>
  <c r="BT7" i="23"/>
  <c r="BS7" i="23"/>
  <c r="BR7" i="23"/>
  <c r="AN7" i="23"/>
  <c r="AD7" i="23"/>
  <c r="AC7" i="23"/>
  <c r="H7" i="23" s="1"/>
  <c r="AB7" i="23"/>
  <c r="Y7" i="23" s="1"/>
  <c r="C7" i="23" s="1"/>
  <c r="V7" i="23"/>
  <c r="M7" i="23"/>
  <c r="BX6" i="23"/>
  <c r="BW6" i="23"/>
  <c r="BU6" i="23"/>
  <c r="BT6" i="23"/>
  <c r="BS6" i="23"/>
  <c r="BR6" i="23"/>
  <c r="AN6" i="23"/>
  <c r="V6" i="23"/>
  <c r="O6" i="23"/>
  <c r="M6" i="23"/>
  <c r="H6" i="23"/>
  <c r="C6" i="23"/>
  <c r="BX5" i="23"/>
  <c r="BW5" i="23"/>
  <c r="BU5" i="23"/>
  <c r="BT5" i="23"/>
  <c r="BS5" i="23"/>
  <c r="BR5" i="23"/>
  <c r="BA5" i="23"/>
  <c r="BA6" i="23" s="1"/>
  <c r="BA7" i="23" s="1"/>
  <c r="BA8" i="23" s="1"/>
  <c r="BA9" i="23" s="1"/>
  <c r="BA10" i="23" s="1"/>
  <c r="BA11" i="23" s="1"/>
  <c r="BA12" i="23" s="1"/>
  <c r="BA13" i="23" s="1"/>
  <c r="AZ5" i="23"/>
  <c r="AZ6" i="23" s="1"/>
  <c r="AZ7" i="23" s="1"/>
  <c r="AN5" i="23"/>
  <c r="AM5" i="23" s="1"/>
  <c r="AM6" i="23" s="1"/>
  <c r="V5" i="23"/>
  <c r="M5" i="23"/>
  <c r="C5" i="23"/>
  <c r="BX4" i="23"/>
  <c r="BW4" i="23"/>
  <c r="BU4" i="23"/>
  <c r="BT4" i="23"/>
  <c r="BS4" i="23"/>
  <c r="BR4" i="23"/>
  <c r="BX3" i="23"/>
  <c r="BW3" i="23"/>
  <c r="BU3" i="23"/>
  <c r="BT3" i="23"/>
  <c r="BS3" i="23"/>
  <c r="BR3" i="23"/>
  <c r="BC31" i="27" l="1"/>
  <c r="BE31" i="27"/>
  <c r="BE29" i="25"/>
  <c r="BE32" i="27"/>
  <c r="BE34" i="27"/>
  <c r="BA29" i="25"/>
  <c r="BC33" i="25" s="1"/>
  <c r="BE35" i="27"/>
  <c r="BC34" i="27"/>
  <c r="BE30" i="27"/>
  <c r="BC32" i="27"/>
  <c r="BE33" i="27"/>
  <c r="C11" i="27"/>
  <c r="BO11" i="1" s="1"/>
  <c r="O11" i="27"/>
  <c r="BQ11" i="1" s="1"/>
  <c r="AN10" i="27"/>
  <c r="AM10" i="27" s="1"/>
  <c r="BS10" i="1" s="1"/>
  <c r="S10" i="27"/>
  <c r="O11" i="26"/>
  <c r="BG11" i="1" s="1"/>
  <c r="H11" i="26"/>
  <c r="BF11" i="1" s="1"/>
  <c r="AH11" i="26"/>
  <c r="AN10" i="26"/>
  <c r="AM10" i="26" s="1"/>
  <c r="BI10" i="1" s="1"/>
  <c r="S10" i="26"/>
  <c r="BJ10" i="1" s="1"/>
  <c r="AD11" i="25"/>
  <c r="AB11" i="25"/>
  <c r="AR12" i="25"/>
  <c r="AV10" i="25"/>
  <c r="W10" i="25"/>
  <c r="X10" i="25" s="1"/>
  <c r="AX10" i="1" s="1"/>
  <c r="BK11" i="25"/>
  <c r="AP12" i="25"/>
  <c r="AT10" i="25"/>
  <c r="BG11" i="25"/>
  <c r="AK10" i="25"/>
  <c r="B10" i="25" s="1"/>
  <c r="AT10" i="1" s="1"/>
  <c r="H11" i="24"/>
  <c r="X11" i="1" s="1"/>
  <c r="AN10" i="24"/>
  <c r="AM10" i="24" s="1"/>
  <c r="AA10" i="1" s="1"/>
  <c r="CK10" i="1" s="1"/>
  <c r="S10" i="24"/>
  <c r="AX11" i="24"/>
  <c r="O11" i="24"/>
  <c r="Y11" i="1" s="1"/>
  <c r="H10" i="23"/>
  <c r="BZ10" i="1" s="1"/>
  <c r="C10" i="23"/>
  <c r="BY10" i="1" s="1"/>
  <c r="O10" i="23"/>
  <c r="CA10" i="1" s="1"/>
  <c r="AM7" i="23"/>
  <c r="AM8" i="23" s="1"/>
  <c r="AM9" i="23" s="1"/>
  <c r="BE12" i="23"/>
  <c r="BC11" i="23"/>
  <c r="Y8" i="23"/>
  <c r="BF83" i="23"/>
  <c r="BB62" i="23"/>
  <c r="BD83" i="23"/>
  <c r="BB85" i="23"/>
  <c r="BB79" i="23"/>
  <c r="BB64" i="23"/>
  <c r="BD85" i="23"/>
  <c r="BB95" i="23"/>
  <c r="BB106" i="23"/>
  <c r="BB60" i="23"/>
  <c r="BD86" i="23"/>
  <c r="BD58" i="23"/>
  <c r="BB75" i="23"/>
  <c r="BF74" i="23"/>
  <c r="BB105" i="23"/>
  <c r="BD92" i="23"/>
  <c r="BB87" i="23"/>
  <c r="BF76" i="23"/>
  <c r="BF75" i="23"/>
  <c r="BF84" i="23"/>
  <c r="AG110" i="23"/>
  <c r="AH110" i="23"/>
  <c r="BF99" i="23"/>
  <c r="BD100" i="23"/>
  <c r="BB72" i="23"/>
  <c r="BD59" i="23"/>
  <c r="BB83" i="23"/>
  <c r="BB59" i="23"/>
  <c r="BF57" i="23"/>
  <c r="BF68" i="23"/>
  <c r="BB89" i="23"/>
  <c r="BF95" i="23"/>
  <c r="AA10" i="23"/>
  <c r="O7" i="23"/>
  <c r="Z10" i="23"/>
  <c r="AH10" i="23" s="1"/>
  <c r="O9" i="23"/>
  <c r="O8" i="23"/>
  <c r="AS10" i="23"/>
  <c r="T10" i="23"/>
  <c r="BA14" i="23"/>
  <c r="BC15" i="23" s="1"/>
  <c r="AZ20" i="23"/>
  <c r="Y9" i="23"/>
  <c r="C9" i="23" s="1"/>
  <c r="BC13" i="23"/>
  <c r="O113" i="23"/>
  <c r="O112" i="23"/>
  <c r="H9" i="23"/>
  <c r="AZ11" i="23"/>
  <c r="BE14" i="23"/>
  <c r="BE11" i="23"/>
  <c r="AZ27" i="23"/>
  <c r="BC10" i="23"/>
  <c r="C8" i="23"/>
  <c r="BE13" i="23"/>
  <c r="BC12" i="23"/>
  <c r="AZ8" i="23"/>
  <c r="BP11" i="23"/>
  <c r="BC14" i="23"/>
  <c r="AZ36" i="23"/>
  <c r="BF56" i="23"/>
  <c r="BD57" i="23"/>
  <c r="BB56" i="23"/>
  <c r="BB66" i="23"/>
  <c r="BD67" i="23"/>
  <c r="BF66" i="23"/>
  <c r="AZ45" i="23"/>
  <c r="BB55" i="23"/>
  <c r="BD56" i="23"/>
  <c r="BF55" i="23"/>
  <c r="BD61" i="23"/>
  <c r="BF60" i="23"/>
  <c r="BF63" i="23"/>
  <c r="BB65" i="23"/>
  <c r="BF72" i="23"/>
  <c r="BB70" i="23"/>
  <c r="BB69" i="23"/>
  <c r="BD71" i="23"/>
  <c r="BD73" i="23"/>
  <c r="BB61" i="23"/>
  <c r="BD62" i="23"/>
  <c r="BF61" i="23"/>
  <c r="BF58" i="23"/>
  <c r="BD70" i="23"/>
  <c r="BF69" i="23"/>
  <c r="BD80" i="23"/>
  <c r="BF79" i="23"/>
  <c r="BD66" i="23"/>
  <c r="BB67" i="23"/>
  <c r="BF67" i="23"/>
  <c r="BF70" i="23"/>
  <c r="BB57" i="23"/>
  <c r="BD64" i="23"/>
  <c r="BD60" i="23"/>
  <c r="BD68" i="23"/>
  <c r="BB76" i="23"/>
  <c r="BD77" i="23"/>
  <c r="BB74" i="23"/>
  <c r="BF81" i="23"/>
  <c r="BF80" i="23"/>
  <c r="BD82" i="23"/>
  <c r="BB81" i="23"/>
  <c r="BD63" i="23"/>
  <c r="BF62" i="23"/>
  <c r="BF65" i="23"/>
  <c r="BD72" i="23"/>
  <c r="BD78" i="23"/>
  <c r="BF59" i="23"/>
  <c r="BB58" i="23"/>
  <c r="BD69" i="23"/>
  <c r="BB71" i="23"/>
  <c r="BF77" i="23"/>
  <c r="BB77" i="23"/>
  <c r="BB78" i="23"/>
  <c r="BD79" i="23"/>
  <c r="BB92" i="23"/>
  <c r="BF92" i="23"/>
  <c r="BD93" i="23"/>
  <c r="BF64" i="23"/>
  <c r="BB68" i="23"/>
  <c r="BD90" i="23"/>
  <c r="BD65" i="23"/>
  <c r="BD75" i="23"/>
  <c r="BF71" i="23"/>
  <c r="BF78" i="23"/>
  <c r="BF73" i="23"/>
  <c r="BB80" i="23"/>
  <c r="BD76" i="23"/>
  <c r="BB63" i="23"/>
  <c r="BB73" i="23"/>
  <c r="BD74" i="23"/>
  <c r="BF90" i="23"/>
  <c r="BB90" i="23"/>
  <c r="BD91" i="23"/>
  <c r="BF89" i="23"/>
  <c r="BF88" i="23"/>
  <c r="BB86" i="23"/>
  <c r="BD87" i="23"/>
  <c r="BF85" i="23"/>
  <c r="BF86" i="23"/>
  <c r="BB100" i="23"/>
  <c r="BF100" i="23"/>
  <c r="BD101" i="23"/>
  <c r="BD84" i="23"/>
  <c r="BD81" i="23"/>
  <c r="BB88" i="23"/>
  <c r="BD89" i="23"/>
  <c r="BD95" i="23"/>
  <c r="BF94" i="23"/>
  <c r="BB93" i="23"/>
  <c r="BB94" i="23"/>
  <c r="BB84" i="23"/>
  <c r="BB91" i="23"/>
  <c r="BB99" i="23"/>
  <c r="BB98" i="23"/>
  <c r="BF98" i="23"/>
  <c r="BB97" i="23"/>
  <c r="BF82" i="23"/>
  <c r="BB82" i="23"/>
  <c r="BF87" i="23"/>
  <c r="BD88" i="23"/>
  <c r="BF91" i="23"/>
  <c r="BD105" i="23"/>
  <c r="BF104" i="23"/>
  <c r="BB104" i="23"/>
  <c r="BD96" i="23"/>
  <c r="BF96" i="23"/>
  <c r="BD97" i="23"/>
  <c r="BF93" i="23"/>
  <c r="BD99" i="23"/>
  <c r="BF97" i="23"/>
  <c r="BF101" i="23"/>
  <c r="BD102" i="23"/>
  <c r="BB101" i="23"/>
  <c r="BD94" i="23"/>
  <c r="BF102" i="23"/>
  <c r="BB102" i="23"/>
  <c r="BD103" i="23"/>
  <c r="BB96" i="23"/>
  <c r="BD98" i="23"/>
  <c r="BD107" i="23"/>
  <c r="BB107" i="23"/>
  <c r="BF107" i="23"/>
  <c r="BF105" i="23"/>
  <c r="BD106" i="23"/>
  <c r="BB109" i="23"/>
  <c r="BF109" i="23"/>
  <c r="BD108" i="23"/>
  <c r="BD109" i="23"/>
  <c r="BF108" i="23"/>
  <c r="BB108" i="23"/>
  <c r="BF106" i="23"/>
  <c r="AF110" i="23"/>
  <c r="AJ110" i="23" s="1"/>
  <c r="AE110" i="23"/>
  <c r="AI110" i="23" s="1"/>
  <c r="BD104" i="23"/>
  <c r="BF103" i="23"/>
  <c r="BB103" i="23"/>
  <c r="BE32" i="25" l="1"/>
  <c r="BC31" i="25"/>
  <c r="AW10" i="24"/>
  <c r="V10" i="24" s="1"/>
  <c r="AB10" i="1"/>
  <c r="AW10" i="27"/>
  <c r="AO11" i="27" s="1"/>
  <c r="BT10" i="1"/>
  <c r="BE34" i="25"/>
  <c r="BE35" i="25"/>
  <c r="BC34" i="25"/>
  <c r="BC32" i="25"/>
  <c r="BE33" i="25"/>
  <c r="BE30" i="25"/>
  <c r="BC30" i="25"/>
  <c r="BE31" i="25"/>
  <c r="U10" i="27"/>
  <c r="BU10" i="1" s="1"/>
  <c r="AW10" i="26"/>
  <c r="U10" i="26"/>
  <c r="BK10" i="1" s="1"/>
  <c r="J11" i="26"/>
  <c r="C11" i="25"/>
  <c r="AU11" i="1" s="1"/>
  <c r="AN10" i="25"/>
  <c r="AM10" i="25" s="1"/>
  <c r="AY10" i="1" s="1"/>
  <c r="CL10" i="1" s="1"/>
  <c r="S10" i="25"/>
  <c r="O11" i="25"/>
  <c r="AW11" i="1" s="1"/>
  <c r="U10" i="24"/>
  <c r="AC10" i="1" s="1"/>
  <c r="BE15" i="23"/>
  <c r="AG10" i="23"/>
  <c r="BF12" i="23"/>
  <c r="AZ46" i="23"/>
  <c r="BB11" i="23"/>
  <c r="AZ21" i="23"/>
  <c r="BD11" i="23"/>
  <c r="BB12" i="23"/>
  <c r="BD12" i="23"/>
  <c r="AZ12" i="23"/>
  <c r="Y10" i="23"/>
  <c r="AZ37" i="23"/>
  <c r="BF10" i="23"/>
  <c r="BF11" i="23"/>
  <c r="AZ28" i="23"/>
  <c r="BB10" i="23"/>
  <c r="H8" i="23"/>
  <c r="BA15" i="23"/>
  <c r="AO11" i="24" l="1"/>
  <c r="V10" i="27"/>
  <c r="AW10" i="25"/>
  <c r="AO11" i="25" s="1"/>
  <c r="AZ10" i="1"/>
  <c r="BJ11" i="27"/>
  <c r="BH11" i="27"/>
  <c r="AF11" i="27" s="1"/>
  <c r="E11" i="27" s="1"/>
  <c r="BL11" i="27"/>
  <c r="AX11" i="27" s="1"/>
  <c r="AS11" i="27"/>
  <c r="V10" i="26"/>
  <c r="AO11" i="26"/>
  <c r="U10" i="25"/>
  <c r="BA10" i="1" s="1"/>
  <c r="BH11" i="24"/>
  <c r="AF11" i="24" s="1"/>
  <c r="E11" i="24" s="1"/>
  <c r="AS11" i="24"/>
  <c r="BL11" i="24"/>
  <c r="BJ11" i="24"/>
  <c r="AH11" i="24" s="1"/>
  <c r="J11" i="24" s="1"/>
  <c r="BF13" i="23"/>
  <c r="AZ13" i="23"/>
  <c r="BF14" i="23" s="1"/>
  <c r="BA16" i="23"/>
  <c r="BD13" i="23"/>
  <c r="AX10" i="23"/>
  <c r="AY10" i="23"/>
  <c r="AZ38" i="23"/>
  <c r="AZ29" i="23"/>
  <c r="AZ47" i="23"/>
  <c r="BE16" i="23"/>
  <c r="BC16" i="23"/>
  <c r="AE10" i="23"/>
  <c r="AF10" i="23"/>
  <c r="BB13" i="23"/>
  <c r="J10" i="23"/>
  <c r="AZ22" i="23"/>
  <c r="V10" i="25" l="1"/>
  <c r="BM11" i="27"/>
  <c r="AE11" i="27"/>
  <c r="BO11" i="27"/>
  <c r="AY11" i="27"/>
  <c r="AJ11" i="27" s="1"/>
  <c r="Q11" i="27" s="1"/>
  <c r="AL11" i="27" s="1"/>
  <c r="BN11" i="27"/>
  <c r="AG11" i="27"/>
  <c r="BL11" i="26"/>
  <c r="AX11" i="26" s="1"/>
  <c r="BJ11" i="26"/>
  <c r="AS11" i="26"/>
  <c r="BH11" i="26"/>
  <c r="AF11" i="26" s="1"/>
  <c r="E11" i="26" s="1"/>
  <c r="BL11" i="25"/>
  <c r="AX11" i="25" s="1"/>
  <c r="BJ11" i="25"/>
  <c r="AH11" i="25" s="1"/>
  <c r="J11" i="25" s="1"/>
  <c r="BH11" i="25"/>
  <c r="AF11" i="25" s="1"/>
  <c r="E11" i="25" s="1"/>
  <c r="AS11" i="25"/>
  <c r="BN11" i="24"/>
  <c r="AG11" i="24"/>
  <c r="BO11" i="24"/>
  <c r="AY11" i="24"/>
  <c r="AJ11" i="24" s="1"/>
  <c r="Q11" i="24" s="1"/>
  <c r="AL11" i="24" s="1"/>
  <c r="BM11" i="24"/>
  <c r="AE11" i="24"/>
  <c r="AZ23" i="23"/>
  <c r="BA17" i="23"/>
  <c r="BA18" i="23" s="1"/>
  <c r="BE19" i="23" s="1"/>
  <c r="BD14" i="23"/>
  <c r="BB14" i="23"/>
  <c r="AZ14" i="23"/>
  <c r="BE17" i="23"/>
  <c r="BC17" i="23"/>
  <c r="BF30" i="23"/>
  <c r="BB30" i="23"/>
  <c r="AZ30" i="23"/>
  <c r="BF31" i="23" s="1"/>
  <c r="I10" i="23"/>
  <c r="K10" i="23" s="1"/>
  <c r="BI11" i="23" s="1"/>
  <c r="D10" i="23"/>
  <c r="AI10" i="23"/>
  <c r="AZ39" i="23"/>
  <c r="E10" i="23"/>
  <c r="AJ10" i="23"/>
  <c r="Q10" i="23" s="1"/>
  <c r="AZ48" i="23"/>
  <c r="BE18" i="23" l="1"/>
  <c r="AZ15" i="23"/>
  <c r="BD16" i="23" s="1"/>
  <c r="D11" i="27"/>
  <c r="AI11" i="27"/>
  <c r="I11" i="27"/>
  <c r="K11" i="27" s="1"/>
  <c r="BN11" i="26"/>
  <c r="AG11" i="26"/>
  <c r="BM11" i="26"/>
  <c r="AE11" i="26"/>
  <c r="BO11" i="26"/>
  <c r="AY11" i="26"/>
  <c r="AJ11" i="26" s="1"/>
  <c r="Q11" i="26" s="1"/>
  <c r="AL11" i="26" s="1"/>
  <c r="BM11" i="25"/>
  <c r="AE11" i="25"/>
  <c r="BN11" i="25"/>
  <c r="AG11" i="25"/>
  <c r="BO11" i="25"/>
  <c r="AY11" i="25"/>
  <c r="AJ11" i="25" s="1"/>
  <c r="Q11" i="25" s="1"/>
  <c r="AL11" i="25" s="1"/>
  <c r="AI11" i="24"/>
  <c r="D11" i="24"/>
  <c r="I11" i="24"/>
  <c r="K11" i="24" s="1"/>
  <c r="AZ40" i="23"/>
  <c r="BB41" i="23" s="1"/>
  <c r="AZ24" i="23"/>
  <c r="BB28" i="23" s="1"/>
  <c r="BC19" i="23"/>
  <c r="BA19" i="23"/>
  <c r="BC18" i="23"/>
  <c r="BF15" i="23"/>
  <c r="BD15" i="23"/>
  <c r="BB15" i="23"/>
  <c r="AZ49" i="23"/>
  <c r="BD54" i="23" s="1"/>
  <c r="BF49" i="23"/>
  <c r="AC11" i="23"/>
  <c r="Z11" i="23" s="1"/>
  <c r="AQ12" i="23"/>
  <c r="AU10" i="23"/>
  <c r="AZ31" i="23"/>
  <c r="BD31" i="23"/>
  <c r="AL10" i="23"/>
  <c r="BB49" i="23"/>
  <c r="P10" i="23"/>
  <c r="R10" i="23" s="1"/>
  <c r="F10" i="23"/>
  <c r="AT10" i="23" s="1"/>
  <c r="BB31" i="23"/>
  <c r="BB16" i="23" l="1"/>
  <c r="BF16" i="23"/>
  <c r="BF41" i="23"/>
  <c r="AZ16" i="23"/>
  <c r="BI12" i="27"/>
  <c r="AC12" i="27"/>
  <c r="Z12" i="27" s="1"/>
  <c r="P11" i="27"/>
  <c r="R11" i="27" s="1"/>
  <c r="AQ13" i="27"/>
  <c r="AU11" i="27"/>
  <c r="F11" i="27"/>
  <c r="AB12" i="27" s="1"/>
  <c r="Y12" i="27" s="1"/>
  <c r="D11" i="26"/>
  <c r="AI11" i="26"/>
  <c r="I11" i="26"/>
  <c r="K11" i="26" s="1"/>
  <c r="I11" i="25"/>
  <c r="K11" i="25" s="1"/>
  <c r="AC12" i="25" s="1"/>
  <c r="Z12" i="25" s="1"/>
  <c r="D11" i="25"/>
  <c r="AI11" i="25"/>
  <c r="BI12" i="24"/>
  <c r="AC12" i="24"/>
  <c r="Z12" i="24" s="1"/>
  <c r="AQ13" i="24"/>
  <c r="AU11" i="24"/>
  <c r="F11" i="24"/>
  <c r="AB12" i="24" s="1"/>
  <c r="Y12" i="24" s="1"/>
  <c r="P11" i="24"/>
  <c r="R11" i="24" s="1"/>
  <c r="AD12" i="24" s="1"/>
  <c r="AA12" i="24" s="1"/>
  <c r="BD29" i="23"/>
  <c r="BF28" i="23"/>
  <c r="BB29" i="23"/>
  <c r="BF29" i="23"/>
  <c r="BD30" i="23"/>
  <c r="BF26" i="23"/>
  <c r="BB26" i="23"/>
  <c r="BB25" i="23"/>
  <c r="BB27" i="23"/>
  <c r="BD28" i="23"/>
  <c r="BF27" i="23"/>
  <c r="BD26" i="23"/>
  <c r="BF25" i="23"/>
  <c r="BD27" i="23"/>
  <c r="AZ41" i="23"/>
  <c r="AZ32" i="23"/>
  <c r="BA20" i="23"/>
  <c r="BE21" i="23" s="1"/>
  <c r="BE20" i="23"/>
  <c r="BC20" i="23"/>
  <c r="BB52" i="23"/>
  <c r="BF51" i="23"/>
  <c r="BF52" i="23"/>
  <c r="BF53" i="23"/>
  <c r="BF50" i="23"/>
  <c r="BB50" i="23"/>
  <c r="BB53" i="23"/>
  <c r="BB51" i="23"/>
  <c r="BB32" i="23"/>
  <c r="BF32" i="23"/>
  <c r="BD32" i="23"/>
  <c r="AK10" i="23"/>
  <c r="B10" i="23" s="1"/>
  <c r="BX10" i="1" s="1"/>
  <c r="AB11" i="23"/>
  <c r="Y11" i="23" s="1"/>
  <c r="AP12" i="23"/>
  <c r="BG11" i="23"/>
  <c r="H11" i="23"/>
  <c r="BZ11" i="1" s="1"/>
  <c r="BF54" i="23"/>
  <c r="BB54" i="23"/>
  <c r="BD55" i="23"/>
  <c r="BD51" i="23"/>
  <c r="BD50" i="23"/>
  <c r="BD53" i="23"/>
  <c r="AR12" i="23"/>
  <c r="AD11" i="23"/>
  <c r="AA11" i="23" s="1"/>
  <c r="AV10" i="23"/>
  <c r="W10" i="23"/>
  <c r="X10" i="23" s="1"/>
  <c r="CB10" i="1" s="1"/>
  <c r="BK11" i="23"/>
  <c r="BD52" i="23"/>
  <c r="BI12" i="25" l="1"/>
  <c r="AK11" i="27"/>
  <c r="B11" i="27" s="1"/>
  <c r="AZ17" i="23"/>
  <c r="BF18" i="23" s="1"/>
  <c r="BD17" i="23"/>
  <c r="BF17" i="23"/>
  <c r="BB18" i="23"/>
  <c r="BD18" i="23"/>
  <c r="BB17" i="23"/>
  <c r="BK12" i="27"/>
  <c r="AD12" i="27"/>
  <c r="AA12" i="27" s="1"/>
  <c r="H12" i="27"/>
  <c r="BP12" i="1" s="1"/>
  <c r="AP13" i="27"/>
  <c r="BG8" i="27" s="1"/>
  <c r="AT11" i="27"/>
  <c r="BG12" i="27"/>
  <c r="W11" i="27"/>
  <c r="X11" i="27" s="1"/>
  <c r="BR11" i="1" s="1"/>
  <c r="AR13" i="27"/>
  <c r="AV11" i="27"/>
  <c r="AQ13" i="26"/>
  <c r="AC12" i="26"/>
  <c r="Z12" i="26" s="1"/>
  <c r="AU11" i="26"/>
  <c r="BI12" i="26"/>
  <c r="P11" i="26"/>
  <c r="R11" i="26" s="1"/>
  <c r="F11" i="26"/>
  <c r="P11" i="25"/>
  <c r="R11" i="25" s="1"/>
  <c r="AD12" i="25" s="1"/>
  <c r="AA12" i="25" s="1"/>
  <c r="F11" i="25"/>
  <c r="AB12" i="25" s="1"/>
  <c r="Y12" i="25" s="1"/>
  <c r="AQ13" i="25"/>
  <c r="AU11" i="25"/>
  <c r="AK11" i="24"/>
  <c r="B11" i="24" s="1"/>
  <c r="V11" i="1" s="1"/>
  <c r="AP13" i="24"/>
  <c r="AT11" i="24"/>
  <c r="BG12" i="24"/>
  <c r="H12" i="24"/>
  <c r="X12" i="1" s="1"/>
  <c r="W11" i="24"/>
  <c r="X11" i="24" s="1"/>
  <c r="Z11" i="1" s="1"/>
  <c r="AR13" i="24"/>
  <c r="AV11" i="24"/>
  <c r="BK12" i="24"/>
  <c r="AZ33" i="23"/>
  <c r="BB34" i="23" s="1"/>
  <c r="BB33" i="23"/>
  <c r="BF33" i="23"/>
  <c r="BD33" i="23"/>
  <c r="AZ42" i="23"/>
  <c r="BB43" i="23" s="1"/>
  <c r="BD42" i="23"/>
  <c r="BF42" i="23"/>
  <c r="BB42" i="23"/>
  <c r="BA21" i="23"/>
  <c r="BC22" i="23" s="1"/>
  <c r="BC21" i="23"/>
  <c r="C11" i="23"/>
  <c r="BY11" i="1" s="1"/>
  <c r="AN10" i="23"/>
  <c r="AM10" i="23" s="1"/>
  <c r="CC10" i="1" s="1"/>
  <c r="S10" i="23"/>
  <c r="O11" i="23"/>
  <c r="CA11" i="1" s="1"/>
  <c r="BD43" i="23" l="1"/>
  <c r="BD34" i="23"/>
  <c r="AK11" i="25"/>
  <c r="B11" i="25" s="1"/>
  <c r="AT11" i="1" s="1"/>
  <c r="BF43" i="23"/>
  <c r="AZ18" i="23"/>
  <c r="BN11" i="1"/>
  <c r="AZ43" i="23"/>
  <c r="BB44" i="23" s="1"/>
  <c r="C12" i="27"/>
  <c r="BO12" i="1" s="1"/>
  <c r="AN11" i="27"/>
  <c r="AM11" i="27" s="1"/>
  <c r="BS11" i="1" s="1"/>
  <c r="S11" i="27"/>
  <c r="BT11" i="1" s="1"/>
  <c r="O12" i="27"/>
  <c r="BQ12" i="1" s="1"/>
  <c r="W11" i="26"/>
  <c r="X11" i="26" s="1"/>
  <c r="BH11" i="1" s="1"/>
  <c r="AR13" i="26"/>
  <c r="AD12" i="26"/>
  <c r="AA12" i="26" s="1"/>
  <c r="AV11" i="26"/>
  <c r="AB12" i="26"/>
  <c r="Y12" i="26" s="1"/>
  <c r="AP13" i="26"/>
  <c r="BG8" i="26" s="1"/>
  <c r="AT11" i="26"/>
  <c r="BG12" i="26"/>
  <c r="H12" i="26"/>
  <c r="BF12" i="1" s="1"/>
  <c r="AK11" i="26"/>
  <c r="B11" i="26" s="1"/>
  <c r="BK12" i="26"/>
  <c r="AP13" i="25"/>
  <c r="AT11" i="25"/>
  <c r="BG12" i="25"/>
  <c r="H12" i="25"/>
  <c r="AV12" i="1" s="1"/>
  <c r="W11" i="25"/>
  <c r="X11" i="25" s="1"/>
  <c r="AX11" i="1" s="1"/>
  <c r="AR13" i="25"/>
  <c r="AV11" i="25"/>
  <c r="BK12" i="25"/>
  <c r="C12" i="24"/>
  <c r="W12" i="1" s="1"/>
  <c r="AN11" i="24"/>
  <c r="AM11" i="24" s="1"/>
  <c r="AA11" i="1" s="1"/>
  <c r="CK11" i="1" s="1"/>
  <c r="S11" i="24"/>
  <c r="AB11" i="1" s="1"/>
  <c r="O12" i="24"/>
  <c r="Y12" i="1" s="1"/>
  <c r="AZ34" i="23"/>
  <c r="AZ35" i="23" s="1"/>
  <c r="BF34" i="23"/>
  <c r="BA22" i="23"/>
  <c r="BE22" i="23"/>
  <c r="AW10" i="23"/>
  <c r="V10" i="23" s="1"/>
  <c r="CD10" i="1"/>
  <c r="U10" i="23"/>
  <c r="CE10" i="1" s="1"/>
  <c r="BB45" i="23" l="1"/>
  <c r="BF38" i="23"/>
  <c r="BD46" i="23"/>
  <c r="BD45" i="23"/>
  <c r="BD39" i="23"/>
  <c r="BB38" i="23"/>
  <c r="BB46" i="23"/>
  <c r="BF45" i="23"/>
  <c r="AZ19" i="23"/>
  <c r="BB23" i="23" s="1"/>
  <c r="BB19" i="23"/>
  <c r="BD19" i="23"/>
  <c r="BF19" i="23"/>
  <c r="BD48" i="23"/>
  <c r="BF47" i="23"/>
  <c r="BD11" i="1"/>
  <c r="BB47" i="23"/>
  <c r="BB40" i="23"/>
  <c r="BF40" i="23"/>
  <c r="BD41" i="23"/>
  <c r="BF46" i="23"/>
  <c r="BF48" i="23"/>
  <c r="BB48" i="23"/>
  <c r="BD49" i="23"/>
  <c r="BD47" i="23"/>
  <c r="BF44" i="23"/>
  <c r="BD44" i="23"/>
  <c r="AW11" i="27"/>
  <c r="T11" i="27" s="1"/>
  <c r="U11" i="27" s="1"/>
  <c r="BU11" i="1" s="1"/>
  <c r="AX12" i="26"/>
  <c r="O12" i="26"/>
  <c r="BG12" i="1" s="1"/>
  <c r="AN11" i="26"/>
  <c r="AM11" i="26" s="1"/>
  <c r="BI11" i="1" s="1"/>
  <c r="S11" i="26"/>
  <c r="BJ11" i="1" s="1"/>
  <c r="C12" i="26"/>
  <c r="BE12" i="1" s="1"/>
  <c r="AN11" i="25"/>
  <c r="AM11" i="25" s="1"/>
  <c r="AY11" i="1" s="1"/>
  <c r="CL11" i="1" s="1"/>
  <c r="S11" i="25"/>
  <c r="AZ11" i="1" s="1"/>
  <c r="O12" i="25"/>
  <c r="AW12" i="1" s="1"/>
  <c r="C12" i="25"/>
  <c r="AU12" i="1" s="1"/>
  <c r="AW11" i="24"/>
  <c r="T11" i="24" s="1"/>
  <c r="U11" i="24" s="1"/>
  <c r="AC11" i="1" s="1"/>
  <c r="BB39" i="23"/>
  <c r="BF39" i="23"/>
  <c r="BD40" i="23"/>
  <c r="BD35" i="23"/>
  <c r="BD38" i="23"/>
  <c r="BF35" i="23"/>
  <c r="BF36" i="23"/>
  <c r="BD37" i="23"/>
  <c r="BB35" i="23"/>
  <c r="BB36" i="23"/>
  <c r="BB37" i="23"/>
  <c r="BF37" i="23"/>
  <c r="BD36" i="23"/>
  <c r="BA23" i="23"/>
  <c r="BE24" i="23" s="1"/>
  <c r="BC23" i="23"/>
  <c r="BE23" i="23"/>
  <c r="AO11" i="23"/>
  <c r="BH11" i="23" s="1"/>
  <c r="AF11" i="23" s="1"/>
  <c r="E11" i="23" s="1"/>
  <c r="BD21" i="23" l="1"/>
  <c r="BF21" i="23"/>
  <c r="BF23" i="23"/>
  <c r="BD20" i="23"/>
  <c r="BD24" i="23"/>
  <c r="BB24" i="23"/>
  <c r="BF24" i="23"/>
  <c r="BD25" i="23"/>
  <c r="BF22" i="23"/>
  <c r="BD23" i="23"/>
  <c r="BB20" i="23"/>
  <c r="BD22" i="23"/>
  <c r="BB21" i="23"/>
  <c r="BF20" i="23"/>
  <c r="BB22" i="23"/>
  <c r="V11" i="27"/>
  <c r="AO12" i="27"/>
  <c r="AW11" i="26"/>
  <c r="T11" i="26" s="1"/>
  <c r="U11" i="26" s="1"/>
  <c r="BK11" i="1" s="1"/>
  <c r="AW11" i="25"/>
  <c r="T11" i="25" s="1"/>
  <c r="U11" i="25" s="1"/>
  <c r="BA11" i="1" s="1"/>
  <c r="AO12" i="24"/>
  <c r="V11" i="24"/>
  <c r="BC24" i="23"/>
  <c r="BA24" i="23"/>
  <c r="AS11" i="23"/>
  <c r="BJ11" i="23"/>
  <c r="BL11" i="23"/>
  <c r="BM11" i="23"/>
  <c r="AE11" i="23"/>
  <c r="BL12" i="27" l="1"/>
  <c r="AX12" i="27" s="1"/>
  <c r="BJ12" i="27"/>
  <c r="BH12" i="27"/>
  <c r="AF12" i="27" s="1"/>
  <c r="E12" i="27" s="1"/>
  <c r="AS12" i="27"/>
  <c r="V11" i="26"/>
  <c r="AO12" i="26"/>
  <c r="V11" i="25"/>
  <c r="AO12" i="25"/>
  <c r="BJ12" i="24"/>
  <c r="AH12" i="24" s="1"/>
  <c r="J12" i="24" s="1"/>
  <c r="BL12" i="24"/>
  <c r="AX12" i="24" s="1"/>
  <c r="BH12" i="24"/>
  <c r="AF12" i="24" s="1"/>
  <c r="E12" i="24" s="1"/>
  <c r="AS12" i="24"/>
  <c r="BA25" i="23"/>
  <c r="BE26" i="23" s="1"/>
  <c r="BC25" i="23"/>
  <c r="BE25" i="23"/>
  <c r="AX11" i="23"/>
  <c r="AY11" i="23"/>
  <c r="AH11" i="23"/>
  <c r="AG11" i="23"/>
  <c r="I11" i="23" s="1"/>
  <c r="BN11" i="23"/>
  <c r="BO11" i="23"/>
  <c r="D11" i="23"/>
  <c r="AG12" i="27" l="1"/>
  <c r="I12" i="27" s="1"/>
  <c r="BM12" i="27"/>
  <c r="AE12" i="27"/>
  <c r="BN12" i="27"/>
  <c r="AH12" i="27"/>
  <c r="BO12" i="27"/>
  <c r="AY12" i="27"/>
  <c r="BL12" i="26"/>
  <c r="BJ12" i="26"/>
  <c r="AG12" i="26" s="1"/>
  <c r="I12" i="26" s="1"/>
  <c r="AS12" i="26"/>
  <c r="BH12" i="26"/>
  <c r="AF12" i="26" s="1"/>
  <c r="E12" i="26" s="1"/>
  <c r="BJ12" i="25"/>
  <c r="AH12" i="25" s="1"/>
  <c r="J12" i="25" s="1"/>
  <c r="BL12" i="25"/>
  <c r="AX12" i="25" s="1"/>
  <c r="BH12" i="25"/>
  <c r="AF12" i="25" s="1"/>
  <c r="E12" i="25" s="1"/>
  <c r="AS12" i="25"/>
  <c r="BO12" i="24"/>
  <c r="AY12" i="24"/>
  <c r="AJ12" i="24" s="1"/>
  <c r="Q12" i="24" s="1"/>
  <c r="AL12" i="24" s="1"/>
  <c r="BM12" i="24"/>
  <c r="AE12" i="24"/>
  <c r="BN12" i="24"/>
  <c r="AG12" i="24"/>
  <c r="BA26" i="23"/>
  <c r="BE27" i="23" s="1"/>
  <c r="BC26" i="23"/>
  <c r="AI11" i="23"/>
  <c r="P11" i="23" s="1"/>
  <c r="J11" i="23"/>
  <c r="K11" i="23" s="1"/>
  <c r="AJ11" i="23"/>
  <c r="Q11" i="23" s="1"/>
  <c r="F11" i="23"/>
  <c r="AT11" i="23" s="1"/>
  <c r="D12" i="27" l="1"/>
  <c r="AI12" i="27"/>
  <c r="J12" i="27"/>
  <c r="K12" i="27" s="1"/>
  <c r="AJ12" i="27"/>
  <c r="Q12" i="27" s="1"/>
  <c r="BN12" i="26"/>
  <c r="AH12" i="26"/>
  <c r="BM12" i="26"/>
  <c r="AE12" i="26"/>
  <c r="BO12" i="26"/>
  <c r="AY12" i="26"/>
  <c r="BO12" i="25"/>
  <c r="AY12" i="25"/>
  <c r="AJ12" i="25" s="1"/>
  <c r="Q12" i="25" s="1"/>
  <c r="AL12" i="25" s="1"/>
  <c r="BM12" i="25"/>
  <c r="AE12" i="25"/>
  <c r="BN12" i="25"/>
  <c r="AG12" i="25"/>
  <c r="I12" i="24"/>
  <c r="K12" i="24" s="1"/>
  <c r="D12" i="24"/>
  <c r="AI12" i="24"/>
  <c r="AL11" i="23"/>
  <c r="R11" i="23"/>
  <c r="AV11" i="23" s="1"/>
  <c r="AU11" i="23"/>
  <c r="AQ13" i="23"/>
  <c r="BI12" i="23"/>
  <c r="AC12" i="23"/>
  <c r="Z12" i="23" s="1"/>
  <c r="H12" i="23" s="1"/>
  <c r="BZ12" i="1" s="1"/>
  <c r="BC27" i="23"/>
  <c r="BA27" i="23"/>
  <c r="BE28" i="23" s="1"/>
  <c r="AP13" i="23"/>
  <c r="AB12" i="23"/>
  <c r="Y12" i="23" s="1"/>
  <c r="BG12" i="23"/>
  <c r="W11" i="23"/>
  <c r="X11" i="23" s="1"/>
  <c r="CB11" i="1" s="1"/>
  <c r="AK11" i="23"/>
  <c r="AD12" i="23" l="1"/>
  <c r="AA12" i="23" s="1"/>
  <c r="O12" i="23" s="1"/>
  <c r="CA12" i="1" s="1"/>
  <c r="AR13" i="23"/>
  <c r="BK12" i="23"/>
  <c r="AC13" i="27"/>
  <c r="Z13" i="27" s="1"/>
  <c r="AQ14" i="27"/>
  <c r="AU12" i="27"/>
  <c r="BI13" i="27"/>
  <c r="AC13" i="24"/>
  <c r="Z13" i="24" s="1"/>
  <c r="AU12" i="24"/>
  <c r="B11" i="23"/>
  <c r="BX11" i="1" s="1"/>
  <c r="AL12" i="27"/>
  <c r="P12" i="27"/>
  <c r="R12" i="27" s="1"/>
  <c r="F12" i="27"/>
  <c r="D12" i="26"/>
  <c r="AI12" i="26"/>
  <c r="J12" i="26"/>
  <c r="K12" i="26" s="1"/>
  <c r="AJ12" i="26"/>
  <c r="Q12" i="26" s="1"/>
  <c r="I12" i="25"/>
  <c r="K12" i="25" s="1"/>
  <c r="AU12" i="25" s="1"/>
  <c r="AI12" i="25"/>
  <c r="D12" i="25"/>
  <c r="P12" i="24"/>
  <c r="R12" i="24" s="1"/>
  <c r="AD13" i="24" s="1"/>
  <c r="AA13" i="24" s="1"/>
  <c r="AQ14" i="24"/>
  <c r="F12" i="24"/>
  <c r="AB13" i="24" s="1"/>
  <c r="Y13" i="24" s="1"/>
  <c r="BI13" i="24"/>
  <c r="BA28" i="23"/>
  <c r="BC28" i="23"/>
  <c r="C12" i="23"/>
  <c r="BY12" i="1" s="1"/>
  <c r="S11" i="23"/>
  <c r="CD11" i="1" s="1"/>
  <c r="AN11" i="23"/>
  <c r="AM11" i="23" s="1"/>
  <c r="CC11" i="1" s="1"/>
  <c r="AC13" i="26" l="1"/>
  <c r="Z13" i="26" s="1"/>
  <c r="AQ14" i="26"/>
  <c r="AU12" i="26"/>
  <c r="BI13" i="26"/>
  <c r="H13" i="27"/>
  <c r="BP13" i="1" s="1"/>
  <c r="AK12" i="27"/>
  <c r="B12" i="27" s="1"/>
  <c r="BN12" i="1" s="1"/>
  <c r="BK13" i="27"/>
  <c r="AD13" i="27"/>
  <c r="AA13" i="27" s="1"/>
  <c r="AB13" i="27"/>
  <c r="Y13" i="27" s="1"/>
  <c r="AP14" i="27"/>
  <c r="AT12" i="27"/>
  <c r="BG13" i="27"/>
  <c r="W12" i="27"/>
  <c r="X12" i="27" s="1"/>
  <c r="BR12" i="1" s="1"/>
  <c r="AR14" i="27"/>
  <c r="AV12" i="27"/>
  <c r="AL12" i="26"/>
  <c r="F12" i="26"/>
  <c r="P12" i="26"/>
  <c r="R12" i="26" s="1"/>
  <c r="BK13" i="26" s="1"/>
  <c r="BI13" i="25"/>
  <c r="AC13" i="25"/>
  <c r="Z13" i="25" s="1"/>
  <c r="F12" i="25"/>
  <c r="P12" i="25"/>
  <c r="R12" i="25" s="1"/>
  <c r="AQ14" i="25"/>
  <c r="AK12" i="24"/>
  <c r="B12" i="24" s="1"/>
  <c r="V12" i="1" s="1"/>
  <c r="H13" i="24"/>
  <c r="X13" i="1" s="1"/>
  <c r="W12" i="24"/>
  <c r="X12" i="24" s="1"/>
  <c r="Z12" i="1" s="1"/>
  <c r="AR14" i="24"/>
  <c r="AV12" i="24"/>
  <c r="AP14" i="24"/>
  <c r="AT12" i="24"/>
  <c r="BG13" i="24"/>
  <c r="BK13" i="24"/>
  <c r="BA29" i="23"/>
  <c r="BE30" i="23" s="1"/>
  <c r="BC29" i="23"/>
  <c r="BE29" i="23"/>
  <c r="AW11" i="23"/>
  <c r="T11" i="23" s="1"/>
  <c r="U11" i="23" s="1"/>
  <c r="CE11" i="1" s="1"/>
  <c r="H13" i="26" l="1"/>
  <c r="BF13" i="1" s="1"/>
  <c r="C13" i="27"/>
  <c r="BO13" i="1" s="1"/>
  <c r="BG9" i="27"/>
  <c r="O13" i="27"/>
  <c r="BQ13" i="1" s="1"/>
  <c r="AN12" i="27"/>
  <c r="AM12" i="27" s="1"/>
  <c r="BS12" i="1" s="1"/>
  <c r="S12" i="27"/>
  <c r="BT12" i="1" s="1"/>
  <c r="AB13" i="26"/>
  <c r="Y13" i="26" s="1"/>
  <c r="AP14" i="26"/>
  <c r="AT12" i="26"/>
  <c r="BG13" i="26"/>
  <c r="W12" i="26"/>
  <c r="X12" i="26" s="1"/>
  <c r="BH12" i="1" s="1"/>
  <c r="AD13" i="26"/>
  <c r="AA13" i="26" s="1"/>
  <c r="AR14" i="26"/>
  <c r="AV12" i="26"/>
  <c r="AK12" i="26"/>
  <c r="B12" i="26" s="1"/>
  <c r="BD12" i="1" s="1"/>
  <c r="BK13" i="25"/>
  <c r="AD13" i="25"/>
  <c r="AA13" i="25" s="1"/>
  <c r="AB13" i="25"/>
  <c r="Y13" i="25" s="1"/>
  <c r="H13" i="25"/>
  <c r="AV13" i="1" s="1"/>
  <c r="AP14" i="25"/>
  <c r="AT12" i="25"/>
  <c r="BG13" i="25"/>
  <c r="W12" i="25"/>
  <c r="X12" i="25" s="1"/>
  <c r="AX12" i="1" s="1"/>
  <c r="AR14" i="25"/>
  <c r="AV12" i="25"/>
  <c r="AK12" i="25"/>
  <c r="B12" i="25" s="1"/>
  <c r="AT12" i="1" s="1"/>
  <c r="AN12" i="24"/>
  <c r="AM12" i="24" s="1"/>
  <c r="AA12" i="1" s="1"/>
  <c r="CK12" i="1" s="1"/>
  <c r="S12" i="24"/>
  <c r="C13" i="24"/>
  <c r="W13" i="1" s="1"/>
  <c r="O13" i="24"/>
  <c r="Y13" i="1" s="1"/>
  <c r="BC30" i="23"/>
  <c r="BA30" i="23"/>
  <c r="V11" i="23"/>
  <c r="AO12" i="23"/>
  <c r="AB12" i="1" l="1"/>
  <c r="AW12" i="27"/>
  <c r="T12" i="27" s="1"/>
  <c r="U12" i="27" s="1"/>
  <c r="BU12" i="1" s="1"/>
  <c r="O13" i="26"/>
  <c r="BG13" i="1" s="1"/>
  <c r="AN12" i="26"/>
  <c r="AM12" i="26" s="1"/>
  <c r="BI12" i="1" s="1"/>
  <c r="S12" i="26"/>
  <c r="BJ12" i="1" s="1"/>
  <c r="BG9" i="26"/>
  <c r="C13" i="26"/>
  <c r="BE13" i="1" s="1"/>
  <c r="C13" i="25"/>
  <c r="AU13" i="1" s="1"/>
  <c r="AN12" i="25"/>
  <c r="AM12" i="25" s="1"/>
  <c r="AY12" i="1" s="1"/>
  <c r="CL12" i="1" s="1"/>
  <c r="S12" i="25"/>
  <c r="O13" i="25"/>
  <c r="AW13" i="1" s="1"/>
  <c r="AW12" i="24"/>
  <c r="T12" i="24" s="1"/>
  <c r="U12" i="24" s="1"/>
  <c r="AC12" i="1" s="1"/>
  <c r="BA31" i="23"/>
  <c r="BE31" i="23"/>
  <c r="BC31" i="23"/>
  <c r="BJ12" i="23"/>
  <c r="AS12" i="23"/>
  <c r="BH12" i="23"/>
  <c r="AF12" i="23" s="1"/>
  <c r="E12" i="23" s="1"/>
  <c r="BL12" i="23"/>
  <c r="AW12" i="25" l="1"/>
  <c r="V12" i="25" s="1"/>
  <c r="AZ12" i="1"/>
  <c r="V12" i="27"/>
  <c r="AO13" i="27"/>
  <c r="AW12" i="26"/>
  <c r="T12" i="26" s="1"/>
  <c r="U12" i="26" s="1"/>
  <c r="BK12" i="1" s="1"/>
  <c r="AO13" i="25"/>
  <c r="V12" i="24"/>
  <c r="AO13" i="24"/>
  <c r="BA32" i="23"/>
  <c r="BE33" i="23" s="1"/>
  <c r="BC32" i="23"/>
  <c r="BE32" i="23"/>
  <c r="AG12" i="23"/>
  <c r="AH12" i="23"/>
  <c r="J12" i="23" s="1"/>
  <c r="AX12" i="23"/>
  <c r="AY12" i="23"/>
  <c r="BO12" i="23"/>
  <c r="BM12" i="23"/>
  <c r="AE12" i="23"/>
  <c r="BN12" i="23"/>
  <c r="T12" i="25" l="1"/>
  <c r="U12" i="25" s="1"/>
  <c r="BA12" i="1" s="1"/>
  <c r="BJ13" i="27"/>
  <c r="AG13" i="27" s="1"/>
  <c r="I13" i="27" s="1"/>
  <c r="K13" i="27" s="1"/>
  <c r="AU13" i="27" s="1"/>
  <c r="BL13" i="27"/>
  <c r="AY13" i="27" s="1"/>
  <c r="BH13" i="27"/>
  <c r="AF13" i="27" s="1"/>
  <c r="E13" i="27" s="1"/>
  <c r="AS13" i="27"/>
  <c r="V12" i="26"/>
  <c r="AO13" i="26"/>
  <c r="BH13" i="25"/>
  <c r="AF13" i="25" s="1"/>
  <c r="E13" i="25" s="1"/>
  <c r="BL13" i="25"/>
  <c r="AY13" i="25" s="1"/>
  <c r="BJ13" i="25"/>
  <c r="AH13" i="25" s="1"/>
  <c r="J13" i="25" s="1"/>
  <c r="AS13" i="25"/>
  <c r="BH13" i="24"/>
  <c r="AF13" i="24" s="1"/>
  <c r="E13" i="24" s="1"/>
  <c r="BL13" i="24"/>
  <c r="AY13" i="24" s="1"/>
  <c r="AS13" i="24"/>
  <c r="BJ13" i="24"/>
  <c r="AH13" i="24" s="1"/>
  <c r="J13" i="24" s="1"/>
  <c r="BA33" i="23"/>
  <c r="BE34" i="23" s="1"/>
  <c r="BC33" i="23"/>
  <c r="AJ12" i="23"/>
  <c r="Q12" i="23" s="1"/>
  <c r="AL12" i="23" s="1"/>
  <c r="I12" i="23"/>
  <c r="K12" i="23" s="1"/>
  <c r="D12" i="23"/>
  <c r="AI12" i="23"/>
  <c r="AC14" i="27" l="1"/>
  <c r="Z14" i="27" s="1"/>
  <c r="AQ15" i="27"/>
  <c r="BM13" i="27"/>
  <c r="AE13" i="27"/>
  <c r="BO13" i="27"/>
  <c r="AX13" i="27"/>
  <c r="BN13" i="27"/>
  <c r="AH13" i="27"/>
  <c r="BH13" i="26"/>
  <c r="AF13" i="26" s="1"/>
  <c r="E13" i="26" s="1"/>
  <c r="BL13" i="26"/>
  <c r="AY13" i="26" s="1"/>
  <c r="BJ13" i="26"/>
  <c r="AS13" i="26"/>
  <c r="BN13" i="25"/>
  <c r="AG13" i="25"/>
  <c r="BO13" i="25"/>
  <c r="AX13" i="25"/>
  <c r="AJ13" i="25" s="1"/>
  <c r="Q13" i="25" s="1"/>
  <c r="AL13" i="25" s="1"/>
  <c r="BM13" i="25"/>
  <c r="AE13" i="25"/>
  <c r="BO13" i="24"/>
  <c r="AX13" i="24"/>
  <c r="AJ13" i="24" s="1"/>
  <c r="Q13" i="24" s="1"/>
  <c r="AL13" i="24" s="1"/>
  <c r="BN13" i="24"/>
  <c r="AG13" i="24"/>
  <c r="BM13" i="24"/>
  <c r="AE13" i="24"/>
  <c r="BC34" i="23"/>
  <c r="BA34" i="23"/>
  <c r="P12" i="23"/>
  <c r="R12" i="23" s="1"/>
  <c r="AQ14" i="23"/>
  <c r="AC13" i="23"/>
  <c r="Z13" i="23" s="1"/>
  <c r="AU12" i="23"/>
  <c r="F12" i="23"/>
  <c r="AT12" i="23" s="1"/>
  <c r="BI13" i="23"/>
  <c r="AG13" i="26" l="1"/>
  <c r="I13" i="26" s="1"/>
  <c r="K13" i="26" s="1"/>
  <c r="H14" i="27"/>
  <c r="BP14" i="1" s="1"/>
  <c r="J13" i="27"/>
  <c r="BI14" i="27"/>
  <c r="AJ13" i="27"/>
  <c r="Q13" i="27" s="1"/>
  <c r="AI13" i="27"/>
  <c r="D13" i="27"/>
  <c r="BN13" i="26"/>
  <c r="AH13" i="26"/>
  <c r="BO13" i="26"/>
  <c r="AX13" i="26"/>
  <c r="BM13" i="26"/>
  <c r="AE13" i="26"/>
  <c r="D13" i="25"/>
  <c r="AI13" i="25"/>
  <c r="I13" i="25"/>
  <c r="K13" i="25" s="1"/>
  <c r="AI13" i="24"/>
  <c r="D13" i="24"/>
  <c r="I13" i="24"/>
  <c r="K13" i="24" s="1"/>
  <c r="AC14" i="24" s="1"/>
  <c r="Z14" i="24" s="1"/>
  <c r="BA35" i="23"/>
  <c r="BE36" i="23" s="1"/>
  <c r="BE35" i="23"/>
  <c r="BC35" i="23"/>
  <c r="H13" i="23"/>
  <c r="BZ13" i="1" s="1"/>
  <c r="W12" i="23"/>
  <c r="X12" i="23" s="1"/>
  <c r="CB12" i="1" s="1"/>
  <c r="AD13" i="23"/>
  <c r="AA13" i="23" s="1"/>
  <c r="AR14" i="23"/>
  <c r="AV12" i="23"/>
  <c r="AB13" i="23"/>
  <c r="Y13" i="23" s="1"/>
  <c r="AP14" i="23"/>
  <c r="BG13" i="23"/>
  <c r="AK12" i="23"/>
  <c r="B12" i="23" s="1"/>
  <c r="BX12" i="1" s="1"/>
  <c r="BK13" i="23"/>
  <c r="AC14" i="26" l="1"/>
  <c r="Z14" i="26" s="1"/>
  <c r="AQ15" i="26"/>
  <c r="AU13" i="26"/>
  <c r="F13" i="27"/>
  <c r="AT13" i="27" s="1"/>
  <c r="P13" i="27"/>
  <c r="R13" i="27" s="1"/>
  <c r="AL13" i="27"/>
  <c r="J13" i="26"/>
  <c r="BI14" i="26"/>
  <c r="AJ13" i="26"/>
  <c r="Q13" i="26" s="1"/>
  <c r="D13" i="26"/>
  <c r="AI13" i="26"/>
  <c r="BI14" i="25"/>
  <c r="AC14" i="25"/>
  <c r="Z14" i="25" s="1"/>
  <c r="AU13" i="25"/>
  <c r="AQ15" i="25"/>
  <c r="P13" i="25"/>
  <c r="R13" i="25" s="1"/>
  <c r="F13" i="25"/>
  <c r="F13" i="24"/>
  <c r="AB14" i="24" s="1"/>
  <c r="Y14" i="24" s="1"/>
  <c r="P13" i="24"/>
  <c r="R13" i="24" s="1"/>
  <c r="AD14" i="24" s="1"/>
  <c r="AA14" i="24" s="1"/>
  <c r="AQ15" i="24"/>
  <c r="AU13" i="24"/>
  <c r="BI14" i="24"/>
  <c r="BA36" i="23"/>
  <c r="BE37" i="23" s="1"/>
  <c r="BC36" i="23"/>
  <c r="AN12" i="23"/>
  <c r="AM12" i="23" s="1"/>
  <c r="CC12" i="1" s="1"/>
  <c r="S12" i="23"/>
  <c r="CD12" i="1" s="1"/>
  <c r="C13" i="23"/>
  <c r="BY13" i="1" s="1"/>
  <c r="O13" i="23"/>
  <c r="CA13" i="1" s="1"/>
  <c r="H14" i="26" l="1"/>
  <c r="BF14" i="1" s="1"/>
  <c r="AG14" i="26"/>
  <c r="I14" i="26" s="1"/>
  <c r="AD14" i="27"/>
  <c r="AA14" i="27" s="1"/>
  <c r="AB14" i="27"/>
  <c r="Y14" i="27" s="1"/>
  <c r="AP15" i="27"/>
  <c r="BG14" i="27"/>
  <c r="W13" i="27"/>
  <c r="X13" i="27" s="1"/>
  <c r="BR13" i="1" s="1"/>
  <c r="AR15" i="27"/>
  <c r="AV13" i="27"/>
  <c r="BK14" i="27"/>
  <c r="AK13" i="27"/>
  <c r="B13" i="27" s="1"/>
  <c r="BN13" i="1" s="1"/>
  <c r="P13" i="26"/>
  <c r="R13" i="26" s="1"/>
  <c r="F13" i="26"/>
  <c r="AT13" i="26" s="1"/>
  <c r="AL13" i="26"/>
  <c r="AD14" i="25"/>
  <c r="AA14" i="25" s="1"/>
  <c r="AB14" i="25"/>
  <c r="Y14" i="25" s="1"/>
  <c r="W13" i="25"/>
  <c r="X13" i="25" s="1"/>
  <c r="AX13" i="1" s="1"/>
  <c r="AR15" i="25"/>
  <c r="AV13" i="25"/>
  <c r="BK14" i="25"/>
  <c r="H14" i="25"/>
  <c r="AV14" i="1" s="1"/>
  <c r="AP15" i="25"/>
  <c r="AT13" i="25"/>
  <c r="BG14" i="25"/>
  <c r="AK13" i="25"/>
  <c r="B13" i="25" s="1"/>
  <c r="AT13" i="1" s="1"/>
  <c r="W13" i="24"/>
  <c r="X13" i="24" s="1"/>
  <c r="Z13" i="1" s="1"/>
  <c r="AR15" i="24"/>
  <c r="AV13" i="24"/>
  <c r="BK14" i="24"/>
  <c r="AP15" i="24"/>
  <c r="AT13" i="24"/>
  <c r="BG14" i="24"/>
  <c r="H14" i="24"/>
  <c r="X14" i="1" s="1"/>
  <c r="AK13" i="24"/>
  <c r="B13" i="24" s="1"/>
  <c r="V13" i="1" s="1"/>
  <c r="BA37" i="23"/>
  <c r="BE38" i="23" s="1"/>
  <c r="BC37" i="23"/>
  <c r="AW12" i="23"/>
  <c r="AN13" i="27" l="1"/>
  <c r="AM13" i="27" s="1"/>
  <c r="BS13" i="1" s="1"/>
  <c r="S13" i="27"/>
  <c r="BT13" i="1" s="1"/>
  <c r="C14" i="27"/>
  <c r="BO14" i="1" s="1"/>
  <c r="AF14" i="27"/>
  <c r="O14" i="27"/>
  <c r="BQ14" i="1" s="1"/>
  <c r="AB14" i="26"/>
  <c r="Y14" i="26" s="1"/>
  <c r="AP15" i="26"/>
  <c r="BG14" i="26"/>
  <c r="AK13" i="26"/>
  <c r="B13" i="26" s="1"/>
  <c r="BD13" i="1" s="1"/>
  <c r="W13" i="26"/>
  <c r="X13" i="26" s="1"/>
  <c r="BH13" i="1" s="1"/>
  <c r="AD14" i="26"/>
  <c r="AA14" i="26" s="1"/>
  <c r="AR15" i="26"/>
  <c r="AV13" i="26"/>
  <c r="BK14" i="26"/>
  <c r="O14" i="25"/>
  <c r="AW14" i="1" s="1"/>
  <c r="AN13" i="25"/>
  <c r="AM13" i="25" s="1"/>
  <c r="AY13" i="1" s="1"/>
  <c r="CL13" i="1" s="1"/>
  <c r="S13" i="25"/>
  <c r="AZ13" i="1" s="1"/>
  <c r="C14" i="25"/>
  <c r="AU14" i="1" s="1"/>
  <c r="C14" i="24"/>
  <c r="W14" i="1" s="1"/>
  <c r="AN13" i="24"/>
  <c r="AM13" i="24" s="1"/>
  <c r="AA13" i="1" s="1"/>
  <c r="CK13" i="1" s="1"/>
  <c r="S13" i="24"/>
  <c r="AB13" i="1" s="1"/>
  <c r="O14" i="24"/>
  <c r="Y14" i="1" s="1"/>
  <c r="BA38" i="23"/>
  <c r="BE39" i="23" s="1"/>
  <c r="BC38" i="23"/>
  <c r="V12" i="23"/>
  <c r="AO13" i="23"/>
  <c r="T12" i="23"/>
  <c r="U12" i="23" s="1"/>
  <c r="CE12" i="1" s="1"/>
  <c r="E14" i="27" l="1"/>
  <c r="G14" i="27"/>
  <c r="AW13" i="27"/>
  <c r="T13" i="27" s="1"/>
  <c r="U13" i="27" s="1"/>
  <c r="BU13" i="1" s="1"/>
  <c r="O14" i="26"/>
  <c r="BG14" i="1" s="1"/>
  <c r="C14" i="26"/>
  <c r="BE14" i="1" s="1"/>
  <c r="AF14" i="26"/>
  <c r="AN13" i="26"/>
  <c r="AM13" i="26" s="1"/>
  <c r="BI13" i="1" s="1"/>
  <c r="S13" i="26"/>
  <c r="BJ13" i="1" s="1"/>
  <c r="AW13" i="25"/>
  <c r="T13" i="25" s="1"/>
  <c r="U13" i="25" s="1"/>
  <c r="BA13" i="1" s="1"/>
  <c r="AW13" i="24"/>
  <c r="T13" i="24" s="1"/>
  <c r="U13" i="24" s="1"/>
  <c r="AC13" i="1" s="1"/>
  <c r="BA39" i="23"/>
  <c r="BE40" i="23" s="1"/>
  <c r="BC39" i="23"/>
  <c r="BL13" i="23"/>
  <c r="AS13" i="23"/>
  <c r="BJ13" i="23"/>
  <c r="BH13" i="23"/>
  <c r="V13" i="27" l="1"/>
  <c r="AO14" i="27"/>
  <c r="F14" i="27"/>
  <c r="E14" i="26"/>
  <c r="G14" i="26"/>
  <c r="AW13" i="26"/>
  <c r="T13" i="26" s="1"/>
  <c r="U13" i="26" s="1"/>
  <c r="BK13" i="1" s="1"/>
  <c r="V13" i="25"/>
  <c r="AO14" i="25"/>
  <c r="AO14" i="24"/>
  <c r="V13" i="24"/>
  <c r="BA40" i="23"/>
  <c r="BE41" i="23" s="1"/>
  <c r="BC40" i="23"/>
  <c r="AG13" i="23"/>
  <c r="AH13" i="23"/>
  <c r="J13" i="23" s="1"/>
  <c r="AX13" i="23"/>
  <c r="AY13" i="23"/>
  <c r="AF13" i="23"/>
  <c r="E13" i="23" s="1"/>
  <c r="BM13" i="23"/>
  <c r="AE13" i="23"/>
  <c r="BN13" i="23"/>
  <c r="BO13" i="23"/>
  <c r="AB15" i="27" l="1"/>
  <c r="Y15" i="27" s="1"/>
  <c r="BL14" i="27"/>
  <c r="AY14" i="27" s="1"/>
  <c r="BH14" i="27"/>
  <c r="AT14" i="27" s="1"/>
  <c r="AS14" i="27"/>
  <c r="BJ14" i="27"/>
  <c r="AG14" i="27" s="1"/>
  <c r="I14" i="27" s="1"/>
  <c r="AP16" i="27"/>
  <c r="AO14" i="26"/>
  <c r="V13" i="26"/>
  <c r="F14" i="26"/>
  <c r="BJ14" i="25"/>
  <c r="AH14" i="25" s="1"/>
  <c r="J14" i="25" s="1"/>
  <c r="AS14" i="25"/>
  <c r="BL14" i="25"/>
  <c r="AY14" i="25" s="1"/>
  <c r="BH14" i="25"/>
  <c r="BH14" i="24"/>
  <c r="AF14" i="24" s="1"/>
  <c r="E14" i="24" s="1"/>
  <c r="F14" i="24" s="1"/>
  <c r="BJ14" i="24"/>
  <c r="AH14" i="24" s="1"/>
  <c r="J14" i="24" s="1"/>
  <c r="K14" i="24" s="1"/>
  <c r="BL14" i="24"/>
  <c r="AY14" i="24" s="1"/>
  <c r="AS14" i="24"/>
  <c r="BA41" i="23"/>
  <c r="BC41" i="23"/>
  <c r="AJ13" i="23"/>
  <c r="Q13" i="23" s="1"/>
  <c r="AL13" i="23" s="1"/>
  <c r="I13" i="23"/>
  <c r="K13" i="23" s="1"/>
  <c r="D13" i="23"/>
  <c r="F13" i="23" s="1"/>
  <c r="AT13" i="23" s="1"/>
  <c r="AI13" i="23"/>
  <c r="AF14" i="25" l="1"/>
  <c r="E14" i="25" s="1"/>
  <c r="AB15" i="24"/>
  <c r="Y15" i="24" s="1"/>
  <c r="AT14" i="24"/>
  <c r="AC15" i="24"/>
  <c r="Z15" i="24" s="1"/>
  <c r="AU14" i="24"/>
  <c r="AQ16" i="24"/>
  <c r="AP16" i="24"/>
  <c r="BN14" i="27"/>
  <c r="AH14" i="27"/>
  <c r="C15" i="27"/>
  <c r="BO15" i="1" s="1"/>
  <c r="AE15" i="27"/>
  <c r="BM14" i="27"/>
  <c r="AE14" i="27"/>
  <c r="BO14" i="27"/>
  <c r="AX14" i="27"/>
  <c r="AB15" i="26"/>
  <c r="Y15" i="26" s="1"/>
  <c r="AP16" i="26"/>
  <c r="BJ14" i="26"/>
  <c r="BH14" i="26"/>
  <c r="AT14" i="26" s="1"/>
  <c r="BL14" i="26"/>
  <c r="AY14" i="26" s="1"/>
  <c r="AS14" i="26"/>
  <c r="BM14" i="25"/>
  <c r="AE14" i="25"/>
  <c r="BO14" i="25"/>
  <c r="AX14" i="25"/>
  <c r="AJ14" i="25" s="1"/>
  <c r="Q14" i="25" s="1"/>
  <c r="BN14" i="25"/>
  <c r="AG14" i="25"/>
  <c r="BO14" i="24"/>
  <c r="AX14" i="24"/>
  <c r="AJ14" i="24" s="1"/>
  <c r="Q14" i="24" s="1"/>
  <c r="C15" i="24"/>
  <c r="W15" i="1" s="1"/>
  <c r="BM14" i="24"/>
  <c r="AE14" i="24"/>
  <c r="BN14" i="24"/>
  <c r="AG14" i="24"/>
  <c r="BE42" i="23"/>
  <c r="BA42" i="23"/>
  <c r="BC43" i="23" s="1"/>
  <c r="BC42" i="23"/>
  <c r="AU13" i="23"/>
  <c r="BI14" i="23"/>
  <c r="AC14" i="23"/>
  <c r="Z14" i="23" s="1"/>
  <c r="H14" i="23" s="1"/>
  <c r="BZ14" i="1" s="1"/>
  <c r="AQ15" i="23"/>
  <c r="BG14" i="23"/>
  <c r="AP15" i="23"/>
  <c r="AB14" i="23"/>
  <c r="Y14" i="23" s="1"/>
  <c r="C14" i="23" s="1"/>
  <c r="BY14" i="1" s="1"/>
  <c r="P13" i="23"/>
  <c r="H15" i="24" l="1"/>
  <c r="X15" i="1" s="1"/>
  <c r="D15" i="27"/>
  <c r="BG15" i="27"/>
  <c r="D14" i="27"/>
  <c r="AI14" i="27"/>
  <c r="J14" i="27"/>
  <c r="AJ14" i="27"/>
  <c r="Q14" i="27" s="1"/>
  <c r="R14" i="27" s="1"/>
  <c r="AE15" i="26"/>
  <c r="C15" i="26"/>
  <c r="BE15" i="1" s="1"/>
  <c r="BN14" i="26"/>
  <c r="AH14" i="26"/>
  <c r="BM14" i="26"/>
  <c r="AE14" i="26"/>
  <c r="BO14" i="26"/>
  <c r="AX14" i="26"/>
  <c r="D14" i="25"/>
  <c r="F14" i="25" s="1"/>
  <c r="BG15" i="25" s="1"/>
  <c r="AI14" i="25"/>
  <c r="AL14" i="25"/>
  <c r="I14" i="25"/>
  <c r="K14" i="25" s="1"/>
  <c r="D14" i="24"/>
  <c r="BG15" i="24"/>
  <c r="AI14" i="24"/>
  <c r="R14" i="24"/>
  <c r="AD15" i="24" s="1"/>
  <c r="AA15" i="24" s="1"/>
  <c r="AL14" i="24"/>
  <c r="I14" i="24"/>
  <c r="BI15" i="24"/>
  <c r="BE43" i="23"/>
  <c r="BA43" i="23"/>
  <c r="AK13" i="23"/>
  <c r="B13" i="23" s="1"/>
  <c r="BX13" i="1" s="1"/>
  <c r="R13" i="23"/>
  <c r="AU14" i="25" l="1"/>
  <c r="AC15" i="25"/>
  <c r="AQ16" i="25"/>
  <c r="BI15" i="25"/>
  <c r="AB15" i="25"/>
  <c r="Y15" i="25" s="1"/>
  <c r="AP16" i="25"/>
  <c r="AT14" i="25"/>
  <c r="AD15" i="27"/>
  <c r="AA15" i="27" s="1"/>
  <c r="P14" i="27"/>
  <c r="BK15" i="27"/>
  <c r="K14" i="27"/>
  <c r="W14" i="27" s="1"/>
  <c r="X14" i="27" s="1"/>
  <c r="BR14" i="1" s="1"/>
  <c r="AL14" i="27"/>
  <c r="AK14" i="27"/>
  <c r="AR16" i="27"/>
  <c r="AV14" i="27"/>
  <c r="D14" i="26"/>
  <c r="BG15" i="26"/>
  <c r="AI14" i="26"/>
  <c r="D15" i="26"/>
  <c r="J14" i="26"/>
  <c r="AJ14" i="26"/>
  <c r="Q14" i="26" s="1"/>
  <c r="R14" i="26" s="1"/>
  <c r="P14" i="25"/>
  <c r="BK15" i="24"/>
  <c r="P14" i="24"/>
  <c r="AK14" i="24" s="1"/>
  <c r="B14" i="24" s="1"/>
  <c r="V14" i="1" s="1"/>
  <c r="W14" i="24"/>
  <c r="X14" i="24" s="1"/>
  <c r="Z14" i="1" s="1"/>
  <c r="AR16" i="24"/>
  <c r="AV14" i="24"/>
  <c r="BE44" i="23"/>
  <c r="BA44" i="23"/>
  <c r="BE45" i="23" s="1"/>
  <c r="BC44" i="23"/>
  <c r="W13" i="23"/>
  <c r="X13" i="23" s="1"/>
  <c r="BK14" i="23"/>
  <c r="AR15" i="23"/>
  <c r="AV13" i="23"/>
  <c r="AD14" i="23"/>
  <c r="AA14" i="23" s="1"/>
  <c r="O14" i="23" s="1"/>
  <c r="CA14" i="1" s="1"/>
  <c r="Z15" i="25" l="1"/>
  <c r="H15" i="25" s="1"/>
  <c r="AV15" i="1" s="1"/>
  <c r="C15" i="25"/>
  <c r="AU15" i="1" s="1"/>
  <c r="AK14" i="25"/>
  <c r="B14" i="25" s="1"/>
  <c r="AT14" i="1" s="1"/>
  <c r="R14" i="25"/>
  <c r="AC15" i="27"/>
  <c r="Z15" i="27" s="1"/>
  <c r="AQ16" i="27"/>
  <c r="BI15" i="27"/>
  <c r="AU14" i="27"/>
  <c r="AN14" i="27"/>
  <c r="AM14" i="27" s="1"/>
  <c r="BS14" i="1" s="1"/>
  <c r="B14" i="27"/>
  <c r="BN14" i="1" s="1"/>
  <c r="O15" i="27"/>
  <c r="BQ15" i="1" s="1"/>
  <c r="AD15" i="26"/>
  <c r="AA15" i="26" s="1"/>
  <c r="AR16" i="26"/>
  <c r="AV14" i="26"/>
  <c r="BK15" i="26"/>
  <c r="P14" i="26"/>
  <c r="AK14" i="26" s="1"/>
  <c r="K14" i="26"/>
  <c r="W14" i="26" s="1"/>
  <c r="X14" i="26" s="1"/>
  <c r="BH14" i="1" s="1"/>
  <c r="AL14" i="26"/>
  <c r="O15" i="24"/>
  <c r="Y15" i="1" s="1"/>
  <c r="AN14" i="24"/>
  <c r="AM14" i="24" s="1"/>
  <c r="AA14" i="1" s="1"/>
  <c r="CK14" i="1" s="1"/>
  <c r="S14" i="24"/>
  <c r="BC45" i="23"/>
  <c r="BA45" i="23"/>
  <c r="CB13" i="1"/>
  <c r="AN13" i="23"/>
  <c r="AM13" i="23" s="1"/>
  <c r="CC13" i="1" s="1"/>
  <c r="S13" i="23"/>
  <c r="AV14" i="25" l="1"/>
  <c r="BK15" i="25"/>
  <c r="W14" i="25"/>
  <c r="X14" i="25" s="1"/>
  <c r="AD15" i="25"/>
  <c r="AR16" i="25"/>
  <c r="B14" i="26"/>
  <c r="BD14" i="1" s="1"/>
  <c r="AW14" i="24"/>
  <c r="T14" i="24" s="1"/>
  <c r="U14" i="24" s="1"/>
  <c r="AC14" i="1" s="1"/>
  <c r="AB14" i="1"/>
  <c r="H15" i="27"/>
  <c r="BP15" i="1" s="1"/>
  <c r="S14" i="27"/>
  <c r="BT14" i="1" s="1"/>
  <c r="S14" i="26"/>
  <c r="AN14" i="26"/>
  <c r="AM14" i="26" s="1"/>
  <c r="BI14" i="1" s="1"/>
  <c r="AQ16" i="26"/>
  <c r="AC15" i="26"/>
  <c r="Z15" i="26" s="1"/>
  <c r="BI15" i="26"/>
  <c r="AU14" i="26"/>
  <c r="O15" i="26"/>
  <c r="BG15" i="1" s="1"/>
  <c r="AO15" i="24"/>
  <c r="BA46" i="23"/>
  <c r="BE47" i="23" s="1"/>
  <c r="BC46" i="23"/>
  <c r="BE46" i="23"/>
  <c r="CD13" i="1"/>
  <c r="AW13" i="23"/>
  <c r="AA15" i="25" l="1"/>
  <c r="O15" i="25" s="1"/>
  <c r="AW15" i="1" s="1"/>
  <c r="AX14" i="1"/>
  <c r="AN14" i="25"/>
  <c r="AM14" i="25" s="1"/>
  <c r="AY14" i="1" s="1"/>
  <c r="CL14" i="1" s="1"/>
  <c r="S14" i="25"/>
  <c r="V14" i="24"/>
  <c r="AW14" i="26"/>
  <c r="AO15" i="26" s="1"/>
  <c r="BJ14" i="1"/>
  <c r="T14" i="26"/>
  <c r="U14" i="26" s="1"/>
  <c r="BK14" i="1" s="1"/>
  <c r="AW14" i="27"/>
  <c r="T14" i="27" s="1"/>
  <c r="U14" i="27" s="1"/>
  <c r="BU14" i="1" s="1"/>
  <c r="V14" i="26"/>
  <c r="H15" i="26"/>
  <c r="BF15" i="1" s="1"/>
  <c r="BL15" i="24"/>
  <c r="AX15" i="24" s="1"/>
  <c r="BJ15" i="24"/>
  <c r="BH15" i="24"/>
  <c r="AE15" i="24" s="1"/>
  <c r="D15" i="24" s="1"/>
  <c r="AS15" i="24"/>
  <c r="BC47" i="23"/>
  <c r="BA47" i="23"/>
  <c r="T13" i="23"/>
  <c r="U13" i="23" s="1"/>
  <c r="CE13" i="1" s="1"/>
  <c r="V13" i="23"/>
  <c r="AO14" i="23"/>
  <c r="AW14" i="25" l="1"/>
  <c r="AZ14" i="1"/>
  <c r="AH15" i="24"/>
  <c r="J15" i="24" s="1"/>
  <c r="AH15" i="25"/>
  <c r="J15" i="25" s="1"/>
  <c r="AO15" i="27"/>
  <c r="BH15" i="27" s="1"/>
  <c r="V14" i="27"/>
  <c r="BL15" i="26"/>
  <c r="AX15" i="26" s="1"/>
  <c r="BJ15" i="26"/>
  <c r="AH15" i="26" s="1"/>
  <c r="J15" i="26" s="1"/>
  <c r="AS15" i="26"/>
  <c r="BH15" i="26"/>
  <c r="AF15" i="25"/>
  <c r="BM15" i="24"/>
  <c r="AF15" i="24"/>
  <c r="BN15" i="24"/>
  <c r="AG15" i="24"/>
  <c r="BO15" i="24"/>
  <c r="AY15" i="24"/>
  <c r="AI15" i="24" s="1"/>
  <c r="BA48" i="23"/>
  <c r="BE49" i="23" s="1"/>
  <c r="BC48" i="23"/>
  <c r="BE48" i="23"/>
  <c r="BH14" i="23"/>
  <c r="AF14" i="23" s="1"/>
  <c r="E14" i="23" s="1"/>
  <c r="BJ14" i="23"/>
  <c r="AH14" i="23" s="1"/>
  <c r="J14" i="23" s="1"/>
  <c r="BL14" i="23"/>
  <c r="AY14" i="23" s="1"/>
  <c r="AS14" i="23"/>
  <c r="V14" i="25" l="1"/>
  <c r="AO15" i="25"/>
  <c r="T14" i="25"/>
  <c r="U14" i="25" s="1"/>
  <c r="BA14" i="1" s="1"/>
  <c r="BJ15" i="27"/>
  <c r="AH15" i="27" s="1"/>
  <c r="J15" i="27" s="1"/>
  <c r="BL15" i="27"/>
  <c r="AX15" i="27" s="1"/>
  <c r="BC49" i="23"/>
  <c r="AS15" i="27"/>
  <c r="BM15" i="27"/>
  <c r="AF15" i="27"/>
  <c r="AG15" i="27"/>
  <c r="BM15" i="26"/>
  <c r="AF15" i="26"/>
  <c r="BN15" i="26"/>
  <c r="AG15" i="26"/>
  <c r="BO15" i="26"/>
  <c r="AY15" i="26"/>
  <c r="AI15" i="26" s="1"/>
  <c r="E15" i="25"/>
  <c r="I15" i="24"/>
  <c r="K15" i="24" s="1"/>
  <c r="P15" i="24"/>
  <c r="E15" i="24"/>
  <c r="AJ15" i="24"/>
  <c r="Q15" i="24" s="1"/>
  <c r="BA49" i="23"/>
  <c r="BO14" i="23"/>
  <c r="AX14" i="23"/>
  <c r="AJ14" i="23" s="1"/>
  <c r="Q14" i="23" s="1"/>
  <c r="AL14" i="23" s="1"/>
  <c r="AE14" i="23"/>
  <c r="BM14" i="23"/>
  <c r="BN14" i="23"/>
  <c r="AG14" i="23"/>
  <c r="BL15" i="25" l="1"/>
  <c r="AS15" i="25"/>
  <c r="BJ15" i="25"/>
  <c r="BH15" i="25"/>
  <c r="AY15" i="27"/>
  <c r="AI15" i="27" s="1"/>
  <c r="BO15" i="27"/>
  <c r="BN15" i="27"/>
  <c r="AC16" i="24"/>
  <c r="Z16" i="24" s="1"/>
  <c r="AQ17" i="24"/>
  <c r="AU15" i="24"/>
  <c r="BI16" i="24"/>
  <c r="K15" i="25"/>
  <c r="AU15" i="25" s="1"/>
  <c r="R15" i="24"/>
  <c r="BK16" i="24" s="1"/>
  <c r="I15" i="27"/>
  <c r="K15" i="27" s="1"/>
  <c r="BI16" i="27" s="1"/>
  <c r="E15" i="27"/>
  <c r="AJ15" i="27"/>
  <c r="Q15" i="27" s="1"/>
  <c r="R15" i="27" s="1"/>
  <c r="P15" i="27"/>
  <c r="P15" i="26"/>
  <c r="I15" i="26"/>
  <c r="E15" i="26"/>
  <c r="AJ15" i="26"/>
  <c r="Q15" i="26" s="1"/>
  <c r="R15" i="26" s="1"/>
  <c r="F15" i="25"/>
  <c r="AV15" i="24"/>
  <c r="AL15" i="24"/>
  <c r="F15" i="24"/>
  <c r="AK15" i="24"/>
  <c r="BA50" i="23"/>
  <c r="BE51" i="23" s="1"/>
  <c r="BC50" i="23"/>
  <c r="BE50" i="23"/>
  <c r="D14" i="23"/>
  <c r="AI14" i="23"/>
  <c r="P14" i="23" s="1"/>
  <c r="R14" i="23" s="1"/>
  <c r="AV14" i="23" s="1"/>
  <c r="I14" i="23"/>
  <c r="K14" i="23" s="1"/>
  <c r="BI15" i="23" s="1"/>
  <c r="AE15" i="25" l="1"/>
  <c r="BM15" i="25"/>
  <c r="BN15" i="25"/>
  <c r="AG15" i="25"/>
  <c r="I15" i="25" s="1"/>
  <c r="AX15" i="25"/>
  <c r="BO15" i="25"/>
  <c r="AY15" i="25"/>
  <c r="AD16" i="24"/>
  <c r="AA16" i="24" s="1"/>
  <c r="AR17" i="24"/>
  <c r="AK15" i="26"/>
  <c r="K15" i="26"/>
  <c r="AU15" i="26" s="1"/>
  <c r="AC16" i="25"/>
  <c r="Z16" i="25" s="1"/>
  <c r="AQ17" i="25"/>
  <c r="BI16" i="25"/>
  <c r="AQ17" i="27"/>
  <c r="AC16" i="27"/>
  <c r="Z16" i="27" s="1"/>
  <c r="AU15" i="27"/>
  <c r="H16" i="24"/>
  <c r="X16" i="1" s="1"/>
  <c r="BK16" i="27"/>
  <c r="AD16" i="27"/>
  <c r="AA16" i="27" s="1"/>
  <c r="AL15" i="27"/>
  <c r="F15" i="27"/>
  <c r="W15" i="27" s="1"/>
  <c r="X15" i="27" s="1"/>
  <c r="BR15" i="1" s="1"/>
  <c r="AR17" i="27"/>
  <c r="AV15" i="27"/>
  <c r="AK15" i="27"/>
  <c r="AD16" i="26"/>
  <c r="AA16" i="26" s="1"/>
  <c r="AR17" i="26"/>
  <c r="AV15" i="26"/>
  <c r="BK16" i="26"/>
  <c r="AL15" i="26"/>
  <c r="B15" i="26" s="1"/>
  <c r="F15" i="26"/>
  <c r="W15" i="26" s="1"/>
  <c r="X15" i="26" s="1"/>
  <c r="BH15" i="1" s="1"/>
  <c r="AB16" i="25"/>
  <c r="Y16" i="25" s="1"/>
  <c r="AP17" i="25"/>
  <c r="AT15" i="25"/>
  <c r="BG16" i="25"/>
  <c r="W15" i="24"/>
  <c r="X15" i="24" s="1"/>
  <c r="AB16" i="24"/>
  <c r="Y16" i="24" s="1"/>
  <c r="B15" i="24"/>
  <c r="V15" i="1" s="1"/>
  <c r="O16" i="24"/>
  <c r="Y16" i="1" s="1"/>
  <c r="AP17" i="24"/>
  <c r="AT15" i="24"/>
  <c r="BG16" i="24"/>
  <c r="BC51" i="23"/>
  <c r="BA51" i="23"/>
  <c r="BE52" i="23" s="1"/>
  <c r="BK15" i="23"/>
  <c r="AD15" i="23"/>
  <c r="AA15" i="23" s="1"/>
  <c r="AR16" i="23"/>
  <c r="AU14" i="23"/>
  <c r="AC15" i="23"/>
  <c r="Z15" i="23" s="1"/>
  <c r="H15" i="23" s="1"/>
  <c r="BZ15" i="1" s="1"/>
  <c r="AQ16" i="23"/>
  <c r="F14" i="23"/>
  <c r="AT14" i="23" s="1"/>
  <c r="AK14" i="23"/>
  <c r="B14" i="23" s="1"/>
  <c r="BX14" i="1" s="1"/>
  <c r="AJ15" i="25" l="1"/>
  <c r="Q15" i="25" s="1"/>
  <c r="AL15" i="25" s="1"/>
  <c r="D15" i="25"/>
  <c r="AK15" i="25" s="1"/>
  <c r="AI15" i="25"/>
  <c r="P15" i="25" s="1"/>
  <c r="BD15" i="1"/>
  <c r="AN15" i="24"/>
  <c r="AM15" i="24" s="1"/>
  <c r="AA15" i="1" s="1"/>
  <c r="CK15" i="1" s="1"/>
  <c r="Z15" i="1"/>
  <c r="H16" i="27"/>
  <c r="BP16" i="1" s="1"/>
  <c r="H16" i="25"/>
  <c r="AV16" i="1" s="1"/>
  <c r="AQ17" i="26"/>
  <c r="AC16" i="26"/>
  <c r="Z16" i="26" s="1"/>
  <c r="BI16" i="26"/>
  <c r="B15" i="27"/>
  <c r="BN15" i="1" s="1"/>
  <c r="AB16" i="27"/>
  <c r="Y16" i="27" s="1"/>
  <c r="O16" i="27"/>
  <c r="BQ16" i="1" s="1"/>
  <c r="AN15" i="27"/>
  <c r="AM15" i="27" s="1"/>
  <c r="BS15" i="1" s="1"/>
  <c r="AP17" i="27"/>
  <c r="AT15" i="27"/>
  <c r="BG16" i="27"/>
  <c r="O16" i="26"/>
  <c r="BG16" i="1" s="1"/>
  <c r="AN15" i="26"/>
  <c r="AM15" i="26" s="1"/>
  <c r="BI15" i="1" s="1"/>
  <c r="S15" i="26"/>
  <c r="BJ15" i="1" s="1"/>
  <c r="AB16" i="26"/>
  <c r="Y16" i="26" s="1"/>
  <c r="AP17" i="26"/>
  <c r="AT15" i="26"/>
  <c r="BG16" i="26"/>
  <c r="C16" i="25"/>
  <c r="AU16" i="1" s="1"/>
  <c r="C16" i="24"/>
  <c r="W16" i="1" s="1"/>
  <c r="S15" i="24"/>
  <c r="AB15" i="1" s="1"/>
  <c r="BA52" i="23"/>
  <c r="BE53" i="23" s="1"/>
  <c r="BC52" i="23"/>
  <c r="W14" i="23"/>
  <c r="X14" i="23" s="1"/>
  <c r="AB15" i="23"/>
  <c r="Y15" i="23" s="1"/>
  <c r="C15" i="23" s="1"/>
  <c r="BY15" i="1" s="1"/>
  <c r="BG15" i="23"/>
  <c r="AP16" i="23"/>
  <c r="O15" i="23"/>
  <c r="CA15" i="1" s="1"/>
  <c r="R15" i="25" l="1"/>
  <c r="BK16" i="25" s="1"/>
  <c r="AV15" i="25"/>
  <c r="AR17" i="25"/>
  <c r="W15" i="25"/>
  <c r="X15" i="25" s="1"/>
  <c r="AD16" i="25"/>
  <c r="B15" i="25"/>
  <c r="AT15" i="1" s="1"/>
  <c r="H16" i="26"/>
  <c r="BF16" i="1" s="1"/>
  <c r="S15" i="27"/>
  <c r="BT15" i="1" s="1"/>
  <c r="C16" i="27"/>
  <c r="BO16" i="1" s="1"/>
  <c r="AW15" i="26"/>
  <c r="C16" i="26"/>
  <c r="BE16" i="1" s="1"/>
  <c r="AW15" i="24"/>
  <c r="BA53" i="23"/>
  <c r="BE54" i="23" s="1"/>
  <c r="BC53" i="23"/>
  <c r="CB14" i="1"/>
  <c r="AN14" i="23"/>
  <c r="AM14" i="23" s="1"/>
  <c r="CC14" i="1" s="1"/>
  <c r="S14" i="23"/>
  <c r="AA16" i="25" l="1"/>
  <c r="O16" i="25" s="1"/>
  <c r="AW16" i="1" s="1"/>
  <c r="AN15" i="25"/>
  <c r="AM15" i="25" s="1"/>
  <c r="AY15" i="1" s="1"/>
  <c r="CL15" i="1" s="1"/>
  <c r="AX15" i="1"/>
  <c r="S15" i="25"/>
  <c r="AW15" i="27"/>
  <c r="AO16" i="27" s="1"/>
  <c r="V15" i="26"/>
  <c r="AO16" i="26"/>
  <c r="T15" i="26"/>
  <c r="U15" i="26" s="1"/>
  <c r="BK15" i="1" s="1"/>
  <c r="V15" i="24"/>
  <c r="AO16" i="24"/>
  <c r="T15" i="24"/>
  <c r="U15" i="24" s="1"/>
  <c r="AC15" i="1" s="1"/>
  <c r="BA54" i="23"/>
  <c r="BE55" i="23" s="1"/>
  <c r="BC54" i="23"/>
  <c r="CD14" i="1"/>
  <c r="AW14" i="23"/>
  <c r="AW15" i="25" l="1"/>
  <c r="T15" i="25" s="1"/>
  <c r="U15" i="25" s="1"/>
  <c r="BA15" i="1" s="1"/>
  <c r="AZ15" i="1"/>
  <c r="T15" i="27"/>
  <c r="U15" i="27" s="1"/>
  <c r="BU15" i="1" s="1"/>
  <c r="V15" i="27"/>
  <c r="BJ16" i="27"/>
  <c r="AH16" i="27" s="1"/>
  <c r="J16" i="27" s="1"/>
  <c r="BL16" i="27"/>
  <c r="AX16" i="27" s="1"/>
  <c r="BH16" i="27"/>
  <c r="AE16" i="27" s="1"/>
  <c r="D16" i="27" s="1"/>
  <c r="F16" i="27" s="1"/>
  <c r="AS16" i="27"/>
  <c r="BH16" i="26"/>
  <c r="AE16" i="26" s="1"/>
  <c r="D16" i="26" s="1"/>
  <c r="F16" i="26" s="1"/>
  <c r="BL16" i="26"/>
  <c r="AX16" i="26" s="1"/>
  <c r="BJ16" i="26"/>
  <c r="AH16" i="26" s="1"/>
  <c r="J16" i="26" s="1"/>
  <c r="AS16" i="26"/>
  <c r="AY16" i="25"/>
  <c r="BH16" i="24"/>
  <c r="AE16" i="24" s="1"/>
  <c r="D16" i="24" s="1"/>
  <c r="F16" i="24" s="1"/>
  <c r="AB17" i="24" s="1"/>
  <c r="Y17" i="24" s="1"/>
  <c r="BJ16" i="24"/>
  <c r="AH16" i="24" s="1"/>
  <c r="J16" i="24" s="1"/>
  <c r="BL16" i="24"/>
  <c r="AX16" i="24" s="1"/>
  <c r="AS16" i="24"/>
  <c r="BA55" i="23"/>
  <c r="BC56" i="23" s="1"/>
  <c r="BC55" i="23"/>
  <c r="T14" i="23"/>
  <c r="U14" i="23" s="1"/>
  <c r="CE14" i="1" s="1"/>
  <c r="AO15" i="23"/>
  <c r="V14" i="23"/>
  <c r="V15" i="25" l="1"/>
  <c r="AO16" i="25"/>
  <c r="AP18" i="24"/>
  <c r="AT16" i="24"/>
  <c r="AB17" i="27"/>
  <c r="Y17" i="27" s="1"/>
  <c r="BM16" i="27"/>
  <c r="AF16" i="27"/>
  <c r="BG17" i="27" s="1"/>
  <c r="BO16" i="27"/>
  <c r="AY16" i="27"/>
  <c r="AI16" i="27" s="1"/>
  <c r="AP18" i="27"/>
  <c r="AT16" i="27"/>
  <c r="BN16" i="27"/>
  <c r="AG16" i="27"/>
  <c r="BN16" i="26"/>
  <c r="AG16" i="26"/>
  <c r="BO16" i="26"/>
  <c r="AY16" i="26"/>
  <c r="AI16" i="26" s="1"/>
  <c r="AP18" i="26"/>
  <c r="AB17" i="26"/>
  <c r="Y17" i="26" s="1"/>
  <c r="AT16" i="26"/>
  <c r="BM16" i="26"/>
  <c r="AF16" i="26"/>
  <c r="BO16" i="24"/>
  <c r="AY16" i="24"/>
  <c r="AI16" i="24" s="1"/>
  <c r="C17" i="24"/>
  <c r="W17" i="1" s="1"/>
  <c r="AF17" i="24"/>
  <c r="BN16" i="24"/>
  <c r="AG16" i="24"/>
  <c r="BM16" i="24"/>
  <c r="AF16" i="24"/>
  <c r="BE56" i="23"/>
  <c r="BA56" i="23"/>
  <c r="BE57" i="23" s="1"/>
  <c r="BJ15" i="23"/>
  <c r="AH15" i="23" s="1"/>
  <c r="J15" i="23" s="1"/>
  <c r="AS15" i="23"/>
  <c r="BH15" i="23"/>
  <c r="AF15" i="23" s="1"/>
  <c r="E15" i="23" s="1"/>
  <c r="BL15" i="23"/>
  <c r="BH16" i="25" l="1"/>
  <c r="AE16" i="25" s="1"/>
  <c r="D16" i="25" s="1"/>
  <c r="F16" i="25" s="1"/>
  <c r="AT16" i="25" s="1"/>
  <c r="BL16" i="25"/>
  <c r="AS16" i="25"/>
  <c r="BJ16" i="25"/>
  <c r="P16" i="27"/>
  <c r="R16" i="27" s="1"/>
  <c r="E16" i="27"/>
  <c r="AJ16" i="27"/>
  <c r="Q16" i="27" s="1"/>
  <c r="C17" i="27"/>
  <c r="BO17" i="1" s="1"/>
  <c r="I16" i="27"/>
  <c r="C17" i="26"/>
  <c r="BE17" i="1" s="1"/>
  <c r="E16" i="26"/>
  <c r="AJ16" i="26"/>
  <c r="Q16" i="26" s="1"/>
  <c r="P16" i="26"/>
  <c r="R16" i="26" s="1"/>
  <c r="I16" i="26"/>
  <c r="BG17" i="26"/>
  <c r="AV16" i="25"/>
  <c r="P16" i="24"/>
  <c r="R16" i="24" s="1"/>
  <c r="AD17" i="24" s="1"/>
  <c r="AA17" i="24" s="1"/>
  <c r="I16" i="24"/>
  <c r="E17" i="24"/>
  <c r="E16" i="24"/>
  <c r="AJ16" i="24"/>
  <c r="Q16" i="24" s="1"/>
  <c r="BG17" i="24"/>
  <c r="BA57" i="23"/>
  <c r="BE58" i="23" s="1"/>
  <c r="BC57" i="23"/>
  <c r="AY15" i="23"/>
  <c r="AX15" i="23"/>
  <c r="BO15" i="23"/>
  <c r="BM15" i="23"/>
  <c r="AE15" i="23"/>
  <c r="AG15" i="23"/>
  <c r="BN15" i="23"/>
  <c r="AB17" i="25" l="1"/>
  <c r="Y17" i="25" s="1"/>
  <c r="AP18" i="25"/>
  <c r="AH16" i="25"/>
  <c r="AG16" i="25"/>
  <c r="I16" i="25" s="1"/>
  <c r="BN16" i="25"/>
  <c r="AX16" i="25"/>
  <c r="BO16" i="25"/>
  <c r="AF16" i="25"/>
  <c r="BM16" i="25"/>
  <c r="BK17" i="26"/>
  <c r="AD17" i="27"/>
  <c r="AA17" i="27" s="1"/>
  <c r="BK17" i="27"/>
  <c r="AL16" i="27"/>
  <c r="K16" i="27"/>
  <c r="W16" i="27" s="1"/>
  <c r="X16" i="27" s="1"/>
  <c r="BR16" i="1" s="1"/>
  <c r="AK16" i="27"/>
  <c r="AR18" i="27"/>
  <c r="AV16" i="27"/>
  <c r="AL16" i="26"/>
  <c r="AR18" i="26"/>
  <c r="AD17" i="26"/>
  <c r="AA17" i="26" s="1"/>
  <c r="AV16" i="26"/>
  <c r="K16" i="26"/>
  <c r="W16" i="26" s="1"/>
  <c r="X16" i="26" s="1"/>
  <c r="BH16" i="1" s="1"/>
  <c r="AK16" i="26"/>
  <c r="B16" i="26" s="1"/>
  <c r="BK17" i="24"/>
  <c r="AL16" i="24"/>
  <c r="K16" i="24"/>
  <c r="AK16" i="24"/>
  <c r="AR18" i="24"/>
  <c r="AV16" i="24"/>
  <c r="AJ15" i="23"/>
  <c r="Q15" i="23" s="1"/>
  <c r="BA58" i="23"/>
  <c r="BC58" i="23"/>
  <c r="I15" i="23"/>
  <c r="K15" i="23" s="1"/>
  <c r="AU15" i="23" s="1"/>
  <c r="D15" i="23"/>
  <c r="F15" i="23" s="1"/>
  <c r="AI15" i="23"/>
  <c r="P15" i="23" s="1"/>
  <c r="C17" i="25" l="1"/>
  <c r="AU17" i="1" s="1"/>
  <c r="AF17" i="25"/>
  <c r="E17" i="25" s="1"/>
  <c r="BG17" i="25"/>
  <c r="AJ16" i="25"/>
  <c r="Q16" i="25" s="1"/>
  <c r="E16" i="25"/>
  <c r="K16" i="25"/>
  <c r="J16" i="25"/>
  <c r="AI16" i="25"/>
  <c r="B16" i="24"/>
  <c r="V16" i="1" s="1"/>
  <c r="R15" i="23"/>
  <c r="AV15" i="23" s="1"/>
  <c r="AC16" i="23"/>
  <c r="Z16" i="23" s="1"/>
  <c r="H16" i="23" s="1"/>
  <c r="BZ16" i="1" s="1"/>
  <c r="AQ17" i="23"/>
  <c r="BI16" i="23"/>
  <c r="BD16" i="1"/>
  <c r="AT15" i="23"/>
  <c r="AB16" i="23"/>
  <c r="Y16" i="23" s="1"/>
  <c r="C16" i="23" s="1"/>
  <c r="BY16" i="1" s="1"/>
  <c r="AP17" i="23"/>
  <c r="AL15" i="23"/>
  <c r="BG16" i="23"/>
  <c r="B16" i="27"/>
  <c r="BN16" i="1" s="1"/>
  <c r="AC17" i="27"/>
  <c r="Z17" i="27" s="1"/>
  <c r="AQ18" i="27"/>
  <c r="AU16" i="27"/>
  <c r="BI17" i="27"/>
  <c r="AN16" i="27"/>
  <c r="AM16" i="27" s="1"/>
  <c r="BS16" i="1" s="1"/>
  <c r="S16" i="27"/>
  <c r="BT16" i="1" s="1"/>
  <c r="O17" i="27"/>
  <c r="BQ17" i="1" s="1"/>
  <c r="AN16" i="26"/>
  <c r="AM16" i="26" s="1"/>
  <c r="BI16" i="1" s="1"/>
  <c r="S16" i="26"/>
  <c r="BJ16" i="1" s="1"/>
  <c r="AQ18" i="26"/>
  <c r="AC17" i="26"/>
  <c r="Z17" i="26" s="1"/>
  <c r="AU16" i="26"/>
  <c r="BI17" i="26"/>
  <c r="O17" i="26"/>
  <c r="BG17" i="1" s="1"/>
  <c r="W16" i="24"/>
  <c r="X16" i="24" s="1"/>
  <c r="Z16" i="1" s="1"/>
  <c r="AC17" i="24"/>
  <c r="Z17" i="24" s="1"/>
  <c r="AQ18" i="24"/>
  <c r="AU16" i="24"/>
  <c r="BI17" i="24"/>
  <c r="O17" i="24"/>
  <c r="Y17" i="1" s="1"/>
  <c r="BA59" i="23"/>
  <c r="BE60" i="23" s="1"/>
  <c r="BE59" i="23"/>
  <c r="BC59" i="23"/>
  <c r="AK15" i="23"/>
  <c r="B15" i="23" s="1"/>
  <c r="BX15" i="1" s="1"/>
  <c r="BK16" i="23"/>
  <c r="P16" i="25" l="1"/>
  <c r="AU16" i="25"/>
  <c r="AQ18" i="25"/>
  <c r="BI17" i="25"/>
  <c r="AC17" i="25"/>
  <c r="AL16" i="25"/>
  <c r="S16" i="24"/>
  <c r="AB16" i="1" s="1"/>
  <c r="AN16" i="24"/>
  <c r="AM16" i="24" s="1"/>
  <c r="AA16" i="1" s="1"/>
  <c r="CK16" i="1" s="1"/>
  <c r="AD16" i="23"/>
  <c r="AA16" i="23" s="1"/>
  <c r="O16" i="23" s="1"/>
  <c r="CA16" i="1" s="1"/>
  <c r="AR17" i="23"/>
  <c r="W15" i="23"/>
  <c r="X15" i="23" s="1"/>
  <c r="S15" i="23" s="1"/>
  <c r="H17" i="27"/>
  <c r="BP17" i="1" s="1"/>
  <c r="AW16" i="27"/>
  <c r="T16" i="27" s="1"/>
  <c r="U16" i="27" s="1"/>
  <c r="BU16" i="1" s="1"/>
  <c r="H17" i="26"/>
  <c r="BF17" i="1" s="1"/>
  <c r="AG17" i="26"/>
  <c r="AW16" i="26"/>
  <c r="H17" i="24"/>
  <c r="X17" i="1" s="1"/>
  <c r="AW16" i="24"/>
  <c r="T16" i="24" s="1"/>
  <c r="U16" i="24" s="1"/>
  <c r="AC16" i="1" s="1"/>
  <c r="BA60" i="23"/>
  <c r="BE61" i="23" s="1"/>
  <c r="BC60" i="23"/>
  <c r="Z17" i="25" l="1"/>
  <c r="H17" i="25" s="1"/>
  <c r="AV17" i="1" s="1"/>
  <c r="R16" i="25"/>
  <c r="AK16" i="25"/>
  <c r="B16" i="25" s="1"/>
  <c r="AT16" i="1" s="1"/>
  <c r="CB15" i="1"/>
  <c r="AN15" i="23"/>
  <c r="AM15" i="23" s="1"/>
  <c r="CC15" i="1" s="1"/>
  <c r="V16" i="27"/>
  <c r="AO17" i="27"/>
  <c r="V16" i="26"/>
  <c r="AO17" i="26"/>
  <c r="T16" i="26"/>
  <c r="U16" i="26" s="1"/>
  <c r="BK16" i="1" s="1"/>
  <c r="I17" i="26"/>
  <c r="V16" i="24"/>
  <c r="AO17" i="24"/>
  <c r="BA61" i="23"/>
  <c r="BE62" i="23" s="1"/>
  <c r="BC61" i="23"/>
  <c r="CD15" i="1"/>
  <c r="AW15" i="23"/>
  <c r="AD17" i="25" l="1"/>
  <c r="AR18" i="25"/>
  <c r="BK17" i="25"/>
  <c r="W16" i="25"/>
  <c r="X16" i="25" s="1"/>
  <c r="BH17" i="27"/>
  <c r="AF17" i="27" s="1"/>
  <c r="E17" i="27" s="1"/>
  <c r="AS17" i="27"/>
  <c r="BL17" i="27"/>
  <c r="AY17" i="27" s="1"/>
  <c r="BJ17" i="27"/>
  <c r="AG17" i="27" s="1"/>
  <c r="I17" i="27" s="1"/>
  <c r="BL17" i="26"/>
  <c r="AY17" i="26" s="1"/>
  <c r="BH17" i="26"/>
  <c r="AF17" i="26" s="1"/>
  <c r="E17" i="26" s="1"/>
  <c r="BJ17" i="26"/>
  <c r="AS17" i="26"/>
  <c r="BH17" i="24"/>
  <c r="BJ17" i="24"/>
  <c r="AG17" i="24" s="1"/>
  <c r="I17" i="24" s="1"/>
  <c r="BL17" i="24"/>
  <c r="AY17" i="24" s="1"/>
  <c r="AS17" i="24"/>
  <c r="BA62" i="23"/>
  <c r="BE63" i="23" s="1"/>
  <c r="BC62" i="23"/>
  <c r="T15" i="23"/>
  <c r="U15" i="23" s="1"/>
  <c r="CE15" i="1" s="1"/>
  <c r="AO16" i="23"/>
  <c r="V15" i="23"/>
  <c r="AA17" i="25" l="1"/>
  <c r="AX17" i="25" s="1"/>
  <c r="AX16" i="1"/>
  <c r="AN16" i="25"/>
  <c r="AM16" i="25" s="1"/>
  <c r="AY16" i="1" s="1"/>
  <c r="CL16" i="1" s="1"/>
  <c r="S16" i="25"/>
  <c r="BO17" i="27"/>
  <c r="AX17" i="27"/>
  <c r="BM17" i="27"/>
  <c r="AE17" i="27"/>
  <c r="BN17" i="27"/>
  <c r="AH17" i="27"/>
  <c r="BN17" i="26"/>
  <c r="AH17" i="26"/>
  <c r="BO17" i="26"/>
  <c r="AX17" i="26"/>
  <c r="BM17" i="26"/>
  <c r="AE17" i="26"/>
  <c r="BO17" i="24"/>
  <c r="AX17" i="24"/>
  <c r="BN17" i="24"/>
  <c r="AH17" i="24"/>
  <c r="BM17" i="24"/>
  <c r="AE17" i="24"/>
  <c r="BA63" i="23"/>
  <c r="BE64" i="23" s="1"/>
  <c r="BC63" i="23"/>
  <c r="BL16" i="23"/>
  <c r="AX16" i="23" s="1"/>
  <c r="BJ16" i="23"/>
  <c r="AG16" i="23" s="1"/>
  <c r="I16" i="23" s="1"/>
  <c r="AS16" i="23"/>
  <c r="BH16" i="23"/>
  <c r="AE16" i="23" s="1"/>
  <c r="D16" i="23" s="1"/>
  <c r="O17" i="25" l="1"/>
  <c r="AW17" i="1" s="1"/>
  <c r="AW16" i="25"/>
  <c r="AZ16" i="1"/>
  <c r="D17" i="27"/>
  <c r="AI17" i="27"/>
  <c r="J17" i="27"/>
  <c r="K17" i="27" s="1"/>
  <c r="AJ17" i="27"/>
  <c r="Q17" i="27" s="1"/>
  <c r="J17" i="26"/>
  <c r="K17" i="26" s="1"/>
  <c r="BI18" i="26" s="1"/>
  <c r="AJ17" i="26"/>
  <c r="Q17" i="26" s="1"/>
  <c r="D17" i="26"/>
  <c r="AI17" i="26"/>
  <c r="J17" i="24"/>
  <c r="K17" i="24" s="1"/>
  <c r="BI18" i="24" s="1"/>
  <c r="AJ17" i="24"/>
  <c r="Q17" i="24" s="1"/>
  <c r="AI17" i="24"/>
  <c r="D17" i="24"/>
  <c r="BA64" i="23"/>
  <c r="BC64" i="23"/>
  <c r="BM16" i="23"/>
  <c r="AF16" i="23"/>
  <c r="AH16" i="23"/>
  <c r="BN16" i="23"/>
  <c r="AY16" i="23"/>
  <c r="BO16" i="23"/>
  <c r="T16" i="25" l="1"/>
  <c r="U16" i="25" s="1"/>
  <c r="BA16" i="1" s="1"/>
  <c r="AO17" i="25"/>
  <c r="V16" i="25"/>
  <c r="AC18" i="27"/>
  <c r="Z18" i="27" s="1"/>
  <c r="AU17" i="27"/>
  <c r="AQ19" i="27"/>
  <c r="AC18" i="24"/>
  <c r="Z18" i="24" s="1"/>
  <c r="H18" i="24" s="1"/>
  <c r="X18" i="1" s="1"/>
  <c r="AU17" i="24"/>
  <c r="AQ19" i="24"/>
  <c r="AU17" i="26"/>
  <c r="AQ19" i="26"/>
  <c r="AC18" i="26"/>
  <c r="Z18" i="26" s="1"/>
  <c r="BI18" i="27"/>
  <c r="AL17" i="27"/>
  <c r="F17" i="27"/>
  <c r="P17" i="27"/>
  <c r="R17" i="27" s="1"/>
  <c r="P17" i="26"/>
  <c r="R17" i="26" s="1"/>
  <c r="F17" i="26"/>
  <c r="AL17" i="26"/>
  <c r="F17" i="24"/>
  <c r="AB18" i="24" s="1"/>
  <c r="Y18" i="24" s="1"/>
  <c r="P17" i="24"/>
  <c r="R17" i="24" s="1"/>
  <c r="AD18" i="24" s="1"/>
  <c r="AA18" i="24" s="1"/>
  <c r="AL17" i="24"/>
  <c r="BA65" i="23"/>
  <c r="BE66" i="23" s="1"/>
  <c r="BE65" i="23"/>
  <c r="BC65" i="23"/>
  <c r="J16" i="23"/>
  <c r="K16" i="23" s="1"/>
  <c r="AI16" i="23"/>
  <c r="AJ16" i="23"/>
  <c r="Q16" i="23" s="1"/>
  <c r="E16" i="23"/>
  <c r="F16" i="23" s="1"/>
  <c r="AT16" i="23" s="1"/>
  <c r="AS17" i="25" l="1"/>
  <c r="BL17" i="25"/>
  <c r="BH17" i="25"/>
  <c r="BJ17" i="25"/>
  <c r="AK17" i="26"/>
  <c r="B17" i="26" s="1"/>
  <c r="BD17" i="1" s="1"/>
  <c r="H18" i="26"/>
  <c r="BF18" i="1" s="1"/>
  <c r="H18" i="27"/>
  <c r="BP18" i="1" s="1"/>
  <c r="AG18" i="27"/>
  <c r="I18" i="27" s="1"/>
  <c r="AD18" i="27"/>
  <c r="AA18" i="27" s="1"/>
  <c r="AB18" i="27"/>
  <c r="Y18" i="27" s="1"/>
  <c r="AP19" i="27"/>
  <c r="AT17" i="27"/>
  <c r="BG18" i="27"/>
  <c r="W17" i="27"/>
  <c r="X17" i="27" s="1"/>
  <c r="BR17" i="1" s="1"/>
  <c r="AR19" i="27"/>
  <c r="AV17" i="27"/>
  <c r="AK17" i="27"/>
  <c r="B17" i="27" s="1"/>
  <c r="BN17" i="1" s="1"/>
  <c r="BK18" i="27"/>
  <c r="W17" i="26"/>
  <c r="X17" i="26" s="1"/>
  <c r="BH17" i="1" s="1"/>
  <c r="AR19" i="26"/>
  <c r="AD18" i="26"/>
  <c r="AA18" i="26" s="1"/>
  <c r="AV17" i="26"/>
  <c r="AP19" i="26"/>
  <c r="AB18" i="26"/>
  <c r="Y18" i="26" s="1"/>
  <c r="AT17" i="26"/>
  <c r="BG18" i="26"/>
  <c r="BK18" i="26"/>
  <c r="W17" i="24"/>
  <c r="X17" i="24" s="1"/>
  <c r="Z17" i="1" s="1"/>
  <c r="AR19" i="24"/>
  <c r="AV17" i="24"/>
  <c r="BK18" i="24"/>
  <c r="AP19" i="24"/>
  <c r="AT17" i="24"/>
  <c r="BG18" i="24"/>
  <c r="AK17" i="24"/>
  <c r="B17" i="24" s="1"/>
  <c r="V17" i="1" s="1"/>
  <c r="BA66" i="23"/>
  <c r="BE67" i="23" s="1"/>
  <c r="BC66" i="23"/>
  <c r="BG17" i="23"/>
  <c r="AB17" i="23"/>
  <c r="Y17" i="23" s="1"/>
  <c r="C17" i="23" s="1"/>
  <c r="BY17" i="1" s="1"/>
  <c r="AP18" i="23"/>
  <c r="AQ18" i="23"/>
  <c r="AC17" i="23"/>
  <c r="Z17" i="23" s="1"/>
  <c r="H17" i="23" s="1"/>
  <c r="BZ17" i="1" s="1"/>
  <c r="AU16" i="23"/>
  <c r="BI17" i="23"/>
  <c r="AL16" i="23"/>
  <c r="P16" i="23"/>
  <c r="AG17" i="25" l="1"/>
  <c r="AH17" i="25"/>
  <c r="BN17" i="25"/>
  <c r="BM17" i="25"/>
  <c r="AE17" i="25"/>
  <c r="AY17" i="25"/>
  <c r="BO17" i="25"/>
  <c r="BC67" i="23"/>
  <c r="C18" i="27"/>
  <c r="BO18" i="1" s="1"/>
  <c r="O18" i="27"/>
  <c r="BQ18" i="1" s="1"/>
  <c r="AN17" i="27"/>
  <c r="AM17" i="27" s="1"/>
  <c r="BS17" i="1" s="1"/>
  <c r="S17" i="27"/>
  <c r="BT17" i="1" s="1"/>
  <c r="O18" i="26"/>
  <c r="BG18" i="1" s="1"/>
  <c r="C18" i="26"/>
  <c r="BE18" i="1" s="1"/>
  <c r="AN17" i="26"/>
  <c r="AM17" i="26" s="1"/>
  <c r="BI17" i="1" s="1"/>
  <c r="S17" i="26"/>
  <c r="AN17" i="24"/>
  <c r="AM17" i="24" s="1"/>
  <c r="AA17" i="1" s="1"/>
  <c r="CK17" i="1" s="1"/>
  <c r="S17" i="24"/>
  <c r="O18" i="24"/>
  <c r="Y18" i="1" s="1"/>
  <c r="C18" i="24"/>
  <c r="W18" i="1" s="1"/>
  <c r="AF18" i="24"/>
  <c r="BA67" i="23"/>
  <c r="R16" i="23"/>
  <c r="AK16" i="23"/>
  <c r="B16" i="23" s="1"/>
  <c r="BX16" i="1" s="1"/>
  <c r="D17" i="25" l="1"/>
  <c r="AI17" i="25"/>
  <c r="AJ17" i="25"/>
  <c r="Q17" i="25" s="1"/>
  <c r="J17" i="25"/>
  <c r="I17" i="25"/>
  <c r="BJ17" i="1"/>
  <c r="AW17" i="24"/>
  <c r="T17" i="24" s="1"/>
  <c r="U17" i="24" s="1"/>
  <c r="AC17" i="1" s="1"/>
  <c r="AB17" i="1"/>
  <c r="AW17" i="27"/>
  <c r="AO18" i="27" s="1"/>
  <c r="AW17" i="26"/>
  <c r="T17" i="26" s="1"/>
  <c r="U17" i="26" s="1"/>
  <c r="BK17" i="1" s="1"/>
  <c r="E18" i="24"/>
  <c r="BA68" i="23"/>
  <c r="BE69" i="23" s="1"/>
  <c r="BE68" i="23"/>
  <c r="BC68" i="23"/>
  <c r="AV16" i="23"/>
  <c r="AR18" i="23"/>
  <c r="AD17" i="23"/>
  <c r="AA17" i="23" s="1"/>
  <c r="O17" i="23" s="1"/>
  <c r="CA17" i="1" s="1"/>
  <c r="W16" i="23"/>
  <c r="X16" i="23" s="1"/>
  <c r="S16" i="23" s="1"/>
  <c r="BK17" i="23"/>
  <c r="P17" i="25" l="1"/>
  <c r="R17" i="25" s="1"/>
  <c r="BK18" i="25" s="1"/>
  <c r="K17" i="25"/>
  <c r="AL17" i="25"/>
  <c r="F17" i="25"/>
  <c r="AK17" i="25"/>
  <c r="AO18" i="24"/>
  <c r="V17" i="24"/>
  <c r="V17" i="27"/>
  <c r="T17" i="27"/>
  <c r="U17" i="27" s="1"/>
  <c r="BU17" i="1" s="1"/>
  <c r="BH18" i="27"/>
  <c r="AF18" i="27" s="1"/>
  <c r="E18" i="27" s="1"/>
  <c r="BJ18" i="27"/>
  <c r="BL18" i="27"/>
  <c r="AY18" i="27" s="1"/>
  <c r="AS18" i="27"/>
  <c r="V17" i="26"/>
  <c r="AO18" i="26"/>
  <c r="BL18" i="24"/>
  <c r="AY18" i="24" s="1"/>
  <c r="BH18" i="24"/>
  <c r="BJ18" i="24"/>
  <c r="AG18" i="24" s="1"/>
  <c r="I18" i="24" s="1"/>
  <c r="AS18" i="24"/>
  <c r="BA69" i="23"/>
  <c r="BE70" i="23" s="1"/>
  <c r="BC69" i="23"/>
  <c r="CD16" i="1"/>
  <c r="AW16" i="23"/>
  <c r="T16" i="23" s="1"/>
  <c r="U16" i="23" s="1"/>
  <c r="CE16" i="1" s="1"/>
  <c r="CB16" i="1"/>
  <c r="AN16" i="23"/>
  <c r="AM16" i="23" s="1"/>
  <c r="CC16" i="1" s="1"/>
  <c r="B17" i="25" l="1"/>
  <c r="AT17" i="1" s="1"/>
  <c r="AT17" i="25"/>
  <c r="AB18" i="25"/>
  <c r="Y18" i="25" s="1"/>
  <c r="AP19" i="25"/>
  <c r="BG18" i="25"/>
  <c r="AQ19" i="25"/>
  <c r="AU17" i="25"/>
  <c r="AC18" i="25"/>
  <c r="Z18" i="25" s="1"/>
  <c r="W17" i="25"/>
  <c r="X17" i="25" s="1"/>
  <c r="BI18" i="25"/>
  <c r="AR19" i="25"/>
  <c r="AV17" i="25"/>
  <c r="AD18" i="25"/>
  <c r="AA18" i="25" s="1"/>
  <c r="BO18" i="27"/>
  <c r="AX18" i="27"/>
  <c r="BN18" i="27"/>
  <c r="AH18" i="27"/>
  <c r="AT18" i="27"/>
  <c r="BM18" i="27"/>
  <c r="AE18" i="27"/>
  <c r="BJ18" i="26"/>
  <c r="AG18" i="26" s="1"/>
  <c r="I18" i="26" s="1"/>
  <c r="BH18" i="26"/>
  <c r="AF18" i="26" s="1"/>
  <c r="E18" i="26" s="1"/>
  <c r="BL18" i="26"/>
  <c r="AY18" i="26" s="1"/>
  <c r="AS18" i="26"/>
  <c r="BM18" i="24"/>
  <c r="AE18" i="24"/>
  <c r="BN18" i="24"/>
  <c r="AH18" i="24"/>
  <c r="BO18" i="24"/>
  <c r="AX18" i="24"/>
  <c r="BA70" i="23"/>
  <c r="BC70" i="23"/>
  <c r="V16" i="23"/>
  <c r="AO17" i="23"/>
  <c r="H18" i="25" l="1"/>
  <c r="AV18" i="1" s="1"/>
  <c r="AX17" i="1"/>
  <c r="AN17" i="25"/>
  <c r="AM17" i="25" s="1"/>
  <c r="AY17" i="1" s="1"/>
  <c r="CL17" i="1" s="1"/>
  <c r="S17" i="25"/>
  <c r="O18" i="25"/>
  <c r="AW18" i="1" s="1"/>
  <c r="AX18" i="25"/>
  <c r="C18" i="25"/>
  <c r="AU18" i="1" s="1"/>
  <c r="J18" i="27"/>
  <c r="AJ18" i="27"/>
  <c r="Q18" i="27" s="1"/>
  <c r="D18" i="27"/>
  <c r="F18" i="27" s="1"/>
  <c r="BG19" i="27" s="1"/>
  <c r="AI18" i="27"/>
  <c r="BN18" i="26"/>
  <c r="AH18" i="26"/>
  <c r="BM18" i="26"/>
  <c r="AE18" i="26"/>
  <c r="BO18" i="26"/>
  <c r="AX18" i="26"/>
  <c r="J18" i="24"/>
  <c r="AJ18" i="24"/>
  <c r="Q18" i="24" s="1"/>
  <c r="D18" i="24"/>
  <c r="F18" i="24" s="1"/>
  <c r="BG19" i="24" s="1"/>
  <c r="AI18" i="24"/>
  <c r="BA71" i="23"/>
  <c r="BE71" i="23"/>
  <c r="BC71" i="23"/>
  <c r="BJ17" i="23"/>
  <c r="BH17" i="23"/>
  <c r="AF17" i="23" s="1"/>
  <c r="E17" i="23" s="1"/>
  <c r="AS17" i="23"/>
  <c r="BL17" i="23"/>
  <c r="AY17" i="23" s="1"/>
  <c r="AW17" i="25" l="1"/>
  <c r="AZ17" i="1"/>
  <c r="AB19" i="24"/>
  <c r="Y19" i="24" s="1"/>
  <c r="AP20" i="24"/>
  <c r="AT18" i="24"/>
  <c r="AB19" i="27"/>
  <c r="Y19" i="27" s="1"/>
  <c r="AP20" i="27"/>
  <c r="K18" i="27"/>
  <c r="AL18" i="27"/>
  <c r="P18" i="27"/>
  <c r="AK18" i="27" s="1"/>
  <c r="D18" i="26"/>
  <c r="F18" i="26" s="1"/>
  <c r="AI18" i="26"/>
  <c r="J18" i="26"/>
  <c r="AJ18" i="26"/>
  <c r="Q18" i="26" s="1"/>
  <c r="K18" i="24"/>
  <c r="AL18" i="24"/>
  <c r="P18" i="24"/>
  <c r="AK18" i="24" s="1"/>
  <c r="BA72" i="23"/>
  <c r="BE73" i="23" s="1"/>
  <c r="BC72" i="23"/>
  <c r="BE72" i="23"/>
  <c r="AG17" i="23"/>
  <c r="I17" i="23" s="1"/>
  <c r="BO17" i="23"/>
  <c r="AX17" i="23"/>
  <c r="BM17" i="23"/>
  <c r="AE17" i="23"/>
  <c r="AH17" i="23"/>
  <c r="BN17" i="23"/>
  <c r="T17" i="25" l="1"/>
  <c r="U17" i="25" s="1"/>
  <c r="BA17" i="1" s="1"/>
  <c r="AO18" i="25"/>
  <c r="V17" i="25"/>
  <c r="BG19" i="26"/>
  <c r="AT18" i="26"/>
  <c r="R18" i="24"/>
  <c r="C19" i="27"/>
  <c r="BO19" i="1" s="1"/>
  <c r="AB19" i="26"/>
  <c r="Y19" i="26" s="1"/>
  <c r="AP20" i="26"/>
  <c r="R18" i="27"/>
  <c r="C19" i="24"/>
  <c r="W19" i="1" s="1"/>
  <c r="B18" i="27"/>
  <c r="BN18" i="1" s="1"/>
  <c r="AC19" i="27"/>
  <c r="Z19" i="27" s="1"/>
  <c r="AU18" i="27"/>
  <c r="AQ20" i="27"/>
  <c r="BI19" i="27"/>
  <c r="P18" i="26"/>
  <c r="R18" i="26" s="1"/>
  <c r="K18" i="26"/>
  <c r="AL18" i="26"/>
  <c r="B18" i="24"/>
  <c r="V18" i="1" s="1"/>
  <c r="W18" i="24"/>
  <c r="X18" i="24" s="1"/>
  <c r="AC19" i="24"/>
  <c r="Z19" i="24" s="1"/>
  <c r="AQ20" i="24"/>
  <c r="AU18" i="24"/>
  <c r="BI19" i="24"/>
  <c r="BA73" i="23"/>
  <c r="BE74" i="23" s="1"/>
  <c r="BC73" i="23"/>
  <c r="AJ17" i="23"/>
  <c r="Q17" i="23" s="1"/>
  <c r="J17" i="23"/>
  <c r="K17" i="23" s="1"/>
  <c r="BI18" i="23" s="1"/>
  <c r="D17" i="23"/>
  <c r="F17" i="23" s="1"/>
  <c r="AI17" i="23"/>
  <c r="AS18" i="25" l="1"/>
  <c r="BJ18" i="25"/>
  <c r="BH18" i="25"/>
  <c r="BL18" i="25"/>
  <c r="W18" i="27"/>
  <c r="X18" i="27" s="1"/>
  <c r="BR18" i="1" s="1"/>
  <c r="AV18" i="27"/>
  <c r="AD19" i="26"/>
  <c r="AA19" i="26" s="1"/>
  <c r="AR20" i="26"/>
  <c r="BK19" i="26"/>
  <c r="AV18" i="26"/>
  <c r="C19" i="26"/>
  <c r="BE19" i="1" s="1"/>
  <c r="BK19" i="27"/>
  <c r="AD19" i="27"/>
  <c r="AA19" i="27" s="1"/>
  <c r="O19" i="27" s="1"/>
  <c r="BQ19" i="1" s="1"/>
  <c r="AR20" i="27"/>
  <c r="AK18" i="26"/>
  <c r="B18" i="26" s="1"/>
  <c r="BD18" i="1" s="1"/>
  <c r="AD19" i="24"/>
  <c r="AA19" i="24" s="1"/>
  <c r="O19" i="24" s="1"/>
  <c r="Y19" i="1" s="1"/>
  <c r="AR20" i="24"/>
  <c r="AV18" i="24"/>
  <c r="BK19" i="24"/>
  <c r="AN18" i="24"/>
  <c r="AM18" i="24" s="1"/>
  <c r="AA18" i="1" s="1"/>
  <c r="CK18" i="1" s="1"/>
  <c r="Z18" i="1"/>
  <c r="AN18" i="27"/>
  <c r="AM18" i="27" s="1"/>
  <c r="BS18" i="1" s="1"/>
  <c r="S18" i="27"/>
  <c r="BT18" i="1" s="1"/>
  <c r="H19" i="27"/>
  <c r="BP19" i="1" s="1"/>
  <c r="AQ20" i="26"/>
  <c r="AU18" i="26"/>
  <c r="AC19" i="26"/>
  <c r="Z19" i="26" s="1"/>
  <c r="BI19" i="26"/>
  <c r="O19" i="26"/>
  <c r="BG19" i="1" s="1"/>
  <c r="W18" i="26"/>
  <c r="X18" i="26" s="1"/>
  <c r="BH18" i="1" s="1"/>
  <c r="S18" i="24"/>
  <c r="H19" i="24"/>
  <c r="X19" i="1" s="1"/>
  <c r="AB18" i="23"/>
  <c r="Y18" i="23" s="1"/>
  <c r="C18" i="23" s="1"/>
  <c r="BY18" i="1" s="1"/>
  <c r="AP19" i="23"/>
  <c r="AT17" i="23"/>
  <c r="BG18" i="23"/>
  <c r="BA74" i="23"/>
  <c r="BC74" i="23"/>
  <c r="AQ19" i="23"/>
  <c r="AC18" i="23"/>
  <c r="Z18" i="23" s="1"/>
  <c r="H18" i="23" s="1"/>
  <c r="BZ18" i="1" s="1"/>
  <c r="AU17" i="23"/>
  <c r="AL17" i="23"/>
  <c r="P17" i="23"/>
  <c r="AK17" i="23" s="1"/>
  <c r="AY18" i="25" l="1"/>
  <c r="BO18" i="25"/>
  <c r="AF18" i="25"/>
  <c r="BM18" i="25"/>
  <c r="AE18" i="25"/>
  <c r="AG18" i="25"/>
  <c r="BN18" i="25"/>
  <c r="AH18" i="25"/>
  <c r="J18" i="25" s="1"/>
  <c r="AW18" i="24"/>
  <c r="V18" i="24" s="1"/>
  <c r="AB18" i="1"/>
  <c r="AW18" i="27"/>
  <c r="T18" i="27" s="1"/>
  <c r="U18" i="27" s="1"/>
  <c r="BU18" i="1" s="1"/>
  <c r="AN18" i="26"/>
  <c r="AM18" i="26" s="1"/>
  <c r="BI18" i="1" s="1"/>
  <c r="S18" i="26"/>
  <c r="BJ18" i="1" s="1"/>
  <c r="H19" i="26"/>
  <c r="BF19" i="1" s="1"/>
  <c r="AO19" i="24"/>
  <c r="T18" i="24"/>
  <c r="U18" i="24" s="1"/>
  <c r="AC18" i="1" s="1"/>
  <c r="R17" i="23"/>
  <c r="BA75" i="23"/>
  <c r="BE76" i="23" s="1"/>
  <c r="BE75" i="23"/>
  <c r="BC75" i="23"/>
  <c r="B17" i="23"/>
  <c r="BX17" i="1" s="1"/>
  <c r="I18" i="25" l="1"/>
  <c r="K18" i="25" s="1"/>
  <c r="BI19" i="25" s="1"/>
  <c r="D18" i="25"/>
  <c r="F18" i="25" s="1"/>
  <c r="BG19" i="25" s="1"/>
  <c r="AI18" i="25"/>
  <c r="E18" i="25"/>
  <c r="AJ18" i="25"/>
  <c r="Q18" i="25" s="1"/>
  <c r="BC76" i="23"/>
  <c r="V18" i="27"/>
  <c r="AO19" i="27"/>
  <c r="AW18" i="26"/>
  <c r="BJ19" i="24"/>
  <c r="AH19" i="24" s="1"/>
  <c r="J19" i="24" s="1"/>
  <c r="K19" i="24" s="1"/>
  <c r="AC20" i="24" s="1"/>
  <c r="Z20" i="24" s="1"/>
  <c r="BL19" i="24"/>
  <c r="AX19" i="24" s="1"/>
  <c r="BH19" i="24"/>
  <c r="AE19" i="24" s="1"/>
  <c r="D19" i="24" s="1"/>
  <c r="AS19" i="24"/>
  <c r="BK18" i="23"/>
  <c r="AV17" i="23"/>
  <c r="AR19" i="23"/>
  <c r="AD18" i="23"/>
  <c r="AA18" i="23" s="1"/>
  <c r="O18" i="23" s="1"/>
  <c r="CA18" i="1" s="1"/>
  <c r="W17" i="23"/>
  <c r="X17" i="23" s="1"/>
  <c r="BA76" i="23"/>
  <c r="BC77" i="23" s="1"/>
  <c r="AL18" i="25" l="1"/>
  <c r="P18" i="25"/>
  <c r="AB19" i="25"/>
  <c r="Y19" i="25" s="1"/>
  <c r="AP20" i="25"/>
  <c r="AT18" i="25"/>
  <c r="AC19" i="25"/>
  <c r="Z19" i="25" s="1"/>
  <c r="AQ20" i="25"/>
  <c r="AU18" i="25"/>
  <c r="BL19" i="27"/>
  <c r="AX19" i="27" s="1"/>
  <c r="BJ19" i="27"/>
  <c r="AH19" i="27" s="1"/>
  <c r="J19" i="27" s="1"/>
  <c r="K19" i="27" s="1"/>
  <c r="BH19" i="27"/>
  <c r="AE19" i="27" s="1"/>
  <c r="D19" i="27" s="1"/>
  <c r="AS19" i="27"/>
  <c r="V18" i="26"/>
  <c r="AO19" i="26"/>
  <c r="T18" i="26"/>
  <c r="U18" i="26" s="1"/>
  <c r="BK18" i="1" s="1"/>
  <c r="AQ21" i="24"/>
  <c r="BN19" i="24"/>
  <c r="AG19" i="24"/>
  <c r="AU19" i="24"/>
  <c r="BO19" i="24"/>
  <c r="AY19" i="24"/>
  <c r="AI19" i="24" s="1"/>
  <c r="H20" i="24"/>
  <c r="X20" i="1" s="1"/>
  <c r="BM19" i="24"/>
  <c r="AF19" i="24"/>
  <c r="AN17" i="23"/>
  <c r="AM17" i="23" s="1"/>
  <c r="CC17" i="1" s="1"/>
  <c r="CB17" i="1"/>
  <c r="S17" i="23"/>
  <c r="CD17" i="1" s="1"/>
  <c r="BA77" i="23"/>
  <c r="BE78" i="23" s="1"/>
  <c r="BE77" i="23"/>
  <c r="H19" i="25" l="1"/>
  <c r="AV19" i="1" s="1"/>
  <c r="AG19" i="25"/>
  <c r="C19" i="25"/>
  <c r="AU19" i="1" s="1"/>
  <c r="AF19" i="25"/>
  <c r="AK18" i="25"/>
  <c r="B18" i="25" s="1"/>
  <c r="AT18" i="1" s="1"/>
  <c r="R18" i="25"/>
  <c r="AW17" i="23"/>
  <c r="T17" i="23" s="1"/>
  <c r="U17" i="23" s="1"/>
  <c r="CE17" i="1" s="1"/>
  <c r="AC20" i="27"/>
  <c r="Z20" i="27" s="1"/>
  <c r="AQ21" i="27"/>
  <c r="BM19" i="27"/>
  <c r="AF19" i="27"/>
  <c r="BN19" i="27"/>
  <c r="AG19" i="27"/>
  <c r="AU19" i="27"/>
  <c r="BO19" i="27"/>
  <c r="AY19" i="27"/>
  <c r="AI19" i="27" s="1"/>
  <c r="BJ19" i="26"/>
  <c r="AH19" i="26" s="1"/>
  <c r="J19" i="26" s="1"/>
  <c r="K19" i="26" s="1"/>
  <c r="BL19" i="26"/>
  <c r="AX19" i="26" s="1"/>
  <c r="BH19" i="26"/>
  <c r="AE19" i="26" s="1"/>
  <c r="D19" i="26" s="1"/>
  <c r="AS19" i="26"/>
  <c r="P19" i="24"/>
  <c r="I19" i="24"/>
  <c r="BI20" i="24"/>
  <c r="E19" i="24"/>
  <c r="AJ19" i="24"/>
  <c r="Q19" i="24" s="1"/>
  <c r="R19" i="24" s="1"/>
  <c r="AD20" i="24" s="1"/>
  <c r="AA20" i="24" s="1"/>
  <c r="BA78" i="23"/>
  <c r="BE79" i="23"/>
  <c r="BC78" i="23"/>
  <c r="AO18" i="23"/>
  <c r="AR20" i="25" l="1"/>
  <c r="AD19" i="25"/>
  <c r="AA19" i="25" s="1"/>
  <c r="AV18" i="25"/>
  <c r="W18" i="25"/>
  <c r="X18" i="25" s="1"/>
  <c r="BK19" i="25"/>
  <c r="E19" i="25"/>
  <c r="I19" i="25"/>
  <c r="V17" i="23"/>
  <c r="AK19" i="24"/>
  <c r="AC20" i="26"/>
  <c r="Z20" i="26" s="1"/>
  <c r="AQ21" i="26"/>
  <c r="H20" i="27"/>
  <c r="BP20" i="1" s="1"/>
  <c r="E19" i="27"/>
  <c r="AJ19" i="27"/>
  <c r="Q19" i="27" s="1"/>
  <c r="R19" i="27" s="1"/>
  <c r="P19" i="27"/>
  <c r="I19" i="27"/>
  <c r="BI20" i="27"/>
  <c r="BN19" i="26"/>
  <c r="AG19" i="26"/>
  <c r="BM19" i="26"/>
  <c r="AF19" i="26"/>
  <c r="BO19" i="26"/>
  <c r="AY19" i="26"/>
  <c r="AI19" i="26" s="1"/>
  <c r="AU19" i="26"/>
  <c r="AR21" i="24"/>
  <c r="AV19" i="24"/>
  <c r="AL19" i="24"/>
  <c r="B19" i="24" s="1"/>
  <c r="V19" i="1" s="1"/>
  <c r="F19" i="24"/>
  <c r="AB20" i="24" s="1"/>
  <c r="Y20" i="24" s="1"/>
  <c r="BK20" i="24"/>
  <c r="BA79" i="23"/>
  <c r="BE80" i="23" s="1"/>
  <c r="BC79" i="23"/>
  <c r="BL18" i="23"/>
  <c r="AX18" i="23" s="1"/>
  <c r="AS18" i="23"/>
  <c r="BJ18" i="23"/>
  <c r="AG18" i="23" s="1"/>
  <c r="I18" i="23" s="1"/>
  <c r="BH18" i="23"/>
  <c r="AE18" i="23" s="1"/>
  <c r="D18" i="23" s="1"/>
  <c r="F19" i="25" l="1"/>
  <c r="S18" i="25"/>
  <c r="AX18" i="1"/>
  <c r="AN18" i="25"/>
  <c r="AM18" i="25" s="1"/>
  <c r="AY18" i="1" s="1"/>
  <c r="CL18" i="1" s="1"/>
  <c r="O19" i="25"/>
  <c r="AW19" i="1" s="1"/>
  <c r="H20" i="26"/>
  <c r="BF20" i="1" s="1"/>
  <c r="AD20" i="27"/>
  <c r="AA20" i="27" s="1"/>
  <c r="AR21" i="27"/>
  <c r="AV19" i="27"/>
  <c r="AL19" i="27"/>
  <c r="F19" i="27"/>
  <c r="BK20" i="27"/>
  <c r="AK19" i="27"/>
  <c r="E19" i="26"/>
  <c r="AJ19" i="26"/>
  <c r="Q19" i="26" s="1"/>
  <c r="R19" i="26" s="1"/>
  <c r="I19" i="26"/>
  <c r="BI20" i="26"/>
  <c r="P19" i="26"/>
  <c r="O20" i="24"/>
  <c r="Y20" i="1" s="1"/>
  <c r="AP21" i="24"/>
  <c r="AT19" i="24"/>
  <c r="BG20" i="24"/>
  <c r="W19" i="24"/>
  <c r="X19" i="24" s="1"/>
  <c r="Z19" i="1" s="1"/>
  <c r="BA80" i="23"/>
  <c r="BE81" i="23" s="1"/>
  <c r="BC80" i="23"/>
  <c r="BM18" i="23"/>
  <c r="AF18" i="23"/>
  <c r="AH18" i="23"/>
  <c r="BN18" i="23"/>
  <c r="AY18" i="23"/>
  <c r="BO18" i="23"/>
  <c r="AZ18" i="1" l="1"/>
  <c r="AW18" i="25"/>
  <c r="AP21" i="25"/>
  <c r="AB20" i="25"/>
  <c r="Y20" i="25" s="1"/>
  <c r="BC81" i="23"/>
  <c r="AK19" i="26"/>
  <c r="W19" i="27"/>
  <c r="X19" i="27" s="1"/>
  <c r="AB20" i="27"/>
  <c r="Y20" i="27" s="1"/>
  <c r="O20" i="27"/>
  <c r="BQ20" i="1" s="1"/>
  <c r="B19" i="27"/>
  <c r="BN19" i="1" s="1"/>
  <c r="AP21" i="27"/>
  <c r="AT19" i="27"/>
  <c r="BG20" i="27"/>
  <c r="AL19" i="26"/>
  <c r="B19" i="26" s="1"/>
  <c r="BD19" i="1" s="1"/>
  <c r="F19" i="26"/>
  <c r="W19" i="26" s="1"/>
  <c r="X19" i="26" s="1"/>
  <c r="BH19" i="1" s="1"/>
  <c r="AR21" i="26"/>
  <c r="AD20" i="26"/>
  <c r="AA20" i="26" s="1"/>
  <c r="AV19" i="26"/>
  <c r="BK20" i="26"/>
  <c r="AE20" i="24"/>
  <c r="C20" i="24"/>
  <c r="W20" i="1" s="1"/>
  <c r="S19" i="24"/>
  <c r="AB19" i="1" s="1"/>
  <c r="AN19" i="24"/>
  <c r="AM19" i="24" s="1"/>
  <c r="AA19" i="1" s="1"/>
  <c r="CK19" i="1" s="1"/>
  <c r="BA81" i="23"/>
  <c r="BE82" i="23" s="1"/>
  <c r="J18" i="23"/>
  <c r="K18" i="23" s="1"/>
  <c r="BI19" i="23" s="1"/>
  <c r="AI18" i="23"/>
  <c r="E18" i="23"/>
  <c r="F18" i="23" s="1"/>
  <c r="AP20" i="23" s="1"/>
  <c r="AJ18" i="23"/>
  <c r="Q18" i="23" s="1"/>
  <c r="C20" i="25" l="1"/>
  <c r="AU20" i="1" s="1"/>
  <c r="T18" i="25"/>
  <c r="U18" i="25" s="1"/>
  <c r="BA18" i="1" s="1"/>
  <c r="AO19" i="25"/>
  <c r="V18" i="25"/>
  <c r="AT18" i="23"/>
  <c r="AN19" i="27"/>
  <c r="AM19" i="27" s="1"/>
  <c r="BS19" i="1" s="1"/>
  <c r="BR19" i="1"/>
  <c r="C20" i="27"/>
  <c r="BO20" i="1" s="1"/>
  <c r="AE20" i="27"/>
  <c r="S19" i="27"/>
  <c r="BT19" i="1" s="1"/>
  <c r="S19" i="26"/>
  <c r="BJ19" i="1" s="1"/>
  <c r="AN19" i="26"/>
  <c r="AM19" i="26" s="1"/>
  <c r="BI19" i="1" s="1"/>
  <c r="AB20" i="26"/>
  <c r="Y20" i="26" s="1"/>
  <c r="AP21" i="26"/>
  <c r="AT19" i="26"/>
  <c r="BG20" i="26"/>
  <c r="O20" i="26"/>
  <c r="BG20" i="1" s="1"/>
  <c r="AW19" i="24"/>
  <c r="T19" i="24" s="1"/>
  <c r="U19" i="24" s="1"/>
  <c r="AC19" i="1" s="1"/>
  <c r="D20" i="24"/>
  <c r="BG19" i="23"/>
  <c r="AB19" i="23"/>
  <c r="Y19" i="23" s="1"/>
  <c r="C19" i="23" s="1"/>
  <c r="BY19" i="1" s="1"/>
  <c r="BA82" i="23"/>
  <c r="BE83" i="23" s="1"/>
  <c r="BC82" i="23"/>
  <c r="AL18" i="23"/>
  <c r="P18" i="23"/>
  <c r="AK18" i="23" s="1"/>
  <c r="AQ20" i="23"/>
  <c r="AC19" i="23"/>
  <c r="Z19" i="23" s="1"/>
  <c r="H19" i="23" s="1"/>
  <c r="BZ19" i="1" s="1"/>
  <c r="AU18" i="23"/>
  <c r="BH19" i="25" l="1"/>
  <c r="AT19" i="25" s="1"/>
  <c r="AS19" i="25"/>
  <c r="BL19" i="25"/>
  <c r="BJ19" i="25"/>
  <c r="D20" i="27"/>
  <c r="AW19" i="27"/>
  <c r="T19" i="27" s="1"/>
  <c r="U19" i="27" s="1"/>
  <c r="BU19" i="1" s="1"/>
  <c r="C20" i="26"/>
  <c r="BE20" i="1" s="1"/>
  <c r="AE20" i="26"/>
  <c r="AW19" i="26"/>
  <c r="V19" i="24"/>
  <c r="AO20" i="24"/>
  <c r="BA83" i="23"/>
  <c r="BE84" i="23" s="1"/>
  <c r="BC83" i="23"/>
  <c r="B18" i="23"/>
  <c r="BX18" i="1" s="1"/>
  <c r="R18" i="23"/>
  <c r="AH19" i="25" l="1"/>
  <c r="BN19" i="25"/>
  <c r="AX19" i="25"/>
  <c r="BO19" i="25"/>
  <c r="AY19" i="25"/>
  <c r="AE19" i="25"/>
  <c r="BM19" i="25"/>
  <c r="V19" i="27"/>
  <c r="AO20" i="27"/>
  <c r="V19" i="26"/>
  <c r="AO20" i="26"/>
  <c r="D20" i="26"/>
  <c r="T19" i="26"/>
  <c r="U19" i="26" s="1"/>
  <c r="BK19" i="1" s="1"/>
  <c r="AS20" i="24"/>
  <c r="BL20" i="24"/>
  <c r="AX20" i="24" s="1"/>
  <c r="BJ20" i="24"/>
  <c r="AH20" i="24" s="1"/>
  <c r="J20" i="24" s="1"/>
  <c r="K20" i="24" s="1"/>
  <c r="BH20" i="24"/>
  <c r="BA84" i="23"/>
  <c r="BC84" i="23"/>
  <c r="AD19" i="23"/>
  <c r="AA19" i="23" s="1"/>
  <c r="O19" i="23" s="1"/>
  <c r="CA19" i="1" s="1"/>
  <c r="AV18" i="23"/>
  <c r="AR20" i="23"/>
  <c r="BK19" i="23"/>
  <c r="W18" i="23"/>
  <c r="X18" i="23" s="1"/>
  <c r="AI19" i="25" l="1"/>
  <c r="D19" i="25"/>
  <c r="AK19" i="25" s="1"/>
  <c r="BG20" i="25"/>
  <c r="P19" i="25"/>
  <c r="J19" i="25"/>
  <c r="AJ19" i="25"/>
  <c r="Q19" i="25" s="1"/>
  <c r="R19" i="25" s="1"/>
  <c r="BH20" i="27"/>
  <c r="BL20" i="27"/>
  <c r="AX20" i="27" s="1"/>
  <c r="BJ20" i="27"/>
  <c r="AH20" i="27" s="1"/>
  <c r="J20" i="27" s="1"/>
  <c r="K20" i="27" s="1"/>
  <c r="AS20" i="27"/>
  <c r="BL20" i="26"/>
  <c r="AX20" i="26" s="1"/>
  <c r="BH20" i="26"/>
  <c r="AS20" i="26"/>
  <c r="BJ20" i="26"/>
  <c r="AC21" i="24"/>
  <c r="Z21" i="24" s="1"/>
  <c r="AQ22" i="24"/>
  <c r="BN20" i="24"/>
  <c r="AG20" i="24"/>
  <c r="BM20" i="24"/>
  <c r="AF20" i="24"/>
  <c r="BO20" i="24"/>
  <c r="AY20" i="24"/>
  <c r="AI20" i="24" s="1"/>
  <c r="AU20" i="24"/>
  <c r="BA85" i="23"/>
  <c r="BC86" i="23" s="1"/>
  <c r="BE85" i="23"/>
  <c r="BC85" i="23"/>
  <c r="CB18" i="1"/>
  <c r="S18" i="23"/>
  <c r="AN18" i="23"/>
  <c r="AM18" i="23" s="1"/>
  <c r="CC18" i="1" s="1"/>
  <c r="AR21" i="25" l="1"/>
  <c r="AD20" i="25"/>
  <c r="AA20" i="25" s="1"/>
  <c r="AV19" i="25"/>
  <c r="K19" i="25"/>
  <c r="AL19" i="25"/>
  <c r="B19" i="25" s="1"/>
  <c r="AT19" i="1" s="1"/>
  <c r="BK20" i="25"/>
  <c r="AH20" i="26"/>
  <c r="J20" i="26" s="1"/>
  <c r="K20" i="26" s="1"/>
  <c r="AC21" i="27"/>
  <c r="Z21" i="27" s="1"/>
  <c r="AQ22" i="27"/>
  <c r="BN20" i="27"/>
  <c r="AG20" i="27"/>
  <c r="BO20" i="27"/>
  <c r="AY20" i="27"/>
  <c r="AI20" i="27" s="1"/>
  <c r="AU20" i="27"/>
  <c r="BM20" i="27"/>
  <c r="AF20" i="27"/>
  <c r="BO20" i="26"/>
  <c r="AY20" i="26"/>
  <c r="AI20" i="26" s="1"/>
  <c r="BN20" i="26"/>
  <c r="AG20" i="26"/>
  <c r="BM20" i="26"/>
  <c r="AF20" i="26"/>
  <c r="H21" i="24"/>
  <c r="X21" i="1" s="1"/>
  <c r="AJ20" i="24"/>
  <c r="Q20" i="24" s="1"/>
  <c r="R20" i="24" s="1"/>
  <c r="E20" i="24"/>
  <c r="BI21" i="24"/>
  <c r="I20" i="24"/>
  <c r="P20" i="24"/>
  <c r="BA86" i="23"/>
  <c r="BE87" i="23" s="1"/>
  <c r="BE86" i="23"/>
  <c r="CD18" i="1"/>
  <c r="AW18" i="23"/>
  <c r="T18" i="23" s="1"/>
  <c r="U18" i="23" s="1"/>
  <c r="CE18" i="1" s="1"/>
  <c r="AQ21" i="25" l="1"/>
  <c r="AC20" i="25"/>
  <c r="Z20" i="25" s="1"/>
  <c r="AU19" i="25"/>
  <c r="W19" i="25"/>
  <c r="X19" i="25" s="1"/>
  <c r="BI20" i="25"/>
  <c r="O20" i="25"/>
  <c r="AW20" i="1" s="1"/>
  <c r="AY20" i="25"/>
  <c r="AC21" i="26"/>
  <c r="Z21" i="26" s="1"/>
  <c r="AQ22" i="26"/>
  <c r="AU20" i="26"/>
  <c r="AH21" i="27"/>
  <c r="J21" i="27" s="1"/>
  <c r="H21" i="27"/>
  <c r="BP21" i="1" s="1"/>
  <c r="E20" i="27"/>
  <c r="AJ20" i="27"/>
  <c r="Q20" i="27" s="1"/>
  <c r="R20" i="27" s="1"/>
  <c r="BI21" i="27"/>
  <c r="I20" i="27"/>
  <c r="P20" i="27"/>
  <c r="P20" i="26"/>
  <c r="BI21" i="26"/>
  <c r="I20" i="26"/>
  <c r="E20" i="26"/>
  <c r="AJ20" i="26"/>
  <c r="Q20" i="26" s="1"/>
  <c r="R20" i="26" s="1"/>
  <c r="AV20" i="26" s="1"/>
  <c r="AD21" i="24"/>
  <c r="AA21" i="24" s="1"/>
  <c r="AV20" i="24"/>
  <c r="AR22" i="24"/>
  <c r="AL20" i="24"/>
  <c r="F20" i="24"/>
  <c r="AT20" i="24" s="1"/>
  <c r="AK20" i="24"/>
  <c r="BK21" i="24"/>
  <c r="BA87" i="23"/>
  <c r="BC87" i="23"/>
  <c r="V18" i="23"/>
  <c r="AO19" i="23"/>
  <c r="AN19" i="25" l="1"/>
  <c r="AM19" i="25" s="1"/>
  <c r="AY19" i="1" s="1"/>
  <c r="CL19" i="1" s="1"/>
  <c r="AX19" i="1"/>
  <c r="S19" i="25"/>
  <c r="H20" i="25"/>
  <c r="AV20" i="1" s="1"/>
  <c r="H21" i="26"/>
  <c r="BF21" i="1" s="1"/>
  <c r="AH21" i="26"/>
  <c r="J21" i="26" s="1"/>
  <c r="AK20" i="26"/>
  <c r="AD21" i="27"/>
  <c r="AA21" i="27" s="1"/>
  <c r="BK21" i="27"/>
  <c r="AV20" i="27"/>
  <c r="AR22" i="27"/>
  <c r="AK20" i="27"/>
  <c r="AL20" i="27"/>
  <c r="F20" i="27"/>
  <c r="AT20" i="27" s="1"/>
  <c r="AR22" i="26"/>
  <c r="AD21" i="26"/>
  <c r="AA21" i="26" s="1"/>
  <c r="BK21" i="26"/>
  <c r="AL20" i="26"/>
  <c r="B20" i="26" s="1"/>
  <c r="F20" i="26"/>
  <c r="AT20" i="26" s="1"/>
  <c r="W20" i="24"/>
  <c r="X20" i="24" s="1"/>
  <c r="AB21" i="24"/>
  <c r="Y21" i="24" s="1"/>
  <c r="B20" i="24"/>
  <c r="V20" i="1" s="1"/>
  <c r="O21" i="24"/>
  <c r="Y21" i="1" s="1"/>
  <c r="AP22" i="24"/>
  <c r="BG21" i="24"/>
  <c r="BA88" i="23"/>
  <c r="BE89" i="23" s="1"/>
  <c r="BC88" i="23"/>
  <c r="BE88" i="23"/>
  <c r="AS19" i="23"/>
  <c r="BH19" i="23"/>
  <c r="AF19" i="23" s="1"/>
  <c r="E19" i="23" s="1"/>
  <c r="F19" i="23" s="1"/>
  <c r="AB20" i="23" s="1"/>
  <c r="Y20" i="23" s="1"/>
  <c r="C20" i="23" s="1"/>
  <c r="BY20" i="1" s="1"/>
  <c r="BJ19" i="23"/>
  <c r="AG19" i="23" s="1"/>
  <c r="I19" i="23" s="1"/>
  <c r="BL19" i="23"/>
  <c r="AY19" i="23" s="1"/>
  <c r="AW19" i="25" l="1"/>
  <c r="AZ19" i="1"/>
  <c r="W20" i="26"/>
  <c r="X20" i="26" s="1"/>
  <c r="BH20" i="1" s="1"/>
  <c r="BD20" i="1"/>
  <c r="AN20" i="24"/>
  <c r="AM20" i="24" s="1"/>
  <c r="AA20" i="1" s="1"/>
  <c r="CK20" i="1" s="1"/>
  <c r="Z20" i="1"/>
  <c r="B20" i="27"/>
  <c r="BN20" i="1" s="1"/>
  <c r="W20" i="27"/>
  <c r="X20" i="27" s="1"/>
  <c r="AB21" i="27"/>
  <c r="Y21" i="27" s="1"/>
  <c r="AP22" i="27"/>
  <c r="BG21" i="27"/>
  <c r="O21" i="27"/>
  <c r="BQ21" i="1" s="1"/>
  <c r="S20" i="26"/>
  <c r="BJ20" i="1" s="1"/>
  <c r="O21" i="26"/>
  <c r="BG21" i="1" s="1"/>
  <c r="AB21" i="26"/>
  <c r="Y21" i="26" s="1"/>
  <c r="AP22" i="26"/>
  <c r="BG21" i="26"/>
  <c r="S20" i="24"/>
  <c r="C21" i="24"/>
  <c r="W21" i="1" s="1"/>
  <c r="AE21" i="24"/>
  <c r="AP21" i="23"/>
  <c r="BA89" i="23"/>
  <c r="BC89" i="23"/>
  <c r="AX19" i="23"/>
  <c r="BO19" i="23"/>
  <c r="AH19" i="23"/>
  <c r="BN19" i="23"/>
  <c r="AE19" i="23"/>
  <c r="BM19" i="23"/>
  <c r="AT19" i="23"/>
  <c r="T19" i="25" l="1"/>
  <c r="U19" i="25" s="1"/>
  <c r="BA19" i="1" s="1"/>
  <c r="AO20" i="25"/>
  <c r="V19" i="25"/>
  <c r="AN20" i="26"/>
  <c r="AM20" i="26" s="1"/>
  <c r="BI20" i="1" s="1"/>
  <c r="AN20" i="27"/>
  <c r="AM20" i="27" s="1"/>
  <c r="BS20" i="1" s="1"/>
  <c r="BR20" i="1"/>
  <c r="AW20" i="24"/>
  <c r="T20" i="24" s="1"/>
  <c r="U20" i="24" s="1"/>
  <c r="AC20" i="1" s="1"/>
  <c r="AB20" i="1"/>
  <c r="S20" i="27"/>
  <c r="C21" i="27"/>
  <c r="BO21" i="1" s="1"/>
  <c r="AW20" i="26"/>
  <c r="T20" i="26"/>
  <c r="U20" i="26" s="1"/>
  <c r="BK20" i="1" s="1"/>
  <c r="C21" i="26"/>
  <c r="BE21" i="1" s="1"/>
  <c r="D21" i="24"/>
  <c r="AO21" i="24"/>
  <c r="BA90" i="23"/>
  <c r="BE91" i="23" s="1"/>
  <c r="BC90" i="23"/>
  <c r="BE90" i="23"/>
  <c r="D19" i="23"/>
  <c r="AI19" i="23"/>
  <c r="P19" i="23" s="1"/>
  <c r="BG20" i="23"/>
  <c r="AJ19" i="23"/>
  <c r="Q19" i="23" s="1"/>
  <c r="R19" i="23" s="1"/>
  <c r="AV19" i="23" s="1"/>
  <c r="J19" i="23"/>
  <c r="AS20" i="25" l="1"/>
  <c r="BJ20" i="25"/>
  <c r="BH20" i="25"/>
  <c r="BL20" i="25"/>
  <c r="V20" i="24"/>
  <c r="AW20" i="27"/>
  <c r="T20" i="27" s="1"/>
  <c r="U20" i="27" s="1"/>
  <c r="BU20" i="1" s="1"/>
  <c r="BT20" i="1"/>
  <c r="V20" i="26"/>
  <c r="AO21" i="26"/>
  <c r="BH21" i="24"/>
  <c r="BJ21" i="24"/>
  <c r="AG21" i="24" s="1"/>
  <c r="I21" i="24" s="1"/>
  <c r="BL21" i="24"/>
  <c r="AX21" i="24" s="1"/>
  <c r="AS21" i="24"/>
  <c r="BK20" i="23"/>
  <c r="AR21" i="23"/>
  <c r="BA91" i="23"/>
  <c r="BE92" i="23" s="1"/>
  <c r="AD20" i="23"/>
  <c r="AA20" i="23" s="1"/>
  <c r="O20" i="23" s="1"/>
  <c r="CA20" i="1" s="1"/>
  <c r="BC91" i="23"/>
  <c r="AK19" i="23"/>
  <c r="K19" i="23"/>
  <c r="W19" i="23" s="1"/>
  <c r="X19" i="23" s="1"/>
  <c r="AL19" i="23"/>
  <c r="AX20" i="25" l="1"/>
  <c r="BO20" i="25"/>
  <c r="AE20" i="25"/>
  <c r="AF20" i="25"/>
  <c r="BM20" i="25"/>
  <c r="AH20" i="25"/>
  <c r="J20" i="25" s="1"/>
  <c r="K20" i="25" s="1"/>
  <c r="BN20" i="25"/>
  <c r="AG20" i="25"/>
  <c r="AO21" i="27"/>
  <c r="BL21" i="27" s="1"/>
  <c r="AX21" i="27" s="1"/>
  <c r="V20" i="27"/>
  <c r="AS21" i="27"/>
  <c r="BH21" i="26"/>
  <c r="AE21" i="26" s="1"/>
  <c r="D21" i="26" s="1"/>
  <c r="BJ21" i="26"/>
  <c r="AS21" i="26"/>
  <c r="BL21" i="26"/>
  <c r="AX21" i="26" s="1"/>
  <c r="BO21" i="24"/>
  <c r="AY21" i="24"/>
  <c r="BN21" i="24"/>
  <c r="AH21" i="24"/>
  <c r="BM21" i="24"/>
  <c r="AF21" i="24"/>
  <c r="B19" i="23"/>
  <c r="BX19" i="1" s="1"/>
  <c r="BA92" i="23"/>
  <c r="BE93" i="23" s="1"/>
  <c r="BC92" i="23"/>
  <c r="CB19" i="1"/>
  <c r="AN19" i="23"/>
  <c r="AM19" i="23" s="1"/>
  <c r="CC19" i="1" s="1"/>
  <c r="AC20" i="23"/>
  <c r="Z20" i="23" s="1"/>
  <c r="AQ21" i="23"/>
  <c r="AU19" i="23"/>
  <c r="BI20" i="23"/>
  <c r="AC21" i="25" l="1"/>
  <c r="Z21" i="25" s="1"/>
  <c r="AQ22" i="25"/>
  <c r="AU20" i="25"/>
  <c r="E20" i="25"/>
  <c r="AJ20" i="25"/>
  <c r="Q20" i="25" s="1"/>
  <c r="R20" i="25" s="1"/>
  <c r="D20" i="25"/>
  <c r="AI20" i="25"/>
  <c r="BI21" i="25"/>
  <c r="I20" i="25"/>
  <c r="BH21" i="27"/>
  <c r="AE21" i="27" s="1"/>
  <c r="D21" i="27" s="1"/>
  <c r="BJ21" i="27"/>
  <c r="BN21" i="27" s="1"/>
  <c r="BM21" i="27"/>
  <c r="AF21" i="27"/>
  <c r="BO21" i="27"/>
  <c r="AY21" i="27"/>
  <c r="AI21" i="27" s="1"/>
  <c r="BN21" i="26"/>
  <c r="AG21" i="26"/>
  <c r="BO21" i="26"/>
  <c r="AY21" i="26"/>
  <c r="AI21" i="26" s="1"/>
  <c r="BM21" i="26"/>
  <c r="AF21" i="26"/>
  <c r="E21" i="24"/>
  <c r="F21" i="24" s="1"/>
  <c r="AJ21" i="24"/>
  <c r="Q21" i="24" s="1"/>
  <c r="J21" i="24"/>
  <c r="K21" i="24" s="1"/>
  <c r="BI22" i="24" s="1"/>
  <c r="AI21" i="24"/>
  <c r="S19" i="23"/>
  <c r="CD19" i="1" s="1"/>
  <c r="BA93" i="23"/>
  <c r="BE94" i="23" s="1"/>
  <c r="BC93" i="23"/>
  <c r="H20" i="23"/>
  <c r="BZ20" i="1" s="1"/>
  <c r="AR22" i="25" l="1"/>
  <c r="AD21" i="25"/>
  <c r="AA21" i="25" s="1"/>
  <c r="AV20" i="25"/>
  <c r="AL20" i="25"/>
  <c r="F20" i="25"/>
  <c r="H21" i="25"/>
  <c r="AV21" i="1" s="1"/>
  <c r="AH21" i="25"/>
  <c r="J21" i="25" s="1"/>
  <c r="K21" i="25" s="1"/>
  <c r="P20" i="25"/>
  <c r="AK20" i="25" s="1"/>
  <c r="B20" i="25" s="1"/>
  <c r="AT20" i="1" s="1"/>
  <c r="BK21" i="25"/>
  <c r="AG21" i="27"/>
  <c r="AB22" i="24"/>
  <c r="Y22" i="24" s="1"/>
  <c r="C22" i="24" s="1"/>
  <c r="W22" i="1" s="1"/>
  <c r="AP23" i="24"/>
  <c r="AT21" i="24"/>
  <c r="AC22" i="24"/>
  <c r="Z22" i="24" s="1"/>
  <c r="AQ23" i="24"/>
  <c r="AU21" i="24"/>
  <c r="BG22" i="24"/>
  <c r="I21" i="27"/>
  <c r="P21" i="27"/>
  <c r="E21" i="27"/>
  <c r="F21" i="27" s="1"/>
  <c r="BG22" i="27" s="1"/>
  <c r="AJ21" i="27"/>
  <c r="Q21" i="27" s="1"/>
  <c r="E21" i="26"/>
  <c r="F21" i="26" s="1"/>
  <c r="AJ21" i="26"/>
  <c r="Q21" i="26" s="1"/>
  <c r="P21" i="26"/>
  <c r="R21" i="26" s="1"/>
  <c r="I21" i="26"/>
  <c r="R21" i="25"/>
  <c r="P21" i="24"/>
  <c r="AL21" i="24"/>
  <c r="AW19" i="23"/>
  <c r="V19" i="23" s="1"/>
  <c r="BA94" i="23"/>
  <c r="BC95" i="23" s="1"/>
  <c r="BC94" i="23"/>
  <c r="AT20" i="25" l="1"/>
  <c r="AB21" i="25"/>
  <c r="Y21" i="25" s="1"/>
  <c r="AP22" i="25"/>
  <c r="W20" i="25"/>
  <c r="X20" i="25" s="1"/>
  <c r="BG21" i="25"/>
  <c r="O21" i="25"/>
  <c r="AW21" i="1" s="1"/>
  <c r="AY21" i="25"/>
  <c r="AQ23" i="25"/>
  <c r="AC22" i="25"/>
  <c r="AG22" i="24"/>
  <c r="I22" i="24" s="1"/>
  <c r="K22" i="24" s="1"/>
  <c r="H22" i="24"/>
  <c r="X22" i="1" s="1"/>
  <c r="T19" i="23"/>
  <c r="U19" i="23" s="1"/>
  <c r="CE19" i="1" s="1"/>
  <c r="AP23" i="26"/>
  <c r="AB22" i="26"/>
  <c r="Y22" i="26" s="1"/>
  <c r="AT21" i="26"/>
  <c r="BG22" i="26"/>
  <c r="AB22" i="27"/>
  <c r="Y22" i="27" s="1"/>
  <c r="AT21" i="27"/>
  <c r="AP23" i="27"/>
  <c r="R21" i="27"/>
  <c r="BK22" i="27" s="1"/>
  <c r="AL21" i="27"/>
  <c r="AR23" i="27"/>
  <c r="K21" i="27"/>
  <c r="AK21" i="27"/>
  <c r="AR23" i="26"/>
  <c r="AV21" i="26"/>
  <c r="AD22" i="26"/>
  <c r="AA22" i="26" s="1"/>
  <c r="BK22" i="26"/>
  <c r="AL21" i="26"/>
  <c r="K21" i="26"/>
  <c r="W21" i="26" s="1"/>
  <c r="X21" i="26" s="1"/>
  <c r="BH21" i="1" s="1"/>
  <c r="AK21" i="26"/>
  <c r="B21" i="26" s="1"/>
  <c r="BD21" i="1" s="1"/>
  <c r="AD22" i="25"/>
  <c r="AA22" i="25" s="1"/>
  <c r="AR23" i="25"/>
  <c r="R21" i="24"/>
  <c r="AD22" i="24" s="1"/>
  <c r="AA22" i="24" s="1"/>
  <c r="AK21" i="24"/>
  <c r="B21" i="24" s="1"/>
  <c r="V21" i="1" s="1"/>
  <c r="AO20" i="23"/>
  <c r="BL20" i="23" s="1"/>
  <c r="BA95" i="23"/>
  <c r="BE96" i="23" s="1"/>
  <c r="BE95" i="23"/>
  <c r="Z22" i="25" l="1"/>
  <c r="H22" i="25" s="1"/>
  <c r="AV22" i="1" s="1"/>
  <c r="AX20" i="1"/>
  <c r="AN20" i="25"/>
  <c r="AM20" i="25" s="1"/>
  <c r="AY20" i="1" s="1"/>
  <c r="CL20" i="1" s="1"/>
  <c r="S20" i="25"/>
  <c r="C21" i="25"/>
  <c r="AU21" i="1" s="1"/>
  <c r="AV21" i="27"/>
  <c r="AD22" i="27"/>
  <c r="AA22" i="27" s="1"/>
  <c r="AS20" i="23"/>
  <c r="BJ20" i="23"/>
  <c r="AG20" i="23" s="1"/>
  <c r="I20" i="23" s="1"/>
  <c r="BH20" i="23"/>
  <c r="AE20" i="23" s="1"/>
  <c r="D20" i="23" s="1"/>
  <c r="C22" i="27"/>
  <c r="BO22" i="1" s="1"/>
  <c r="AF22" i="27"/>
  <c r="E22" i="27" s="1"/>
  <c r="C22" i="26"/>
  <c r="BE22" i="1" s="1"/>
  <c r="AC23" i="24"/>
  <c r="Z23" i="24" s="1"/>
  <c r="AQ24" i="24"/>
  <c r="B21" i="27"/>
  <c r="BN21" i="1" s="1"/>
  <c r="W21" i="27"/>
  <c r="X21" i="27" s="1"/>
  <c r="AC22" i="27"/>
  <c r="Z22" i="27" s="1"/>
  <c r="O22" i="27"/>
  <c r="BQ22" i="1" s="1"/>
  <c r="AQ23" i="27"/>
  <c r="AU21" i="27"/>
  <c r="BI22" i="27"/>
  <c r="AN21" i="26"/>
  <c r="AM21" i="26" s="1"/>
  <c r="BI21" i="1" s="1"/>
  <c r="S21" i="26"/>
  <c r="AC22" i="26"/>
  <c r="Z22" i="26" s="1"/>
  <c r="AQ23" i="26"/>
  <c r="AU21" i="26"/>
  <c r="BI22" i="26"/>
  <c r="O22" i="26"/>
  <c r="BG22" i="1" s="1"/>
  <c r="O22" i="25"/>
  <c r="AW22" i="1" s="1"/>
  <c r="S21" i="25"/>
  <c r="W21" i="24"/>
  <c r="X21" i="24" s="1"/>
  <c r="Z21" i="1" s="1"/>
  <c r="AR23" i="24"/>
  <c r="AV21" i="24"/>
  <c r="BK22" i="24"/>
  <c r="AH20" i="23"/>
  <c r="BA96" i="23"/>
  <c r="BE97" i="23" s="1"/>
  <c r="BC96" i="23"/>
  <c r="AX20" i="23"/>
  <c r="AY20" i="23"/>
  <c r="BO20" i="23"/>
  <c r="AZ20" i="1" l="1"/>
  <c r="AW20" i="25"/>
  <c r="AF20" i="23"/>
  <c r="BM20" i="23"/>
  <c r="BN20" i="23"/>
  <c r="S21" i="27"/>
  <c r="BT21" i="1" s="1"/>
  <c r="BR21" i="1"/>
  <c r="AW21" i="26"/>
  <c r="T21" i="26" s="1"/>
  <c r="BJ21" i="1"/>
  <c r="H23" i="24"/>
  <c r="X23" i="1" s="1"/>
  <c r="AG23" i="24"/>
  <c r="I23" i="24" s="1"/>
  <c r="AZ21" i="1"/>
  <c r="AN21" i="27"/>
  <c r="AM21" i="27" s="1"/>
  <c r="BS21" i="1" s="1"/>
  <c r="T21" i="27"/>
  <c r="U21" i="27" s="1"/>
  <c r="BU21" i="1" s="1"/>
  <c r="H22" i="27"/>
  <c r="BP22" i="1" s="1"/>
  <c r="AH22" i="27"/>
  <c r="H22" i="26"/>
  <c r="BF22" i="1" s="1"/>
  <c r="AH22" i="26"/>
  <c r="U21" i="26"/>
  <c r="BK21" i="1" s="1"/>
  <c r="AO22" i="26"/>
  <c r="O22" i="24"/>
  <c r="Y22" i="1" s="1"/>
  <c r="AN21" i="24"/>
  <c r="AM21" i="24" s="1"/>
  <c r="AA21" i="1" s="1"/>
  <c r="CK21" i="1" s="1"/>
  <c r="S21" i="24"/>
  <c r="AB21" i="1" s="1"/>
  <c r="BA97" i="23"/>
  <c r="BE98" i="23" s="1"/>
  <c r="BC97" i="23"/>
  <c r="J20" i="23"/>
  <c r="K20" i="23" s="1"/>
  <c r="AI20" i="23"/>
  <c r="AJ20" i="23"/>
  <c r="Q20" i="23" s="1"/>
  <c r="E20" i="23"/>
  <c r="T20" i="25" l="1"/>
  <c r="U20" i="25" s="1"/>
  <c r="BA20" i="1" s="1"/>
  <c r="V20" i="25"/>
  <c r="AO21" i="25"/>
  <c r="V21" i="26"/>
  <c r="AW21" i="27"/>
  <c r="J22" i="27"/>
  <c r="BJ22" i="26"/>
  <c r="BL22" i="26"/>
  <c r="AY22" i="26" s="1"/>
  <c r="BH22" i="26"/>
  <c r="AF22" i="26" s="1"/>
  <c r="E22" i="26" s="1"/>
  <c r="AS22" i="26"/>
  <c r="J22" i="26"/>
  <c r="AO22" i="25"/>
  <c r="AW21" i="24"/>
  <c r="T21" i="24" s="1"/>
  <c r="U21" i="24" s="1"/>
  <c r="AC21" i="1" s="1"/>
  <c r="BI21" i="23"/>
  <c r="AU20" i="23"/>
  <c r="P20" i="23"/>
  <c r="AQ22" i="23"/>
  <c r="AC21" i="23"/>
  <c r="Z21" i="23" s="1"/>
  <c r="H21" i="23" s="1"/>
  <c r="BZ21" i="1" s="1"/>
  <c r="F20" i="23"/>
  <c r="AT20" i="23" s="1"/>
  <c r="AL20" i="23"/>
  <c r="BA98" i="23"/>
  <c r="BE99" i="23" s="1"/>
  <c r="BC98" i="23"/>
  <c r="AS21" i="25" l="1"/>
  <c r="AW21" i="25" s="1"/>
  <c r="BL21" i="25"/>
  <c r="AV21" i="25" s="1"/>
  <c r="BJ21" i="25"/>
  <c r="AU21" i="25" s="1"/>
  <c r="BH21" i="25"/>
  <c r="AE21" i="25" s="1"/>
  <c r="D21" i="25" s="1"/>
  <c r="V21" i="27"/>
  <c r="AO22" i="27"/>
  <c r="BM22" i="26"/>
  <c r="AE22" i="26"/>
  <c r="BO22" i="26"/>
  <c r="AX22" i="26"/>
  <c r="AJ22" i="26" s="1"/>
  <c r="Q22" i="26" s="1"/>
  <c r="AL22" i="26" s="1"/>
  <c r="BN22" i="26"/>
  <c r="AG22" i="26"/>
  <c r="AS22" i="25"/>
  <c r="V21" i="24"/>
  <c r="AO22" i="24"/>
  <c r="BG21" i="23"/>
  <c r="AB21" i="23"/>
  <c r="Y21" i="23" s="1"/>
  <c r="AP22" i="23"/>
  <c r="BA99" i="23"/>
  <c r="BC99" i="23"/>
  <c r="R20" i="23"/>
  <c r="AK20" i="23"/>
  <c r="B20" i="23" s="1"/>
  <c r="BX20" i="1" s="1"/>
  <c r="BM21" i="25" l="1"/>
  <c r="AF21" i="25"/>
  <c r="BN21" i="25"/>
  <c r="AG21" i="25"/>
  <c r="AX21" i="25"/>
  <c r="AI21" i="25" s="1"/>
  <c r="BO21" i="25"/>
  <c r="W21" i="25" s="1"/>
  <c r="X21" i="25" s="1"/>
  <c r="T21" i="25"/>
  <c r="U21" i="25" s="1"/>
  <c r="BA21" i="1" s="1"/>
  <c r="V21" i="25"/>
  <c r="BH22" i="27"/>
  <c r="BJ22" i="27"/>
  <c r="BL22" i="27"/>
  <c r="AS22" i="27"/>
  <c r="AG22" i="25"/>
  <c r="I22" i="25" s="1"/>
  <c r="K22" i="25" s="1"/>
  <c r="I22" i="26"/>
  <c r="K22" i="26" s="1"/>
  <c r="BI23" i="26" s="1"/>
  <c r="D22" i="26"/>
  <c r="AI22" i="26"/>
  <c r="AE22" i="25"/>
  <c r="AH22" i="25"/>
  <c r="AX22" i="25"/>
  <c r="BL22" i="24"/>
  <c r="AY22" i="24" s="1"/>
  <c r="BH22" i="24"/>
  <c r="AF22" i="24" s="1"/>
  <c r="E22" i="24" s="1"/>
  <c r="BJ22" i="24"/>
  <c r="AS22" i="24"/>
  <c r="W20" i="23"/>
  <c r="X20" i="23" s="1"/>
  <c r="AN20" i="23" s="1"/>
  <c r="AM20" i="23" s="1"/>
  <c r="CC20" i="1" s="1"/>
  <c r="AV20" i="23"/>
  <c r="AD21" i="23"/>
  <c r="AA21" i="23" s="1"/>
  <c r="AR22" i="23"/>
  <c r="BK21" i="23"/>
  <c r="C21" i="23"/>
  <c r="BY21" i="1" s="1"/>
  <c r="BA100" i="23"/>
  <c r="BC100" i="23"/>
  <c r="BE100" i="23"/>
  <c r="P21" i="25" l="1"/>
  <c r="BK22" i="25"/>
  <c r="BL22" i="25" s="1"/>
  <c r="I21" i="25"/>
  <c r="BI22" i="25"/>
  <c r="BJ22" i="25" s="1"/>
  <c r="BN22" i="25" s="1"/>
  <c r="AX21" i="1"/>
  <c r="AN21" i="25"/>
  <c r="AM21" i="25" s="1"/>
  <c r="AY21" i="1" s="1"/>
  <c r="CL21" i="1" s="1"/>
  <c r="E21" i="25"/>
  <c r="AJ21" i="25"/>
  <c r="Q21" i="25" s="1"/>
  <c r="AG22" i="27"/>
  <c r="I22" i="27" s="1"/>
  <c r="K22" i="27" s="1"/>
  <c r="AC23" i="27" s="1"/>
  <c r="Z23" i="27" s="1"/>
  <c r="BN22" i="27"/>
  <c r="S20" i="23"/>
  <c r="AY22" i="27"/>
  <c r="BO22" i="27"/>
  <c r="AX22" i="27"/>
  <c r="AJ22" i="27" s="1"/>
  <c r="Q22" i="27" s="1"/>
  <c r="AL22" i="27" s="1"/>
  <c r="AE22" i="27"/>
  <c r="BM22" i="27"/>
  <c r="CB20" i="1"/>
  <c r="AC23" i="25"/>
  <c r="Z23" i="25" s="1"/>
  <c r="AQ24" i="25"/>
  <c r="AU22" i="25"/>
  <c r="AQ24" i="27"/>
  <c r="AU22" i="27"/>
  <c r="BI23" i="27"/>
  <c r="F22" i="26"/>
  <c r="P22" i="26"/>
  <c r="R22" i="26" s="1"/>
  <c r="BK23" i="26" s="1"/>
  <c r="AC23" i="26"/>
  <c r="Z23" i="26" s="1"/>
  <c r="AQ24" i="26"/>
  <c r="AU22" i="26"/>
  <c r="J22" i="25"/>
  <c r="BI23" i="25"/>
  <c r="AJ22" i="25"/>
  <c r="Q22" i="25" s="1"/>
  <c r="D22" i="25"/>
  <c r="AI22" i="25"/>
  <c r="BN22" i="24"/>
  <c r="AH22" i="24"/>
  <c r="BM22" i="24"/>
  <c r="AE22" i="24"/>
  <c r="AU22" i="24"/>
  <c r="BO22" i="24"/>
  <c r="AX22" i="24"/>
  <c r="CD20" i="1"/>
  <c r="AW20" i="23"/>
  <c r="T20" i="23" s="1"/>
  <c r="U20" i="23" s="1"/>
  <c r="CE20" i="1" s="1"/>
  <c r="BA101" i="23"/>
  <c r="BE102" i="23" s="1"/>
  <c r="BE101" i="23"/>
  <c r="O21" i="23"/>
  <c r="CA21" i="1" s="1"/>
  <c r="BC101" i="23"/>
  <c r="AK21" i="25" l="1"/>
  <c r="F21" i="25"/>
  <c r="AT21" i="25" s="1"/>
  <c r="AL21" i="25"/>
  <c r="AY22" i="25"/>
  <c r="BO22" i="25"/>
  <c r="AI22" i="27"/>
  <c r="P22" i="27" s="1"/>
  <c r="R22" i="27" s="1"/>
  <c r="AD23" i="27" s="1"/>
  <c r="AA23" i="27" s="1"/>
  <c r="D22" i="27"/>
  <c r="F22" i="27" s="1"/>
  <c r="BG23" i="27" s="1"/>
  <c r="H23" i="25"/>
  <c r="AV23" i="1" s="1"/>
  <c r="AG23" i="25"/>
  <c r="I23" i="25" s="1"/>
  <c r="AB23" i="27"/>
  <c r="Y23" i="27" s="1"/>
  <c r="AV22" i="27"/>
  <c r="AP24" i="27"/>
  <c r="AT22" i="27"/>
  <c r="H23" i="27"/>
  <c r="BP23" i="1" s="1"/>
  <c r="H23" i="26"/>
  <c r="BF23" i="1" s="1"/>
  <c r="AK22" i="26"/>
  <c r="B22" i="26" s="1"/>
  <c r="BD22" i="1" s="1"/>
  <c r="W22" i="26"/>
  <c r="X22" i="26" s="1"/>
  <c r="BH22" i="1" s="1"/>
  <c r="AD23" i="26"/>
  <c r="AA23" i="26" s="1"/>
  <c r="AR24" i="26"/>
  <c r="AV22" i="26"/>
  <c r="AP24" i="26"/>
  <c r="AB23" i="26"/>
  <c r="Y23" i="26" s="1"/>
  <c r="AT22" i="26"/>
  <c r="BG23" i="26"/>
  <c r="F22" i="25"/>
  <c r="P22" i="25"/>
  <c r="R22" i="25" s="1"/>
  <c r="D22" i="24"/>
  <c r="AI22" i="24"/>
  <c r="J22" i="24"/>
  <c r="BI23" i="24"/>
  <c r="AJ22" i="24"/>
  <c r="Q22" i="24" s="1"/>
  <c r="BA102" i="23"/>
  <c r="BC102" i="23"/>
  <c r="V20" i="23"/>
  <c r="AO21" i="23"/>
  <c r="AG21" i="23"/>
  <c r="B21" i="25" l="1"/>
  <c r="AT21" i="1" s="1"/>
  <c r="BG22" i="25"/>
  <c r="BH22" i="25" s="1"/>
  <c r="AB22" i="25"/>
  <c r="Y22" i="25" s="1"/>
  <c r="AP23" i="25"/>
  <c r="AR24" i="27"/>
  <c r="W22" i="27"/>
  <c r="X22" i="27" s="1"/>
  <c r="BR22" i="1" s="1"/>
  <c r="AK22" i="27"/>
  <c r="B22" i="27" s="1"/>
  <c r="BN22" i="1" s="1"/>
  <c r="BK23" i="27"/>
  <c r="O23" i="27"/>
  <c r="BQ23" i="1" s="1"/>
  <c r="S22" i="27"/>
  <c r="BT22" i="1" s="1"/>
  <c r="C23" i="27"/>
  <c r="BO23" i="1" s="1"/>
  <c r="AF23" i="27"/>
  <c r="S22" i="26"/>
  <c r="BJ22" i="1" s="1"/>
  <c r="AN22" i="26"/>
  <c r="AM22" i="26" s="1"/>
  <c r="BI22" i="1" s="1"/>
  <c r="AF23" i="26"/>
  <c r="C23" i="26"/>
  <c r="BE23" i="1" s="1"/>
  <c r="AY23" i="26"/>
  <c r="O23" i="26"/>
  <c r="BG23" i="1" s="1"/>
  <c r="BK23" i="25"/>
  <c r="AD23" i="25"/>
  <c r="AA23" i="25" s="1"/>
  <c r="AB23" i="25"/>
  <c r="Y23" i="25" s="1"/>
  <c r="AP24" i="25"/>
  <c r="AT22" i="25"/>
  <c r="W22" i="25"/>
  <c r="X22" i="25" s="1"/>
  <c r="AX22" i="1" s="1"/>
  <c r="AR24" i="25"/>
  <c r="AV22" i="25"/>
  <c r="AK22" i="25"/>
  <c r="B22" i="25" s="1"/>
  <c r="AT22" i="1" s="1"/>
  <c r="AL22" i="24"/>
  <c r="P22" i="24"/>
  <c r="R22" i="24" s="1"/>
  <c r="F22" i="24"/>
  <c r="AB23" i="24" s="1"/>
  <c r="Y23" i="24" s="1"/>
  <c r="BL21" i="23"/>
  <c r="AX21" i="23" s="1"/>
  <c r="BH21" i="23"/>
  <c r="AE21" i="23" s="1"/>
  <c r="D21" i="23" s="1"/>
  <c r="BJ21" i="23"/>
  <c r="AS21" i="23"/>
  <c r="BA103" i="23"/>
  <c r="BE104" i="23" s="1"/>
  <c r="BE103" i="23"/>
  <c r="BC103" i="23"/>
  <c r="I21" i="23"/>
  <c r="C23" i="25" l="1"/>
  <c r="AU23" i="1" s="1"/>
  <c r="AF22" i="25"/>
  <c r="BM22" i="25"/>
  <c r="AN22" i="27"/>
  <c r="AM22" i="27" s="1"/>
  <c r="BS22" i="1" s="1"/>
  <c r="E23" i="27"/>
  <c r="AW22" i="27"/>
  <c r="T22" i="27"/>
  <c r="U22" i="27" s="1"/>
  <c r="BU22" i="1" s="1"/>
  <c r="AW22" i="26"/>
  <c r="T22" i="26" s="1"/>
  <c r="U22" i="26" s="1"/>
  <c r="BK22" i="1" s="1"/>
  <c r="E23" i="26"/>
  <c r="O23" i="25"/>
  <c r="AW23" i="1" s="1"/>
  <c r="AN22" i="25"/>
  <c r="AM22" i="25" s="1"/>
  <c r="AY22" i="1" s="1"/>
  <c r="CL22" i="1" s="1"/>
  <c r="S22" i="25"/>
  <c r="AZ22" i="1" s="1"/>
  <c r="BK23" i="24"/>
  <c r="AD23" i="24"/>
  <c r="AA23" i="24" s="1"/>
  <c r="AK22" i="24"/>
  <c r="B22" i="24" s="1"/>
  <c r="V22" i="1" s="1"/>
  <c r="AP24" i="24"/>
  <c r="AT22" i="24"/>
  <c r="BG23" i="24"/>
  <c r="W22" i="24"/>
  <c r="X22" i="24" s="1"/>
  <c r="Z22" i="1" s="1"/>
  <c r="AR24" i="24"/>
  <c r="AV22" i="24"/>
  <c r="BA104" i="23"/>
  <c r="BC104" i="23"/>
  <c r="AH21" i="23"/>
  <c r="BN21" i="23"/>
  <c r="AF21" i="23"/>
  <c r="BM21" i="23"/>
  <c r="AY21" i="23"/>
  <c r="BO21" i="23"/>
  <c r="C22" i="25" l="1"/>
  <c r="AU22" i="1" s="1"/>
  <c r="E22" i="25"/>
  <c r="AL22" i="25" s="1"/>
  <c r="BG23" i="25"/>
  <c r="V22" i="27"/>
  <c r="AO23" i="27"/>
  <c r="V22" i="26"/>
  <c r="AO23" i="26"/>
  <c r="AW22" i="25"/>
  <c r="T22" i="25" s="1"/>
  <c r="U22" i="25" s="1"/>
  <c r="BA22" i="1" s="1"/>
  <c r="C23" i="24"/>
  <c r="W23" i="1" s="1"/>
  <c r="O23" i="24"/>
  <c r="Y23" i="1" s="1"/>
  <c r="AN22" i="24"/>
  <c r="AM22" i="24" s="1"/>
  <c r="AA22" i="1" s="1"/>
  <c r="CK22" i="1" s="1"/>
  <c r="S22" i="24"/>
  <c r="AB22" i="1" s="1"/>
  <c r="AI21" i="23"/>
  <c r="P21" i="23" s="1"/>
  <c r="AK21" i="23" s="1"/>
  <c r="J21" i="23"/>
  <c r="K21" i="23" s="1"/>
  <c r="E21" i="23"/>
  <c r="AJ21" i="23"/>
  <c r="Q21" i="23" s="1"/>
  <c r="BA105" i="23"/>
  <c r="BC105" i="23"/>
  <c r="BE105" i="23"/>
  <c r="BL23" i="27" l="1"/>
  <c r="AY23" i="27" s="1"/>
  <c r="BH23" i="27"/>
  <c r="BJ23" i="27"/>
  <c r="AG23" i="27" s="1"/>
  <c r="I23" i="27" s="1"/>
  <c r="AS23" i="27"/>
  <c r="AS23" i="26"/>
  <c r="BL23" i="26"/>
  <c r="BJ23" i="26"/>
  <c r="AG23" i="26" s="1"/>
  <c r="I23" i="26" s="1"/>
  <c r="BH23" i="26"/>
  <c r="V22" i="25"/>
  <c r="AO23" i="25"/>
  <c r="AW22" i="24"/>
  <c r="T22" i="24" s="1"/>
  <c r="U22" i="24" s="1"/>
  <c r="AC22" i="1" s="1"/>
  <c r="BA106" i="23"/>
  <c r="BC107" i="23" s="1"/>
  <c r="BC106" i="23"/>
  <c r="BE107" i="23"/>
  <c r="BE106" i="23"/>
  <c r="F21" i="23"/>
  <c r="AL21" i="23"/>
  <c r="B21" i="23" s="1"/>
  <c r="BX21" i="1" s="1"/>
  <c r="BI22" i="23"/>
  <c r="AC22" i="23"/>
  <c r="Z22" i="23" s="1"/>
  <c r="AU21" i="23"/>
  <c r="AQ23" i="23"/>
  <c r="R21" i="23"/>
  <c r="BN23" i="27" l="1"/>
  <c r="AH23" i="27"/>
  <c r="BM23" i="27"/>
  <c r="AE23" i="27"/>
  <c r="BO23" i="27"/>
  <c r="AX23" i="27"/>
  <c r="BM23" i="26"/>
  <c r="AE23" i="26"/>
  <c r="BN23" i="26"/>
  <c r="AH23" i="26"/>
  <c r="BO23" i="26"/>
  <c r="AX23" i="26"/>
  <c r="BJ23" i="25"/>
  <c r="BH23" i="25"/>
  <c r="AF23" i="25" s="1"/>
  <c r="E23" i="25" s="1"/>
  <c r="BL23" i="25"/>
  <c r="AY23" i="25" s="1"/>
  <c r="AS23" i="25"/>
  <c r="V22" i="24"/>
  <c r="AO23" i="24"/>
  <c r="W21" i="23"/>
  <c r="X21" i="23" s="1"/>
  <c r="AV21" i="23"/>
  <c r="AR23" i="23"/>
  <c r="AD22" i="23"/>
  <c r="AA22" i="23" s="1"/>
  <c r="O22" i="23" s="1"/>
  <c r="CA22" i="1" s="1"/>
  <c r="BK22" i="23"/>
  <c r="H22" i="23"/>
  <c r="BZ22" i="1" s="1"/>
  <c r="BA107" i="23"/>
  <c r="AB22" i="23"/>
  <c r="Y22" i="23" s="1"/>
  <c r="C22" i="23" s="1"/>
  <c r="BY22" i="1" s="1"/>
  <c r="AP23" i="23"/>
  <c r="AT21" i="23"/>
  <c r="BG22" i="23"/>
  <c r="D23" i="27" l="1"/>
  <c r="F23" i="27" s="1"/>
  <c r="AI23" i="27"/>
  <c r="J23" i="27"/>
  <c r="AJ23" i="27"/>
  <c r="Q23" i="27" s="1"/>
  <c r="J23" i="26"/>
  <c r="AJ23" i="26"/>
  <c r="Q23" i="26" s="1"/>
  <c r="AI23" i="26"/>
  <c r="D23" i="26"/>
  <c r="F23" i="26" s="1"/>
  <c r="BN23" i="25"/>
  <c r="AH23" i="25"/>
  <c r="BM23" i="25"/>
  <c r="AE23" i="25"/>
  <c r="BO23" i="25"/>
  <c r="AX23" i="25"/>
  <c r="BJ23" i="24"/>
  <c r="BL23" i="24"/>
  <c r="AY23" i="24" s="1"/>
  <c r="BH23" i="24"/>
  <c r="AS23" i="24"/>
  <c r="BA108" i="23"/>
  <c r="BA109" i="23" s="1"/>
  <c r="BC108" i="23"/>
  <c r="BE108" i="23"/>
  <c r="S21" i="23"/>
  <c r="CB21" i="1"/>
  <c r="AN21" i="23"/>
  <c r="AM21" i="23" s="1"/>
  <c r="CC21" i="1" s="1"/>
  <c r="BC109" i="23" l="1"/>
  <c r="BE109" i="23"/>
  <c r="AP25" i="26"/>
  <c r="AB24" i="26"/>
  <c r="Y24" i="26" s="1"/>
  <c r="AT23" i="26"/>
  <c r="AB24" i="27"/>
  <c r="Y24" i="27" s="1"/>
  <c r="AP25" i="27"/>
  <c r="AT23" i="27"/>
  <c r="BG24" i="26"/>
  <c r="BG24" i="27"/>
  <c r="P23" i="27"/>
  <c r="AK23" i="27" s="1"/>
  <c r="K23" i="27"/>
  <c r="AU23" i="27" s="1"/>
  <c r="AL23" i="27"/>
  <c r="P23" i="26"/>
  <c r="AK23" i="26" s="1"/>
  <c r="B23" i="26" s="1"/>
  <c r="BD23" i="1" s="1"/>
  <c r="K23" i="26"/>
  <c r="AU23" i="26" s="1"/>
  <c r="AL23" i="26"/>
  <c r="D23" i="25"/>
  <c r="F23" i="25" s="1"/>
  <c r="BG24" i="25" s="1"/>
  <c r="AI23" i="25"/>
  <c r="J23" i="25"/>
  <c r="AJ23" i="25"/>
  <c r="Q23" i="25" s="1"/>
  <c r="AF23" i="24"/>
  <c r="E23" i="24" s="1"/>
  <c r="BM23" i="24"/>
  <c r="AE23" i="24"/>
  <c r="BO23" i="24"/>
  <c r="AX23" i="24"/>
  <c r="BN23" i="24"/>
  <c r="AH23" i="24"/>
  <c r="AW21" i="23"/>
  <c r="T21" i="23" s="1"/>
  <c r="U21" i="23" s="1"/>
  <c r="CE21" i="1" s="1"/>
  <c r="CD21" i="1"/>
  <c r="AE24" i="27" l="1"/>
  <c r="D24" i="27" s="1"/>
  <c r="C24" i="27"/>
  <c r="BO24" i="1" s="1"/>
  <c r="C24" i="26"/>
  <c r="BE24" i="1" s="1"/>
  <c r="R23" i="27"/>
  <c r="AP25" i="25"/>
  <c r="AB24" i="25"/>
  <c r="Y24" i="25" s="1"/>
  <c r="AT23" i="25"/>
  <c r="R23" i="26"/>
  <c r="W23" i="26" s="1"/>
  <c r="X23" i="26" s="1"/>
  <c r="BH23" i="1" s="1"/>
  <c r="AC24" i="27"/>
  <c r="Z24" i="27" s="1"/>
  <c r="B23" i="27"/>
  <c r="AQ25" i="27"/>
  <c r="BI24" i="27"/>
  <c r="AC24" i="26"/>
  <c r="Z24" i="26" s="1"/>
  <c r="AQ25" i="26"/>
  <c r="BI24" i="26"/>
  <c r="K23" i="25"/>
  <c r="AL23" i="25"/>
  <c r="P23" i="25"/>
  <c r="AK23" i="25" s="1"/>
  <c r="D23" i="24"/>
  <c r="F23" i="24" s="1"/>
  <c r="AI23" i="24"/>
  <c r="J23" i="24"/>
  <c r="AJ23" i="24"/>
  <c r="Q23" i="24" s="1"/>
  <c r="AO22" i="23"/>
  <c r="V21" i="23"/>
  <c r="AP25" i="24" l="1"/>
  <c r="AB24" i="24"/>
  <c r="Y24" i="24" s="1"/>
  <c r="C24" i="24" s="1"/>
  <c r="W24" i="1" s="1"/>
  <c r="BN23" i="1"/>
  <c r="AD24" i="27"/>
  <c r="AA24" i="27" s="1"/>
  <c r="O24" i="27" s="1"/>
  <c r="BQ24" i="1" s="1"/>
  <c r="BK24" i="27"/>
  <c r="AR25" i="27"/>
  <c r="AV23" i="27"/>
  <c r="R23" i="25"/>
  <c r="W23" i="25" s="1"/>
  <c r="X23" i="25" s="1"/>
  <c r="AX23" i="1" s="1"/>
  <c r="W23" i="27"/>
  <c r="X23" i="27" s="1"/>
  <c r="BG24" i="24"/>
  <c r="AD24" i="26"/>
  <c r="AA24" i="26" s="1"/>
  <c r="AV23" i="26"/>
  <c r="AR25" i="26"/>
  <c r="BK24" i="26"/>
  <c r="AT23" i="24"/>
  <c r="AE24" i="25"/>
  <c r="D24" i="25" s="1"/>
  <c r="C24" i="25"/>
  <c r="AU24" i="1" s="1"/>
  <c r="T23" i="27"/>
  <c r="H24" i="27"/>
  <c r="BP24" i="1" s="1"/>
  <c r="AG24" i="27"/>
  <c r="S23" i="26"/>
  <c r="AN23" i="26"/>
  <c r="AM23" i="26" s="1"/>
  <c r="BI23" i="1" s="1"/>
  <c r="AG24" i="26"/>
  <c r="H24" i="26"/>
  <c r="BF24" i="1" s="1"/>
  <c r="B23" i="25"/>
  <c r="AT23" i="1" s="1"/>
  <c r="AC24" i="25"/>
  <c r="Z24" i="25" s="1"/>
  <c r="AQ25" i="25"/>
  <c r="BI24" i="25"/>
  <c r="AU23" i="25"/>
  <c r="AE24" i="24"/>
  <c r="D24" i="24" s="1"/>
  <c r="K23" i="24"/>
  <c r="AC24" i="24" s="1"/>
  <c r="Z24" i="24" s="1"/>
  <c r="AL23" i="24"/>
  <c r="P23" i="24"/>
  <c r="AK23" i="24" s="1"/>
  <c r="BJ22" i="23"/>
  <c r="AG22" i="23" s="1"/>
  <c r="I22" i="23" s="1"/>
  <c r="BL22" i="23"/>
  <c r="AX22" i="23" s="1"/>
  <c r="AS22" i="23"/>
  <c r="BH22" i="23"/>
  <c r="AE22" i="23" s="1"/>
  <c r="D22" i="23" s="1"/>
  <c r="BR23" i="1" l="1"/>
  <c r="AN23" i="27"/>
  <c r="AM23" i="27" s="1"/>
  <c r="BS23" i="1" s="1"/>
  <c r="AD24" i="25"/>
  <c r="AR25" i="25"/>
  <c r="BK24" i="25"/>
  <c r="AV23" i="25"/>
  <c r="R23" i="24"/>
  <c r="O24" i="26"/>
  <c r="BG24" i="1" s="1"/>
  <c r="BJ23" i="1"/>
  <c r="T23" i="26"/>
  <c r="U23" i="26" s="1"/>
  <c r="BK23" i="1" s="1"/>
  <c r="S23" i="27"/>
  <c r="I24" i="27"/>
  <c r="I24" i="26"/>
  <c r="AW23" i="26"/>
  <c r="H24" i="25"/>
  <c r="AV24" i="1" s="1"/>
  <c r="AN23" i="25"/>
  <c r="AM23" i="25" s="1"/>
  <c r="AY23" i="1" s="1"/>
  <c r="CL23" i="1" s="1"/>
  <c r="S23" i="25"/>
  <c r="AZ23" i="1" s="1"/>
  <c r="B23" i="24"/>
  <c r="V23" i="1" s="1"/>
  <c r="AQ25" i="24"/>
  <c r="BI24" i="24"/>
  <c r="AU23" i="24"/>
  <c r="AF22" i="23"/>
  <c r="BM22" i="23"/>
  <c r="BO22" i="23"/>
  <c r="AY22" i="23"/>
  <c r="AH22" i="23"/>
  <c r="BN22" i="23"/>
  <c r="AA24" i="25" l="1"/>
  <c r="O24" i="25" s="1"/>
  <c r="AW24" i="1" s="1"/>
  <c r="AD24" i="24"/>
  <c r="AA24" i="24" s="1"/>
  <c r="O24" i="24" s="1"/>
  <c r="Y24" i="1" s="1"/>
  <c r="AV23" i="24"/>
  <c r="BK24" i="24"/>
  <c r="AR25" i="24"/>
  <c r="BT23" i="1"/>
  <c r="AW23" i="27"/>
  <c r="U23" i="27"/>
  <c r="BU23" i="1" s="1"/>
  <c r="W23" i="24"/>
  <c r="X23" i="24" s="1"/>
  <c r="V23" i="26"/>
  <c r="AO24" i="26"/>
  <c r="AW23" i="25"/>
  <c r="T23" i="25"/>
  <c r="U23" i="25" s="1"/>
  <c r="BA23" i="1" s="1"/>
  <c r="H24" i="24"/>
  <c r="X24" i="1" s="1"/>
  <c r="J22" i="23"/>
  <c r="K22" i="23" s="1"/>
  <c r="AI22" i="23"/>
  <c r="E22" i="23"/>
  <c r="AJ22" i="23"/>
  <c r="Q22" i="23" s="1"/>
  <c r="AO24" i="27" l="1"/>
  <c r="V23" i="27"/>
  <c r="S23" i="24"/>
  <c r="Z23" i="1"/>
  <c r="AN23" i="24"/>
  <c r="AM23" i="24" s="1"/>
  <c r="AA23" i="1" s="1"/>
  <c r="CK23" i="1" s="1"/>
  <c r="BH24" i="26"/>
  <c r="AE24" i="26" s="1"/>
  <c r="D24" i="26" s="1"/>
  <c r="BJ24" i="26"/>
  <c r="BL24" i="26"/>
  <c r="AX24" i="26" s="1"/>
  <c r="AS24" i="26"/>
  <c r="V23" i="25"/>
  <c r="AO24" i="25"/>
  <c r="BI23" i="23"/>
  <c r="AU22" i="23"/>
  <c r="F22" i="23"/>
  <c r="AL22" i="23"/>
  <c r="P22" i="23"/>
  <c r="AQ24" i="23"/>
  <c r="AC23" i="23"/>
  <c r="Z23" i="23" s="1"/>
  <c r="H23" i="23" s="1"/>
  <c r="BZ23" i="1" s="1"/>
  <c r="AB23" i="1" l="1"/>
  <c r="AW23" i="24"/>
  <c r="AS24" i="27"/>
  <c r="BL24" i="27"/>
  <c r="BJ24" i="27"/>
  <c r="BH24" i="27"/>
  <c r="BO24" i="26"/>
  <c r="AY24" i="26"/>
  <c r="BN24" i="26"/>
  <c r="AH24" i="26"/>
  <c r="BM24" i="26"/>
  <c r="AF24" i="26"/>
  <c r="BL24" i="25"/>
  <c r="AX24" i="25" s="1"/>
  <c r="BJ24" i="25"/>
  <c r="AH24" i="25" s="1"/>
  <c r="J24" i="25" s="1"/>
  <c r="K24" i="25" s="1"/>
  <c r="AU24" i="25" s="1"/>
  <c r="BH24" i="25"/>
  <c r="AS24" i="25"/>
  <c r="R22" i="23"/>
  <c r="AV22" i="23" s="1"/>
  <c r="AK22" i="23"/>
  <c r="B22" i="23" s="1"/>
  <c r="BX22" i="1" s="1"/>
  <c r="AT22" i="23"/>
  <c r="AB23" i="23"/>
  <c r="Y23" i="23" s="1"/>
  <c r="C23" i="23" s="1"/>
  <c r="BY23" i="1" s="1"/>
  <c r="AP24" i="23"/>
  <c r="BG23" i="23"/>
  <c r="BM24" i="27" l="1"/>
  <c r="AF24" i="27"/>
  <c r="BN24" i="27"/>
  <c r="AH24" i="27"/>
  <c r="AX24" i="27"/>
  <c r="BO24" i="27"/>
  <c r="AY24" i="27"/>
  <c r="T23" i="24"/>
  <c r="U23" i="24" s="1"/>
  <c r="AC23" i="1" s="1"/>
  <c r="V23" i="24"/>
  <c r="AO24" i="24"/>
  <c r="J24" i="26"/>
  <c r="K24" i="26" s="1"/>
  <c r="AI24" i="26"/>
  <c r="E24" i="26"/>
  <c r="AJ24" i="26"/>
  <c r="Q24" i="26" s="1"/>
  <c r="R24" i="26" s="1"/>
  <c r="AC25" i="25"/>
  <c r="Z25" i="25" s="1"/>
  <c r="AQ26" i="25"/>
  <c r="BM24" i="25"/>
  <c r="AF24" i="25"/>
  <c r="BN24" i="25"/>
  <c r="AG24" i="25"/>
  <c r="BO24" i="25"/>
  <c r="AY24" i="25"/>
  <c r="AI24" i="25" s="1"/>
  <c r="AG24" i="24"/>
  <c r="AR24" i="23"/>
  <c r="AD23" i="23"/>
  <c r="AA23" i="23" s="1"/>
  <c r="BK23" i="23"/>
  <c r="W22" i="23"/>
  <c r="X22" i="23" s="1"/>
  <c r="J24" i="27" l="1"/>
  <c r="K24" i="27" s="1"/>
  <c r="AI24" i="27"/>
  <c r="BJ24" i="24"/>
  <c r="BL24" i="24"/>
  <c r="BH24" i="24"/>
  <c r="AS24" i="24"/>
  <c r="AJ24" i="27"/>
  <c r="Q24" i="27" s="1"/>
  <c r="R24" i="27" s="1"/>
  <c r="E24" i="27"/>
  <c r="BK25" i="26"/>
  <c r="P24" i="26"/>
  <c r="AK24" i="26" s="1"/>
  <c r="AR26" i="26"/>
  <c r="AD25" i="26"/>
  <c r="AA25" i="26" s="1"/>
  <c r="AV24" i="26"/>
  <c r="AL24" i="26"/>
  <c r="F24" i="26"/>
  <c r="W24" i="26" s="1"/>
  <c r="X24" i="26" s="1"/>
  <c r="BH24" i="1" s="1"/>
  <c r="AQ26" i="26"/>
  <c r="AU24" i="26"/>
  <c r="AC25" i="26"/>
  <c r="Z25" i="26" s="1"/>
  <c r="BI25" i="26"/>
  <c r="H25" i="25"/>
  <c r="AV25" i="1" s="1"/>
  <c r="P24" i="25"/>
  <c r="E24" i="25"/>
  <c r="AJ24" i="25"/>
  <c r="Q24" i="25" s="1"/>
  <c r="R24" i="25" s="1"/>
  <c r="I24" i="25"/>
  <c r="BI25" i="25"/>
  <c r="I24" i="24"/>
  <c r="CB22" i="1"/>
  <c r="S22" i="23"/>
  <c r="AN22" i="23"/>
  <c r="AM22" i="23" s="1"/>
  <c r="CC22" i="1" s="1"/>
  <c r="O23" i="23"/>
  <c r="CA23" i="1" s="1"/>
  <c r="AL24" i="27" l="1"/>
  <c r="F24" i="27"/>
  <c r="AR26" i="27"/>
  <c r="AV24" i="27"/>
  <c r="AD25" i="27"/>
  <c r="AA25" i="27" s="1"/>
  <c r="O25" i="27" s="1"/>
  <c r="BQ25" i="1" s="1"/>
  <c r="BM24" i="24"/>
  <c r="AF24" i="24"/>
  <c r="AX24" i="24"/>
  <c r="BO24" i="24"/>
  <c r="AY24" i="24"/>
  <c r="AH24" i="24"/>
  <c r="J24" i="24" s="1"/>
  <c r="K24" i="24" s="1"/>
  <c r="BN24" i="24"/>
  <c r="BK25" i="27"/>
  <c r="P24" i="27"/>
  <c r="AK24" i="27" s="1"/>
  <c r="B24" i="27" s="1"/>
  <c r="BI25" i="27"/>
  <c r="AQ26" i="27"/>
  <c r="AC25" i="27"/>
  <c r="Z25" i="27" s="1"/>
  <c r="AU24" i="27"/>
  <c r="H25" i="26"/>
  <c r="BF25" i="1" s="1"/>
  <c r="AN24" i="26"/>
  <c r="AM24" i="26" s="1"/>
  <c r="BI24" i="1" s="1"/>
  <c r="AB25" i="26"/>
  <c r="Y25" i="26" s="1"/>
  <c r="AP26" i="26"/>
  <c r="AT24" i="26"/>
  <c r="BG25" i="26"/>
  <c r="B24" i="26"/>
  <c r="AX25" i="26"/>
  <c r="O25" i="26"/>
  <c r="BG25" i="1" s="1"/>
  <c r="AD25" i="25"/>
  <c r="AA25" i="25" s="1"/>
  <c r="AK24" i="25"/>
  <c r="AL24" i="25"/>
  <c r="F24" i="25"/>
  <c r="W24" i="25" s="1"/>
  <c r="X24" i="25" s="1"/>
  <c r="AX24" i="1" s="1"/>
  <c r="AR26" i="25"/>
  <c r="AV24" i="25"/>
  <c r="BK25" i="25"/>
  <c r="CD22" i="1"/>
  <c r="AW22" i="23"/>
  <c r="S24" i="26" l="1"/>
  <c r="BJ24" i="1" s="1"/>
  <c r="BD24" i="1"/>
  <c r="BN24" i="1"/>
  <c r="AJ24" i="24"/>
  <c r="Q24" i="24" s="1"/>
  <c r="R24" i="24" s="1"/>
  <c r="E24" i="24"/>
  <c r="AC25" i="24"/>
  <c r="Z25" i="24" s="1"/>
  <c r="H25" i="24" s="1"/>
  <c r="X25" i="1" s="1"/>
  <c r="AQ26" i="24"/>
  <c r="AU24" i="24"/>
  <c r="BI25" i="24"/>
  <c r="H25" i="27"/>
  <c r="BP25" i="1" s="1"/>
  <c r="AI24" i="24"/>
  <c r="W24" i="27"/>
  <c r="X24" i="27" s="1"/>
  <c r="AP26" i="27"/>
  <c r="AT24" i="27"/>
  <c r="BG25" i="27"/>
  <c r="AB25" i="27"/>
  <c r="Y25" i="27" s="1"/>
  <c r="AW24" i="26"/>
  <c r="T24" i="26"/>
  <c r="U24" i="26" s="1"/>
  <c r="BK24" i="1" s="1"/>
  <c r="C25" i="26"/>
  <c r="BE25" i="1" s="1"/>
  <c r="AE25" i="26"/>
  <c r="B24" i="25"/>
  <c r="AT24" i="1" s="1"/>
  <c r="AB25" i="25"/>
  <c r="Y25" i="25" s="1"/>
  <c r="AP26" i="25"/>
  <c r="AT24" i="25"/>
  <c r="BG25" i="25"/>
  <c r="AN24" i="25"/>
  <c r="AM24" i="25" s="1"/>
  <c r="AY24" i="1" s="1"/>
  <c r="CL24" i="1" s="1"/>
  <c r="O25" i="25"/>
  <c r="AW25" i="1" s="1"/>
  <c r="T22" i="23"/>
  <c r="U22" i="23" s="1"/>
  <c r="CE22" i="1" s="1"/>
  <c r="AO23" i="23"/>
  <c r="V22" i="23"/>
  <c r="AL24" i="24" l="1"/>
  <c r="F24" i="24"/>
  <c r="P24" i="24"/>
  <c r="AK24" i="24" s="1"/>
  <c r="B24" i="24" s="1"/>
  <c r="V24" i="1" s="1"/>
  <c r="BK25" i="24"/>
  <c r="AD25" i="24"/>
  <c r="AA25" i="24" s="1"/>
  <c r="O25" i="24" s="1"/>
  <c r="Y25" i="1" s="1"/>
  <c r="AR26" i="24"/>
  <c r="AV24" i="24"/>
  <c r="BR24" i="1"/>
  <c r="AN24" i="27"/>
  <c r="AM24" i="27" s="1"/>
  <c r="BS24" i="1" s="1"/>
  <c r="S24" i="25"/>
  <c r="S24" i="27"/>
  <c r="C25" i="27"/>
  <c r="BO25" i="1" s="1"/>
  <c r="AE25" i="27"/>
  <c r="D25" i="27" s="1"/>
  <c r="AY25" i="27"/>
  <c r="AG25" i="27"/>
  <c r="D25" i="26"/>
  <c r="V24" i="26"/>
  <c r="AO25" i="26"/>
  <c r="C25" i="25"/>
  <c r="AU25" i="1" s="1"/>
  <c r="AE25" i="25"/>
  <c r="AS23" i="23"/>
  <c r="BJ23" i="23"/>
  <c r="AG23" i="23" s="1"/>
  <c r="I23" i="23" s="1"/>
  <c r="BH23" i="23"/>
  <c r="AE23" i="23" s="1"/>
  <c r="D23" i="23" s="1"/>
  <c r="BL23" i="23"/>
  <c r="AX23" i="23" s="1"/>
  <c r="BT24" i="1" l="1"/>
  <c r="T24" i="27"/>
  <c r="U24" i="27" s="1"/>
  <c r="BU24" i="1" s="1"/>
  <c r="AW24" i="27"/>
  <c r="AW24" i="25"/>
  <c r="AZ24" i="1"/>
  <c r="T24" i="25"/>
  <c r="U24" i="25" s="1"/>
  <c r="BA24" i="1" s="1"/>
  <c r="AB25" i="24"/>
  <c r="Y25" i="24" s="1"/>
  <c r="AT24" i="24"/>
  <c r="BG25" i="24"/>
  <c r="W24" i="24"/>
  <c r="X24" i="24" s="1"/>
  <c r="AP26" i="24"/>
  <c r="I25" i="27"/>
  <c r="BL25" i="26"/>
  <c r="BJ25" i="26"/>
  <c r="AH25" i="26" s="1"/>
  <c r="J25" i="26" s="1"/>
  <c r="K25" i="26" s="1"/>
  <c r="BH25" i="26"/>
  <c r="AS25" i="26"/>
  <c r="D25" i="25"/>
  <c r="AF23" i="23"/>
  <c r="BM23" i="23"/>
  <c r="AH23" i="23"/>
  <c r="BN23" i="23"/>
  <c r="BO23" i="23"/>
  <c r="AY23" i="23"/>
  <c r="AE25" i="24" l="1"/>
  <c r="D25" i="24" s="1"/>
  <c r="C25" i="24"/>
  <c r="W25" i="1" s="1"/>
  <c r="V24" i="25"/>
  <c r="AO25" i="25"/>
  <c r="V24" i="27"/>
  <c r="AO25" i="27"/>
  <c r="AN24" i="24"/>
  <c r="AM24" i="24" s="1"/>
  <c r="AA24" i="1" s="1"/>
  <c r="CK24" i="1" s="1"/>
  <c r="Z24" i="1"/>
  <c r="S24" i="24"/>
  <c r="AU25" i="26"/>
  <c r="AQ27" i="26"/>
  <c r="AC26" i="26"/>
  <c r="Z26" i="26" s="1"/>
  <c r="BM25" i="26"/>
  <c r="AF25" i="26"/>
  <c r="BN25" i="26"/>
  <c r="AG25" i="26"/>
  <c r="BO25" i="26"/>
  <c r="AY25" i="26"/>
  <c r="AI25" i="26" s="1"/>
  <c r="AY25" i="25"/>
  <c r="AU25" i="25"/>
  <c r="AY25" i="24"/>
  <c r="J23" i="23"/>
  <c r="K23" i="23" s="1"/>
  <c r="BI24" i="23" s="1"/>
  <c r="AI23" i="23"/>
  <c r="E23" i="23"/>
  <c r="F23" i="23" s="1"/>
  <c r="BG24" i="23" s="1"/>
  <c r="AJ23" i="23"/>
  <c r="Q23" i="23" s="1"/>
  <c r="AS25" i="27" l="1"/>
  <c r="BJ25" i="27"/>
  <c r="BH25" i="27"/>
  <c r="BL25" i="27"/>
  <c r="H26" i="26"/>
  <c r="BF26" i="1" s="1"/>
  <c r="AH26" i="26"/>
  <c r="J26" i="26" s="1"/>
  <c r="BH25" i="25"/>
  <c r="BJ25" i="25"/>
  <c r="AS25" i="25"/>
  <c r="BL25" i="25"/>
  <c r="AB24" i="1"/>
  <c r="AW24" i="24"/>
  <c r="T24" i="24"/>
  <c r="U24" i="24" s="1"/>
  <c r="AC24" i="1" s="1"/>
  <c r="AT25" i="27"/>
  <c r="I25" i="26"/>
  <c r="BI26" i="26"/>
  <c r="E25" i="26"/>
  <c r="AJ25" i="26"/>
  <c r="Q25" i="26" s="1"/>
  <c r="R25" i="26" s="1"/>
  <c r="BK26" i="26" s="1"/>
  <c r="P25" i="26"/>
  <c r="AL23" i="23"/>
  <c r="AB24" i="23"/>
  <c r="Y24" i="23" s="1"/>
  <c r="AP25" i="23"/>
  <c r="AT23" i="23"/>
  <c r="P23" i="23"/>
  <c r="AK23" i="23" s="1"/>
  <c r="AU23" i="23"/>
  <c r="AQ25" i="23"/>
  <c r="AC24" i="23"/>
  <c r="Z24" i="23" s="1"/>
  <c r="AH25" i="25" l="1"/>
  <c r="BN25" i="25"/>
  <c r="AG25" i="25"/>
  <c r="AF25" i="25"/>
  <c r="BM25" i="25"/>
  <c r="V24" i="24"/>
  <c r="AO25" i="24"/>
  <c r="AX25" i="27"/>
  <c r="BO25" i="27"/>
  <c r="AF25" i="27"/>
  <c r="BM25" i="27"/>
  <c r="AX25" i="25"/>
  <c r="BO25" i="25"/>
  <c r="AU25" i="27"/>
  <c r="AH25" i="27"/>
  <c r="BN25" i="27"/>
  <c r="T25" i="27"/>
  <c r="AD26" i="26"/>
  <c r="AA26" i="26" s="1"/>
  <c r="AR27" i="26"/>
  <c r="AV25" i="26"/>
  <c r="AL25" i="26"/>
  <c r="F25" i="26"/>
  <c r="W25" i="26" s="1"/>
  <c r="X25" i="26" s="1"/>
  <c r="BH25" i="1" s="1"/>
  <c r="AK25" i="26"/>
  <c r="AV25" i="25"/>
  <c r="R23" i="23"/>
  <c r="AV23" i="23" s="1"/>
  <c r="B23" i="23"/>
  <c r="BX23" i="1" s="1"/>
  <c r="C24" i="23"/>
  <c r="BY24" i="1" s="1"/>
  <c r="H24" i="23"/>
  <c r="BZ24" i="1" s="1"/>
  <c r="J25" i="27" l="1"/>
  <c r="K25" i="27" s="1"/>
  <c r="AI25" i="27"/>
  <c r="BL25" i="24"/>
  <c r="BH25" i="24"/>
  <c r="BJ25" i="24"/>
  <c r="AS25" i="24"/>
  <c r="AD24" i="23"/>
  <c r="AA24" i="23" s="1"/>
  <c r="O24" i="23" s="1"/>
  <c r="CA24" i="1" s="1"/>
  <c r="E25" i="25"/>
  <c r="AJ25" i="25"/>
  <c r="Q25" i="25" s="1"/>
  <c r="R25" i="25" s="1"/>
  <c r="I25" i="25"/>
  <c r="AR25" i="23"/>
  <c r="AJ25" i="27"/>
  <c r="Q25" i="27" s="1"/>
  <c r="R25" i="27" s="1"/>
  <c r="E25" i="27"/>
  <c r="J25" i="25"/>
  <c r="K25" i="25" s="1"/>
  <c r="AI25" i="25"/>
  <c r="B25" i="26"/>
  <c r="BD25" i="1" s="1"/>
  <c r="AX26" i="26"/>
  <c r="O26" i="26"/>
  <c r="BG26" i="1" s="1"/>
  <c r="AN25" i="26"/>
  <c r="AM25" i="26" s="1"/>
  <c r="BI25" i="1" s="1"/>
  <c r="AP27" i="26"/>
  <c r="AB26" i="26"/>
  <c r="Y26" i="26" s="1"/>
  <c r="AT25" i="26"/>
  <c r="BG26" i="26"/>
  <c r="W23" i="23"/>
  <c r="X23" i="23" s="1"/>
  <c r="BK24" i="23"/>
  <c r="P25" i="25" l="1"/>
  <c r="AK25" i="25" s="1"/>
  <c r="BK26" i="25"/>
  <c r="AL25" i="25"/>
  <c r="F25" i="25"/>
  <c r="AQ27" i="25"/>
  <c r="AC26" i="25"/>
  <c r="Z26" i="25" s="1"/>
  <c r="AL25" i="27"/>
  <c r="F25" i="27"/>
  <c r="W25" i="27" s="1"/>
  <c r="X25" i="27" s="1"/>
  <c r="AH25" i="24"/>
  <c r="BN25" i="24"/>
  <c r="AG25" i="24"/>
  <c r="AF25" i="24"/>
  <c r="BM25" i="24"/>
  <c r="AR27" i="27"/>
  <c r="AD26" i="27"/>
  <c r="AA26" i="27" s="1"/>
  <c r="O26" i="27" s="1"/>
  <c r="BQ26" i="1" s="1"/>
  <c r="AV25" i="27"/>
  <c r="BI26" i="25"/>
  <c r="AX25" i="24"/>
  <c r="BO25" i="24"/>
  <c r="S25" i="26"/>
  <c r="P25" i="27"/>
  <c r="AK25" i="27" s="1"/>
  <c r="B25" i="27" s="1"/>
  <c r="BK26" i="27"/>
  <c r="AR27" i="25"/>
  <c r="AD26" i="25"/>
  <c r="AC26" i="27"/>
  <c r="Z26" i="27" s="1"/>
  <c r="AQ27" i="27"/>
  <c r="BI26" i="27"/>
  <c r="AY26" i="27"/>
  <c r="C26" i="26"/>
  <c r="BE26" i="1" s="1"/>
  <c r="AE26" i="26"/>
  <c r="CB23" i="1"/>
  <c r="AN23" i="23"/>
  <c r="AM23" i="23" s="1"/>
  <c r="CC23" i="1" s="1"/>
  <c r="S23" i="23"/>
  <c r="CD23" i="1" s="1"/>
  <c r="AA26" i="25" l="1"/>
  <c r="O26" i="25" s="1"/>
  <c r="AW26" i="1" s="1"/>
  <c r="AW25" i="26"/>
  <c r="BJ25" i="1"/>
  <c r="T25" i="26"/>
  <c r="U25" i="26" s="1"/>
  <c r="BK25" i="1" s="1"/>
  <c r="AJ25" i="24"/>
  <c r="Q25" i="24" s="1"/>
  <c r="R25" i="24" s="1"/>
  <c r="E25" i="24"/>
  <c r="H26" i="25"/>
  <c r="AV26" i="1" s="1"/>
  <c r="AH26" i="27"/>
  <c r="J26" i="27" s="1"/>
  <c r="H26" i="27"/>
  <c r="BP26" i="1" s="1"/>
  <c r="I25" i="24"/>
  <c r="W25" i="25"/>
  <c r="X25" i="25" s="1"/>
  <c r="AP27" i="25"/>
  <c r="AT25" i="25"/>
  <c r="AT26" i="25" s="1"/>
  <c r="BG26" i="25"/>
  <c r="AB26" i="25"/>
  <c r="Y26" i="25" s="1"/>
  <c r="AN25" i="27"/>
  <c r="AM25" i="27" s="1"/>
  <c r="BS25" i="1" s="1"/>
  <c r="BR25" i="1"/>
  <c r="J25" i="24"/>
  <c r="K25" i="24" s="1"/>
  <c r="AI25" i="24"/>
  <c r="B25" i="25"/>
  <c r="AT25" i="1" s="1"/>
  <c r="AB26" i="27"/>
  <c r="Y26" i="27" s="1"/>
  <c r="AP27" i="27"/>
  <c r="BG26" i="27"/>
  <c r="S25" i="27"/>
  <c r="U25" i="27" s="1"/>
  <c r="BU25" i="1" s="1"/>
  <c r="BN25" i="1"/>
  <c r="D26" i="26"/>
  <c r="T25" i="24"/>
  <c r="AW23" i="23"/>
  <c r="V23" i="23" s="1"/>
  <c r="C26" i="25" l="1"/>
  <c r="AU26" i="1" s="1"/>
  <c r="AE26" i="25"/>
  <c r="D26" i="25" s="1"/>
  <c r="C26" i="27"/>
  <c r="BO26" i="1" s="1"/>
  <c r="AF26" i="27"/>
  <c r="AL25" i="24"/>
  <c r="F25" i="24"/>
  <c r="W25" i="24" s="1"/>
  <c r="X25" i="24" s="1"/>
  <c r="AD26" i="24"/>
  <c r="AA26" i="24" s="1"/>
  <c r="O26" i="24" s="1"/>
  <c r="Y26" i="1" s="1"/>
  <c r="AR27" i="24"/>
  <c r="AV25" i="24"/>
  <c r="P25" i="24"/>
  <c r="AK25" i="24" s="1"/>
  <c r="BK26" i="24"/>
  <c r="BT25" i="1"/>
  <c r="AW25" i="27"/>
  <c r="AQ27" i="24"/>
  <c r="AC26" i="24"/>
  <c r="Z26" i="24" s="1"/>
  <c r="AU25" i="24"/>
  <c r="AX25" i="1"/>
  <c r="S25" i="25"/>
  <c r="AN25" i="25"/>
  <c r="AM25" i="25" s="1"/>
  <c r="AY25" i="1" s="1"/>
  <c r="CL25" i="1" s="1"/>
  <c r="BI26" i="24"/>
  <c r="V25" i="26"/>
  <c r="AO26" i="26"/>
  <c r="K26" i="27"/>
  <c r="T23" i="23"/>
  <c r="U23" i="23" s="1"/>
  <c r="CE23" i="1" s="1"/>
  <c r="AO24" i="23"/>
  <c r="BL24" i="23" s="1"/>
  <c r="AX24" i="23" s="1"/>
  <c r="AY24" i="23"/>
  <c r="V25" i="27" l="1"/>
  <c r="AO26" i="27"/>
  <c r="AB26" i="24"/>
  <c r="Y26" i="24" s="1"/>
  <c r="AT25" i="24"/>
  <c r="AP27" i="24"/>
  <c r="BG26" i="24"/>
  <c r="AZ25" i="1"/>
  <c r="AW25" i="25"/>
  <c r="B25" i="24"/>
  <c r="E26" i="27"/>
  <c r="Z25" i="1"/>
  <c r="AN25" i="24"/>
  <c r="AM25" i="24" s="1"/>
  <c r="AA25" i="1" s="1"/>
  <c r="CK25" i="1" s="1"/>
  <c r="S25" i="24"/>
  <c r="AS26" i="26"/>
  <c r="BL26" i="26"/>
  <c r="BJ26" i="26"/>
  <c r="BH26" i="26"/>
  <c r="AG26" i="24"/>
  <c r="I26" i="24" s="1"/>
  <c r="H26" i="24"/>
  <c r="X26" i="1" s="1"/>
  <c r="AC27" i="27"/>
  <c r="Z27" i="27" s="1"/>
  <c r="AQ28" i="27"/>
  <c r="AH26" i="25"/>
  <c r="AY26" i="25"/>
  <c r="AS24" i="23"/>
  <c r="BJ24" i="23"/>
  <c r="BO24" i="23"/>
  <c r="BH24" i="23"/>
  <c r="AF24" i="23" s="1"/>
  <c r="AG24" i="23" l="1"/>
  <c r="I24" i="23" s="1"/>
  <c r="AH24" i="23"/>
  <c r="J24" i="23" s="1"/>
  <c r="V25" i="25"/>
  <c r="AO26" i="25"/>
  <c r="AW25" i="24"/>
  <c r="AB25" i="1"/>
  <c r="F26" i="27"/>
  <c r="BM26" i="26"/>
  <c r="AF26" i="26"/>
  <c r="C26" i="24"/>
  <c r="W26" i="1" s="1"/>
  <c r="AE26" i="24"/>
  <c r="D26" i="24" s="1"/>
  <c r="AJ24" i="23"/>
  <c r="Q24" i="23" s="1"/>
  <c r="BN26" i="26"/>
  <c r="AG26" i="26"/>
  <c r="I26" i="26" s="1"/>
  <c r="V25" i="1"/>
  <c r="U25" i="24"/>
  <c r="AC25" i="1" s="1"/>
  <c r="BH26" i="27"/>
  <c r="BL26" i="27"/>
  <c r="AS26" i="27"/>
  <c r="BJ26" i="27"/>
  <c r="BO26" i="26"/>
  <c r="AY26" i="26"/>
  <c r="AI26" i="26" s="1"/>
  <c r="P26" i="26" s="1"/>
  <c r="T25" i="25"/>
  <c r="U25" i="25" s="1"/>
  <c r="BA25" i="1" s="1"/>
  <c r="AH27" i="27"/>
  <c r="H27" i="27"/>
  <c r="BP27" i="1" s="1"/>
  <c r="K26" i="26"/>
  <c r="J26" i="25"/>
  <c r="E24" i="23"/>
  <c r="K24" i="23"/>
  <c r="BN24" i="23"/>
  <c r="AE24" i="23"/>
  <c r="BM24" i="23"/>
  <c r="BI25" i="23" l="1"/>
  <c r="AL24" i="23"/>
  <c r="AP28" i="27"/>
  <c r="AT26" i="27"/>
  <c r="AB27" i="27"/>
  <c r="Y27" i="27" s="1"/>
  <c r="BN26" i="27"/>
  <c r="AG26" i="27"/>
  <c r="AU26" i="27"/>
  <c r="AK26" i="26"/>
  <c r="V25" i="24"/>
  <c r="AO26" i="24"/>
  <c r="BL26" i="25"/>
  <c r="BJ26" i="25"/>
  <c r="BH26" i="25"/>
  <c r="AS26" i="25"/>
  <c r="AX26" i="27"/>
  <c r="AJ26" i="27" s="1"/>
  <c r="Q26" i="27" s="1"/>
  <c r="AL26" i="27" s="1"/>
  <c r="BO26" i="27"/>
  <c r="BM26" i="27"/>
  <c r="AE26" i="27"/>
  <c r="E26" i="26"/>
  <c r="AJ26" i="26"/>
  <c r="Q26" i="26" s="1"/>
  <c r="R26" i="26" s="1"/>
  <c r="AQ26" i="23"/>
  <c r="AU24" i="23"/>
  <c r="AC25" i="23"/>
  <c r="Z25" i="23" s="1"/>
  <c r="H25" i="23" s="1"/>
  <c r="BZ25" i="1" s="1"/>
  <c r="J27" i="27"/>
  <c r="AC27" i="26"/>
  <c r="Z27" i="26" s="1"/>
  <c r="AU26" i="26"/>
  <c r="AQ28" i="26"/>
  <c r="BI27" i="26"/>
  <c r="D24" i="23"/>
  <c r="AI24" i="23"/>
  <c r="BK27" i="26" l="1"/>
  <c r="AR28" i="26"/>
  <c r="AD27" i="26"/>
  <c r="AA27" i="26" s="1"/>
  <c r="AV26" i="26"/>
  <c r="I26" i="27"/>
  <c r="BI27" i="27"/>
  <c r="AF26" i="25"/>
  <c r="BM26" i="25"/>
  <c r="C27" i="27"/>
  <c r="BO27" i="1" s="1"/>
  <c r="AF27" i="27"/>
  <c r="E27" i="27" s="1"/>
  <c r="F27" i="27" s="1"/>
  <c r="AX26" i="25"/>
  <c r="AI26" i="25" s="1"/>
  <c r="P26" i="25" s="1"/>
  <c r="BO26" i="25"/>
  <c r="AG26" i="25"/>
  <c r="BN26" i="25"/>
  <c r="BH26" i="24"/>
  <c r="AS26" i="24"/>
  <c r="BL26" i="24"/>
  <c r="BJ26" i="24"/>
  <c r="F26" i="26"/>
  <c r="AL26" i="26"/>
  <c r="B26" i="26" s="1"/>
  <c r="BD26" i="1" s="1"/>
  <c r="D26" i="27"/>
  <c r="BG27" i="27"/>
  <c r="AI26" i="27"/>
  <c r="K27" i="27"/>
  <c r="H27" i="26"/>
  <c r="BF27" i="1" s="1"/>
  <c r="AH27" i="26"/>
  <c r="P24" i="23"/>
  <c r="R24" i="23" s="1"/>
  <c r="BK25" i="23" s="1"/>
  <c r="F24" i="23"/>
  <c r="AK24" i="23" l="1"/>
  <c r="B24" i="23" s="1"/>
  <c r="BX24" i="1" s="1"/>
  <c r="I26" i="25"/>
  <c r="AB27" i="26"/>
  <c r="Y27" i="26" s="1"/>
  <c r="AP28" i="26"/>
  <c r="AT26" i="26"/>
  <c r="BG27" i="26"/>
  <c r="BN26" i="24"/>
  <c r="AH26" i="24"/>
  <c r="W26" i="26"/>
  <c r="X26" i="26" s="1"/>
  <c r="AX26" i="24"/>
  <c r="BO26" i="24"/>
  <c r="AY26" i="24"/>
  <c r="O27" i="26"/>
  <c r="BG27" i="1" s="1"/>
  <c r="AB28" i="27"/>
  <c r="Y28" i="27" s="1"/>
  <c r="AP29" i="27"/>
  <c r="P26" i="27"/>
  <c r="R26" i="27" s="1"/>
  <c r="BK27" i="27" s="1"/>
  <c r="AF26" i="24"/>
  <c r="BM26" i="24"/>
  <c r="E26" i="25"/>
  <c r="AJ26" i="25"/>
  <c r="Q26" i="25" s="1"/>
  <c r="R26" i="25" s="1"/>
  <c r="AC28" i="27"/>
  <c r="Z28" i="27" s="1"/>
  <c r="AQ29" i="27"/>
  <c r="J27" i="26"/>
  <c r="AT24" i="23"/>
  <c r="AP26" i="23"/>
  <c r="AB25" i="23"/>
  <c r="Y25" i="23" s="1"/>
  <c r="C25" i="23" s="1"/>
  <c r="BY25" i="1" s="1"/>
  <c r="W24" i="23"/>
  <c r="X24" i="23" s="1"/>
  <c r="BG25" i="23"/>
  <c r="AV24" i="23"/>
  <c r="AR26" i="23"/>
  <c r="AD25" i="23"/>
  <c r="AA25" i="23" s="1"/>
  <c r="C28" i="27" l="1"/>
  <c r="BO28" i="1" s="1"/>
  <c r="F26" i="25"/>
  <c r="AL26" i="25"/>
  <c r="AD27" i="25"/>
  <c r="C27" i="26"/>
  <c r="BE27" i="1" s="1"/>
  <c r="AV26" i="25"/>
  <c r="BK27" i="25"/>
  <c r="AR28" i="25"/>
  <c r="AD27" i="27"/>
  <c r="AA27" i="27" s="1"/>
  <c r="O27" i="27" s="1"/>
  <c r="BQ27" i="1" s="1"/>
  <c r="AR28" i="27"/>
  <c r="AV26" i="27"/>
  <c r="W26" i="27"/>
  <c r="X26" i="27" s="1"/>
  <c r="BH26" i="1"/>
  <c r="AN26" i="26"/>
  <c r="AM26" i="26" s="1"/>
  <c r="BI26" i="1" s="1"/>
  <c r="S26" i="26"/>
  <c r="K26" i="25"/>
  <c r="AK26" i="25"/>
  <c r="B26" i="25" s="1"/>
  <c r="AT26" i="1" s="1"/>
  <c r="AJ26" i="24"/>
  <c r="Q26" i="24" s="1"/>
  <c r="R26" i="24" s="1"/>
  <c r="E26" i="24"/>
  <c r="AI26" i="24"/>
  <c r="J26" i="24"/>
  <c r="K26" i="24" s="1"/>
  <c r="AK26" i="27"/>
  <c r="B26" i="27" s="1"/>
  <c r="BN26" i="1" s="1"/>
  <c r="H28" i="27"/>
  <c r="BP28" i="1" s="1"/>
  <c r="K27" i="26"/>
  <c r="T26" i="26"/>
  <c r="U26" i="26" s="1"/>
  <c r="BK26" i="1" s="1"/>
  <c r="O25" i="23"/>
  <c r="CA25" i="1" s="1"/>
  <c r="CB24" i="1"/>
  <c r="AN24" i="23"/>
  <c r="AM24" i="23" s="1"/>
  <c r="CC24" i="1" s="1"/>
  <c r="S24" i="23"/>
  <c r="AA27" i="25" l="1"/>
  <c r="O27" i="25" s="1"/>
  <c r="AW27" i="1" s="1"/>
  <c r="P26" i="24"/>
  <c r="AK26" i="24" s="1"/>
  <c r="BK27" i="24"/>
  <c r="F26" i="24"/>
  <c r="AL26" i="24"/>
  <c r="BR26" i="1"/>
  <c r="S26" i="27"/>
  <c r="AN26" i="27"/>
  <c r="AM26" i="27" s="1"/>
  <c r="BS26" i="1" s="1"/>
  <c r="AB27" i="25"/>
  <c r="Y27" i="25" s="1"/>
  <c r="AP28" i="25"/>
  <c r="BG27" i="25"/>
  <c r="AD27" i="24"/>
  <c r="AA27" i="24" s="1"/>
  <c r="O27" i="24" s="1"/>
  <c r="Y27" i="1" s="1"/>
  <c r="AV26" i="24"/>
  <c r="W26" i="24"/>
  <c r="X26" i="24" s="1"/>
  <c r="AR28" i="24"/>
  <c r="AC27" i="25"/>
  <c r="Z27" i="25" s="1"/>
  <c r="AQ28" i="25"/>
  <c r="AU26" i="25"/>
  <c r="BI27" i="25"/>
  <c r="BJ26" i="1"/>
  <c r="AW26" i="26"/>
  <c r="AC27" i="24"/>
  <c r="Z27" i="24" s="1"/>
  <c r="AQ28" i="24"/>
  <c r="AU26" i="24"/>
  <c r="BI27" i="24"/>
  <c r="W26" i="25"/>
  <c r="X26" i="25" s="1"/>
  <c r="AC28" i="26"/>
  <c r="Z28" i="26" s="1"/>
  <c r="AQ29" i="26"/>
  <c r="AW24" i="23"/>
  <c r="CD24" i="1"/>
  <c r="T24" i="23"/>
  <c r="U24" i="23" s="1"/>
  <c r="CE24" i="1" s="1"/>
  <c r="C27" i="25" l="1"/>
  <c r="AU27" i="1" s="1"/>
  <c r="BT26" i="1"/>
  <c r="AW26" i="27"/>
  <c r="AG27" i="24"/>
  <c r="I27" i="24" s="1"/>
  <c r="H27" i="24"/>
  <c r="X27" i="1" s="1"/>
  <c r="V26" i="26"/>
  <c r="AO27" i="26"/>
  <c r="AX26" i="1"/>
  <c r="AN26" i="25"/>
  <c r="AM26" i="25" s="1"/>
  <c r="AY26" i="1" s="1"/>
  <c r="CL26" i="1" s="1"/>
  <c r="S26" i="25"/>
  <c r="AP28" i="24"/>
  <c r="AB27" i="24"/>
  <c r="Y27" i="24" s="1"/>
  <c r="AT26" i="24"/>
  <c r="BG27" i="24"/>
  <c r="Z26" i="1"/>
  <c r="AN26" i="24"/>
  <c r="AM26" i="24" s="1"/>
  <c r="AA26" i="1" s="1"/>
  <c r="CK26" i="1" s="1"/>
  <c r="H27" i="25"/>
  <c r="AV27" i="1" s="1"/>
  <c r="B26" i="24"/>
  <c r="H28" i="26"/>
  <c r="BF28" i="1" s="1"/>
  <c r="AE27" i="26"/>
  <c r="AX27" i="26"/>
  <c r="V24" i="23"/>
  <c r="AO25" i="23"/>
  <c r="BH27" i="26" l="1"/>
  <c r="BL27" i="26"/>
  <c r="AS27" i="26"/>
  <c r="BJ27" i="26"/>
  <c r="V26" i="1"/>
  <c r="C27" i="24"/>
  <c r="W27" i="1" s="1"/>
  <c r="T26" i="27"/>
  <c r="U26" i="27" s="1"/>
  <c r="BU26" i="1" s="1"/>
  <c r="AO27" i="27"/>
  <c r="V26" i="27"/>
  <c r="S26" i="24"/>
  <c r="AZ26" i="1"/>
  <c r="AW26" i="25"/>
  <c r="D27" i="26"/>
  <c r="BH25" i="23"/>
  <c r="AF25" i="23" s="1"/>
  <c r="E25" i="23" s="1"/>
  <c r="BL25" i="23"/>
  <c r="AY25" i="23" s="1"/>
  <c r="AS25" i="23"/>
  <c r="BJ25" i="23"/>
  <c r="AH25" i="23" s="1"/>
  <c r="J25" i="23" s="1"/>
  <c r="K25" i="23" s="1"/>
  <c r="V26" i="25" l="1"/>
  <c r="AO27" i="25"/>
  <c r="T26" i="25"/>
  <c r="U26" i="25" s="1"/>
  <c r="BA26" i="1" s="1"/>
  <c r="AG27" i="26"/>
  <c r="AU27" i="26"/>
  <c r="BN27" i="26"/>
  <c r="AB26" i="1"/>
  <c r="T26" i="24"/>
  <c r="U26" i="24" s="1"/>
  <c r="AC26" i="1" s="1"/>
  <c r="AW26" i="24"/>
  <c r="BH27" i="27"/>
  <c r="BJ27" i="27"/>
  <c r="BL27" i="27"/>
  <c r="AS27" i="27"/>
  <c r="AT27" i="27"/>
  <c r="AY27" i="26"/>
  <c r="AI27" i="26" s="1"/>
  <c r="P27" i="26" s="1"/>
  <c r="BO27" i="26"/>
  <c r="AF27" i="26"/>
  <c r="BM27" i="26"/>
  <c r="AE27" i="25"/>
  <c r="AH27" i="25"/>
  <c r="AX27" i="24"/>
  <c r="AE27" i="24"/>
  <c r="AG25" i="23"/>
  <c r="I25" i="23" s="1"/>
  <c r="BN25" i="23"/>
  <c r="AX25" i="23"/>
  <c r="AJ25" i="23" s="1"/>
  <c r="Q25" i="23" s="1"/>
  <c r="R25" i="23" s="1"/>
  <c r="AR27" i="23" s="1"/>
  <c r="BO25" i="23"/>
  <c r="AE25" i="23"/>
  <c r="BM25" i="23"/>
  <c r="AU25" i="23"/>
  <c r="AQ27" i="23"/>
  <c r="AC26" i="23"/>
  <c r="Z26" i="23" s="1"/>
  <c r="F25" i="23"/>
  <c r="AV25" i="23" l="1"/>
  <c r="AY27" i="27"/>
  <c r="BO27" i="27"/>
  <c r="AX27" i="27"/>
  <c r="AJ27" i="27" s="1"/>
  <c r="Q27" i="27" s="1"/>
  <c r="I27" i="26"/>
  <c r="AK27" i="26" s="1"/>
  <c r="BI28" i="26"/>
  <c r="AU27" i="27"/>
  <c r="AG27" i="27"/>
  <c r="BN27" i="27"/>
  <c r="BI26" i="23"/>
  <c r="BM27" i="27"/>
  <c r="AE27" i="27"/>
  <c r="BJ27" i="25"/>
  <c r="AS27" i="25"/>
  <c r="BL27" i="25"/>
  <c r="BH27" i="25"/>
  <c r="E27" i="26"/>
  <c r="AJ27" i="26"/>
  <c r="Q27" i="26" s="1"/>
  <c r="R27" i="26" s="1"/>
  <c r="AO27" i="24"/>
  <c r="V26" i="24"/>
  <c r="J27" i="25"/>
  <c r="D27" i="25"/>
  <c r="D27" i="24"/>
  <c r="AL25" i="23"/>
  <c r="AI25" i="23"/>
  <c r="D25" i="23"/>
  <c r="AD26" i="23"/>
  <c r="AA26" i="23" s="1"/>
  <c r="O26" i="23" s="1"/>
  <c r="CA26" i="1" s="1"/>
  <c r="H26" i="23"/>
  <c r="BZ26" i="1" s="1"/>
  <c r="AT25" i="23"/>
  <c r="AP27" i="23"/>
  <c r="AB26" i="23"/>
  <c r="Y26" i="23" s="1"/>
  <c r="BG26" i="23"/>
  <c r="W25" i="23"/>
  <c r="X25" i="23" s="1"/>
  <c r="AG27" i="25" l="1"/>
  <c r="I27" i="25" s="1"/>
  <c r="BN27" i="25"/>
  <c r="AL27" i="27"/>
  <c r="R27" i="27"/>
  <c r="AY27" i="25"/>
  <c r="BO27" i="25"/>
  <c r="AX27" i="25"/>
  <c r="BL27" i="24"/>
  <c r="BH27" i="24"/>
  <c r="AS27" i="24"/>
  <c r="BJ27" i="24"/>
  <c r="AR29" i="26"/>
  <c r="AD28" i="26"/>
  <c r="AA28" i="26" s="1"/>
  <c r="AV27" i="26"/>
  <c r="BK28" i="26"/>
  <c r="F27" i="26"/>
  <c r="AL27" i="26"/>
  <c r="B27" i="26" s="1"/>
  <c r="BD27" i="1" s="1"/>
  <c r="BG28" i="27"/>
  <c r="AI27" i="27"/>
  <c r="D27" i="27"/>
  <c r="AF27" i="25"/>
  <c r="BM27" i="25"/>
  <c r="I27" i="27"/>
  <c r="BI28" i="27"/>
  <c r="K27" i="25"/>
  <c r="AX26" i="23"/>
  <c r="BK26" i="23"/>
  <c r="P25" i="23"/>
  <c r="AK25" i="23" s="1"/>
  <c r="B25" i="23" s="1"/>
  <c r="BX25" i="1" s="1"/>
  <c r="CB25" i="1"/>
  <c r="AN25" i="23"/>
  <c r="AM25" i="23" s="1"/>
  <c r="CC25" i="1" s="1"/>
  <c r="C26" i="23"/>
  <c r="BY26" i="1" s="1"/>
  <c r="E27" i="25" l="1"/>
  <c r="AJ27" i="25"/>
  <c r="Q27" i="25" s="1"/>
  <c r="R27" i="25" s="1"/>
  <c r="O28" i="26"/>
  <c r="BG28" i="1" s="1"/>
  <c r="AI27" i="25"/>
  <c r="W27" i="27"/>
  <c r="X27" i="27" s="1"/>
  <c r="AR29" i="27"/>
  <c r="AD28" i="27"/>
  <c r="AA28" i="27" s="1"/>
  <c r="O28" i="27" s="1"/>
  <c r="BQ28" i="1" s="1"/>
  <c r="AV27" i="27"/>
  <c r="BN27" i="24"/>
  <c r="AH27" i="24"/>
  <c r="AB28" i="26"/>
  <c r="Y28" i="26" s="1"/>
  <c r="AP29" i="26"/>
  <c r="AT27" i="26"/>
  <c r="BG28" i="26"/>
  <c r="AT27" i="24"/>
  <c r="AF27" i="24"/>
  <c r="BM27" i="24"/>
  <c r="P27" i="27"/>
  <c r="AK27" i="27" s="1"/>
  <c r="B27" i="27" s="1"/>
  <c r="BN27" i="1" s="1"/>
  <c r="BK28" i="27"/>
  <c r="W27" i="26"/>
  <c r="X27" i="26" s="1"/>
  <c r="AY27" i="24"/>
  <c r="BO27" i="24"/>
  <c r="AH28" i="27"/>
  <c r="AF28" i="27"/>
  <c r="AC28" i="25"/>
  <c r="Z28" i="25" s="1"/>
  <c r="AQ29" i="25"/>
  <c r="BI28" i="25"/>
  <c r="AU27" i="25"/>
  <c r="S25" i="23"/>
  <c r="CD25" i="1" s="1"/>
  <c r="BH27" i="1" l="1"/>
  <c r="AN27" i="26"/>
  <c r="AM27" i="26" s="1"/>
  <c r="BI27" i="1" s="1"/>
  <c r="S27" i="26"/>
  <c r="BR27" i="1"/>
  <c r="S27" i="27"/>
  <c r="AN27" i="27"/>
  <c r="AM27" i="27" s="1"/>
  <c r="BS27" i="1" s="1"/>
  <c r="BK28" i="25"/>
  <c r="P27" i="25"/>
  <c r="AK27" i="25" s="1"/>
  <c r="B27" i="25" s="1"/>
  <c r="AT27" i="1" s="1"/>
  <c r="AE28" i="26"/>
  <c r="D28" i="26" s="1"/>
  <c r="C28" i="26"/>
  <c r="BE28" i="1" s="1"/>
  <c r="AX28" i="27"/>
  <c r="E27" i="24"/>
  <c r="AJ27" i="24"/>
  <c r="Q27" i="24" s="1"/>
  <c r="R27" i="24" s="1"/>
  <c r="AI27" i="24"/>
  <c r="J27" i="24"/>
  <c r="K27" i="24" s="1"/>
  <c r="AR29" i="25"/>
  <c r="AV27" i="25"/>
  <c r="AD28" i="25"/>
  <c r="F27" i="25"/>
  <c r="AL27" i="25"/>
  <c r="J28" i="27"/>
  <c r="K28" i="27" s="1"/>
  <c r="E28" i="27"/>
  <c r="F28" i="27" s="1"/>
  <c r="H28" i="25"/>
  <c r="AV28" i="1" s="1"/>
  <c r="AG28" i="25"/>
  <c r="AW25" i="23"/>
  <c r="V25" i="23" s="1"/>
  <c r="AA28" i="25" l="1"/>
  <c r="O28" i="25" s="1"/>
  <c r="AW28" i="1" s="1"/>
  <c r="AB29" i="27"/>
  <c r="Y29" i="27" s="1"/>
  <c r="AP30" i="27"/>
  <c r="AQ29" i="24"/>
  <c r="BI28" i="24"/>
  <c r="AU27" i="24"/>
  <c r="AC28" i="24"/>
  <c r="Z28" i="24" s="1"/>
  <c r="H28" i="24" s="1"/>
  <c r="X28" i="1" s="1"/>
  <c r="AC29" i="27"/>
  <c r="Z29" i="27" s="1"/>
  <c r="H29" i="27" s="1"/>
  <c r="BP29" i="1" s="1"/>
  <c r="AQ30" i="27"/>
  <c r="AD28" i="24"/>
  <c r="AA28" i="24" s="1"/>
  <c r="AV27" i="24"/>
  <c r="AR29" i="24"/>
  <c r="BT27" i="1"/>
  <c r="AW27" i="27"/>
  <c r="F27" i="24"/>
  <c r="W27" i="24" s="1"/>
  <c r="X27" i="24" s="1"/>
  <c r="AL27" i="24"/>
  <c r="P27" i="24"/>
  <c r="AK27" i="24" s="1"/>
  <c r="BK28" i="24"/>
  <c r="AP29" i="25"/>
  <c r="AB28" i="25"/>
  <c r="Y28" i="25" s="1"/>
  <c r="AT27" i="25"/>
  <c r="BG28" i="25"/>
  <c r="W27" i="25"/>
  <c r="X27" i="25" s="1"/>
  <c r="BJ27" i="1"/>
  <c r="AW27" i="26"/>
  <c r="T27" i="26"/>
  <c r="U27" i="26" s="1"/>
  <c r="BK27" i="1" s="1"/>
  <c r="AH28" i="26"/>
  <c r="AX28" i="26"/>
  <c r="AT28" i="26"/>
  <c r="I28" i="25"/>
  <c r="T25" i="23"/>
  <c r="U25" i="23" s="1"/>
  <c r="CE25" i="1" s="1"/>
  <c r="AO26" i="23"/>
  <c r="BH26" i="23" s="1"/>
  <c r="AN27" i="24" l="1"/>
  <c r="AM27" i="24" s="1"/>
  <c r="AA27" i="1" s="1"/>
  <c r="CK27" i="1" s="1"/>
  <c r="Z27" i="1"/>
  <c r="V27" i="26"/>
  <c r="AO28" i="26"/>
  <c r="AN27" i="25"/>
  <c r="AM27" i="25" s="1"/>
  <c r="AY27" i="1" s="1"/>
  <c r="CL27" i="1" s="1"/>
  <c r="AX27" i="1"/>
  <c r="S27" i="25"/>
  <c r="B27" i="24"/>
  <c r="V27" i="1" s="1"/>
  <c r="O28" i="24"/>
  <c r="Y28" i="1" s="1"/>
  <c r="AB28" i="24"/>
  <c r="Y28" i="24" s="1"/>
  <c r="AP29" i="24"/>
  <c r="BG28" i="24"/>
  <c r="T27" i="27"/>
  <c r="U27" i="27" s="1"/>
  <c r="BU27" i="1" s="1"/>
  <c r="AO28" i="27"/>
  <c r="V27" i="27"/>
  <c r="C28" i="25"/>
  <c r="AU28" i="1" s="1"/>
  <c r="AE28" i="25"/>
  <c r="D28" i="25" s="1"/>
  <c r="C29" i="27"/>
  <c r="BO29" i="1" s="1"/>
  <c r="J28" i="26"/>
  <c r="K28" i="26" s="1"/>
  <c r="BL26" i="23"/>
  <c r="BO26" i="23" s="1"/>
  <c r="BJ26" i="23"/>
  <c r="AG26" i="23" s="1"/>
  <c r="I26" i="23" s="1"/>
  <c r="AS26" i="23"/>
  <c r="AH26" i="23"/>
  <c r="AE26" i="23"/>
  <c r="BM26" i="23"/>
  <c r="AF26" i="23"/>
  <c r="AZ27" i="1" l="1"/>
  <c r="AW27" i="25"/>
  <c r="T27" i="25" s="1"/>
  <c r="U27" i="25" s="1"/>
  <c r="BA27" i="1" s="1"/>
  <c r="BL28" i="26"/>
  <c r="BH28" i="26"/>
  <c r="AS28" i="26"/>
  <c r="BJ28" i="26"/>
  <c r="AQ30" i="26"/>
  <c r="AC29" i="26"/>
  <c r="Z29" i="26" s="1"/>
  <c r="AE28" i="24"/>
  <c r="D28" i="24" s="1"/>
  <c r="C28" i="24"/>
  <c r="W28" i="1" s="1"/>
  <c r="S27" i="24"/>
  <c r="AY26" i="23"/>
  <c r="AI26" i="23" s="1"/>
  <c r="BH28" i="27"/>
  <c r="BL28" i="27"/>
  <c r="AS28" i="27"/>
  <c r="BJ28" i="27"/>
  <c r="AU28" i="27" s="1"/>
  <c r="BN26" i="23"/>
  <c r="E26" i="23"/>
  <c r="D26" i="23"/>
  <c r="J26" i="23"/>
  <c r="AJ26" i="23" l="1"/>
  <c r="Q26" i="23" s="1"/>
  <c r="AE28" i="27"/>
  <c r="BM28" i="27"/>
  <c r="AG28" i="26"/>
  <c r="BN28" i="26"/>
  <c r="AY28" i="27"/>
  <c r="AJ28" i="27" s="1"/>
  <c r="Q28" i="27" s="1"/>
  <c r="BO28" i="27"/>
  <c r="AB27" i="1"/>
  <c r="AW27" i="24"/>
  <c r="BM28" i="26"/>
  <c r="AF28" i="26"/>
  <c r="AT28" i="27"/>
  <c r="AY28" i="26"/>
  <c r="AI28" i="26" s="1"/>
  <c r="P28" i="26" s="1"/>
  <c r="BO28" i="26"/>
  <c r="AG28" i="27"/>
  <c r="BN28" i="27"/>
  <c r="AU28" i="26"/>
  <c r="AO28" i="25"/>
  <c r="V27" i="25"/>
  <c r="H29" i="26"/>
  <c r="BF29" i="1" s="1"/>
  <c r="AX28" i="25"/>
  <c r="AX28" i="24"/>
  <c r="F26" i="23"/>
  <c r="AT26" i="23" s="1"/>
  <c r="AL26" i="23"/>
  <c r="K26" i="23"/>
  <c r="AU26" i="23" s="1"/>
  <c r="P26" i="23"/>
  <c r="R26" i="23" s="1"/>
  <c r="T27" i="24" l="1"/>
  <c r="U27" i="24" s="1"/>
  <c r="AC27" i="1" s="1"/>
  <c r="V27" i="24"/>
  <c r="AO28" i="24"/>
  <c r="I28" i="27"/>
  <c r="BI29" i="27"/>
  <c r="AB27" i="23"/>
  <c r="Y27" i="23" s="1"/>
  <c r="C27" i="23" s="1"/>
  <c r="BY27" i="1" s="1"/>
  <c r="AL28" i="27"/>
  <c r="R28" i="27"/>
  <c r="I28" i="26"/>
  <c r="AK28" i="26" s="1"/>
  <c r="BI29" i="26"/>
  <c r="E28" i="26"/>
  <c r="AJ28" i="26"/>
  <c r="Q28" i="26" s="1"/>
  <c r="R28" i="26" s="1"/>
  <c r="AP28" i="23"/>
  <c r="BG27" i="23"/>
  <c r="AS28" i="25"/>
  <c r="BH28" i="25"/>
  <c r="BJ28" i="25"/>
  <c r="BL28" i="25"/>
  <c r="D28" i="27"/>
  <c r="BG29" i="27"/>
  <c r="AI28" i="27"/>
  <c r="AR30" i="26"/>
  <c r="AD29" i="26"/>
  <c r="AA29" i="26" s="1"/>
  <c r="AV28" i="26"/>
  <c r="BK29" i="26"/>
  <c r="BK27" i="23"/>
  <c r="AV26" i="23"/>
  <c r="AK26" i="23"/>
  <c r="B26" i="23" s="1"/>
  <c r="BX26" i="1" s="1"/>
  <c r="AR28" i="23"/>
  <c r="AD27" i="23"/>
  <c r="AA27" i="23" s="1"/>
  <c r="AC27" i="23"/>
  <c r="Z27" i="23" s="1"/>
  <c r="AQ28" i="23"/>
  <c r="W26" i="23"/>
  <c r="X26" i="23" s="1"/>
  <c r="BI27" i="23"/>
  <c r="AT28" i="25" l="1"/>
  <c r="BM28" i="25"/>
  <c r="AF28" i="25"/>
  <c r="AD29" i="27"/>
  <c r="AA29" i="27" s="1"/>
  <c r="AR30" i="27"/>
  <c r="AV28" i="27"/>
  <c r="W28" i="27"/>
  <c r="X28" i="27" s="1"/>
  <c r="P28" i="27"/>
  <c r="AK28" i="27" s="1"/>
  <c r="B28" i="27" s="1"/>
  <c r="BN28" i="1" s="1"/>
  <c r="BK29" i="27"/>
  <c r="F28" i="26"/>
  <c r="AL28" i="26"/>
  <c r="AS28" i="24"/>
  <c r="BL28" i="24"/>
  <c r="BJ28" i="24"/>
  <c r="BH28" i="24"/>
  <c r="AY28" i="25"/>
  <c r="BO28" i="25"/>
  <c r="BN28" i="25"/>
  <c r="AH28" i="25"/>
  <c r="B28" i="26"/>
  <c r="BD28" i="1" s="1"/>
  <c r="AX29" i="26"/>
  <c r="O29" i="26"/>
  <c r="BG29" i="1" s="1"/>
  <c r="H27" i="23"/>
  <c r="BZ27" i="1" s="1"/>
  <c r="O27" i="23"/>
  <c r="CA27" i="1" s="1"/>
  <c r="CB26" i="1"/>
  <c r="S26" i="23"/>
  <c r="AN26" i="23"/>
  <c r="AM26" i="23" s="1"/>
  <c r="CC26" i="1" s="1"/>
  <c r="BM28" i="24" l="1"/>
  <c r="AF28" i="24"/>
  <c r="BR28" i="1"/>
  <c r="S28" i="27"/>
  <c r="AN28" i="27"/>
  <c r="AM28" i="27" s="1"/>
  <c r="AY28" i="24"/>
  <c r="BO28" i="24"/>
  <c r="AX29" i="27"/>
  <c r="O29" i="27"/>
  <c r="BQ29" i="1" s="1"/>
  <c r="J28" i="25"/>
  <c r="K28" i="25" s="1"/>
  <c r="AI28" i="25"/>
  <c r="P28" i="25" s="1"/>
  <c r="AP30" i="26"/>
  <c r="AB29" i="26"/>
  <c r="Y29" i="26" s="1"/>
  <c r="BG29" i="26"/>
  <c r="W28" i="26"/>
  <c r="X28" i="26" s="1"/>
  <c r="AJ28" i="25"/>
  <c r="Q28" i="25" s="1"/>
  <c r="E28" i="25"/>
  <c r="AG28" i="24"/>
  <c r="AH28" i="24"/>
  <c r="BN28" i="24"/>
  <c r="T28" i="26"/>
  <c r="R28" i="25"/>
  <c r="AK28" i="25"/>
  <c r="CD26" i="1"/>
  <c r="AW26" i="23"/>
  <c r="T26" i="23" s="1"/>
  <c r="U26" i="23" s="1"/>
  <c r="CE26" i="1" s="1"/>
  <c r="C29" i="26" l="1"/>
  <c r="BE29" i="1" s="1"/>
  <c r="BS28" i="1"/>
  <c r="AM4" i="27"/>
  <c r="I28" i="24"/>
  <c r="BT28" i="1"/>
  <c r="AW28" i="27"/>
  <c r="F28" i="25"/>
  <c r="AL28" i="25"/>
  <c r="B28" i="25" s="1"/>
  <c r="AT28" i="1" s="1"/>
  <c r="AQ30" i="25"/>
  <c r="AC29" i="25"/>
  <c r="Z29" i="25" s="1"/>
  <c r="AU28" i="25"/>
  <c r="BI29" i="25"/>
  <c r="AJ28" i="24"/>
  <c r="Q28" i="24" s="1"/>
  <c r="R28" i="24" s="1"/>
  <c r="AD29" i="24" s="1"/>
  <c r="AA29" i="24" s="1"/>
  <c r="E28" i="24"/>
  <c r="AI28" i="24"/>
  <c r="P28" i="24" s="1"/>
  <c r="J28" i="24"/>
  <c r="BH28" i="1"/>
  <c r="AN28" i="26"/>
  <c r="AM28" i="26" s="1"/>
  <c r="S28" i="26"/>
  <c r="AE29" i="27"/>
  <c r="AH29" i="27"/>
  <c r="AD29" i="25"/>
  <c r="AA29" i="25" s="1"/>
  <c r="W28" i="25"/>
  <c r="X28" i="25" s="1"/>
  <c r="AX28" i="1" s="1"/>
  <c r="AR30" i="25"/>
  <c r="AV28" i="25"/>
  <c r="BK29" i="25"/>
  <c r="V26" i="23"/>
  <c r="AO27" i="23"/>
  <c r="AR30" i="24" l="1"/>
  <c r="AV28" i="24"/>
  <c r="BK29" i="24"/>
  <c r="T28" i="27"/>
  <c r="U28" i="27" s="1"/>
  <c r="BU28" i="1" s="1"/>
  <c r="V28" i="27"/>
  <c r="AO29" i="27"/>
  <c r="BI28" i="1"/>
  <c r="AM4" i="26"/>
  <c r="AG29" i="25"/>
  <c r="I29" i="25" s="1"/>
  <c r="H29" i="25"/>
  <c r="AV29" i="1" s="1"/>
  <c r="BJ28" i="1"/>
  <c r="AW28" i="26"/>
  <c r="K28" i="24"/>
  <c r="AK28" i="24"/>
  <c r="U28" i="26"/>
  <c r="BK28" i="1" s="1"/>
  <c r="F28" i="24"/>
  <c r="AL28" i="24"/>
  <c r="AB29" i="25"/>
  <c r="Y29" i="25" s="1"/>
  <c r="AP30" i="25"/>
  <c r="BG29" i="25"/>
  <c r="D29" i="27"/>
  <c r="J29" i="27"/>
  <c r="AX29" i="25"/>
  <c r="O29" i="25"/>
  <c r="AW29" i="1" s="1"/>
  <c r="S28" i="25"/>
  <c r="AZ28" i="1" s="1"/>
  <c r="AN28" i="25"/>
  <c r="AM28" i="25" s="1"/>
  <c r="AY28" i="1" s="1"/>
  <c r="CL28" i="1" s="1"/>
  <c r="AX29" i="24"/>
  <c r="O29" i="24"/>
  <c r="Y29" i="1" s="1"/>
  <c r="AS27" i="23"/>
  <c r="BJ27" i="23"/>
  <c r="AG27" i="23" s="1"/>
  <c r="I27" i="23" s="1"/>
  <c r="BL27" i="23"/>
  <c r="AX27" i="23" s="1"/>
  <c r="BH27" i="23"/>
  <c r="AE27" i="23" s="1"/>
  <c r="D27" i="23" s="1"/>
  <c r="C29" i="25" l="1"/>
  <c r="AU29" i="1" s="1"/>
  <c r="AB29" i="24"/>
  <c r="Y29" i="24" s="1"/>
  <c r="C29" i="24" s="1"/>
  <c r="W29" i="1" s="1"/>
  <c r="AP30" i="24"/>
  <c r="AT28" i="24"/>
  <c r="BG29" i="24"/>
  <c r="B28" i="24"/>
  <c r="V28" i="1" s="1"/>
  <c r="BH29" i="27"/>
  <c r="AS29" i="27"/>
  <c r="BL29" i="27"/>
  <c r="BJ29" i="27"/>
  <c r="AC29" i="24"/>
  <c r="Z29" i="24" s="1"/>
  <c r="AQ30" i="24"/>
  <c r="AU28" i="24"/>
  <c r="W28" i="24"/>
  <c r="X28" i="24" s="1"/>
  <c r="BI29" i="24"/>
  <c r="V28" i="26"/>
  <c r="AO29" i="26"/>
  <c r="K29" i="27"/>
  <c r="AH29" i="26"/>
  <c r="AE29" i="26"/>
  <c r="AW28" i="25"/>
  <c r="BO27" i="23"/>
  <c r="AY27" i="23"/>
  <c r="AH27" i="23"/>
  <c r="BN27" i="23"/>
  <c r="AF27" i="23"/>
  <c r="BM27" i="23"/>
  <c r="BO29" i="27" l="1"/>
  <c r="AY29" i="27"/>
  <c r="AI29" i="27" s="1"/>
  <c r="BL29" i="26"/>
  <c r="AS29" i="26"/>
  <c r="BH29" i="26"/>
  <c r="BJ29" i="26"/>
  <c r="AF29" i="27"/>
  <c r="BM29" i="27"/>
  <c r="Z28" i="1"/>
  <c r="S28" i="24"/>
  <c r="T28" i="24" s="1"/>
  <c r="U28" i="24" s="1"/>
  <c r="AC28" i="1" s="1"/>
  <c r="AN28" i="24"/>
  <c r="AM28" i="24" s="1"/>
  <c r="AA28" i="1" s="1"/>
  <c r="CK28" i="1" s="1"/>
  <c r="AG29" i="24"/>
  <c r="I29" i="24" s="1"/>
  <c r="H29" i="24"/>
  <c r="X29" i="1" s="1"/>
  <c r="AG29" i="27"/>
  <c r="I29" i="27" s="1"/>
  <c r="BN29" i="27"/>
  <c r="AC30" i="27"/>
  <c r="Z30" i="27" s="1"/>
  <c r="AQ31" i="27"/>
  <c r="AU29" i="27"/>
  <c r="D29" i="26"/>
  <c r="J29" i="26"/>
  <c r="V28" i="25"/>
  <c r="AO29" i="25"/>
  <c r="T28" i="25"/>
  <c r="U28" i="25" s="1"/>
  <c r="BA28" i="1" s="1"/>
  <c r="E27" i="23"/>
  <c r="AJ27" i="23"/>
  <c r="Q27" i="23" s="1"/>
  <c r="J27" i="23"/>
  <c r="K27" i="23" s="1"/>
  <c r="AI27" i="23"/>
  <c r="E29" i="27" l="1"/>
  <c r="AJ29" i="27"/>
  <c r="Q29" i="27" s="1"/>
  <c r="R29" i="27" s="1"/>
  <c r="BK30" i="27" s="1"/>
  <c r="AG29" i="26"/>
  <c r="I29" i="26" s="1"/>
  <c r="BN29" i="26"/>
  <c r="AF29" i="26"/>
  <c r="BM29" i="26"/>
  <c r="AY29" i="26"/>
  <c r="AI29" i="26" s="1"/>
  <c r="P29" i="26" s="1"/>
  <c r="BO29" i="26"/>
  <c r="BI30" i="27"/>
  <c r="P29" i="27"/>
  <c r="AK29" i="27" s="1"/>
  <c r="AB28" i="1"/>
  <c r="AW28" i="24"/>
  <c r="H30" i="27"/>
  <c r="BP30" i="1" s="1"/>
  <c r="K29" i="26"/>
  <c r="BH29" i="25"/>
  <c r="AE29" i="25" s="1"/>
  <c r="D29" i="25" s="1"/>
  <c r="BJ29" i="25"/>
  <c r="BL29" i="25"/>
  <c r="AS29" i="25"/>
  <c r="P27" i="23"/>
  <c r="BI28" i="23"/>
  <c r="AC28" i="23"/>
  <c r="Z28" i="23" s="1"/>
  <c r="AU27" i="23"/>
  <c r="AQ29" i="23"/>
  <c r="AL27" i="23"/>
  <c r="F27" i="23"/>
  <c r="AK29" i="26" l="1"/>
  <c r="V28" i="24"/>
  <c r="AO29" i="24"/>
  <c r="E29" i="26"/>
  <c r="AJ29" i="26"/>
  <c r="Q29" i="26" s="1"/>
  <c r="R29" i="26" s="1"/>
  <c r="AD30" i="27"/>
  <c r="AA30" i="27" s="1"/>
  <c r="AV29" i="27"/>
  <c r="AR31" i="27"/>
  <c r="F29" i="27"/>
  <c r="AL29" i="27"/>
  <c r="B29" i="27" s="1"/>
  <c r="BN29" i="1" s="1"/>
  <c r="AQ31" i="26"/>
  <c r="AC30" i="26"/>
  <c r="Z30" i="26" s="1"/>
  <c r="BI30" i="26"/>
  <c r="AU29" i="26"/>
  <c r="BO29" i="25"/>
  <c r="AY29" i="25"/>
  <c r="BN29" i="25"/>
  <c r="AH29" i="25"/>
  <c r="BM29" i="25"/>
  <c r="AF29" i="25"/>
  <c r="AG28" i="23"/>
  <c r="H28" i="23"/>
  <c r="BZ28" i="1" s="1"/>
  <c r="AT27" i="23"/>
  <c r="AB28" i="23"/>
  <c r="Y28" i="23" s="1"/>
  <c r="AP29" i="23"/>
  <c r="BG28" i="23"/>
  <c r="R27" i="23"/>
  <c r="AK27" i="23"/>
  <c r="B27" i="23" s="1"/>
  <c r="BX27" i="1" s="1"/>
  <c r="O30" i="27" l="1"/>
  <c r="BQ30" i="1" s="1"/>
  <c r="AR31" i="26"/>
  <c r="AD30" i="26"/>
  <c r="AA30" i="26" s="1"/>
  <c r="AV29" i="26"/>
  <c r="AV30" i="26" s="1"/>
  <c r="BK30" i="26"/>
  <c r="F29" i="26"/>
  <c r="AL29" i="26"/>
  <c r="B29" i="26" s="1"/>
  <c r="BD29" i="1" s="1"/>
  <c r="AB30" i="27"/>
  <c r="Y30" i="27" s="1"/>
  <c r="AP31" i="27"/>
  <c r="BG30" i="27"/>
  <c r="AT29" i="27"/>
  <c r="BH29" i="24"/>
  <c r="AS29" i="24"/>
  <c r="BL29" i="24"/>
  <c r="BJ29" i="24"/>
  <c r="W29" i="27"/>
  <c r="X29" i="27" s="1"/>
  <c r="H30" i="26"/>
  <c r="BF30" i="1" s="1"/>
  <c r="AH30" i="26"/>
  <c r="E29" i="25"/>
  <c r="AJ29" i="25"/>
  <c r="Q29" i="25" s="1"/>
  <c r="R29" i="25" s="1"/>
  <c r="J29" i="25"/>
  <c r="K29" i="25" s="1"/>
  <c r="AI29" i="25"/>
  <c r="AD28" i="23"/>
  <c r="AA28" i="23" s="1"/>
  <c r="AR29" i="23"/>
  <c r="AV27" i="23"/>
  <c r="BK28" i="23"/>
  <c r="W27" i="23"/>
  <c r="X27" i="23" s="1"/>
  <c r="C28" i="23"/>
  <c r="BY28" i="1" s="1"/>
  <c r="I28" i="23"/>
  <c r="AY29" i="24" l="1"/>
  <c r="BO29" i="24"/>
  <c r="AP31" i="26"/>
  <c r="AB30" i="26"/>
  <c r="Y30" i="26" s="1"/>
  <c r="AT29" i="26"/>
  <c r="BG30" i="26"/>
  <c r="AE29" i="24"/>
  <c r="AF29" i="24"/>
  <c r="BM29" i="24"/>
  <c r="O30" i="26"/>
  <c r="BG30" i="1" s="1"/>
  <c r="W29" i="26"/>
  <c r="X29" i="26" s="1"/>
  <c r="AN29" i="27"/>
  <c r="AM29" i="27" s="1"/>
  <c r="BS29" i="1" s="1"/>
  <c r="BR29" i="1"/>
  <c r="S29" i="27"/>
  <c r="C30" i="27"/>
  <c r="BO30" i="1" s="1"/>
  <c r="AE30" i="27"/>
  <c r="D30" i="27" s="1"/>
  <c r="BN29" i="24"/>
  <c r="AH29" i="24"/>
  <c r="J29" i="24" s="1"/>
  <c r="K29" i="24" s="1"/>
  <c r="AC30" i="24" s="1"/>
  <c r="Z30" i="24" s="1"/>
  <c r="J30" i="26"/>
  <c r="AD30" i="25"/>
  <c r="AA30" i="25" s="1"/>
  <c r="AC30" i="25"/>
  <c r="Z30" i="25" s="1"/>
  <c r="AQ31" i="25"/>
  <c r="AU29" i="25"/>
  <c r="BI30" i="25"/>
  <c r="AR31" i="25"/>
  <c r="AV29" i="25"/>
  <c r="BK30" i="25"/>
  <c r="P29" i="25"/>
  <c r="AK29" i="25" s="1"/>
  <c r="AL29" i="25"/>
  <c r="F29" i="25"/>
  <c r="AV29" i="24"/>
  <c r="AU29" i="24"/>
  <c r="CB27" i="1"/>
  <c r="AN27" i="23"/>
  <c r="AM27" i="23" s="1"/>
  <c r="CC27" i="1" s="1"/>
  <c r="S27" i="23"/>
  <c r="O28" i="23"/>
  <c r="CA28" i="1" s="1"/>
  <c r="AX28" i="23"/>
  <c r="BI30" i="24" l="1"/>
  <c r="AQ31" i="24"/>
  <c r="E29" i="24"/>
  <c r="AJ29" i="24"/>
  <c r="Q29" i="24" s="1"/>
  <c r="R29" i="24" s="1"/>
  <c r="BT29" i="1"/>
  <c r="AW29" i="27"/>
  <c r="T29" i="27" s="1"/>
  <c r="U29" i="27" s="1"/>
  <c r="BU29" i="1" s="1"/>
  <c r="D29" i="24"/>
  <c r="AI29" i="24"/>
  <c r="C30" i="26"/>
  <c r="BE30" i="1" s="1"/>
  <c r="AE30" i="26"/>
  <c r="D30" i="26" s="1"/>
  <c r="BH29" i="1"/>
  <c r="AN29" i="26"/>
  <c r="AM29" i="26" s="1"/>
  <c r="BI29" i="1" s="1"/>
  <c r="S29" i="26"/>
  <c r="AX30" i="27"/>
  <c r="AB30" i="25"/>
  <c r="Y30" i="25" s="1"/>
  <c r="B29" i="25"/>
  <c r="AT29" i="1" s="1"/>
  <c r="O30" i="25"/>
  <c r="AW30" i="1" s="1"/>
  <c r="H30" i="25"/>
  <c r="AV30" i="1" s="1"/>
  <c r="AG30" i="25"/>
  <c r="AP31" i="25"/>
  <c r="BG30" i="25"/>
  <c r="AT29" i="25"/>
  <c r="W29" i="25"/>
  <c r="X29" i="25" s="1"/>
  <c r="AX29" i="1" s="1"/>
  <c r="H30" i="24"/>
  <c r="X30" i="1" s="1"/>
  <c r="AT29" i="24"/>
  <c r="CD27" i="1"/>
  <c r="AW27" i="23"/>
  <c r="T27" i="23" s="1"/>
  <c r="U27" i="23" s="1"/>
  <c r="CE27" i="1" s="1"/>
  <c r="BK30" i="24" l="1"/>
  <c r="P29" i="24"/>
  <c r="AK29" i="24" s="1"/>
  <c r="BJ29" i="1"/>
  <c r="AW29" i="26"/>
  <c r="V29" i="27"/>
  <c r="AO30" i="27"/>
  <c r="AD30" i="24"/>
  <c r="AA30" i="24" s="1"/>
  <c r="AR31" i="24"/>
  <c r="AL29" i="24"/>
  <c r="F29" i="24"/>
  <c r="AX30" i="26"/>
  <c r="C30" i="25"/>
  <c r="AU30" i="1" s="1"/>
  <c r="AE30" i="25"/>
  <c r="AN29" i="25"/>
  <c r="AM29" i="25" s="1"/>
  <c r="AY29" i="1" s="1"/>
  <c r="CL29" i="1" s="1"/>
  <c r="S29" i="25"/>
  <c r="AZ29" i="1" s="1"/>
  <c r="I30" i="25"/>
  <c r="AO28" i="23"/>
  <c r="V27" i="23"/>
  <c r="O30" i="24" l="1"/>
  <c r="Y30" i="1" s="1"/>
  <c r="BH30" i="27"/>
  <c r="BJ30" i="27"/>
  <c r="BL30" i="27"/>
  <c r="AS30" i="27"/>
  <c r="T29" i="26"/>
  <c r="U29" i="26" s="1"/>
  <c r="BK29" i="1" s="1"/>
  <c r="AO30" i="26"/>
  <c r="V29" i="26"/>
  <c r="AB30" i="24"/>
  <c r="Y30" i="24" s="1"/>
  <c r="AP31" i="24"/>
  <c r="W29" i="24"/>
  <c r="X29" i="24" s="1"/>
  <c r="BG30" i="24"/>
  <c r="B29" i="24"/>
  <c r="V29" i="1" s="1"/>
  <c r="AV30" i="27"/>
  <c r="F30" i="27"/>
  <c r="AW29" i="25"/>
  <c r="T29" i="25" s="1"/>
  <c r="U29" i="25" s="1"/>
  <c r="BA29" i="1" s="1"/>
  <c r="D30" i="25"/>
  <c r="AS28" i="23"/>
  <c r="BL28" i="23"/>
  <c r="BH28" i="23"/>
  <c r="AE28" i="23" s="1"/>
  <c r="D28" i="23" s="1"/>
  <c r="BJ28" i="23"/>
  <c r="BH30" i="26" l="1"/>
  <c r="BJ30" i="26"/>
  <c r="BL30" i="26"/>
  <c r="AS30" i="26"/>
  <c r="AY30" i="27"/>
  <c r="BO30" i="27"/>
  <c r="AH30" i="27"/>
  <c r="BN30" i="27"/>
  <c r="AG30" i="27"/>
  <c r="BM30" i="27"/>
  <c r="AF30" i="27"/>
  <c r="AE30" i="24"/>
  <c r="D30" i="24" s="1"/>
  <c r="C30" i="24"/>
  <c r="W30" i="1" s="1"/>
  <c r="Z29" i="1"/>
  <c r="AN29" i="24"/>
  <c r="AM29" i="24" s="1"/>
  <c r="AA29" i="1" s="1"/>
  <c r="CK29" i="1" s="1"/>
  <c r="S29" i="24"/>
  <c r="AB31" i="27"/>
  <c r="Y31" i="27" s="1"/>
  <c r="AP32" i="27"/>
  <c r="AT30" i="27"/>
  <c r="F30" i="26"/>
  <c r="V29" i="25"/>
  <c r="AO30" i="25"/>
  <c r="AH28" i="23"/>
  <c r="BN28" i="23"/>
  <c r="AF28" i="23"/>
  <c r="BM28" i="23"/>
  <c r="BO28" i="23"/>
  <c r="AY28" i="23"/>
  <c r="J30" i="27" l="1"/>
  <c r="AI30" i="27"/>
  <c r="E30" i="27"/>
  <c r="AJ30" i="27"/>
  <c r="Q30" i="27" s="1"/>
  <c r="AY30" i="26"/>
  <c r="AI30" i="26" s="1"/>
  <c r="BO30" i="26"/>
  <c r="BG31" i="27"/>
  <c r="BN30" i="26"/>
  <c r="AG30" i="26"/>
  <c r="AB29" i="1"/>
  <c r="AW29" i="24"/>
  <c r="I30" i="27"/>
  <c r="BM30" i="26"/>
  <c r="AF30" i="26"/>
  <c r="BG31" i="26" s="1"/>
  <c r="C31" i="27"/>
  <c r="BO31" i="1" s="1"/>
  <c r="AB31" i="26"/>
  <c r="Y31" i="26" s="1"/>
  <c r="AP32" i="26"/>
  <c r="AT30" i="26"/>
  <c r="BH30" i="25"/>
  <c r="BJ30" i="25"/>
  <c r="BL30" i="25"/>
  <c r="AY30" i="25" s="1"/>
  <c r="AS30" i="25"/>
  <c r="E28" i="23"/>
  <c r="AJ28" i="23"/>
  <c r="Q28" i="23" s="1"/>
  <c r="J28" i="23"/>
  <c r="K28" i="23" s="1"/>
  <c r="AU28" i="23" s="1"/>
  <c r="AI28" i="23"/>
  <c r="AJ30" i="26" l="1"/>
  <c r="Q30" i="26" s="1"/>
  <c r="E30" i="26"/>
  <c r="P30" i="26"/>
  <c r="T29" i="24"/>
  <c r="U29" i="24" s="1"/>
  <c r="AC29" i="1" s="1"/>
  <c r="V29" i="24"/>
  <c r="AO30" i="24"/>
  <c r="AL30" i="27"/>
  <c r="P30" i="27"/>
  <c r="AK30" i="27" s="1"/>
  <c r="I30" i="26"/>
  <c r="K30" i="27"/>
  <c r="C31" i="26"/>
  <c r="BE31" i="1" s="1"/>
  <c r="BO30" i="25"/>
  <c r="AX30" i="25"/>
  <c r="BN30" i="25"/>
  <c r="AH30" i="25"/>
  <c r="BM30" i="25"/>
  <c r="AF30" i="25"/>
  <c r="AX30" i="24"/>
  <c r="P28" i="23"/>
  <c r="BI29" i="23"/>
  <c r="AQ30" i="23"/>
  <c r="AC29" i="23"/>
  <c r="Z29" i="23" s="1"/>
  <c r="AL28" i="23"/>
  <c r="F28" i="23"/>
  <c r="AL30" i="26" l="1"/>
  <c r="R30" i="27"/>
  <c r="BK31" i="27" s="1"/>
  <c r="AK30" i="26"/>
  <c r="K30" i="26"/>
  <c r="AC31" i="27"/>
  <c r="Z31" i="27" s="1"/>
  <c r="AU30" i="27"/>
  <c r="AQ32" i="27"/>
  <c r="BI31" i="27"/>
  <c r="B30" i="27"/>
  <c r="BN30" i="1" s="1"/>
  <c r="B30" i="26"/>
  <c r="BD30" i="1" s="1"/>
  <c r="AS30" i="24"/>
  <c r="BJ30" i="24"/>
  <c r="BH30" i="24"/>
  <c r="BL30" i="24"/>
  <c r="R30" i="26"/>
  <c r="T30" i="26"/>
  <c r="E30" i="25"/>
  <c r="AJ30" i="25"/>
  <c r="Q30" i="25" s="1"/>
  <c r="J30" i="25"/>
  <c r="K30" i="25" s="1"/>
  <c r="AU30" i="25" s="1"/>
  <c r="AI30" i="25"/>
  <c r="H29" i="23"/>
  <c r="BZ29" i="1" s="1"/>
  <c r="AG29" i="23"/>
  <c r="I29" i="23" s="1"/>
  <c r="AT28" i="23"/>
  <c r="AB29" i="23"/>
  <c r="Y29" i="23" s="1"/>
  <c r="AP30" i="23"/>
  <c r="BG29" i="23"/>
  <c r="R28" i="23"/>
  <c r="AV28" i="23" s="1"/>
  <c r="AK28" i="23"/>
  <c r="B28" i="23" s="1"/>
  <c r="BX28" i="1" s="1"/>
  <c r="W30" i="27" l="1"/>
  <c r="X30" i="27" s="1"/>
  <c r="AN30" i="27" s="1"/>
  <c r="AM30" i="27" s="1"/>
  <c r="BS30" i="1" s="1"/>
  <c r="AR32" i="27"/>
  <c r="AD31" i="27"/>
  <c r="AA31" i="27" s="1"/>
  <c r="O31" i="27" s="1"/>
  <c r="BQ31" i="1" s="1"/>
  <c r="W30" i="26"/>
  <c r="X30" i="26" s="1"/>
  <c r="AD31" i="26"/>
  <c r="AA31" i="26" s="1"/>
  <c r="AR32" i="26"/>
  <c r="BK31" i="26"/>
  <c r="AY30" i="24"/>
  <c r="BO30" i="24"/>
  <c r="BM30" i="24"/>
  <c r="AF30" i="24"/>
  <c r="H31" i="27"/>
  <c r="BP31" i="1" s="1"/>
  <c r="BR30" i="1"/>
  <c r="S30" i="27"/>
  <c r="AG30" i="24"/>
  <c r="I30" i="24" s="1"/>
  <c r="BN30" i="24"/>
  <c r="AH30" i="24"/>
  <c r="AY31" i="27"/>
  <c r="AU30" i="26"/>
  <c r="AC31" i="26"/>
  <c r="Z31" i="26" s="1"/>
  <c r="AQ32" i="26"/>
  <c r="BI31" i="26"/>
  <c r="AF31" i="27"/>
  <c r="AG31" i="27"/>
  <c r="AC31" i="25"/>
  <c r="Z31" i="25" s="1"/>
  <c r="P30" i="25"/>
  <c r="AK30" i="25" s="1"/>
  <c r="AQ32" i="25"/>
  <c r="BI31" i="25"/>
  <c r="AL30" i="25"/>
  <c r="F30" i="25"/>
  <c r="F30" i="24"/>
  <c r="C29" i="23"/>
  <c r="BY29" i="1" s="1"/>
  <c r="AE29" i="23"/>
  <c r="AD29" i="23"/>
  <c r="AA29" i="23" s="1"/>
  <c r="AR30" i="23"/>
  <c r="W28" i="23"/>
  <c r="X28" i="23" s="1"/>
  <c r="BK29" i="23"/>
  <c r="R30" i="25" l="1"/>
  <c r="AR32" i="25" s="1"/>
  <c r="J30" i="24"/>
  <c r="K30" i="24" s="1"/>
  <c r="AI30" i="24"/>
  <c r="AJ30" i="24"/>
  <c r="Q30" i="24" s="1"/>
  <c r="E30" i="24"/>
  <c r="AH31" i="26"/>
  <c r="J31" i="26" s="1"/>
  <c r="H31" i="26"/>
  <c r="BF31" i="1" s="1"/>
  <c r="BT30" i="1"/>
  <c r="AW30" i="27"/>
  <c r="AY31" i="26"/>
  <c r="O31" i="26"/>
  <c r="BG31" i="1" s="1"/>
  <c r="BK31" i="25"/>
  <c r="BH30" i="1"/>
  <c r="S30" i="26"/>
  <c r="AN30" i="26"/>
  <c r="AM30" i="26" s="1"/>
  <c r="BI30" i="1" s="1"/>
  <c r="I31" i="27"/>
  <c r="E31" i="27"/>
  <c r="AF31" i="26"/>
  <c r="W30" i="25"/>
  <c r="X30" i="25" s="1"/>
  <c r="AX30" i="1" s="1"/>
  <c r="AB31" i="25"/>
  <c r="Y31" i="25" s="1"/>
  <c r="H31" i="25"/>
  <c r="AV31" i="1" s="1"/>
  <c r="AG31" i="25"/>
  <c r="AP32" i="25"/>
  <c r="AT30" i="25"/>
  <c r="BG31" i="25"/>
  <c r="B30" i="25"/>
  <c r="AT30" i="1" s="1"/>
  <c r="AB31" i="24"/>
  <c r="Y31" i="24" s="1"/>
  <c r="AP32" i="24"/>
  <c r="AT30" i="24"/>
  <c r="BG31" i="24"/>
  <c r="CB28" i="1"/>
  <c r="AN28" i="23"/>
  <c r="AM28" i="23" s="1"/>
  <c r="S28" i="23"/>
  <c r="O29" i="23"/>
  <c r="CA29" i="1" s="1"/>
  <c r="D29" i="23"/>
  <c r="AL30" i="24" l="1"/>
  <c r="AV30" i="25"/>
  <c r="AD31" i="25"/>
  <c r="AA31" i="25" s="1"/>
  <c r="T30" i="27"/>
  <c r="U30" i="27" s="1"/>
  <c r="BU30" i="1" s="1"/>
  <c r="AO31" i="27"/>
  <c r="V30" i="27"/>
  <c r="BJ30" i="1"/>
  <c r="AW30" i="26"/>
  <c r="U30" i="26"/>
  <c r="BK30" i="1" s="1"/>
  <c r="AN30" i="25"/>
  <c r="AM30" i="25" s="1"/>
  <c r="AY30" i="1" s="1"/>
  <c r="CL30" i="1" s="1"/>
  <c r="P30" i="24"/>
  <c r="AK30" i="24" s="1"/>
  <c r="B30" i="24" s="1"/>
  <c r="AC31" i="24"/>
  <c r="Z31" i="24" s="1"/>
  <c r="BI31" i="24"/>
  <c r="AU30" i="24"/>
  <c r="AQ32" i="24"/>
  <c r="K31" i="27"/>
  <c r="E31" i="26"/>
  <c r="I31" i="25"/>
  <c r="K31" i="25" s="1"/>
  <c r="C31" i="25"/>
  <c r="AU31" i="1" s="1"/>
  <c r="AE31" i="25"/>
  <c r="S30" i="25"/>
  <c r="AZ30" i="1" s="1"/>
  <c r="C31" i="24"/>
  <c r="W31" i="1" s="1"/>
  <c r="CD28" i="1"/>
  <c r="AW28" i="23"/>
  <c r="CC28" i="1"/>
  <c r="AM4" i="23"/>
  <c r="O31" i="25" l="1"/>
  <c r="AW31" i="1" s="1"/>
  <c r="AY31" i="25"/>
  <c r="R30" i="24"/>
  <c r="AV30" i="24" s="1"/>
  <c r="AO31" i="26"/>
  <c r="V30" i="26"/>
  <c r="H31" i="24"/>
  <c r="X31" i="1" s="1"/>
  <c r="AG31" i="24"/>
  <c r="I31" i="24" s="1"/>
  <c r="K31" i="24" s="1"/>
  <c r="AC32" i="24" s="1"/>
  <c r="Z32" i="24" s="1"/>
  <c r="BL31" i="27"/>
  <c r="BJ31" i="27"/>
  <c r="AU31" i="27" s="1"/>
  <c r="BH31" i="27"/>
  <c r="AS31" i="27"/>
  <c r="V30" i="1"/>
  <c r="AC32" i="27"/>
  <c r="Z32" i="27" s="1"/>
  <c r="AQ33" i="27"/>
  <c r="AC32" i="25"/>
  <c r="Z32" i="25" s="1"/>
  <c r="AW30" i="25"/>
  <c r="V30" i="25" s="1"/>
  <c r="D31" i="25"/>
  <c r="AQ33" i="25"/>
  <c r="T28" i="23"/>
  <c r="U28" i="23" s="1"/>
  <c r="CE28" i="1" s="1"/>
  <c r="V28" i="23"/>
  <c r="AO29" i="23"/>
  <c r="W30" i="24" l="1"/>
  <c r="X30" i="24" s="1"/>
  <c r="S30" i="24" s="1"/>
  <c r="AB30" i="1" s="1"/>
  <c r="AD31" i="24"/>
  <c r="AA31" i="24" s="1"/>
  <c r="O31" i="24" s="1"/>
  <c r="Y31" i="1" s="1"/>
  <c r="AR32" i="24"/>
  <c r="BK31" i="24"/>
  <c r="AW30" i="24"/>
  <c r="T30" i="24" s="1"/>
  <c r="U30" i="24" s="1"/>
  <c r="AC30" i="1" s="1"/>
  <c r="BL31" i="26"/>
  <c r="BH31" i="26"/>
  <c r="BJ31" i="26"/>
  <c r="AS31" i="26"/>
  <c r="Z30" i="1"/>
  <c r="AH31" i="27"/>
  <c r="BN31" i="27"/>
  <c r="AE31" i="27"/>
  <c r="BM31" i="27"/>
  <c r="AX31" i="27"/>
  <c r="AI31" i="27" s="1"/>
  <c r="BO31" i="27"/>
  <c r="AQ33" i="24"/>
  <c r="H32" i="27"/>
  <c r="BP32" i="1" s="1"/>
  <c r="T30" i="25"/>
  <c r="U30" i="25" s="1"/>
  <c r="BA30" i="1" s="1"/>
  <c r="AO31" i="25"/>
  <c r="BL31" i="25" s="1"/>
  <c r="H32" i="25"/>
  <c r="AV32" i="1" s="1"/>
  <c r="AG32" i="25"/>
  <c r="F31" i="25"/>
  <c r="AF31" i="24"/>
  <c r="H32" i="24"/>
  <c r="X32" i="1" s="1"/>
  <c r="AG32" i="24"/>
  <c r="AX31" i="24"/>
  <c r="BH29" i="23"/>
  <c r="AS29" i="23"/>
  <c r="BL29" i="23"/>
  <c r="BJ29" i="23"/>
  <c r="AN30" i="24" l="1"/>
  <c r="AM30" i="24" s="1"/>
  <c r="AA30" i="1" s="1"/>
  <c r="CK30" i="1" s="1"/>
  <c r="BH31" i="25"/>
  <c r="BM31" i="25" s="1"/>
  <c r="BJ31" i="25"/>
  <c r="BN31" i="25" s="1"/>
  <c r="BN31" i="26"/>
  <c r="AG31" i="26"/>
  <c r="AE31" i="26"/>
  <c r="BM31" i="26"/>
  <c r="P31" i="27"/>
  <c r="R31" i="27" s="1"/>
  <c r="D31" i="27"/>
  <c r="BO31" i="26"/>
  <c r="AX31" i="26"/>
  <c r="AS31" i="25"/>
  <c r="J31" i="27"/>
  <c r="AJ31" i="27"/>
  <c r="Q31" i="27" s="1"/>
  <c r="BI32" i="27"/>
  <c r="AO31" i="24"/>
  <c r="V30" i="24"/>
  <c r="AB32" i="25"/>
  <c r="Y32" i="25" s="1"/>
  <c r="AF31" i="25"/>
  <c r="BG32" i="25" s="1"/>
  <c r="AP33" i="25"/>
  <c r="AT31" i="25"/>
  <c r="AH31" i="25"/>
  <c r="AU31" i="25"/>
  <c r="I32" i="25"/>
  <c r="K32" i="25" s="1"/>
  <c r="BO31" i="25"/>
  <c r="AX31" i="25"/>
  <c r="E31" i="24"/>
  <c r="I32" i="24"/>
  <c r="K32" i="24" s="1"/>
  <c r="AC33" i="24" s="1"/>
  <c r="Z33" i="24" s="1"/>
  <c r="AX29" i="23"/>
  <c r="BO29" i="23"/>
  <c r="AY29" i="23"/>
  <c r="BN29" i="23"/>
  <c r="AH29" i="23"/>
  <c r="AF29" i="23"/>
  <c r="BM29" i="23"/>
  <c r="BK32" i="27" l="1"/>
  <c r="AL31" i="27"/>
  <c r="BL31" i="24"/>
  <c r="AS31" i="24"/>
  <c r="BJ31" i="24"/>
  <c r="AU31" i="24" s="1"/>
  <c r="BH31" i="24"/>
  <c r="F31" i="27"/>
  <c r="W31" i="27" s="1"/>
  <c r="X31" i="27" s="1"/>
  <c r="AK31" i="27"/>
  <c r="B31" i="27" s="1"/>
  <c r="BN31" i="1" s="1"/>
  <c r="AR33" i="27"/>
  <c r="AV31" i="27"/>
  <c r="AV32" i="27" s="1"/>
  <c r="AD32" i="27"/>
  <c r="AA32" i="27" s="1"/>
  <c r="D31" i="26"/>
  <c r="AI31" i="26"/>
  <c r="AJ31" i="26"/>
  <c r="Q31" i="26" s="1"/>
  <c r="AL31" i="26" s="1"/>
  <c r="I31" i="26"/>
  <c r="K31" i="26" s="1"/>
  <c r="AC33" i="25"/>
  <c r="Z33" i="25" s="1"/>
  <c r="AQ34" i="25"/>
  <c r="J31" i="25"/>
  <c r="BI32" i="25"/>
  <c r="AI31" i="25"/>
  <c r="C32" i="25"/>
  <c r="AU32" i="1" s="1"/>
  <c r="E31" i="25"/>
  <c r="AJ31" i="25"/>
  <c r="Q31" i="25" s="1"/>
  <c r="AQ34" i="24"/>
  <c r="E29" i="23"/>
  <c r="AJ29" i="23"/>
  <c r="Q29" i="23" s="1"/>
  <c r="J29" i="23"/>
  <c r="K29" i="23" s="1"/>
  <c r="AI29" i="23"/>
  <c r="AU31" i="26" l="1"/>
  <c r="AU32" i="26" s="1"/>
  <c r="AC32" i="26"/>
  <c r="Z32" i="26" s="1"/>
  <c r="AQ33" i="26"/>
  <c r="P31" i="26"/>
  <c r="R31" i="26" s="1"/>
  <c r="BK32" i="26" s="1"/>
  <c r="AB32" i="27"/>
  <c r="Y32" i="27" s="1"/>
  <c r="AP33" i="27"/>
  <c r="AT31" i="27"/>
  <c r="BG32" i="27"/>
  <c r="AE31" i="24"/>
  <c r="BM31" i="24"/>
  <c r="F31" i="26"/>
  <c r="AK31" i="26"/>
  <c r="B31" i="26" s="1"/>
  <c r="BN31" i="24"/>
  <c r="AH31" i="24"/>
  <c r="AN31" i="27"/>
  <c r="AM31" i="27" s="1"/>
  <c r="BS31" i="1" s="1"/>
  <c r="BR31" i="1"/>
  <c r="S31" i="27"/>
  <c r="O32" i="27"/>
  <c r="BQ32" i="1" s="1"/>
  <c r="BI32" i="26"/>
  <c r="AY31" i="24"/>
  <c r="BO31" i="24"/>
  <c r="AY32" i="27"/>
  <c r="AL31" i="25"/>
  <c r="H33" i="25"/>
  <c r="AV33" i="1" s="1"/>
  <c r="P31" i="25"/>
  <c r="H33" i="24"/>
  <c r="X33" i="1" s="1"/>
  <c r="P29" i="23"/>
  <c r="BI30" i="23"/>
  <c r="AQ31" i="23"/>
  <c r="AU29" i="23"/>
  <c r="AC30" i="23"/>
  <c r="Z30" i="23" s="1"/>
  <c r="AL29" i="23"/>
  <c r="F29" i="23"/>
  <c r="AJ31" i="24" l="1"/>
  <c r="Q31" i="24" s="1"/>
  <c r="J31" i="24"/>
  <c r="BI32" i="24"/>
  <c r="C32" i="27"/>
  <c r="BO32" i="1" s="1"/>
  <c r="AF32" i="27"/>
  <c r="E32" i="27" s="1"/>
  <c r="BD31" i="1"/>
  <c r="AB32" i="26"/>
  <c r="Y32" i="26" s="1"/>
  <c r="AT31" i="26"/>
  <c r="AP33" i="26"/>
  <c r="BG32" i="26"/>
  <c r="AD32" i="26"/>
  <c r="AA32" i="26" s="1"/>
  <c r="AV31" i="26"/>
  <c r="AR33" i="26"/>
  <c r="W31" i="26"/>
  <c r="X31" i="26" s="1"/>
  <c r="AW31" i="27"/>
  <c r="T31" i="27" s="1"/>
  <c r="U31" i="27" s="1"/>
  <c r="BU31" i="1" s="1"/>
  <c r="BT31" i="1"/>
  <c r="D31" i="24"/>
  <c r="AI31" i="24"/>
  <c r="P31" i="24" s="1"/>
  <c r="R31" i="24" s="1"/>
  <c r="AD32" i="24" s="1"/>
  <c r="AA32" i="24" s="1"/>
  <c r="H32" i="26"/>
  <c r="BF32" i="1" s="1"/>
  <c r="AG32" i="26"/>
  <c r="I32" i="26" s="1"/>
  <c r="K32" i="26" s="1"/>
  <c r="AY32" i="26"/>
  <c r="R31" i="25"/>
  <c r="AK31" i="25"/>
  <c r="B31" i="25" s="1"/>
  <c r="AT31" i="1" s="1"/>
  <c r="H30" i="23"/>
  <c r="BZ30" i="1" s="1"/>
  <c r="AG30" i="23"/>
  <c r="I30" i="23" s="1"/>
  <c r="AT29" i="23"/>
  <c r="AB30" i="23"/>
  <c r="Y30" i="23" s="1"/>
  <c r="AP31" i="23"/>
  <c r="BG30" i="23"/>
  <c r="R29" i="23"/>
  <c r="AK29" i="23"/>
  <c r="B29" i="23" s="1"/>
  <c r="BX29" i="1" s="1"/>
  <c r="BH31" i="1" l="1"/>
  <c r="AN31" i="26"/>
  <c r="AM31" i="26" s="1"/>
  <c r="BI31" i="1" s="1"/>
  <c r="AQ34" i="26"/>
  <c r="AC33" i="26"/>
  <c r="Z33" i="26" s="1"/>
  <c r="S31" i="26"/>
  <c r="O32" i="26"/>
  <c r="BG32" i="1" s="1"/>
  <c r="F31" i="24"/>
  <c r="AK31" i="24"/>
  <c r="AV31" i="24"/>
  <c r="AL31" i="24"/>
  <c r="BK32" i="24"/>
  <c r="AR33" i="24"/>
  <c r="W31" i="24"/>
  <c r="X31" i="24" s="1"/>
  <c r="Z31" i="1" s="1"/>
  <c r="V31" i="27"/>
  <c r="AO32" i="27"/>
  <c r="C32" i="26"/>
  <c r="BE32" i="1" s="1"/>
  <c r="AF32" i="26"/>
  <c r="E32" i="26" s="1"/>
  <c r="AD32" i="25"/>
  <c r="AA32" i="25" s="1"/>
  <c r="W31" i="25"/>
  <c r="X31" i="25" s="1"/>
  <c r="AX31" i="1" s="1"/>
  <c r="AV31" i="25"/>
  <c r="AR33" i="25"/>
  <c r="BK32" i="25"/>
  <c r="O32" i="24"/>
  <c r="Y32" i="1" s="1"/>
  <c r="C30" i="23"/>
  <c r="BY30" i="1" s="1"/>
  <c r="AD30" i="23"/>
  <c r="AA30" i="23" s="1"/>
  <c r="AV29" i="23"/>
  <c r="AR31" i="23"/>
  <c r="BK30" i="23"/>
  <c r="W29" i="23"/>
  <c r="X29" i="23" s="1"/>
  <c r="AN31" i="24" l="1"/>
  <c r="AM31" i="24" s="1"/>
  <c r="AA31" i="1" s="1"/>
  <c r="CK31" i="1" s="1"/>
  <c r="BJ31" i="1"/>
  <c r="AW31" i="26"/>
  <c r="T31" i="26"/>
  <c r="U31" i="26" s="1"/>
  <c r="BK31" i="1" s="1"/>
  <c r="AG33" i="26"/>
  <c r="I33" i="26" s="1"/>
  <c r="H33" i="26"/>
  <c r="BF33" i="1" s="1"/>
  <c r="B31" i="24"/>
  <c r="BH32" i="27"/>
  <c r="BL32" i="27"/>
  <c r="BJ32" i="27"/>
  <c r="AS32" i="27"/>
  <c r="AB32" i="24"/>
  <c r="Y32" i="24" s="1"/>
  <c r="C32" i="24" s="1"/>
  <c r="W32" i="1" s="1"/>
  <c r="AP33" i="24"/>
  <c r="AT31" i="24"/>
  <c r="BG32" i="24"/>
  <c r="AT32" i="27"/>
  <c r="O32" i="25"/>
  <c r="AW32" i="1" s="1"/>
  <c r="AN31" i="25"/>
  <c r="AM31" i="25" s="1"/>
  <c r="AY31" i="1" s="1"/>
  <c r="CL31" i="1" s="1"/>
  <c r="S31" i="25"/>
  <c r="AZ31" i="1" s="1"/>
  <c r="O30" i="23"/>
  <c r="CA30" i="1" s="1"/>
  <c r="CB29" i="1"/>
  <c r="AN29" i="23"/>
  <c r="AM29" i="23" s="1"/>
  <c r="CC29" i="1" s="1"/>
  <c r="S29" i="23"/>
  <c r="AX32" i="27" l="1"/>
  <c r="BO32" i="27"/>
  <c r="BM32" i="27"/>
  <c r="AE32" i="27"/>
  <c r="V31" i="1"/>
  <c r="S31" i="24"/>
  <c r="V31" i="26"/>
  <c r="AO32" i="26"/>
  <c r="AG32" i="27"/>
  <c r="BN32" i="27"/>
  <c r="AH32" i="27"/>
  <c r="AW31" i="25"/>
  <c r="T31" i="25" s="1"/>
  <c r="U31" i="25" s="1"/>
  <c r="BA31" i="1" s="1"/>
  <c r="CD29" i="1"/>
  <c r="AW29" i="23"/>
  <c r="AB31" i="1" l="1"/>
  <c r="AW31" i="24"/>
  <c r="D32" i="27"/>
  <c r="AI32" i="27"/>
  <c r="T31" i="24"/>
  <c r="U31" i="24" s="1"/>
  <c r="AC31" i="1" s="1"/>
  <c r="I32" i="27"/>
  <c r="K32" i="27" s="1"/>
  <c r="J32" i="27"/>
  <c r="AJ32" i="27"/>
  <c r="Q32" i="27" s="1"/>
  <c r="BJ32" i="26"/>
  <c r="BH32" i="26"/>
  <c r="AS32" i="26"/>
  <c r="BL32" i="26"/>
  <c r="V31" i="25"/>
  <c r="AO32" i="25"/>
  <c r="T29" i="23"/>
  <c r="U29" i="23" s="1"/>
  <c r="CE29" i="1" s="1"/>
  <c r="V29" i="23"/>
  <c r="AO30" i="23"/>
  <c r="AU32" i="27" l="1"/>
  <c r="AQ34" i="27"/>
  <c r="AC33" i="27"/>
  <c r="Z33" i="27" s="1"/>
  <c r="AE32" i="26"/>
  <c r="BM32" i="26"/>
  <c r="P32" i="27"/>
  <c r="R32" i="27" s="1"/>
  <c r="BI33" i="27"/>
  <c r="BN32" i="26"/>
  <c r="AH32" i="26"/>
  <c r="F32" i="27"/>
  <c r="BO32" i="26"/>
  <c r="AX32" i="26"/>
  <c r="V31" i="24"/>
  <c r="AO32" i="24"/>
  <c r="AL32" i="27"/>
  <c r="BJ32" i="25"/>
  <c r="AU32" i="25" s="1"/>
  <c r="BL32" i="25"/>
  <c r="AX32" i="25" s="1"/>
  <c r="BH32" i="25"/>
  <c r="AE32" i="25" s="1"/>
  <c r="D32" i="25" s="1"/>
  <c r="F32" i="25" s="1"/>
  <c r="AS32" i="25"/>
  <c r="AF32" i="24"/>
  <c r="AS30" i="23"/>
  <c r="BL30" i="23"/>
  <c r="BJ30" i="23"/>
  <c r="BH30" i="23"/>
  <c r="AE30" i="23" s="1"/>
  <c r="D30" i="23" s="1"/>
  <c r="W32" i="27" l="1"/>
  <c r="X32" i="27" s="1"/>
  <c r="AR34" i="27"/>
  <c r="AD33" i="27"/>
  <c r="AA33" i="27" s="1"/>
  <c r="AK32" i="27"/>
  <c r="B32" i="27" s="1"/>
  <c r="BN32" i="1" s="1"/>
  <c r="AI32" i="26"/>
  <c r="D32" i="26"/>
  <c r="AP34" i="27"/>
  <c r="AB33" i="27"/>
  <c r="Y33" i="27" s="1"/>
  <c r="C33" i="27" s="1"/>
  <c r="BO33" i="1" s="1"/>
  <c r="BG33" i="27"/>
  <c r="AJ32" i="26"/>
  <c r="Q32" i="26" s="1"/>
  <c r="BI33" i="26"/>
  <c r="J32" i="26"/>
  <c r="AG33" i="27"/>
  <c r="I33" i="27" s="1"/>
  <c r="H33" i="27"/>
  <c r="BP33" i="1" s="1"/>
  <c r="BJ32" i="24"/>
  <c r="BL32" i="24"/>
  <c r="BH32" i="24"/>
  <c r="AS32" i="24"/>
  <c r="BK33" i="27"/>
  <c r="T32" i="26"/>
  <c r="AB33" i="25"/>
  <c r="Y33" i="25" s="1"/>
  <c r="AP34" i="25"/>
  <c r="AT32" i="25"/>
  <c r="BM32" i="25"/>
  <c r="AF32" i="25"/>
  <c r="BO32" i="25"/>
  <c r="AY32" i="25"/>
  <c r="BN32" i="25"/>
  <c r="AH32" i="25"/>
  <c r="AT32" i="24"/>
  <c r="E32" i="24"/>
  <c r="BM30" i="23"/>
  <c r="AF30" i="23"/>
  <c r="BN30" i="23"/>
  <c r="AH30" i="23"/>
  <c r="AX30" i="23"/>
  <c r="BO30" i="23"/>
  <c r="AY30" i="23"/>
  <c r="AL32" i="26" l="1"/>
  <c r="AU32" i="24"/>
  <c r="AH32" i="24"/>
  <c r="BN32" i="24"/>
  <c r="F32" i="26"/>
  <c r="P32" i="26"/>
  <c r="R32" i="26" s="1"/>
  <c r="O33" i="27"/>
  <c r="BQ33" i="1" s="1"/>
  <c r="AE32" i="24"/>
  <c r="BM32" i="24"/>
  <c r="AX32" i="24"/>
  <c r="BO32" i="24"/>
  <c r="AY32" i="24"/>
  <c r="BR32" i="1"/>
  <c r="AN32" i="27"/>
  <c r="AM32" i="27" s="1"/>
  <c r="BS32" i="1" s="1"/>
  <c r="S32" i="27"/>
  <c r="AY33" i="27"/>
  <c r="C33" i="25"/>
  <c r="AU33" i="1" s="1"/>
  <c r="AF33" i="25"/>
  <c r="E33" i="25" s="1"/>
  <c r="J32" i="25"/>
  <c r="BI33" i="25"/>
  <c r="AI32" i="25"/>
  <c r="E32" i="25"/>
  <c r="AJ32" i="25"/>
  <c r="Q32" i="25" s="1"/>
  <c r="BG33" i="25"/>
  <c r="J30" i="23"/>
  <c r="K30" i="23" s="1"/>
  <c r="AU30" i="23" s="1"/>
  <c r="AI30" i="23"/>
  <c r="E30" i="23"/>
  <c r="AJ30" i="23"/>
  <c r="Q30" i="23" s="1"/>
  <c r="AV32" i="26" l="1"/>
  <c r="W32" i="26"/>
  <c r="X32" i="26" s="1"/>
  <c r="AR34" i="26"/>
  <c r="AD33" i="26"/>
  <c r="AA33" i="26" s="1"/>
  <c r="AT32" i="26"/>
  <c r="AP34" i="26"/>
  <c r="AB33" i="26"/>
  <c r="Y33" i="26" s="1"/>
  <c r="BG33" i="26"/>
  <c r="AK32" i="26"/>
  <c r="B32" i="26" s="1"/>
  <c r="D32" i="24"/>
  <c r="F32" i="24" s="1"/>
  <c r="BG33" i="24" s="1"/>
  <c r="AI32" i="24"/>
  <c r="P32" i="24" s="1"/>
  <c r="BT32" i="1"/>
  <c r="AW32" i="27"/>
  <c r="T32" i="27" s="1"/>
  <c r="U32" i="27" s="1"/>
  <c r="BU32" i="1" s="1"/>
  <c r="J32" i="24"/>
  <c r="BI33" i="24"/>
  <c r="AJ32" i="24"/>
  <c r="Q32" i="24" s="1"/>
  <c r="BK33" i="26"/>
  <c r="AY33" i="26"/>
  <c r="P32" i="25"/>
  <c r="AL32" i="25"/>
  <c r="R32" i="24"/>
  <c r="AD33" i="24" s="1"/>
  <c r="AA33" i="24" s="1"/>
  <c r="AL30" i="23"/>
  <c r="F30" i="23"/>
  <c r="P30" i="23"/>
  <c r="BI31" i="23"/>
  <c r="AQ32" i="23"/>
  <c r="AC31" i="23"/>
  <c r="Z31" i="23" s="1"/>
  <c r="AL32" i="24" l="1"/>
  <c r="AK32" i="24"/>
  <c r="B32" i="24"/>
  <c r="V32" i="1" s="1"/>
  <c r="C33" i="26"/>
  <c r="BE33" i="1" s="1"/>
  <c r="AF33" i="26"/>
  <c r="E33" i="26" s="1"/>
  <c r="V32" i="27"/>
  <c r="AO33" i="27"/>
  <c r="O33" i="26"/>
  <c r="BG33" i="1" s="1"/>
  <c r="AB33" i="24"/>
  <c r="Y33" i="24" s="1"/>
  <c r="AP34" i="24"/>
  <c r="BH32" i="1"/>
  <c r="AN32" i="26"/>
  <c r="AM32" i="26" s="1"/>
  <c r="BI32" i="1" s="1"/>
  <c r="S32" i="26"/>
  <c r="U32" i="26" s="1"/>
  <c r="BK32" i="1" s="1"/>
  <c r="BD32" i="1"/>
  <c r="R32" i="25"/>
  <c r="AK32" i="25"/>
  <c r="B32" i="25" s="1"/>
  <c r="AT32" i="1" s="1"/>
  <c r="W32" i="24"/>
  <c r="X32" i="24" s="1"/>
  <c r="Z32" i="1" s="1"/>
  <c r="AR34" i="24"/>
  <c r="AV32" i="24"/>
  <c r="BK33" i="24"/>
  <c r="H31" i="23"/>
  <c r="BZ31" i="1" s="1"/>
  <c r="R30" i="23"/>
  <c r="AV30" i="23" s="1"/>
  <c r="AK30" i="23"/>
  <c r="B30" i="23" s="1"/>
  <c r="BX30" i="1" s="1"/>
  <c r="AT30" i="23"/>
  <c r="AP32" i="23"/>
  <c r="AB31" i="23"/>
  <c r="Y31" i="23" s="1"/>
  <c r="BG31" i="23"/>
  <c r="AF33" i="24" l="1"/>
  <c r="E33" i="24" s="1"/>
  <c r="C33" i="24"/>
  <c r="W33" i="1" s="1"/>
  <c r="BJ32" i="1"/>
  <c r="AW32" i="26"/>
  <c r="BL33" i="27"/>
  <c r="AS33" i="27"/>
  <c r="BJ33" i="27"/>
  <c r="BH33" i="27"/>
  <c r="F33" i="26"/>
  <c r="AD33" i="25"/>
  <c r="AA33" i="25" s="1"/>
  <c r="W32" i="25"/>
  <c r="X32" i="25" s="1"/>
  <c r="AX32" i="1" s="1"/>
  <c r="AR34" i="25"/>
  <c r="AV32" i="25"/>
  <c r="BK33" i="25"/>
  <c r="S32" i="24"/>
  <c r="AB32" i="1" s="1"/>
  <c r="AN32" i="24"/>
  <c r="AM32" i="24" s="1"/>
  <c r="AA32" i="1" s="1"/>
  <c r="CK32" i="1" s="1"/>
  <c r="O33" i="24"/>
  <c r="Y33" i="1" s="1"/>
  <c r="C31" i="23"/>
  <c r="BY31" i="1" s="1"/>
  <c r="AR32" i="23"/>
  <c r="AD31" i="23"/>
  <c r="AA31" i="23" s="1"/>
  <c r="W30" i="23"/>
  <c r="X30" i="23" s="1"/>
  <c r="BK31" i="23"/>
  <c r="AF33" i="27" l="1"/>
  <c r="BM33" i="27"/>
  <c r="AE33" i="27"/>
  <c r="AH33" i="27"/>
  <c r="J33" i="27" s="1"/>
  <c r="K33" i="27" s="1"/>
  <c r="BN33" i="27"/>
  <c r="AX33" i="27"/>
  <c r="BO33" i="27"/>
  <c r="V32" i="26"/>
  <c r="AO33" i="26"/>
  <c r="AB34" i="26"/>
  <c r="Y34" i="26" s="1"/>
  <c r="AP35" i="26"/>
  <c r="O33" i="25"/>
  <c r="AW33" i="1" s="1"/>
  <c r="AN32" i="25"/>
  <c r="AM32" i="25" s="1"/>
  <c r="AY32" i="1" s="1"/>
  <c r="CL32" i="1" s="1"/>
  <c r="S32" i="25"/>
  <c r="AZ32" i="1" s="1"/>
  <c r="AW32" i="24"/>
  <c r="O31" i="23"/>
  <c r="CA31" i="1" s="1"/>
  <c r="CB30" i="1"/>
  <c r="AN30" i="23"/>
  <c r="AM30" i="23" s="1"/>
  <c r="CC30" i="1" s="1"/>
  <c r="S30" i="23"/>
  <c r="AC34" i="27" l="1"/>
  <c r="Z34" i="27" s="1"/>
  <c r="AQ35" i="27"/>
  <c r="AU33" i="27"/>
  <c r="BI34" i="27"/>
  <c r="AI33" i="27"/>
  <c r="D33" i="27"/>
  <c r="BL33" i="26"/>
  <c r="BJ33" i="26"/>
  <c r="BH33" i="26"/>
  <c r="AS33" i="26"/>
  <c r="E33" i="27"/>
  <c r="AJ33" i="27"/>
  <c r="Q33" i="27" s="1"/>
  <c r="C34" i="26"/>
  <c r="BE34" i="1" s="1"/>
  <c r="AW32" i="25"/>
  <c r="T32" i="25" s="1"/>
  <c r="U32" i="25" s="1"/>
  <c r="BA32" i="1" s="1"/>
  <c r="V32" i="24"/>
  <c r="AO33" i="24"/>
  <c r="T32" i="24"/>
  <c r="U32" i="24" s="1"/>
  <c r="AC32" i="1" s="1"/>
  <c r="CD30" i="1"/>
  <c r="AW30" i="23"/>
  <c r="P33" i="27" l="1"/>
  <c r="R33" i="27" s="1"/>
  <c r="BK34" i="27" s="1"/>
  <c r="BM33" i="26"/>
  <c r="AE33" i="26"/>
  <c r="AT33" i="26"/>
  <c r="BN33" i="26"/>
  <c r="AH33" i="26"/>
  <c r="H34" i="27"/>
  <c r="BP34" i="1" s="1"/>
  <c r="F33" i="27"/>
  <c r="AL33" i="27"/>
  <c r="BO33" i="26"/>
  <c r="AX33" i="26"/>
  <c r="V32" i="25"/>
  <c r="AO33" i="25"/>
  <c r="BJ33" i="24"/>
  <c r="AG33" i="24" s="1"/>
  <c r="I33" i="24" s="1"/>
  <c r="BH33" i="24"/>
  <c r="BL33" i="24"/>
  <c r="AX33" i="24" s="1"/>
  <c r="AS33" i="24"/>
  <c r="T30" i="23"/>
  <c r="U30" i="23" s="1"/>
  <c r="CE30" i="1" s="1"/>
  <c r="V30" i="23"/>
  <c r="AO31" i="23"/>
  <c r="J33" i="26" l="1"/>
  <c r="AJ33" i="26"/>
  <c r="Q33" i="26" s="1"/>
  <c r="D33" i="26"/>
  <c r="AI33" i="26"/>
  <c r="P33" i="26" s="1"/>
  <c r="R33" i="26" s="1"/>
  <c r="BG34" i="26"/>
  <c r="AT33" i="27"/>
  <c r="AP35" i="27"/>
  <c r="AB34" i="27"/>
  <c r="Y34" i="27" s="1"/>
  <c r="C34" i="27" s="1"/>
  <c r="BO34" i="1" s="1"/>
  <c r="BG34" i="27"/>
  <c r="AV33" i="27"/>
  <c r="AD34" i="27"/>
  <c r="AA34" i="27" s="1"/>
  <c r="O34" i="27" s="1"/>
  <c r="BQ34" i="1" s="1"/>
  <c r="AR35" i="27"/>
  <c r="W33" i="27"/>
  <c r="X33" i="27" s="1"/>
  <c r="AK33" i="27"/>
  <c r="B33" i="27" s="1"/>
  <c r="BN33" i="1" s="1"/>
  <c r="BL33" i="25"/>
  <c r="AX33" i="25" s="1"/>
  <c r="BJ33" i="25"/>
  <c r="AG33" i="25" s="1"/>
  <c r="I33" i="25" s="1"/>
  <c r="BH33" i="25"/>
  <c r="AS33" i="25"/>
  <c r="BO33" i="24"/>
  <c r="AY33" i="24"/>
  <c r="BM33" i="24"/>
  <c r="AE33" i="24"/>
  <c r="BN33" i="24"/>
  <c r="AH33" i="24"/>
  <c r="BJ31" i="23"/>
  <c r="BH31" i="23"/>
  <c r="AE31" i="23" s="1"/>
  <c r="D31" i="23" s="1"/>
  <c r="BL31" i="23"/>
  <c r="AX31" i="23" s="1"/>
  <c r="AS31" i="23"/>
  <c r="BR33" i="1" l="1"/>
  <c r="S33" i="27"/>
  <c r="AN33" i="27"/>
  <c r="AM33" i="27" s="1"/>
  <c r="BS33" i="1" s="1"/>
  <c r="BK34" i="26"/>
  <c r="AV33" i="26"/>
  <c r="AR35" i="26"/>
  <c r="AD34" i="26"/>
  <c r="AA34" i="26" s="1"/>
  <c r="AK33" i="26"/>
  <c r="K33" i="26"/>
  <c r="W33" i="26" s="1"/>
  <c r="X33" i="26" s="1"/>
  <c r="AL33" i="26"/>
  <c r="AE34" i="27"/>
  <c r="AX34" i="27"/>
  <c r="AH34" i="27"/>
  <c r="BM33" i="25"/>
  <c r="AE33" i="25"/>
  <c r="BN33" i="25"/>
  <c r="AH33" i="25"/>
  <c r="BO33" i="25"/>
  <c r="AY33" i="25"/>
  <c r="J33" i="24"/>
  <c r="K33" i="24" s="1"/>
  <c r="BI34" i="24" s="1"/>
  <c r="AJ33" i="24"/>
  <c r="Q33" i="24" s="1"/>
  <c r="D33" i="24"/>
  <c r="AI33" i="24"/>
  <c r="BO31" i="23"/>
  <c r="AY31" i="23"/>
  <c r="BM31" i="23"/>
  <c r="AF31" i="23"/>
  <c r="AG31" i="23"/>
  <c r="BN31" i="23"/>
  <c r="AH31" i="23"/>
  <c r="BH33" i="1" l="1"/>
  <c r="AN33" i="26"/>
  <c r="AM33" i="26" s="1"/>
  <c r="BI33" i="1" s="1"/>
  <c r="AC34" i="26"/>
  <c r="Z34" i="26" s="1"/>
  <c r="AQ35" i="26"/>
  <c r="AU33" i="26"/>
  <c r="BI34" i="26"/>
  <c r="BT33" i="1"/>
  <c r="AW33" i="27"/>
  <c r="AU33" i="24"/>
  <c r="AC34" i="24"/>
  <c r="Z34" i="24" s="1"/>
  <c r="H34" i="24" s="1"/>
  <c r="X34" i="1" s="1"/>
  <c r="AQ35" i="24"/>
  <c r="B33" i="26"/>
  <c r="BD33" i="1" s="1"/>
  <c r="O34" i="26"/>
  <c r="BG34" i="1" s="1"/>
  <c r="J34" i="27"/>
  <c r="D34" i="27"/>
  <c r="AX34" i="26"/>
  <c r="AE34" i="26"/>
  <c r="J33" i="25"/>
  <c r="K33" i="25" s="1"/>
  <c r="BI34" i="25" s="1"/>
  <c r="AJ33" i="25"/>
  <c r="Q33" i="25" s="1"/>
  <c r="D33" i="25"/>
  <c r="AI33" i="25"/>
  <c r="F33" i="24"/>
  <c r="AB34" i="24" s="1"/>
  <c r="Y34" i="24" s="1"/>
  <c r="P33" i="24"/>
  <c r="R33" i="24" s="1"/>
  <c r="AL33" i="24"/>
  <c r="J31" i="23"/>
  <c r="AI31" i="23"/>
  <c r="I31" i="23"/>
  <c r="E31" i="23"/>
  <c r="F31" i="23" s="1"/>
  <c r="BG32" i="23" s="1"/>
  <c r="AJ31" i="23"/>
  <c r="Q31" i="23" s="1"/>
  <c r="AL31" i="23" l="1"/>
  <c r="AQ35" i="25"/>
  <c r="AU33" i="25"/>
  <c r="AC34" i="25"/>
  <c r="H34" i="26"/>
  <c r="BF34" i="1" s="1"/>
  <c r="AG34" i="26"/>
  <c r="I34" i="26" s="1"/>
  <c r="T33" i="27"/>
  <c r="U33" i="27" s="1"/>
  <c r="BU33" i="1" s="1"/>
  <c r="V33" i="27"/>
  <c r="AO34" i="27"/>
  <c r="S33" i="26"/>
  <c r="D34" i="26"/>
  <c r="F33" i="25"/>
  <c r="P33" i="25"/>
  <c r="R33" i="25" s="1"/>
  <c r="AL33" i="25"/>
  <c r="BK34" i="24"/>
  <c r="AD34" i="24"/>
  <c r="AA34" i="24" s="1"/>
  <c r="AP35" i="24"/>
  <c r="AT33" i="24"/>
  <c r="BG34" i="24"/>
  <c r="W33" i="24"/>
  <c r="X33" i="24" s="1"/>
  <c r="Z33" i="1" s="1"/>
  <c r="AR35" i="24"/>
  <c r="AV33" i="24"/>
  <c r="AK33" i="24"/>
  <c r="B33" i="24" s="1"/>
  <c r="V33" i="1" s="1"/>
  <c r="AT31" i="23"/>
  <c r="AB32" i="23"/>
  <c r="Y32" i="23" s="1"/>
  <c r="AP33" i="23"/>
  <c r="K31" i="23"/>
  <c r="P31" i="23"/>
  <c r="R31" i="23" s="1"/>
  <c r="Z34" i="25" l="1"/>
  <c r="H34" i="25" s="1"/>
  <c r="AV34" i="1" s="1"/>
  <c r="BJ33" i="1"/>
  <c r="AW33" i="26"/>
  <c r="AS34" i="27"/>
  <c r="BJ34" i="27"/>
  <c r="BH34" i="27"/>
  <c r="BL34" i="27"/>
  <c r="BK34" i="25"/>
  <c r="AD34" i="25"/>
  <c r="AA34" i="25" s="1"/>
  <c r="AB34" i="25"/>
  <c r="Y34" i="25" s="1"/>
  <c r="AP35" i="25"/>
  <c r="AT33" i="25"/>
  <c r="BG34" i="25"/>
  <c r="W33" i="25"/>
  <c r="X33" i="25" s="1"/>
  <c r="AX33" i="1" s="1"/>
  <c r="AR35" i="25"/>
  <c r="AV33" i="25"/>
  <c r="AK33" i="25"/>
  <c r="B33" i="25" s="1"/>
  <c r="AT33" i="1" s="1"/>
  <c r="O34" i="24"/>
  <c r="Y34" i="1" s="1"/>
  <c r="C34" i="24"/>
  <c r="W34" i="1" s="1"/>
  <c r="AF34" i="24"/>
  <c r="AN33" i="24"/>
  <c r="AM33" i="24" s="1"/>
  <c r="AA33" i="1" s="1"/>
  <c r="CK33" i="1" s="1"/>
  <c r="S33" i="24"/>
  <c r="AB33" i="1" s="1"/>
  <c r="AV31" i="23"/>
  <c r="AD32" i="23"/>
  <c r="AA32" i="23" s="1"/>
  <c r="AR33" i="23"/>
  <c r="AK31" i="23"/>
  <c r="B31" i="23" s="1"/>
  <c r="BX31" i="1" s="1"/>
  <c r="AU31" i="23"/>
  <c r="W31" i="23"/>
  <c r="X31" i="23" s="1"/>
  <c r="AC32" i="23"/>
  <c r="Z32" i="23" s="1"/>
  <c r="AQ33" i="23"/>
  <c r="BI32" i="23"/>
  <c r="C32" i="23"/>
  <c r="BY32" i="1" s="1"/>
  <c r="BK32" i="23"/>
  <c r="AY34" i="27" l="1"/>
  <c r="AI34" i="27" s="1"/>
  <c r="P34" i="27" s="1"/>
  <c r="BO34" i="27"/>
  <c r="AF34" i="27"/>
  <c r="BM34" i="27"/>
  <c r="AG34" i="27"/>
  <c r="BN34" i="27"/>
  <c r="T33" i="26"/>
  <c r="U33" i="26" s="1"/>
  <c r="BK33" i="1" s="1"/>
  <c r="V33" i="26"/>
  <c r="AO34" i="26"/>
  <c r="C34" i="25"/>
  <c r="AU34" i="1" s="1"/>
  <c r="O34" i="25"/>
  <c r="AW34" i="1" s="1"/>
  <c r="AN33" i="25"/>
  <c r="AM33" i="25" s="1"/>
  <c r="AY33" i="1" s="1"/>
  <c r="CL33" i="1" s="1"/>
  <c r="S33" i="25"/>
  <c r="AZ33" i="1" s="1"/>
  <c r="AW33" i="24"/>
  <c r="T33" i="24" s="1"/>
  <c r="U33" i="24" s="1"/>
  <c r="AC33" i="1" s="1"/>
  <c r="E34" i="24"/>
  <c r="CB31" i="1"/>
  <c r="AN31" i="23"/>
  <c r="AM31" i="23" s="1"/>
  <c r="CC31" i="1" s="1"/>
  <c r="S31" i="23"/>
  <c r="H32" i="23"/>
  <c r="BZ32" i="1" s="1"/>
  <c r="O32" i="23"/>
  <c r="CA32" i="1" s="1"/>
  <c r="I34" i="27" l="1"/>
  <c r="E34" i="27"/>
  <c r="AJ34" i="27"/>
  <c r="Q34" i="27" s="1"/>
  <c r="R34" i="27" s="1"/>
  <c r="BH34" i="26"/>
  <c r="BJ34" i="26"/>
  <c r="AS34" i="26"/>
  <c r="BL34" i="26"/>
  <c r="AW33" i="25"/>
  <c r="T33" i="25" s="1"/>
  <c r="U33" i="25" s="1"/>
  <c r="BA33" i="1" s="1"/>
  <c r="V33" i="24"/>
  <c r="AO34" i="24"/>
  <c r="CD31" i="1"/>
  <c r="AW31" i="23"/>
  <c r="T31" i="23" s="1"/>
  <c r="U31" i="23" s="1"/>
  <c r="CE31" i="1" s="1"/>
  <c r="BK35" i="27" l="1"/>
  <c r="AR36" i="27"/>
  <c r="AV34" i="27"/>
  <c r="AD35" i="27"/>
  <c r="AA35" i="27" s="1"/>
  <c r="O35" i="27" s="1"/>
  <c r="BQ35" i="1" s="1"/>
  <c r="AF34" i="26"/>
  <c r="BM34" i="26"/>
  <c r="BN34" i="26"/>
  <c r="AH34" i="26"/>
  <c r="F34" i="27"/>
  <c r="AL34" i="27"/>
  <c r="AY34" i="26"/>
  <c r="BO34" i="26"/>
  <c r="K34" i="27"/>
  <c r="AK34" i="27"/>
  <c r="B34" i="27" s="1"/>
  <c r="BN34" i="1" s="1"/>
  <c r="V33" i="25"/>
  <c r="AO34" i="25"/>
  <c r="BL34" i="24"/>
  <c r="AY34" i="24" s="1"/>
  <c r="BH34" i="24"/>
  <c r="BJ34" i="24"/>
  <c r="AS34" i="24"/>
  <c r="V31" i="23"/>
  <c r="AO32" i="23"/>
  <c r="AQ36" i="27" l="1"/>
  <c r="AC35" i="27"/>
  <c r="Z35" i="27" s="1"/>
  <c r="AU34" i="27"/>
  <c r="BI35" i="27"/>
  <c r="E34" i="26"/>
  <c r="AJ34" i="26"/>
  <c r="Q34" i="26" s="1"/>
  <c r="AB35" i="27"/>
  <c r="Y35" i="27" s="1"/>
  <c r="C35" i="27" s="1"/>
  <c r="BO35" i="1" s="1"/>
  <c r="AP36" i="27"/>
  <c r="AT34" i="27"/>
  <c r="BG35" i="27"/>
  <c r="W34" i="27"/>
  <c r="X34" i="27" s="1"/>
  <c r="AI34" i="26"/>
  <c r="J34" i="26"/>
  <c r="K34" i="26" s="1"/>
  <c r="BL34" i="25"/>
  <c r="AY34" i="25" s="1"/>
  <c r="BJ34" i="25"/>
  <c r="AG34" i="25" s="1"/>
  <c r="I34" i="25" s="1"/>
  <c r="BH34" i="25"/>
  <c r="AF34" i="25" s="1"/>
  <c r="E34" i="25" s="1"/>
  <c r="AS34" i="25"/>
  <c r="AG34" i="24"/>
  <c r="I34" i="24" s="1"/>
  <c r="BN34" i="24"/>
  <c r="AH34" i="24"/>
  <c r="BM34" i="24"/>
  <c r="AE34" i="24"/>
  <c r="BO34" i="24"/>
  <c r="AX34" i="24"/>
  <c r="BJ32" i="23"/>
  <c r="BL32" i="23"/>
  <c r="AX32" i="23" s="1"/>
  <c r="AS32" i="23"/>
  <c r="BH32" i="23"/>
  <c r="AE32" i="23" s="1"/>
  <c r="D32" i="23" s="1"/>
  <c r="AC35" i="26" l="1"/>
  <c r="Z35" i="26" s="1"/>
  <c r="AQ36" i="26"/>
  <c r="AU34" i="26"/>
  <c r="BI35" i="26"/>
  <c r="F34" i="26"/>
  <c r="AL34" i="26"/>
  <c r="P34" i="26"/>
  <c r="BR34" i="1"/>
  <c r="S34" i="27"/>
  <c r="AN34" i="27"/>
  <c r="AM34" i="27" s="1"/>
  <c r="BS34" i="1" s="1"/>
  <c r="H35" i="27"/>
  <c r="BP35" i="1" s="1"/>
  <c r="AH35" i="27"/>
  <c r="AE35" i="27"/>
  <c r="AX35" i="27"/>
  <c r="BM34" i="25"/>
  <c r="AE34" i="25"/>
  <c r="BN34" i="25"/>
  <c r="AH34" i="25"/>
  <c r="BO34" i="25"/>
  <c r="AX34" i="25"/>
  <c r="D34" i="24"/>
  <c r="AI34" i="24"/>
  <c r="J34" i="24"/>
  <c r="K34" i="24" s="1"/>
  <c r="AU34" i="24" s="1"/>
  <c r="AJ34" i="24"/>
  <c r="Q34" i="24" s="1"/>
  <c r="BM32" i="23"/>
  <c r="AF32" i="23"/>
  <c r="AY32" i="23"/>
  <c r="BO32" i="23"/>
  <c r="AG32" i="23"/>
  <c r="BN32" i="23"/>
  <c r="AH32" i="23"/>
  <c r="AQ36" i="24" l="1"/>
  <c r="R34" i="26"/>
  <c r="AK34" i="26"/>
  <c r="B34" i="26" s="1"/>
  <c r="BD34" i="1" s="1"/>
  <c r="AC35" i="24"/>
  <c r="Z35" i="24" s="1"/>
  <c r="H35" i="24" s="1"/>
  <c r="X35" i="1" s="1"/>
  <c r="AP36" i="26"/>
  <c r="BG35" i="26"/>
  <c r="AB35" i="26"/>
  <c r="Y35" i="26" s="1"/>
  <c r="AE35" i="26" s="1"/>
  <c r="AT34" i="26"/>
  <c r="AT35" i="26" s="1"/>
  <c r="BI35" i="24"/>
  <c r="BT34" i="1"/>
  <c r="AW34" i="27"/>
  <c r="T34" i="27"/>
  <c r="U34" i="27" s="1"/>
  <c r="BU34" i="1" s="1"/>
  <c r="H35" i="26"/>
  <c r="BF35" i="1" s="1"/>
  <c r="AT35" i="27"/>
  <c r="D35" i="27"/>
  <c r="J35" i="27"/>
  <c r="AH35" i="26"/>
  <c r="D34" i="25"/>
  <c r="AI34" i="25"/>
  <c r="J34" i="25"/>
  <c r="K34" i="25" s="1"/>
  <c r="BI35" i="25" s="1"/>
  <c r="AJ34" i="25"/>
  <c r="Q34" i="25" s="1"/>
  <c r="AH35" i="24"/>
  <c r="J35" i="24" s="1"/>
  <c r="AL34" i="24"/>
  <c r="F34" i="24"/>
  <c r="AB35" i="24" s="1"/>
  <c r="Y35" i="24" s="1"/>
  <c r="P34" i="24"/>
  <c r="R34" i="24" s="1"/>
  <c r="J32" i="23"/>
  <c r="AI32" i="23"/>
  <c r="E32" i="23"/>
  <c r="AJ32" i="23"/>
  <c r="Q32" i="23" s="1"/>
  <c r="I32" i="23"/>
  <c r="C35" i="26" l="1"/>
  <c r="BE35" i="1" s="1"/>
  <c r="AO35" i="27"/>
  <c r="V34" i="27"/>
  <c r="AC35" i="25"/>
  <c r="Z35" i="25" s="1"/>
  <c r="AQ36" i="25"/>
  <c r="AU34" i="25"/>
  <c r="W34" i="26"/>
  <c r="X34" i="26" s="1"/>
  <c r="AD35" i="26"/>
  <c r="AA35" i="26" s="1"/>
  <c r="AR36" i="26"/>
  <c r="AV34" i="26"/>
  <c r="BK35" i="26"/>
  <c r="AV35" i="27"/>
  <c r="D35" i="26"/>
  <c r="F35" i="26" s="1"/>
  <c r="J35" i="26"/>
  <c r="AL34" i="25"/>
  <c r="F34" i="25"/>
  <c r="P34" i="25"/>
  <c r="R34" i="25" s="1"/>
  <c r="BK35" i="24"/>
  <c r="AD35" i="24"/>
  <c r="AA35" i="24" s="1"/>
  <c r="AP36" i="24"/>
  <c r="AT34" i="24"/>
  <c r="BG35" i="24"/>
  <c r="W34" i="24"/>
  <c r="X34" i="24" s="1"/>
  <c r="Z34" i="1" s="1"/>
  <c r="AR36" i="24"/>
  <c r="AV34" i="24"/>
  <c r="AK34" i="24"/>
  <c r="B34" i="24" s="1"/>
  <c r="V34" i="1" s="1"/>
  <c r="K32" i="23"/>
  <c r="AC33" i="23" s="1"/>
  <c r="Z33" i="23" s="1"/>
  <c r="F32" i="23"/>
  <c r="AT32" i="23" s="1"/>
  <c r="AL32" i="23"/>
  <c r="P32" i="23"/>
  <c r="AK32" i="23" s="1"/>
  <c r="AH35" i="25" l="1"/>
  <c r="J35" i="25" s="1"/>
  <c r="H35" i="25"/>
  <c r="AV35" i="1" s="1"/>
  <c r="AS35" i="27"/>
  <c r="BH35" i="27"/>
  <c r="BL35" i="27"/>
  <c r="BJ35" i="27"/>
  <c r="O35" i="26"/>
  <c r="BG35" i="1" s="1"/>
  <c r="AX35" i="26"/>
  <c r="AP37" i="26"/>
  <c r="AB36" i="26"/>
  <c r="Y36" i="26" s="1"/>
  <c r="BH34" i="1"/>
  <c r="S34" i="26"/>
  <c r="AN34" i="26"/>
  <c r="AM34" i="26" s="1"/>
  <c r="BI34" i="1" s="1"/>
  <c r="AV35" i="26"/>
  <c r="AD35" i="25"/>
  <c r="AA35" i="25" s="1"/>
  <c r="AB35" i="25"/>
  <c r="Y35" i="25" s="1"/>
  <c r="W34" i="25"/>
  <c r="X34" i="25" s="1"/>
  <c r="AX34" i="1" s="1"/>
  <c r="AR36" i="25"/>
  <c r="AV34" i="25"/>
  <c r="AK34" i="25"/>
  <c r="B34" i="25" s="1"/>
  <c r="AT34" i="1" s="1"/>
  <c r="BK35" i="25"/>
  <c r="AP36" i="25"/>
  <c r="AT34" i="25"/>
  <c r="BG35" i="25"/>
  <c r="AF35" i="24"/>
  <c r="C35" i="24"/>
  <c r="W35" i="1" s="1"/>
  <c r="O35" i="24"/>
  <c r="Y35" i="1" s="1"/>
  <c r="AN34" i="24"/>
  <c r="AM34" i="24" s="1"/>
  <c r="AA34" i="1" s="1"/>
  <c r="CK34" i="1" s="1"/>
  <c r="S34" i="24"/>
  <c r="AB34" i="1" s="1"/>
  <c r="AU32" i="23"/>
  <c r="BI33" i="23"/>
  <c r="AQ34" i="23"/>
  <c r="R32" i="23"/>
  <c r="AV32" i="23" s="1"/>
  <c r="AP34" i="23"/>
  <c r="AB33" i="23"/>
  <c r="Y33" i="23" s="1"/>
  <c r="BG33" i="23"/>
  <c r="H33" i="23"/>
  <c r="BZ33" i="1" s="1"/>
  <c r="B32" i="23"/>
  <c r="BN35" i="27" l="1"/>
  <c r="AG35" i="27"/>
  <c r="AY35" i="27"/>
  <c r="AI35" i="27" s="1"/>
  <c r="BO35" i="27"/>
  <c r="BM35" i="27"/>
  <c r="AF35" i="27"/>
  <c r="BJ34" i="1"/>
  <c r="AW34" i="26"/>
  <c r="C36" i="26"/>
  <c r="BE36" i="1" s="1"/>
  <c r="AU35" i="26"/>
  <c r="AN34" i="25"/>
  <c r="AM34" i="25" s="1"/>
  <c r="AY34" i="1" s="1"/>
  <c r="CL34" i="1" s="1"/>
  <c r="S34" i="25"/>
  <c r="AZ34" i="1" s="1"/>
  <c r="O35" i="25"/>
  <c r="AW35" i="1" s="1"/>
  <c r="C35" i="25"/>
  <c r="AU35" i="1" s="1"/>
  <c r="AW34" i="24"/>
  <c r="T34" i="24" s="1"/>
  <c r="U34" i="24" s="1"/>
  <c r="AC34" i="1" s="1"/>
  <c r="E35" i="24"/>
  <c r="AD33" i="23"/>
  <c r="AA33" i="23" s="1"/>
  <c r="AR34" i="23"/>
  <c r="BK33" i="23"/>
  <c r="W32" i="23"/>
  <c r="X32" i="23" s="1"/>
  <c r="BX32" i="1"/>
  <c r="C33" i="23"/>
  <c r="BY33" i="1" s="1"/>
  <c r="T34" i="26" l="1"/>
  <c r="U34" i="26" s="1"/>
  <c r="BK34" i="1" s="1"/>
  <c r="AO35" i="26"/>
  <c r="V34" i="26"/>
  <c r="E35" i="27"/>
  <c r="AJ35" i="27"/>
  <c r="Q35" i="27" s="1"/>
  <c r="R35" i="27" s="1"/>
  <c r="BK36" i="27" s="1"/>
  <c r="P35" i="27"/>
  <c r="I35" i="27"/>
  <c r="K35" i="27" s="1"/>
  <c r="AW34" i="25"/>
  <c r="T34" i="25" s="1"/>
  <c r="U34" i="25" s="1"/>
  <c r="BA34" i="1" s="1"/>
  <c r="V34" i="24"/>
  <c r="AO35" i="24"/>
  <c r="CB32" i="1"/>
  <c r="AN32" i="23"/>
  <c r="AM32" i="23" s="1"/>
  <c r="CC32" i="1" s="1"/>
  <c r="S32" i="23"/>
  <c r="O33" i="23"/>
  <c r="CA33" i="1" s="1"/>
  <c r="AK35" i="27" l="1"/>
  <c r="AD36" i="27"/>
  <c r="AA36" i="27" s="1"/>
  <c r="O36" i="27" s="1"/>
  <c r="BQ36" i="1" s="1"/>
  <c r="AR37" i="27"/>
  <c r="F35" i="27"/>
  <c r="AL35" i="27"/>
  <c r="W35" i="27"/>
  <c r="X35" i="27" s="1"/>
  <c r="AQ37" i="27"/>
  <c r="AC36" i="27"/>
  <c r="Z36" i="27" s="1"/>
  <c r="AU35" i="27"/>
  <c r="BH35" i="26"/>
  <c r="AS35" i="26"/>
  <c r="T35" i="26"/>
  <c r="BL35" i="26"/>
  <c r="BJ35" i="26"/>
  <c r="BI36" i="27"/>
  <c r="AY36" i="27"/>
  <c r="V34" i="25"/>
  <c r="AO35" i="25"/>
  <c r="BL35" i="24"/>
  <c r="AY35" i="24" s="1"/>
  <c r="BJ35" i="24"/>
  <c r="BH35" i="24"/>
  <c r="AS35" i="24"/>
  <c r="CD32" i="1"/>
  <c r="AW32" i="23"/>
  <c r="AO33" i="23" s="1"/>
  <c r="AG36" i="27" l="1"/>
  <c r="I36" i="27" s="1"/>
  <c r="H36" i="27"/>
  <c r="BP36" i="1" s="1"/>
  <c r="BN35" i="26"/>
  <c r="AG35" i="26"/>
  <c r="BR35" i="1"/>
  <c r="S35" i="27"/>
  <c r="AN35" i="27"/>
  <c r="AM35" i="27" s="1"/>
  <c r="BS35" i="1" s="1"/>
  <c r="BG36" i="27"/>
  <c r="AP37" i="27"/>
  <c r="AB36" i="27"/>
  <c r="Y36" i="27" s="1"/>
  <c r="BM35" i="26"/>
  <c r="AF35" i="26"/>
  <c r="BO35" i="26"/>
  <c r="AY35" i="26"/>
  <c r="AI35" i="26" s="1"/>
  <c r="B35" i="27"/>
  <c r="BN35" i="1" s="1"/>
  <c r="AU36" i="27"/>
  <c r="AF36" i="26"/>
  <c r="BJ35" i="25"/>
  <c r="BL35" i="25"/>
  <c r="AY35" i="25" s="1"/>
  <c r="BH35" i="25"/>
  <c r="AS35" i="25"/>
  <c r="BM35" i="24"/>
  <c r="AE35" i="24"/>
  <c r="BN35" i="24"/>
  <c r="AG35" i="24"/>
  <c r="BO35" i="24"/>
  <c r="AX35" i="24"/>
  <c r="AJ35" i="24" s="1"/>
  <c r="Q35" i="24" s="1"/>
  <c r="T32" i="23"/>
  <c r="U32" i="23" s="1"/>
  <c r="CE32" i="1" s="1"/>
  <c r="V32" i="23"/>
  <c r="BL33" i="23"/>
  <c r="AX33" i="23" s="1"/>
  <c r="BJ33" i="23"/>
  <c r="AG33" i="23" s="1"/>
  <c r="I33" i="23" s="1"/>
  <c r="AS33" i="23"/>
  <c r="BH33" i="23"/>
  <c r="AE33" i="23" s="1"/>
  <c r="D33" i="23" s="1"/>
  <c r="I35" i="26" l="1"/>
  <c r="BT35" i="1"/>
  <c r="AW35" i="27"/>
  <c r="C36" i="27"/>
  <c r="BO36" i="1" s="1"/>
  <c r="AF36" i="27"/>
  <c r="E35" i="26"/>
  <c r="BG36" i="26"/>
  <c r="AJ35" i="26"/>
  <c r="Q35" i="26" s="1"/>
  <c r="AF35" i="25"/>
  <c r="E35" i="25" s="1"/>
  <c r="P35" i="26"/>
  <c r="E36" i="26"/>
  <c r="F36" i="26" s="1"/>
  <c r="BM35" i="25"/>
  <c r="AE35" i="25"/>
  <c r="BO35" i="25"/>
  <c r="AX35" i="25"/>
  <c r="AJ35" i="25" s="1"/>
  <c r="Q35" i="25" s="1"/>
  <c r="BN35" i="25"/>
  <c r="AG35" i="25"/>
  <c r="I35" i="24"/>
  <c r="K35" i="24" s="1"/>
  <c r="BI36" i="24" s="1"/>
  <c r="D35" i="24"/>
  <c r="F35" i="24" s="1"/>
  <c r="AI35" i="24"/>
  <c r="AL35" i="24"/>
  <c r="BM33" i="23"/>
  <c r="AF33" i="23"/>
  <c r="BN33" i="23"/>
  <c r="AH33" i="23"/>
  <c r="AY33" i="23"/>
  <c r="BO33" i="23"/>
  <c r="E36" i="27" l="1"/>
  <c r="AB36" i="24"/>
  <c r="Y36" i="24" s="1"/>
  <c r="C36" i="24" s="1"/>
  <c r="W36" i="1" s="1"/>
  <c r="AP37" i="24"/>
  <c r="AT35" i="24"/>
  <c r="BG36" i="24"/>
  <c r="AB37" i="26"/>
  <c r="Y37" i="26" s="1"/>
  <c r="AP38" i="26"/>
  <c r="T35" i="27"/>
  <c r="U35" i="27" s="1"/>
  <c r="BU35" i="1" s="1"/>
  <c r="AO36" i="27"/>
  <c r="V35" i="27"/>
  <c r="R35" i="26"/>
  <c r="AC36" i="24"/>
  <c r="Z36" i="24" s="1"/>
  <c r="AQ37" i="24"/>
  <c r="AU35" i="24"/>
  <c r="AL35" i="26"/>
  <c r="K35" i="26"/>
  <c r="AK35" i="26"/>
  <c r="AL35" i="25"/>
  <c r="D35" i="25"/>
  <c r="F35" i="25" s="1"/>
  <c r="BG36" i="25" s="1"/>
  <c r="AI35" i="25"/>
  <c r="I35" i="25"/>
  <c r="K35" i="25" s="1"/>
  <c r="BI36" i="25" s="1"/>
  <c r="P35" i="24"/>
  <c r="R35" i="24" s="1"/>
  <c r="AD36" i="24" s="1"/>
  <c r="AA36" i="24" s="1"/>
  <c r="J33" i="23"/>
  <c r="K33" i="23" s="1"/>
  <c r="BI34" i="23" s="1"/>
  <c r="AI33" i="23"/>
  <c r="P33" i="23" s="1"/>
  <c r="AK33" i="23" s="1"/>
  <c r="AJ33" i="23"/>
  <c r="Q33" i="23" s="1"/>
  <c r="R33" i="23" s="1"/>
  <c r="E33" i="23"/>
  <c r="AK35" i="24" l="1"/>
  <c r="B35" i="24" s="1"/>
  <c r="V35" i="1" s="1"/>
  <c r="AV35" i="24"/>
  <c r="B35" i="26"/>
  <c r="AR37" i="24"/>
  <c r="W35" i="24"/>
  <c r="X35" i="24" s="1"/>
  <c r="Z35" i="1" s="1"/>
  <c r="C37" i="26"/>
  <c r="BE37" i="1" s="1"/>
  <c r="H36" i="24"/>
  <c r="X36" i="1" s="1"/>
  <c r="AP37" i="25"/>
  <c r="AB36" i="25"/>
  <c r="Y36" i="25" s="1"/>
  <c r="AT35" i="25"/>
  <c r="W35" i="26"/>
  <c r="X35" i="26" s="1"/>
  <c r="AR37" i="26"/>
  <c r="AD36" i="26"/>
  <c r="AA36" i="26" s="1"/>
  <c r="BK36" i="26"/>
  <c r="BD35" i="1"/>
  <c r="BL36" i="27"/>
  <c r="BJ36" i="27"/>
  <c r="BH36" i="27"/>
  <c r="AS36" i="27"/>
  <c r="BK36" i="24"/>
  <c r="AQ37" i="26"/>
  <c r="AC36" i="26"/>
  <c r="Z36" i="26" s="1"/>
  <c r="BI36" i="26"/>
  <c r="F36" i="27"/>
  <c r="AC36" i="25"/>
  <c r="Z36" i="25" s="1"/>
  <c r="AQ37" i="25"/>
  <c r="AU35" i="25"/>
  <c r="P35" i="25"/>
  <c r="AV35" i="25"/>
  <c r="S35" i="24"/>
  <c r="AB35" i="1" s="1"/>
  <c r="O36" i="24"/>
  <c r="Y36" i="1" s="1"/>
  <c r="AL33" i="23"/>
  <c r="B33" i="23" s="1"/>
  <c r="BX33" i="1" s="1"/>
  <c r="F33" i="23"/>
  <c r="W33" i="23" s="1"/>
  <c r="X33" i="23" s="1"/>
  <c r="BK34" i="23"/>
  <c r="AR35" i="23"/>
  <c r="AV33" i="23"/>
  <c r="AD34" i="23"/>
  <c r="AA34" i="23" s="1"/>
  <c r="AU33" i="23"/>
  <c r="AC34" i="23"/>
  <c r="Z34" i="23" s="1"/>
  <c r="AQ35" i="23"/>
  <c r="C36" i="25" l="1"/>
  <c r="AU36" i="1" s="1"/>
  <c r="AN35" i="24"/>
  <c r="AM35" i="24" s="1"/>
  <c r="AA35" i="1" s="1"/>
  <c r="CK35" i="1" s="1"/>
  <c r="BM36" i="27"/>
  <c r="AE36" i="27"/>
  <c r="BH35" i="1"/>
  <c r="AN35" i="26"/>
  <c r="AM35" i="26" s="1"/>
  <c r="BI35" i="1" s="1"/>
  <c r="S35" i="26"/>
  <c r="AK35" i="25"/>
  <c r="B35" i="25" s="1"/>
  <c r="AT35" i="1" s="1"/>
  <c r="R35" i="25"/>
  <c r="BN36" i="27"/>
  <c r="AH36" i="27"/>
  <c r="AX36" i="27"/>
  <c r="BO36" i="27"/>
  <c r="H36" i="26"/>
  <c r="BF36" i="1" s="1"/>
  <c r="AH36" i="26"/>
  <c r="H36" i="25"/>
  <c r="AV36" i="1" s="1"/>
  <c r="O36" i="26"/>
  <c r="BG36" i="1" s="1"/>
  <c r="AY36" i="26"/>
  <c r="AT36" i="27"/>
  <c r="AB37" i="27"/>
  <c r="Y37" i="27" s="1"/>
  <c r="AP38" i="27"/>
  <c r="AW35" i="24"/>
  <c r="T35" i="24" s="1"/>
  <c r="U35" i="24" s="1"/>
  <c r="AC35" i="1" s="1"/>
  <c r="O34" i="23"/>
  <c r="CA34" i="1" s="1"/>
  <c r="H34" i="23"/>
  <c r="BZ34" i="1" s="1"/>
  <c r="CB33" i="1"/>
  <c r="AN33" i="23"/>
  <c r="AM33" i="23" s="1"/>
  <c r="CC33" i="1" s="1"/>
  <c r="S33" i="23"/>
  <c r="AB34" i="23"/>
  <c r="Y34" i="23" s="1"/>
  <c r="AT33" i="23"/>
  <c r="AP35" i="23"/>
  <c r="BG34" i="23"/>
  <c r="W35" i="25" l="1"/>
  <c r="X35" i="25" s="1"/>
  <c r="AD36" i="25"/>
  <c r="AR37" i="25"/>
  <c r="BK36" i="25"/>
  <c r="J36" i="26"/>
  <c r="C37" i="27"/>
  <c r="BO37" i="1" s="1"/>
  <c r="AW35" i="26"/>
  <c r="BJ35" i="1"/>
  <c r="U35" i="26"/>
  <c r="BK35" i="1" s="1"/>
  <c r="D36" i="27"/>
  <c r="AI36" i="27"/>
  <c r="BG37" i="27"/>
  <c r="J36" i="27"/>
  <c r="AJ36" i="27"/>
  <c r="Q36" i="27" s="1"/>
  <c r="R36" i="27" s="1"/>
  <c r="V35" i="24"/>
  <c r="AO36" i="24"/>
  <c r="CD33" i="1"/>
  <c r="AW33" i="23"/>
  <c r="C34" i="23"/>
  <c r="BY34" i="1" s="1"/>
  <c r="AA36" i="25" l="1"/>
  <c r="O36" i="25" s="1"/>
  <c r="AW36" i="1" s="1"/>
  <c r="P36" i="27"/>
  <c r="BK37" i="27"/>
  <c r="K36" i="26"/>
  <c r="AV36" i="27"/>
  <c r="AD37" i="27"/>
  <c r="AA37" i="27" s="1"/>
  <c r="AR38" i="27"/>
  <c r="K36" i="27"/>
  <c r="W36" i="27" s="1"/>
  <c r="X36" i="27" s="1"/>
  <c r="AL36" i="27"/>
  <c r="AK36" i="27"/>
  <c r="B36" i="27" s="1"/>
  <c r="BN36" i="1" s="1"/>
  <c r="V35" i="26"/>
  <c r="AO36" i="26"/>
  <c r="AX35" i="1"/>
  <c r="AN35" i="25"/>
  <c r="AM35" i="25" s="1"/>
  <c r="AY35" i="1" s="1"/>
  <c r="CL35" i="1" s="1"/>
  <c r="S35" i="25"/>
  <c r="BJ36" i="24"/>
  <c r="AH36" i="24" s="1"/>
  <c r="J36" i="24" s="1"/>
  <c r="BL36" i="24"/>
  <c r="AX36" i="24" s="1"/>
  <c r="BH36" i="24"/>
  <c r="AS36" i="24"/>
  <c r="T33" i="23"/>
  <c r="U33" i="23" s="1"/>
  <c r="CE33" i="1" s="1"/>
  <c r="AO34" i="23"/>
  <c r="V33" i="23"/>
  <c r="BR36" i="1" l="1"/>
  <c r="AN36" i="27"/>
  <c r="AM36" i="27" s="1"/>
  <c r="BS36" i="1" s="1"/>
  <c r="S36" i="27"/>
  <c r="AZ35" i="1"/>
  <c r="AW35" i="25"/>
  <c r="T35" i="25" s="1"/>
  <c r="U35" i="25" s="1"/>
  <c r="BA35" i="1" s="1"/>
  <c r="AX37" i="27"/>
  <c r="O37" i="27"/>
  <c r="BQ37" i="1" s="1"/>
  <c r="AQ38" i="26"/>
  <c r="AC37" i="26"/>
  <c r="Z37" i="26" s="1"/>
  <c r="AS36" i="26"/>
  <c r="BJ36" i="26"/>
  <c r="BL36" i="26"/>
  <c r="BH36" i="26"/>
  <c r="AT36" i="26" s="1"/>
  <c r="BI37" i="27"/>
  <c r="AC37" i="27"/>
  <c r="Z37" i="27" s="1"/>
  <c r="AQ38" i="27"/>
  <c r="AE36" i="24"/>
  <c r="D36" i="24" s="1"/>
  <c r="BM36" i="24"/>
  <c r="AF36" i="24"/>
  <c r="BO36" i="24"/>
  <c r="AY36" i="24"/>
  <c r="BN36" i="24"/>
  <c r="AG36" i="24"/>
  <c r="BL34" i="23"/>
  <c r="AX34" i="23" s="1"/>
  <c r="AS34" i="23"/>
  <c r="BH34" i="23"/>
  <c r="AE34" i="23" s="1"/>
  <c r="D34" i="23" s="1"/>
  <c r="BJ34" i="23"/>
  <c r="AG34" i="23" s="1"/>
  <c r="I34" i="23" s="1"/>
  <c r="AE36" i="26" l="1"/>
  <c r="BM36" i="26"/>
  <c r="BO36" i="26"/>
  <c r="AX36" i="26"/>
  <c r="AJ36" i="26" s="1"/>
  <c r="Q36" i="26" s="1"/>
  <c r="BN36" i="26"/>
  <c r="AG36" i="26"/>
  <c r="V35" i="25"/>
  <c r="AO36" i="25"/>
  <c r="AI36" i="24"/>
  <c r="P36" i="24" s="1"/>
  <c r="AU36" i="26"/>
  <c r="BT36" i="1"/>
  <c r="AW36" i="27"/>
  <c r="AH37" i="27"/>
  <c r="J37" i="27" s="1"/>
  <c r="H37" i="27"/>
  <c r="BP37" i="1" s="1"/>
  <c r="H37" i="26"/>
  <c r="BF37" i="1" s="1"/>
  <c r="AE37" i="27"/>
  <c r="AG36" i="25"/>
  <c r="AF36" i="25"/>
  <c r="AY36" i="25"/>
  <c r="I36" i="24"/>
  <c r="AJ36" i="24"/>
  <c r="Q36" i="24" s="1"/>
  <c r="E36" i="24"/>
  <c r="F36" i="24" s="1"/>
  <c r="AH34" i="23"/>
  <c r="BN34" i="23"/>
  <c r="BM34" i="23"/>
  <c r="AF34" i="23"/>
  <c r="BO34" i="23"/>
  <c r="AY34" i="23"/>
  <c r="BG37" i="24" l="1"/>
  <c r="AB37" i="24"/>
  <c r="Y37" i="24" s="1"/>
  <c r="C37" i="24" s="1"/>
  <c r="W37" i="1" s="1"/>
  <c r="AP38" i="24"/>
  <c r="AT36" i="24"/>
  <c r="I36" i="26"/>
  <c r="BI37" i="26"/>
  <c r="T36" i="27"/>
  <c r="U36" i="27" s="1"/>
  <c r="BU36" i="1" s="1"/>
  <c r="V36" i="27"/>
  <c r="AO37" i="27"/>
  <c r="BJ36" i="25"/>
  <c r="BH36" i="25"/>
  <c r="BL36" i="25"/>
  <c r="AS36" i="25"/>
  <c r="R36" i="26"/>
  <c r="AL36" i="26"/>
  <c r="R36" i="24"/>
  <c r="AD37" i="24" s="1"/>
  <c r="AA37" i="24" s="1"/>
  <c r="D36" i="26"/>
  <c r="AI36" i="26"/>
  <c r="BG37" i="26"/>
  <c r="D37" i="27"/>
  <c r="AE37" i="26"/>
  <c r="AG37" i="26"/>
  <c r="E36" i="25"/>
  <c r="I36" i="25"/>
  <c r="AL36" i="24"/>
  <c r="K36" i="24"/>
  <c r="AK36" i="24"/>
  <c r="E34" i="23"/>
  <c r="AJ34" i="23"/>
  <c r="Q34" i="23" s="1"/>
  <c r="J34" i="23"/>
  <c r="K34" i="23" s="1"/>
  <c r="AI34" i="23"/>
  <c r="AR38" i="24" l="1"/>
  <c r="AV36" i="26"/>
  <c r="W36" i="26"/>
  <c r="X36" i="26" s="1"/>
  <c r="AR38" i="26"/>
  <c r="AD37" i="26"/>
  <c r="AA37" i="26" s="1"/>
  <c r="P36" i="26"/>
  <c r="AK36" i="26" s="1"/>
  <c r="B36" i="26" s="1"/>
  <c r="BD36" i="1" s="1"/>
  <c r="BK37" i="26"/>
  <c r="AE36" i="25"/>
  <c r="BM36" i="25"/>
  <c r="AH36" i="25"/>
  <c r="BN36" i="25"/>
  <c r="AX36" i="25"/>
  <c r="BO36" i="25"/>
  <c r="BK37" i="24"/>
  <c r="AV36" i="24"/>
  <c r="AS37" i="27"/>
  <c r="BJ37" i="27"/>
  <c r="BL37" i="27"/>
  <c r="BH37" i="27"/>
  <c r="F37" i="27"/>
  <c r="I37" i="26"/>
  <c r="K37" i="26" s="1"/>
  <c r="D37" i="26"/>
  <c r="W36" i="24"/>
  <c r="X36" i="24" s="1"/>
  <c r="AC37" i="24"/>
  <c r="Z37" i="24" s="1"/>
  <c r="B36" i="24"/>
  <c r="V36" i="1" s="1"/>
  <c r="O37" i="24"/>
  <c r="Y37" i="1" s="1"/>
  <c r="AQ38" i="24"/>
  <c r="AU36" i="24"/>
  <c r="BI37" i="24"/>
  <c r="BI35" i="23"/>
  <c r="AU34" i="23"/>
  <c r="P34" i="23"/>
  <c r="AQ36" i="23"/>
  <c r="AC35" i="23"/>
  <c r="Z35" i="23" s="1"/>
  <c r="F34" i="23"/>
  <c r="AT34" i="23" s="1"/>
  <c r="AL34" i="23"/>
  <c r="D36" i="25" l="1"/>
  <c r="AI36" i="25"/>
  <c r="AN36" i="24"/>
  <c r="AM36" i="24" s="1"/>
  <c r="AA36" i="1" s="1"/>
  <c r="CK36" i="1" s="1"/>
  <c r="Z36" i="1"/>
  <c r="O37" i="26"/>
  <c r="BG37" i="1" s="1"/>
  <c r="AY37" i="26"/>
  <c r="BO37" i="27"/>
  <c r="AY37" i="27"/>
  <c r="AF37" i="27"/>
  <c r="E37" i="27" s="1"/>
  <c r="BM37" i="27"/>
  <c r="BH36" i="1"/>
  <c r="AN36" i="26"/>
  <c r="AM36" i="26" s="1"/>
  <c r="BI36" i="1" s="1"/>
  <c r="S36" i="26"/>
  <c r="J36" i="25"/>
  <c r="AJ36" i="25"/>
  <c r="Q36" i="25" s="1"/>
  <c r="BN37" i="27"/>
  <c r="AG37" i="27"/>
  <c r="AB38" i="27"/>
  <c r="Y38" i="27" s="1"/>
  <c r="AP39" i="27"/>
  <c r="AT37" i="27"/>
  <c r="F37" i="26"/>
  <c r="AQ39" i="26"/>
  <c r="AC38" i="26"/>
  <c r="Z38" i="26" s="1"/>
  <c r="AU36" i="25"/>
  <c r="AH37" i="24"/>
  <c r="H37" i="24"/>
  <c r="X37" i="1" s="1"/>
  <c r="S36" i="24"/>
  <c r="AB36" i="1" s="1"/>
  <c r="H35" i="23"/>
  <c r="BZ35" i="1" s="1"/>
  <c r="AB35" i="23"/>
  <c r="Y35" i="23" s="1"/>
  <c r="AP36" i="23"/>
  <c r="BG35" i="23"/>
  <c r="R34" i="23"/>
  <c r="AK34" i="23"/>
  <c r="B34" i="23" s="1"/>
  <c r="BX34" i="1" s="1"/>
  <c r="BG38" i="27" l="1"/>
  <c r="K36" i="25"/>
  <c r="AL36" i="25"/>
  <c r="I37" i="27"/>
  <c r="BJ36" i="1"/>
  <c r="AW36" i="26"/>
  <c r="T36" i="26"/>
  <c r="U36" i="26" s="1"/>
  <c r="BK36" i="1" s="1"/>
  <c r="AJ37" i="27"/>
  <c r="Q37" i="27" s="1"/>
  <c r="AL37" i="27" s="1"/>
  <c r="AI37" i="27"/>
  <c r="P36" i="25"/>
  <c r="R36" i="25" s="1"/>
  <c r="BK37" i="25" s="1"/>
  <c r="F36" i="25"/>
  <c r="C38" i="27"/>
  <c r="BO38" i="1" s="1"/>
  <c r="AB38" i="26"/>
  <c r="Y38" i="26" s="1"/>
  <c r="AP39" i="26"/>
  <c r="H38" i="26"/>
  <c r="BF38" i="1" s="1"/>
  <c r="AG38" i="26"/>
  <c r="AW36" i="24"/>
  <c r="T36" i="24" s="1"/>
  <c r="U36" i="24" s="1"/>
  <c r="AC36" i="1" s="1"/>
  <c r="J37" i="24"/>
  <c r="C35" i="23"/>
  <c r="BY35" i="1" s="1"/>
  <c r="AV34" i="23"/>
  <c r="AD35" i="23"/>
  <c r="AA35" i="23" s="1"/>
  <c r="AR36" i="23"/>
  <c r="BK35" i="23"/>
  <c r="W34" i="23"/>
  <c r="X34" i="23" s="1"/>
  <c r="AK36" i="25" l="1"/>
  <c r="B36" i="25" s="1"/>
  <c r="AT36" i="1" s="1"/>
  <c r="AT36" i="25"/>
  <c r="AP38" i="25"/>
  <c r="AB37" i="25"/>
  <c r="Y37" i="25" s="1"/>
  <c r="BG37" i="25"/>
  <c r="K37" i="27"/>
  <c r="AV36" i="25"/>
  <c r="AD37" i="25"/>
  <c r="AA37" i="25" s="1"/>
  <c r="AR38" i="25"/>
  <c r="W36" i="25"/>
  <c r="X36" i="25" s="1"/>
  <c r="AO37" i="26"/>
  <c r="V36" i="26"/>
  <c r="P37" i="27"/>
  <c r="R37" i="27" s="1"/>
  <c r="BK38" i="27" s="1"/>
  <c r="BI37" i="25"/>
  <c r="AQ38" i="25"/>
  <c r="AC37" i="25"/>
  <c r="Z37" i="25" s="1"/>
  <c r="C38" i="26"/>
  <c r="BE38" i="1" s="1"/>
  <c r="I38" i="26"/>
  <c r="V36" i="24"/>
  <c r="AO37" i="24"/>
  <c r="O35" i="23"/>
  <c r="CA35" i="1" s="1"/>
  <c r="CB34" i="1"/>
  <c r="AN34" i="23"/>
  <c r="AM34" i="23" s="1"/>
  <c r="CC34" i="1" s="1"/>
  <c r="S34" i="23"/>
  <c r="AX37" i="25" l="1"/>
  <c r="O37" i="25"/>
  <c r="AW37" i="1" s="1"/>
  <c r="AK37" i="27"/>
  <c r="B37" i="27" s="1"/>
  <c r="BN37" i="1" s="1"/>
  <c r="AR39" i="27"/>
  <c r="W37" i="27"/>
  <c r="X37" i="27" s="1"/>
  <c r="AD38" i="27"/>
  <c r="AA38" i="27" s="1"/>
  <c r="AV37" i="27"/>
  <c r="AC38" i="27"/>
  <c r="Z38" i="27" s="1"/>
  <c r="AQ39" i="27"/>
  <c r="AU37" i="27"/>
  <c r="AU38" i="27" s="1"/>
  <c r="BI38" i="27"/>
  <c r="C37" i="25"/>
  <c r="AU37" i="1" s="1"/>
  <c r="AX36" i="1"/>
  <c r="AN36" i="25"/>
  <c r="AM36" i="25" s="1"/>
  <c r="AY36" i="1" s="1"/>
  <c r="CL36" i="1" s="1"/>
  <c r="S36" i="25"/>
  <c r="BL37" i="26"/>
  <c r="AS37" i="26"/>
  <c r="BH37" i="26"/>
  <c r="AT37" i="26" s="1"/>
  <c r="BJ37" i="26"/>
  <c r="AU37" i="26" s="1"/>
  <c r="H37" i="25"/>
  <c r="AV37" i="1" s="1"/>
  <c r="AH37" i="25"/>
  <c r="J37" i="25" s="1"/>
  <c r="BH37" i="24"/>
  <c r="AF37" i="24" s="1"/>
  <c r="E37" i="24" s="1"/>
  <c r="BJ37" i="24"/>
  <c r="AS37" i="24"/>
  <c r="BL37" i="24"/>
  <c r="AX37" i="24" s="1"/>
  <c r="CD34" i="1"/>
  <c r="AW34" i="23"/>
  <c r="AX38" i="27" l="1"/>
  <c r="O38" i="27"/>
  <c r="BQ38" i="1" s="1"/>
  <c r="BR37" i="1"/>
  <c r="S37" i="27"/>
  <c r="AN37" i="27"/>
  <c r="AM37" i="27" s="1"/>
  <c r="BS37" i="1" s="1"/>
  <c r="H38" i="27"/>
  <c r="BP38" i="1" s="1"/>
  <c r="AG38" i="27"/>
  <c r="I38" i="27" s="1"/>
  <c r="AH37" i="26"/>
  <c r="BN37" i="26"/>
  <c r="AF37" i="26"/>
  <c r="BM37" i="26"/>
  <c r="AZ36" i="1"/>
  <c r="AW36" i="25"/>
  <c r="BO37" i="26"/>
  <c r="AX37" i="26"/>
  <c r="BO37" i="24"/>
  <c r="AY37" i="24"/>
  <c r="AJ37" i="24" s="1"/>
  <c r="Q37" i="24" s="1"/>
  <c r="AL37" i="24" s="1"/>
  <c r="BN37" i="24"/>
  <c r="AG37" i="24"/>
  <c r="BM37" i="24"/>
  <c r="AE37" i="24"/>
  <c r="T34" i="23"/>
  <c r="U34" i="23" s="1"/>
  <c r="CE34" i="1" s="1"/>
  <c r="AO35" i="23"/>
  <c r="V34" i="23"/>
  <c r="BT37" i="1" l="1"/>
  <c r="AW37" i="27"/>
  <c r="V36" i="25"/>
  <c r="AO37" i="25"/>
  <c r="E37" i="26"/>
  <c r="AJ37" i="26"/>
  <c r="Q37" i="26" s="1"/>
  <c r="BG38" i="26"/>
  <c r="J37" i="26"/>
  <c r="AI37" i="26"/>
  <c r="BI38" i="26"/>
  <c r="T36" i="25"/>
  <c r="U36" i="25" s="1"/>
  <c r="BA36" i="1" s="1"/>
  <c r="AF38" i="27"/>
  <c r="AE37" i="25"/>
  <c r="AI37" i="24"/>
  <c r="D37" i="24"/>
  <c r="I37" i="24"/>
  <c r="K37" i="24" s="1"/>
  <c r="AC38" i="24" s="1"/>
  <c r="Z38" i="24" s="1"/>
  <c r="BJ35" i="23"/>
  <c r="AG35" i="23" s="1"/>
  <c r="I35" i="23" s="1"/>
  <c r="BL35" i="23"/>
  <c r="BH35" i="23"/>
  <c r="AE35" i="23" s="1"/>
  <c r="D35" i="23" s="1"/>
  <c r="AS35" i="23"/>
  <c r="AL37" i="26" l="1"/>
  <c r="BJ37" i="25"/>
  <c r="AS37" i="25"/>
  <c r="BL37" i="25"/>
  <c r="BH37" i="25"/>
  <c r="T37" i="27"/>
  <c r="U37" i="27" s="1"/>
  <c r="BU37" i="1" s="1"/>
  <c r="V37" i="27"/>
  <c r="AO38" i="27"/>
  <c r="P37" i="26"/>
  <c r="E38" i="27"/>
  <c r="AF38" i="26"/>
  <c r="D37" i="25"/>
  <c r="F37" i="24"/>
  <c r="AB38" i="24" s="1"/>
  <c r="Y38" i="24" s="1"/>
  <c r="AQ39" i="24"/>
  <c r="AU37" i="24"/>
  <c r="BI38" i="24"/>
  <c r="P37" i="24"/>
  <c r="R37" i="24" s="1"/>
  <c r="AD38" i="24" s="1"/>
  <c r="AA38" i="24" s="1"/>
  <c r="BM35" i="23"/>
  <c r="AF35" i="23"/>
  <c r="AX35" i="23"/>
  <c r="BO35" i="23"/>
  <c r="AY35" i="23"/>
  <c r="BN35" i="23"/>
  <c r="AH35" i="23"/>
  <c r="BH38" i="27" l="1"/>
  <c r="BJ38" i="27"/>
  <c r="AS38" i="27"/>
  <c r="BL38" i="27"/>
  <c r="AF37" i="25"/>
  <c r="E37" i="25" s="1"/>
  <c r="BM37" i="25"/>
  <c r="AY37" i="25"/>
  <c r="BO37" i="25"/>
  <c r="AG37" i="25"/>
  <c r="I37" i="25" s="1"/>
  <c r="K37" i="25" s="1"/>
  <c r="AC38" i="25" s="1"/>
  <c r="Z38" i="25" s="1"/>
  <c r="BN37" i="25"/>
  <c r="R37" i="26"/>
  <c r="AK37" i="26"/>
  <c r="B37" i="26" s="1"/>
  <c r="BD37" i="1" s="1"/>
  <c r="E38" i="26"/>
  <c r="AU37" i="25"/>
  <c r="F37" i="25"/>
  <c r="W37" i="24"/>
  <c r="X37" i="24" s="1"/>
  <c r="Z37" i="1" s="1"/>
  <c r="AR39" i="24"/>
  <c r="AV37" i="24"/>
  <c r="H38" i="24"/>
  <c r="X38" i="1" s="1"/>
  <c r="AP39" i="24"/>
  <c r="AT37" i="24"/>
  <c r="BG38" i="24"/>
  <c r="BK38" i="24"/>
  <c r="AK37" i="24"/>
  <c r="B37" i="24" s="1"/>
  <c r="V37" i="1" s="1"/>
  <c r="J35" i="23"/>
  <c r="K35" i="23" s="1"/>
  <c r="BI36" i="23" s="1"/>
  <c r="AI35" i="23"/>
  <c r="E35" i="23"/>
  <c r="AJ35" i="23"/>
  <c r="Q35" i="23" s="1"/>
  <c r="BI38" i="25" l="1"/>
  <c r="AQ39" i="25"/>
  <c r="AJ37" i="25"/>
  <c r="Q37" i="25" s="1"/>
  <c r="AL37" i="25" s="1"/>
  <c r="AI37" i="25"/>
  <c r="P37" i="25" s="1"/>
  <c r="R37" i="25" s="1"/>
  <c r="BK38" i="25" s="1"/>
  <c r="BO38" i="27"/>
  <c r="AY38" i="27"/>
  <c r="W37" i="26"/>
  <c r="X37" i="26" s="1"/>
  <c r="AD38" i="26"/>
  <c r="AA38" i="26" s="1"/>
  <c r="AV37" i="26"/>
  <c r="AR39" i="26"/>
  <c r="BK38" i="26"/>
  <c r="BN38" i="27"/>
  <c r="AH38" i="27"/>
  <c r="AE38" i="27"/>
  <c r="BM38" i="27"/>
  <c r="AB38" i="25"/>
  <c r="Y38" i="25" s="1"/>
  <c r="H38" i="25"/>
  <c r="AV38" i="1" s="1"/>
  <c r="AP39" i="25"/>
  <c r="AT37" i="25"/>
  <c r="BG38" i="25"/>
  <c r="AV37" i="25"/>
  <c r="AF38" i="24"/>
  <c r="C38" i="24"/>
  <c r="W38" i="1" s="1"/>
  <c r="O38" i="24"/>
  <c r="Y38" i="1" s="1"/>
  <c r="AN37" i="24"/>
  <c r="AM37" i="24" s="1"/>
  <c r="AA37" i="1" s="1"/>
  <c r="CK37" i="1" s="1"/>
  <c r="S37" i="24"/>
  <c r="AB37" i="1" s="1"/>
  <c r="F35" i="23"/>
  <c r="AL35" i="23"/>
  <c r="P35" i="23"/>
  <c r="AK35" i="23" s="1"/>
  <c r="AQ37" i="23"/>
  <c r="AC36" i="23"/>
  <c r="Z36" i="23" s="1"/>
  <c r="AU35" i="23"/>
  <c r="AR39" i="25" l="1"/>
  <c r="W37" i="25"/>
  <c r="X37" i="25" s="1"/>
  <c r="AX37" i="1" s="1"/>
  <c r="AD38" i="25"/>
  <c r="AK37" i="25"/>
  <c r="B37" i="25" s="1"/>
  <c r="AT37" i="1" s="1"/>
  <c r="AX38" i="26"/>
  <c r="O38" i="26"/>
  <c r="BG38" i="1" s="1"/>
  <c r="BH37" i="1"/>
  <c r="AN37" i="26"/>
  <c r="AM37" i="26" s="1"/>
  <c r="BI37" i="1" s="1"/>
  <c r="S37" i="26"/>
  <c r="D38" i="27"/>
  <c r="F38" i="27" s="1"/>
  <c r="AI38" i="27"/>
  <c r="AJ38" i="27"/>
  <c r="Q38" i="27" s="1"/>
  <c r="J38" i="27"/>
  <c r="R35" i="23"/>
  <c r="W35" i="23" s="1"/>
  <c r="X35" i="23" s="1"/>
  <c r="C38" i="25"/>
  <c r="AU38" i="1" s="1"/>
  <c r="S37" i="25"/>
  <c r="AZ37" i="1" s="1"/>
  <c r="AX38" i="25"/>
  <c r="E38" i="24"/>
  <c r="AW37" i="24"/>
  <c r="T37" i="24" s="1"/>
  <c r="U37" i="24" s="1"/>
  <c r="AC37" i="1" s="1"/>
  <c r="AB36" i="23"/>
  <c r="Y36" i="23" s="1"/>
  <c r="AP37" i="23"/>
  <c r="AT35" i="23"/>
  <c r="BG36" i="23"/>
  <c r="H36" i="23"/>
  <c r="BZ36" i="1" s="1"/>
  <c r="B35" i="23"/>
  <c r="BX35" i="1" s="1"/>
  <c r="AA38" i="25" l="1"/>
  <c r="O38" i="25" s="1"/>
  <c r="AW38" i="1" s="1"/>
  <c r="AN37" i="25"/>
  <c r="AM37" i="25" s="1"/>
  <c r="AY37" i="1" s="1"/>
  <c r="CL37" i="1" s="1"/>
  <c r="BG39" i="27"/>
  <c r="AP40" i="27"/>
  <c r="AT38" i="27"/>
  <c r="AB39" i="27"/>
  <c r="Y39" i="27" s="1"/>
  <c r="BJ37" i="1"/>
  <c r="AW37" i="26"/>
  <c r="K38" i="27"/>
  <c r="AL38" i="27"/>
  <c r="BK36" i="23"/>
  <c r="AR37" i="23"/>
  <c r="AD36" i="23"/>
  <c r="AA36" i="23" s="1"/>
  <c r="AV35" i="23"/>
  <c r="P38" i="27"/>
  <c r="AK38" i="27" s="1"/>
  <c r="AW37" i="25"/>
  <c r="T37" i="25" s="1"/>
  <c r="U37" i="25" s="1"/>
  <c r="BA37" i="1" s="1"/>
  <c r="V37" i="24"/>
  <c r="AO38" i="24"/>
  <c r="CB35" i="1"/>
  <c r="S35" i="23"/>
  <c r="AN35" i="23"/>
  <c r="AM35" i="23" s="1"/>
  <c r="CC35" i="1" s="1"/>
  <c r="C36" i="23"/>
  <c r="BY36" i="1" s="1"/>
  <c r="BI39" i="27" l="1"/>
  <c r="AQ40" i="27"/>
  <c r="AC39" i="27"/>
  <c r="Z39" i="27" s="1"/>
  <c r="B38" i="27"/>
  <c r="BN38" i="1" s="1"/>
  <c r="T37" i="26"/>
  <c r="U37" i="26" s="1"/>
  <c r="BK37" i="1" s="1"/>
  <c r="V37" i="26"/>
  <c r="AO38" i="26"/>
  <c r="O36" i="23"/>
  <c r="CA36" i="1" s="1"/>
  <c r="AE39" i="27"/>
  <c r="D39" i="27" s="1"/>
  <c r="C39" i="27"/>
  <c r="BO39" i="1" s="1"/>
  <c r="R38" i="27"/>
  <c r="V37" i="25"/>
  <c r="AO38" i="25"/>
  <c r="BH38" i="24"/>
  <c r="BJ38" i="24"/>
  <c r="BL38" i="24"/>
  <c r="AX38" i="24" s="1"/>
  <c r="AS38" i="24"/>
  <c r="CD35" i="1"/>
  <c r="AW35" i="23"/>
  <c r="BJ38" i="26" l="1"/>
  <c r="BH38" i="26"/>
  <c r="BL38" i="26"/>
  <c r="AS38" i="26"/>
  <c r="AR40" i="27"/>
  <c r="AV38" i="27"/>
  <c r="AD39" i="27"/>
  <c r="AA39" i="27" s="1"/>
  <c r="W38" i="27"/>
  <c r="X38" i="27" s="1"/>
  <c r="BK39" i="27"/>
  <c r="AH38" i="24"/>
  <c r="J38" i="24" s="1"/>
  <c r="H39" i="27"/>
  <c r="BP39" i="1" s="1"/>
  <c r="AG39" i="27"/>
  <c r="I39" i="27" s="1"/>
  <c r="BH38" i="25"/>
  <c r="AF38" i="25" s="1"/>
  <c r="E38" i="25" s="1"/>
  <c r="BL38" i="25"/>
  <c r="BJ38" i="25"/>
  <c r="AS38" i="25"/>
  <c r="BO38" i="24"/>
  <c r="AY38" i="24"/>
  <c r="AJ38" i="24" s="1"/>
  <c r="Q38" i="24" s="1"/>
  <c r="BN38" i="24"/>
  <c r="AG38" i="24"/>
  <c r="BM38" i="24"/>
  <c r="AE38" i="24"/>
  <c r="T35" i="23"/>
  <c r="U35" i="23" s="1"/>
  <c r="CE35" i="1" s="1"/>
  <c r="AO36" i="23"/>
  <c r="V35" i="23"/>
  <c r="O39" i="27" l="1"/>
  <c r="BQ39" i="1" s="1"/>
  <c r="BO38" i="26"/>
  <c r="AY38" i="26"/>
  <c r="AU38" i="25"/>
  <c r="AH38" i="25"/>
  <c r="J38" i="25" s="1"/>
  <c r="AE38" i="26"/>
  <c r="BM38" i="26"/>
  <c r="BR38" i="1"/>
  <c r="AN38" i="27"/>
  <c r="AM38" i="27" s="1"/>
  <c r="BS38" i="1" s="1"/>
  <c r="S38" i="27"/>
  <c r="BN38" i="26"/>
  <c r="AH38" i="26"/>
  <c r="AX39" i="27"/>
  <c r="BN38" i="25"/>
  <c r="AG38" i="25"/>
  <c r="BO38" i="25"/>
  <c r="AY38" i="25"/>
  <c r="AJ38" i="25" s="1"/>
  <c r="Q38" i="25" s="1"/>
  <c r="BM38" i="25"/>
  <c r="AE38" i="25"/>
  <c r="AL38" i="24"/>
  <c r="D38" i="24"/>
  <c r="F38" i="24" s="1"/>
  <c r="AI38" i="24"/>
  <c r="I38" i="24"/>
  <c r="K38" i="24" s="1"/>
  <c r="AS36" i="23"/>
  <c r="BJ36" i="23"/>
  <c r="BL36" i="23"/>
  <c r="AX36" i="23" s="1"/>
  <c r="BH36" i="23"/>
  <c r="AE36" i="23" s="1"/>
  <c r="D36" i="23" s="1"/>
  <c r="AC39" i="24" l="1"/>
  <c r="Z39" i="24" s="1"/>
  <c r="AQ40" i="24"/>
  <c r="AU38" i="24"/>
  <c r="BI39" i="24"/>
  <c r="D38" i="26"/>
  <c r="F38" i="26" s="1"/>
  <c r="BG39" i="26" s="1"/>
  <c r="AI38" i="26"/>
  <c r="AJ38" i="26"/>
  <c r="Q38" i="26" s="1"/>
  <c r="J38" i="26"/>
  <c r="AB39" i="24"/>
  <c r="Y39" i="24" s="1"/>
  <c r="C39" i="24" s="1"/>
  <c r="W39" i="1" s="1"/>
  <c r="AP40" i="24"/>
  <c r="AT38" i="24"/>
  <c r="BG39" i="24"/>
  <c r="BT38" i="1"/>
  <c r="AW38" i="27"/>
  <c r="T38" i="27"/>
  <c r="U38" i="27" s="1"/>
  <c r="BU38" i="1" s="1"/>
  <c r="AL38" i="25"/>
  <c r="I38" i="25"/>
  <c r="K38" i="25" s="1"/>
  <c r="D38" i="25"/>
  <c r="F38" i="25" s="1"/>
  <c r="BG39" i="25" s="1"/>
  <c r="AI38" i="25"/>
  <c r="P38" i="24"/>
  <c r="R38" i="24" s="1"/>
  <c r="AD39" i="24" s="1"/>
  <c r="AA39" i="24" s="1"/>
  <c r="AY36" i="23"/>
  <c r="BO36" i="23"/>
  <c r="AG36" i="23"/>
  <c r="BN36" i="23"/>
  <c r="AH36" i="23"/>
  <c r="BM36" i="23"/>
  <c r="AF36" i="23"/>
  <c r="AK38" i="24" l="1"/>
  <c r="B38" i="24" s="1"/>
  <c r="V38" i="1" s="1"/>
  <c r="AC39" i="25"/>
  <c r="Z39" i="25" s="1"/>
  <c r="AQ40" i="25"/>
  <c r="BI39" i="25"/>
  <c r="AR40" i="24"/>
  <c r="W38" i="24"/>
  <c r="X38" i="24" s="1"/>
  <c r="Z38" i="1" s="1"/>
  <c r="P38" i="26"/>
  <c r="AK38" i="26" s="1"/>
  <c r="B38" i="26" s="1"/>
  <c r="BD38" i="1" s="1"/>
  <c r="AP40" i="26"/>
  <c r="AB39" i="26"/>
  <c r="Y39" i="26" s="1"/>
  <c r="AT38" i="26"/>
  <c r="K38" i="26"/>
  <c r="AL38" i="26"/>
  <c r="BK39" i="24"/>
  <c r="R38" i="26"/>
  <c r="AV38" i="24"/>
  <c r="AB39" i="25"/>
  <c r="Y39" i="25" s="1"/>
  <c r="AP40" i="25"/>
  <c r="AT38" i="25"/>
  <c r="V38" i="27"/>
  <c r="AO39" i="27"/>
  <c r="H39" i="24"/>
  <c r="X39" i="1" s="1"/>
  <c r="AH39" i="24"/>
  <c r="J39" i="24" s="1"/>
  <c r="K39" i="24" s="1"/>
  <c r="P38" i="25"/>
  <c r="R38" i="25" s="1"/>
  <c r="W38" i="25" s="1"/>
  <c r="X38" i="25" s="1"/>
  <c r="AX38" i="1" s="1"/>
  <c r="AV38" i="25"/>
  <c r="O39" i="24"/>
  <c r="Y39" i="1" s="1"/>
  <c r="J36" i="23"/>
  <c r="AI36" i="23"/>
  <c r="P36" i="23" s="1"/>
  <c r="I36" i="23"/>
  <c r="E36" i="23"/>
  <c r="F36" i="23" s="1"/>
  <c r="AJ36" i="23"/>
  <c r="Q36" i="23" s="1"/>
  <c r="C39" i="25" l="1"/>
  <c r="AU39" i="1" s="1"/>
  <c r="BK39" i="25"/>
  <c r="AN38" i="24"/>
  <c r="AM38" i="24" s="1"/>
  <c r="AA38" i="1" s="1"/>
  <c r="CK38" i="1" s="1"/>
  <c r="AD39" i="25"/>
  <c r="AL36" i="23"/>
  <c r="AR40" i="25"/>
  <c r="AK38" i="25"/>
  <c r="B38" i="25" s="1"/>
  <c r="AT38" i="1" s="1"/>
  <c r="AD39" i="26"/>
  <c r="AA39" i="26" s="1"/>
  <c r="AR40" i="26"/>
  <c r="AV38" i="26"/>
  <c r="W38" i="26"/>
  <c r="X38" i="26" s="1"/>
  <c r="BJ39" i="27"/>
  <c r="BH39" i="27"/>
  <c r="BL39" i="27"/>
  <c r="AS39" i="27"/>
  <c r="AU38" i="26"/>
  <c r="AC39" i="26"/>
  <c r="Z39" i="26" s="1"/>
  <c r="BI39" i="26"/>
  <c r="AQ40" i="26"/>
  <c r="C39" i="26"/>
  <c r="BE39" i="1" s="1"/>
  <c r="AE39" i="26"/>
  <c r="AC40" i="24"/>
  <c r="Z40" i="24" s="1"/>
  <c r="H40" i="24" s="1"/>
  <c r="X40" i="1" s="1"/>
  <c r="AQ41" i="24"/>
  <c r="S38" i="24"/>
  <c r="AB38" i="1" s="1"/>
  <c r="BK39" i="26"/>
  <c r="H39" i="25"/>
  <c r="AV39" i="1" s="1"/>
  <c r="AN38" i="25"/>
  <c r="AM38" i="25" s="1"/>
  <c r="AY38" i="1" s="1"/>
  <c r="CL38" i="1" s="1"/>
  <c r="AW38" i="24"/>
  <c r="T38" i="24" s="1"/>
  <c r="U38" i="24" s="1"/>
  <c r="AC38" i="1" s="1"/>
  <c r="BG37" i="23"/>
  <c r="AT36" i="23"/>
  <c r="K36" i="23"/>
  <c r="AK36" i="23"/>
  <c r="B36" i="23" s="1"/>
  <c r="BX36" i="1" s="1"/>
  <c r="R36" i="23"/>
  <c r="AV36" i="23" s="1"/>
  <c r="AB37" i="23"/>
  <c r="Y37" i="23" s="1"/>
  <c r="AP38" i="23"/>
  <c r="AA39" i="25" l="1"/>
  <c r="O39" i="25" s="1"/>
  <c r="AW39" i="1" s="1"/>
  <c r="S38" i="25"/>
  <c r="AZ38" i="1" s="1"/>
  <c r="D39" i="26"/>
  <c r="AY39" i="27"/>
  <c r="BO39" i="27"/>
  <c r="AF39" i="27"/>
  <c r="BM39" i="27"/>
  <c r="BN39" i="27"/>
  <c r="AH39" i="27"/>
  <c r="BH38" i="1"/>
  <c r="AN38" i="26"/>
  <c r="AM38" i="26" s="1"/>
  <c r="BI38" i="1" s="1"/>
  <c r="S38" i="26"/>
  <c r="H39" i="26"/>
  <c r="BF39" i="1" s="1"/>
  <c r="AG39" i="26"/>
  <c r="O39" i="26"/>
  <c r="BG39" i="1" s="1"/>
  <c r="AX39" i="26"/>
  <c r="AW38" i="25"/>
  <c r="V38" i="24"/>
  <c r="AO39" i="24"/>
  <c r="C37" i="23"/>
  <c r="BY37" i="1" s="1"/>
  <c r="BK37" i="23"/>
  <c r="AR38" i="23"/>
  <c r="AD37" i="23"/>
  <c r="AA37" i="23" s="1"/>
  <c r="AU36" i="23"/>
  <c r="W36" i="23"/>
  <c r="X36" i="23" s="1"/>
  <c r="AC37" i="23"/>
  <c r="Z37" i="23" s="1"/>
  <c r="AQ38" i="23"/>
  <c r="BI37" i="23"/>
  <c r="I39" i="26" l="1"/>
  <c r="E39" i="27"/>
  <c r="AJ39" i="27"/>
  <c r="Q39" i="27" s="1"/>
  <c r="R39" i="27" s="1"/>
  <c r="BJ38" i="1"/>
  <c r="AW38" i="26"/>
  <c r="T38" i="26" s="1"/>
  <c r="U38" i="26" s="1"/>
  <c r="BK38" i="1" s="1"/>
  <c r="J39" i="27"/>
  <c r="K39" i="27" s="1"/>
  <c r="AI39" i="27"/>
  <c r="V38" i="25"/>
  <c r="AO39" i="25"/>
  <c r="T38" i="25"/>
  <c r="U38" i="25" s="1"/>
  <c r="BA38" i="1" s="1"/>
  <c r="BL39" i="24"/>
  <c r="AY39" i="24" s="1"/>
  <c r="BJ39" i="24"/>
  <c r="BH39" i="24"/>
  <c r="AF39" i="24" s="1"/>
  <c r="E39" i="24" s="1"/>
  <c r="F39" i="24" s="1"/>
  <c r="AS39" i="24"/>
  <c r="O37" i="23"/>
  <c r="CA37" i="1" s="1"/>
  <c r="AG37" i="23"/>
  <c r="H37" i="23"/>
  <c r="BZ37" i="1" s="1"/>
  <c r="CB36" i="1"/>
  <c r="S36" i="23"/>
  <c r="AN36" i="23"/>
  <c r="AM36" i="23" s="1"/>
  <c r="CC36" i="1" s="1"/>
  <c r="AC40" i="27" l="1"/>
  <c r="Z40" i="27" s="1"/>
  <c r="AQ41" i="27"/>
  <c r="AU39" i="27"/>
  <c r="AU40" i="27" s="1"/>
  <c r="BI40" i="27"/>
  <c r="V38" i="26"/>
  <c r="AO39" i="26"/>
  <c r="AD40" i="27"/>
  <c r="AA40" i="27" s="1"/>
  <c r="AR41" i="27"/>
  <c r="AV39" i="27"/>
  <c r="F39" i="27"/>
  <c r="W39" i="27" s="1"/>
  <c r="X39" i="27" s="1"/>
  <c r="AL39" i="27"/>
  <c r="P39" i="27"/>
  <c r="AK39" i="27" s="1"/>
  <c r="BK40" i="27"/>
  <c r="BL39" i="25"/>
  <c r="AY39" i="25" s="1"/>
  <c r="BJ39" i="25"/>
  <c r="BH39" i="25"/>
  <c r="AF39" i="25" s="1"/>
  <c r="E39" i="25" s="1"/>
  <c r="F39" i="25" s="1"/>
  <c r="AT39" i="25" s="1"/>
  <c r="AS39" i="25"/>
  <c r="AB40" i="24"/>
  <c r="Y40" i="24" s="1"/>
  <c r="AP41" i="24"/>
  <c r="BM39" i="24"/>
  <c r="AE39" i="24"/>
  <c r="BO39" i="24"/>
  <c r="AX39" i="24"/>
  <c r="AJ39" i="24" s="1"/>
  <c r="Q39" i="24" s="1"/>
  <c r="AT39" i="24"/>
  <c r="BN39" i="24"/>
  <c r="AG39" i="24"/>
  <c r="AU39" i="24"/>
  <c r="I37" i="23"/>
  <c r="CD36" i="1"/>
  <c r="AW36" i="23"/>
  <c r="BH39" i="26" l="1"/>
  <c r="AS39" i="26"/>
  <c r="BL39" i="26"/>
  <c r="BJ39" i="26"/>
  <c r="B39" i="27"/>
  <c r="BN39" i="1" s="1"/>
  <c r="AB40" i="27"/>
  <c r="Y40" i="27" s="1"/>
  <c r="AT39" i="27"/>
  <c r="AT40" i="27" s="1"/>
  <c r="AP41" i="27"/>
  <c r="BG40" i="27"/>
  <c r="BR39" i="1"/>
  <c r="AN39" i="27"/>
  <c r="AM39" i="27" s="1"/>
  <c r="BS39" i="1" s="1"/>
  <c r="S39" i="27"/>
  <c r="AH39" i="25"/>
  <c r="J39" i="25" s="1"/>
  <c r="K39" i="25" s="1"/>
  <c r="AY40" i="27"/>
  <c r="O40" i="27"/>
  <c r="BQ40" i="1" s="1"/>
  <c r="H40" i="27"/>
  <c r="BP40" i="1" s="1"/>
  <c r="AH40" i="27"/>
  <c r="J40" i="27" s="1"/>
  <c r="AB40" i="25"/>
  <c r="Y40" i="25" s="1"/>
  <c r="AP41" i="25"/>
  <c r="BN39" i="25"/>
  <c r="AG39" i="25"/>
  <c r="BO39" i="25"/>
  <c r="AX39" i="25"/>
  <c r="BM39" i="25"/>
  <c r="AE39" i="25"/>
  <c r="C40" i="24"/>
  <c r="W40" i="1" s="1"/>
  <c r="R39" i="24"/>
  <c r="AD40" i="24" s="1"/>
  <c r="AA40" i="24" s="1"/>
  <c r="AL39" i="24"/>
  <c r="D39" i="24"/>
  <c r="BG40" i="24"/>
  <c r="AI39" i="24"/>
  <c r="I39" i="24"/>
  <c r="BI40" i="24"/>
  <c r="T36" i="23"/>
  <c r="U36" i="23" s="1"/>
  <c r="CE36" i="1" s="1"/>
  <c r="V36" i="23"/>
  <c r="AO37" i="23"/>
  <c r="AC40" i="25" l="1"/>
  <c r="AQ41" i="25"/>
  <c r="C40" i="27"/>
  <c r="BO40" i="1" s="1"/>
  <c r="AE40" i="27"/>
  <c r="AU39" i="25"/>
  <c r="BN39" i="26"/>
  <c r="AH39" i="26"/>
  <c r="BO39" i="26"/>
  <c r="AY39" i="26"/>
  <c r="BT39" i="1"/>
  <c r="AW39" i="27"/>
  <c r="BM39" i="26"/>
  <c r="AF39" i="26"/>
  <c r="AJ39" i="25"/>
  <c r="Q39" i="25" s="1"/>
  <c r="AL39" i="25" s="1"/>
  <c r="AE40" i="25"/>
  <c r="D40" i="25" s="1"/>
  <c r="C40" i="25"/>
  <c r="AU40" i="1" s="1"/>
  <c r="BG40" i="25"/>
  <c r="AI39" i="25"/>
  <c r="D39" i="25"/>
  <c r="BI40" i="25"/>
  <c r="I39" i="25"/>
  <c r="W39" i="24"/>
  <c r="X39" i="24" s="1"/>
  <c r="Z39" i="1" s="1"/>
  <c r="AR41" i="24"/>
  <c r="AV39" i="24"/>
  <c r="BK40" i="24"/>
  <c r="P39" i="24"/>
  <c r="AK39" i="24" s="1"/>
  <c r="B39" i="24" s="1"/>
  <c r="V39" i="1" s="1"/>
  <c r="BL37" i="23"/>
  <c r="AX37" i="23" s="1"/>
  <c r="AS37" i="23"/>
  <c r="BH37" i="23"/>
  <c r="AE37" i="23" s="1"/>
  <c r="D37" i="23" s="1"/>
  <c r="BJ37" i="23"/>
  <c r="Z40" i="25" l="1"/>
  <c r="H40" i="25" s="1"/>
  <c r="AV40" i="1" s="1"/>
  <c r="R39" i="25"/>
  <c r="AD40" i="25" s="1"/>
  <c r="AA40" i="25" s="1"/>
  <c r="J39" i="26"/>
  <c r="K39" i="26" s="1"/>
  <c r="AI39" i="26"/>
  <c r="D40" i="27"/>
  <c r="E39" i="26"/>
  <c r="AJ39" i="26"/>
  <c r="Q39" i="26" s="1"/>
  <c r="R39" i="26" s="1"/>
  <c r="T39" i="27"/>
  <c r="U39" i="27" s="1"/>
  <c r="BU39" i="1" s="1"/>
  <c r="AO40" i="27"/>
  <c r="V39" i="27"/>
  <c r="P39" i="25"/>
  <c r="AK39" i="25" s="1"/>
  <c r="B39" i="25" s="1"/>
  <c r="AT39" i="1" s="1"/>
  <c r="AV39" i="25"/>
  <c r="AN39" i="24"/>
  <c r="AM39" i="24" s="1"/>
  <c r="AA39" i="1" s="1"/>
  <c r="CK39" i="1" s="1"/>
  <c r="S39" i="24"/>
  <c r="AB39" i="1" s="1"/>
  <c r="O40" i="24"/>
  <c r="Y40" i="1" s="1"/>
  <c r="AH37" i="23"/>
  <c r="BN37" i="23"/>
  <c r="BM37" i="23"/>
  <c r="AF37" i="23"/>
  <c r="AY37" i="23"/>
  <c r="BO37" i="23"/>
  <c r="AR41" i="25" l="1"/>
  <c r="W39" i="25"/>
  <c r="X39" i="25" s="1"/>
  <c r="AX39" i="1" s="1"/>
  <c r="BK40" i="25"/>
  <c r="AR41" i="26"/>
  <c r="AD40" i="26"/>
  <c r="AA40" i="26" s="1"/>
  <c r="AV39" i="26"/>
  <c r="AV40" i="26" s="1"/>
  <c r="AL39" i="26"/>
  <c r="F39" i="26"/>
  <c r="F40" i="27"/>
  <c r="BK40" i="26"/>
  <c r="P39" i="26"/>
  <c r="AK39" i="26" s="1"/>
  <c r="BL40" i="27"/>
  <c r="BH40" i="27"/>
  <c r="BJ40" i="27"/>
  <c r="AS40" i="27"/>
  <c r="AU39" i="26"/>
  <c r="AQ41" i="26"/>
  <c r="AC40" i="26"/>
  <c r="Z40" i="26" s="1"/>
  <c r="BI40" i="26"/>
  <c r="S39" i="25"/>
  <c r="AZ39" i="1" s="1"/>
  <c r="AY40" i="25"/>
  <c r="O40" i="25"/>
  <c r="AW40" i="1" s="1"/>
  <c r="AW39" i="24"/>
  <c r="T39" i="24" s="1"/>
  <c r="U39" i="24" s="1"/>
  <c r="AC39" i="1" s="1"/>
  <c r="AJ37" i="23"/>
  <c r="Q37" i="23" s="1"/>
  <c r="E37" i="23"/>
  <c r="J37" i="23"/>
  <c r="K37" i="23" s="1"/>
  <c r="BI38" i="23" s="1"/>
  <c r="AI37" i="23"/>
  <c r="AN39" i="25" l="1"/>
  <c r="AM39" i="25" s="1"/>
  <c r="AY39" i="1" s="1"/>
  <c r="CL39" i="1" s="1"/>
  <c r="AT39" i="26"/>
  <c r="AT40" i="26" s="1"/>
  <c r="AP41" i="26"/>
  <c r="AB40" i="26"/>
  <c r="Y40" i="26" s="1"/>
  <c r="BG40" i="26"/>
  <c r="BN40" i="27"/>
  <c r="AG40" i="27"/>
  <c r="AF40" i="27"/>
  <c r="E40" i="27" s="1"/>
  <c r="BM40" i="27"/>
  <c r="AX40" i="27"/>
  <c r="BO40" i="27"/>
  <c r="B39" i="26"/>
  <c r="H40" i="26"/>
  <c r="BF40" i="1" s="1"/>
  <c r="AH40" i="26"/>
  <c r="J40" i="26" s="1"/>
  <c r="O40" i="26"/>
  <c r="BG40" i="1" s="1"/>
  <c r="AY40" i="26"/>
  <c r="W39" i="26"/>
  <c r="X39" i="26" s="1"/>
  <c r="AB41" i="27"/>
  <c r="Y41" i="27" s="1"/>
  <c r="C41" i="27" s="1"/>
  <c r="BO41" i="1" s="1"/>
  <c r="AP42" i="27"/>
  <c r="AW39" i="25"/>
  <c r="T39" i="25" s="1"/>
  <c r="U39" i="25" s="1"/>
  <c r="BA39" i="1" s="1"/>
  <c r="V39" i="24"/>
  <c r="AO40" i="24"/>
  <c r="P37" i="23"/>
  <c r="AK37" i="23" s="1"/>
  <c r="AC38" i="23"/>
  <c r="Z38" i="23" s="1"/>
  <c r="AQ39" i="23"/>
  <c r="AU37" i="23"/>
  <c r="F37" i="23"/>
  <c r="AL37" i="23"/>
  <c r="BG41" i="27" l="1"/>
  <c r="I40" i="27"/>
  <c r="BH39" i="1"/>
  <c r="S39" i="26"/>
  <c r="AN39" i="26"/>
  <c r="AM39" i="26" s="1"/>
  <c r="BI39" i="1" s="1"/>
  <c r="BD39" i="1"/>
  <c r="AJ40" i="27"/>
  <c r="Q40" i="27" s="1"/>
  <c r="AI40" i="27"/>
  <c r="C40" i="26"/>
  <c r="BE40" i="1" s="1"/>
  <c r="AE40" i="26"/>
  <c r="V39" i="25"/>
  <c r="AO40" i="25"/>
  <c r="BH40" i="24"/>
  <c r="AE40" i="24" s="1"/>
  <c r="D40" i="24" s="1"/>
  <c r="BL40" i="24"/>
  <c r="AY40" i="24" s="1"/>
  <c r="BJ40" i="24"/>
  <c r="AH40" i="24" s="1"/>
  <c r="J40" i="24" s="1"/>
  <c r="AS40" i="24"/>
  <c r="R37" i="23"/>
  <c r="H38" i="23"/>
  <c r="BZ38" i="1" s="1"/>
  <c r="AT37" i="23"/>
  <c r="AB38" i="23"/>
  <c r="Y38" i="23" s="1"/>
  <c r="AP39" i="23"/>
  <c r="BG38" i="23"/>
  <c r="B37" i="23"/>
  <c r="BX37" i="1" s="1"/>
  <c r="AW39" i="26" l="1"/>
  <c r="T39" i="26" s="1"/>
  <c r="U39" i="26" s="1"/>
  <c r="BK39" i="1" s="1"/>
  <c r="BJ39" i="1"/>
  <c r="D40" i="26"/>
  <c r="F40" i="26" s="1"/>
  <c r="P40" i="27"/>
  <c r="AK40" i="27" s="1"/>
  <c r="B40" i="27" s="1"/>
  <c r="BN40" i="1" s="1"/>
  <c r="K40" i="27"/>
  <c r="AL40" i="27"/>
  <c r="BJ40" i="25"/>
  <c r="AH40" i="25" s="1"/>
  <c r="J40" i="25" s="1"/>
  <c r="BH40" i="25"/>
  <c r="BL40" i="25"/>
  <c r="AS40" i="25"/>
  <c r="BN40" i="24"/>
  <c r="AG40" i="24"/>
  <c r="BO40" i="24"/>
  <c r="AX40" i="24"/>
  <c r="AI40" i="24" s="1"/>
  <c r="BM40" i="24"/>
  <c r="AF40" i="24"/>
  <c r="AR39" i="23"/>
  <c r="AD38" i="23"/>
  <c r="AA38" i="23" s="1"/>
  <c r="O38" i="23" s="1"/>
  <c r="CA38" i="1" s="1"/>
  <c r="AV37" i="23"/>
  <c r="BK38" i="23"/>
  <c r="W37" i="23"/>
  <c r="X37" i="23" s="1"/>
  <c r="C38" i="23"/>
  <c r="BY38" i="1" s="1"/>
  <c r="R40" i="27" l="1"/>
  <c r="AP42" i="26"/>
  <c r="AB41" i="26"/>
  <c r="Y41" i="26" s="1"/>
  <c r="AC41" i="27"/>
  <c r="Z41" i="27" s="1"/>
  <c r="AQ42" i="27"/>
  <c r="BI41" i="27"/>
  <c r="V39" i="26"/>
  <c r="AO40" i="26"/>
  <c r="BO40" i="25"/>
  <c r="AX40" i="25"/>
  <c r="AI40" i="25" s="1"/>
  <c r="BM40" i="25"/>
  <c r="AF40" i="25"/>
  <c r="BN40" i="25"/>
  <c r="AG40" i="25"/>
  <c r="E40" i="24"/>
  <c r="AJ40" i="24"/>
  <c r="Q40" i="24" s="1"/>
  <c r="P40" i="24"/>
  <c r="I40" i="24"/>
  <c r="AN37" i="23"/>
  <c r="AM37" i="23" s="1"/>
  <c r="CC37" i="1" s="1"/>
  <c r="CB37" i="1"/>
  <c r="S37" i="23"/>
  <c r="CD37" i="1" s="1"/>
  <c r="AS40" i="26" l="1"/>
  <c r="BJ40" i="26"/>
  <c r="BL40" i="26"/>
  <c r="BH40" i="26"/>
  <c r="AK40" i="24"/>
  <c r="K40" i="24"/>
  <c r="C41" i="26"/>
  <c r="BE41" i="1" s="1"/>
  <c r="AF41" i="26"/>
  <c r="E41" i="26" s="1"/>
  <c r="F41" i="26" s="1"/>
  <c r="R40" i="24"/>
  <c r="AD41" i="24" s="1"/>
  <c r="AA41" i="24" s="1"/>
  <c r="H41" i="27"/>
  <c r="BP41" i="1" s="1"/>
  <c r="AG41" i="27"/>
  <c r="AR42" i="27"/>
  <c r="AV40" i="27"/>
  <c r="AV41" i="27" s="1"/>
  <c r="W40" i="27"/>
  <c r="X40" i="27" s="1"/>
  <c r="AD41" i="27"/>
  <c r="AA41" i="27" s="1"/>
  <c r="BK41" i="27"/>
  <c r="I40" i="25"/>
  <c r="K40" i="25" s="1"/>
  <c r="P40" i="25"/>
  <c r="AJ40" i="25"/>
  <c r="Q40" i="25" s="1"/>
  <c r="E40" i="25"/>
  <c r="AV40" i="24"/>
  <c r="F40" i="24"/>
  <c r="AL40" i="24"/>
  <c r="B40" i="24" s="1"/>
  <c r="V40" i="1" s="1"/>
  <c r="AW37" i="23"/>
  <c r="T37" i="23" s="1"/>
  <c r="U37" i="23" s="1"/>
  <c r="CE37" i="1" s="1"/>
  <c r="BK41" i="24" l="1"/>
  <c r="AR42" i="24"/>
  <c r="R40" i="25"/>
  <c r="AR42" i="25" s="1"/>
  <c r="BR40" i="1"/>
  <c r="AN40" i="27"/>
  <c r="AM40" i="27" s="1"/>
  <c r="BS40" i="1" s="1"/>
  <c r="S40" i="27"/>
  <c r="AP43" i="26"/>
  <c r="AB42" i="26"/>
  <c r="Y42" i="26" s="1"/>
  <c r="AO38" i="23"/>
  <c r="BJ38" i="23" s="1"/>
  <c r="V37" i="23"/>
  <c r="AC41" i="24"/>
  <c r="Z41" i="24" s="1"/>
  <c r="H41" i="24" s="1"/>
  <c r="X41" i="1" s="1"/>
  <c r="AQ42" i="24"/>
  <c r="AU40" i="24"/>
  <c r="BI41" i="24"/>
  <c r="BM40" i="26"/>
  <c r="AF40" i="26"/>
  <c r="I41" i="27"/>
  <c r="AU40" i="25"/>
  <c r="AC41" i="25"/>
  <c r="AQ42" i="25"/>
  <c r="BI41" i="25"/>
  <c r="BO40" i="26"/>
  <c r="AX40" i="26"/>
  <c r="BN40" i="26"/>
  <c r="AG40" i="26"/>
  <c r="O41" i="27"/>
  <c r="BQ41" i="1" s="1"/>
  <c r="AD41" i="25"/>
  <c r="AA41" i="25" s="1"/>
  <c r="AK40" i="25"/>
  <c r="AV40" i="25"/>
  <c r="AL40" i="25"/>
  <c r="F40" i="25"/>
  <c r="W40" i="24"/>
  <c r="X40" i="24" s="1"/>
  <c r="AB41" i="24"/>
  <c r="Y41" i="24" s="1"/>
  <c r="O41" i="24"/>
  <c r="Y41" i="1" s="1"/>
  <c r="AP42" i="24"/>
  <c r="BG41" i="24"/>
  <c r="AT40" i="24"/>
  <c r="Z41" i="25" l="1"/>
  <c r="H41" i="25" s="1"/>
  <c r="AV41" i="1" s="1"/>
  <c r="BK41" i="25"/>
  <c r="BL38" i="23"/>
  <c r="BO38" i="23" s="1"/>
  <c r="AJ40" i="26"/>
  <c r="Q40" i="26" s="1"/>
  <c r="AI40" i="26"/>
  <c r="BH38" i="23"/>
  <c r="AE38" i="23" s="1"/>
  <c r="D38" i="23" s="1"/>
  <c r="I40" i="26"/>
  <c r="K40" i="26" s="1"/>
  <c r="BI41" i="26" s="1"/>
  <c r="AN40" i="24"/>
  <c r="AM40" i="24" s="1"/>
  <c r="AA40" i="1" s="1"/>
  <c r="CK40" i="1" s="1"/>
  <c r="Z40" i="1"/>
  <c r="C42" i="26"/>
  <c r="BE42" i="1" s="1"/>
  <c r="AE42" i="26"/>
  <c r="D42" i="26" s="1"/>
  <c r="F42" i="26" s="1"/>
  <c r="BT40" i="1"/>
  <c r="AW40" i="27"/>
  <c r="AS38" i="23"/>
  <c r="B40" i="25"/>
  <c r="AT40" i="1" s="1"/>
  <c r="E40" i="26"/>
  <c r="BG41" i="26"/>
  <c r="W40" i="25"/>
  <c r="X40" i="25" s="1"/>
  <c r="AB41" i="25"/>
  <c r="Y41" i="25" s="1"/>
  <c r="O41" i="25"/>
  <c r="AW41" i="1" s="1"/>
  <c r="AP42" i="25"/>
  <c r="BG41" i="25"/>
  <c r="AT40" i="25"/>
  <c r="S40" i="24"/>
  <c r="AB40" i="1" s="1"/>
  <c r="C41" i="24"/>
  <c r="W41" i="1" s="1"/>
  <c r="AX38" i="23"/>
  <c r="AY38" i="23"/>
  <c r="AG38" i="23"/>
  <c r="BN38" i="23"/>
  <c r="AH38" i="23"/>
  <c r="AF38" i="23"/>
  <c r="AL40" i="26" l="1"/>
  <c r="BM38" i="23"/>
  <c r="AW40" i="24"/>
  <c r="T40" i="24" s="1"/>
  <c r="U40" i="24" s="1"/>
  <c r="AC40" i="1" s="1"/>
  <c r="AC41" i="26"/>
  <c r="Z41" i="26" s="1"/>
  <c r="AQ42" i="26"/>
  <c r="AU40" i="26"/>
  <c r="AU41" i="26" s="1"/>
  <c r="T40" i="27"/>
  <c r="U40" i="27" s="1"/>
  <c r="BU40" i="1" s="1"/>
  <c r="V40" i="27"/>
  <c r="AO41" i="27"/>
  <c r="AN40" i="25"/>
  <c r="AM40" i="25" s="1"/>
  <c r="AY40" i="1" s="1"/>
  <c r="CL40" i="1" s="1"/>
  <c r="AX40" i="1"/>
  <c r="P40" i="26"/>
  <c r="AK40" i="26" s="1"/>
  <c r="B40" i="26" s="1"/>
  <c r="BD40" i="1" s="1"/>
  <c r="AP44" i="26"/>
  <c r="AB43" i="26"/>
  <c r="Y43" i="26" s="1"/>
  <c r="R40" i="26"/>
  <c r="S40" i="25"/>
  <c r="C41" i="25"/>
  <c r="AU41" i="1" s="1"/>
  <c r="AO41" i="24"/>
  <c r="J38" i="23"/>
  <c r="AI38" i="23"/>
  <c r="I38" i="23"/>
  <c r="E38" i="23"/>
  <c r="AJ38" i="23"/>
  <c r="Q38" i="23" s="1"/>
  <c r="V40" i="24" l="1"/>
  <c r="C43" i="26"/>
  <c r="BE43" i="1" s="1"/>
  <c r="AF43" i="26"/>
  <c r="E43" i="26" s="1"/>
  <c r="W40" i="26"/>
  <c r="X40" i="26" s="1"/>
  <c r="AR42" i="26"/>
  <c r="AD41" i="26"/>
  <c r="AA41" i="26" s="1"/>
  <c r="BK41" i="26"/>
  <c r="BJ41" i="27"/>
  <c r="AS41" i="27"/>
  <c r="BH41" i="27"/>
  <c r="BL41" i="27"/>
  <c r="AW40" i="25"/>
  <c r="T40" i="25" s="1"/>
  <c r="U40" i="25" s="1"/>
  <c r="BA40" i="1" s="1"/>
  <c r="AZ40" i="1"/>
  <c r="H41" i="26"/>
  <c r="BF41" i="1" s="1"/>
  <c r="AG41" i="26"/>
  <c r="AO41" i="25"/>
  <c r="BL41" i="24"/>
  <c r="AX41" i="24" s="1"/>
  <c r="BJ41" i="24"/>
  <c r="AH41" i="24" s="1"/>
  <c r="J41" i="24" s="1"/>
  <c r="K41" i="24" s="1"/>
  <c r="BH41" i="24"/>
  <c r="AE41" i="24" s="1"/>
  <c r="D41" i="24" s="1"/>
  <c r="AS41" i="24"/>
  <c r="AL38" i="23"/>
  <c r="F38" i="23"/>
  <c r="AT38" i="23" s="1"/>
  <c r="K38" i="23"/>
  <c r="AU38" i="23" s="1"/>
  <c r="P38" i="23"/>
  <c r="R38" i="23" s="1"/>
  <c r="AV38" i="23" s="1"/>
  <c r="V40" i="25" l="1"/>
  <c r="AX41" i="27"/>
  <c r="BO41" i="27"/>
  <c r="AY41" i="27"/>
  <c r="AX41" i="26"/>
  <c r="O41" i="26"/>
  <c r="BG41" i="1" s="1"/>
  <c r="AF41" i="27"/>
  <c r="E41" i="27" s="1"/>
  <c r="AE41" i="27"/>
  <c r="BM41" i="27"/>
  <c r="BH40" i="1"/>
  <c r="AN40" i="26"/>
  <c r="AM40" i="26" s="1"/>
  <c r="BI40" i="1" s="1"/>
  <c r="S40" i="26"/>
  <c r="I41" i="26"/>
  <c r="BN41" i="27"/>
  <c r="AH41" i="27"/>
  <c r="J41" i="27" s="1"/>
  <c r="K41" i="27" s="1"/>
  <c r="AU41" i="27" s="1"/>
  <c r="BL41" i="25"/>
  <c r="AX41" i="25" s="1"/>
  <c r="BJ41" i="25"/>
  <c r="AH41" i="25" s="1"/>
  <c r="J41" i="25" s="1"/>
  <c r="K41" i="25" s="1"/>
  <c r="AU41" i="25" s="1"/>
  <c r="BH41" i="25"/>
  <c r="AE41" i="25" s="1"/>
  <c r="D41" i="25" s="1"/>
  <c r="AS41" i="25"/>
  <c r="AC42" i="24"/>
  <c r="Z42" i="24" s="1"/>
  <c r="AQ43" i="24"/>
  <c r="AU41" i="24"/>
  <c r="BM41" i="24"/>
  <c r="AF41" i="24"/>
  <c r="BN41" i="24"/>
  <c r="AG41" i="24"/>
  <c r="BO41" i="24"/>
  <c r="AY41" i="24"/>
  <c r="AI41" i="24" s="1"/>
  <c r="AD39" i="23"/>
  <c r="AA39" i="23" s="1"/>
  <c r="AR40" i="23"/>
  <c r="AK38" i="23"/>
  <c r="B38" i="23" s="1"/>
  <c r="BX38" i="1" s="1"/>
  <c r="W38" i="23"/>
  <c r="X38" i="23" s="1"/>
  <c r="AC39" i="23"/>
  <c r="Z39" i="23" s="1"/>
  <c r="AQ40" i="23"/>
  <c r="BI39" i="23"/>
  <c r="AB39" i="23"/>
  <c r="Y39" i="23" s="1"/>
  <c r="AP40" i="23"/>
  <c r="BG39" i="23"/>
  <c r="BK39" i="23"/>
  <c r="AJ41" i="27" l="1"/>
  <c r="Q41" i="27" s="1"/>
  <c r="R41" i="27" s="1"/>
  <c r="AD42" i="27" s="1"/>
  <c r="AA42" i="27" s="1"/>
  <c r="F41" i="27"/>
  <c r="BG42" i="27" s="1"/>
  <c r="BJ40" i="1"/>
  <c r="AW40" i="26"/>
  <c r="AC42" i="27"/>
  <c r="Z42" i="27" s="1"/>
  <c r="AQ43" i="27"/>
  <c r="BI42" i="27"/>
  <c r="D41" i="27"/>
  <c r="AI41" i="27"/>
  <c r="AQ43" i="25"/>
  <c r="AC42" i="25"/>
  <c r="Z42" i="25" s="1"/>
  <c r="BM41" i="25"/>
  <c r="AF41" i="25"/>
  <c r="BO41" i="25"/>
  <c r="AY41" i="25"/>
  <c r="AI41" i="25" s="1"/>
  <c r="BN41" i="25"/>
  <c r="AG41" i="25"/>
  <c r="H42" i="24"/>
  <c r="X42" i="1" s="1"/>
  <c r="P41" i="24"/>
  <c r="E41" i="24"/>
  <c r="AJ41" i="24"/>
  <c r="Q41" i="24" s="1"/>
  <c r="R41" i="24" s="1"/>
  <c r="BI42" i="24"/>
  <c r="I41" i="24"/>
  <c r="C39" i="23"/>
  <c r="BY39" i="1" s="1"/>
  <c r="H39" i="23"/>
  <c r="BZ39" i="1" s="1"/>
  <c r="CB38" i="1"/>
  <c r="S38" i="23"/>
  <c r="AN38" i="23"/>
  <c r="AM38" i="23" s="1"/>
  <c r="CC38" i="1" s="1"/>
  <c r="O39" i="23"/>
  <c r="CA39" i="1" s="1"/>
  <c r="AR43" i="27" l="1"/>
  <c r="W41" i="27"/>
  <c r="X41" i="27" s="1"/>
  <c r="AN41" i="27" s="1"/>
  <c r="AM41" i="27" s="1"/>
  <c r="BS41" i="1" s="1"/>
  <c r="AL41" i="27"/>
  <c r="H42" i="27"/>
  <c r="BP42" i="1" s="1"/>
  <c r="AH42" i="27"/>
  <c r="J42" i="27" s="1"/>
  <c r="BR41" i="1"/>
  <c r="O42" i="27"/>
  <c r="BQ42" i="1" s="1"/>
  <c r="AY42" i="27"/>
  <c r="P41" i="27"/>
  <c r="AK41" i="27" s="1"/>
  <c r="B41" i="27" s="1"/>
  <c r="BN41" i="1" s="1"/>
  <c r="BK42" i="27"/>
  <c r="AK41" i="24"/>
  <c r="T40" i="26"/>
  <c r="U40" i="26" s="1"/>
  <c r="BK40" i="1" s="1"/>
  <c r="V40" i="26"/>
  <c r="AO41" i="26"/>
  <c r="AB42" i="27"/>
  <c r="Y42" i="27" s="1"/>
  <c r="AT41" i="27"/>
  <c r="AP43" i="27"/>
  <c r="H42" i="25"/>
  <c r="AV42" i="1" s="1"/>
  <c r="BI42" i="25"/>
  <c r="I41" i="25"/>
  <c r="E41" i="25"/>
  <c r="AJ41" i="25"/>
  <c r="Q41" i="25" s="1"/>
  <c r="R41" i="25" s="1"/>
  <c r="P41" i="25"/>
  <c r="BK42" i="24"/>
  <c r="AD42" i="24"/>
  <c r="AA42" i="24" s="1"/>
  <c r="AR43" i="24"/>
  <c r="AV41" i="24"/>
  <c r="AL41" i="24"/>
  <c r="F41" i="24"/>
  <c r="CD38" i="1"/>
  <c r="AW38" i="23"/>
  <c r="C42" i="27" l="1"/>
  <c r="BO42" i="1" s="1"/>
  <c r="S41" i="27"/>
  <c r="BH41" i="26"/>
  <c r="BJ41" i="26"/>
  <c r="BL41" i="26"/>
  <c r="AS41" i="26"/>
  <c r="T41" i="26"/>
  <c r="B41" i="24"/>
  <c r="V41" i="1" s="1"/>
  <c r="AU42" i="27"/>
  <c r="BK42" i="25"/>
  <c r="AD42" i="25"/>
  <c r="AA42" i="25" s="1"/>
  <c r="AL41" i="25"/>
  <c r="F41" i="25"/>
  <c r="W41" i="25" s="1"/>
  <c r="X41" i="25" s="1"/>
  <c r="AX41" i="1" s="1"/>
  <c r="AK41" i="25"/>
  <c r="AR43" i="25"/>
  <c r="AV41" i="25"/>
  <c r="W41" i="24"/>
  <c r="X41" i="24" s="1"/>
  <c r="AB42" i="24"/>
  <c r="Y42" i="24" s="1"/>
  <c r="AP43" i="24"/>
  <c r="AT41" i="24"/>
  <c r="BG42" i="24"/>
  <c r="O42" i="24"/>
  <c r="Y42" i="1" s="1"/>
  <c r="T38" i="23"/>
  <c r="U38" i="23" s="1"/>
  <c r="CE38" i="1" s="1"/>
  <c r="AO39" i="23"/>
  <c r="V38" i="23"/>
  <c r="BO41" i="26" l="1"/>
  <c r="AY41" i="26"/>
  <c r="AN41" i="24"/>
  <c r="AM41" i="24" s="1"/>
  <c r="AA41" i="1" s="1"/>
  <c r="CK41" i="1" s="1"/>
  <c r="Z41" i="1"/>
  <c r="BN41" i="26"/>
  <c r="AH41" i="26"/>
  <c r="J41" i="26" s="1"/>
  <c r="BM41" i="26"/>
  <c r="AE41" i="26"/>
  <c r="BT41" i="1"/>
  <c r="AW41" i="27"/>
  <c r="AT41" i="26"/>
  <c r="B41" i="25"/>
  <c r="AT41" i="1" s="1"/>
  <c r="AB42" i="25"/>
  <c r="Y42" i="25" s="1"/>
  <c r="AN41" i="25"/>
  <c r="AM41" i="25" s="1"/>
  <c r="AY41" i="1" s="1"/>
  <c r="CL41" i="1" s="1"/>
  <c r="S41" i="25"/>
  <c r="AZ41" i="1" s="1"/>
  <c r="AP43" i="25"/>
  <c r="AT41" i="25"/>
  <c r="BG42" i="25"/>
  <c r="O42" i="25"/>
  <c r="AW42" i="1" s="1"/>
  <c r="S41" i="24"/>
  <c r="C42" i="24"/>
  <c r="W42" i="1" s="1"/>
  <c r="AE42" i="24"/>
  <c r="BJ39" i="23"/>
  <c r="AS39" i="23"/>
  <c r="BH39" i="23"/>
  <c r="AE39" i="23" s="1"/>
  <c r="D39" i="23" s="1"/>
  <c r="BL39" i="23"/>
  <c r="BG42" i="26" l="1"/>
  <c r="AI41" i="26"/>
  <c r="D41" i="26"/>
  <c r="K41" i="26"/>
  <c r="AW41" i="24"/>
  <c r="T41" i="24" s="1"/>
  <c r="U41" i="24" s="1"/>
  <c r="AC41" i="1" s="1"/>
  <c r="AB41" i="1"/>
  <c r="T41" i="27"/>
  <c r="U41" i="27" s="1"/>
  <c r="BU41" i="1" s="1"/>
  <c r="AO42" i="27"/>
  <c r="V41" i="27"/>
  <c r="AJ41" i="26"/>
  <c r="Q41" i="26" s="1"/>
  <c r="R41" i="26" s="1"/>
  <c r="C42" i="25"/>
  <c r="AU42" i="1" s="1"/>
  <c r="AW41" i="25"/>
  <c r="T41" i="25" s="1"/>
  <c r="U41" i="25" s="1"/>
  <c r="BA41" i="1" s="1"/>
  <c r="D42" i="24"/>
  <c r="AX39" i="23"/>
  <c r="BO39" i="23"/>
  <c r="AY39" i="23"/>
  <c r="BM39" i="23"/>
  <c r="AF39" i="23"/>
  <c r="AG39" i="23"/>
  <c r="BN39" i="23"/>
  <c r="AH39" i="23"/>
  <c r="AO42" i="24" l="1"/>
  <c r="BH42" i="24" s="1"/>
  <c r="V41" i="24"/>
  <c r="AL41" i="26"/>
  <c r="W41" i="26"/>
  <c r="X41" i="26" s="1"/>
  <c r="AD42" i="26"/>
  <c r="AA42" i="26" s="1"/>
  <c r="AR43" i="26"/>
  <c r="AV41" i="26"/>
  <c r="AC42" i="26"/>
  <c r="Z42" i="26" s="1"/>
  <c r="AQ43" i="26"/>
  <c r="BI42" i="26"/>
  <c r="BL42" i="27"/>
  <c r="BJ42" i="27"/>
  <c r="BH42" i="27"/>
  <c r="AS42" i="27"/>
  <c r="P41" i="26"/>
  <c r="AK41" i="26" s="1"/>
  <c r="B41" i="26" s="1"/>
  <c r="BK42" i="26"/>
  <c r="V41" i="25"/>
  <c r="AO42" i="25"/>
  <c r="F42" i="24"/>
  <c r="BL42" i="24"/>
  <c r="AX42" i="24" s="1"/>
  <c r="BJ42" i="24"/>
  <c r="AG42" i="24" s="1"/>
  <c r="I42" i="24" s="1"/>
  <c r="K42" i="24" s="1"/>
  <c r="AS42" i="24"/>
  <c r="J39" i="23"/>
  <c r="AI39" i="23"/>
  <c r="E39" i="23"/>
  <c r="F39" i="23" s="1"/>
  <c r="BG40" i="23" s="1"/>
  <c r="AJ39" i="23"/>
  <c r="Q39" i="23" s="1"/>
  <c r="I39" i="23"/>
  <c r="BD41" i="1" l="1"/>
  <c r="AC43" i="24"/>
  <c r="Z43" i="24" s="1"/>
  <c r="AQ44" i="24"/>
  <c r="O42" i="26"/>
  <c r="BG42" i="1" s="1"/>
  <c r="AY42" i="26"/>
  <c r="BH41" i="1"/>
  <c r="AN41" i="26"/>
  <c r="AM41" i="26" s="1"/>
  <c r="BI41" i="1" s="1"/>
  <c r="S41" i="26"/>
  <c r="AE42" i="27"/>
  <c r="BM42" i="27"/>
  <c r="AF42" i="27"/>
  <c r="BN42" i="27"/>
  <c r="AG42" i="27"/>
  <c r="H42" i="26"/>
  <c r="BF42" i="1" s="1"/>
  <c r="AH42" i="26"/>
  <c r="J42" i="26" s="1"/>
  <c r="AL39" i="23"/>
  <c r="AB43" i="24"/>
  <c r="Y43" i="24" s="1"/>
  <c r="AT42" i="24"/>
  <c r="AX42" i="27"/>
  <c r="BO42" i="27"/>
  <c r="BL42" i="25"/>
  <c r="AX42" i="25" s="1"/>
  <c r="BJ42" i="25"/>
  <c r="AG42" i="25" s="1"/>
  <c r="I42" i="25" s="1"/>
  <c r="K42" i="25" s="1"/>
  <c r="BH42" i="25"/>
  <c r="AE42" i="25" s="1"/>
  <c r="D42" i="25" s="1"/>
  <c r="F42" i="25" s="1"/>
  <c r="AT42" i="25" s="1"/>
  <c r="AS42" i="25"/>
  <c r="AU42" i="25"/>
  <c r="BN42" i="24"/>
  <c r="AH42" i="24"/>
  <c r="BM42" i="24"/>
  <c r="AF42" i="24"/>
  <c r="AP44" i="24"/>
  <c r="AU42" i="24"/>
  <c r="BO42" i="24"/>
  <c r="AY42" i="24"/>
  <c r="AP41" i="23"/>
  <c r="AB40" i="23"/>
  <c r="Y40" i="23" s="1"/>
  <c r="AT39" i="23"/>
  <c r="P39" i="23"/>
  <c r="R39" i="23" s="1"/>
  <c r="K39" i="23"/>
  <c r="E42" i="27" l="1"/>
  <c r="AJ42" i="27"/>
  <c r="Q42" i="27" s="1"/>
  <c r="D42" i="27"/>
  <c r="AI42" i="27"/>
  <c r="AQ44" i="25"/>
  <c r="AC43" i="25"/>
  <c r="Z43" i="25" s="1"/>
  <c r="BJ41" i="1"/>
  <c r="AW41" i="26"/>
  <c r="H43" i="24"/>
  <c r="X43" i="1" s="1"/>
  <c r="AG43" i="24"/>
  <c r="I43" i="24" s="1"/>
  <c r="U41" i="26"/>
  <c r="BK41" i="1" s="1"/>
  <c r="I42" i="27"/>
  <c r="K42" i="27" s="1"/>
  <c r="BI43" i="27" s="1"/>
  <c r="AB43" i="25"/>
  <c r="Y43" i="25" s="1"/>
  <c r="BN42" i="25"/>
  <c r="AH42" i="25"/>
  <c r="BM42" i="25"/>
  <c r="AF42" i="25"/>
  <c r="BG43" i="25" s="1"/>
  <c r="AP44" i="25"/>
  <c r="BO42" i="25"/>
  <c r="AY42" i="25"/>
  <c r="C43" i="24"/>
  <c r="W43" i="1" s="1"/>
  <c r="E42" i="24"/>
  <c r="AJ42" i="24"/>
  <c r="Q42" i="24" s="1"/>
  <c r="J42" i="24"/>
  <c r="BI43" i="24"/>
  <c r="AI42" i="24"/>
  <c r="BG43" i="24"/>
  <c r="AR41" i="23"/>
  <c r="AD40" i="23"/>
  <c r="AA40" i="23" s="1"/>
  <c r="AV39" i="23"/>
  <c r="BK40" i="23"/>
  <c r="C40" i="23"/>
  <c r="BY40" i="1" s="1"/>
  <c r="AK39" i="23"/>
  <c r="B39" i="23" s="1"/>
  <c r="BX39" i="1" s="1"/>
  <c r="W39" i="23"/>
  <c r="X39" i="23" s="1"/>
  <c r="AC40" i="23"/>
  <c r="Z40" i="23" s="1"/>
  <c r="AQ41" i="23"/>
  <c r="AU39" i="23"/>
  <c r="BI40" i="23"/>
  <c r="AG43" i="25" l="1"/>
  <c r="I43" i="25" s="1"/>
  <c r="H43" i="25"/>
  <c r="AV43" i="1" s="1"/>
  <c r="AC43" i="27"/>
  <c r="Z43" i="27" s="1"/>
  <c r="AQ44" i="27"/>
  <c r="P42" i="27"/>
  <c r="R42" i="27" s="1"/>
  <c r="BK43" i="27" s="1"/>
  <c r="F42" i="27"/>
  <c r="V41" i="26"/>
  <c r="AO42" i="26"/>
  <c r="AL42" i="27"/>
  <c r="C43" i="25"/>
  <c r="AU43" i="1" s="1"/>
  <c r="J42" i="25"/>
  <c r="BI43" i="25"/>
  <c r="AI42" i="25"/>
  <c r="E42" i="25"/>
  <c r="AJ42" i="25"/>
  <c r="Q42" i="25" s="1"/>
  <c r="P42" i="24"/>
  <c r="AL42" i="24"/>
  <c r="H40" i="23"/>
  <c r="BZ40" i="1" s="1"/>
  <c r="CB39" i="1"/>
  <c r="AN39" i="23"/>
  <c r="AM39" i="23" s="1"/>
  <c r="CC39" i="1" s="1"/>
  <c r="S39" i="23"/>
  <c r="O40" i="23"/>
  <c r="CA40" i="1" s="1"/>
  <c r="AT42" i="27" l="1"/>
  <c r="AP44" i="27"/>
  <c r="AB43" i="27"/>
  <c r="Y43" i="27" s="1"/>
  <c r="BG43" i="27"/>
  <c r="AR44" i="27"/>
  <c r="AD43" i="27"/>
  <c r="AA43" i="27" s="1"/>
  <c r="AV42" i="27"/>
  <c r="AV43" i="27" s="1"/>
  <c r="H43" i="27"/>
  <c r="BP43" i="1" s="1"/>
  <c r="BH42" i="26"/>
  <c r="BL42" i="26"/>
  <c r="AS42" i="26"/>
  <c r="BJ42" i="26"/>
  <c r="W42" i="27"/>
  <c r="X42" i="27" s="1"/>
  <c r="AK42" i="27"/>
  <c r="B42" i="27" s="1"/>
  <c r="BN42" i="1" s="1"/>
  <c r="AL42" i="25"/>
  <c r="P42" i="25"/>
  <c r="R42" i="24"/>
  <c r="AD43" i="24" s="1"/>
  <c r="AA43" i="24" s="1"/>
  <c r="AK42" i="24"/>
  <c r="B42" i="24" s="1"/>
  <c r="V42" i="1" s="1"/>
  <c r="CD39" i="1"/>
  <c r="AW39" i="23"/>
  <c r="T39" i="23" s="1"/>
  <c r="U39" i="23" s="1"/>
  <c r="CE39" i="1" s="1"/>
  <c r="O43" i="27" l="1"/>
  <c r="BQ43" i="1" s="1"/>
  <c r="AX43" i="27"/>
  <c r="BO42" i="26"/>
  <c r="AX42" i="26"/>
  <c r="AI42" i="26" s="1"/>
  <c r="BM42" i="26"/>
  <c r="AF42" i="26"/>
  <c r="BR42" i="1"/>
  <c r="S42" i="27"/>
  <c r="AN42" i="27"/>
  <c r="AM42" i="27" s="1"/>
  <c r="BS42" i="1" s="1"/>
  <c r="AF43" i="27"/>
  <c r="C43" i="27"/>
  <c r="BO43" i="1" s="1"/>
  <c r="AT42" i="26"/>
  <c r="BN42" i="26"/>
  <c r="AG42" i="26"/>
  <c r="R42" i="25"/>
  <c r="AK42" i="25"/>
  <c r="B42" i="25" s="1"/>
  <c r="AT42" i="1" s="1"/>
  <c r="W42" i="24"/>
  <c r="X42" i="24" s="1"/>
  <c r="Z42" i="1" s="1"/>
  <c r="AR44" i="24"/>
  <c r="AV42" i="24"/>
  <c r="BK43" i="24"/>
  <c r="V39" i="23"/>
  <c r="AO40" i="23"/>
  <c r="I42" i="26" l="1"/>
  <c r="E42" i="26"/>
  <c r="BG43" i="26"/>
  <c r="AJ42" i="26"/>
  <c r="Q42" i="26" s="1"/>
  <c r="P42" i="26"/>
  <c r="R42" i="26" s="1"/>
  <c r="E43" i="27"/>
  <c r="BT42" i="1"/>
  <c r="AW42" i="27"/>
  <c r="T42" i="27" s="1"/>
  <c r="U42" i="27" s="1"/>
  <c r="BU42" i="1" s="1"/>
  <c r="AD43" i="25"/>
  <c r="AA43" i="25" s="1"/>
  <c r="W42" i="25"/>
  <c r="X42" i="25" s="1"/>
  <c r="AX42" i="1" s="1"/>
  <c r="AR44" i="25"/>
  <c r="AV42" i="25"/>
  <c r="BK43" i="25"/>
  <c r="O43" i="24"/>
  <c r="Y43" i="1" s="1"/>
  <c r="AN42" i="24"/>
  <c r="AM42" i="24" s="1"/>
  <c r="AA42" i="1" s="1"/>
  <c r="CK42" i="1" s="1"/>
  <c r="S42" i="24"/>
  <c r="AB42" i="1" s="1"/>
  <c r="AS40" i="23"/>
  <c r="BL40" i="23"/>
  <c r="BJ40" i="23"/>
  <c r="BH40" i="23"/>
  <c r="AE40" i="23" s="1"/>
  <c r="D40" i="23" s="1"/>
  <c r="BK43" i="26" l="1"/>
  <c r="AD43" i="26"/>
  <c r="AA43" i="26" s="1"/>
  <c r="AR44" i="26"/>
  <c r="AV42" i="26"/>
  <c r="AV43" i="26" s="1"/>
  <c r="AL42" i="26"/>
  <c r="AO43" i="27"/>
  <c r="V42" i="27"/>
  <c r="K42" i="26"/>
  <c r="AK42" i="26"/>
  <c r="AN42" i="25"/>
  <c r="AM42" i="25" s="1"/>
  <c r="AY42" i="1" s="1"/>
  <c r="CL42" i="1" s="1"/>
  <c r="S42" i="25"/>
  <c r="AZ42" i="1" s="1"/>
  <c r="O43" i="25"/>
  <c r="AW43" i="1" s="1"/>
  <c r="AW42" i="24"/>
  <c r="T42" i="24" s="1"/>
  <c r="U42" i="24" s="1"/>
  <c r="AC42" i="1" s="1"/>
  <c r="BM40" i="23"/>
  <c r="AF40" i="23"/>
  <c r="AG40" i="23"/>
  <c r="BN40" i="23"/>
  <c r="AH40" i="23"/>
  <c r="AX40" i="23"/>
  <c r="BO40" i="23"/>
  <c r="AY40" i="23"/>
  <c r="BJ43" i="27" l="1"/>
  <c r="AS43" i="27"/>
  <c r="BL43" i="27"/>
  <c r="BH43" i="27"/>
  <c r="B42" i="26"/>
  <c r="BD42" i="1" s="1"/>
  <c r="AQ44" i="26"/>
  <c r="AC43" i="26"/>
  <c r="Z43" i="26" s="1"/>
  <c r="AU42" i="26"/>
  <c r="AU43" i="26" s="1"/>
  <c r="BI43" i="26"/>
  <c r="O43" i="26"/>
  <c r="BG43" i="1" s="1"/>
  <c r="AX43" i="26"/>
  <c r="W42" i="26"/>
  <c r="X42" i="26" s="1"/>
  <c r="AW42" i="25"/>
  <c r="T42" i="25" s="1"/>
  <c r="U42" i="25" s="1"/>
  <c r="BA42" i="1" s="1"/>
  <c r="V42" i="24"/>
  <c r="AO43" i="24"/>
  <c r="I40" i="23"/>
  <c r="E40" i="23"/>
  <c r="AJ40" i="23"/>
  <c r="Q40" i="23" s="1"/>
  <c r="J40" i="23"/>
  <c r="AI40" i="23"/>
  <c r="K40" i="23" l="1"/>
  <c r="BI41" i="23" s="1"/>
  <c r="AG43" i="26"/>
  <c r="H43" i="26"/>
  <c r="BF43" i="1" s="1"/>
  <c r="BM43" i="27"/>
  <c r="AE43" i="27"/>
  <c r="AY43" i="27"/>
  <c r="BO43" i="27"/>
  <c r="BH42" i="1"/>
  <c r="AN42" i="26"/>
  <c r="AM42" i="26" s="1"/>
  <c r="BI42" i="1" s="1"/>
  <c r="S42" i="26"/>
  <c r="AG43" i="27"/>
  <c r="BN43" i="27"/>
  <c r="AH43" i="27"/>
  <c r="V42" i="25"/>
  <c r="AO43" i="25"/>
  <c r="BH43" i="24"/>
  <c r="AF43" i="24" s="1"/>
  <c r="E43" i="24" s="1"/>
  <c r="BJ43" i="24"/>
  <c r="BL43" i="24"/>
  <c r="AY43" i="24" s="1"/>
  <c r="AS43" i="24"/>
  <c r="AU40" i="23"/>
  <c r="F40" i="23"/>
  <c r="AT40" i="23" s="1"/>
  <c r="AL40" i="23"/>
  <c r="P40" i="23"/>
  <c r="AK40" i="23" s="1"/>
  <c r="AC41" i="23" l="1"/>
  <c r="Z41" i="23" s="1"/>
  <c r="H41" i="23" s="1"/>
  <c r="BZ41" i="1" s="1"/>
  <c r="AQ42" i="23"/>
  <c r="J43" i="27"/>
  <c r="AJ43" i="27"/>
  <c r="Q43" i="27" s="1"/>
  <c r="D43" i="27"/>
  <c r="AI43" i="27"/>
  <c r="I43" i="27"/>
  <c r="K43" i="27" s="1"/>
  <c r="BI44" i="27" s="1"/>
  <c r="BJ42" i="1"/>
  <c r="AW42" i="26"/>
  <c r="T42" i="26"/>
  <c r="U42" i="26" s="1"/>
  <c r="BK42" i="1" s="1"/>
  <c r="I43" i="26"/>
  <c r="K43" i="26" s="1"/>
  <c r="BJ43" i="25"/>
  <c r="BL43" i="25"/>
  <c r="AY43" i="25" s="1"/>
  <c r="BH43" i="25"/>
  <c r="AS43" i="25"/>
  <c r="BO43" i="24"/>
  <c r="AX43" i="24"/>
  <c r="BN43" i="24"/>
  <c r="AH43" i="24"/>
  <c r="BM43" i="24"/>
  <c r="AE43" i="24"/>
  <c r="R40" i="23"/>
  <c r="W40" i="23" s="1"/>
  <c r="X40" i="23" s="1"/>
  <c r="B40" i="23"/>
  <c r="BX40" i="1" s="1"/>
  <c r="AB41" i="23"/>
  <c r="Y41" i="23" s="1"/>
  <c r="AP42" i="23"/>
  <c r="BG41" i="23"/>
  <c r="AQ45" i="27" l="1"/>
  <c r="AC44" i="27"/>
  <c r="Z44" i="27" s="1"/>
  <c r="AU43" i="27"/>
  <c r="P43" i="27"/>
  <c r="AK43" i="27" s="1"/>
  <c r="F43" i="27"/>
  <c r="AC44" i="26"/>
  <c r="Z44" i="26" s="1"/>
  <c r="AQ45" i="26"/>
  <c r="AO43" i="26"/>
  <c r="V42" i="26"/>
  <c r="AL43" i="27"/>
  <c r="AF43" i="25"/>
  <c r="E43" i="25" s="1"/>
  <c r="BM43" i="25"/>
  <c r="AE43" i="25"/>
  <c r="BO43" i="25"/>
  <c r="AX43" i="25"/>
  <c r="BN43" i="25"/>
  <c r="AH43" i="25"/>
  <c r="D43" i="24"/>
  <c r="F43" i="24" s="1"/>
  <c r="BG44" i="24" s="1"/>
  <c r="AI43" i="24"/>
  <c r="J43" i="24"/>
  <c r="AJ43" i="24"/>
  <c r="Q43" i="24" s="1"/>
  <c r="AV40" i="23"/>
  <c r="AD41" i="23"/>
  <c r="AA41" i="23" s="1"/>
  <c r="AR42" i="23"/>
  <c r="BK41" i="23"/>
  <c r="CB40" i="1"/>
  <c r="AN40" i="23"/>
  <c r="AM40" i="23" s="1"/>
  <c r="CC40" i="1" s="1"/>
  <c r="S40" i="23"/>
  <c r="C41" i="23"/>
  <c r="BY41" i="1" s="1"/>
  <c r="R43" i="27" l="1"/>
  <c r="BK44" i="27" s="1"/>
  <c r="H44" i="27"/>
  <c r="BP44" i="1" s="1"/>
  <c r="AG44" i="27"/>
  <c r="AT43" i="24"/>
  <c r="AB44" i="24"/>
  <c r="Y44" i="24" s="1"/>
  <c r="AP45" i="24"/>
  <c r="H44" i="26"/>
  <c r="BF44" i="1" s="1"/>
  <c r="AG44" i="26"/>
  <c r="AP45" i="27"/>
  <c r="AB44" i="27"/>
  <c r="Y44" i="27" s="1"/>
  <c r="AT43" i="27"/>
  <c r="BG44" i="27"/>
  <c r="B43" i="27"/>
  <c r="BN43" i="1" s="1"/>
  <c r="BL43" i="26"/>
  <c r="BJ43" i="26"/>
  <c r="BH43" i="26"/>
  <c r="AS43" i="26"/>
  <c r="T43" i="26"/>
  <c r="J43" i="25"/>
  <c r="AJ43" i="25"/>
  <c r="Q43" i="25" s="1"/>
  <c r="D43" i="25"/>
  <c r="F43" i="25" s="1"/>
  <c r="AI43" i="25"/>
  <c r="K43" i="24"/>
  <c r="AC44" i="24" s="1"/>
  <c r="Z44" i="24" s="1"/>
  <c r="AL43" i="24"/>
  <c r="AV43" i="24"/>
  <c r="P43" i="24"/>
  <c r="AK43" i="24" s="1"/>
  <c r="B43" i="24" s="1"/>
  <c r="V43" i="1" s="1"/>
  <c r="O41" i="23"/>
  <c r="CA41" i="1" s="1"/>
  <c r="CD40" i="1"/>
  <c r="AW40" i="23"/>
  <c r="AD44" i="27" l="1"/>
  <c r="AA44" i="27" s="1"/>
  <c r="O44" i="27" s="1"/>
  <c r="BQ44" i="1" s="1"/>
  <c r="W43" i="27"/>
  <c r="X43" i="27" s="1"/>
  <c r="AN43" i="27" s="1"/>
  <c r="AM43" i="27" s="1"/>
  <c r="BS43" i="1" s="1"/>
  <c r="AR45" i="27"/>
  <c r="BG44" i="25"/>
  <c r="AP45" i="25"/>
  <c r="AB44" i="25"/>
  <c r="Y44" i="25" s="1"/>
  <c r="AT43" i="25"/>
  <c r="BO43" i="26"/>
  <c r="AY43" i="26"/>
  <c r="BR43" i="1"/>
  <c r="S43" i="27"/>
  <c r="C44" i="24"/>
  <c r="W44" i="1" s="1"/>
  <c r="AX44" i="27"/>
  <c r="I44" i="27"/>
  <c r="BM43" i="26"/>
  <c r="AE43" i="26"/>
  <c r="C44" i="27"/>
  <c r="BO44" i="1" s="1"/>
  <c r="AF44" i="27"/>
  <c r="I44" i="26"/>
  <c r="BN43" i="26"/>
  <c r="AH43" i="26"/>
  <c r="R43" i="24"/>
  <c r="AV43" i="25"/>
  <c r="P43" i="25"/>
  <c r="AK43" i="25" s="1"/>
  <c r="K43" i="25"/>
  <c r="AL43" i="25"/>
  <c r="AQ45" i="24"/>
  <c r="BI44" i="24"/>
  <c r="AU43" i="24"/>
  <c r="T40" i="23"/>
  <c r="U40" i="23" s="1"/>
  <c r="CE40" i="1" s="1"/>
  <c r="AO41" i="23"/>
  <c r="V40" i="23"/>
  <c r="C44" i="25" l="1"/>
  <c r="AU44" i="1" s="1"/>
  <c r="BT43" i="1"/>
  <c r="AW43" i="27"/>
  <c r="T43" i="27" s="1"/>
  <c r="U43" i="27" s="1"/>
  <c r="BU43" i="1" s="1"/>
  <c r="AD44" i="24"/>
  <c r="AA44" i="24" s="1"/>
  <c r="AR45" i="24"/>
  <c r="BK44" i="24"/>
  <c r="W43" i="24"/>
  <c r="X43" i="24" s="1"/>
  <c r="AI43" i="26"/>
  <c r="D43" i="26"/>
  <c r="J43" i="26"/>
  <c r="AJ43" i="26"/>
  <c r="Q43" i="26" s="1"/>
  <c r="BI44" i="26"/>
  <c r="E44" i="27"/>
  <c r="R43" i="25"/>
  <c r="W43" i="25" s="1"/>
  <c r="X43" i="25" s="1"/>
  <c r="S43" i="25" s="1"/>
  <c r="AZ43" i="1" s="1"/>
  <c r="B43" i="25"/>
  <c r="AT43" i="1" s="1"/>
  <c r="AC44" i="25"/>
  <c r="Z44" i="25" s="1"/>
  <c r="AQ45" i="25"/>
  <c r="BI44" i="25"/>
  <c r="AU43" i="25"/>
  <c r="H44" i="24"/>
  <c r="X44" i="1" s="1"/>
  <c r="BH41" i="23"/>
  <c r="AE41" i="23" s="1"/>
  <c r="D41" i="23" s="1"/>
  <c r="BL41" i="23"/>
  <c r="AX41" i="23" s="1"/>
  <c r="BJ41" i="23"/>
  <c r="AS41" i="23"/>
  <c r="AL43" i="26" l="1"/>
  <c r="P43" i="26"/>
  <c r="AK43" i="26" s="1"/>
  <c r="B43" i="26" s="1"/>
  <c r="F44" i="27"/>
  <c r="Z43" i="1"/>
  <c r="AN43" i="24"/>
  <c r="AM43" i="24" s="1"/>
  <c r="AA43" i="1" s="1"/>
  <c r="CK43" i="1" s="1"/>
  <c r="S43" i="24"/>
  <c r="R43" i="26"/>
  <c r="AY44" i="24"/>
  <c r="O44" i="24"/>
  <c r="Y44" i="1" s="1"/>
  <c r="AN43" i="25"/>
  <c r="AM43" i="25" s="1"/>
  <c r="AY43" i="1" s="1"/>
  <c r="CL43" i="1" s="1"/>
  <c r="AX43" i="1"/>
  <c r="F43" i="26"/>
  <c r="V43" i="27"/>
  <c r="AO44" i="27"/>
  <c r="AD44" i="25"/>
  <c r="AA44" i="25" s="1"/>
  <c r="AR45" i="25"/>
  <c r="BK44" i="25"/>
  <c r="H44" i="25"/>
  <c r="AV44" i="1" s="1"/>
  <c r="AG44" i="25"/>
  <c r="AW43" i="25"/>
  <c r="T43" i="25" s="1"/>
  <c r="U43" i="25" s="1"/>
  <c r="BA43" i="1" s="1"/>
  <c r="AG41" i="23"/>
  <c r="BN41" i="23"/>
  <c r="AH41" i="23"/>
  <c r="AY41" i="23"/>
  <c r="BO41" i="23"/>
  <c r="BM41" i="23"/>
  <c r="AF41" i="23"/>
  <c r="BL44" i="27" l="1"/>
  <c r="AS44" i="27"/>
  <c r="BH44" i="27"/>
  <c r="BJ44" i="27"/>
  <c r="W43" i="26"/>
  <c r="X43" i="26" s="1"/>
  <c r="AD44" i="26"/>
  <c r="AA44" i="26" s="1"/>
  <c r="AR45" i="26"/>
  <c r="AB43" i="1"/>
  <c r="AW43" i="24"/>
  <c r="AP45" i="26"/>
  <c r="AB44" i="26"/>
  <c r="Y44" i="26" s="1"/>
  <c r="AT43" i="26"/>
  <c r="BG44" i="26"/>
  <c r="AB45" i="27"/>
  <c r="Y45" i="27" s="1"/>
  <c r="AP46" i="27"/>
  <c r="AT44" i="27"/>
  <c r="BK44" i="26"/>
  <c r="BD43" i="1"/>
  <c r="O44" i="25"/>
  <c r="AW44" i="1" s="1"/>
  <c r="I44" i="25"/>
  <c r="V43" i="25"/>
  <c r="AO44" i="25"/>
  <c r="E41" i="23"/>
  <c r="AJ41" i="23"/>
  <c r="Q41" i="23" s="1"/>
  <c r="J41" i="23"/>
  <c r="AI41" i="23"/>
  <c r="I41" i="23"/>
  <c r="O44" i="26" l="1"/>
  <c r="BG44" i="1" s="1"/>
  <c r="AX44" i="26"/>
  <c r="BH43" i="1"/>
  <c r="AN43" i="26"/>
  <c r="AM43" i="26" s="1"/>
  <c r="BI43" i="1" s="1"/>
  <c r="S43" i="26"/>
  <c r="T43" i="24"/>
  <c r="U43" i="24" s="1"/>
  <c r="AC43" i="1" s="1"/>
  <c r="AO44" i="24"/>
  <c r="V43" i="24"/>
  <c r="AH44" i="27"/>
  <c r="BN44" i="27"/>
  <c r="C45" i="27"/>
  <c r="BO45" i="1" s="1"/>
  <c r="AE45" i="27"/>
  <c r="BM44" i="27"/>
  <c r="AE44" i="27"/>
  <c r="C44" i="26"/>
  <c r="BE44" i="1" s="1"/>
  <c r="AF44" i="26"/>
  <c r="BO44" i="27"/>
  <c r="AY44" i="27"/>
  <c r="BJ44" i="25"/>
  <c r="BH44" i="25"/>
  <c r="AE44" i="25" s="1"/>
  <c r="D44" i="25" s="1"/>
  <c r="BL44" i="25"/>
  <c r="AY44" i="25" s="1"/>
  <c r="AS44" i="25"/>
  <c r="AF44" i="24"/>
  <c r="AH44" i="24"/>
  <c r="K41" i="23"/>
  <c r="AU41" i="23" s="1"/>
  <c r="P41" i="23"/>
  <c r="AK41" i="23" s="1"/>
  <c r="F41" i="23"/>
  <c r="AL41" i="23"/>
  <c r="BI42" i="23" l="1"/>
  <c r="AQ43" i="23"/>
  <c r="BJ43" i="1"/>
  <c r="AW43" i="26"/>
  <c r="U43" i="26"/>
  <c r="BK43" i="1" s="1"/>
  <c r="E44" i="26"/>
  <c r="J44" i="27"/>
  <c r="AJ44" i="27"/>
  <c r="Q44" i="27" s="1"/>
  <c r="R44" i="27" s="1"/>
  <c r="BL44" i="24"/>
  <c r="AS44" i="24"/>
  <c r="BJ44" i="24"/>
  <c r="BH44" i="24"/>
  <c r="D45" i="27"/>
  <c r="F45" i="27" s="1"/>
  <c r="AP47" i="27" s="1"/>
  <c r="D44" i="27"/>
  <c r="BG45" i="27"/>
  <c r="AI44" i="27"/>
  <c r="BO44" i="25"/>
  <c r="AX44" i="25"/>
  <c r="BN44" i="25"/>
  <c r="AH44" i="25"/>
  <c r="BM44" i="25"/>
  <c r="AF44" i="25"/>
  <c r="J44" i="24"/>
  <c r="K44" i="24" s="1"/>
  <c r="AC45" i="24" s="1"/>
  <c r="Z45" i="24" s="1"/>
  <c r="E44" i="24"/>
  <c r="AC42" i="23"/>
  <c r="Z42" i="23" s="1"/>
  <c r="H42" i="23" s="1"/>
  <c r="BZ42" i="1" s="1"/>
  <c r="R41" i="23"/>
  <c r="W41" i="23" s="1"/>
  <c r="X41" i="23" s="1"/>
  <c r="B41" i="23"/>
  <c r="BX41" i="1" s="1"/>
  <c r="AB42" i="23"/>
  <c r="Y42" i="23" s="1"/>
  <c r="AP43" i="23"/>
  <c r="AT41" i="23"/>
  <c r="BG42" i="23"/>
  <c r="AR46" i="27" l="1"/>
  <c r="AV44" i="27"/>
  <c r="AV45" i="27" s="1"/>
  <c r="AD45" i="27"/>
  <c r="AA45" i="27" s="1"/>
  <c r="K44" i="27"/>
  <c r="AL44" i="27"/>
  <c r="F44" i="26"/>
  <c r="AB46" i="27"/>
  <c r="Y46" i="27" s="1"/>
  <c r="C46" i="27" s="1"/>
  <c r="BO46" i="1" s="1"/>
  <c r="AE44" i="24"/>
  <c r="BM44" i="24"/>
  <c r="AG44" i="24"/>
  <c r="I44" i="24" s="1"/>
  <c r="BN44" i="24"/>
  <c r="AO44" i="26"/>
  <c r="V43" i="26"/>
  <c r="P44" i="27"/>
  <c r="AK44" i="27" s="1"/>
  <c r="B44" i="27" s="1"/>
  <c r="BN44" i="1" s="1"/>
  <c r="BK45" i="27"/>
  <c r="BO44" i="24"/>
  <c r="AX44" i="24"/>
  <c r="AJ44" i="24" s="1"/>
  <c r="Q44" i="24" s="1"/>
  <c r="R44" i="24" s="1"/>
  <c r="AD45" i="24" s="1"/>
  <c r="AA45" i="24" s="1"/>
  <c r="AJ44" i="25"/>
  <c r="Q44" i="25" s="1"/>
  <c r="R44" i="25" s="1"/>
  <c r="E44" i="25"/>
  <c r="J44" i="25"/>
  <c r="K44" i="25" s="1"/>
  <c r="AI44" i="25"/>
  <c r="F44" i="24"/>
  <c r="AQ46" i="24"/>
  <c r="AU44" i="24"/>
  <c r="BK42" i="23"/>
  <c r="AD42" i="23"/>
  <c r="AA42" i="23" s="1"/>
  <c r="AR43" i="23"/>
  <c r="AV41" i="23"/>
  <c r="C42" i="23"/>
  <c r="BY42" i="1" s="1"/>
  <c r="CB41" i="1"/>
  <c r="AN41" i="23"/>
  <c r="AM41" i="23" s="1"/>
  <c r="CC41" i="1" s="1"/>
  <c r="S41" i="23"/>
  <c r="AF46" i="27" l="1"/>
  <c r="E46" i="27" s="1"/>
  <c r="AC45" i="27"/>
  <c r="Z45" i="27" s="1"/>
  <c r="AQ46" i="27"/>
  <c r="AU44" i="27"/>
  <c r="AU45" i="27" s="1"/>
  <c r="BI45" i="27"/>
  <c r="D44" i="24"/>
  <c r="AI44" i="24"/>
  <c r="AY45" i="27"/>
  <c r="O45" i="27"/>
  <c r="BQ45" i="1" s="1"/>
  <c r="AS44" i="26"/>
  <c r="BH44" i="26"/>
  <c r="BJ44" i="26"/>
  <c r="BL44" i="26"/>
  <c r="AL44" i="24"/>
  <c r="AV44" i="24"/>
  <c r="W44" i="27"/>
  <c r="X44" i="27" s="1"/>
  <c r="BI45" i="24"/>
  <c r="AR46" i="24"/>
  <c r="AP46" i="26"/>
  <c r="AB45" i="26"/>
  <c r="Y45" i="26" s="1"/>
  <c r="AT44" i="26"/>
  <c r="AD45" i="25"/>
  <c r="AA45" i="25" s="1"/>
  <c r="AC45" i="25"/>
  <c r="Z45" i="25" s="1"/>
  <c r="AQ46" i="25"/>
  <c r="AU44" i="25"/>
  <c r="BI45" i="25"/>
  <c r="P44" i="25"/>
  <c r="AK44" i="25" s="1"/>
  <c r="BK45" i="25"/>
  <c r="AL44" i="25"/>
  <c r="F44" i="25"/>
  <c r="AR46" i="25"/>
  <c r="AV44" i="25"/>
  <c r="W44" i="24"/>
  <c r="X44" i="24" s="1"/>
  <c r="Z44" i="1" s="1"/>
  <c r="AB45" i="24"/>
  <c r="Y45" i="24" s="1"/>
  <c r="O45" i="24"/>
  <c r="Y45" i="1" s="1"/>
  <c r="H45" i="24"/>
  <c r="X45" i="1" s="1"/>
  <c r="AP46" i="24"/>
  <c r="BG45" i="24"/>
  <c r="AT44" i="24"/>
  <c r="O42" i="23"/>
  <c r="CA42" i="1" s="1"/>
  <c r="CD41" i="1"/>
  <c r="AW41" i="23"/>
  <c r="T41" i="23" s="1"/>
  <c r="U41" i="23" s="1"/>
  <c r="CE41" i="1" s="1"/>
  <c r="AN44" i="24" l="1"/>
  <c r="AM44" i="24" s="1"/>
  <c r="AA44" i="1" s="1"/>
  <c r="CK44" i="1" s="1"/>
  <c r="P44" i="24"/>
  <c r="AK44" i="24" s="1"/>
  <c r="B44" i="24" s="1"/>
  <c r="V44" i="1" s="1"/>
  <c r="BK45" i="24"/>
  <c r="BO44" i="26"/>
  <c r="AY44" i="26"/>
  <c r="BN44" i="26"/>
  <c r="AH44" i="26"/>
  <c r="BM44" i="26"/>
  <c r="AE44" i="26"/>
  <c r="BR44" i="1"/>
  <c r="AN44" i="27"/>
  <c r="AM44" i="27" s="1"/>
  <c r="BS44" i="1" s="1"/>
  <c r="S44" i="27"/>
  <c r="C45" i="26"/>
  <c r="BE45" i="1" s="1"/>
  <c r="AE45" i="26"/>
  <c r="H45" i="27"/>
  <c r="BP45" i="1" s="1"/>
  <c r="AH45" i="27"/>
  <c r="W44" i="25"/>
  <c r="X44" i="25" s="1"/>
  <c r="AX44" i="1" s="1"/>
  <c r="AB45" i="25"/>
  <c r="Y45" i="25" s="1"/>
  <c r="B44" i="25"/>
  <c r="AY45" i="25"/>
  <c r="O45" i="25"/>
  <c r="AW45" i="1" s="1"/>
  <c r="H45" i="25"/>
  <c r="AV45" i="1" s="1"/>
  <c r="AP46" i="25"/>
  <c r="BG45" i="25"/>
  <c r="AT44" i="25"/>
  <c r="C45" i="24"/>
  <c r="W45" i="1" s="1"/>
  <c r="S44" i="24"/>
  <c r="AB44" i="1" s="1"/>
  <c r="AO42" i="23"/>
  <c r="V41" i="23"/>
  <c r="J45" i="27" l="1"/>
  <c r="D44" i="26"/>
  <c r="BG45" i="26"/>
  <c r="AI44" i="26"/>
  <c r="P44" i="26" s="1"/>
  <c r="S44" i="25"/>
  <c r="AZ44" i="1" s="1"/>
  <c r="AT44" i="1"/>
  <c r="D45" i="26"/>
  <c r="J44" i="26"/>
  <c r="AJ44" i="26"/>
  <c r="Q44" i="26" s="1"/>
  <c r="R44" i="26" s="1"/>
  <c r="BT44" i="1"/>
  <c r="AW44" i="27"/>
  <c r="AN44" i="25"/>
  <c r="AM44" i="25" s="1"/>
  <c r="AY44" i="1" s="1"/>
  <c r="CL44" i="1" s="1"/>
  <c r="AW44" i="25"/>
  <c r="C45" i="25"/>
  <c r="AU45" i="1" s="1"/>
  <c r="AW44" i="24"/>
  <c r="T44" i="24" s="1"/>
  <c r="U44" i="24" s="1"/>
  <c r="AC44" i="1" s="1"/>
  <c r="AS42" i="23"/>
  <c r="BL42" i="23"/>
  <c r="AX42" i="23" s="1"/>
  <c r="BJ42" i="23"/>
  <c r="BH42" i="23"/>
  <c r="AE42" i="23" s="1"/>
  <c r="D42" i="23" s="1"/>
  <c r="F45" i="26" l="1"/>
  <c r="T44" i="27"/>
  <c r="U44" i="27" s="1"/>
  <c r="BU44" i="1" s="1"/>
  <c r="V44" i="27"/>
  <c r="AO45" i="27"/>
  <c r="BK45" i="26"/>
  <c r="AD45" i="26"/>
  <c r="AA45" i="26" s="1"/>
  <c r="AV44" i="26"/>
  <c r="AR46" i="26"/>
  <c r="K44" i="26"/>
  <c r="W44" i="26" s="1"/>
  <c r="X44" i="26" s="1"/>
  <c r="AL44" i="26"/>
  <c r="AK44" i="26"/>
  <c r="B44" i="26" s="1"/>
  <c r="BD44" i="1" s="1"/>
  <c r="T44" i="25"/>
  <c r="U44" i="25" s="1"/>
  <c r="BA44" i="1" s="1"/>
  <c r="V44" i="25"/>
  <c r="AO45" i="25"/>
  <c r="V44" i="24"/>
  <c r="AO45" i="24"/>
  <c r="BM42" i="23"/>
  <c r="AF42" i="23"/>
  <c r="AG42" i="23"/>
  <c r="BN42" i="23"/>
  <c r="AH42" i="23"/>
  <c r="AY42" i="23"/>
  <c r="BO42" i="23"/>
  <c r="AY45" i="26" l="1"/>
  <c r="O45" i="26"/>
  <c r="BG45" i="1" s="1"/>
  <c r="BH44" i="1"/>
  <c r="S44" i="26"/>
  <c r="AN44" i="26"/>
  <c r="AM44" i="26" s="1"/>
  <c r="BI44" i="1" s="1"/>
  <c r="AU44" i="26"/>
  <c r="AC45" i="26"/>
  <c r="Z45" i="26" s="1"/>
  <c r="AQ46" i="26"/>
  <c r="BI45" i="26"/>
  <c r="BJ45" i="27"/>
  <c r="BL45" i="27"/>
  <c r="AS45" i="27"/>
  <c r="BH45" i="27"/>
  <c r="AT45" i="27"/>
  <c r="AB46" i="26"/>
  <c r="Y46" i="26" s="1"/>
  <c r="AP47" i="26"/>
  <c r="BH45" i="25"/>
  <c r="AE45" i="25" s="1"/>
  <c r="D45" i="25" s="1"/>
  <c r="BL45" i="25"/>
  <c r="BJ45" i="25"/>
  <c r="AS45" i="25"/>
  <c r="F45" i="25"/>
  <c r="BL45" i="24"/>
  <c r="AY45" i="24" s="1"/>
  <c r="BJ45" i="24"/>
  <c r="AS45" i="24"/>
  <c r="BH45" i="24"/>
  <c r="J42" i="23"/>
  <c r="AI42" i="23"/>
  <c r="I42" i="23"/>
  <c r="E42" i="23"/>
  <c r="AJ42" i="23"/>
  <c r="Q42" i="23" s="1"/>
  <c r="BO45" i="27" l="1"/>
  <c r="AX45" i="27"/>
  <c r="BJ44" i="1"/>
  <c r="AW44" i="26"/>
  <c r="T44" i="26" s="1"/>
  <c r="U44" i="26" s="1"/>
  <c r="BK44" i="1" s="1"/>
  <c r="AF46" i="26"/>
  <c r="E46" i="26" s="1"/>
  <c r="C46" i="26"/>
  <c r="BE46" i="1" s="1"/>
  <c r="AG45" i="25"/>
  <c r="I45" i="25" s="1"/>
  <c r="K45" i="25" s="1"/>
  <c r="AG45" i="24"/>
  <c r="I45" i="24" s="1"/>
  <c r="K45" i="24" s="1"/>
  <c r="AE45" i="24"/>
  <c r="D45" i="24" s="1"/>
  <c r="F45" i="24" s="1"/>
  <c r="BN45" i="27"/>
  <c r="AG45" i="27"/>
  <c r="AF45" i="27"/>
  <c r="BM45" i="27"/>
  <c r="H45" i="26"/>
  <c r="BF45" i="1" s="1"/>
  <c r="AH45" i="26"/>
  <c r="AB46" i="25"/>
  <c r="Y46" i="25" s="1"/>
  <c r="AP47" i="25"/>
  <c r="AT45" i="25"/>
  <c r="BN45" i="25"/>
  <c r="AH45" i="25"/>
  <c r="BO45" i="25"/>
  <c r="AX45" i="25"/>
  <c r="BM45" i="25"/>
  <c r="AF45" i="25"/>
  <c r="BN45" i="24"/>
  <c r="AH45" i="24"/>
  <c r="BO45" i="24"/>
  <c r="AX45" i="24"/>
  <c r="BM45" i="24"/>
  <c r="AF45" i="24"/>
  <c r="K42" i="23"/>
  <c r="AL42" i="23"/>
  <c r="F42" i="23"/>
  <c r="AT42" i="23" s="1"/>
  <c r="P42" i="23"/>
  <c r="AK42" i="23" s="1"/>
  <c r="I45" i="27" l="1"/>
  <c r="AB46" i="24"/>
  <c r="Y46" i="24" s="1"/>
  <c r="C46" i="24" s="1"/>
  <c r="W46" i="1" s="1"/>
  <c r="AP47" i="24"/>
  <c r="AT45" i="24"/>
  <c r="V44" i="26"/>
  <c r="AO45" i="26"/>
  <c r="J45" i="26"/>
  <c r="AQ47" i="24"/>
  <c r="AC46" i="24"/>
  <c r="Z46" i="24" s="1"/>
  <c r="AU45" i="24"/>
  <c r="AJ45" i="27"/>
  <c r="Q45" i="27" s="1"/>
  <c r="AI45" i="27"/>
  <c r="AC46" i="25"/>
  <c r="Z46" i="25" s="1"/>
  <c r="AQ47" i="25"/>
  <c r="E45" i="27"/>
  <c r="BG46" i="27"/>
  <c r="AU45" i="25"/>
  <c r="E45" i="25"/>
  <c r="AJ45" i="25"/>
  <c r="Q45" i="25" s="1"/>
  <c r="C46" i="25"/>
  <c r="AU46" i="1" s="1"/>
  <c r="BG46" i="25"/>
  <c r="J45" i="25"/>
  <c r="BI46" i="25"/>
  <c r="AI45" i="25"/>
  <c r="J45" i="24"/>
  <c r="BI46" i="24"/>
  <c r="AI45" i="24"/>
  <c r="E45" i="24"/>
  <c r="AJ45" i="24"/>
  <c r="Q45" i="24" s="1"/>
  <c r="BG46" i="24"/>
  <c r="BI43" i="23"/>
  <c r="AU42" i="23"/>
  <c r="AQ44" i="23"/>
  <c r="AC43" i="23"/>
  <c r="Z43" i="23" s="1"/>
  <c r="H43" i="23" s="1"/>
  <c r="BZ43" i="1" s="1"/>
  <c r="R42" i="23"/>
  <c r="AP44" i="23"/>
  <c r="AB43" i="23"/>
  <c r="Y43" i="23" s="1"/>
  <c r="BG43" i="23"/>
  <c r="B42" i="23"/>
  <c r="BX42" i="1" s="1"/>
  <c r="AL45" i="27" l="1"/>
  <c r="H46" i="25"/>
  <c r="AV46" i="1" s="1"/>
  <c r="AG46" i="25"/>
  <c r="I46" i="25" s="1"/>
  <c r="AS45" i="26"/>
  <c r="BJ45" i="26"/>
  <c r="BH45" i="26"/>
  <c r="AT45" i="26" s="1"/>
  <c r="BL45" i="26"/>
  <c r="P45" i="27"/>
  <c r="R45" i="27" s="1"/>
  <c r="W42" i="23"/>
  <c r="X42" i="23" s="1"/>
  <c r="CB42" i="1" s="1"/>
  <c r="AV42" i="23"/>
  <c r="H46" i="24"/>
  <c r="X46" i="1" s="1"/>
  <c r="K45" i="27"/>
  <c r="P45" i="25"/>
  <c r="AL45" i="25"/>
  <c r="AL45" i="24"/>
  <c r="P45" i="24"/>
  <c r="AR44" i="23"/>
  <c r="BK43" i="23"/>
  <c r="AD43" i="23"/>
  <c r="AA43" i="23" s="1"/>
  <c r="C43" i="23"/>
  <c r="BY43" i="1" s="1"/>
  <c r="S42" i="23"/>
  <c r="AN42" i="23" l="1"/>
  <c r="AM42" i="23" s="1"/>
  <c r="CC42" i="1" s="1"/>
  <c r="AK45" i="27"/>
  <c r="B45" i="27" s="1"/>
  <c r="BN45" i="1" s="1"/>
  <c r="W45" i="27"/>
  <c r="X45" i="27" s="1"/>
  <c r="AR47" i="27"/>
  <c r="AD46" i="27"/>
  <c r="AA46" i="27" s="1"/>
  <c r="AQ47" i="27"/>
  <c r="AC46" i="27"/>
  <c r="Z46" i="27" s="1"/>
  <c r="BI46" i="27"/>
  <c r="BO45" i="26"/>
  <c r="AX45" i="26"/>
  <c r="BM45" i="26"/>
  <c r="AF45" i="26"/>
  <c r="BN45" i="26"/>
  <c r="AG45" i="26"/>
  <c r="I45" i="26" s="1"/>
  <c r="BK46" i="27"/>
  <c r="R45" i="25"/>
  <c r="AK45" i="25"/>
  <c r="B45" i="25" s="1"/>
  <c r="AT45" i="1" s="1"/>
  <c r="R45" i="24"/>
  <c r="AD46" i="24" s="1"/>
  <c r="AA46" i="24" s="1"/>
  <c r="AK45" i="24"/>
  <c r="B45" i="24" s="1"/>
  <c r="V45" i="1" s="1"/>
  <c r="O43" i="23"/>
  <c r="CA43" i="1" s="1"/>
  <c r="CD42" i="1"/>
  <c r="AW42" i="23"/>
  <c r="AJ45" i="26" l="1"/>
  <c r="Q45" i="26" s="1"/>
  <c r="AI45" i="26"/>
  <c r="AX46" i="27"/>
  <c r="O46" i="27"/>
  <c r="BQ46" i="1" s="1"/>
  <c r="K45" i="26"/>
  <c r="BR45" i="1"/>
  <c r="AN45" i="27"/>
  <c r="AM45" i="27" s="1"/>
  <c r="BS45" i="1" s="1"/>
  <c r="S45" i="27"/>
  <c r="E45" i="26"/>
  <c r="BG46" i="26"/>
  <c r="H46" i="27"/>
  <c r="BP46" i="1" s="1"/>
  <c r="AD46" i="25"/>
  <c r="AA46" i="25" s="1"/>
  <c r="W45" i="25"/>
  <c r="X45" i="25" s="1"/>
  <c r="AX45" i="1" s="1"/>
  <c r="AR47" i="25"/>
  <c r="AV45" i="25"/>
  <c r="BK46" i="25"/>
  <c r="W45" i="24"/>
  <c r="X45" i="24" s="1"/>
  <c r="Z45" i="1" s="1"/>
  <c r="AR47" i="24"/>
  <c r="AV45" i="24"/>
  <c r="BK46" i="24"/>
  <c r="T42" i="23"/>
  <c r="U42" i="23" s="1"/>
  <c r="CE42" i="1" s="1"/>
  <c r="V42" i="23"/>
  <c r="AO43" i="23"/>
  <c r="BI46" i="26" l="1"/>
  <c r="AQ47" i="26"/>
  <c r="AC46" i="26"/>
  <c r="Z46" i="26" s="1"/>
  <c r="AU45" i="26"/>
  <c r="AU46" i="26" s="1"/>
  <c r="BT45" i="1"/>
  <c r="AW45" i="27"/>
  <c r="P45" i="26"/>
  <c r="AL45" i="26"/>
  <c r="AN45" i="25"/>
  <c r="AM45" i="25" s="1"/>
  <c r="AY45" i="1" s="1"/>
  <c r="CL45" i="1" s="1"/>
  <c r="S45" i="25"/>
  <c r="AZ45" i="1" s="1"/>
  <c r="AX46" i="25"/>
  <c r="O46" i="25"/>
  <c r="AW46" i="1" s="1"/>
  <c r="AN45" i="24"/>
  <c r="AM45" i="24" s="1"/>
  <c r="AA45" i="1" s="1"/>
  <c r="CK45" i="1" s="1"/>
  <c r="S45" i="24"/>
  <c r="AB45" i="1" s="1"/>
  <c r="O46" i="24"/>
  <c r="Y46" i="1" s="1"/>
  <c r="AS43" i="23"/>
  <c r="BJ43" i="23"/>
  <c r="AG43" i="23" s="1"/>
  <c r="I43" i="23" s="1"/>
  <c r="BL43" i="23"/>
  <c r="AX43" i="23" s="1"/>
  <c r="BH43" i="23"/>
  <c r="AE43" i="23" s="1"/>
  <c r="D43" i="23" s="1"/>
  <c r="T45" i="27" l="1"/>
  <c r="U45" i="27" s="1"/>
  <c r="BU45" i="1" s="1"/>
  <c r="V45" i="27"/>
  <c r="AO46" i="27"/>
  <c r="H46" i="26"/>
  <c r="BF46" i="1" s="1"/>
  <c r="AG46" i="26"/>
  <c r="R45" i="26"/>
  <c r="AK45" i="26"/>
  <c r="B45" i="26" s="1"/>
  <c r="BD45" i="1" s="1"/>
  <c r="AW45" i="25"/>
  <c r="AW45" i="24"/>
  <c r="AY43" i="23"/>
  <c r="BO43" i="23"/>
  <c r="AH43" i="23"/>
  <c r="BN43" i="23"/>
  <c r="BM43" i="23"/>
  <c r="AF43" i="23"/>
  <c r="W45" i="26" l="1"/>
  <c r="X45" i="26" s="1"/>
  <c r="AR47" i="26"/>
  <c r="AD46" i="26"/>
  <c r="AA46" i="26" s="1"/>
  <c r="AV45" i="26"/>
  <c r="AV46" i="26" s="1"/>
  <c r="BK46" i="26"/>
  <c r="I46" i="26"/>
  <c r="K46" i="26" s="1"/>
  <c r="BH46" i="27"/>
  <c r="BL46" i="27"/>
  <c r="BJ46" i="27"/>
  <c r="AS46" i="27"/>
  <c r="V45" i="25"/>
  <c r="AO46" i="25"/>
  <c r="T45" i="25"/>
  <c r="U45" i="25" s="1"/>
  <c r="BA45" i="1" s="1"/>
  <c r="V45" i="24"/>
  <c r="AO46" i="24"/>
  <c r="T45" i="24"/>
  <c r="U45" i="24" s="1"/>
  <c r="AC45" i="1" s="1"/>
  <c r="J43" i="23"/>
  <c r="K43" i="23" s="1"/>
  <c r="BI44" i="23" s="1"/>
  <c r="AI43" i="23"/>
  <c r="AJ43" i="23"/>
  <c r="Q43" i="23" s="1"/>
  <c r="E43" i="23"/>
  <c r="AQ48" i="26" l="1"/>
  <c r="AC47" i="26"/>
  <c r="Z47" i="26" s="1"/>
  <c r="BO46" i="27"/>
  <c r="AY46" i="27"/>
  <c r="AX46" i="26"/>
  <c r="O46" i="26"/>
  <c r="BG46" i="1" s="1"/>
  <c r="AG46" i="27"/>
  <c r="BN46" i="27"/>
  <c r="AH46" i="27"/>
  <c r="BM46" i="27"/>
  <c r="AE46" i="27"/>
  <c r="BH45" i="1"/>
  <c r="S45" i="26"/>
  <c r="AN45" i="26"/>
  <c r="AM45" i="26" s="1"/>
  <c r="BI45" i="1" s="1"/>
  <c r="AG47" i="26"/>
  <c r="BH46" i="25"/>
  <c r="AE46" i="25" s="1"/>
  <c r="D46" i="25" s="1"/>
  <c r="BL46" i="25"/>
  <c r="BJ46" i="25"/>
  <c r="AS46" i="25"/>
  <c r="BH46" i="24"/>
  <c r="AE46" i="24" s="1"/>
  <c r="D46" i="24" s="1"/>
  <c r="BL46" i="24"/>
  <c r="AX46" i="24" s="1"/>
  <c r="BJ46" i="24"/>
  <c r="AG46" i="24" s="1"/>
  <c r="I46" i="24" s="1"/>
  <c r="AS46" i="24"/>
  <c r="P43" i="23"/>
  <c r="AK43" i="23" s="1"/>
  <c r="AL43" i="23"/>
  <c r="F43" i="23"/>
  <c r="AU43" i="23"/>
  <c r="AC44" i="23"/>
  <c r="Z44" i="23" s="1"/>
  <c r="AQ45" i="23"/>
  <c r="AJ46" i="27" l="1"/>
  <c r="Q46" i="27" s="1"/>
  <c r="J46" i="27"/>
  <c r="BJ45" i="1"/>
  <c r="AW45" i="26"/>
  <c r="I46" i="27"/>
  <c r="K46" i="27" s="1"/>
  <c r="BI47" i="27" s="1"/>
  <c r="R43" i="23"/>
  <c r="H47" i="26"/>
  <c r="BF47" i="1" s="1"/>
  <c r="AI46" i="27"/>
  <c r="D46" i="27"/>
  <c r="I47" i="26"/>
  <c r="BN46" i="25"/>
  <c r="AH46" i="25"/>
  <c r="BO46" i="25"/>
  <c r="AY46" i="25"/>
  <c r="BM46" i="25"/>
  <c r="AF46" i="25"/>
  <c r="BN46" i="24"/>
  <c r="AH46" i="24"/>
  <c r="BO46" i="24"/>
  <c r="AY46" i="24"/>
  <c r="BM46" i="24"/>
  <c r="AF46" i="24"/>
  <c r="B43" i="23"/>
  <c r="BX43" i="1" s="1"/>
  <c r="H44" i="23"/>
  <c r="BZ44" i="1" s="1"/>
  <c r="AB44" i="23"/>
  <c r="Y44" i="23" s="1"/>
  <c r="AP45" i="23"/>
  <c r="AT43" i="23"/>
  <c r="BG44" i="23"/>
  <c r="BK44" i="23" l="1"/>
  <c r="AV43" i="23"/>
  <c r="AD44" i="23"/>
  <c r="AA44" i="23" s="1"/>
  <c r="AR45" i="23"/>
  <c r="AQ48" i="27"/>
  <c r="AU46" i="27"/>
  <c r="AC47" i="27"/>
  <c r="Z47" i="27" s="1"/>
  <c r="T45" i="26"/>
  <c r="U45" i="26" s="1"/>
  <c r="BK45" i="1" s="1"/>
  <c r="V45" i="26"/>
  <c r="AO46" i="26"/>
  <c r="F46" i="27"/>
  <c r="P46" i="27"/>
  <c r="R46" i="27" s="1"/>
  <c r="BK47" i="27" s="1"/>
  <c r="W43" i="23"/>
  <c r="X43" i="23" s="1"/>
  <c r="AN43" i="23" s="1"/>
  <c r="AM43" i="23" s="1"/>
  <c r="CC43" i="1" s="1"/>
  <c r="AL46" i="27"/>
  <c r="E46" i="25"/>
  <c r="AJ46" i="25"/>
  <c r="Q46" i="25" s="1"/>
  <c r="J46" i="25"/>
  <c r="K46" i="25" s="1"/>
  <c r="AI46" i="25"/>
  <c r="E46" i="24"/>
  <c r="AJ46" i="24"/>
  <c r="Q46" i="24" s="1"/>
  <c r="J46" i="24"/>
  <c r="K46" i="24" s="1"/>
  <c r="AC47" i="24" s="1"/>
  <c r="Z47" i="24" s="1"/>
  <c r="AI46" i="24"/>
  <c r="C44" i="23"/>
  <c r="BY44" i="1" s="1"/>
  <c r="AK46" i="27" l="1"/>
  <c r="B46" i="27" s="1"/>
  <c r="BN46" i="1" s="1"/>
  <c r="S43" i="23"/>
  <c r="CB43" i="1"/>
  <c r="H47" i="27"/>
  <c r="BP47" i="1" s="1"/>
  <c r="AG47" i="27"/>
  <c r="AP48" i="27"/>
  <c r="AB47" i="27"/>
  <c r="Y47" i="27" s="1"/>
  <c r="AT46" i="27"/>
  <c r="BG47" i="27"/>
  <c r="AS46" i="26"/>
  <c r="BL46" i="26"/>
  <c r="BJ46" i="26"/>
  <c r="BH46" i="26"/>
  <c r="T46" i="26"/>
  <c r="W46" i="27"/>
  <c r="X46" i="27" s="1"/>
  <c r="AR48" i="27"/>
  <c r="AV46" i="27"/>
  <c r="AD47" i="27"/>
  <c r="AA47" i="27" s="1"/>
  <c r="O44" i="23"/>
  <c r="CA44" i="1" s="1"/>
  <c r="AC47" i="25"/>
  <c r="Z47" i="25" s="1"/>
  <c r="P46" i="25"/>
  <c r="AK46" i="25" s="1"/>
  <c r="AV46" i="25"/>
  <c r="AU46" i="25"/>
  <c r="AQ48" i="25"/>
  <c r="BI47" i="25"/>
  <c r="AL46" i="25"/>
  <c r="F46" i="25"/>
  <c r="P46" i="24"/>
  <c r="AK46" i="24" s="1"/>
  <c r="AQ48" i="24"/>
  <c r="AU46" i="24"/>
  <c r="BI47" i="24"/>
  <c r="AL46" i="24"/>
  <c r="F46" i="24"/>
  <c r="CD43" i="1"/>
  <c r="AW43" i="23"/>
  <c r="R46" i="24" l="1"/>
  <c r="AD47" i="24" s="1"/>
  <c r="AA47" i="24" s="1"/>
  <c r="O47" i="24" s="1"/>
  <c r="Y47" i="1" s="1"/>
  <c r="BR46" i="1"/>
  <c r="AN46" i="27"/>
  <c r="AM46" i="27" s="1"/>
  <c r="BS46" i="1" s="1"/>
  <c r="S46" i="27"/>
  <c r="BN46" i="26"/>
  <c r="AH46" i="26"/>
  <c r="C47" i="27"/>
  <c r="BO47" i="1" s="1"/>
  <c r="AF47" i="27"/>
  <c r="BO46" i="26"/>
  <c r="AY46" i="26"/>
  <c r="O47" i="27"/>
  <c r="BQ47" i="1" s="1"/>
  <c r="AX47" i="27"/>
  <c r="BM46" i="26"/>
  <c r="AE46" i="26"/>
  <c r="R46" i="25"/>
  <c r="I47" i="27"/>
  <c r="AV46" i="24"/>
  <c r="AB47" i="25"/>
  <c r="Y47" i="25" s="1"/>
  <c r="H47" i="25"/>
  <c r="AV47" i="1" s="1"/>
  <c r="AG47" i="25"/>
  <c r="AP48" i="25"/>
  <c r="AT46" i="25"/>
  <c r="BG47" i="25"/>
  <c r="B46" i="25"/>
  <c r="AT46" i="1" s="1"/>
  <c r="AB47" i="24"/>
  <c r="Y47" i="24" s="1"/>
  <c r="H47" i="24"/>
  <c r="X47" i="1" s="1"/>
  <c r="AP48" i="24"/>
  <c r="AT46" i="24"/>
  <c r="BG47" i="24"/>
  <c r="B46" i="24"/>
  <c r="T43" i="23"/>
  <c r="U43" i="23" s="1"/>
  <c r="CE43" i="1" s="1"/>
  <c r="AO44" i="23"/>
  <c r="V43" i="23"/>
  <c r="BK47" i="24" l="1"/>
  <c r="W46" i="24"/>
  <c r="X46" i="24" s="1"/>
  <c r="Z46" i="1" s="1"/>
  <c r="AR48" i="24"/>
  <c r="J46" i="26"/>
  <c r="AJ46" i="26"/>
  <c r="Q46" i="26" s="1"/>
  <c r="BI47" i="26"/>
  <c r="S46" i="24"/>
  <c r="AB46" i="1" s="1"/>
  <c r="V46" i="1"/>
  <c r="AD47" i="25"/>
  <c r="AA47" i="25" s="1"/>
  <c r="BK47" i="25"/>
  <c r="AR48" i="25"/>
  <c r="D46" i="26"/>
  <c r="F46" i="26" s="1"/>
  <c r="BG47" i="26" s="1"/>
  <c r="AI46" i="26"/>
  <c r="E47" i="27"/>
  <c r="BT46" i="1"/>
  <c r="AW46" i="27"/>
  <c r="W46" i="25"/>
  <c r="X46" i="25" s="1"/>
  <c r="S46" i="25" s="1"/>
  <c r="AZ46" i="1" s="1"/>
  <c r="I47" i="25"/>
  <c r="C47" i="25"/>
  <c r="AU47" i="1" s="1"/>
  <c r="C47" i="24"/>
  <c r="W47" i="1" s="1"/>
  <c r="BJ44" i="23"/>
  <c r="AG44" i="23" s="1"/>
  <c r="I44" i="23" s="1"/>
  <c r="AS44" i="23"/>
  <c r="BH44" i="23"/>
  <c r="AE44" i="23" s="1"/>
  <c r="D44" i="23" s="1"/>
  <c r="BL44" i="23"/>
  <c r="AX44" i="23" s="1"/>
  <c r="AN46" i="24" l="1"/>
  <c r="AM46" i="24" s="1"/>
  <c r="AA46" i="1" s="1"/>
  <c r="CK46" i="1" s="1"/>
  <c r="AW46" i="24"/>
  <c r="T46" i="24" s="1"/>
  <c r="U46" i="24" s="1"/>
  <c r="AC46" i="1" s="1"/>
  <c r="O47" i="25"/>
  <c r="AW47" i="1" s="1"/>
  <c r="P46" i="26"/>
  <c r="AK46" i="26" s="1"/>
  <c r="AB47" i="26"/>
  <c r="Y47" i="26" s="1"/>
  <c r="AP48" i="26"/>
  <c r="AT46" i="26"/>
  <c r="R46" i="26"/>
  <c r="BK47" i="26" s="1"/>
  <c r="F47" i="27"/>
  <c r="T46" i="27"/>
  <c r="U46" i="27" s="1"/>
  <c r="BU46" i="1" s="1"/>
  <c r="AO47" i="27"/>
  <c r="V46" i="27"/>
  <c r="AL46" i="26"/>
  <c r="AX46" i="1"/>
  <c r="AN46" i="25"/>
  <c r="AM46" i="25" s="1"/>
  <c r="AY46" i="1" s="1"/>
  <c r="CL46" i="1" s="1"/>
  <c r="AW46" i="25"/>
  <c r="T46" i="25" s="1"/>
  <c r="U46" i="25" s="1"/>
  <c r="BA46" i="1" s="1"/>
  <c r="AO47" i="24"/>
  <c r="AY44" i="23"/>
  <c r="BO44" i="23"/>
  <c r="BM44" i="23"/>
  <c r="AF44" i="23"/>
  <c r="AH44" i="23"/>
  <c r="BN44" i="23"/>
  <c r="V46" i="24" l="1"/>
  <c r="BH47" i="27"/>
  <c r="AS47" i="27"/>
  <c r="BL47" i="27"/>
  <c r="BJ47" i="27"/>
  <c r="C47" i="26"/>
  <c r="BE47" i="1" s="1"/>
  <c r="AE47" i="26"/>
  <c r="B46" i="26"/>
  <c r="W46" i="26"/>
  <c r="X46" i="26" s="1"/>
  <c r="AD47" i="26"/>
  <c r="AA47" i="26" s="1"/>
  <c r="AR48" i="26"/>
  <c r="AB48" i="27"/>
  <c r="Y48" i="27" s="1"/>
  <c r="AP49" i="27"/>
  <c r="AT47" i="27"/>
  <c r="V46" i="25"/>
  <c r="AO47" i="25"/>
  <c r="BJ47" i="24"/>
  <c r="AG47" i="24" s="1"/>
  <c r="I47" i="24" s="1"/>
  <c r="BH47" i="24"/>
  <c r="AE47" i="24" s="1"/>
  <c r="D47" i="24" s="1"/>
  <c r="AS47" i="24"/>
  <c r="BL47" i="24"/>
  <c r="AY47" i="24" s="1"/>
  <c r="E44" i="23"/>
  <c r="AJ44" i="23"/>
  <c r="Q44" i="23" s="1"/>
  <c r="R44" i="23" s="1"/>
  <c r="AV44" i="23" s="1"/>
  <c r="J44" i="23"/>
  <c r="K44" i="23" s="1"/>
  <c r="AI44" i="23"/>
  <c r="D47" i="26" l="1"/>
  <c r="AH47" i="27"/>
  <c r="BN47" i="27"/>
  <c r="O47" i="26"/>
  <c r="BG47" i="1" s="1"/>
  <c r="AX47" i="26"/>
  <c r="BO47" i="27"/>
  <c r="AY47" i="27"/>
  <c r="BH46" i="1"/>
  <c r="AN46" i="26"/>
  <c r="AM46" i="26" s="1"/>
  <c r="BI46" i="1" s="1"/>
  <c r="S46" i="26"/>
  <c r="U46" i="26" s="1"/>
  <c r="BK46" i="1" s="1"/>
  <c r="BD46" i="1"/>
  <c r="BM47" i="27"/>
  <c r="AE47" i="27"/>
  <c r="C48" i="27"/>
  <c r="BO48" i="1" s="1"/>
  <c r="AE48" i="27"/>
  <c r="BJ47" i="25"/>
  <c r="BL47" i="25"/>
  <c r="AY47" i="25" s="1"/>
  <c r="BH47" i="25"/>
  <c r="AE47" i="25" s="1"/>
  <c r="D47" i="25" s="1"/>
  <c r="AS47" i="25"/>
  <c r="BO47" i="24"/>
  <c r="AX47" i="24"/>
  <c r="BM47" i="24"/>
  <c r="AF47" i="24"/>
  <c r="BN47" i="24"/>
  <c r="AH47" i="24"/>
  <c r="BI45" i="23"/>
  <c r="AU44" i="23"/>
  <c r="BK45" i="23"/>
  <c r="P44" i="23"/>
  <c r="AK44" i="23" s="1"/>
  <c r="AD45" i="23"/>
  <c r="AA45" i="23" s="1"/>
  <c r="AR46" i="23"/>
  <c r="AC45" i="23"/>
  <c r="Z45" i="23" s="1"/>
  <c r="AQ46" i="23"/>
  <c r="F44" i="23"/>
  <c r="AT44" i="23" s="1"/>
  <c r="AL44" i="23"/>
  <c r="BJ46" i="1" l="1"/>
  <c r="AW46" i="26"/>
  <c r="D48" i="27"/>
  <c r="F48" i="27" s="1"/>
  <c r="AP50" i="27" s="1"/>
  <c r="J47" i="27"/>
  <c r="AJ47" i="27"/>
  <c r="Q47" i="27" s="1"/>
  <c r="R47" i="27" s="1"/>
  <c r="D47" i="27"/>
  <c r="BG48" i="27"/>
  <c r="AI47" i="27"/>
  <c r="BM47" i="25"/>
  <c r="AF47" i="25"/>
  <c r="BO47" i="25"/>
  <c r="AX47" i="25"/>
  <c r="BN47" i="25"/>
  <c r="AH47" i="25"/>
  <c r="J47" i="24"/>
  <c r="K47" i="24" s="1"/>
  <c r="AI47" i="24"/>
  <c r="E47" i="24"/>
  <c r="AJ47" i="24"/>
  <c r="Q47" i="24" s="1"/>
  <c r="R47" i="24" s="1"/>
  <c r="AB45" i="23"/>
  <c r="Y45" i="23" s="1"/>
  <c r="AP46" i="23"/>
  <c r="BG45" i="23"/>
  <c r="O45" i="23"/>
  <c r="CA45" i="1" s="1"/>
  <c r="H45" i="23"/>
  <c r="BZ45" i="1" s="1"/>
  <c r="B44" i="23"/>
  <c r="W44" i="23"/>
  <c r="X44" i="23" s="1"/>
  <c r="AR49" i="27" l="1"/>
  <c r="AD48" i="27"/>
  <c r="AA48" i="27" s="1"/>
  <c r="AV47" i="27"/>
  <c r="AV48" i="27" s="1"/>
  <c r="AB49" i="27"/>
  <c r="Y49" i="27" s="1"/>
  <c r="C49" i="27" s="1"/>
  <c r="BO49" i="1" s="1"/>
  <c r="K47" i="27"/>
  <c r="AL47" i="27"/>
  <c r="V46" i="26"/>
  <c r="AO47" i="26"/>
  <c r="P47" i="27"/>
  <c r="AK47" i="27" s="1"/>
  <c r="BK48" i="27"/>
  <c r="AF49" i="27"/>
  <c r="E47" i="25"/>
  <c r="AJ47" i="25"/>
  <c r="Q47" i="25" s="1"/>
  <c r="R47" i="25" s="1"/>
  <c r="AV47" i="25" s="1"/>
  <c r="J47" i="25"/>
  <c r="K47" i="25" s="1"/>
  <c r="AU47" i="25" s="1"/>
  <c r="AI47" i="25"/>
  <c r="AD48" i="24"/>
  <c r="AA48" i="24" s="1"/>
  <c r="AV47" i="24"/>
  <c r="AC48" i="24"/>
  <c r="Z48" i="24" s="1"/>
  <c r="AU47" i="24"/>
  <c r="F47" i="24"/>
  <c r="W47" i="24" s="1"/>
  <c r="X47" i="24" s="1"/>
  <c r="Z47" i="1" s="1"/>
  <c r="AL47" i="24"/>
  <c r="P47" i="24"/>
  <c r="AK47" i="24" s="1"/>
  <c r="BK48" i="24"/>
  <c r="AR49" i="24"/>
  <c r="AQ49" i="24"/>
  <c r="BI48" i="24"/>
  <c r="S44" i="23"/>
  <c r="CB44" i="1"/>
  <c r="AN44" i="23"/>
  <c r="AM44" i="23" s="1"/>
  <c r="CC44" i="1" s="1"/>
  <c r="BX44" i="1"/>
  <c r="C45" i="23"/>
  <c r="BY45" i="1" s="1"/>
  <c r="AE45" i="23"/>
  <c r="B47" i="27" l="1"/>
  <c r="BN47" i="1" s="1"/>
  <c r="AC48" i="27"/>
  <c r="Z48" i="27" s="1"/>
  <c r="AQ49" i="27"/>
  <c r="AU47" i="27"/>
  <c r="AU48" i="27" s="1"/>
  <c r="BI48" i="27"/>
  <c r="BJ47" i="26"/>
  <c r="AS47" i="26"/>
  <c r="BH47" i="26"/>
  <c r="BL47" i="26"/>
  <c r="AY48" i="27"/>
  <c r="O48" i="27"/>
  <c r="BQ48" i="1" s="1"/>
  <c r="W47" i="27"/>
  <c r="X47" i="27" s="1"/>
  <c r="E49" i="27"/>
  <c r="AD48" i="25"/>
  <c r="AA48" i="25" s="1"/>
  <c r="AC48" i="25"/>
  <c r="Z48" i="25" s="1"/>
  <c r="BK48" i="25"/>
  <c r="P47" i="25"/>
  <c r="AK47" i="25" s="1"/>
  <c r="AR49" i="25"/>
  <c r="AQ49" i="25"/>
  <c r="BI48" i="25"/>
  <c r="AL47" i="25"/>
  <c r="F47" i="25"/>
  <c r="B47" i="24"/>
  <c r="V47" i="1" s="1"/>
  <c r="AB48" i="24"/>
  <c r="Y48" i="24" s="1"/>
  <c r="AT47" i="24"/>
  <c r="AN47" i="24"/>
  <c r="AM47" i="24" s="1"/>
  <c r="AA47" i="1" s="1"/>
  <c r="CK47" i="1" s="1"/>
  <c r="H48" i="24"/>
  <c r="X48" i="1" s="1"/>
  <c r="AY48" i="24"/>
  <c r="O48" i="24"/>
  <c r="Y48" i="1" s="1"/>
  <c r="AP49" i="24"/>
  <c r="BG48" i="24"/>
  <c r="D45" i="23"/>
  <c r="CD44" i="1"/>
  <c r="AW44" i="23"/>
  <c r="T44" i="23" s="1"/>
  <c r="U44" i="23" s="1"/>
  <c r="CE44" i="1" s="1"/>
  <c r="S47" i="24" l="1"/>
  <c r="AB47" i="1" s="1"/>
  <c r="BN47" i="26"/>
  <c r="AH47" i="26"/>
  <c r="AN47" i="27"/>
  <c r="AM47" i="27" s="1"/>
  <c r="BS47" i="1" s="1"/>
  <c r="BR47" i="1"/>
  <c r="S47" i="27"/>
  <c r="BO47" i="26"/>
  <c r="AY47" i="26"/>
  <c r="BM47" i="26"/>
  <c r="AF47" i="26"/>
  <c r="H48" i="27"/>
  <c r="BP48" i="1" s="1"/>
  <c r="AH48" i="27"/>
  <c r="F49" i="27"/>
  <c r="W47" i="25"/>
  <c r="X47" i="25" s="1"/>
  <c r="AX47" i="1" s="1"/>
  <c r="AB48" i="25"/>
  <c r="Y48" i="25" s="1"/>
  <c r="AT47" i="25"/>
  <c r="H48" i="25"/>
  <c r="AV48" i="1" s="1"/>
  <c r="AY48" i="25"/>
  <c r="O48" i="25"/>
  <c r="AW48" i="1" s="1"/>
  <c r="AP49" i="25"/>
  <c r="BG48" i="25"/>
  <c r="B47" i="25"/>
  <c r="AT47" i="1" s="1"/>
  <c r="C48" i="24"/>
  <c r="W48" i="1" s="1"/>
  <c r="AE48" i="24"/>
  <c r="AW47" i="24"/>
  <c r="T47" i="24" s="1"/>
  <c r="U47" i="24" s="1"/>
  <c r="AC47" i="1" s="1"/>
  <c r="V44" i="23"/>
  <c r="AO45" i="23"/>
  <c r="AN47" i="25" l="1"/>
  <c r="AM47" i="25" s="1"/>
  <c r="AY47" i="1" s="1"/>
  <c r="CL47" i="1" s="1"/>
  <c r="BT47" i="1"/>
  <c r="AW47" i="27"/>
  <c r="T47" i="27" s="1"/>
  <c r="U47" i="27" s="1"/>
  <c r="BU47" i="1" s="1"/>
  <c r="J48" i="27"/>
  <c r="J47" i="26"/>
  <c r="K47" i="26" s="1"/>
  <c r="AI47" i="26"/>
  <c r="E47" i="26"/>
  <c r="AJ47" i="26"/>
  <c r="Q47" i="26" s="1"/>
  <c r="R47" i="26" s="1"/>
  <c r="AB50" i="27"/>
  <c r="Y50" i="27" s="1"/>
  <c r="AP51" i="27"/>
  <c r="C48" i="25"/>
  <c r="AU48" i="1" s="1"/>
  <c r="S47" i="25"/>
  <c r="AZ47" i="1" s="1"/>
  <c r="V47" i="24"/>
  <c r="AO48" i="24"/>
  <c r="D48" i="24"/>
  <c r="BL45" i="23"/>
  <c r="AX45" i="23" s="1"/>
  <c r="BJ45" i="23"/>
  <c r="AG45" i="23" s="1"/>
  <c r="I45" i="23" s="1"/>
  <c r="AS45" i="23"/>
  <c r="BH45" i="23"/>
  <c r="P47" i="26" l="1"/>
  <c r="AK47" i="26" s="1"/>
  <c r="BK48" i="26"/>
  <c r="AC48" i="26"/>
  <c r="Z48" i="26" s="1"/>
  <c r="AU47" i="26"/>
  <c r="AQ49" i="26"/>
  <c r="BI48" i="26"/>
  <c r="V47" i="27"/>
  <c r="AO48" i="27"/>
  <c r="AV47" i="26"/>
  <c r="AD48" i="26"/>
  <c r="AA48" i="26" s="1"/>
  <c r="AR49" i="26"/>
  <c r="AL47" i="26"/>
  <c r="B47" i="26" s="1"/>
  <c r="BD47" i="1" s="1"/>
  <c r="F47" i="26"/>
  <c r="W47" i="26" s="1"/>
  <c r="X47" i="26" s="1"/>
  <c r="C50" i="27"/>
  <c r="BO50" i="1" s="1"/>
  <c r="AE50" i="27"/>
  <c r="AW47" i="25"/>
  <c r="T47" i="25" s="1"/>
  <c r="U47" i="25" s="1"/>
  <c r="BA47" i="1" s="1"/>
  <c r="F48" i="24"/>
  <c r="AB49" i="24" s="1"/>
  <c r="Y49" i="24" s="1"/>
  <c r="BL48" i="24"/>
  <c r="BJ48" i="24"/>
  <c r="AG48" i="24" s="1"/>
  <c r="I48" i="24" s="1"/>
  <c r="K48" i="24" s="1"/>
  <c r="BH48" i="24"/>
  <c r="AS48" i="24"/>
  <c r="BM45" i="23"/>
  <c r="AF45" i="23"/>
  <c r="AH45" i="23"/>
  <c r="BN45" i="23"/>
  <c r="AY45" i="23"/>
  <c r="BO45" i="23"/>
  <c r="AC49" i="24" l="1"/>
  <c r="Z49" i="24" s="1"/>
  <c r="AQ50" i="24"/>
  <c r="AY48" i="26"/>
  <c r="O48" i="26"/>
  <c r="BG48" i="1" s="1"/>
  <c r="BH47" i="1"/>
  <c r="AN47" i="26"/>
  <c r="AM47" i="26" s="1"/>
  <c r="BI47" i="1" s="1"/>
  <c r="S47" i="26"/>
  <c r="AH48" i="26"/>
  <c r="J48" i="26" s="1"/>
  <c r="H48" i="26"/>
  <c r="BF48" i="1" s="1"/>
  <c r="AB48" i="26"/>
  <c r="Y48" i="26" s="1"/>
  <c r="AP49" i="26"/>
  <c r="AT47" i="26"/>
  <c r="AT48" i="26" s="1"/>
  <c r="BG48" i="26"/>
  <c r="BJ48" i="27"/>
  <c r="BL48" i="27"/>
  <c r="BH48" i="27"/>
  <c r="AS48" i="27"/>
  <c r="D50" i="27"/>
  <c r="V47" i="25"/>
  <c r="AO48" i="25"/>
  <c r="BO48" i="24"/>
  <c r="AX48" i="24"/>
  <c r="BM48" i="24"/>
  <c r="AF48" i="24"/>
  <c r="BG49" i="24" s="1"/>
  <c r="AP50" i="24"/>
  <c r="AT48" i="24"/>
  <c r="BN48" i="24"/>
  <c r="AH48" i="24"/>
  <c r="AU48" i="24"/>
  <c r="J45" i="23"/>
  <c r="K45" i="23" s="1"/>
  <c r="BI46" i="23" s="1"/>
  <c r="AI45" i="23"/>
  <c r="E45" i="23"/>
  <c r="AJ45" i="23"/>
  <c r="Q45" i="23" s="1"/>
  <c r="AF48" i="27" l="1"/>
  <c r="BM48" i="27"/>
  <c r="C48" i="26"/>
  <c r="BE48" i="1" s="1"/>
  <c r="AE48" i="26"/>
  <c r="BO48" i="27"/>
  <c r="AX48" i="27"/>
  <c r="BN48" i="27"/>
  <c r="AG48" i="27"/>
  <c r="BJ47" i="1"/>
  <c r="AW47" i="26"/>
  <c r="AT48" i="27"/>
  <c r="H49" i="24"/>
  <c r="X49" i="1" s="1"/>
  <c r="AG49" i="24"/>
  <c r="I49" i="24" s="1"/>
  <c r="AS48" i="25"/>
  <c r="BL48" i="25"/>
  <c r="BJ48" i="25"/>
  <c r="BH48" i="25"/>
  <c r="E48" i="24"/>
  <c r="AJ48" i="24"/>
  <c r="Q48" i="24" s="1"/>
  <c r="J48" i="24"/>
  <c r="BI49" i="24"/>
  <c r="AI48" i="24"/>
  <c r="C49" i="24"/>
  <c r="W49" i="1" s="1"/>
  <c r="F45" i="23"/>
  <c r="AL45" i="23"/>
  <c r="P45" i="23"/>
  <c r="AK45" i="23" s="1"/>
  <c r="AC46" i="23"/>
  <c r="Z46" i="23" s="1"/>
  <c r="AQ47" i="23"/>
  <c r="AU45" i="23"/>
  <c r="AJ48" i="27" l="1"/>
  <c r="Q48" i="27" s="1"/>
  <c r="AI48" i="27"/>
  <c r="D48" i="26"/>
  <c r="T47" i="26"/>
  <c r="U47" i="26" s="1"/>
  <c r="BK47" i="1" s="1"/>
  <c r="V47" i="26"/>
  <c r="AO48" i="26"/>
  <c r="AE48" i="25"/>
  <c r="D48" i="25" s="1"/>
  <c r="F48" i="25" s="1"/>
  <c r="AG48" i="25"/>
  <c r="I48" i="25" s="1"/>
  <c r="K48" i="25" s="1"/>
  <c r="I48" i="27"/>
  <c r="E48" i="27"/>
  <c r="BG49" i="27"/>
  <c r="BN48" i="25"/>
  <c r="AH48" i="25"/>
  <c r="BM48" i="25"/>
  <c r="AF48" i="25"/>
  <c r="BO48" i="25"/>
  <c r="AX48" i="25"/>
  <c r="P48" i="24"/>
  <c r="AL48" i="24"/>
  <c r="R45" i="23"/>
  <c r="H46" i="23"/>
  <c r="BZ46" i="1" s="1"/>
  <c r="B45" i="23"/>
  <c r="BX45" i="1" s="1"/>
  <c r="AB46" i="23"/>
  <c r="Y46" i="23" s="1"/>
  <c r="AP47" i="23"/>
  <c r="AT45" i="23"/>
  <c r="BG46" i="23"/>
  <c r="BJ48" i="26" l="1"/>
  <c r="BL48" i="26"/>
  <c r="BH48" i="26"/>
  <c r="AS48" i="26"/>
  <c r="T48" i="26"/>
  <c r="K48" i="27"/>
  <c r="AC49" i="25"/>
  <c r="Z49" i="25" s="1"/>
  <c r="AQ50" i="25"/>
  <c r="F48" i="26"/>
  <c r="AU48" i="25"/>
  <c r="AB49" i="25"/>
  <c r="Y49" i="25" s="1"/>
  <c r="AP50" i="25"/>
  <c r="P48" i="27"/>
  <c r="R48" i="27" s="1"/>
  <c r="BK49" i="27" s="1"/>
  <c r="AT48" i="25"/>
  <c r="AL48" i="27"/>
  <c r="J48" i="25"/>
  <c r="BI49" i="25"/>
  <c r="AI48" i="25"/>
  <c r="AJ48" i="25"/>
  <c r="Q48" i="25" s="1"/>
  <c r="E48" i="25"/>
  <c r="BG49" i="25"/>
  <c r="R48" i="24"/>
  <c r="AD49" i="24" s="1"/>
  <c r="AA49" i="24" s="1"/>
  <c r="AK48" i="24"/>
  <c r="B48" i="24" s="1"/>
  <c r="V48" i="1" s="1"/>
  <c r="AD46" i="23"/>
  <c r="AA46" i="23" s="1"/>
  <c r="O46" i="23" s="1"/>
  <c r="CA46" i="1" s="1"/>
  <c r="AR47" i="23"/>
  <c r="AV45" i="23"/>
  <c r="BK46" i="23"/>
  <c r="W45" i="23"/>
  <c r="X45" i="23" s="1"/>
  <c r="C46" i="23"/>
  <c r="BY46" i="1" s="1"/>
  <c r="C49" i="25" l="1"/>
  <c r="AU49" i="1" s="1"/>
  <c r="H49" i="25"/>
  <c r="AV49" i="1" s="1"/>
  <c r="AG49" i="25"/>
  <c r="I49" i="25" s="1"/>
  <c r="W48" i="27"/>
  <c r="X48" i="27" s="1"/>
  <c r="AD49" i="27"/>
  <c r="AA49" i="27" s="1"/>
  <c r="AR50" i="27"/>
  <c r="AK48" i="27"/>
  <c r="B48" i="27" s="1"/>
  <c r="BN48" i="1" s="1"/>
  <c r="AC49" i="27"/>
  <c r="Z49" i="27" s="1"/>
  <c r="AQ50" i="27"/>
  <c r="BI49" i="27"/>
  <c r="BM48" i="26"/>
  <c r="AF48" i="26"/>
  <c r="E48" i="26" s="1"/>
  <c r="AB49" i="26"/>
  <c r="Y49" i="26" s="1"/>
  <c r="AP50" i="26"/>
  <c r="BO48" i="26"/>
  <c r="AX48" i="26"/>
  <c r="BN48" i="26"/>
  <c r="AG48" i="26"/>
  <c r="I48" i="26" s="1"/>
  <c r="P48" i="25"/>
  <c r="AL48" i="25"/>
  <c r="W48" i="24"/>
  <c r="X48" i="24" s="1"/>
  <c r="Z48" i="1" s="1"/>
  <c r="AV48" i="24"/>
  <c r="AR50" i="24"/>
  <c r="BK49" i="24"/>
  <c r="CB45" i="1"/>
  <c r="AN45" i="23"/>
  <c r="AM45" i="23" s="1"/>
  <c r="CC45" i="1" s="1"/>
  <c r="S45" i="23"/>
  <c r="CD45" i="1" s="1"/>
  <c r="BG49" i="26" l="1"/>
  <c r="AW45" i="23"/>
  <c r="V45" i="23" s="1"/>
  <c r="AX49" i="27"/>
  <c r="O49" i="27"/>
  <c r="BQ49" i="1" s="1"/>
  <c r="AF49" i="26"/>
  <c r="C49" i="26"/>
  <c r="BE49" i="1" s="1"/>
  <c r="K48" i="26"/>
  <c r="BR48" i="1"/>
  <c r="AN48" i="27"/>
  <c r="AM48" i="27" s="1"/>
  <c r="BS48" i="1" s="1"/>
  <c r="S48" i="27"/>
  <c r="AJ48" i="26"/>
  <c r="Q48" i="26" s="1"/>
  <c r="AL48" i="26" s="1"/>
  <c r="AI48" i="26"/>
  <c r="H49" i="27"/>
  <c r="BP49" i="1" s="1"/>
  <c r="R48" i="25"/>
  <c r="AK48" i="25"/>
  <c r="B48" i="25" s="1"/>
  <c r="AT48" i="1" s="1"/>
  <c r="AX49" i="24"/>
  <c r="O49" i="24"/>
  <c r="Y49" i="1" s="1"/>
  <c r="AN48" i="24"/>
  <c r="AM48" i="24" s="1"/>
  <c r="AA48" i="1" s="1"/>
  <c r="CK48" i="1" s="1"/>
  <c r="S48" i="24"/>
  <c r="AB48" i="1" s="1"/>
  <c r="T45" i="23"/>
  <c r="U45" i="23" s="1"/>
  <c r="CE45" i="1" s="1"/>
  <c r="AO46" i="23"/>
  <c r="P48" i="26" l="1"/>
  <c r="E49" i="26"/>
  <c r="BT48" i="1"/>
  <c r="AW48" i="27"/>
  <c r="T48" i="27"/>
  <c r="U48" i="27" s="1"/>
  <c r="BU48" i="1" s="1"/>
  <c r="BI49" i="26"/>
  <c r="AC49" i="26"/>
  <c r="Z49" i="26" s="1"/>
  <c r="AQ50" i="26"/>
  <c r="AU48" i="26"/>
  <c r="AD49" i="25"/>
  <c r="AA49" i="25" s="1"/>
  <c r="W48" i="25"/>
  <c r="X48" i="25" s="1"/>
  <c r="AX48" i="1" s="1"/>
  <c r="AV48" i="25"/>
  <c r="AR50" i="25"/>
  <c r="BK49" i="25"/>
  <c r="AW48" i="24"/>
  <c r="BJ46" i="23"/>
  <c r="AG46" i="23" s="1"/>
  <c r="I46" i="23" s="1"/>
  <c r="BL46" i="23"/>
  <c r="BH46" i="23"/>
  <c r="AE46" i="23" s="1"/>
  <c r="D46" i="23" s="1"/>
  <c r="AS46" i="23"/>
  <c r="V48" i="27" l="1"/>
  <c r="AO49" i="27"/>
  <c r="F49" i="26"/>
  <c r="H49" i="26"/>
  <c r="BF49" i="1" s="1"/>
  <c r="AG49" i="26"/>
  <c r="R48" i="26"/>
  <c r="AK48" i="26"/>
  <c r="B48" i="26" s="1"/>
  <c r="AN48" i="25"/>
  <c r="AM48" i="25" s="1"/>
  <c r="AY48" i="1" s="1"/>
  <c r="CL48" i="1" s="1"/>
  <c r="S48" i="25"/>
  <c r="AZ48" i="1" s="1"/>
  <c r="AX49" i="25"/>
  <c r="O49" i="25"/>
  <c r="AW49" i="1" s="1"/>
  <c r="V48" i="24"/>
  <c r="AO49" i="24"/>
  <c r="T48" i="24"/>
  <c r="U48" i="24" s="1"/>
  <c r="AC48" i="1" s="1"/>
  <c r="BM46" i="23"/>
  <c r="AF46" i="23"/>
  <c r="AX46" i="23"/>
  <c r="BO46" i="23"/>
  <c r="AY46" i="23"/>
  <c r="AH46" i="23"/>
  <c r="BN46" i="23"/>
  <c r="I49" i="26" l="1"/>
  <c r="AP51" i="26"/>
  <c r="AB50" i="26"/>
  <c r="Y50" i="26" s="1"/>
  <c r="BD48" i="1"/>
  <c r="AS49" i="27"/>
  <c r="BL49" i="27"/>
  <c r="BJ49" i="27"/>
  <c r="BH49" i="27"/>
  <c r="W48" i="26"/>
  <c r="X48" i="26" s="1"/>
  <c r="AR50" i="26"/>
  <c r="AD49" i="26"/>
  <c r="AA49" i="26" s="1"/>
  <c r="AV48" i="26"/>
  <c r="BK49" i="26"/>
  <c r="AW48" i="25"/>
  <c r="T48" i="25" s="1"/>
  <c r="U48" i="25" s="1"/>
  <c r="BA48" i="1" s="1"/>
  <c r="BH49" i="24"/>
  <c r="AE49" i="24" s="1"/>
  <c r="D49" i="24" s="1"/>
  <c r="BL49" i="24"/>
  <c r="BJ49" i="24"/>
  <c r="AS49" i="24"/>
  <c r="E46" i="23"/>
  <c r="AJ46" i="23"/>
  <c r="Q46" i="23" s="1"/>
  <c r="J46" i="23"/>
  <c r="K46" i="23" s="1"/>
  <c r="AU46" i="23" s="1"/>
  <c r="AI46" i="23"/>
  <c r="AX49" i="26" l="1"/>
  <c r="O49" i="26"/>
  <c r="BG49" i="1" s="1"/>
  <c r="C50" i="26"/>
  <c r="BE50" i="1" s="1"/>
  <c r="AE50" i="26"/>
  <c r="D50" i="26" s="1"/>
  <c r="AT49" i="27"/>
  <c r="BM49" i="27"/>
  <c r="AE49" i="27"/>
  <c r="AG49" i="27"/>
  <c r="BN49" i="27"/>
  <c r="AH49" i="27"/>
  <c r="BH48" i="1"/>
  <c r="AN48" i="26"/>
  <c r="AM48" i="26" s="1"/>
  <c r="BI48" i="1" s="1"/>
  <c r="S48" i="26"/>
  <c r="BO49" i="27"/>
  <c r="AY49" i="27"/>
  <c r="V48" i="25"/>
  <c r="AO49" i="25"/>
  <c r="BN49" i="24"/>
  <c r="AH49" i="24"/>
  <c r="BO49" i="24"/>
  <c r="AY49" i="24"/>
  <c r="BM49" i="24"/>
  <c r="AF49" i="24"/>
  <c r="P46" i="23"/>
  <c r="AQ48" i="23"/>
  <c r="AC47" i="23"/>
  <c r="Z47" i="23" s="1"/>
  <c r="BI47" i="23"/>
  <c r="AL46" i="23"/>
  <c r="F46" i="23"/>
  <c r="AT46" i="23" s="1"/>
  <c r="J49" i="27" l="1"/>
  <c r="AJ49" i="27"/>
  <c r="Q49" i="27" s="1"/>
  <c r="R49" i="27" s="1"/>
  <c r="I49" i="27"/>
  <c r="BG50" i="27"/>
  <c r="AI49" i="27"/>
  <c r="D49" i="27"/>
  <c r="BJ48" i="1"/>
  <c r="AW48" i="26"/>
  <c r="U48" i="26"/>
  <c r="BK48" i="1" s="1"/>
  <c r="BH49" i="25"/>
  <c r="AE49" i="25" s="1"/>
  <c r="D49" i="25" s="1"/>
  <c r="BL49" i="25"/>
  <c r="BJ49" i="25"/>
  <c r="AS49" i="25"/>
  <c r="AJ49" i="24"/>
  <c r="Q49" i="24" s="1"/>
  <c r="R49" i="24" s="1"/>
  <c r="E49" i="24"/>
  <c r="J49" i="24"/>
  <c r="K49" i="24" s="1"/>
  <c r="AC50" i="24" s="1"/>
  <c r="Z50" i="24" s="1"/>
  <c r="AI49" i="24"/>
  <c r="H47" i="23"/>
  <c r="BZ47" i="1" s="1"/>
  <c r="AP48" i="23"/>
  <c r="AB47" i="23"/>
  <c r="Y47" i="23" s="1"/>
  <c r="BG47" i="23"/>
  <c r="R46" i="23"/>
  <c r="AK46" i="23"/>
  <c r="B46" i="23" s="1"/>
  <c r="BX46" i="1" s="1"/>
  <c r="BK50" i="27" l="1"/>
  <c r="P49" i="27"/>
  <c r="AK49" i="27" s="1"/>
  <c r="AV49" i="27"/>
  <c r="AV50" i="27" s="1"/>
  <c r="AR51" i="27"/>
  <c r="AD50" i="27"/>
  <c r="AA50" i="27" s="1"/>
  <c r="V48" i="26"/>
  <c r="AO49" i="26"/>
  <c r="AL49" i="27"/>
  <c r="K49" i="27"/>
  <c r="BN49" i="25"/>
  <c r="AH49" i="25"/>
  <c r="BO49" i="25"/>
  <c r="AY49" i="25"/>
  <c r="BM49" i="25"/>
  <c r="AF49" i="25"/>
  <c r="AV49" i="24"/>
  <c r="AD50" i="24"/>
  <c r="AA50" i="24" s="1"/>
  <c r="BK50" i="24"/>
  <c r="P49" i="24"/>
  <c r="AK49" i="24" s="1"/>
  <c r="AQ51" i="24"/>
  <c r="BI50" i="24"/>
  <c r="AU49" i="24"/>
  <c r="AL49" i="24"/>
  <c r="F49" i="24"/>
  <c r="AR51" i="24"/>
  <c r="W46" i="23"/>
  <c r="X46" i="23" s="1"/>
  <c r="AN46" i="23" s="1"/>
  <c r="AM46" i="23" s="1"/>
  <c r="CC46" i="1" s="1"/>
  <c r="AV46" i="23"/>
  <c r="C47" i="23"/>
  <c r="BY47" i="1" s="1"/>
  <c r="AR48" i="23"/>
  <c r="AD47" i="23"/>
  <c r="AA47" i="23" s="1"/>
  <c r="BK47" i="23"/>
  <c r="CB46" i="1"/>
  <c r="AY50" i="27" l="1"/>
  <c r="O50" i="27"/>
  <c r="BQ50" i="1" s="1"/>
  <c r="AU49" i="27"/>
  <c r="AU50" i="27" s="1"/>
  <c r="AC50" i="27"/>
  <c r="Z50" i="27" s="1"/>
  <c r="AQ51" i="27"/>
  <c r="BI50" i="27"/>
  <c r="W49" i="27"/>
  <c r="X49" i="27" s="1"/>
  <c r="AS49" i="26"/>
  <c r="BL49" i="26"/>
  <c r="BJ49" i="26"/>
  <c r="BH49" i="26"/>
  <c r="B49" i="27"/>
  <c r="BN49" i="1" s="1"/>
  <c r="E49" i="25"/>
  <c r="AJ49" i="25"/>
  <c r="Q49" i="25" s="1"/>
  <c r="R49" i="25" s="1"/>
  <c r="J49" i="25"/>
  <c r="K49" i="25" s="1"/>
  <c r="AI49" i="25"/>
  <c r="W49" i="24"/>
  <c r="X49" i="24" s="1"/>
  <c r="Z49" i="1" s="1"/>
  <c r="AB50" i="24"/>
  <c r="Y50" i="24" s="1"/>
  <c r="H50" i="24"/>
  <c r="X50" i="1" s="1"/>
  <c r="AP51" i="24"/>
  <c r="AT49" i="24"/>
  <c r="BG50" i="24"/>
  <c r="B49" i="24"/>
  <c r="V49" i="1" s="1"/>
  <c r="AY50" i="24"/>
  <c r="O50" i="24"/>
  <c r="Y50" i="1" s="1"/>
  <c r="S46" i="23"/>
  <c r="CD46" i="1" s="1"/>
  <c r="O47" i="23"/>
  <c r="CA47" i="1" s="1"/>
  <c r="BM49" i="26" l="1"/>
  <c r="AE49" i="26"/>
  <c r="BN49" i="26"/>
  <c r="AH49" i="26"/>
  <c r="H50" i="27"/>
  <c r="BP50" i="1" s="1"/>
  <c r="BO49" i="26"/>
  <c r="AY49" i="26"/>
  <c r="AN49" i="24"/>
  <c r="AM49" i="24" s="1"/>
  <c r="AA49" i="1" s="1"/>
  <c r="CK49" i="1" s="1"/>
  <c r="BR49" i="1"/>
  <c r="S49" i="27"/>
  <c r="AN49" i="27"/>
  <c r="AM49" i="27" s="1"/>
  <c r="BS49" i="1" s="1"/>
  <c r="AT49" i="26"/>
  <c r="AV49" i="25"/>
  <c r="AD50" i="25"/>
  <c r="AA50" i="25" s="1"/>
  <c r="AC50" i="25"/>
  <c r="Z50" i="25" s="1"/>
  <c r="BK50" i="25"/>
  <c r="P49" i="25"/>
  <c r="AK49" i="25" s="1"/>
  <c r="AR51" i="25"/>
  <c r="AQ51" i="25"/>
  <c r="BI50" i="25"/>
  <c r="AU49" i="25"/>
  <c r="AL49" i="25"/>
  <c r="F49" i="25"/>
  <c r="C50" i="24"/>
  <c r="W50" i="1" s="1"/>
  <c r="S49" i="24"/>
  <c r="AB49" i="1" s="1"/>
  <c r="AW46" i="23"/>
  <c r="V46" i="23" s="1"/>
  <c r="J49" i="26" l="1"/>
  <c r="AJ49" i="26"/>
  <c r="Q49" i="26" s="1"/>
  <c r="R49" i="26" s="1"/>
  <c r="BT49" i="1"/>
  <c r="AW49" i="27"/>
  <c r="BG50" i="26"/>
  <c r="D49" i="26"/>
  <c r="AI49" i="26"/>
  <c r="W49" i="25"/>
  <c r="X49" i="25" s="1"/>
  <c r="AX49" i="1" s="1"/>
  <c r="AB50" i="25"/>
  <c r="Y50" i="25" s="1"/>
  <c r="H50" i="25"/>
  <c r="AV50" i="1" s="1"/>
  <c r="AY50" i="25"/>
  <c r="O50" i="25"/>
  <c r="AW50" i="1" s="1"/>
  <c r="AP51" i="25"/>
  <c r="AT49" i="25"/>
  <c r="BG50" i="25"/>
  <c r="B49" i="25"/>
  <c r="AW49" i="24"/>
  <c r="T49" i="24" s="1"/>
  <c r="U49" i="24" s="1"/>
  <c r="AC49" i="1" s="1"/>
  <c r="T46" i="23"/>
  <c r="U46" i="23" s="1"/>
  <c r="CE46" i="1" s="1"/>
  <c r="AO47" i="23"/>
  <c r="BL47" i="23" s="1"/>
  <c r="BH47" i="23" l="1"/>
  <c r="AE47" i="23" s="1"/>
  <c r="D47" i="23" s="1"/>
  <c r="AN49" i="25"/>
  <c r="AM49" i="25" s="1"/>
  <c r="AY49" i="1" s="1"/>
  <c r="CL49" i="1" s="1"/>
  <c r="BK50" i="26"/>
  <c r="P49" i="26"/>
  <c r="AK49" i="26" s="1"/>
  <c r="S49" i="25"/>
  <c r="AZ49" i="1" s="1"/>
  <c r="AT49" i="1"/>
  <c r="T49" i="27"/>
  <c r="U49" i="27" s="1"/>
  <c r="BU49" i="1" s="1"/>
  <c r="AO50" i="27"/>
  <c r="V49" i="27"/>
  <c r="AR51" i="26"/>
  <c r="AD50" i="26"/>
  <c r="AA50" i="26" s="1"/>
  <c r="AV49" i="26"/>
  <c r="AV50" i="26" s="1"/>
  <c r="AS47" i="23"/>
  <c r="K49" i="26"/>
  <c r="W49" i="26" s="1"/>
  <c r="X49" i="26" s="1"/>
  <c r="AL49" i="26"/>
  <c r="C50" i="25"/>
  <c r="AU50" i="1" s="1"/>
  <c r="AW49" i="25"/>
  <c r="T49" i="25" s="1"/>
  <c r="U49" i="25" s="1"/>
  <c r="BA49" i="1" s="1"/>
  <c r="V49" i="24"/>
  <c r="AO50" i="24"/>
  <c r="BJ47" i="23"/>
  <c r="BN47" i="23" s="1"/>
  <c r="AF47" i="23"/>
  <c r="AX47" i="23"/>
  <c r="BO47" i="23"/>
  <c r="AY47" i="23"/>
  <c r="BM47" i="23" l="1"/>
  <c r="BH49" i="1"/>
  <c r="AN49" i="26"/>
  <c r="AM49" i="26" s="1"/>
  <c r="BI49" i="1" s="1"/>
  <c r="AC50" i="26"/>
  <c r="Z50" i="26" s="1"/>
  <c r="AQ51" i="26"/>
  <c r="AU49" i="26"/>
  <c r="AU50" i="26" s="1"/>
  <c r="BI50" i="26"/>
  <c r="AS50" i="27"/>
  <c r="BH50" i="27"/>
  <c r="BL50" i="27"/>
  <c r="BJ50" i="27"/>
  <c r="T50" i="27"/>
  <c r="AY50" i="26"/>
  <c r="O50" i="26"/>
  <c r="BG50" i="1" s="1"/>
  <c r="B49" i="26"/>
  <c r="AG47" i="23"/>
  <c r="I47" i="23" s="1"/>
  <c r="V49" i="25"/>
  <c r="AO50" i="25"/>
  <c r="BL50" i="24"/>
  <c r="AS50" i="24"/>
  <c r="BJ50" i="24"/>
  <c r="AG50" i="24" s="1"/>
  <c r="I50" i="24" s="1"/>
  <c r="BH50" i="24"/>
  <c r="AE50" i="24" s="1"/>
  <c r="D50" i="24" s="1"/>
  <c r="AH47" i="23"/>
  <c r="J47" i="23" s="1"/>
  <c r="E47" i="23"/>
  <c r="AJ47" i="23" l="1"/>
  <c r="Q47" i="23" s="1"/>
  <c r="AH50" i="27"/>
  <c r="J50" i="27" s="1"/>
  <c r="K50" i="27" s="1"/>
  <c r="BN50" i="27"/>
  <c r="AG50" i="27"/>
  <c r="BO50" i="27"/>
  <c r="AX50" i="27"/>
  <c r="AI50" i="27" s="1"/>
  <c r="H50" i="26"/>
  <c r="BF50" i="1" s="1"/>
  <c r="AH50" i="26"/>
  <c r="J50" i="26" s="1"/>
  <c r="K50" i="26" s="1"/>
  <c r="BD49" i="1"/>
  <c r="AF50" i="27"/>
  <c r="BM50" i="27"/>
  <c r="S49" i="26"/>
  <c r="BJ50" i="25"/>
  <c r="AG50" i="25" s="1"/>
  <c r="I50" i="25" s="1"/>
  <c r="BH50" i="25"/>
  <c r="AE50" i="25" s="1"/>
  <c r="D50" i="25" s="1"/>
  <c r="BL50" i="25"/>
  <c r="AS50" i="25"/>
  <c r="BN50" i="24"/>
  <c r="AH50" i="24"/>
  <c r="BM50" i="24"/>
  <c r="AF50" i="24"/>
  <c r="BO50" i="24"/>
  <c r="AX50" i="24"/>
  <c r="AI47" i="23"/>
  <c r="P47" i="23" s="1"/>
  <c r="R47" i="23" s="1"/>
  <c r="F47" i="23"/>
  <c r="AL47" i="23"/>
  <c r="K47" i="23"/>
  <c r="AQ52" i="26" l="1"/>
  <c r="AC51" i="26"/>
  <c r="Z51" i="26" s="1"/>
  <c r="P50" i="27"/>
  <c r="E50" i="27"/>
  <c r="AJ50" i="27"/>
  <c r="Q50" i="27" s="1"/>
  <c r="R50" i="27" s="1"/>
  <c r="I50" i="27"/>
  <c r="BI51" i="27"/>
  <c r="BJ49" i="1"/>
  <c r="AW49" i="26"/>
  <c r="T49" i="26"/>
  <c r="U49" i="26" s="1"/>
  <c r="BK49" i="1" s="1"/>
  <c r="AQ52" i="27"/>
  <c r="AC51" i="27"/>
  <c r="Z51" i="27" s="1"/>
  <c r="BO50" i="25"/>
  <c r="AX50" i="25"/>
  <c r="BM50" i="25"/>
  <c r="AF50" i="25"/>
  <c r="BN50" i="25"/>
  <c r="AH50" i="25"/>
  <c r="J50" i="24"/>
  <c r="K50" i="24" s="1"/>
  <c r="AI50" i="24"/>
  <c r="E50" i="24"/>
  <c r="AJ50" i="24"/>
  <c r="Q50" i="24" s="1"/>
  <c r="R50" i="24" s="1"/>
  <c r="AD51" i="24" s="1"/>
  <c r="AA51" i="24" s="1"/>
  <c r="AD48" i="23"/>
  <c r="AA48" i="23" s="1"/>
  <c r="AR49" i="23"/>
  <c r="AV47" i="23"/>
  <c r="AK47" i="23"/>
  <c r="B47" i="23" s="1"/>
  <c r="BX47" i="1" s="1"/>
  <c r="W47" i="23"/>
  <c r="X47" i="23" s="1"/>
  <c r="AQ49" i="23"/>
  <c r="AC48" i="23"/>
  <c r="Z48" i="23" s="1"/>
  <c r="AU47" i="23"/>
  <c r="BI48" i="23"/>
  <c r="BK48" i="23"/>
  <c r="AT47" i="23"/>
  <c r="AB48" i="23"/>
  <c r="Y48" i="23" s="1"/>
  <c r="AP49" i="23"/>
  <c r="BG48" i="23"/>
  <c r="AH51" i="27" l="1"/>
  <c r="J51" i="27" s="1"/>
  <c r="H51" i="27"/>
  <c r="BP51" i="1" s="1"/>
  <c r="AD51" i="27"/>
  <c r="AA51" i="27" s="1"/>
  <c r="AR52" i="27"/>
  <c r="F50" i="27"/>
  <c r="W50" i="27" s="1"/>
  <c r="X50" i="27" s="1"/>
  <c r="AL50" i="27"/>
  <c r="BK51" i="27"/>
  <c r="AO50" i="26"/>
  <c r="V49" i="26"/>
  <c r="H51" i="26"/>
  <c r="BF51" i="1" s="1"/>
  <c r="AH51" i="26"/>
  <c r="J51" i="26" s="1"/>
  <c r="AK50" i="27"/>
  <c r="B50" i="27" s="1"/>
  <c r="J50" i="25"/>
  <c r="K50" i="25" s="1"/>
  <c r="AI50" i="25"/>
  <c r="E50" i="25"/>
  <c r="AJ50" i="25"/>
  <c r="Q50" i="25" s="1"/>
  <c r="R50" i="25" s="1"/>
  <c r="AC51" i="24"/>
  <c r="Z51" i="24" s="1"/>
  <c r="AU50" i="24"/>
  <c r="P50" i="24"/>
  <c r="AK50" i="24" s="1"/>
  <c r="BK51" i="24"/>
  <c r="AV50" i="24"/>
  <c r="AR52" i="24"/>
  <c r="AL50" i="24"/>
  <c r="F50" i="24"/>
  <c r="AQ52" i="24"/>
  <c r="BI51" i="24"/>
  <c r="H48" i="23"/>
  <c r="BZ48" i="1" s="1"/>
  <c r="C48" i="23"/>
  <c r="BY48" i="1" s="1"/>
  <c r="AE48" i="23"/>
  <c r="O48" i="23"/>
  <c r="CA48" i="1" s="1"/>
  <c r="CB47" i="1"/>
  <c r="S47" i="23"/>
  <c r="AN47" i="23"/>
  <c r="AM47" i="23" s="1"/>
  <c r="CC47" i="1" s="1"/>
  <c r="BH50" i="26" l="1"/>
  <c r="BL50" i="26"/>
  <c r="AS50" i="26"/>
  <c r="BJ50" i="26"/>
  <c r="T50" i="26"/>
  <c r="AY51" i="27"/>
  <c r="O51" i="27"/>
  <c r="BQ51" i="1" s="1"/>
  <c r="AN50" i="27"/>
  <c r="AM50" i="27" s="1"/>
  <c r="BS50" i="1" s="1"/>
  <c r="BR50" i="1"/>
  <c r="S50" i="27"/>
  <c r="U50" i="27" s="1"/>
  <c r="BU50" i="1" s="1"/>
  <c r="BN50" i="1"/>
  <c r="AB51" i="27"/>
  <c r="Y51" i="27" s="1"/>
  <c r="AP52" i="27"/>
  <c r="BG51" i="27"/>
  <c r="AT50" i="27"/>
  <c r="AD51" i="25"/>
  <c r="AA51" i="25" s="1"/>
  <c r="AC51" i="25"/>
  <c r="Z51" i="25" s="1"/>
  <c r="AU50" i="25"/>
  <c r="AL50" i="25"/>
  <c r="F50" i="25"/>
  <c r="W50" i="25" s="1"/>
  <c r="X50" i="25" s="1"/>
  <c r="AX50" i="1" s="1"/>
  <c r="P50" i="25"/>
  <c r="AK50" i="25" s="1"/>
  <c r="BK51" i="25"/>
  <c r="AV50" i="25"/>
  <c r="AR52" i="25"/>
  <c r="AQ52" i="25"/>
  <c r="BI51" i="25"/>
  <c r="W50" i="24"/>
  <c r="X50" i="24" s="1"/>
  <c r="Z50" i="1" s="1"/>
  <c r="AB51" i="24"/>
  <c r="Y51" i="24" s="1"/>
  <c r="AT50" i="24"/>
  <c r="B50" i="24"/>
  <c r="H51" i="24"/>
  <c r="X51" i="1" s="1"/>
  <c r="AG51" i="24"/>
  <c r="AP52" i="24"/>
  <c r="BG51" i="24"/>
  <c r="O51" i="24"/>
  <c r="Y51" i="1" s="1"/>
  <c r="D48" i="23"/>
  <c r="CD47" i="1"/>
  <c r="AW47" i="23"/>
  <c r="T47" i="23" s="1"/>
  <c r="U47" i="23" s="1"/>
  <c r="CE47" i="1" s="1"/>
  <c r="S50" i="24" l="1"/>
  <c r="AB50" i="1" s="1"/>
  <c r="V50" i="1"/>
  <c r="C51" i="27"/>
  <c r="BO51" i="1" s="1"/>
  <c r="AW50" i="27"/>
  <c r="BT50" i="1"/>
  <c r="BN50" i="26"/>
  <c r="AG50" i="26"/>
  <c r="BO50" i="26"/>
  <c r="AX50" i="26"/>
  <c r="AI50" i="26" s="1"/>
  <c r="P50" i="26" s="1"/>
  <c r="AN50" i="24"/>
  <c r="AM50" i="24" s="1"/>
  <c r="AA50" i="1" s="1"/>
  <c r="CK50" i="1" s="1"/>
  <c r="BM50" i="26"/>
  <c r="AF50" i="26"/>
  <c r="B50" i="25"/>
  <c r="AT50" i="1" s="1"/>
  <c r="AB51" i="25"/>
  <c r="Y51" i="25" s="1"/>
  <c r="AT50" i="25"/>
  <c r="AN50" i="25"/>
  <c r="AM50" i="25" s="1"/>
  <c r="AY50" i="1" s="1"/>
  <c r="CL50" i="1" s="1"/>
  <c r="S50" i="25"/>
  <c r="AZ50" i="1" s="1"/>
  <c r="H51" i="25"/>
  <c r="AV51" i="1" s="1"/>
  <c r="AY51" i="25"/>
  <c r="O51" i="25"/>
  <c r="AW51" i="1" s="1"/>
  <c r="AP52" i="25"/>
  <c r="BG51" i="25"/>
  <c r="I51" i="24"/>
  <c r="K51" i="24" s="1"/>
  <c r="AC52" i="24" s="1"/>
  <c r="Z52" i="24" s="1"/>
  <c r="AW50" i="24"/>
  <c r="T50" i="24" s="1"/>
  <c r="U50" i="24" s="1"/>
  <c r="AC50" i="1" s="1"/>
  <c r="C51" i="24"/>
  <c r="W51" i="1" s="1"/>
  <c r="AE51" i="24"/>
  <c r="AO48" i="23"/>
  <c r="V47" i="23"/>
  <c r="AJ50" i="26" l="1"/>
  <c r="Q50" i="26" s="1"/>
  <c r="R50" i="26" s="1"/>
  <c r="E50" i="26"/>
  <c r="V50" i="27"/>
  <c r="AO51" i="27"/>
  <c r="BI51" i="26"/>
  <c r="I50" i="26"/>
  <c r="AK50" i="26" s="1"/>
  <c r="AW50" i="25"/>
  <c r="T50" i="25" s="1"/>
  <c r="U50" i="25" s="1"/>
  <c r="BA50" i="1" s="1"/>
  <c r="C51" i="25"/>
  <c r="AU51" i="1" s="1"/>
  <c r="AE51" i="25"/>
  <c r="D51" i="24"/>
  <c r="AQ53" i="24"/>
  <c r="V50" i="24"/>
  <c r="AO51" i="24"/>
  <c r="BL48" i="23"/>
  <c r="BH48" i="23"/>
  <c r="BJ48" i="23"/>
  <c r="AS48" i="23"/>
  <c r="BH51" i="27" l="1"/>
  <c r="BL51" i="27"/>
  <c r="BJ51" i="27"/>
  <c r="AS51" i="27"/>
  <c r="AL50" i="26"/>
  <c r="B50" i="26" s="1"/>
  <c r="F50" i="26"/>
  <c r="BK51" i="26"/>
  <c r="W50" i="26"/>
  <c r="X50" i="26" s="1"/>
  <c r="AD51" i="26"/>
  <c r="AA51" i="26" s="1"/>
  <c r="AR52" i="26"/>
  <c r="D51" i="25"/>
  <c r="V50" i="25"/>
  <c r="AO51" i="25"/>
  <c r="BL51" i="24"/>
  <c r="AY51" i="24" s="1"/>
  <c r="BJ51" i="24"/>
  <c r="BH51" i="24"/>
  <c r="AS51" i="24"/>
  <c r="H52" i="24"/>
  <c r="X52" i="1" s="1"/>
  <c r="AG52" i="24"/>
  <c r="F51" i="24"/>
  <c r="AB52" i="24" s="1"/>
  <c r="Y52" i="24" s="1"/>
  <c r="AG48" i="23"/>
  <c r="BN48" i="23"/>
  <c r="AH48" i="23"/>
  <c r="BM48" i="23"/>
  <c r="AF48" i="23"/>
  <c r="AX48" i="23"/>
  <c r="BO48" i="23"/>
  <c r="AY48" i="23"/>
  <c r="BH50" i="1" l="1"/>
  <c r="AN50" i="26"/>
  <c r="AM50" i="26" s="1"/>
  <c r="BI50" i="1" s="1"/>
  <c r="S50" i="26"/>
  <c r="U50" i="26" s="1"/>
  <c r="BK50" i="1" s="1"/>
  <c r="AP52" i="26"/>
  <c r="AB51" i="26"/>
  <c r="Y51" i="26" s="1"/>
  <c r="BG51" i="26"/>
  <c r="AT50" i="26"/>
  <c r="BD50" i="1"/>
  <c r="BN51" i="27"/>
  <c r="AG51" i="27"/>
  <c r="BO51" i="27"/>
  <c r="AX51" i="27"/>
  <c r="AY51" i="26"/>
  <c r="O51" i="26"/>
  <c r="BG51" i="1" s="1"/>
  <c r="AF51" i="27"/>
  <c r="E51" i="27" s="1"/>
  <c r="BM51" i="27"/>
  <c r="AE51" i="27"/>
  <c r="BJ51" i="25"/>
  <c r="AG51" i="25" s="1"/>
  <c r="I51" i="25" s="1"/>
  <c r="K51" i="25" s="1"/>
  <c r="BL51" i="25"/>
  <c r="BH51" i="25"/>
  <c r="AS51" i="25"/>
  <c r="F51" i="25"/>
  <c r="BM51" i="24"/>
  <c r="AF51" i="24"/>
  <c r="BG52" i="24" s="1"/>
  <c r="AP53" i="24"/>
  <c r="AT51" i="24"/>
  <c r="BN51" i="24"/>
  <c r="AH51" i="24"/>
  <c r="AU51" i="24"/>
  <c r="I52" i="24"/>
  <c r="K52" i="24" s="1"/>
  <c r="AC53" i="24" s="1"/>
  <c r="Z53" i="24" s="1"/>
  <c r="BO51" i="24"/>
  <c r="AX51" i="24"/>
  <c r="E48" i="23"/>
  <c r="AJ48" i="23"/>
  <c r="Q48" i="23" s="1"/>
  <c r="J48" i="23"/>
  <c r="AI48" i="23"/>
  <c r="P48" i="23" s="1"/>
  <c r="R48" i="23" s="1"/>
  <c r="AV48" i="23" s="1"/>
  <c r="I48" i="23"/>
  <c r="AJ51" i="27" l="1"/>
  <c r="Q51" i="27" s="1"/>
  <c r="AL51" i="27" s="1"/>
  <c r="D51" i="27"/>
  <c r="AI51" i="27"/>
  <c r="I51" i="27"/>
  <c r="K51" i="27" s="1"/>
  <c r="BI52" i="27" s="1"/>
  <c r="C51" i="26"/>
  <c r="BE51" i="1" s="1"/>
  <c r="AE51" i="26"/>
  <c r="BJ50" i="1"/>
  <c r="AW50" i="26"/>
  <c r="AC52" i="25"/>
  <c r="Z52" i="25" s="1"/>
  <c r="AQ53" i="25"/>
  <c r="AB52" i="25"/>
  <c r="Y52" i="25" s="1"/>
  <c r="AT51" i="25"/>
  <c r="AP53" i="25"/>
  <c r="BM51" i="25"/>
  <c r="AF51" i="25"/>
  <c r="BG52" i="25" s="1"/>
  <c r="BO51" i="25"/>
  <c r="AX51" i="25"/>
  <c r="BN51" i="25"/>
  <c r="AH51" i="25"/>
  <c r="AU51" i="25"/>
  <c r="AQ54" i="24"/>
  <c r="J51" i="24"/>
  <c r="BI52" i="24"/>
  <c r="AI51" i="24"/>
  <c r="C52" i="24"/>
  <c r="W52" i="1" s="1"/>
  <c r="E51" i="24"/>
  <c r="AJ51" i="24"/>
  <c r="Q51" i="24" s="1"/>
  <c r="BK49" i="23"/>
  <c r="AD49" i="23"/>
  <c r="AA49" i="23" s="1"/>
  <c r="AR50" i="23"/>
  <c r="K48" i="23"/>
  <c r="AU48" i="23" s="1"/>
  <c r="AK48" i="23"/>
  <c r="AL48" i="23"/>
  <c r="F48" i="23"/>
  <c r="AT48" i="23" s="1"/>
  <c r="AC52" i="27" l="1"/>
  <c r="Z52" i="27" s="1"/>
  <c r="AQ53" i="27"/>
  <c r="AU51" i="27"/>
  <c r="AG52" i="25"/>
  <c r="I52" i="25" s="1"/>
  <c r="K52" i="25" s="1"/>
  <c r="AQ54" i="25" s="1"/>
  <c r="H52" i="25"/>
  <c r="AV52" i="1" s="1"/>
  <c r="P51" i="27"/>
  <c r="R51" i="27" s="1"/>
  <c r="F51" i="27"/>
  <c r="AO51" i="26"/>
  <c r="V50" i="26"/>
  <c r="D51" i="26"/>
  <c r="J51" i="25"/>
  <c r="BI52" i="25"/>
  <c r="AI51" i="25"/>
  <c r="C52" i="25"/>
  <c r="AU52" i="1" s="1"/>
  <c r="E51" i="25"/>
  <c r="AJ51" i="25"/>
  <c r="Q51" i="25" s="1"/>
  <c r="AL51" i="24"/>
  <c r="H53" i="24"/>
  <c r="X53" i="1" s="1"/>
  <c r="P51" i="24"/>
  <c r="B48" i="23"/>
  <c r="BX48" i="1" s="1"/>
  <c r="W48" i="23"/>
  <c r="X48" i="23" s="1"/>
  <c r="AC49" i="23"/>
  <c r="Z49" i="23" s="1"/>
  <c r="AQ50" i="23"/>
  <c r="BI49" i="23"/>
  <c r="O49" i="23"/>
  <c r="CA49" i="1" s="1"/>
  <c r="AB49" i="23"/>
  <c r="Y49" i="23" s="1"/>
  <c r="AP50" i="23"/>
  <c r="BG49" i="23"/>
  <c r="AC53" i="25" l="1"/>
  <c r="W51" i="27"/>
  <c r="X51" i="27" s="1"/>
  <c r="AV51" i="27"/>
  <c r="AD52" i="27"/>
  <c r="AA52" i="27" s="1"/>
  <c r="AR53" i="27"/>
  <c r="F51" i="26"/>
  <c r="AL51" i="25"/>
  <c r="BH51" i="26"/>
  <c r="AS51" i="26"/>
  <c r="BJ51" i="26"/>
  <c r="BL51" i="26"/>
  <c r="AK51" i="27"/>
  <c r="B51" i="27" s="1"/>
  <c r="BN51" i="1" s="1"/>
  <c r="AP53" i="27"/>
  <c r="AB52" i="27"/>
  <c r="Y52" i="27" s="1"/>
  <c r="AT51" i="27"/>
  <c r="AT52" i="27" s="1"/>
  <c r="BG52" i="27"/>
  <c r="BK52" i="27"/>
  <c r="H52" i="27"/>
  <c r="BP52" i="1" s="1"/>
  <c r="AG52" i="27"/>
  <c r="P51" i="25"/>
  <c r="R51" i="24"/>
  <c r="AD52" i="24" s="1"/>
  <c r="AA52" i="24" s="1"/>
  <c r="AK51" i="24"/>
  <c r="B51" i="24" s="1"/>
  <c r="V51" i="1" s="1"/>
  <c r="H49" i="23"/>
  <c r="BZ49" i="1" s="1"/>
  <c r="C49" i="23"/>
  <c r="BY49" i="1" s="1"/>
  <c r="CB48" i="1"/>
  <c r="S48" i="23"/>
  <c r="AN48" i="23"/>
  <c r="AM48" i="23" s="1"/>
  <c r="CC48" i="1" s="1"/>
  <c r="Z53" i="25" l="1"/>
  <c r="H53" i="25" s="1"/>
  <c r="AV53" i="1" s="1"/>
  <c r="AB52" i="26"/>
  <c r="Y52" i="26" s="1"/>
  <c r="AP53" i="26"/>
  <c r="AT51" i="26"/>
  <c r="BO51" i="26"/>
  <c r="AX51" i="26"/>
  <c r="BN51" i="26"/>
  <c r="AG51" i="26"/>
  <c r="I51" i="26" s="1"/>
  <c r="AX52" i="27"/>
  <c r="O52" i="27"/>
  <c r="BQ52" i="1" s="1"/>
  <c r="C52" i="27"/>
  <c r="BO52" i="1" s="1"/>
  <c r="AF52" i="27"/>
  <c r="BM51" i="26"/>
  <c r="AF51" i="26"/>
  <c r="E51" i="26" s="1"/>
  <c r="I52" i="27"/>
  <c r="K52" i="27" s="1"/>
  <c r="BR51" i="1"/>
  <c r="S51" i="27"/>
  <c r="AN51" i="27"/>
  <c r="AM51" i="27" s="1"/>
  <c r="BS51" i="1" s="1"/>
  <c r="R51" i="25"/>
  <c r="AK51" i="25"/>
  <c r="B51" i="25" s="1"/>
  <c r="AT51" i="1" s="1"/>
  <c r="W51" i="24"/>
  <c r="X51" i="24" s="1"/>
  <c r="Z51" i="1" s="1"/>
  <c r="AR53" i="24"/>
  <c r="AV51" i="24"/>
  <c r="BK52" i="24"/>
  <c r="CD48" i="1"/>
  <c r="AW48" i="23"/>
  <c r="BT51" i="1" l="1"/>
  <c r="AW51" i="27"/>
  <c r="E52" i="27"/>
  <c r="AJ51" i="26"/>
  <c r="Q51" i="26" s="1"/>
  <c r="AL51" i="26" s="1"/>
  <c r="AI51" i="26"/>
  <c r="P51" i="26" s="1"/>
  <c r="R51" i="26" s="1"/>
  <c r="BG52" i="26"/>
  <c r="AQ54" i="27"/>
  <c r="AC53" i="27"/>
  <c r="Z53" i="27" s="1"/>
  <c r="K51" i="26"/>
  <c r="AF52" i="26"/>
  <c r="C52" i="26"/>
  <c r="BE52" i="1" s="1"/>
  <c r="AD52" i="25"/>
  <c r="AA52" i="25" s="1"/>
  <c r="W51" i="25"/>
  <c r="X51" i="25" s="1"/>
  <c r="AX51" i="1" s="1"/>
  <c r="AR53" i="25"/>
  <c r="AV51" i="25"/>
  <c r="BK52" i="25"/>
  <c r="O52" i="24"/>
  <c r="Y52" i="1" s="1"/>
  <c r="AN51" i="24"/>
  <c r="AM51" i="24" s="1"/>
  <c r="AA51" i="1" s="1"/>
  <c r="CK51" i="1" s="1"/>
  <c r="S51" i="24"/>
  <c r="AB51" i="1" s="1"/>
  <c r="T48" i="23"/>
  <c r="U48" i="23" s="1"/>
  <c r="CE48" i="1" s="1"/>
  <c r="V48" i="23"/>
  <c r="AO49" i="23"/>
  <c r="AK51" i="26" l="1"/>
  <c r="B51" i="26" s="1"/>
  <c r="BD51" i="1" s="1"/>
  <c r="E52" i="26"/>
  <c r="BK52" i="26"/>
  <c r="W51" i="26"/>
  <c r="X51" i="26" s="1"/>
  <c r="AR53" i="26"/>
  <c r="AD52" i="26"/>
  <c r="AA52" i="26" s="1"/>
  <c r="AV51" i="26"/>
  <c r="H53" i="27"/>
  <c r="BP53" i="1" s="1"/>
  <c r="AG53" i="27"/>
  <c r="T51" i="27"/>
  <c r="U51" i="27" s="1"/>
  <c r="BU51" i="1" s="1"/>
  <c r="V51" i="27"/>
  <c r="AO52" i="27"/>
  <c r="BI52" i="26"/>
  <c r="AU51" i="26"/>
  <c r="AC52" i="26"/>
  <c r="Z52" i="26" s="1"/>
  <c r="AQ53" i="26"/>
  <c r="AX52" i="25"/>
  <c r="O52" i="25"/>
  <c r="AW52" i="1" s="1"/>
  <c r="AN51" i="25"/>
  <c r="AM51" i="25" s="1"/>
  <c r="AY51" i="1" s="1"/>
  <c r="CL51" i="1" s="1"/>
  <c r="S51" i="25"/>
  <c r="AZ51" i="1" s="1"/>
  <c r="AW51" i="24"/>
  <c r="BL49" i="23"/>
  <c r="AS49" i="23"/>
  <c r="BJ49" i="23"/>
  <c r="BH49" i="23"/>
  <c r="AE49" i="23" s="1"/>
  <c r="D49" i="23" s="1"/>
  <c r="BJ52" i="27" l="1"/>
  <c r="BL52" i="27"/>
  <c r="BH52" i="27"/>
  <c r="AS52" i="27"/>
  <c r="AU52" i="27"/>
  <c r="AX52" i="26"/>
  <c r="O52" i="26"/>
  <c r="BG52" i="1" s="1"/>
  <c r="I53" i="27"/>
  <c r="BH51" i="1"/>
  <c r="AN51" i="26"/>
  <c r="AM51" i="26" s="1"/>
  <c r="BI51" i="1" s="1"/>
  <c r="S51" i="26"/>
  <c r="H52" i="26"/>
  <c r="BF52" i="1" s="1"/>
  <c r="AG52" i="26"/>
  <c r="AW51" i="25"/>
  <c r="V51" i="24"/>
  <c r="AO52" i="24"/>
  <c r="T51" i="24"/>
  <c r="U51" i="24" s="1"/>
  <c r="AC51" i="1" s="1"/>
  <c r="BM49" i="23"/>
  <c r="AF49" i="23"/>
  <c r="AG49" i="23"/>
  <c r="BN49" i="23"/>
  <c r="AH49" i="23"/>
  <c r="AX49" i="23"/>
  <c r="BO49" i="23"/>
  <c r="AY49" i="23"/>
  <c r="BJ51" i="1" l="1"/>
  <c r="AW51" i="26"/>
  <c r="T51" i="26" s="1"/>
  <c r="U51" i="26" s="1"/>
  <c r="BK51" i="1" s="1"/>
  <c r="BM52" i="27"/>
  <c r="AE52" i="27"/>
  <c r="BO52" i="27"/>
  <c r="AY52" i="27"/>
  <c r="I52" i="26"/>
  <c r="K52" i="26" s="1"/>
  <c r="BN52" i="27"/>
  <c r="AH52" i="27"/>
  <c r="AO52" i="25"/>
  <c r="V51" i="25"/>
  <c r="T51" i="25"/>
  <c r="U51" i="25" s="1"/>
  <c r="BA51" i="1" s="1"/>
  <c r="BH52" i="24"/>
  <c r="BL52" i="24"/>
  <c r="AX52" i="24" s="1"/>
  <c r="BJ52" i="24"/>
  <c r="AS52" i="24"/>
  <c r="J49" i="23"/>
  <c r="AI49" i="23"/>
  <c r="I49" i="23"/>
  <c r="E49" i="23"/>
  <c r="F49" i="23" s="1"/>
  <c r="BG50" i="23" s="1"/>
  <c r="AJ49" i="23"/>
  <c r="Q49" i="23" s="1"/>
  <c r="AL49" i="23" l="1"/>
  <c r="D52" i="27"/>
  <c r="AI52" i="27"/>
  <c r="J52" i="27"/>
  <c r="BI53" i="27"/>
  <c r="AJ52" i="27"/>
  <c r="Q52" i="27" s="1"/>
  <c r="V51" i="26"/>
  <c r="AO52" i="26"/>
  <c r="AC53" i="26"/>
  <c r="Z53" i="26" s="1"/>
  <c r="AQ54" i="26"/>
  <c r="BL52" i="25"/>
  <c r="BJ52" i="25"/>
  <c r="BH52" i="25"/>
  <c r="AE52" i="25" s="1"/>
  <c r="D52" i="25" s="1"/>
  <c r="F52" i="25" s="1"/>
  <c r="AS52" i="25"/>
  <c r="AE52" i="24"/>
  <c r="D52" i="24" s="1"/>
  <c r="F52" i="24" s="1"/>
  <c r="BN52" i="24"/>
  <c r="AH52" i="24"/>
  <c r="BO52" i="24"/>
  <c r="AY52" i="24"/>
  <c r="BM52" i="24"/>
  <c r="AF52" i="24"/>
  <c r="AU52" i="24"/>
  <c r="K49" i="23"/>
  <c r="P49" i="23"/>
  <c r="R49" i="23" s="1"/>
  <c r="BK50" i="23" s="1"/>
  <c r="AT49" i="23"/>
  <c r="AB50" i="23"/>
  <c r="Y50" i="23" s="1"/>
  <c r="AP51" i="23"/>
  <c r="AS52" i="26" l="1"/>
  <c r="BL52" i="26"/>
  <c r="BJ52" i="26"/>
  <c r="BH52" i="26"/>
  <c r="AL52" i="27"/>
  <c r="AU52" i="26"/>
  <c r="P52" i="27"/>
  <c r="R52" i="27" s="1"/>
  <c r="AG53" i="26"/>
  <c r="H53" i="26"/>
  <c r="BF53" i="1" s="1"/>
  <c r="F52" i="27"/>
  <c r="AB53" i="25"/>
  <c r="Y53" i="25" s="1"/>
  <c r="AP54" i="25"/>
  <c r="BM52" i="25"/>
  <c r="AF52" i="25"/>
  <c r="AT52" i="25"/>
  <c r="BN52" i="25"/>
  <c r="AH52" i="25"/>
  <c r="AU52" i="25"/>
  <c r="BO52" i="25"/>
  <c r="AY52" i="25"/>
  <c r="AB53" i="24"/>
  <c r="Y53" i="24" s="1"/>
  <c r="AP54" i="24"/>
  <c r="AT52" i="24"/>
  <c r="J52" i="24"/>
  <c r="BI53" i="24"/>
  <c r="AI52" i="24"/>
  <c r="E52" i="24"/>
  <c r="AJ52" i="24"/>
  <c r="Q52" i="24" s="1"/>
  <c r="BG53" i="24"/>
  <c r="AV49" i="23"/>
  <c r="AD50" i="23"/>
  <c r="AA50" i="23" s="1"/>
  <c r="AR51" i="23"/>
  <c r="C50" i="23"/>
  <c r="BY50" i="1" s="1"/>
  <c r="AK49" i="23"/>
  <c r="B49" i="23" s="1"/>
  <c r="BX49" i="1" s="1"/>
  <c r="W49" i="23"/>
  <c r="X49" i="23" s="1"/>
  <c r="AC50" i="23"/>
  <c r="Z50" i="23" s="1"/>
  <c r="AQ51" i="23"/>
  <c r="AU49" i="23"/>
  <c r="BI50" i="23"/>
  <c r="W52" i="27" l="1"/>
  <c r="X52" i="27" s="1"/>
  <c r="AR54" i="27"/>
  <c r="AD53" i="27"/>
  <c r="AA53" i="27" s="1"/>
  <c r="AV52" i="27"/>
  <c r="AK52" i="27"/>
  <c r="B52" i="27" s="1"/>
  <c r="BN52" i="1" s="1"/>
  <c r="AB53" i="27"/>
  <c r="Y53" i="27" s="1"/>
  <c r="AP54" i="27"/>
  <c r="BG53" i="27"/>
  <c r="BM52" i="26"/>
  <c r="AE52" i="26"/>
  <c r="BN52" i="26"/>
  <c r="AH52" i="26"/>
  <c r="I53" i="26"/>
  <c r="BO52" i="26"/>
  <c r="AY52" i="26"/>
  <c r="BK53" i="27"/>
  <c r="C53" i="25"/>
  <c r="AU53" i="1" s="1"/>
  <c r="AF53" i="25"/>
  <c r="E53" i="25" s="1"/>
  <c r="F53" i="25" s="1"/>
  <c r="J52" i="25"/>
  <c r="BI53" i="25"/>
  <c r="AI52" i="25"/>
  <c r="AJ52" i="25"/>
  <c r="Q52" i="25" s="1"/>
  <c r="E52" i="25"/>
  <c r="BG53" i="25"/>
  <c r="AL52" i="24"/>
  <c r="C53" i="24"/>
  <c r="W53" i="1" s="1"/>
  <c r="AF53" i="24"/>
  <c r="E53" i="24" s="1"/>
  <c r="F53" i="24" s="1"/>
  <c r="P52" i="24"/>
  <c r="H50" i="23"/>
  <c r="BZ50" i="1" s="1"/>
  <c r="O50" i="23"/>
  <c r="CA50" i="1" s="1"/>
  <c r="CB49" i="1"/>
  <c r="S49" i="23"/>
  <c r="AN49" i="23"/>
  <c r="AM49" i="23" s="1"/>
  <c r="CC49" i="1" s="1"/>
  <c r="D52" i="26" l="1"/>
  <c r="AI52" i="26"/>
  <c r="AX53" i="27"/>
  <c r="O53" i="27"/>
  <c r="BQ53" i="1" s="1"/>
  <c r="J52" i="26"/>
  <c r="AJ52" i="26"/>
  <c r="Q52" i="26" s="1"/>
  <c r="BI53" i="26"/>
  <c r="C53" i="27"/>
  <c r="BO53" i="1" s="1"/>
  <c r="BR52" i="1"/>
  <c r="AN52" i="27"/>
  <c r="AM52" i="27" s="1"/>
  <c r="BS52" i="1" s="1"/>
  <c r="S52" i="27"/>
  <c r="AP55" i="25"/>
  <c r="AB54" i="25"/>
  <c r="Y54" i="25" s="1"/>
  <c r="P52" i="25"/>
  <c r="AL52" i="25"/>
  <c r="AB54" i="24"/>
  <c r="Y54" i="24" s="1"/>
  <c r="AP55" i="24"/>
  <c r="R52" i="24"/>
  <c r="AK52" i="24"/>
  <c r="B52" i="24" s="1"/>
  <c r="V52" i="1" s="1"/>
  <c r="CD49" i="1"/>
  <c r="AW49" i="23"/>
  <c r="T49" i="23" s="1"/>
  <c r="U49" i="23" s="1"/>
  <c r="CE49" i="1" s="1"/>
  <c r="BT52" i="1" l="1"/>
  <c r="AW52" i="27"/>
  <c r="P52" i="26"/>
  <c r="R52" i="26" s="1"/>
  <c r="BK53" i="26" s="1"/>
  <c r="AL52" i="26"/>
  <c r="F52" i="26"/>
  <c r="C54" i="25"/>
  <c r="AU54" i="1" s="1"/>
  <c r="AE54" i="25"/>
  <c r="D54" i="25" s="1"/>
  <c r="F54" i="25" s="1"/>
  <c r="AP56" i="25" s="1"/>
  <c r="R52" i="25"/>
  <c r="AK52" i="25"/>
  <c r="B52" i="25" s="1"/>
  <c r="AT52" i="1" s="1"/>
  <c r="AV52" i="24"/>
  <c r="AD53" i="24"/>
  <c r="AA53" i="24" s="1"/>
  <c r="C54" i="24"/>
  <c r="W54" i="1" s="1"/>
  <c r="AE54" i="24"/>
  <c r="D54" i="24" s="1"/>
  <c r="F54" i="24" s="1"/>
  <c r="W52" i="24"/>
  <c r="X52" i="24" s="1"/>
  <c r="Z52" i="1" s="1"/>
  <c r="AR54" i="24"/>
  <c r="BK53" i="24"/>
  <c r="V49" i="23"/>
  <c r="AO50" i="23"/>
  <c r="AK52" i="26" l="1"/>
  <c r="B52" i="26" s="1"/>
  <c r="BD52" i="1" s="1"/>
  <c r="U52" i="26"/>
  <c r="BK52" i="1" s="1"/>
  <c r="AB53" i="26"/>
  <c r="Y53" i="26" s="1"/>
  <c r="AP54" i="26"/>
  <c r="AT52" i="26"/>
  <c r="AT53" i="26" s="1"/>
  <c r="BG53" i="26"/>
  <c r="W52" i="26"/>
  <c r="X52" i="26" s="1"/>
  <c r="AD53" i="26"/>
  <c r="AA53" i="26" s="1"/>
  <c r="AR54" i="26"/>
  <c r="AV52" i="26"/>
  <c r="T52" i="27"/>
  <c r="U52" i="27" s="1"/>
  <c r="BU52" i="1" s="1"/>
  <c r="AO53" i="27"/>
  <c r="V52" i="27"/>
  <c r="AV52" i="25"/>
  <c r="AD53" i="25"/>
  <c r="AA53" i="25" s="1"/>
  <c r="AB55" i="25"/>
  <c r="Y55" i="25" s="1"/>
  <c r="W52" i="25"/>
  <c r="X52" i="25" s="1"/>
  <c r="AX52" i="1" s="1"/>
  <c r="AR54" i="25"/>
  <c r="BK53" i="25"/>
  <c r="AB55" i="24"/>
  <c r="Y55" i="24" s="1"/>
  <c r="AP56" i="24"/>
  <c r="O53" i="24"/>
  <c r="Y53" i="1" s="1"/>
  <c r="AN52" i="24"/>
  <c r="AM52" i="24" s="1"/>
  <c r="AA52" i="1" s="1"/>
  <c r="CK52" i="1" s="1"/>
  <c r="S52" i="24"/>
  <c r="AB52" i="1" s="1"/>
  <c r="BJ50" i="23"/>
  <c r="AS50" i="23"/>
  <c r="BL50" i="23"/>
  <c r="AX50" i="23" s="1"/>
  <c r="BH50" i="23"/>
  <c r="AX53" i="26" l="1"/>
  <c r="O53" i="26"/>
  <c r="BG53" i="1" s="1"/>
  <c r="C53" i="26"/>
  <c r="BE53" i="1" s="1"/>
  <c r="AF53" i="26"/>
  <c r="BH52" i="1"/>
  <c r="AN52" i="26"/>
  <c r="AM52" i="26" s="1"/>
  <c r="BI52" i="1" s="1"/>
  <c r="S52" i="26"/>
  <c r="AS53" i="27"/>
  <c r="BL53" i="27"/>
  <c r="BH53" i="27"/>
  <c r="BJ53" i="27"/>
  <c r="C55" i="25"/>
  <c r="AU55" i="1" s="1"/>
  <c r="AN52" i="25"/>
  <c r="AM52" i="25" s="1"/>
  <c r="AY52" i="1" s="1"/>
  <c r="CL52" i="1" s="1"/>
  <c r="S52" i="25"/>
  <c r="AZ52" i="1" s="1"/>
  <c r="AX53" i="25"/>
  <c r="O53" i="25"/>
  <c r="AW53" i="1" s="1"/>
  <c r="AF55" i="24"/>
  <c r="E55" i="24" s="1"/>
  <c r="C55" i="24"/>
  <c r="W55" i="1" s="1"/>
  <c r="AW52" i="24"/>
  <c r="T52" i="24" s="1"/>
  <c r="U52" i="24" s="1"/>
  <c r="AC52" i="1" s="1"/>
  <c r="BO50" i="23"/>
  <c r="AY50" i="23"/>
  <c r="AE50" i="23"/>
  <c r="BM50" i="23"/>
  <c r="AF50" i="23"/>
  <c r="AG50" i="23"/>
  <c r="BN50" i="23"/>
  <c r="AH50" i="23"/>
  <c r="J50" i="23" s="1"/>
  <c r="K50" i="23" s="1"/>
  <c r="AU50" i="23" s="1"/>
  <c r="BN53" i="27" l="1"/>
  <c r="AH53" i="27"/>
  <c r="J53" i="27" s="1"/>
  <c r="K53" i="27" s="1"/>
  <c r="E53" i="26"/>
  <c r="AE53" i="27"/>
  <c r="BM53" i="27"/>
  <c r="AF53" i="27"/>
  <c r="BO53" i="27"/>
  <c r="AY53" i="27"/>
  <c r="AW52" i="26"/>
  <c r="T52" i="26" s="1"/>
  <c r="BJ52" i="1"/>
  <c r="AF55" i="25"/>
  <c r="E55" i="25" s="1"/>
  <c r="AW52" i="25"/>
  <c r="V52" i="24"/>
  <c r="AO53" i="24"/>
  <c r="AC51" i="23"/>
  <c r="Z51" i="23" s="1"/>
  <c r="AQ52" i="23"/>
  <c r="E50" i="23"/>
  <c r="AJ50" i="23"/>
  <c r="Q50" i="23" s="1"/>
  <c r="R50" i="23" s="1"/>
  <c r="AV50" i="23" s="1"/>
  <c r="AI50" i="23"/>
  <c r="D50" i="23"/>
  <c r="I50" i="23"/>
  <c r="BI51" i="23"/>
  <c r="E53" i="27" l="1"/>
  <c r="AJ53" i="27"/>
  <c r="Q53" i="27" s="1"/>
  <c r="R53" i="27" s="1"/>
  <c r="D53" i="27"/>
  <c r="AI53" i="27"/>
  <c r="F53" i="26"/>
  <c r="V52" i="26"/>
  <c r="AO53" i="26"/>
  <c r="AQ55" i="27"/>
  <c r="AC54" i="27"/>
  <c r="Z54" i="27" s="1"/>
  <c r="BI54" i="27"/>
  <c r="AU53" i="27"/>
  <c r="V52" i="25"/>
  <c r="AO53" i="25"/>
  <c r="T52" i="25"/>
  <c r="U52" i="25" s="1"/>
  <c r="BA52" i="1" s="1"/>
  <c r="AS53" i="24"/>
  <c r="BL53" i="24"/>
  <c r="AX53" i="24" s="1"/>
  <c r="BJ53" i="24"/>
  <c r="AG53" i="24" s="1"/>
  <c r="I53" i="24" s="1"/>
  <c r="BH53" i="24"/>
  <c r="AT53" i="24" s="1"/>
  <c r="H51" i="23"/>
  <c r="BZ51" i="1" s="1"/>
  <c r="F50" i="23"/>
  <c r="AT50" i="23" s="1"/>
  <c r="AL50" i="23"/>
  <c r="P50" i="23"/>
  <c r="AK50" i="23" s="1"/>
  <c r="BK51" i="23"/>
  <c r="AD51" i="23"/>
  <c r="AA51" i="23" s="1"/>
  <c r="AR52" i="23"/>
  <c r="AP55" i="26" l="1"/>
  <c r="AB54" i="26"/>
  <c r="Y54" i="26" s="1"/>
  <c r="BK54" i="27"/>
  <c r="P53" i="27"/>
  <c r="AK53" i="27" s="1"/>
  <c r="H54" i="27"/>
  <c r="BP54" i="1" s="1"/>
  <c r="AD54" i="27"/>
  <c r="AA54" i="27" s="1"/>
  <c r="AR55" i="27"/>
  <c r="AV53" i="27"/>
  <c r="BH53" i="26"/>
  <c r="AS53" i="26"/>
  <c r="BJ53" i="26"/>
  <c r="BL53" i="26"/>
  <c r="T53" i="26"/>
  <c r="F53" i="27"/>
  <c r="AL53" i="27"/>
  <c r="BL53" i="25"/>
  <c r="BJ53" i="25"/>
  <c r="AG53" i="25" s="1"/>
  <c r="I53" i="25" s="1"/>
  <c r="BH53" i="25"/>
  <c r="AT53" i="25" s="1"/>
  <c r="AS53" i="25"/>
  <c r="BM53" i="24"/>
  <c r="AE53" i="24"/>
  <c r="BO53" i="24"/>
  <c r="AY53" i="24"/>
  <c r="BN53" i="24"/>
  <c r="AH53" i="24"/>
  <c r="B50" i="23"/>
  <c r="BX50" i="1" s="1"/>
  <c r="AB51" i="23"/>
  <c r="Y51" i="23" s="1"/>
  <c r="AP52" i="23"/>
  <c r="W50" i="23"/>
  <c r="X50" i="23" s="1"/>
  <c r="BG51" i="23"/>
  <c r="O51" i="23"/>
  <c r="CA51" i="1" s="1"/>
  <c r="AX51" i="23"/>
  <c r="B53" i="27" l="1"/>
  <c r="BN53" i="1" s="1"/>
  <c r="AP55" i="27"/>
  <c r="AT53" i="27"/>
  <c r="AB54" i="27"/>
  <c r="Y54" i="27" s="1"/>
  <c r="BG54" i="27"/>
  <c r="BO53" i="26"/>
  <c r="AY53" i="26"/>
  <c r="C54" i="26"/>
  <c r="BE54" i="1" s="1"/>
  <c r="AE54" i="26"/>
  <c r="BN53" i="26"/>
  <c r="AH53" i="26"/>
  <c r="AY54" i="27"/>
  <c r="O54" i="27"/>
  <c r="BQ54" i="1" s="1"/>
  <c r="W53" i="27"/>
  <c r="X53" i="27" s="1"/>
  <c r="BM53" i="26"/>
  <c r="AE53" i="26"/>
  <c r="BM53" i="25"/>
  <c r="AE53" i="25"/>
  <c r="BN53" i="25"/>
  <c r="AH53" i="25"/>
  <c r="BO53" i="25"/>
  <c r="AY53" i="25"/>
  <c r="D53" i="24"/>
  <c r="BG54" i="24"/>
  <c r="AI53" i="24"/>
  <c r="J53" i="24"/>
  <c r="AJ53" i="24"/>
  <c r="Q53" i="24" s="1"/>
  <c r="R53" i="24" s="1"/>
  <c r="AD54" i="24" s="1"/>
  <c r="AA54" i="24" s="1"/>
  <c r="CB50" i="1"/>
  <c r="S50" i="23"/>
  <c r="AN50" i="23"/>
  <c r="AM50" i="23" s="1"/>
  <c r="CC50" i="1" s="1"/>
  <c r="C51" i="23"/>
  <c r="BY51" i="1" s="1"/>
  <c r="AE51" i="23"/>
  <c r="J53" i="26" l="1"/>
  <c r="AJ53" i="26"/>
  <c r="Q53" i="26" s="1"/>
  <c r="R53" i="26" s="1"/>
  <c r="D53" i="26"/>
  <c r="AI53" i="26"/>
  <c r="BG54" i="26"/>
  <c r="C54" i="27"/>
  <c r="BO54" i="1" s="1"/>
  <c r="AE54" i="27"/>
  <c r="BR53" i="1"/>
  <c r="AN53" i="27"/>
  <c r="AM53" i="27" s="1"/>
  <c r="BS53" i="1" s="1"/>
  <c r="S53" i="27"/>
  <c r="D54" i="26"/>
  <c r="BG54" i="25"/>
  <c r="D53" i="25"/>
  <c r="AI53" i="25"/>
  <c r="J53" i="25"/>
  <c r="AJ53" i="25"/>
  <c r="Q53" i="25" s="1"/>
  <c r="R53" i="25" s="1"/>
  <c r="P53" i="24"/>
  <c r="AK53" i="24" s="1"/>
  <c r="BK54" i="24"/>
  <c r="AR55" i="24"/>
  <c r="AV53" i="24"/>
  <c r="K53" i="24"/>
  <c r="AL53" i="24"/>
  <c r="D51" i="23"/>
  <c r="CD50" i="1"/>
  <c r="AW50" i="23"/>
  <c r="D54" i="27" l="1"/>
  <c r="F54" i="26"/>
  <c r="BK54" i="26"/>
  <c r="P53" i="26"/>
  <c r="AK53" i="26" s="1"/>
  <c r="BT53" i="1"/>
  <c r="AW53" i="27"/>
  <c r="T53" i="27"/>
  <c r="U53" i="27" s="1"/>
  <c r="BU53" i="1" s="1"/>
  <c r="AD54" i="26"/>
  <c r="AA54" i="26" s="1"/>
  <c r="AR55" i="26"/>
  <c r="AV53" i="26"/>
  <c r="K53" i="26"/>
  <c r="AL53" i="26"/>
  <c r="AD54" i="25"/>
  <c r="AA54" i="25" s="1"/>
  <c r="P53" i="25"/>
  <c r="AK53" i="25" s="1"/>
  <c r="BK54" i="25"/>
  <c r="AR55" i="25"/>
  <c r="AV53" i="25"/>
  <c r="AV54" i="25" s="1"/>
  <c r="K53" i="25"/>
  <c r="AL53" i="25"/>
  <c r="W53" i="24"/>
  <c r="X53" i="24" s="1"/>
  <c r="Z53" i="1" s="1"/>
  <c r="AC54" i="24"/>
  <c r="Z54" i="24" s="1"/>
  <c r="AY54" i="24"/>
  <c r="O54" i="24"/>
  <c r="Y54" i="1" s="1"/>
  <c r="B53" i="24"/>
  <c r="V53" i="1" s="1"/>
  <c r="AQ55" i="24"/>
  <c r="BI54" i="24"/>
  <c r="AU53" i="24"/>
  <c r="T50" i="23"/>
  <c r="U50" i="23" s="1"/>
  <c r="CE50" i="1" s="1"/>
  <c r="AO51" i="23"/>
  <c r="V50" i="23"/>
  <c r="B53" i="26" l="1"/>
  <c r="BD53" i="1" s="1"/>
  <c r="AQ55" i="26"/>
  <c r="AC54" i="26"/>
  <c r="Z54" i="26" s="1"/>
  <c r="BI54" i="26"/>
  <c r="AU53" i="26"/>
  <c r="V53" i="27"/>
  <c r="AO54" i="27"/>
  <c r="AN53" i="24"/>
  <c r="AM53" i="24" s="1"/>
  <c r="AA53" i="1" s="1"/>
  <c r="CK53" i="1" s="1"/>
  <c r="AY54" i="26"/>
  <c r="O54" i="26"/>
  <c r="BG54" i="1" s="1"/>
  <c r="AB55" i="26"/>
  <c r="Y55" i="26" s="1"/>
  <c r="AP56" i="26"/>
  <c r="W53" i="26"/>
  <c r="X53" i="26" s="1"/>
  <c r="F54" i="27"/>
  <c r="W53" i="25"/>
  <c r="X53" i="25" s="1"/>
  <c r="AX53" i="1" s="1"/>
  <c r="AC54" i="25"/>
  <c r="Z54" i="25" s="1"/>
  <c r="AY54" i="25"/>
  <c r="O54" i="25"/>
  <c r="AW54" i="1" s="1"/>
  <c r="B53" i="25"/>
  <c r="AQ55" i="25"/>
  <c r="BI54" i="25"/>
  <c r="AU53" i="25"/>
  <c r="S53" i="24"/>
  <c r="AB53" i="1" s="1"/>
  <c r="H54" i="24"/>
  <c r="X54" i="1" s="1"/>
  <c r="BJ51" i="23"/>
  <c r="AS51" i="23"/>
  <c r="BH51" i="23"/>
  <c r="BL51" i="23"/>
  <c r="AP56" i="27" l="1"/>
  <c r="AB55" i="27"/>
  <c r="Y55" i="27" s="1"/>
  <c r="BH53" i="1"/>
  <c r="AN53" i="26"/>
  <c r="AM53" i="26" s="1"/>
  <c r="BI53" i="1" s="1"/>
  <c r="S53" i="26"/>
  <c r="AN53" i="25"/>
  <c r="AM53" i="25" s="1"/>
  <c r="AY53" i="1" s="1"/>
  <c r="CL53" i="1" s="1"/>
  <c r="C55" i="26"/>
  <c r="BE55" i="1" s="1"/>
  <c r="AF55" i="26"/>
  <c r="AH54" i="26"/>
  <c r="J54" i="26" s="1"/>
  <c r="H54" i="26"/>
  <c r="BF54" i="1" s="1"/>
  <c r="S53" i="25"/>
  <c r="AZ53" i="1" s="1"/>
  <c r="AT53" i="1"/>
  <c r="BL54" i="27"/>
  <c r="BJ54" i="27"/>
  <c r="AS54" i="27"/>
  <c r="BH54" i="27"/>
  <c r="H54" i="25"/>
  <c r="AV54" i="1" s="1"/>
  <c r="AW53" i="24"/>
  <c r="T53" i="24" s="1"/>
  <c r="U53" i="24" s="1"/>
  <c r="AC53" i="1" s="1"/>
  <c r="AY51" i="23"/>
  <c r="BO51" i="23"/>
  <c r="BM51" i="23"/>
  <c r="AF51" i="23"/>
  <c r="AG51" i="23"/>
  <c r="BN51" i="23"/>
  <c r="AH51" i="23"/>
  <c r="AW53" i="25" l="1"/>
  <c r="T53" i="25" s="1"/>
  <c r="U53" i="25" s="1"/>
  <c r="BA53" i="1" s="1"/>
  <c r="BJ53" i="1"/>
  <c r="AW53" i="26"/>
  <c r="U53" i="26"/>
  <c r="BK53" i="1" s="1"/>
  <c r="AT54" i="27"/>
  <c r="BM54" i="27"/>
  <c r="AF54" i="27"/>
  <c r="E55" i="26"/>
  <c r="AH54" i="27"/>
  <c r="J54" i="27" s="1"/>
  <c r="BN54" i="27"/>
  <c r="AG54" i="27"/>
  <c r="BO54" i="27"/>
  <c r="AX54" i="27"/>
  <c r="AF55" i="27"/>
  <c r="C55" i="27"/>
  <c r="BO55" i="1" s="1"/>
  <c r="AO54" i="25"/>
  <c r="V53" i="24"/>
  <c r="AO54" i="24"/>
  <c r="J51" i="23"/>
  <c r="AI51" i="23"/>
  <c r="E51" i="23"/>
  <c r="AJ51" i="23"/>
  <c r="Q51" i="23" s="1"/>
  <c r="I51" i="23"/>
  <c r="V53" i="25" l="1"/>
  <c r="AI54" i="27"/>
  <c r="P54" i="27" s="1"/>
  <c r="R54" i="27" s="1"/>
  <c r="E55" i="27"/>
  <c r="E54" i="27"/>
  <c r="AJ54" i="27"/>
  <c r="Q54" i="27" s="1"/>
  <c r="BG55" i="27"/>
  <c r="I54" i="27"/>
  <c r="AO54" i="26"/>
  <c r="V53" i="26"/>
  <c r="BL54" i="25"/>
  <c r="BJ54" i="25"/>
  <c r="AH54" i="25" s="1"/>
  <c r="J54" i="25" s="1"/>
  <c r="BH54" i="25"/>
  <c r="AT54" i="25" s="1"/>
  <c r="AS54" i="25"/>
  <c r="BL54" i="24"/>
  <c r="AS54" i="24"/>
  <c r="BJ54" i="24"/>
  <c r="AH54" i="24" s="1"/>
  <c r="J54" i="24" s="1"/>
  <c r="BH54" i="24"/>
  <c r="AT54" i="24" s="1"/>
  <c r="K51" i="23"/>
  <c r="BI52" i="23" s="1"/>
  <c r="F51" i="23"/>
  <c r="AL51" i="23"/>
  <c r="P51" i="23"/>
  <c r="AK51" i="23" s="1"/>
  <c r="AU51" i="23"/>
  <c r="BK55" i="27" l="1"/>
  <c r="AR56" i="27"/>
  <c r="AD55" i="27"/>
  <c r="AA55" i="27" s="1"/>
  <c r="AV54" i="27"/>
  <c r="BH54" i="26"/>
  <c r="BJ54" i="26"/>
  <c r="AS54" i="26"/>
  <c r="BL54" i="26"/>
  <c r="AL54" i="27"/>
  <c r="K54" i="27"/>
  <c r="AK54" i="27"/>
  <c r="BM54" i="25"/>
  <c r="AF54" i="25"/>
  <c r="BN54" i="25"/>
  <c r="AG54" i="25"/>
  <c r="BO54" i="25"/>
  <c r="AX54" i="25"/>
  <c r="AI54" i="25" s="1"/>
  <c r="BN54" i="24"/>
  <c r="AG54" i="24"/>
  <c r="BM54" i="24"/>
  <c r="AF54" i="24"/>
  <c r="BO54" i="24"/>
  <c r="AX54" i="24"/>
  <c r="AI54" i="24" s="1"/>
  <c r="AQ53" i="23"/>
  <c r="AC52" i="23"/>
  <c r="Z52" i="23" s="1"/>
  <c r="H52" i="23" s="1"/>
  <c r="BZ52" i="1" s="1"/>
  <c r="R51" i="23"/>
  <c r="W51" i="23" s="1"/>
  <c r="X51" i="23" s="1"/>
  <c r="B51" i="23"/>
  <c r="BX51" i="1" s="1"/>
  <c r="BG52" i="23"/>
  <c r="AB52" i="23"/>
  <c r="Y52" i="23" s="1"/>
  <c r="AP53" i="23"/>
  <c r="AT51" i="23"/>
  <c r="BN54" i="26" l="1"/>
  <c r="AG54" i="26"/>
  <c r="B54" i="27"/>
  <c r="BN54" i="1" s="1"/>
  <c r="BM54" i="26"/>
  <c r="AF54" i="26"/>
  <c r="W54" i="27"/>
  <c r="X54" i="27" s="1"/>
  <c r="AC55" i="27"/>
  <c r="Z55" i="27" s="1"/>
  <c r="AQ56" i="27"/>
  <c r="AU54" i="27"/>
  <c r="BI55" i="27"/>
  <c r="AT54" i="26"/>
  <c r="BO54" i="26"/>
  <c r="AX54" i="26"/>
  <c r="AI54" i="26" s="1"/>
  <c r="P54" i="26" s="1"/>
  <c r="R54" i="26" s="1"/>
  <c r="AX55" i="27"/>
  <c r="O55" i="27"/>
  <c r="BQ55" i="1" s="1"/>
  <c r="P54" i="25"/>
  <c r="R54" i="25" s="1"/>
  <c r="I54" i="25"/>
  <c r="E54" i="25"/>
  <c r="AJ54" i="25"/>
  <c r="Q54" i="25" s="1"/>
  <c r="BG55" i="25"/>
  <c r="P54" i="24"/>
  <c r="R54" i="24" s="1"/>
  <c r="AV54" i="24" s="1"/>
  <c r="E54" i="24"/>
  <c r="AJ54" i="24"/>
  <c r="Q54" i="24" s="1"/>
  <c r="BG55" i="24"/>
  <c r="I54" i="24"/>
  <c r="BK52" i="23"/>
  <c r="AV51" i="23"/>
  <c r="AR53" i="23"/>
  <c r="AD52" i="23"/>
  <c r="AA52" i="23" s="1"/>
  <c r="AG52" i="23"/>
  <c r="I52" i="23" s="1"/>
  <c r="AN51" i="23"/>
  <c r="AM51" i="23" s="1"/>
  <c r="CC51" i="1" s="1"/>
  <c r="CB51" i="1"/>
  <c r="S51" i="23"/>
  <c r="C52" i="23"/>
  <c r="BY52" i="1" s="1"/>
  <c r="AD55" i="26" l="1"/>
  <c r="AA55" i="26" s="1"/>
  <c r="AR56" i="26"/>
  <c r="AV54" i="26"/>
  <c r="AV55" i="26" s="1"/>
  <c r="H55" i="27"/>
  <c r="BP55" i="1" s="1"/>
  <c r="BR54" i="1"/>
  <c r="S54" i="27"/>
  <c r="AN54" i="27"/>
  <c r="AM54" i="27" s="1"/>
  <c r="BS54" i="1" s="1"/>
  <c r="AJ54" i="26"/>
  <c r="Q54" i="26" s="1"/>
  <c r="E54" i="26"/>
  <c r="BG55" i="26"/>
  <c r="I54" i="26"/>
  <c r="BK55" i="25"/>
  <c r="AD55" i="25"/>
  <c r="AA55" i="25" s="1"/>
  <c r="K54" i="25"/>
  <c r="W54" i="25" s="1"/>
  <c r="X54" i="25" s="1"/>
  <c r="AX54" i="1" s="1"/>
  <c r="AK54" i="25"/>
  <c r="AL54" i="25"/>
  <c r="AR56" i="25"/>
  <c r="BK55" i="24"/>
  <c r="AD55" i="24"/>
  <c r="AA55" i="24" s="1"/>
  <c r="K54" i="24"/>
  <c r="AC55" i="24" s="1"/>
  <c r="Z55" i="24" s="1"/>
  <c r="AK54" i="24"/>
  <c r="AL54" i="24"/>
  <c r="AR56" i="24"/>
  <c r="O52" i="23"/>
  <c r="CA52" i="1" s="1"/>
  <c r="CD51" i="1"/>
  <c r="AW51" i="23"/>
  <c r="T51" i="23" s="1"/>
  <c r="U51" i="23" s="1"/>
  <c r="CE51" i="1" s="1"/>
  <c r="AL54" i="26" l="1"/>
  <c r="W54" i="24"/>
  <c r="X54" i="24" s="1"/>
  <c r="Z54" i="1" s="1"/>
  <c r="BK55" i="26"/>
  <c r="BT54" i="1"/>
  <c r="AW54" i="27"/>
  <c r="AX55" i="26"/>
  <c r="O55" i="26"/>
  <c r="BG55" i="1" s="1"/>
  <c r="K54" i="26"/>
  <c r="AK54" i="26"/>
  <c r="B54" i="26" s="1"/>
  <c r="AC55" i="25"/>
  <c r="Z55" i="25" s="1"/>
  <c r="B54" i="25"/>
  <c r="AT54" i="1" s="1"/>
  <c r="AN54" i="25"/>
  <c r="AM54" i="25" s="1"/>
  <c r="AY54" i="1" s="1"/>
  <c r="CL54" i="1" s="1"/>
  <c r="S54" i="25"/>
  <c r="AZ54" i="1" s="1"/>
  <c r="AX55" i="25"/>
  <c r="O55" i="25"/>
  <c r="AW55" i="1" s="1"/>
  <c r="AQ56" i="25"/>
  <c r="AU54" i="25"/>
  <c r="BI55" i="25"/>
  <c r="AX55" i="24"/>
  <c r="O55" i="24"/>
  <c r="Y55" i="1" s="1"/>
  <c r="B54" i="24"/>
  <c r="AQ56" i="24"/>
  <c r="AU54" i="24"/>
  <c r="BI55" i="24"/>
  <c r="AO52" i="23"/>
  <c r="V51" i="23"/>
  <c r="AN54" i="24" l="1"/>
  <c r="AM54" i="24" s="1"/>
  <c r="AA54" i="1" s="1"/>
  <c r="CK54" i="1" s="1"/>
  <c r="BD54" i="1"/>
  <c r="W54" i="26"/>
  <c r="X54" i="26" s="1"/>
  <c r="AC55" i="26"/>
  <c r="Z55" i="26" s="1"/>
  <c r="AQ56" i="26"/>
  <c r="AU54" i="26"/>
  <c r="AU55" i="26" s="1"/>
  <c r="BI55" i="26"/>
  <c r="T54" i="27"/>
  <c r="U54" i="27" s="1"/>
  <c r="BU54" i="1" s="1"/>
  <c r="AO55" i="27"/>
  <c r="V54" i="27"/>
  <c r="S54" i="24"/>
  <c r="AB54" i="1" s="1"/>
  <c r="V54" i="1"/>
  <c r="H55" i="25"/>
  <c r="AV55" i="1" s="1"/>
  <c r="AW54" i="25"/>
  <c r="T54" i="25" s="1"/>
  <c r="U54" i="25" s="1"/>
  <c r="BA54" i="1" s="1"/>
  <c r="H55" i="24"/>
  <c r="X55" i="1" s="1"/>
  <c r="BL52" i="23"/>
  <c r="AX52" i="23" s="1"/>
  <c r="AS52" i="23"/>
  <c r="BH52" i="23"/>
  <c r="AE52" i="23" s="1"/>
  <c r="D52" i="23" s="1"/>
  <c r="BJ52" i="23"/>
  <c r="AW54" i="24" l="1"/>
  <c r="T54" i="24" s="1"/>
  <c r="U54" i="24" s="1"/>
  <c r="AC54" i="1" s="1"/>
  <c r="H55" i="26"/>
  <c r="BF55" i="1" s="1"/>
  <c r="AG55" i="26"/>
  <c r="BL55" i="27"/>
  <c r="BH55" i="27"/>
  <c r="BJ55" i="27"/>
  <c r="AS55" i="27"/>
  <c r="BH54" i="1"/>
  <c r="AN54" i="26"/>
  <c r="AM54" i="26" s="1"/>
  <c r="BI54" i="1" s="1"/>
  <c r="S54" i="26"/>
  <c r="V54" i="25"/>
  <c r="AO55" i="25"/>
  <c r="AO55" i="24"/>
  <c r="BN52" i="23"/>
  <c r="AH52" i="23"/>
  <c r="BM52" i="23"/>
  <c r="AF52" i="23"/>
  <c r="BO52" i="23"/>
  <c r="AY52" i="23"/>
  <c r="V54" i="24" l="1"/>
  <c r="AG55" i="27"/>
  <c r="BN55" i="27"/>
  <c r="AH55" i="27"/>
  <c r="BO55" i="27"/>
  <c r="AY55" i="27"/>
  <c r="AI52" i="23"/>
  <c r="P52" i="23" s="1"/>
  <c r="AW54" i="26"/>
  <c r="BJ54" i="1"/>
  <c r="T54" i="26"/>
  <c r="U54" i="26" s="1"/>
  <c r="BK54" i="1" s="1"/>
  <c r="I55" i="26"/>
  <c r="K55" i="26" s="1"/>
  <c r="BM55" i="27"/>
  <c r="AE55" i="27"/>
  <c r="BJ55" i="25"/>
  <c r="AG55" i="25" s="1"/>
  <c r="I55" i="25" s="1"/>
  <c r="K55" i="25" s="1"/>
  <c r="AQ57" i="25" s="1"/>
  <c r="BL55" i="25"/>
  <c r="BH55" i="25"/>
  <c r="AS55" i="25"/>
  <c r="BL55" i="24"/>
  <c r="BJ55" i="24"/>
  <c r="AG55" i="24" s="1"/>
  <c r="I55" i="24" s="1"/>
  <c r="K55" i="24" s="1"/>
  <c r="AQ57" i="24" s="1"/>
  <c r="BH55" i="24"/>
  <c r="AS55" i="24"/>
  <c r="J52" i="23"/>
  <c r="K52" i="23" s="1"/>
  <c r="AJ52" i="23"/>
  <c r="Q52" i="23" s="1"/>
  <c r="E52" i="23"/>
  <c r="V54" i="26" l="1"/>
  <c r="AO55" i="26"/>
  <c r="D55" i="27"/>
  <c r="AI55" i="27"/>
  <c r="J55" i="27"/>
  <c r="AJ55" i="27"/>
  <c r="Q55" i="27" s="1"/>
  <c r="AC56" i="26"/>
  <c r="Z56" i="26" s="1"/>
  <c r="AQ57" i="26"/>
  <c r="I55" i="27"/>
  <c r="K55" i="27" s="1"/>
  <c r="BI56" i="27" s="1"/>
  <c r="AC56" i="25"/>
  <c r="Z56" i="25" s="1"/>
  <c r="AU55" i="25"/>
  <c r="BM55" i="25"/>
  <c r="AE55" i="25"/>
  <c r="BO55" i="25"/>
  <c r="AY55" i="25"/>
  <c r="BN55" i="25"/>
  <c r="AH55" i="25"/>
  <c r="AC56" i="24"/>
  <c r="Z56" i="24" s="1"/>
  <c r="H56" i="24" s="1"/>
  <c r="X56" i="1" s="1"/>
  <c r="AU55" i="24"/>
  <c r="BM55" i="24"/>
  <c r="AE55" i="24"/>
  <c r="BN55" i="24"/>
  <c r="AH55" i="24"/>
  <c r="BO55" i="24"/>
  <c r="AY55" i="24"/>
  <c r="BI53" i="23"/>
  <c r="AU52" i="23"/>
  <c r="AL52" i="23"/>
  <c r="F52" i="23"/>
  <c r="AT52" i="23" s="1"/>
  <c r="AC53" i="23"/>
  <c r="Z53" i="23" s="1"/>
  <c r="AQ54" i="23"/>
  <c r="R52" i="23"/>
  <c r="AK52" i="23"/>
  <c r="AL55" i="27" l="1"/>
  <c r="P55" i="27"/>
  <c r="R55" i="27" s="1"/>
  <c r="BK56" i="27" s="1"/>
  <c r="AC56" i="27"/>
  <c r="Z56" i="27" s="1"/>
  <c r="AQ57" i="27"/>
  <c r="AU55" i="27"/>
  <c r="F55" i="27"/>
  <c r="BJ55" i="26"/>
  <c r="AS55" i="26"/>
  <c r="BH55" i="26"/>
  <c r="BL55" i="26"/>
  <c r="T55" i="26"/>
  <c r="H56" i="26"/>
  <c r="BF56" i="1" s="1"/>
  <c r="AG56" i="26"/>
  <c r="H56" i="25"/>
  <c r="AV56" i="1" s="1"/>
  <c r="D55" i="25"/>
  <c r="AI55" i="25"/>
  <c r="J55" i="25"/>
  <c r="AJ55" i="25"/>
  <c r="Q55" i="25" s="1"/>
  <c r="BI56" i="25"/>
  <c r="J55" i="24"/>
  <c r="AJ55" i="24"/>
  <c r="Q55" i="24" s="1"/>
  <c r="BI56" i="24"/>
  <c r="D55" i="24"/>
  <c r="AI55" i="24"/>
  <c r="BK53" i="23"/>
  <c r="AV52" i="23"/>
  <c r="B52" i="23"/>
  <c r="BX52" i="1" s="1"/>
  <c r="W52" i="23"/>
  <c r="X52" i="23" s="1"/>
  <c r="AN52" i="23" s="1"/>
  <c r="AM52" i="23" s="1"/>
  <c r="CC52" i="1" s="1"/>
  <c r="H53" i="23"/>
  <c r="BZ53" i="1" s="1"/>
  <c r="AD53" i="23"/>
  <c r="AA53" i="23" s="1"/>
  <c r="AR54" i="23"/>
  <c r="AB53" i="23"/>
  <c r="Y53" i="23" s="1"/>
  <c r="AP54" i="23"/>
  <c r="BG53" i="23"/>
  <c r="AK55" i="27" l="1"/>
  <c r="B55" i="27" s="1"/>
  <c r="BN55" i="1" s="1"/>
  <c r="BO55" i="26"/>
  <c r="AY55" i="26"/>
  <c r="BM55" i="26"/>
  <c r="AE55" i="26"/>
  <c r="AG56" i="27"/>
  <c r="H56" i="27"/>
  <c r="BP56" i="1" s="1"/>
  <c r="BN55" i="26"/>
  <c r="AH55" i="26"/>
  <c r="W55" i="27"/>
  <c r="X55" i="27" s="1"/>
  <c r="AR57" i="27"/>
  <c r="AD56" i="27"/>
  <c r="AA56" i="27" s="1"/>
  <c r="AV55" i="27"/>
  <c r="I56" i="26"/>
  <c r="AB56" i="27"/>
  <c r="Y56" i="27" s="1"/>
  <c r="AP57" i="27"/>
  <c r="AT55" i="27"/>
  <c r="BG56" i="27"/>
  <c r="AL55" i="25"/>
  <c r="F55" i="25"/>
  <c r="P55" i="25"/>
  <c r="R55" i="25" s="1"/>
  <c r="P55" i="24"/>
  <c r="R55" i="24" s="1"/>
  <c r="F55" i="24"/>
  <c r="AB56" i="24" s="1"/>
  <c r="Y56" i="24" s="1"/>
  <c r="AL55" i="24"/>
  <c r="CB52" i="1"/>
  <c r="S52" i="23"/>
  <c r="C53" i="23"/>
  <c r="BY53" i="1" s="1"/>
  <c r="O53" i="23"/>
  <c r="CA53" i="1" s="1"/>
  <c r="I56" i="27" l="1"/>
  <c r="AX56" i="27"/>
  <c r="O56" i="27"/>
  <c r="BQ56" i="1" s="1"/>
  <c r="D55" i="26"/>
  <c r="AI55" i="26"/>
  <c r="P55" i="26" s="1"/>
  <c r="R55" i="26" s="1"/>
  <c r="J55" i="26"/>
  <c r="AJ55" i="26"/>
  <c r="Q55" i="26" s="1"/>
  <c r="BI56" i="26"/>
  <c r="C56" i="27"/>
  <c r="BO56" i="1" s="1"/>
  <c r="BR55" i="1"/>
  <c r="AN55" i="27"/>
  <c r="AM55" i="27" s="1"/>
  <c r="BS55" i="1" s="1"/>
  <c r="S55" i="27"/>
  <c r="AK55" i="24"/>
  <c r="B55" i="24" s="1"/>
  <c r="V55" i="1" s="1"/>
  <c r="BK56" i="25"/>
  <c r="AD56" i="25"/>
  <c r="AA56" i="25" s="1"/>
  <c r="AB56" i="25"/>
  <c r="Y56" i="25" s="1"/>
  <c r="AP57" i="25"/>
  <c r="AT55" i="25"/>
  <c r="BG56" i="25"/>
  <c r="W55" i="25"/>
  <c r="X55" i="25" s="1"/>
  <c r="AX55" i="1" s="1"/>
  <c r="AV55" i="25"/>
  <c r="AR57" i="25"/>
  <c r="AK55" i="25"/>
  <c r="B55" i="25" s="1"/>
  <c r="AT55" i="1" s="1"/>
  <c r="BK56" i="24"/>
  <c r="AD56" i="24"/>
  <c r="AA56" i="24" s="1"/>
  <c r="AP57" i="24"/>
  <c r="AT55" i="24"/>
  <c r="BG56" i="24"/>
  <c r="W55" i="24"/>
  <c r="X55" i="24" s="1"/>
  <c r="Z55" i="1" s="1"/>
  <c r="AV55" i="24"/>
  <c r="AR57" i="24"/>
  <c r="AW52" i="23"/>
  <c r="AO53" i="23" s="1"/>
  <c r="CD52" i="1"/>
  <c r="AL55" i="26" l="1"/>
  <c r="BT55" i="1"/>
  <c r="AW55" i="27"/>
  <c r="T55" i="27" s="1"/>
  <c r="U55" i="27" s="1"/>
  <c r="BU55" i="1" s="1"/>
  <c r="BK56" i="26"/>
  <c r="AR57" i="26"/>
  <c r="AD56" i="26"/>
  <c r="AA56" i="26" s="1"/>
  <c r="AK55" i="26"/>
  <c r="B55" i="26" s="1"/>
  <c r="F55" i="26"/>
  <c r="W55" i="26" s="1"/>
  <c r="X55" i="26" s="1"/>
  <c r="AN55" i="25"/>
  <c r="AM55" i="25" s="1"/>
  <c r="AY55" i="1" s="1"/>
  <c r="CL55" i="1" s="1"/>
  <c r="S55" i="25"/>
  <c r="AZ55" i="1" s="1"/>
  <c r="AX56" i="25"/>
  <c r="O56" i="25"/>
  <c r="AW56" i="1" s="1"/>
  <c r="C56" i="25"/>
  <c r="AU56" i="1" s="1"/>
  <c r="AF56" i="25"/>
  <c r="C56" i="24"/>
  <c r="W56" i="1" s="1"/>
  <c r="AF56" i="24"/>
  <c r="AN55" i="24"/>
  <c r="AM55" i="24" s="1"/>
  <c r="AA55" i="1" s="1"/>
  <c r="CK55" i="1" s="1"/>
  <c r="S55" i="24"/>
  <c r="AB55" i="1" s="1"/>
  <c r="O56" i="24"/>
  <c r="Y56" i="1" s="1"/>
  <c r="T52" i="23"/>
  <c r="U52" i="23" s="1"/>
  <c r="CE52" i="1" s="1"/>
  <c r="V52" i="23"/>
  <c r="BL53" i="23"/>
  <c r="AX53" i="23" s="1"/>
  <c r="BJ53" i="23"/>
  <c r="AG53" i="23" s="1"/>
  <c r="I53" i="23" s="1"/>
  <c r="BH53" i="23"/>
  <c r="AE53" i="23" s="1"/>
  <c r="D53" i="23" s="1"/>
  <c r="AS53" i="23"/>
  <c r="BH55" i="1" l="1"/>
  <c r="AN55" i="26"/>
  <c r="AM55" i="26" s="1"/>
  <c r="BI55" i="1" s="1"/>
  <c r="S55" i="26"/>
  <c r="AX56" i="26"/>
  <c r="O56" i="26"/>
  <c r="BG56" i="1" s="1"/>
  <c r="AP57" i="26"/>
  <c r="AB56" i="26"/>
  <c r="Y56" i="26" s="1"/>
  <c r="AT55" i="26"/>
  <c r="BG56" i="26"/>
  <c r="BD55" i="1"/>
  <c r="U55" i="26"/>
  <c r="BK55" i="1" s="1"/>
  <c r="AO56" i="27"/>
  <c r="V55" i="27"/>
  <c r="E56" i="25"/>
  <c r="AW55" i="25"/>
  <c r="T55" i="25" s="1"/>
  <c r="U55" i="25" s="1"/>
  <c r="BA55" i="1" s="1"/>
  <c r="E56" i="24"/>
  <c r="AW55" i="24"/>
  <c r="T55" i="24" s="1"/>
  <c r="U55" i="24" s="1"/>
  <c r="AC55" i="1" s="1"/>
  <c r="BN53" i="23"/>
  <c r="AH53" i="23"/>
  <c r="BM53" i="23"/>
  <c r="AF53" i="23"/>
  <c r="BO53" i="23"/>
  <c r="AY53" i="23"/>
  <c r="BJ55" i="1" l="1"/>
  <c r="AW55" i="26"/>
  <c r="BJ56" i="27"/>
  <c r="BH56" i="27"/>
  <c r="AS56" i="27"/>
  <c r="BL56" i="27"/>
  <c r="C56" i="26"/>
  <c r="BE56" i="1" s="1"/>
  <c r="AE56" i="26"/>
  <c r="V55" i="25"/>
  <c r="AO56" i="25"/>
  <c r="F56" i="25"/>
  <c r="F56" i="24"/>
  <c r="AB57" i="24" s="1"/>
  <c r="Y57" i="24" s="1"/>
  <c r="AO56" i="24"/>
  <c r="V55" i="24"/>
  <c r="E53" i="23"/>
  <c r="F53" i="23" s="1"/>
  <c r="BG54" i="23" s="1"/>
  <c r="AJ53" i="23"/>
  <c r="Q53" i="23" s="1"/>
  <c r="J53" i="23"/>
  <c r="K53" i="23" s="1"/>
  <c r="AI53" i="23"/>
  <c r="BO56" i="27" l="1"/>
  <c r="AY56" i="27"/>
  <c r="AE56" i="27"/>
  <c r="BM56" i="27"/>
  <c r="AF56" i="27"/>
  <c r="BN56" i="27"/>
  <c r="AH56" i="27"/>
  <c r="J56" i="27" s="1"/>
  <c r="K56" i="27" s="1"/>
  <c r="AO56" i="26"/>
  <c r="V55" i="26"/>
  <c r="D56" i="26"/>
  <c r="AB57" i="25"/>
  <c r="Y57" i="25" s="1"/>
  <c r="BJ56" i="25"/>
  <c r="AG56" i="25" s="1"/>
  <c r="I56" i="25" s="1"/>
  <c r="BH56" i="25"/>
  <c r="AT56" i="25" s="1"/>
  <c r="BL56" i="25"/>
  <c r="AS56" i="25"/>
  <c r="AP58" i="25"/>
  <c r="AP58" i="24"/>
  <c r="BL56" i="24"/>
  <c r="AX56" i="24" s="1"/>
  <c r="BH56" i="24"/>
  <c r="BJ56" i="24"/>
  <c r="AG56" i="24" s="1"/>
  <c r="I56" i="24" s="1"/>
  <c r="AS56" i="24"/>
  <c r="AL53" i="23"/>
  <c r="P53" i="23"/>
  <c r="BI54" i="23"/>
  <c r="AU53" i="23"/>
  <c r="AC54" i="23"/>
  <c r="Z54" i="23" s="1"/>
  <c r="AQ55" i="23"/>
  <c r="AP55" i="23"/>
  <c r="AT53" i="23"/>
  <c r="AB54" i="23"/>
  <c r="Y54" i="23" s="1"/>
  <c r="BH56" i="26" l="1"/>
  <c r="BJ56" i="26"/>
  <c r="BL56" i="26"/>
  <c r="AS56" i="26"/>
  <c r="AQ58" i="27"/>
  <c r="AC57" i="27"/>
  <c r="Z57" i="27" s="1"/>
  <c r="AU56" i="27"/>
  <c r="AU57" i="27" s="1"/>
  <c r="BI57" i="27"/>
  <c r="AJ56" i="27"/>
  <c r="Q56" i="27" s="1"/>
  <c r="R56" i="27" s="1"/>
  <c r="E56" i="27"/>
  <c r="D56" i="27"/>
  <c r="AI56" i="27"/>
  <c r="BO56" i="25"/>
  <c r="AY56" i="25"/>
  <c r="BM56" i="25"/>
  <c r="AE56" i="25"/>
  <c r="C57" i="25"/>
  <c r="AU57" i="1" s="1"/>
  <c r="BN56" i="25"/>
  <c r="AH56" i="25"/>
  <c r="BO56" i="24"/>
  <c r="AY56" i="24"/>
  <c r="BM56" i="24"/>
  <c r="AE56" i="24"/>
  <c r="AT56" i="24"/>
  <c r="BN56" i="24"/>
  <c r="AH56" i="24"/>
  <c r="C57" i="24"/>
  <c r="W57" i="1" s="1"/>
  <c r="H54" i="23"/>
  <c r="BZ54" i="1" s="1"/>
  <c r="C54" i="23"/>
  <c r="BY54" i="1" s="1"/>
  <c r="AE54" i="23"/>
  <c r="R53" i="23"/>
  <c r="AK53" i="23"/>
  <c r="B53" i="23" s="1"/>
  <c r="AL56" i="27" l="1"/>
  <c r="F56" i="27"/>
  <c r="W56" i="27"/>
  <c r="X56" i="27" s="1"/>
  <c r="AR58" i="27"/>
  <c r="AD57" i="27"/>
  <c r="AA57" i="27" s="1"/>
  <c r="AV56" i="27"/>
  <c r="AV57" i="27" s="1"/>
  <c r="BO56" i="26"/>
  <c r="AY56" i="26"/>
  <c r="BN56" i="26"/>
  <c r="AH56" i="26"/>
  <c r="BK57" i="27"/>
  <c r="P56" i="27"/>
  <c r="AK56" i="27" s="1"/>
  <c r="B56" i="27" s="1"/>
  <c r="BN56" i="1" s="1"/>
  <c r="H57" i="27"/>
  <c r="BP57" i="1" s="1"/>
  <c r="AH57" i="27"/>
  <c r="J57" i="27" s="1"/>
  <c r="K57" i="27" s="1"/>
  <c r="BM56" i="26"/>
  <c r="AF56" i="26"/>
  <c r="AI56" i="25"/>
  <c r="D56" i="25"/>
  <c r="BG57" i="25"/>
  <c r="J56" i="25"/>
  <c r="AJ56" i="25"/>
  <c r="Q56" i="25" s="1"/>
  <c r="R56" i="25" s="1"/>
  <c r="J56" i="24"/>
  <c r="AJ56" i="24"/>
  <c r="Q56" i="24" s="1"/>
  <c r="R56" i="24" s="1"/>
  <c r="AD57" i="24" s="1"/>
  <c r="AA57" i="24" s="1"/>
  <c r="BG57" i="24"/>
  <c r="D56" i="24"/>
  <c r="AI56" i="24"/>
  <c r="D54" i="23"/>
  <c r="BX53" i="1"/>
  <c r="AR55" i="23"/>
  <c r="AD54" i="23"/>
  <c r="AA54" i="23" s="1"/>
  <c r="AV53" i="23"/>
  <c r="BK54" i="23"/>
  <c r="W53" i="23"/>
  <c r="X53" i="23" s="1"/>
  <c r="J56" i="26" l="1"/>
  <c r="K56" i="26" s="1"/>
  <c r="AI56" i="26"/>
  <c r="E56" i="26"/>
  <c r="AJ56" i="26"/>
  <c r="Q56" i="26" s="1"/>
  <c r="R56" i="26" s="1"/>
  <c r="AC60" i="27"/>
  <c r="AQ61" i="27"/>
  <c r="AQ60" i="27"/>
  <c r="AQ59" i="27"/>
  <c r="AC59" i="27"/>
  <c r="AC58" i="27"/>
  <c r="Z58" i="27" s="1"/>
  <c r="BR56" i="1"/>
  <c r="S56" i="27"/>
  <c r="AN56" i="27"/>
  <c r="AM56" i="27" s="1"/>
  <c r="BS56" i="1" s="1"/>
  <c r="AP58" i="27"/>
  <c r="AB57" i="27"/>
  <c r="Y57" i="27" s="1"/>
  <c r="AT56" i="27"/>
  <c r="AT57" i="27" s="1"/>
  <c r="BG57" i="27"/>
  <c r="AY57" i="27"/>
  <c r="O57" i="27"/>
  <c r="BQ57" i="1" s="1"/>
  <c r="AD57" i="25"/>
  <c r="AA57" i="25" s="1"/>
  <c r="AR58" i="25"/>
  <c r="AV56" i="25"/>
  <c r="AV57" i="25" s="1"/>
  <c r="K56" i="25"/>
  <c r="AL56" i="25"/>
  <c r="P56" i="25"/>
  <c r="AK56" i="25" s="1"/>
  <c r="BK57" i="25"/>
  <c r="P56" i="24"/>
  <c r="AK56" i="24" s="1"/>
  <c r="BK57" i="24"/>
  <c r="K56" i="24"/>
  <c r="AC57" i="24" s="1"/>
  <c r="Z57" i="24" s="1"/>
  <c r="AL56" i="24"/>
  <c r="AR58" i="24"/>
  <c r="AV56" i="24"/>
  <c r="S53" i="23"/>
  <c r="AN53" i="23"/>
  <c r="AM53" i="23" s="1"/>
  <c r="CC53" i="1" s="1"/>
  <c r="CB53" i="1"/>
  <c r="AX54" i="23"/>
  <c r="O54" i="23"/>
  <c r="CA54" i="1" s="1"/>
  <c r="BT56" i="1" l="1"/>
  <c r="AW56" i="27"/>
  <c r="AR58" i="26"/>
  <c r="AV56" i="26"/>
  <c r="AD57" i="26"/>
  <c r="AA57" i="26" s="1"/>
  <c r="C57" i="27"/>
  <c r="BO57" i="1" s="1"/>
  <c r="AE57" i="27"/>
  <c r="AL56" i="26"/>
  <c r="F56" i="26"/>
  <c r="W56" i="26" s="1"/>
  <c r="X56" i="26" s="1"/>
  <c r="AH58" i="27"/>
  <c r="J58" i="27" s="1"/>
  <c r="H58" i="27"/>
  <c r="BP58" i="1" s="1"/>
  <c r="BK57" i="26"/>
  <c r="P56" i="26"/>
  <c r="AK56" i="26" s="1"/>
  <c r="Z59" i="27"/>
  <c r="AQ58" i="26"/>
  <c r="AC57" i="26"/>
  <c r="Z57" i="26" s="1"/>
  <c r="AU56" i="26"/>
  <c r="BI57" i="26"/>
  <c r="B56" i="25"/>
  <c r="AT56" i="1" s="1"/>
  <c r="W56" i="25"/>
  <c r="X56" i="25" s="1"/>
  <c r="AC57" i="25"/>
  <c r="Z57" i="25" s="1"/>
  <c r="AY57" i="25"/>
  <c r="O57" i="25"/>
  <c r="AW57" i="1" s="1"/>
  <c r="AU56" i="25"/>
  <c r="AQ58" i="25"/>
  <c r="BI57" i="25"/>
  <c r="B56" i="24"/>
  <c r="V56" i="1" s="1"/>
  <c r="AU56" i="24"/>
  <c r="AQ58" i="24"/>
  <c r="BI57" i="24"/>
  <c r="O57" i="24"/>
  <c r="Y57" i="1" s="1"/>
  <c r="W56" i="24"/>
  <c r="X56" i="24" s="1"/>
  <c r="Z56" i="1" s="1"/>
  <c r="AW53" i="23"/>
  <c r="T53" i="23" s="1"/>
  <c r="U53" i="23" s="1"/>
  <c r="CE53" i="1" s="1"/>
  <c r="CD53" i="1"/>
  <c r="H57" i="26" l="1"/>
  <c r="BF57" i="1" s="1"/>
  <c r="AH57" i="26"/>
  <c r="J57" i="26" s="1"/>
  <c r="K57" i="26" s="1"/>
  <c r="AP58" i="26"/>
  <c r="AB57" i="26"/>
  <c r="Y57" i="26" s="1"/>
  <c r="AT56" i="26"/>
  <c r="AT57" i="26" s="1"/>
  <c r="BG57" i="26"/>
  <c r="AY57" i="26"/>
  <c r="O57" i="26"/>
  <c r="BG57" i="1" s="1"/>
  <c r="Z60" i="27"/>
  <c r="H59" i="27"/>
  <c r="BP59" i="1" s="1"/>
  <c r="BH56" i="1"/>
  <c r="AN56" i="26"/>
  <c r="AM56" i="26" s="1"/>
  <c r="BI56" i="1" s="1"/>
  <c r="B56" i="26"/>
  <c r="BD56" i="1" s="1"/>
  <c r="S56" i="25"/>
  <c r="AZ56" i="1" s="1"/>
  <c r="AX56" i="1"/>
  <c r="T56" i="27"/>
  <c r="U56" i="27" s="1"/>
  <c r="BU56" i="1" s="1"/>
  <c r="V56" i="27"/>
  <c r="AO57" i="27"/>
  <c r="D57" i="27"/>
  <c r="AN56" i="25"/>
  <c r="AM56" i="25" s="1"/>
  <c r="AY56" i="1" s="1"/>
  <c r="CL56" i="1" s="1"/>
  <c r="H57" i="25"/>
  <c r="AV57" i="1" s="1"/>
  <c r="AH57" i="25"/>
  <c r="H57" i="24"/>
  <c r="X57" i="1" s="1"/>
  <c r="AH57" i="24"/>
  <c r="AN56" i="24"/>
  <c r="AM56" i="24" s="1"/>
  <c r="AA56" i="1" s="1"/>
  <c r="CK56" i="1" s="1"/>
  <c r="S56" i="24"/>
  <c r="AB56" i="1" s="1"/>
  <c r="V53" i="23"/>
  <c r="AO54" i="23"/>
  <c r="AW56" i="25" l="1"/>
  <c r="T56" i="25" s="1"/>
  <c r="U56" i="25" s="1"/>
  <c r="BA56" i="1" s="1"/>
  <c r="H60" i="27"/>
  <c r="BP60" i="1" s="1"/>
  <c r="AS57" i="27"/>
  <c r="BH57" i="27"/>
  <c r="BL57" i="27"/>
  <c r="BJ57" i="27"/>
  <c r="S56" i="26"/>
  <c r="C57" i="26"/>
  <c r="BE57" i="1" s="1"/>
  <c r="AE57" i="26"/>
  <c r="AC59" i="26"/>
  <c r="AQ61" i="26"/>
  <c r="AQ60" i="26"/>
  <c r="AQ59" i="26"/>
  <c r="AC58" i="26"/>
  <c r="Z58" i="26" s="1"/>
  <c r="Z61" i="27"/>
  <c r="AO57" i="25"/>
  <c r="J57" i="25"/>
  <c r="AW56" i="24"/>
  <c r="T56" i="24" s="1"/>
  <c r="U56" i="24" s="1"/>
  <c r="AC56" i="1" s="1"/>
  <c r="J57" i="24"/>
  <c r="AS54" i="23"/>
  <c r="BH54" i="23"/>
  <c r="BJ54" i="23"/>
  <c r="AG54" i="23" s="1"/>
  <c r="I54" i="23" s="1"/>
  <c r="BL54" i="23"/>
  <c r="V56" i="25" l="1"/>
  <c r="Z59" i="26"/>
  <c r="H59" i="26" s="1"/>
  <c r="BF59" i="1" s="1"/>
  <c r="BN57" i="27"/>
  <c r="AG57" i="27"/>
  <c r="BO57" i="27"/>
  <c r="AX57" i="27"/>
  <c r="AI57" i="27" s="1"/>
  <c r="BM57" i="27"/>
  <c r="AF57" i="27"/>
  <c r="H61" i="27"/>
  <c r="BP61" i="1" s="1"/>
  <c r="D57" i="26"/>
  <c r="H58" i="26"/>
  <c r="BF58" i="1" s="1"/>
  <c r="AH58" i="26"/>
  <c r="J58" i="26" s="1"/>
  <c r="Z60" i="26"/>
  <c r="BJ56" i="1"/>
  <c r="AW56" i="26"/>
  <c r="T56" i="26"/>
  <c r="U56" i="26" s="1"/>
  <c r="BK56" i="1" s="1"/>
  <c r="Z62" i="27"/>
  <c r="K57" i="25"/>
  <c r="BH57" i="25"/>
  <c r="AF57" i="25" s="1"/>
  <c r="E57" i="25" s="1"/>
  <c r="F57" i="25" s="1"/>
  <c r="BL57" i="25"/>
  <c r="BJ57" i="25"/>
  <c r="AS57" i="25"/>
  <c r="V56" i="24"/>
  <c r="AO57" i="24"/>
  <c r="K57" i="24"/>
  <c r="BO54" i="23"/>
  <c r="AY54" i="23"/>
  <c r="BN54" i="23"/>
  <c r="AH54" i="23"/>
  <c r="BM54" i="23"/>
  <c r="AF54" i="23"/>
  <c r="AJ57" i="27" l="1"/>
  <c r="Q57" i="27" s="1"/>
  <c r="R57" i="27" s="1"/>
  <c r="BK58" i="27" s="1"/>
  <c r="E57" i="27"/>
  <c r="H60" i="26"/>
  <c r="BF60" i="1" s="1"/>
  <c r="P57" i="27"/>
  <c r="H62" i="27"/>
  <c r="BP62" i="1" s="1"/>
  <c r="Z61" i="26"/>
  <c r="Z62" i="26" s="1"/>
  <c r="H62" i="26" s="1"/>
  <c r="BF62" i="1" s="1"/>
  <c r="V56" i="26"/>
  <c r="AO57" i="26"/>
  <c r="Z63" i="27"/>
  <c r="Z64" i="27" s="1"/>
  <c r="BI58" i="27"/>
  <c r="I57" i="27"/>
  <c r="AC60" i="25"/>
  <c r="AC59" i="25"/>
  <c r="AC58" i="25"/>
  <c r="Z58" i="25" s="1"/>
  <c r="AU57" i="25"/>
  <c r="AB60" i="25"/>
  <c r="AB59" i="25"/>
  <c r="AB58" i="25"/>
  <c r="Y58" i="25" s="1"/>
  <c r="AP61" i="25"/>
  <c r="AP60" i="25"/>
  <c r="AP59" i="25"/>
  <c r="BN57" i="25"/>
  <c r="AG57" i="25"/>
  <c r="BM57" i="25"/>
  <c r="AE57" i="25"/>
  <c r="AQ61" i="25"/>
  <c r="AQ59" i="25"/>
  <c r="AQ60" i="25"/>
  <c r="BO57" i="25"/>
  <c r="AX57" i="25"/>
  <c r="AJ57" i="25" s="1"/>
  <c r="Q57" i="25" s="1"/>
  <c r="AT57" i="25"/>
  <c r="AC58" i="24"/>
  <c r="Z58" i="24" s="1"/>
  <c r="AQ61" i="24"/>
  <c r="AQ60" i="24"/>
  <c r="AQ59" i="24"/>
  <c r="BL57" i="24"/>
  <c r="AY57" i="24" s="1"/>
  <c r="BH57" i="24"/>
  <c r="AF57" i="24" s="1"/>
  <c r="E57" i="24" s="1"/>
  <c r="F57" i="24" s="1"/>
  <c r="AT57" i="24" s="1"/>
  <c r="BJ57" i="24"/>
  <c r="AU57" i="24" s="1"/>
  <c r="AS57" i="24"/>
  <c r="E54" i="23"/>
  <c r="F54" i="23" s="1"/>
  <c r="AJ54" i="23"/>
  <c r="Q54" i="23" s="1"/>
  <c r="J54" i="23"/>
  <c r="K54" i="23" s="1"/>
  <c r="AU54" i="23" s="1"/>
  <c r="AI54" i="23"/>
  <c r="P54" i="23" s="1"/>
  <c r="Z59" i="25" l="1"/>
  <c r="Z60" i="25" s="1"/>
  <c r="Y59" i="25"/>
  <c r="AK57" i="27"/>
  <c r="H64" i="27"/>
  <c r="BP64" i="1" s="1"/>
  <c r="H63" i="27"/>
  <c r="BP63" i="1" s="1"/>
  <c r="Z65" i="27"/>
  <c r="BJ57" i="26"/>
  <c r="BH57" i="26"/>
  <c r="T57" i="26"/>
  <c r="AS57" i="26"/>
  <c r="BL57" i="26"/>
  <c r="F57" i="27"/>
  <c r="AL57" i="27"/>
  <c r="B57" i="27" s="1"/>
  <c r="BN57" i="1" s="1"/>
  <c r="H61" i="26"/>
  <c r="BF61" i="1" s="1"/>
  <c r="Z63" i="26"/>
  <c r="AR61" i="27"/>
  <c r="AD60" i="27"/>
  <c r="AD59" i="27"/>
  <c r="AR60" i="27"/>
  <c r="AD58" i="27"/>
  <c r="AA58" i="27" s="1"/>
  <c r="AR59" i="27"/>
  <c r="C58" i="25"/>
  <c r="AU58" i="1" s="1"/>
  <c r="AE58" i="25"/>
  <c r="D58" i="25" s="1"/>
  <c r="H58" i="25"/>
  <c r="AV58" i="1" s="1"/>
  <c r="D57" i="25"/>
  <c r="BG58" i="25"/>
  <c r="AI57" i="25"/>
  <c r="R57" i="25"/>
  <c r="AL57" i="25"/>
  <c r="BI58" i="25"/>
  <c r="I57" i="25"/>
  <c r="Z59" i="24"/>
  <c r="AB58" i="24"/>
  <c r="Y58" i="24" s="1"/>
  <c r="AP60" i="24"/>
  <c r="AP59" i="24"/>
  <c r="AP61" i="24"/>
  <c r="BN57" i="24"/>
  <c r="AG57" i="24"/>
  <c r="H58" i="24"/>
  <c r="X58" i="1" s="1"/>
  <c r="BM57" i="24"/>
  <c r="AE57" i="24"/>
  <c r="BO57" i="24"/>
  <c r="AX57" i="24"/>
  <c r="AJ57" i="24" s="1"/>
  <c r="Q57" i="24" s="1"/>
  <c r="BG55" i="23"/>
  <c r="AT54" i="23"/>
  <c r="AL54" i="23"/>
  <c r="BI55" i="23"/>
  <c r="AQ56" i="23"/>
  <c r="AC55" i="23"/>
  <c r="Z55" i="23" s="1"/>
  <c r="R54" i="23"/>
  <c r="AK54" i="23"/>
  <c r="AB55" i="23"/>
  <c r="Y55" i="23" s="1"/>
  <c r="AP56" i="23"/>
  <c r="Z61" i="25" l="1"/>
  <c r="Y60" i="25"/>
  <c r="C59" i="25"/>
  <c r="AU59" i="1" s="1"/>
  <c r="Z64" i="26"/>
  <c r="H64" i="26" s="1"/>
  <c r="BF64" i="1" s="1"/>
  <c r="H63" i="26"/>
  <c r="BF63" i="1" s="1"/>
  <c r="BM57" i="26"/>
  <c r="AF57" i="26"/>
  <c r="BN57" i="26"/>
  <c r="AG57" i="26"/>
  <c r="AY58" i="27"/>
  <c r="O58" i="27"/>
  <c r="BQ58" i="1" s="1"/>
  <c r="H65" i="27"/>
  <c r="BP65" i="1" s="1"/>
  <c r="AB60" i="27"/>
  <c r="AP61" i="27"/>
  <c r="AB59" i="27"/>
  <c r="AP59" i="27"/>
  <c r="AP60" i="27"/>
  <c r="AB58" i="27"/>
  <c r="Y58" i="27" s="1"/>
  <c r="BG58" i="27"/>
  <c r="AA59" i="27"/>
  <c r="O59" i="27" s="1"/>
  <c r="BQ59" i="1" s="1"/>
  <c r="AU57" i="26"/>
  <c r="W57" i="27"/>
  <c r="X57" i="27" s="1"/>
  <c r="BO57" i="26"/>
  <c r="AX57" i="26"/>
  <c r="AI57" i="26" s="1"/>
  <c r="Z66" i="27"/>
  <c r="Z67" i="27" s="1"/>
  <c r="AD60" i="25"/>
  <c r="AD59" i="25"/>
  <c r="AD58" i="25"/>
  <c r="AA58" i="25" s="1"/>
  <c r="C60" i="25"/>
  <c r="AU60" i="1" s="1"/>
  <c r="H59" i="25"/>
  <c r="AV59" i="1" s="1"/>
  <c r="BK58" i="25"/>
  <c r="P57" i="25"/>
  <c r="AK57" i="25" s="1"/>
  <c r="B57" i="25" s="1"/>
  <c r="AT57" i="1" s="1"/>
  <c r="H60" i="25"/>
  <c r="AV60" i="1" s="1"/>
  <c r="AR61" i="25"/>
  <c r="W57" i="25"/>
  <c r="X57" i="25" s="1"/>
  <c r="AX57" i="1" s="1"/>
  <c r="AR60" i="25"/>
  <c r="AR59" i="25"/>
  <c r="Z60" i="24"/>
  <c r="Y59" i="24"/>
  <c r="C58" i="24"/>
  <c r="W58" i="1" s="1"/>
  <c r="AE58" i="24"/>
  <c r="D58" i="24" s="1"/>
  <c r="H59" i="24"/>
  <c r="X59" i="1" s="1"/>
  <c r="D57" i="24"/>
  <c r="BG58" i="24"/>
  <c r="AI57" i="24"/>
  <c r="I57" i="24"/>
  <c r="BI58" i="24"/>
  <c r="R57" i="24"/>
  <c r="AL57" i="24"/>
  <c r="W54" i="23"/>
  <c r="X54" i="23" s="1"/>
  <c r="AN54" i="23" s="1"/>
  <c r="AM54" i="23" s="1"/>
  <c r="CC54" i="1" s="1"/>
  <c r="AV54" i="23"/>
  <c r="B54" i="23"/>
  <c r="BX54" i="1" s="1"/>
  <c r="C55" i="23"/>
  <c r="BY55" i="1" s="1"/>
  <c r="H55" i="23"/>
  <c r="BZ55" i="1" s="1"/>
  <c r="AG55" i="23"/>
  <c r="I55" i="23" s="1"/>
  <c r="BK55" i="23"/>
  <c r="AR56" i="23"/>
  <c r="AD55" i="23"/>
  <c r="AA55" i="23" s="1"/>
  <c r="AA59" i="25" l="1"/>
  <c r="Y61" i="25"/>
  <c r="Y62" i="25" s="1"/>
  <c r="AA60" i="25"/>
  <c r="Z62" i="25"/>
  <c r="Y59" i="27"/>
  <c r="C59" i="27" s="1"/>
  <c r="BO59" i="1" s="1"/>
  <c r="Z65" i="26"/>
  <c r="H65" i="26" s="1"/>
  <c r="BF65" i="1" s="1"/>
  <c r="H67" i="27"/>
  <c r="BP67" i="1" s="1"/>
  <c r="AN57" i="27"/>
  <c r="AM57" i="27" s="1"/>
  <c r="BS57" i="1" s="1"/>
  <c r="BR57" i="1"/>
  <c r="S57" i="27"/>
  <c r="O116" i="27"/>
  <c r="O115" i="27"/>
  <c r="Y60" i="27"/>
  <c r="BI58" i="26"/>
  <c r="I57" i="26"/>
  <c r="AA60" i="27"/>
  <c r="O60" i="27" s="1"/>
  <c r="BQ60" i="1" s="1"/>
  <c r="E57" i="26"/>
  <c r="AJ57" i="26"/>
  <c r="Q57" i="26" s="1"/>
  <c r="R57" i="26" s="1"/>
  <c r="BK58" i="26" s="1"/>
  <c r="H66" i="27"/>
  <c r="BP66" i="1" s="1"/>
  <c r="Z68" i="27"/>
  <c r="H68" i="27" s="1"/>
  <c r="BP68" i="1" s="1"/>
  <c r="C58" i="27"/>
  <c r="BO58" i="1" s="1"/>
  <c r="Z66" i="26"/>
  <c r="H66" i="26" s="1"/>
  <c r="BF66" i="1" s="1"/>
  <c r="P57" i="26"/>
  <c r="O59" i="25"/>
  <c r="AW59" i="1" s="1"/>
  <c r="H62" i="25"/>
  <c r="AV62" i="1" s="1"/>
  <c r="AY58" i="25"/>
  <c r="O58" i="25"/>
  <c r="AW58" i="1" s="1"/>
  <c r="H61" i="25"/>
  <c r="AV61" i="1" s="1"/>
  <c r="AN57" i="25"/>
  <c r="AM57" i="25" s="1"/>
  <c r="AY57" i="1" s="1"/>
  <c r="CL57" i="1" s="1"/>
  <c r="S57" i="25"/>
  <c r="AZ57" i="1" s="1"/>
  <c r="O115" i="25"/>
  <c r="O116" i="25"/>
  <c r="AD58" i="24"/>
  <c r="AA58" i="24" s="1"/>
  <c r="AV57" i="24"/>
  <c r="Z61" i="24"/>
  <c r="Y60" i="24"/>
  <c r="C59" i="24"/>
  <c r="W59" i="1" s="1"/>
  <c r="H60" i="24"/>
  <c r="X60" i="1" s="1"/>
  <c r="BK58" i="24"/>
  <c r="P57" i="24"/>
  <c r="AK57" i="24" s="1"/>
  <c r="B57" i="24" s="1"/>
  <c r="V57" i="1" s="1"/>
  <c r="AR61" i="24"/>
  <c r="W57" i="24"/>
  <c r="X57" i="24" s="1"/>
  <c r="Z57" i="1" s="1"/>
  <c r="AR60" i="24"/>
  <c r="AR59" i="24"/>
  <c r="CB54" i="1"/>
  <c r="S54" i="23"/>
  <c r="O55" i="23"/>
  <c r="CA55" i="1" s="1"/>
  <c r="Z63" i="25" l="1"/>
  <c r="Y63" i="25"/>
  <c r="AA61" i="25"/>
  <c r="C62" i="25"/>
  <c r="AU62" i="1" s="1"/>
  <c r="C61" i="25"/>
  <c r="AU61" i="1" s="1"/>
  <c r="AA61" i="27"/>
  <c r="AA62" i="27" s="1"/>
  <c r="AK57" i="26"/>
  <c r="C60" i="27"/>
  <c r="BO60" i="1" s="1"/>
  <c r="BT57" i="1"/>
  <c r="AW57" i="27"/>
  <c r="AD59" i="26"/>
  <c r="AR61" i="26"/>
  <c r="AR60" i="26"/>
  <c r="AR59" i="26"/>
  <c r="AD58" i="26"/>
  <c r="AA58" i="26" s="1"/>
  <c r="AV57" i="26"/>
  <c r="Y61" i="27"/>
  <c r="Z69" i="27"/>
  <c r="Z67" i="26"/>
  <c r="AL57" i="26"/>
  <c r="B57" i="26" s="1"/>
  <c r="F57" i="26"/>
  <c r="O60" i="25"/>
  <c r="AW60" i="1" s="1"/>
  <c r="AW57" i="25"/>
  <c r="AA59" i="24"/>
  <c r="O59" i="24" s="1"/>
  <c r="Y59" i="1" s="1"/>
  <c r="Z62" i="24"/>
  <c r="H62" i="24" s="1"/>
  <c r="X62" i="1" s="1"/>
  <c r="C60" i="24"/>
  <c r="W60" i="1" s="1"/>
  <c r="Y61" i="24"/>
  <c r="C61" i="24" s="1"/>
  <c r="W61" i="1" s="1"/>
  <c r="O58" i="24"/>
  <c r="Y58" i="1" s="1"/>
  <c r="H61" i="24"/>
  <c r="X61" i="1" s="1"/>
  <c r="AN57" i="24"/>
  <c r="AM57" i="24" s="1"/>
  <c r="AA57" i="1" s="1"/>
  <c r="CK57" i="1" s="1"/>
  <c r="S57" i="24"/>
  <c r="AB57" i="1" s="1"/>
  <c r="O116" i="24"/>
  <c r="O115" i="24"/>
  <c r="AW54" i="23"/>
  <c r="AO55" i="23" s="1"/>
  <c r="CD54" i="1"/>
  <c r="Y64" i="25" l="1"/>
  <c r="H63" i="25"/>
  <c r="AV63" i="1" s="1"/>
  <c r="AA62" i="25"/>
  <c r="Z64" i="25"/>
  <c r="Y65" i="25"/>
  <c r="O61" i="27"/>
  <c r="BQ61" i="1" s="1"/>
  <c r="O62" i="27"/>
  <c r="BQ62" i="1" s="1"/>
  <c r="AA63" i="27"/>
  <c r="O63" i="27" s="1"/>
  <c r="BQ63" i="1" s="1"/>
  <c r="C61" i="27"/>
  <c r="BO61" i="1" s="1"/>
  <c r="T57" i="27"/>
  <c r="U57" i="27" s="1"/>
  <c r="V57" i="27"/>
  <c r="AO58" i="27"/>
  <c r="AP61" i="26"/>
  <c r="AB59" i="26"/>
  <c r="AB58" i="26"/>
  <c r="Y58" i="26" s="1"/>
  <c r="AP60" i="26"/>
  <c r="AP59" i="26"/>
  <c r="BG58" i="26"/>
  <c r="BD57" i="1"/>
  <c r="Z68" i="26"/>
  <c r="Z69" i="26" s="1"/>
  <c r="H67" i="26"/>
  <c r="BF67" i="1" s="1"/>
  <c r="W57" i="26"/>
  <c r="X57" i="26" s="1"/>
  <c r="Y62" i="27"/>
  <c r="AY58" i="26"/>
  <c r="O58" i="26"/>
  <c r="BG58" i="1" s="1"/>
  <c r="Z70" i="27"/>
  <c r="Z71" i="27" s="1"/>
  <c r="H69" i="27"/>
  <c r="BP69" i="1" s="1"/>
  <c r="AA59" i="26"/>
  <c r="AA60" i="26" s="1"/>
  <c r="C63" i="25"/>
  <c r="AU63" i="1" s="1"/>
  <c r="AO58" i="25"/>
  <c r="V57" i="25"/>
  <c r="T57" i="25"/>
  <c r="U57" i="25" s="1"/>
  <c r="AA60" i="24"/>
  <c r="O60" i="24" s="1"/>
  <c r="Y60" i="1" s="1"/>
  <c r="Z63" i="24"/>
  <c r="H63" i="24" s="1"/>
  <c r="X63" i="1" s="1"/>
  <c r="Y62" i="24"/>
  <c r="C62" i="24" s="1"/>
  <c r="W62" i="1" s="1"/>
  <c r="AW57" i="24"/>
  <c r="T57" i="24" s="1"/>
  <c r="U57" i="24" s="1"/>
  <c r="T54" i="23"/>
  <c r="U54" i="23" s="1"/>
  <c r="CE54" i="1" s="1"/>
  <c r="V54" i="23"/>
  <c r="BL55" i="23"/>
  <c r="AX55" i="23" s="1"/>
  <c r="BJ55" i="23"/>
  <c r="AS55" i="23"/>
  <c r="BH55" i="23"/>
  <c r="AE55" i="23" s="1"/>
  <c r="D55" i="23" s="1"/>
  <c r="Z65" i="25" l="1"/>
  <c r="Y66" i="25"/>
  <c r="H64" i="25"/>
  <c r="AV64" i="1" s="1"/>
  <c r="AA63" i="25"/>
  <c r="AA64" i="27"/>
  <c r="O64" i="27" s="1"/>
  <c r="BQ64" i="1" s="1"/>
  <c r="H69" i="26"/>
  <c r="BF69" i="1" s="1"/>
  <c r="H71" i="27"/>
  <c r="BP71" i="1" s="1"/>
  <c r="C62" i="27"/>
  <c r="BO62" i="1" s="1"/>
  <c r="BJ58" i="27"/>
  <c r="AU58" i="27" s="1"/>
  <c r="AU59" i="27" s="1"/>
  <c r="BL58" i="27"/>
  <c r="AV58" i="27" s="1"/>
  <c r="AV59" i="27" s="1"/>
  <c r="T58" i="27"/>
  <c r="BH58" i="27"/>
  <c r="AT58" i="27" s="1"/>
  <c r="AT59" i="27" s="1"/>
  <c r="AS58" i="27"/>
  <c r="AW58" i="27" s="1"/>
  <c r="V58" i="27" s="1"/>
  <c r="BH57" i="1"/>
  <c r="AN57" i="26"/>
  <c r="AM57" i="26" s="1"/>
  <c r="BI57" i="1" s="1"/>
  <c r="S57" i="26"/>
  <c r="O115" i="26"/>
  <c r="O116" i="26"/>
  <c r="H70" i="27"/>
  <c r="BP70" i="1" s="1"/>
  <c r="Z72" i="27"/>
  <c r="O114" i="27" a="1"/>
  <c r="O114" i="27" s="1"/>
  <c r="BU57" i="1"/>
  <c r="AF58" i="26"/>
  <c r="E58" i="26" s="1"/>
  <c r="C58" i="26"/>
  <c r="BE58" i="1" s="1"/>
  <c r="O114" i="25" a="1"/>
  <c r="O114" i="25" s="1"/>
  <c r="BA57" i="1"/>
  <c r="H68" i="26"/>
  <c r="BF68" i="1" s="1"/>
  <c r="Z70" i="26"/>
  <c r="Z71" i="26" s="1"/>
  <c r="Y59" i="26"/>
  <c r="Y60" i="26" s="1"/>
  <c r="Y63" i="27"/>
  <c r="Y64" i="27" s="1"/>
  <c r="O114" i="24" a="1"/>
  <c r="O114" i="24" s="1"/>
  <c r="AC57" i="1"/>
  <c r="O60" i="26"/>
  <c r="BG60" i="1" s="1"/>
  <c r="AA61" i="26"/>
  <c r="O59" i="26"/>
  <c r="BG59" i="1" s="1"/>
  <c r="O62" i="25"/>
  <c r="AW62" i="1" s="1"/>
  <c r="C64" i="25"/>
  <c r="AU64" i="1" s="1"/>
  <c r="O61" i="25"/>
  <c r="AW61" i="1" s="1"/>
  <c r="BL58" i="25"/>
  <c r="AV58" i="25" s="1"/>
  <c r="BJ58" i="25"/>
  <c r="BH58" i="25"/>
  <c r="AT58" i="25" s="1"/>
  <c r="T58" i="25"/>
  <c r="AS58" i="25"/>
  <c r="AW58" i="25" s="1"/>
  <c r="V58" i="25" s="1"/>
  <c r="AA61" i="24"/>
  <c r="Z64" i="24"/>
  <c r="H64" i="24" s="1"/>
  <c r="X64" i="1" s="1"/>
  <c r="Y63" i="24"/>
  <c r="AO58" i="24"/>
  <c r="V57" i="24"/>
  <c r="BM55" i="23"/>
  <c r="AF55" i="23"/>
  <c r="BN55" i="23"/>
  <c r="AH55" i="23"/>
  <c r="BO55" i="23"/>
  <c r="AY55" i="23"/>
  <c r="Y67" i="25" l="1"/>
  <c r="AA64" i="25"/>
  <c r="H65" i="25"/>
  <c r="AV65" i="1" s="1"/>
  <c r="Z66" i="25"/>
  <c r="AA65" i="27"/>
  <c r="O65" i="27" s="1"/>
  <c r="BQ65" i="1" s="1"/>
  <c r="C60" i="26"/>
  <c r="BE60" i="1" s="1"/>
  <c r="C64" i="27"/>
  <c r="BO64" i="1" s="1"/>
  <c r="H71" i="26"/>
  <c r="BF71" i="1" s="1"/>
  <c r="AT60" i="27"/>
  <c r="H72" i="27"/>
  <c r="BP72" i="1" s="1"/>
  <c r="AV60" i="27"/>
  <c r="C63" i="27"/>
  <c r="BO63" i="1" s="1"/>
  <c r="Y65" i="27"/>
  <c r="AU60" i="27"/>
  <c r="C59" i="26"/>
  <c r="BE59" i="1" s="1"/>
  <c r="Y61" i="26"/>
  <c r="Z73" i="27"/>
  <c r="AF58" i="27"/>
  <c r="E58" i="27" s="1"/>
  <c r="BM58" i="27"/>
  <c r="AE58" i="27"/>
  <c r="H70" i="26"/>
  <c r="BF70" i="1" s="1"/>
  <c r="Z72" i="26"/>
  <c r="H72" i="26" s="1"/>
  <c r="BF72" i="1" s="1"/>
  <c r="AW57" i="26"/>
  <c r="BJ57" i="1"/>
  <c r="U57" i="26"/>
  <c r="BO58" i="27"/>
  <c r="W58" i="27" s="1"/>
  <c r="AX58" i="27"/>
  <c r="AA62" i="26"/>
  <c r="AA63" i="26" s="1"/>
  <c r="BN58" i="27"/>
  <c r="AG58" i="27"/>
  <c r="O61" i="26"/>
  <c r="BG61" i="1" s="1"/>
  <c r="C65" i="25"/>
  <c r="AU65" i="1" s="1"/>
  <c r="AU58" i="25"/>
  <c r="AU59" i="25" s="1"/>
  <c r="AH58" i="25"/>
  <c r="J58" i="25" s="1"/>
  <c r="AT59" i="25"/>
  <c r="BM58" i="25"/>
  <c r="AF58" i="25"/>
  <c r="AV59" i="25"/>
  <c r="BN58" i="25"/>
  <c r="AG58" i="25"/>
  <c r="BO58" i="25"/>
  <c r="W58" i="25" s="1"/>
  <c r="AX58" i="25"/>
  <c r="O61" i="24"/>
  <c r="Y61" i="1" s="1"/>
  <c r="AA62" i="24"/>
  <c r="Z65" i="24"/>
  <c r="C63" i="24"/>
  <c r="W63" i="1" s="1"/>
  <c r="Y64" i="24"/>
  <c r="BJ58" i="24"/>
  <c r="BL58" i="24"/>
  <c r="BH58" i="24"/>
  <c r="AT58" i="24" s="1"/>
  <c r="AS58" i="24"/>
  <c r="AW58" i="24" s="1"/>
  <c r="V58" i="24" s="1"/>
  <c r="T58" i="24"/>
  <c r="J55" i="23"/>
  <c r="K55" i="23" s="1"/>
  <c r="AI55" i="23"/>
  <c r="E55" i="23"/>
  <c r="F55" i="23" s="1"/>
  <c r="BG56" i="23" s="1"/>
  <c r="AJ55" i="23"/>
  <c r="Q55" i="23" s="1"/>
  <c r="AA65" i="25" l="1"/>
  <c r="H66" i="25"/>
  <c r="AV66" i="1" s="1"/>
  <c r="Y68" i="25"/>
  <c r="Z67" i="25"/>
  <c r="Y69" i="25"/>
  <c r="AA66" i="27"/>
  <c r="AA67" i="27" s="1"/>
  <c r="AU61" i="27"/>
  <c r="AT61" i="27"/>
  <c r="BG59" i="27"/>
  <c r="BH59" i="27" s="1"/>
  <c r="D58" i="27"/>
  <c r="AI58" i="27"/>
  <c r="C65" i="27"/>
  <c r="BO65" i="1" s="1"/>
  <c r="Z73" i="26"/>
  <c r="BI59" i="27"/>
  <c r="BJ59" i="27" s="1"/>
  <c r="I58" i="27"/>
  <c r="Y66" i="27"/>
  <c r="Y67" i="27" s="1"/>
  <c r="O62" i="26"/>
  <c r="BG62" i="1" s="1"/>
  <c r="O63" i="26"/>
  <c r="BG63" i="1" s="1"/>
  <c r="AA64" i="26"/>
  <c r="O64" i="26" s="1"/>
  <c r="BG64" i="1" s="1"/>
  <c r="O114" i="26" a="1"/>
  <c r="O114" i="26" s="1"/>
  <c r="BK57" i="1"/>
  <c r="H73" i="27"/>
  <c r="BP73" i="1" s="1"/>
  <c r="AV61" i="27"/>
  <c r="AJ58" i="27"/>
  <c r="Q58" i="27" s="1"/>
  <c r="AL58" i="27" s="1"/>
  <c r="C61" i="26"/>
  <c r="BE61" i="1" s="1"/>
  <c r="Z74" i="27"/>
  <c r="H74" i="27" s="1"/>
  <c r="BP74" i="1" s="1"/>
  <c r="Y62" i="26"/>
  <c r="AO58" i="26"/>
  <c r="V57" i="26"/>
  <c r="O63" i="25"/>
  <c r="AW63" i="1" s="1"/>
  <c r="C66" i="25"/>
  <c r="AU66" i="1" s="1"/>
  <c r="AI58" i="25"/>
  <c r="P58" i="25" s="1"/>
  <c r="AU60" i="25"/>
  <c r="BI59" i="25"/>
  <c r="BJ59" i="25" s="1"/>
  <c r="BN59" i="25" s="1"/>
  <c r="I58" i="25"/>
  <c r="AV60" i="25"/>
  <c r="AT60" i="25"/>
  <c r="E58" i="25"/>
  <c r="AJ58" i="25"/>
  <c r="Q58" i="25" s="1"/>
  <c r="BG59" i="25"/>
  <c r="BH59" i="25" s="1"/>
  <c r="BM59" i="25" s="1"/>
  <c r="AV58" i="24"/>
  <c r="AV59" i="24" s="1"/>
  <c r="AY58" i="24"/>
  <c r="O62" i="24"/>
  <c r="Y62" i="1" s="1"/>
  <c r="AA63" i="24"/>
  <c r="H65" i="24"/>
  <c r="X65" i="1" s="1"/>
  <c r="Z66" i="24"/>
  <c r="C64" i="24"/>
  <c r="W64" i="1" s="1"/>
  <c r="Y65" i="24"/>
  <c r="AU58" i="24"/>
  <c r="AU59" i="24" s="1"/>
  <c r="AH58" i="24"/>
  <c r="J58" i="24" s="1"/>
  <c r="AT59" i="24"/>
  <c r="BM58" i="24"/>
  <c r="AF58" i="24"/>
  <c r="BO58" i="24"/>
  <c r="W58" i="24" s="1"/>
  <c r="AX58" i="24"/>
  <c r="BN58" i="24"/>
  <c r="AG58" i="24"/>
  <c r="AL55" i="23"/>
  <c r="AB56" i="23"/>
  <c r="Y56" i="23" s="1"/>
  <c r="AP57" i="23"/>
  <c r="AT55" i="23"/>
  <c r="P55" i="23"/>
  <c r="AK55" i="23" s="1"/>
  <c r="BI56" i="23"/>
  <c r="AC56" i="23"/>
  <c r="Z56" i="23" s="1"/>
  <c r="AQ57" i="23"/>
  <c r="AU55" i="23"/>
  <c r="Y70" i="25" l="1"/>
  <c r="AA66" i="25"/>
  <c r="Z68" i="25"/>
  <c r="AA68" i="27"/>
  <c r="AA69" i="27" s="1"/>
  <c r="O69" i="27" s="1"/>
  <c r="BQ69" i="1" s="1"/>
  <c r="O67" i="27"/>
  <c r="BQ67" i="1" s="1"/>
  <c r="O66" i="27"/>
  <c r="BQ66" i="1" s="1"/>
  <c r="B55" i="23"/>
  <c r="BX55" i="1" s="1"/>
  <c r="AA65" i="26"/>
  <c r="O65" i="26" s="1"/>
  <c r="BG65" i="1" s="1"/>
  <c r="C62" i="26"/>
  <c r="BE62" i="1" s="1"/>
  <c r="Y63" i="26"/>
  <c r="BN59" i="27"/>
  <c r="BJ60" i="27"/>
  <c r="Z74" i="26"/>
  <c r="H74" i="26" s="1"/>
  <c r="BF74" i="1" s="1"/>
  <c r="H73" i="26"/>
  <c r="BF73" i="1" s="1"/>
  <c r="C67" i="27"/>
  <c r="BO67" i="1" s="1"/>
  <c r="AT62" i="27"/>
  <c r="AU62" i="27"/>
  <c r="AV62" i="27"/>
  <c r="C66" i="27"/>
  <c r="BO66" i="1" s="1"/>
  <c r="Y68" i="27"/>
  <c r="BK59" i="27"/>
  <c r="BL59" i="27" s="1"/>
  <c r="P58" i="27"/>
  <c r="AK58" i="27" s="1"/>
  <c r="B58" i="27" s="1"/>
  <c r="BN58" i="1" s="1"/>
  <c r="BL58" i="26"/>
  <c r="BJ58" i="26"/>
  <c r="AU58" i="26" s="1"/>
  <c r="BH58" i="26"/>
  <c r="T58" i="26"/>
  <c r="AS58" i="26"/>
  <c r="AW58" i="26" s="1"/>
  <c r="V58" i="26" s="1"/>
  <c r="Z75" i="27"/>
  <c r="BM59" i="27"/>
  <c r="BH60" i="27"/>
  <c r="O64" i="25"/>
  <c r="AW64" i="1" s="1"/>
  <c r="BK59" i="25"/>
  <c r="BL59" i="25" s="1"/>
  <c r="BO59" i="25" s="1"/>
  <c r="W59" i="25" s="1"/>
  <c r="H67" i="25"/>
  <c r="AV67" i="1" s="1"/>
  <c r="C67" i="25"/>
  <c r="AU67" i="1" s="1"/>
  <c r="AK58" i="25"/>
  <c r="AV61" i="25"/>
  <c r="AL58" i="25"/>
  <c r="BH60" i="25"/>
  <c r="BM60" i="25" s="1"/>
  <c r="BJ60" i="25"/>
  <c r="BN60" i="25" s="1"/>
  <c r="AT61" i="25"/>
  <c r="AU61" i="25"/>
  <c r="O63" i="24"/>
  <c r="Y63" i="1" s="1"/>
  <c r="AA64" i="24"/>
  <c r="H66" i="24"/>
  <c r="X66" i="1" s="1"/>
  <c r="Z67" i="24"/>
  <c r="AI58" i="24"/>
  <c r="P58" i="24" s="1"/>
  <c r="C65" i="24"/>
  <c r="W65" i="1" s="1"/>
  <c r="Y66" i="24"/>
  <c r="AV60" i="24"/>
  <c r="AU60" i="24"/>
  <c r="E58" i="24"/>
  <c r="AJ58" i="24"/>
  <c r="Q58" i="24" s="1"/>
  <c r="BG59" i="24"/>
  <c r="BH59" i="24" s="1"/>
  <c r="BM59" i="24" s="1"/>
  <c r="BI59" i="24"/>
  <c r="BJ59" i="24" s="1"/>
  <c r="BN59" i="24" s="1"/>
  <c r="I58" i="24"/>
  <c r="AT60" i="24"/>
  <c r="R55" i="23"/>
  <c r="AD56" i="23" s="1"/>
  <c r="AA56" i="23" s="1"/>
  <c r="C56" i="23"/>
  <c r="BY56" i="1" s="1"/>
  <c r="H56" i="23"/>
  <c r="BZ56" i="1" s="1"/>
  <c r="AV55" i="23"/>
  <c r="AA67" i="25" l="1"/>
  <c r="Y71" i="25"/>
  <c r="Z69" i="25"/>
  <c r="O68" i="27"/>
  <c r="BQ68" i="1" s="1"/>
  <c r="AR57" i="23"/>
  <c r="AA66" i="26"/>
  <c r="AA67" i="26" s="1"/>
  <c r="C68" i="27"/>
  <c r="BO68" i="1" s="1"/>
  <c r="BM60" i="27"/>
  <c r="BH61" i="27"/>
  <c r="Z75" i="26"/>
  <c r="C63" i="26"/>
  <c r="BE63" i="1" s="1"/>
  <c r="BM58" i="26"/>
  <c r="AE58" i="26"/>
  <c r="AV63" i="27"/>
  <c r="AA70" i="27"/>
  <c r="O70" i="27" s="1"/>
  <c r="BQ70" i="1" s="1"/>
  <c r="BO58" i="26"/>
  <c r="W58" i="26" s="1"/>
  <c r="AX58" i="26"/>
  <c r="AJ58" i="26" s="1"/>
  <c r="Q58" i="26" s="1"/>
  <c r="AL58" i="26" s="1"/>
  <c r="AU63" i="27"/>
  <c r="AU59" i="26"/>
  <c r="Y69" i="27"/>
  <c r="C69" i="27" s="1"/>
  <c r="BO69" i="1" s="1"/>
  <c r="AT58" i="26"/>
  <c r="AT59" i="26" s="1"/>
  <c r="BN58" i="26"/>
  <c r="AG58" i="26"/>
  <c r="Z76" i="27"/>
  <c r="Z77" i="27" s="1"/>
  <c r="H75" i="27"/>
  <c r="BP75" i="1" s="1"/>
  <c r="AV58" i="26"/>
  <c r="AV59" i="26" s="1"/>
  <c r="BO59" i="27"/>
  <c r="W59" i="27" s="1"/>
  <c r="BL60" i="27"/>
  <c r="AT63" i="27"/>
  <c r="BN60" i="27"/>
  <c r="BJ61" i="27"/>
  <c r="Y64" i="26"/>
  <c r="BL60" i="25"/>
  <c r="BO60" i="25" s="1"/>
  <c r="W60" i="25" s="1"/>
  <c r="O65" i="25"/>
  <c r="AW65" i="1" s="1"/>
  <c r="H68" i="25"/>
  <c r="AV68" i="1" s="1"/>
  <c r="C68" i="25"/>
  <c r="AU68" i="1" s="1"/>
  <c r="BH61" i="25"/>
  <c r="BM61" i="25" s="1"/>
  <c r="B58" i="25"/>
  <c r="AT58" i="1" s="1"/>
  <c r="AU62" i="25"/>
  <c r="BJ61" i="25"/>
  <c r="BN61" i="25" s="1"/>
  <c r="AT62" i="25"/>
  <c r="AV62" i="25"/>
  <c r="O64" i="24"/>
  <c r="Y64" i="1" s="1"/>
  <c r="AA65" i="24"/>
  <c r="O65" i="24" s="1"/>
  <c r="Y65" i="1" s="1"/>
  <c r="H67" i="24"/>
  <c r="X67" i="1" s="1"/>
  <c r="BK59" i="24"/>
  <c r="BL59" i="24" s="1"/>
  <c r="BO59" i="24" s="1"/>
  <c r="W59" i="24" s="1"/>
  <c r="Z68" i="24"/>
  <c r="C66" i="24"/>
  <c r="W66" i="1" s="1"/>
  <c r="AK58" i="24"/>
  <c r="Y67" i="24"/>
  <c r="AT61" i="24"/>
  <c r="BH60" i="24"/>
  <c r="BM60" i="24" s="1"/>
  <c r="AV61" i="24"/>
  <c r="AL58" i="24"/>
  <c r="BJ60" i="24"/>
  <c r="BN60" i="24" s="1"/>
  <c r="AU61" i="24"/>
  <c r="W55" i="23"/>
  <c r="X55" i="23" s="1"/>
  <c r="BK56" i="23"/>
  <c r="O56" i="23"/>
  <c r="CA56" i="1" s="1"/>
  <c r="Y72" i="25" l="1"/>
  <c r="Y73" i="25" s="1"/>
  <c r="AA68" i="25"/>
  <c r="Z70" i="25"/>
  <c r="O67" i="26"/>
  <c r="BG67" i="1" s="1"/>
  <c r="AA68" i="26"/>
  <c r="O68" i="26" s="1"/>
  <c r="BG68" i="1" s="1"/>
  <c r="O66" i="26"/>
  <c r="BG66" i="1" s="1"/>
  <c r="H76" i="27"/>
  <c r="BP76" i="1" s="1"/>
  <c r="Z78" i="27"/>
  <c r="Z79" i="27" s="1"/>
  <c r="AU60" i="26"/>
  <c r="Z76" i="26"/>
  <c r="Z77" i="26" s="1"/>
  <c r="H77" i="26" s="1"/>
  <c r="BF77" i="1" s="1"/>
  <c r="H75" i="26"/>
  <c r="BF75" i="1" s="1"/>
  <c r="BM61" i="27"/>
  <c r="BH62" i="27"/>
  <c r="AV60" i="26"/>
  <c r="C64" i="26"/>
  <c r="BE64" i="1" s="1"/>
  <c r="BN61" i="27"/>
  <c r="BJ62" i="27"/>
  <c r="AV64" i="27"/>
  <c r="AI58" i="26"/>
  <c r="BG59" i="26"/>
  <c r="BH59" i="26" s="1"/>
  <c r="BM59" i="26" s="1"/>
  <c r="D58" i="26"/>
  <c r="H77" i="27"/>
  <c r="BP77" i="1" s="1"/>
  <c r="BI59" i="26"/>
  <c r="BJ59" i="26" s="1"/>
  <c r="BN59" i="26" s="1"/>
  <c r="I58" i="26"/>
  <c r="AT64" i="27"/>
  <c r="BL61" i="25"/>
  <c r="BO61" i="25" s="1"/>
  <c r="W61" i="25" s="1"/>
  <c r="BO60" i="27"/>
  <c r="W60" i="27" s="1"/>
  <c r="BL61" i="27"/>
  <c r="AT60" i="26"/>
  <c r="Y70" i="27"/>
  <c r="AA71" i="27"/>
  <c r="AU64" i="27"/>
  <c r="Y65" i="26"/>
  <c r="Y66" i="26" s="1"/>
  <c r="O66" i="25"/>
  <c r="AW66" i="1" s="1"/>
  <c r="H69" i="25"/>
  <c r="AV69" i="1" s="1"/>
  <c r="C69" i="25"/>
  <c r="AU69" i="1" s="1"/>
  <c r="BH62" i="25"/>
  <c r="BM62" i="25" s="1"/>
  <c r="AV63" i="25"/>
  <c r="AT63" i="25"/>
  <c r="BJ62" i="25"/>
  <c r="BN62" i="25" s="1"/>
  <c r="AU63" i="25"/>
  <c r="AA66" i="24"/>
  <c r="O66" i="24" s="1"/>
  <c r="Y66" i="1" s="1"/>
  <c r="H68" i="24"/>
  <c r="X68" i="1" s="1"/>
  <c r="BL60" i="24"/>
  <c r="BO60" i="24" s="1"/>
  <c r="W60" i="24" s="1"/>
  <c r="Z69" i="24"/>
  <c r="B58" i="24"/>
  <c r="V58" i="1" s="1"/>
  <c r="C67" i="24"/>
  <c r="W67" i="1" s="1"/>
  <c r="Y68" i="24"/>
  <c r="AU62" i="24"/>
  <c r="AV62" i="24"/>
  <c r="BJ61" i="24"/>
  <c r="BN61" i="24" s="1"/>
  <c r="BH61" i="24"/>
  <c r="BM61" i="24" s="1"/>
  <c r="AT62" i="24"/>
  <c r="S55" i="23"/>
  <c r="AN55" i="23"/>
  <c r="AM55" i="23" s="1"/>
  <c r="CC55" i="1" s="1"/>
  <c r="CB55" i="1"/>
  <c r="AA69" i="25" l="1"/>
  <c r="Y74" i="25"/>
  <c r="Z71" i="25"/>
  <c r="AA69" i="26"/>
  <c r="AA70" i="26" s="1"/>
  <c r="O70" i="26" s="1"/>
  <c r="BG70" i="1" s="1"/>
  <c r="BL62" i="25"/>
  <c r="BO62" i="25" s="1"/>
  <c r="W62" i="25" s="1"/>
  <c r="C66" i="26"/>
  <c r="BE66" i="1" s="1"/>
  <c r="BH60" i="26"/>
  <c r="BM60" i="26" s="1"/>
  <c r="AU65" i="27"/>
  <c r="Y71" i="27"/>
  <c r="Y72" i="27" s="1"/>
  <c r="C70" i="27"/>
  <c r="BO70" i="1" s="1"/>
  <c r="AT65" i="27"/>
  <c r="H76" i="26"/>
  <c r="BF76" i="1" s="1"/>
  <c r="Z78" i="26"/>
  <c r="BK59" i="26"/>
  <c r="BL59" i="26" s="1"/>
  <c r="P58" i="26"/>
  <c r="AK58" i="26" s="1"/>
  <c r="B58" i="26" s="1"/>
  <c r="BD58" i="1" s="1"/>
  <c r="AV61" i="26"/>
  <c r="BJ60" i="26"/>
  <c r="BN60" i="26" s="1"/>
  <c r="AT61" i="26"/>
  <c r="BO61" i="27"/>
  <c r="W61" i="27" s="1"/>
  <c r="BL62" i="27"/>
  <c r="H79" i="27"/>
  <c r="BP79" i="1" s="1"/>
  <c r="AA72" i="27"/>
  <c r="O72" i="27" s="1"/>
  <c r="BQ72" i="1" s="1"/>
  <c r="AU61" i="26"/>
  <c r="Y67" i="26"/>
  <c r="C65" i="26"/>
  <c r="BE65" i="1" s="1"/>
  <c r="AV65" i="27"/>
  <c r="O71" i="27"/>
  <c r="BQ71" i="1" s="1"/>
  <c r="H78" i="27"/>
  <c r="BP78" i="1" s="1"/>
  <c r="Z80" i="27"/>
  <c r="BN62" i="27"/>
  <c r="BJ63" i="27"/>
  <c r="BM62" i="27"/>
  <c r="BH63" i="27"/>
  <c r="O67" i="25"/>
  <c r="AW67" i="1" s="1"/>
  <c r="H70" i="25"/>
  <c r="AV70" i="1" s="1"/>
  <c r="C70" i="25"/>
  <c r="AU70" i="1" s="1"/>
  <c r="BH63" i="25"/>
  <c r="BM63" i="25" s="1"/>
  <c r="BJ63" i="25"/>
  <c r="BN63" i="25" s="1"/>
  <c r="AU64" i="25"/>
  <c r="AV64" i="25"/>
  <c r="AT64" i="25"/>
  <c r="AA67" i="24"/>
  <c r="H69" i="24"/>
  <c r="X69" i="1" s="1"/>
  <c r="BL61" i="24"/>
  <c r="BO61" i="24" s="1"/>
  <c r="W61" i="24" s="1"/>
  <c r="Z70" i="24"/>
  <c r="C68" i="24"/>
  <c r="W68" i="1" s="1"/>
  <c r="Y69" i="24"/>
  <c r="BH62" i="24"/>
  <c r="BM62" i="24" s="1"/>
  <c r="AV63" i="24"/>
  <c r="BJ62" i="24"/>
  <c r="BN62" i="24" s="1"/>
  <c r="AU63" i="24"/>
  <c r="AT63" i="24"/>
  <c r="AW55" i="23"/>
  <c r="T55" i="23" s="1"/>
  <c r="U55" i="23" s="1"/>
  <c r="CE55" i="1" s="1"/>
  <c r="CD55" i="1"/>
  <c r="H71" i="25" l="1"/>
  <c r="AV71" i="1" s="1"/>
  <c r="Y75" i="25"/>
  <c r="AA70" i="25"/>
  <c r="Z72" i="25"/>
  <c r="Y76" i="25"/>
  <c r="BL63" i="25"/>
  <c r="BO63" i="25" s="1"/>
  <c r="W63" i="25" s="1"/>
  <c r="AA71" i="26"/>
  <c r="AA72" i="26" s="1"/>
  <c r="AA73" i="26" s="1"/>
  <c r="O69" i="26"/>
  <c r="BG69" i="1" s="1"/>
  <c r="BJ61" i="26"/>
  <c r="BN61" i="26" s="1"/>
  <c r="AA73" i="27"/>
  <c r="O73" i="27" s="1"/>
  <c r="BQ73" i="1" s="1"/>
  <c r="BH61" i="26"/>
  <c r="BM61" i="26" s="1"/>
  <c r="C72" i="27"/>
  <c r="BO72" i="1" s="1"/>
  <c r="BN63" i="27"/>
  <c r="BJ64" i="27"/>
  <c r="AT62" i="26"/>
  <c r="H80" i="27"/>
  <c r="BP80" i="1" s="1"/>
  <c r="AU62" i="26"/>
  <c r="AT66" i="27"/>
  <c r="AU66" i="27"/>
  <c r="Z81" i="27"/>
  <c r="AV62" i="26"/>
  <c r="C67" i="26"/>
  <c r="BE67" i="1" s="1"/>
  <c r="BL62" i="24"/>
  <c r="BO62" i="24" s="1"/>
  <c r="W62" i="24" s="1"/>
  <c r="C71" i="27"/>
  <c r="BO71" i="1" s="1"/>
  <c r="Y73" i="27"/>
  <c r="BM63" i="27"/>
  <c r="BH64" i="27"/>
  <c r="AV66" i="27"/>
  <c r="BO62" i="27"/>
  <c r="W62" i="27" s="1"/>
  <c r="BL63" i="27"/>
  <c r="BO59" i="26"/>
  <c r="W59" i="26" s="1"/>
  <c r="BL60" i="26"/>
  <c r="Y68" i="26"/>
  <c r="Z79" i="26"/>
  <c r="H78" i="26"/>
  <c r="BF78" i="1" s="1"/>
  <c r="O68" i="25"/>
  <c r="AW68" i="1" s="1"/>
  <c r="H72" i="25"/>
  <c r="AV72" i="1" s="1"/>
  <c r="C71" i="25"/>
  <c r="AU71" i="1" s="1"/>
  <c r="BH64" i="25"/>
  <c r="BM64" i="25" s="1"/>
  <c r="BJ64" i="25"/>
  <c r="BN64" i="25" s="1"/>
  <c r="AU65" i="25"/>
  <c r="AT65" i="25"/>
  <c r="AV65" i="25"/>
  <c r="O67" i="24"/>
  <c r="Y67" i="1" s="1"/>
  <c r="AA68" i="24"/>
  <c r="H70" i="24"/>
  <c r="X70" i="1" s="1"/>
  <c r="Z71" i="24"/>
  <c r="C69" i="24"/>
  <c r="W69" i="1" s="1"/>
  <c r="Y70" i="24"/>
  <c r="AV64" i="24"/>
  <c r="BH63" i="24"/>
  <c r="BM63" i="24" s="1"/>
  <c r="AT64" i="24"/>
  <c r="BJ63" i="24"/>
  <c r="BN63" i="24" s="1"/>
  <c r="AU64" i="24"/>
  <c r="AO56" i="23"/>
  <c r="V55" i="23"/>
  <c r="AF56" i="23"/>
  <c r="AY56" i="23"/>
  <c r="AH56" i="23"/>
  <c r="AA71" i="25" l="1"/>
  <c r="Y77" i="25"/>
  <c r="Z73" i="25"/>
  <c r="O71" i="26"/>
  <c r="BG71" i="1" s="1"/>
  <c r="AA74" i="27"/>
  <c r="O74" i="27" s="1"/>
  <c r="BQ74" i="1" s="1"/>
  <c r="BL64" i="25"/>
  <c r="BO64" i="25" s="1"/>
  <c r="W64" i="25" s="1"/>
  <c r="BJ62" i="26"/>
  <c r="BN62" i="26" s="1"/>
  <c r="BL63" i="24"/>
  <c r="BO63" i="24" s="1"/>
  <c r="W63" i="24" s="1"/>
  <c r="O72" i="26"/>
  <c r="BG72" i="1" s="1"/>
  <c r="BH62" i="26"/>
  <c r="BM62" i="26" s="1"/>
  <c r="BM64" i="27"/>
  <c r="BH65" i="27"/>
  <c r="C73" i="27"/>
  <c r="BO73" i="1" s="1"/>
  <c r="AU63" i="26"/>
  <c r="AT67" i="27"/>
  <c r="H81" i="27"/>
  <c r="BP81" i="1" s="1"/>
  <c r="AU67" i="27"/>
  <c r="Z82" i="27"/>
  <c r="AV67" i="27"/>
  <c r="AV63" i="26"/>
  <c r="H79" i="26"/>
  <c r="BF79" i="1" s="1"/>
  <c r="C68" i="26"/>
  <c r="BE68" i="1" s="1"/>
  <c r="AT63" i="26"/>
  <c r="BN64" i="27"/>
  <c r="BJ65" i="27"/>
  <c r="BO60" i="26"/>
  <c r="W60" i="26" s="1"/>
  <c r="BL61" i="26"/>
  <c r="Z80" i="26"/>
  <c r="BO63" i="27"/>
  <c r="W63" i="27" s="1"/>
  <c r="BL64" i="27"/>
  <c r="Y74" i="27"/>
  <c r="Y69" i="26"/>
  <c r="Y70" i="26" s="1"/>
  <c r="O73" i="26"/>
  <c r="BG73" i="1" s="1"/>
  <c r="AA74" i="26"/>
  <c r="AA75" i="26" s="1"/>
  <c r="O69" i="25"/>
  <c r="AW69" i="1" s="1"/>
  <c r="C72" i="25"/>
  <c r="AU72" i="1" s="1"/>
  <c r="BH65" i="25"/>
  <c r="BM65" i="25" s="1"/>
  <c r="BJ65" i="25"/>
  <c r="BN65" i="25" s="1"/>
  <c r="AT66" i="25"/>
  <c r="AV66" i="25"/>
  <c r="AU66" i="25"/>
  <c r="O68" i="24"/>
  <c r="Y68" i="1" s="1"/>
  <c r="AA69" i="24"/>
  <c r="H71" i="24"/>
  <c r="X71" i="1" s="1"/>
  <c r="Z72" i="24"/>
  <c r="C70" i="24"/>
  <c r="W70" i="1" s="1"/>
  <c r="Y71" i="24"/>
  <c r="BH64" i="24"/>
  <c r="BM64" i="24" s="1"/>
  <c r="AU65" i="24"/>
  <c r="AV65" i="24"/>
  <c r="AT65" i="24"/>
  <c r="BJ64" i="24"/>
  <c r="BN64" i="24" s="1"/>
  <c r="AS56" i="23"/>
  <c r="BH56" i="23"/>
  <c r="BJ56" i="23"/>
  <c r="BL56" i="23"/>
  <c r="E56" i="23"/>
  <c r="J56" i="23"/>
  <c r="H73" i="25" l="1"/>
  <c r="AV73" i="1" s="1"/>
  <c r="Y78" i="25"/>
  <c r="AA72" i="25"/>
  <c r="Y79" i="25"/>
  <c r="Z74" i="25"/>
  <c r="BL64" i="24"/>
  <c r="BO64" i="24" s="1"/>
  <c r="W64" i="24" s="1"/>
  <c r="BL65" i="25"/>
  <c r="BO65" i="25" s="1"/>
  <c r="W65" i="25" s="1"/>
  <c r="AA75" i="27"/>
  <c r="O75" i="27" s="1"/>
  <c r="BQ75" i="1" s="1"/>
  <c r="BJ63" i="26"/>
  <c r="BN63" i="26" s="1"/>
  <c r="BH63" i="26"/>
  <c r="BM63" i="26" s="1"/>
  <c r="C70" i="26"/>
  <c r="BE70" i="1" s="1"/>
  <c r="H82" i="27"/>
  <c r="BP82" i="1" s="1"/>
  <c r="AU68" i="27"/>
  <c r="Z83" i="27"/>
  <c r="Z84" i="27" s="1"/>
  <c r="C74" i="27"/>
  <c r="BO74" i="1" s="1"/>
  <c r="AU64" i="26"/>
  <c r="Y75" i="27"/>
  <c r="Y76" i="27" s="1"/>
  <c r="C69" i="26"/>
  <c r="BE69" i="1" s="1"/>
  <c r="Y71" i="26"/>
  <c r="Y72" i="26" s="1"/>
  <c r="AV64" i="26"/>
  <c r="H80" i="26"/>
  <c r="BF80" i="1" s="1"/>
  <c r="AV68" i="27"/>
  <c r="AT64" i="26"/>
  <c r="BO61" i="26"/>
  <c r="W61" i="26" s="1"/>
  <c r="BL62" i="26"/>
  <c r="Z81" i="26"/>
  <c r="AT68" i="27"/>
  <c r="BM65" i="27"/>
  <c r="BH66" i="27"/>
  <c r="BN65" i="27"/>
  <c r="BJ66" i="27"/>
  <c r="BO64" i="27"/>
  <c r="W64" i="27" s="1"/>
  <c r="BL65" i="27"/>
  <c r="O75" i="26"/>
  <c r="BG75" i="1" s="1"/>
  <c r="AA76" i="26"/>
  <c r="O74" i="26"/>
  <c r="BG74" i="1" s="1"/>
  <c r="O70" i="25"/>
  <c r="AW70" i="1" s="1"/>
  <c r="BJ66" i="25"/>
  <c r="BN66" i="25" s="1"/>
  <c r="C73" i="25"/>
  <c r="AU73" i="1" s="1"/>
  <c r="BH66" i="25"/>
  <c r="BM66" i="25" s="1"/>
  <c r="AU67" i="25"/>
  <c r="AV67" i="25"/>
  <c r="AT67" i="25"/>
  <c r="O69" i="24"/>
  <c r="Y69" i="1" s="1"/>
  <c r="AA70" i="24"/>
  <c r="H72" i="24"/>
  <c r="X72" i="1" s="1"/>
  <c r="Z73" i="24"/>
  <c r="C71" i="24"/>
  <c r="W71" i="1" s="1"/>
  <c r="Y72" i="24"/>
  <c r="Y73" i="24" s="1"/>
  <c r="BH65" i="24"/>
  <c r="BM65" i="24" s="1"/>
  <c r="AV66" i="24"/>
  <c r="BJ65" i="24"/>
  <c r="BN65" i="24" s="1"/>
  <c r="AT66" i="24"/>
  <c r="AU66" i="24"/>
  <c r="AX56" i="23"/>
  <c r="AJ56" i="23" s="1"/>
  <c r="Q56" i="23" s="1"/>
  <c r="AL56" i="23" s="1"/>
  <c r="BO56" i="23"/>
  <c r="AE56" i="23"/>
  <c r="BM56" i="23"/>
  <c r="AG56" i="23"/>
  <c r="I56" i="23" s="1"/>
  <c r="K56" i="23" s="1"/>
  <c r="BN56" i="23"/>
  <c r="H74" i="25" l="1"/>
  <c r="AV74" i="1" s="1"/>
  <c r="AA73" i="25"/>
  <c r="Y80" i="25"/>
  <c r="Z75" i="25"/>
  <c r="BL66" i="25"/>
  <c r="BO66" i="25" s="1"/>
  <c r="W66" i="25" s="1"/>
  <c r="BL65" i="24"/>
  <c r="BO65" i="24" s="1"/>
  <c r="W65" i="24" s="1"/>
  <c r="AA76" i="27"/>
  <c r="AA77" i="27" s="1"/>
  <c r="AA78" i="27" s="1"/>
  <c r="BJ64" i="26"/>
  <c r="BN64" i="26" s="1"/>
  <c r="BH64" i="26"/>
  <c r="BM64" i="26" s="1"/>
  <c r="H84" i="27"/>
  <c r="BP84" i="1" s="1"/>
  <c r="C72" i="26"/>
  <c r="BE72" i="1" s="1"/>
  <c r="C75" i="27"/>
  <c r="BO75" i="1" s="1"/>
  <c r="Y77" i="27"/>
  <c r="Y78" i="27" s="1"/>
  <c r="AT69" i="27"/>
  <c r="AV69" i="27"/>
  <c r="AU69" i="27"/>
  <c r="BO65" i="27"/>
  <c r="W65" i="27" s="1"/>
  <c r="BL66" i="27"/>
  <c r="H81" i="26"/>
  <c r="BF81" i="1" s="1"/>
  <c r="Z82" i="26"/>
  <c r="Z83" i="26" s="1"/>
  <c r="AU65" i="26"/>
  <c r="BO62" i="26"/>
  <c r="W62" i="26" s="1"/>
  <c r="BL63" i="26"/>
  <c r="C76" i="27"/>
  <c r="BO76" i="1" s="1"/>
  <c r="BN66" i="27"/>
  <c r="BJ67" i="27"/>
  <c r="AV65" i="26"/>
  <c r="AA79" i="27"/>
  <c r="AA80" i="27" s="1"/>
  <c r="BM66" i="27"/>
  <c r="BH67" i="27"/>
  <c r="AT65" i="26"/>
  <c r="C71" i="26"/>
  <c r="BE71" i="1" s="1"/>
  <c r="Y73" i="26"/>
  <c r="Y74" i="26" s="1"/>
  <c r="O76" i="26"/>
  <c r="BG76" i="1" s="1"/>
  <c r="H83" i="27"/>
  <c r="BP83" i="1" s="1"/>
  <c r="Z85" i="27"/>
  <c r="Z86" i="27" s="1"/>
  <c r="AA77" i="26"/>
  <c r="O77" i="26" s="1"/>
  <c r="BG77" i="1" s="1"/>
  <c r="O71" i="25"/>
  <c r="AW71" i="1" s="1"/>
  <c r="BH67" i="25"/>
  <c r="BM67" i="25" s="1"/>
  <c r="BJ67" i="25"/>
  <c r="BN67" i="25" s="1"/>
  <c r="C74" i="25"/>
  <c r="AU74" i="1" s="1"/>
  <c r="AV68" i="25"/>
  <c r="AT68" i="25"/>
  <c r="AU68" i="25"/>
  <c r="O70" i="24"/>
  <c r="Y70" i="1" s="1"/>
  <c r="AA71" i="24"/>
  <c r="H73" i="24"/>
  <c r="X73" i="1" s="1"/>
  <c r="Z74" i="24"/>
  <c r="Y74" i="24"/>
  <c r="Y75" i="24" s="1"/>
  <c r="C72" i="24"/>
  <c r="W72" i="1" s="1"/>
  <c r="C73" i="24"/>
  <c r="W73" i="1" s="1"/>
  <c r="BH66" i="24"/>
  <c r="BM66" i="24" s="1"/>
  <c r="BL66" i="24"/>
  <c r="BO66" i="24" s="1"/>
  <c r="W66" i="24" s="1"/>
  <c r="BJ66" i="24"/>
  <c r="BN66" i="24" s="1"/>
  <c r="AV67" i="24"/>
  <c r="AT67" i="24"/>
  <c r="AU67" i="24"/>
  <c r="AU56" i="23"/>
  <c r="AC57" i="23"/>
  <c r="Z57" i="23" s="1"/>
  <c r="H57" i="23" s="1"/>
  <c r="BZ57" i="1" s="1"/>
  <c r="AQ58" i="23"/>
  <c r="BI57" i="23"/>
  <c r="D56" i="23"/>
  <c r="AI56" i="23"/>
  <c r="P56" i="23" s="1"/>
  <c r="R56" i="23" s="1"/>
  <c r="AR58" i="23" s="1"/>
  <c r="H75" i="25" l="1"/>
  <c r="AV75" i="1" s="1"/>
  <c r="Y81" i="25"/>
  <c r="Z76" i="25"/>
  <c r="AA74" i="25"/>
  <c r="Y82" i="25"/>
  <c r="BL67" i="25"/>
  <c r="O78" i="27"/>
  <c r="BQ78" i="1" s="1"/>
  <c r="O77" i="27"/>
  <c r="BQ77" i="1" s="1"/>
  <c r="O76" i="27"/>
  <c r="BQ76" i="1" s="1"/>
  <c r="BJ65" i="26"/>
  <c r="BN65" i="26" s="1"/>
  <c r="BH65" i="26"/>
  <c r="BM65" i="26" s="1"/>
  <c r="AA78" i="26"/>
  <c r="AA79" i="26" s="1"/>
  <c r="O79" i="26" s="1"/>
  <c r="BG79" i="1" s="1"/>
  <c r="C74" i="26"/>
  <c r="BE74" i="1" s="1"/>
  <c r="H83" i="26"/>
  <c r="BF83" i="1" s="1"/>
  <c r="AU70" i="27"/>
  <c r="AV66" i="26"/>
  <c r="AU66" i="26"/>
  <c r="C73" i="26"/>
  <c r="BE73" i="1" s="1"/>
  <c r="Y75" i="26"/>
  <c r="AT66" i="26"/>
  <c r="H86" i="27"/>
  <c r="BP86" i="1" s="1"/>
  <c r="BJ68" i="25"/>
  <c r="BN68" i="25" s="1"/>
  <c r="H85" i="27"/>
  <c r="BP85" i="1" s="1"/>
  <c r="Z87" i="27"/>
  <c r="Z88" i="27" s="1"/>
  <c r="BM67" i="27"/>
  <c r="BH68" i="27"/>
  <c r="C78" i="27"/>
  <c r="BO78" i="1" s="1"/>
  <c r="AT70" i="27"/>
  <c r="BN67" i="27"/>
  <c r="BJ68" i="27"/>
  <c r="AV70" i="27"/>
  <c r="BO66" i="27"/>
  <c r="W66" i="27" s="1"/>
  <c r="BL67" i="27"/>
  <c r="C77" i="27"/>
  <c r="BO77" i="1" s="1"/>
  <c r="Y79" i="27"/>
  <c r="H82" i="26"/>
  <c r="BF82" i="1" s="1"/>
  <c r="Z84" i="26"/>
  <c r="BH68" i="25"/>
  <c r="BM68" i="25" s="1"/>
  <c r="AA81" i="27"/>
  <c r="AA82" i="27" s="1"/>
  <c r="O80" i="27"/>
  <c r="BQ80" i="1" s="1"/>
  <c r="BO63" i="26"/>
  <c r="W63" i="26" s="1"/>
  <c r="BL64" i="26"/>
  <c r="O79" i="27"/>
  <c r="BQ79" i="1" s="1"/>
  <c r="O72" i="25"/>
  <c r="AW72" i="1" s="1"/>
  <c r="C75" i="25"/>
  <c r="AU75" i="1" s="1"/>
  <c r="AT69" i="25"/>
  <c r="AU69" i="25"/>
  <c r="AV69" i="25"/>
  <c r="O71" i="24"/>
  <c r="Y71" i="1" s="1"/>
  <c r="AA72" i="24"/>
  <c r="AA73" i="24" s="1"/>
  <c r="H74" i="24"/>
  <c r="X74" i="1" s="1"/>
  <c r="Z75" i="24"/>
  <c r="C75" i="24"/>
  <c r="W75" i="1" s="1"/>
  <c r="Y76" i="24"/>
  <c r="C74" i="24"/>
  <c r="W74" i="1" s="1"/>
  <c r="BH67" i="24"/>
  <c r="BM67" i="24" s="1"/>
  <c r="BJ67" i="24"/>
  <c r="BN67" i="24" s="1"/>
  <c r="AT68" i="24"/>
  <c r="AU68" i="24"/>
  <c r="BL67" i="24"/>
  <c r="BO67" i="24" s="1"/>
  <c r="W67" i="24" s="1"/>
  <c r="AV68" i="24"/>
  <c r="AV56" i="23"/>
  <c r="AD57" i="23"/>
  <c r="AA57" i="23" s="1"/>
  <c r="O57" i="23" s="1"/>
  <c r="CA57" i="1" s="1"/>
  <c r="F56" i="23"/>
  <c r="AT56" i="23" s="1"/>
  <c r="AK56" i="23"/>
  <c r="B56" i="23" s="1"/>
  <c r="BX56" i="1" s="1"/>
  <c r="BK57" i="23"/>
  <c r="H76" i="25" l="1"/>
  <c r="AV76" i="1" s="1"/>
  <c r="AA75" i="25"/>
  <c r="Z77" i="25"/>
  <c r="Y83" i="25"/>
  <c r="BO67" i="25"/>
  <c r="W67" i="25" s="1"/>
  <c r="BL68" i="25"/>
  <c r="BJ66" i="26"/>
  <c r="BN66" i="26" s="1"/>
  <c r="BH66" i="26"/>
  <c r="BM66" i="26" s="1"/>
  <c r="O78" i="26"/>
  <c r="BG78" i="1" s="1"/>
  <c r="BH69" i="25"/>
  <c r="BM69" i="25" s="1"/>
  <c r="O81" i="27"/>
  <c r="BQ81" i="1" s="1"/>
  <c r="H88" i="27"/>
  <c r="BP88" i="1" s="1"/>
  <c r="BN68" i="27"/>
  <c r="BJ69" i="27"/>
  <c r="C75" i="26"/>
  <c r="BE75" i="1" s="1"/>
  <c r="H84" i="26"/>
  <c r="BF84" i="1" s="1"/>
  <c r="BO67" i="27"/>
  <c r="W67" i="27" s="1"/>
  <c r="BL68" i="27"/>
  <c r="AT71" i="27"/>
  <c r="AU67" i="26"/>
  <c r="Z85" i="26"/>
  <c r="Z86" i="26" s="1"/>
  <c r="H87" i="27"/>
  <c r="BP87" i="1" s="1"/>
  <c r="Z89" i="27"/>
  <c r="Z90" i="27" s="1"/>
  <c r="C79" i="27"/>
  <c r="BO79" i="1" s="1"/>
  <c r="AA80" i="26"/>
  <c r="O80" i="26" s="1"/>
  <c r="BG80" i="1" s="1"/>
  <c r="BO64" i="26"/>
  <c r="W64" i="26" s="1"/>
  <c r="BL65" i="26"/>
  <c r="Y76" i="26"/>
  <c r="Y77" i="26" s="1"/>
  <c r="AU71" i="27"/>
  <c r="Y80" i="27"/>
  <c r="BJ69" i="25"/>
  <c r="BN69" i="25" s="1"/>
  <c r="AA83" i="27"/>
  <c r="AA84" i="27" s="1"/>
  <c r="O82" i="27"/>
  <c r="BQ82" i="1" s="1"/>
  <c r="AV71" i="27"/>
  <c r="BM68" i="27"/>
  <c r="BH69" i="27"/>
  <c r="AT67" i="26"/>
  <c r="AV67" i="26"/>
  <c r="O73" i="25"/>
  <c r="AW73" i="1" s="1"/>
  <c r="C76" i="25"/>
  <c r="AU76" i="1" s="1"/>
  <c r="AV70" i="25"/>
  <c r="AT70" i="25"/>
  <c r="AU70" i="25"/>
  <c r="AA74" i="24"/>
  <c r="O74" i="24" s="1"/>
  <c r="Y74" i="1" s="1"/>
  <c r="O73" i="24"/>
  <c r="Y73" i="1" s="1"/>
  <c r="O72" i="24"/>
  <c r="Y72" i="1" s="1"/>
  <c r="H75" i="24"/>
  <c r="X75" i="1" s="1"/>
  <c r="Z76" i="24"/>
  <c r="BH68" i="24"/>
  <c r="BM68" i="24" s="1"/>
  <c r="C76" i="24"/>
  <c r="W76" i="1" s="1"/>
  <c r="Y77" i="24"/>
  <c r="BJ68" i="24"/>
  <c r="BN68" i="24" s="1"/>
  <c r="BL68" i="24"/>
  <c r="BO68" i="24" s="1"/>
  <c r="W68" i="24" s="1"/>
  <c r="AV69" i="24"/>
  <c r="AU69" i="24"/>
  <c r="AT69" i="24"/>
  <c r="AB57" i="23"/>
  <c r="Y57" i="23" s="1"/>
  <c r="AP58" i="23"/>
  <c r="BG57" i="23"/>
  <c r="W56" i="23"/>
  <c r="X56" i="23" s="1"/>
  <c r="H77" i="25" l="1"/>
  <c r="AV77" i="1" s="1"/>
  <c r="Y84" i="25"/>
  <c r="Z78" i="25"/>
  <c r="AA76" i="25"/>
  <c r="BO68" i="25"/>
  <c r="W68" i="25" s="1"/>
  <c r="BL69" i="25"/>
  <c r="BH67" i="26"/>
  <c r="BM67" i="26" s="1"/>
  <c r="BJ67" i="26"/>
  <c r="BN67" i="26" s="1"/>
  <c r="BH70" i="25"/>
  <c r="BM70" i="25" s="1"/>
  <c r="AA81" i="26"/>
  <c r="O81" i="26" s="1"/>
  <c r="BG81" i="1" s="1"/>
  <c r="H90" i="27"/>
  <c r="BP90" i="1" s="1"/>
  <c r="H86" i="26"/>
  <c r="BF86" i="1" s="1"/>
  <c r="O84" i="27"/>
  <c r="BQ84" i="1" s="1"/>
  <c r="C80" i="27"/>
  <c r="BO80" i="1" s="1"/>
  <c r="AU72" i="27"/>
  <c r="AT72" i="27"/>
  <c r="BM69" i="27"/>
  <c r="BH70" i="27"/>
  <c r="Y81" i="27"/>
  <c r="BN69" i="27"/>
  <c r="BJ70" i="27"/>
  <c r="AV68" i="26"/>
  <c r="AT68" i="26"/>
  <c r="BJ70" i="25"/>
  <c r="BN70" i="25" s="1"/>
  <c r="AV72" i="27"/>
  <c r="BO65" i="26"/>
  <c r="W65" i="26" s="1"/>
  <c r="BL66" i="26"/>
  <c r="AA85" i="27"/>
  <c r="AU68" i="26"/>
  <c r="O83" i="27"/>
  <c r="BQ83" i="1" s="1"/>
  <c r="C77" i="26"/>
  <c r="BE77" i="1" s="1"/>
  <c r="BO68" i="27"/>
  <c r="W68" i="27" s="1"/>
  <c r="BL69" i="27"/>
  <c r="C76" i="26"/>
  <c r="BE76" i="1" s="1"/>
  <c r="Y78" i="26"/>
  <c r="Y79" i="26" s="1"/>
  <c r="H89" i="27"/>
  <c r="BP89" i="1" s="1"/>
  <c r="Z91" i="27"/>
  <c r="H85" i="26"/>
  <c r="BF85" i="1" s="1"/>
  <c r="Z87" i="26"/>
  <c r="O74" i="25"/>
  <c r="AW74" i="1" s="1"/>
  <c r="C77" i="25"/>
  <c r="AU77" i="1" s="1"/>
  <c r="AU71" i="25"/>
  <c r="AT71" i="25"/>
  <c r="AV71" i="25"/>
  <c r="AA75" i="24"/>
  <c r="H76" i="24"/>
  <c r="X76" i="1" s="1"/>
  <c r="Z77" i="24"/>
  <c r="C77" i="24"/>
  <c r="W77" i="1" s="1"/>
  <c r="BH69" i="24"/>
  <c r="BM69" i="24" s="1"/>
  <c r="Y78" i="24"/>
  <c r="BJ69" i="24"/>
  <c r="BN69" i="24" s="1"/>
  <c r="BL69" i="24"/>
  <c r="BO69" i="24" s="1"/>
  <c r="W69" i="24" s="1"/>
  <c r="AU70" i="24"/>
  <c r="AT70" i="24"/>
  <c r="AV70" i="24"/>
  <c r="S56" i="23"/>
  <c r="CB56" i="1"/>
  <c r="AN56" i="23"/>
  <c r="AM56" i="23" s="1"/>
  <c r="CC56" i="1" s="1"/>
  <c r="C57" i="23"/>
  <c r="BY57" i="1" s="1"/>
  <c r="H78" i="25" l="1"/>
  <c r="AV78" i="1" s="1"/>
  <c r="AA77" i="25"/>
  <c r="Y85" i="25"/>
  <c r="Z79" i="25"/>
  <c r="Y86" i="25"/>
  <c r="BO69" i="25"/>
  <c r="W69" i="25" s="1"/>
  <c r="BL70" i="25"/>
  <c r="BH68" i="26"/>
  <c r="BM68" i="26" s="1"/>
  <c r="BJ68" i="26"/>
  <c r="BN68" i="26" s="1"/>
  <c r="AA82" i="26"/>
  <c r="AA83" i="26" s="1"/>
  <c r="BH71" i="25"/>
  <c r="BM71" i="25" s="1"/>
  <c r="BJ71" i="25"/>
  <c r="BN71" i="25" s="1"/>
  <c r="O85" i="27"/>
  <c r="BQ85" i="1" s="1"/>
  <c r="H87" i="26"/>
  <c r="BF87" i="1" s="1"/>
  <c r="AV73" i="27"/>
  <c r="BN70" i="27"/>
  <c r="BJ71" i="27"/>
  <c r="AT73" i="27"/>
  <c r="Z88" i="26"/>
  <c r="H88" i="26" s="1"/>
  <c r="BF88" i="1" s="1"/>
  <c r="C79" i="26"/>
  <c r="BE79" i="1" s="1"/>
  <c r="H91" i="27"/>
  <c r="BP91" i="1" s="1"/>
  <c r="BO69" i="27"/>
  <c r="W69" i="27" s="1"/>
  <c r="BL70" i="27"/>
  <c r="AA86" i="27"/>
  <c r="AV69" i="26"/>
  <c r="C81" i="27"/>
  <c r="BO81" i="1" s="1"/>
  <c r="AU73" i="27"/>
  <c r="Z92" i="27"/>
  <c r="BO66" i="26"/>
  <c r="W66" i="26" s="1"/>
  <c r="BL67" i="26"/>
  <c r="AU69" i="26"/>
  <c r="C78" i="26"/>
  <c r="BE78" i="1" s="1"/>
  <c r="Y80" i="26"/>
  <c r="Y81" i="26" s="1"/>
  <c r="C81" i="26" s="1"/>
  <c r="BE81" i="1" s="1"/>
  <c r="AT69" i="26"/>
  <c r="BM70" i="27"/>
  <c r="BH71" i="27"/>
  <c r="Y82" i="27"/>
  <c r="O75" i="25"/>
  <c r="AW75" i="1" s="1"/>
  <c r="C78" i="25"/>
  <c r="AU78" i="1" s="1"/>
  <c r="AV72" i="25"/>
  <c r="AT72" i="25"/>
  <c r="AU72" i="25"/>
  <c r="O75" i="24"/>
  <c r="Y75" i="1" s="1"/>
  <c r="AA76" i="24"/>
  <c r="H77" i="24"/>
  <c r="X77" i="1" s="1"/>
  <c r="Z78" i="24"/>
  <c r="C78" i="24"/>
  <c r="W78" i="1" s="1"/>
  <c r="BH70" i="24"/>
  <c r="BM70" i="24" s="1"/>
  <c r="Y79" i="24"/>
  <c r="BJ70" i="24"/>
  <c r="BN70" i="24" s="1"/>
  <c r="BL70" i="24"/>
  <c r="BO70" i="24" s="1"/>
  <c r="W70" i="24" s="1"/>
  <c r="AT71" i="24"/>
  <c r="AV71" i="24"/>
  <c r="AU71" i="24"/>
  <c r="CD56" i="1"/>
  <c r="AW56" i="23"/>
  <c r="T56" i="23" s="1"/>
  <c r="U56" i="23" s="1"/>
  <c r="CE56" i="1" s="1"/>
  <c r="AY57" i="23"/>
  <c r="AH57" i="23"/>
  <c r="H79" i="25" l="1"/>
  <c r="AV79" i="1" s="1"/>
  <c r="Y87" i="25"/>
  <c r="Z80" i="25"/>
  <c r="AA78" i="25"/>
  <c r="BH72" i="25"/>
  <c r="BM72" i="25" s="1"/>
  <c r="BO70" i="25"/>
  <c r="W70" i="25" s="1"/>
  <c r="BL71" i="25"/>
  <c r="BH69" i="26"/>
  <c r="BM69" i="26" s="1"/>
  <c r="BJ69" i="26"/>
  <c r="BN69" i="26" s="1"/>
  <c r="AA84" i="26"/>
  <c r="O84" i="26" s="1"/>
  <c r="BG84" i="1" s="1"/>
  <c r="O82" i="26"/>
  <c r="BG82" i="1" s="1"/>
  <c r="O83" i="26"/>
  <c r="BG83" i="1" s="1"/>
  <c r="BJ72" i="25"/>
  <c r="BN72" i="25" s="1"/>
  <c r="BM71" i="27"/>
  <c r="BH72" i="27"/>
  <c r="AT70" i="26"/>
  <c r="BO67" i="26"/>
  <c r="W67" i="26" s="1"/>
  <c r="BL68" i="26"/>
  <c r="AV70" i="26"/>
  <c r="AV74" i="27"/>
  <c r="Z89" i="26"/>
  <c r="Y82" i="26"/>
  <c r="C80" i="26"/>
  <c r="BE80" i="1" s="1"/>
  <c r="H92" i="27"/>
  <c r="BP92" i="1" s="1"/>
  <c r="BO70" i="27"/>
  <c r="W70" i="27" s="1"/>
  <c r="BL71" i="27"/>
  <c r="AU70" i="26"/>
  <c r="AU74" i="27"/>
  <c r="Z93" i="27"/>
  <c r="Z94" i="27" s="1"/>
  <c r="AT74" i="27"/>
  <c r="AA87" i="27"/>
  <c r="O87" i="27" s="1"/>
  <c r="BQ87" i="1" s="1"/>
  <c r="C82" i="27"/>
  <c r="BO82" i="1" s="1"/>
  <c r="Y83" i="27"/>
  <c r="Y84" i="27" s="1"/>
  <c r="BN71" i="27"/>
  <c r="BJ72" i="27"/>
  <c r="O86" i="27"/>
  <c r="BQ86" i="1" s="1"/>
  <c r="O76" i="25"/>
  <c r="AW76" i="1" s="1"/>
  <c r="C79" i="25"/>
  <c r="AU79" i="1" s="1"/>
  <c r="AU73" i="25"/>
  <c r="AT73" i="25"/>
  <c r="BH73" i="25"/>
  <c r="BM73" i="25" s="1"/>
  <c r="AV73" i="25"/>
  <c r="O76" i="24"/>
  <c r="Y76" i="1" s="1"/>
  <c r="AA77" i="24"/>
  <c r="O77" i="24" s="1"/>
  <c r="Y77" i="1" s="1"/>
  <c r="H78" i="24"/>
  <c r="X78" i="1" s="1"/>
  <c r="Z79" i="24"/>
  <c r="C79" i="24"/>
  <c r="W79" i="1" s="1"/>
  <c r="BH71" i="24"/>
  <c r="BM71" i="24" s="1"/>
  <c r="Y80" i="24"/>
  <c r="BJ71" i="24"/>
  <c r="BN71" i="24" s="1"/>
  <c r="BL71" i="24"/>
  <c r="BO71" i="24" s="1"/>
  <c r="W71" i="24" s="1"/>
  <c r="AU72" i="24"/>
  <c r="AT72" i="24"/>
  <c r="AV72" i="24"/>
  <c r="AO57" i="23"/>
  <c r="V56" i="23"/>
  <c r="J57" i="23"/>
  <c r="H80" i="25" l="1"/>
  <c r="AV80" i="1" s="1"/>
  <c r="AA79" i="25"/>
  <c r="Y88" i="25"/>
  <c r="Z81" i="25"/>
  <c r="BO71" i="25"/>
  <c r="W71" i="25" s="1"/>
  <c r="BL72" i="25"/>
  <c r="BH70" i="26"/>
  <c r="BM70" i="26" s="1"/>
  <c r="BJ70" i="26"/>
  <c r="BN70" i="26" s="1"/>
  <c r="AA85" i="26"/>
  <c r="AA86" i="26" s="1"/>
  <c r="O86" i="26" s="1"/>
  <c r="BG86" i="1" s="1"/>
  <c r="BJ73" i="25"/>
  <c r="BN73" i="25" s="1"/>
  <c r="BO68" i="26"/>
  <c r="W68" i="26" s="1"/>
  <c r="BL69" i="26"/>
  <c r="AA88" i="27"/>
  <c r="AT75" i="27"/>
  <c r="AU71" i="26"/>
  <c r="BO71" i="27"/>
  <c r="W71" i="27" s="1"/>
  <c r="BL72" i="27"/>
  <c r="H94" i="27"/>
  <c r="BP94" i="1" s="1"/>
  <c r="AT71" i="26"/>
  <c r="BH71" i="26"/>
  <c r="BM71" i="26" s="1"/>
  <c r="BN72" i="27"/>
  <c r="BJ73" i="27"/>
  <c r="H93" i="27"/>
  <c r="BP93" i="1" s="1"/>
  <c r="Z95" i="27"/>
  <c r="Z96" i="27" s="1"/>
  <c r="H96" i="27" s="1"/>
  <c r="BP96" i="1" s="1"/>
  <c r="AV75" i="27"/>
  <c r="AA89" i="27"/>
  <c r="C83" i="27"/>
  <c r="BO83" i="1" s="1"/>
  <c r="Y85" i="27"/>
  <c r="Y86" i="27" s="1"/>
  <c r="AU75" i="27"/>
  <c r="Y83" i="26"/>
  <c r="Y84" i="26" s="1"/>
  <c r="C82" i="26"/>
  <c r="BE82" i="1" s="1"/>
  <c r="BM72" i="27"/>
  <c r="BH73" i="27"/>
  <c r="C84" i="27"/>
  <c r="BO84" i="1" s="1"/>
  <c r="Z90" i="26"/>
  <c r="Z91" i="26" s="1"/>
  <c r="H89" i="26"/>
  <c r="BF89" i="1" s="1"/>
  <c r="AV71" i="26"/>
  <c r="O77" i="25"/>
  <c r="AW77" i="1" s="1"/>
  <c r="O78" i="25"/>
  <c r="AW78" i="1" s="1"/>
  <c r="C80" i="25"/>
  <c r="AU80" i="1" s="1"/>
  <c r="AV74" i="25"/>
  <c r="AT74" i="25"/>
  <c r="BH74" i="25"/>
  <c r="BM74" i="25" s="1"/>
  <c r="AU74" i="25"/>
  <c r="AA78" i="24"/>
  <c r="H79" i="24"/>
  <c r="X79" i="1" s="1"/>
  <c r="Z80" i="24"/>
  <c r="BH72" i="24"/>
  <c r="BM72" i="24" s="1"/>
  <c r="C80" i="24"/>
  <c r="W80" i="1" s="1"/>
  <c r="Y81" i="24"/>
  <c r="Y82" i="24" s="1"/>
  <c r="BJ72" i="24"/>
  <c r="BN72" i="24" s="1"/>
  <c r="BL72" i="24"/>
  <c r="BO72" i="24" s="1"/>
  <c r="W72" i="24" s="1"/>
  <c r="AT73" i="24"/>
  <c r="AU73" i="24"/>
  <c r="AV73" i="24"/>
  <c r="BH57" i="23"/>
  <c r="AF57" i="23" s="1"/>
  <c r="E57" i="23" s="1"/>
  <c r="BL57" i="23"/>
  <c r="AS57" i="23"/>
  <c r="BJ57" i="23"/>
  <c r="H81" i="25" l="1"/>
  <c r="AV81" i="1" s="1"/>
  <c r="Y89" i="25"/>
  <c r="Y90" i="25" s="1"/>
  <c r="Z82" i="25"/>
  <c r="AA80" i="25"/>
  <c r="AA81" i="25" s="1"/>
  <c r="BO72" i="25"/>
  <c r="W72" i="25" s="1"/>
  <c r="BL73" i="25"/>
  <c r="BJ71" i="26"/>
  <c r="BN71" i="26" s="1"/>
  <c r="O85" i="26"/>
  <c r="BG85" i="1" s="1"/>
  <c r="BJ74" i="25"/>
  <c r="BN74" i="25" s="1"/>
  <c r="H90" i="26"/>
  <c r="BF90" i="1" s="1"/>
  <c r="Z92" i="26"/>
  <c r="Z93" i="26" s="1"/>
  <c r="AV76" i="27"/>
  <c r="AT76" i="27"/>
  <c r="C84" i="26"/>
  <c r="BE84" i="1" s="1"/>
  <c r="H91" i="26"/>
  <c r="BF91" i="1" s="1"/>
  <c r="C85" i="27"/>
  <c r="BO85" i="1" s="1"/>
  <c r="Y87" i="27"/>
  <c r="O89" i="27"/>
  <c r="BQ89" i="1" s="1"/>
  <c r="AA90" i="27"/>
  <c r="O90" i="27" s="1"/>
  <c r="BQ90" i="1" s="1"/>
  <c r="AU72" i="26"/>
  <c r="C83" i="26"/>
  <c r="BE83" i="1" s="1"/>
  <c r="Y85" i="26"/>
  <c r="C85" i="26" s="1"/>
  <c r="BE85" i="1" s="1"/>
  <c r="AT72" i="26"/>
  <c r="BH72" i="26"/>
  <c r="BM72" i="26" s="1"/>
  <c r="AU76" i="27"/>
  <c r="C86" i="27"/>
  <c r="BO86" i="1" s="1"/>
  <c r="BO72" i="27"/>
  <c r="W72" i="27" s="1"/>
  <c r="BL73" i="27"/>
  <c r="BM73" i="27"/>
  <c r="BH74" i="27"/>
  <c r="BO69" i="26"/>
  <c r="W69" i="26" s="1"/>
  <c r="BL70" i="26"/>
  <c r="AV72" i="26"/>
  <c r="H95" i="27"/>
  <c r="BP95" i="1" s="1"/>
  <c r="Z97" i="27"/>
  <c r="H97" i="27" s="1"/>
  <c r="BP97" i="1" s="1"/>
  <c r="O88" i="27"/>
  <c r="BQ88" i="1" s="1"/>
  <c r="BN73" i="27"/>
  <c r="BJ74" i="27"/>
  <c r="AA87" i="26"/>
  <c r="AA88" i="26" s="1"/>
  <c r="C81" i="25"/>
  <c r="AU81" i="1" s="1"/>
  <c r="AT75" i="25"/>
  <c r="BH75" i="25"/>
  <c r="BM75" i="25" s="1"/>
  <c r="AV75" i="25"/>
  <c r="AU75" i="25"/>
  <c r="O78" i="24"/>
  <c r="Y78" i="1" s="1"/>
  <c r="AA79" i="24"/>
  <c r="H80" i="24"/>
  <c r="X80" i="1" s="1"/>
  <c r="Z81" i="24"/>
  <c r="Z82" i="24" s="1"/>
  <c r="BH73" i="24"/>
  <c r="BM73" i="24" s="1"/>
  <c r="C82" i="24"/>
  <c r="W82" i="1" s="1"/>
  <c r="BJ73" i="24"/>
  <c r="BN73" i="24" s="1"/>
  <c r="Y83" i="24"/>
  <c r="C81" i="24"/>
  <c r="W81" i="1" s="1"/>
  <c r="BL73" i="24"/>
  <c r="BO73" i="24" s="1"/>
  <c r="W73" i="24" s="1"/>
  <c r="AU74" i="24"/>
  <c r="AV74" i="24"/>
  <c r="AT74" i="24"/>
  <c r="AG57" i="23"/>
  <c r="BN57" i="23"/>
  <c r="AX57" i="23"/>
  <c r="AJ57" i="23" s="1"/>
  <c r="Q57" i="23" s="1"/>
  <c r="AL57" i="23" s="1"/>
  <c r="BO57" i="23"/>
  <c r="AE57" i="23"/>
  <c r="BM57" i="23"/>
  <c r="H82" i="25" l="1"/>
  <c r="AV82" i="1" s="1"/>
  <c r="AA82" i="25"/>
  <c r="Y91" i="25"/>
  <c r="Z83" i="25"/>
  <c r="BO73" i="25"/>
  <c r="W73" i="25" s="1"/>
  <c r="BL74" i="25"/>
  <c r="BJ72" i="26"/>
  <c r="BN72" i="26" s="1"/>
  <c r="BJ75" i="25"/>
  <c r="BN75" i="25" s="1"/>
  <c r="AA91" i="27"/>
  <c r="O91" i="27" s="1"/>
  <c r="BQ91" i="1" s="1"/>
  <c r="O87" i="26"/>
  <c r="BG87" i="1" s="1"/>
  <c r="Z98" i="27"/>
  <c r="C87" i="27"/>
  <c r="BO87" i="1" s="1"/>
  <c r="AV77" i="27"/>
  <c r="AT73" i="26"/>
  <c r="BH73" i="26"/>
  <c r="BM73" i="26" s="1"/>
  <c r="Y88" i="27"/>
  <c r="H93" i="26"/>
  <c r="BF93" i="1" s="1"/>
  <c r="AV73" i="26"/>
  <c r="Y86" i="26"/>
  <c r="BN74" i="27"/>
  <c r="BJ75" i="27"/>
  <c r="AU73" i="26"/>
  <c r="BJ73" i="26"/>
  <c r="BN73" i="26" s="1"/>
  <c r="H92" i="26"/>
  <c r="BF92" i="1" s="1"/>
  <c r="Z94" i="26"/>
  <c r="BO73" i="27"/>
  <c r="W73" i="27" s="1"/>
  <c r="BL74" i="27"/>
  <c r="O88" i="26"/>
  <c r="BG88" i="1" s="1"/>
  <c r="AA89" i="26"/>
  <c r="AA90" i="26" s="1"/>
  <c r="BO70" i="26"/>
  <c r="W70" i="26" s="1"/>
  <c r="BL71" i="26"/>
  <c r="AU77" i="27"/>
  <c r="BM74" i="27"/>
  <c r="BH75" i="27"/>
  <c r="AT77" i="27"/>
  <c r="O79" i="25"/>
  <c r="AW79" i="1" s="1"/>
  <c r="C82" i="25"/>
  <c r="AU82" i="1" s="1"/>
  <c r="AV76" i="25"/>
  <c r="AT76" i="25"/>
  <c r="BH76" i="25"/>
  <c r="BM76" i="25" s="1"/>
  <c r="AU76" i="25"/>
  <c r="O79" i="24"/>
  <c r="Y79" i="1" s="1"/>
  <c r="AA80" i="24"/>
  <c r="H82" i="24"/>
  <c r="X82" i="1" s="1"/>
  <c r="BH74" i="24"/>
  <c r="BM74" i="24" s="1"/>
  <c r="Z83" i="24"/>
  <c r="H81" i="24"/>
  <c r="X81" i="1" s="1"/>
  <c r="BJ74" i="24"/>
  <c r="BN74" i="24" s="1"/>
  <c r="C83" i="24"/>
  <c r="W83" i="1" s="1"/>
  <c r="BL74" i="24"/>
  <c r="BO74" i="24" s="1"/>
  <c r="W74" i="24" s="1"/>
  <c r="Y84" i="24"/>
  <c r="Y85" i="24" s="1"/>
  <c r="AU75" i="24"/>
  <c r="AT75" i="24"/>
  <c r="AV75" i="24"/>
  <c r="D57" i="23"/>
  <c r="F57" i="23" s="1"/>
  <c r="BG58" i="23" s="1"/>
  <c r="AI57" i="23"/>
  <c r="I57" i="23"/>
  <c r="K57" i="23" s="1"/>
  <c r="BI58" i="23" s="1"/>
  <c r="H83" i="25" l="1"/>
  <c r="AV83" i="1" s="1"/>
  <c r="Y92" i="25"/>
  <c r="Y93" i="25" s="1"/>
  <c r="Z84" i="25"/>
  <c r="AA83" i="25"/>
  <c r="BO74" i="25"/>
  <c r="W74" i="25" s="1"/>
  <c r="BL75" i="25"/>
  <c r="BJ76" i="25"/>
  <c r="BN76" i="25" s="1"/>
  <c r="AA92" i="27"/>
  <c r="O92" i="27" s="1"/>
  <c r="BQ92" i="1" s="1"/>
  <c r="C88" i="27"/>
  <c r="BO88" i="1" s="1"/>
  <c r="AT74" i="26"/>
  <c r="BH74" i="26"/>
  <c r="BM74" i="26" s="1"/>
  <c r="BO74" i="27"/>
  <c r="W74" i="27" s="1"/>
  <c r="BL75" i="27"/>
  <c r="AV78" i="27"/>
  <c r="AU78" i="27"/>
  <c r="BO71" i="26"/>
  <c r="W71" i="26" s="1"/>
  <c r="BL72" i="26"/>
  <c r="BM75" i="27"/>
  <c r="BH76" i="27"/>
  <c r="AT78" i="27"/>
  <c r="H94" i="26"/>
  <c r="BF94" i="1" s="1"/>
  <c r="AV74" i="26"/>
  <c r="Y89" i="27"/>
  <c r="AU74" i="26"/>
  <c r="BJ74" i="26"/>
  <c r="BN74" i="26" s="1"/>
  <c r="BN75" i="27"/>
  <c r="BJ76" i="27"/>
  <c r="O89" i="26"/>
  <c r="BG89" i="1" s="1"/>
  <c r="O90" i="26"/>
  <c r="BG90" i="1" s="1"/>
  <c r="AA91" i="26"/>
  <c r="O91" i="26" s="1"/>
  <c r="BG91" i="1" s="1"/>
  <c r="Z95" i="26"/>
  <c r="Z96" i="26" s="1"/>
  <c r="Y87" i="26"/>
  <c r="C87" i="26" s="1"/>
  <c r="BE87" i="1" s="1"/>
  <c r="C86" i="26"/>
  <c r="BE86" i="1" s="1"/>
  <c r="H98" i="27"/>
  <c r="BP98" i="1" s="1"/>
  <c r="Z99" i="27"/>
  <c r="O80" i="25"/>
  <c r="AW80" i="1" s="1"/>
  <c r="C83" i="25"/>
  <c r="AU83" i="1" s="1"/>
  <c r="AT77" i="25"/>
  <c r="BH77" i="25"/>
  <c r="BM77" i="25" s="1"/>
  <c r="AV77" i="25"/>
  <c r="AU77" i="25"/>
  <c r="O80" i="24"/>
  <c r="Y80" i="1" s="1"/>
  <c r="AA81" i="24"/>
  <c r="O81" i="24" s="1"/>
  <c r="Y81" i="1" s="1"/>
  <c r="H83" i="24"/>
  <c r="X83" i="1" s="1"/>
  <c r="BJ75" i="24"/>
  <c r="BN75" i="24" s="1"/>
  <c r="BH75" i="24"/>
  <c r="BM75" i="24" s="1"/>
  <c r="Z84" i="24"/>
  <c r="C85" i="24"/>
  <c r="W85" i="1" s="1"/>
  <c r="BL75" i="24"/>
  <c r="BO75" i="24" s="1"/>
  <c r="W75" i="24" s="1"/>
  <c r="Y86" i="24"/>
  <c r="C84" i="24"/>
  <c r="W84" i="1" s="1"/>
  <c r="AT76" i="24"/>
  <c r="AU76" i="24"/>
  <c r="AV76" i="24"/>
  <c r="AU57" i="23"/>
  <c r="AC58" i="23"/>
  <c r="Z58" i="23" s="1"/>
  <c r="AQ59" i="23"/>
  <c r="P57" i="23"/>
  <c r="AT57" i="23"/>
  <c r="AB58" i="23"/>
  <c r="Y58" i="23" s="1"/>
  <c r="AP59" i="23"/>
  <c r="H84" i="25" l="1"/>
  <c r="AV84" i="1" s="1"/>
  <c r="AA84" i="25"/>
  <c r="Z85" i="25"/>
  <c r="Y94" i="25"/>
  <c r="BO75" i="25"/>
  <c r="W75" i="25" s="1"/>
  <c r="BL76" i="25"/>
  <c r="BJ77" i="25"/>
  <c r="BN77" i="25" s="1"/>
  <c r="AA93" i="27"/>
  <c r="AA94" i="27" s="1"/>
  <c r="O94" i="27" s="1"/>
  <c r="BQ94" i="1" s="1"/>
  <c r="H96" i="26"/>
  <c r="BF96" i="1" s="1"/>
  <c r="H99" i="27"/>
  <c r="BP99" i="1" s="1"/>
  <c r="Z100" i="27"/>
  <c r="AV75" i="26"/>
  <c r="AU79" i="27"/>
  <c r="Y88" i="26"/>
  <c r="BN76" i="27"/>
  <c r="BJ77" i="27"/>
  <c r="BH75" i="26"/>
  <c r="BM75" i="26" s="1"/>
  <c r="AT75" i="26"/>
  <c r="AT79" i="27"/>
  <c r="AV79" i="27"/>
  <c r="AA92" i="26"/>
  <c r="AA93" i="26" s="1"/>
  <c r="H95" i="26"/>
  <c r="BF95" i="1" s="1"/>
  <c r="Z97" i="26"/>
  <c r="AU75" i="26"/>
  <c r="BJ75" i="26"/>
  <c r="BN75" i="26" s="1"/>
  <c r="BM76" i="27"/>
  <c r="BH77" i="27"/>
  <c r="BO75" i="27"/>
  <c r="W75" i="27" s="1"/>
  <c r="BL76" i="27"/>
  <c r="C89" i="27"/>
  <c r="BO89" i="1" s="1"/>
  <c r="Y90" i="27"/>
  <c r="BO72" i="26"/>
  <c r="W72" i="26" s="1"/>
  <c r="BL73" i="26"/>
  <c r="O81" i="25"/>
  <c r="AW81" i="1" s="1"/>
  <c r="O82" i="25"/>
  <c r="AW82" i="1" s="1"/>
  <c r="C84" i="25"/>
  <c r="AU84" i="1" s="1"/>
  <c r="AU78" i="25"/>
  <c r="AV78" i="25"/>
  <c r="AT78" i="25"/>
  <c r="BH78" i="25"/>
  <c r="BM78" i="25" s="1"/>
  <c r="BJ76" i="24"/>
  <c r="BN76" i="24" s="1"/>
  <c r="AA82" i="24"/>
  <c r="H84" i="24"/>
  <c r="X84" i="1" s="1"/>
  <c r="BH76" i="24"/>
  <c r="BM76" i="24" s="1"/>
  <c r="Z85" i="24"/>
  <c r="C86" i="24"/>
  <c r="W86" i="1" s="1"/>
  <c r="BL76" i="24"/>
  <c r="BO76" i="24" s="1"/>
  <c r="W76" i="24" s="1"/>
  <c r="Y87" i="24"/>
  <c r="AV77" i="24"/>
  <c r="AT77" i="24"/>
  <c r="AU77" i="24"/>
  <c r="AK57" i="23"/>
  <c r="B57" i="23" s="1"/>
  <c r="R57" i="23"/>
  <c r="H58" i="23"/>
  <c r="BZ58" i="1" s="1"/>
  <c r="C58" i="23"/>
  <c r="BY58" i="1" s="1"/>
  <c r="H85" i="25" l="1"/>
  <c r="AV85" i="1" s="1"/>
  <c r="Y95" i="25"/>
  <c r="Z86" i="25"/>
  <c r="AA85" i="25"/>
  <c r="Y96" i="25"/>
  <c r="BO76" i="25"/>
  <c r="W76" i="25" s="1"/>
  <c r="BL77" i="25"/>
  <c r="AA95" i="27"/>
  <c r="O95" i="27" s="1"/>
  <c r="BQ95" i="1" s="1"/>
  <c r="BJ78" i="25"/>
  <c r="BN78" i="25" s="1"/>
  <c r="O93" i="27"/>
  <c r="BQ93" i="1" s="1"/>
  <c r="BJ77" i="24"/>
  <c r="BN77" i="24" s="1"/>
  <c r="AT80" i="27"/>
  <c r="C90" i="27"/>
  <c r="BO90" i="1" s="1"/>
  <c r="Y91" i="27"/>
  <c r="AU76" i="26"/>
  <c r="BJ76" i="26"/>
  <c r="BN76" i="26" s="1"/>
  <c r="AT76" i="26"/>
  <c r="BH76" i="26"/>
  <c r="BM76" i="26" s="1"/>
  <c r="H97" i="26"/>
  <c r="BF97" i="1" s="1"/>
  <c r="BN77" i="27"/>
  <c r="BJ78" i="27"/>
  <c r="AV76" i="26"/>
  <c r="BO76" i="27"/>
  <c r="W76" i="27" s="1"/>
  <c r="BL77" i="27"/>
  <c r="O92" i="26"/>
  <c r="BG92" i="1" s="1"/>
  <c r="AA94" i="26"/>
  <c r="O93" i="26"/>
  <c r="BG93" i="1" s="1"/>
  <c r="Z101" i="27"/>
  <c r="H100" i="27"/>
  <c r="BP100" i="1" s="1"/>
  <c r="AV80" i="27"/>
  <c r="Y89" i="26"/>
  <c r="C89" i="26" s="1"/>
  <c r="BE89" i="1" s="1"/>
  <c r="C88" i="26"/>
  <c r="BE88" i="1" s="1"/>
  <c r="BO73" i="26"/>
  <c r="W73" i="26" s="1"/>
  <c r="BL74" i="26"/>
  <c r="BM77" i="27"/>
  <c r="BH78" i="27"/>
  <c r="Z98" i="26"/>
  <c r="H98" i="26" s="1"/>
  <c r="BF98" i="1" s="1"/>
  <c r="AU80" i="27"/>
  <c r="O83" i="25"/>
  <c r="AW83" i="1" s="1"/>
  <c r="C85" i="25"/>
  <c r="AU85" i="1" s="1"/>
  <c r="AT79" i="25"/>
  <c r="BH79" i="25"/>
  <c r="BM79" i="25" s="1"/>
  <c r="AV79" i="25"/>
  <c r="AU79" i="25"/>
  <c r="O82" i="24"/>
  <c r="Y82" i="1" s="1"/>
  <c r="AA83" i="24"/>
  <c r="BH77" i="24"/>
  <c r="BM77" i="24" s="1"/>
  <c r="H85" i="24"/>
  <c r="X85" i="1" s="1"/>
  <c r="Z86" i="24"/>
  <c r="BL77" i="24"/>
  <c r="BO77" i="24" s="1"/>
  <c r="W77" i="24" s="1"/>
  <c r="C87" i="24"/>
  <c r="W87" i="1" s="1"/>
  <c r="Y88" i="24"/>
  <c r="AT78" i="24"/>
  <c r="AU78" i="24"/>
  <c r="AV78" i="24"/>
  <c r="AV57" i="23"/>
  <c r="AR59" i="23"/>
  <c r="AD58" i="23"/>
  <c r="AA58" i="23" s="1"/>
  <c r="W57" i="23"/>
  <c r="X57" i="23" s="1"/>
  <c r="S57" i="23" s="1"/>
  <c r="BK58" i="23"/>
  <c r="BX57" i="1"/>
  <c r="H86" i="25" l="1"/>
  <c r="AV86" i="1" s="1"/>
  <c r="AA86" i="25"/>
  <c r="Z87" i="25"/>
  <c r="Y97" i="25"/>
  <c r="BO77" i="25"/>
  <c r="W77" i="25" s="1"/>
  <c r="BL78" i="25"/>
  <c r="AA96" i="27"/>
  <c r="O96" i="27" s="1"/>
  <c r="BQ96" i="1" s="1"/>
  <c r="BJ79" i="25"/>
  <c r="BN79" i="25" s="1"/>
  <c r="BJ78" i="24"/>
  <c r="BN78" i="24" s="1"/>
  <c r="Y90" i="26"/>
  <c r="C90" i="26" s="1"/>
  <c r="BE90" i="1" s="1"/>
  <c r="BN78" i="27"/>
  <c r="BJ79" i="27"/>
  <c r="AU77" i="26"/>
  <c r="BJ77" i="26"/>
  <c r="BN77" i="26" s="1"/>
  <c r="C91" i="27"/>
  <c r="BO91" i="1" s="1"/>
  <c r="AU81" i="27"/>
  <c r="O94" i="26"/>
  <c r="BG94" i="1" s="1"/>
  <c r="AA95" i="26"/>
  <c r="Y92" i="27"/>
  <c r="Y93" i="27" s="1"/>
  <c r="H101" i="27"/>
  <c r="BP101" i="1" s="1"/>
  <c r="Z102" i="27"/>
  <c r="H102" i="27" s="1"/>
  <c r="BP102" i="1" s="1"/>
  <c r="Z99" i="26"/>
  <c r="BM78" i="27"/>
  <c r="BH79" i="27"/>
  <c r="AV81" i="27"/>
  <c r="BO77" i="27"/>
  <c r="W77" i="27" s="1"/>
  <c r="BL78" i="27"/>
  <c r="BO74" i="26"/>
  <c r="W74" i="26" s="1"/>
  <c r="BL75" i="26"/>
  <c r="AT77" i="26"/>
  <c r="BH77" i="26"/>
  <c r="BM77" i="26" s="1"/>
  <c r="AT81" i="27"/>
  <c r="AV77" i="26"/>
  <c r="C86" i="25"/>
  <c r="AU86" i="1" s="1"/>
  <c r="AV80" i="25"/>
  <c r="AT80" i="25"/>
  <c r="BH80" i="25"/>
  <c r="BM80" i="25" s="1"/>
  <c r="AU80" i="25"/>
  <c r="BH78" i="24"/>
  <c r="BM78" i="24" s="1"/>
  <c r="O83" i="24"/>
  <c r="Y83" i="1" s="1"/>
  <c r="AA84" i="24"/>
  <c r="O84" i="24" s="1"/>
  <c r="Y84" i="1" s="1"/>
  <c r="BL78" i="24"/>
  <c r="BO78" i="24" s="1"/>
  <c r="W78" i="24" s="1"/>
  <c r="H86" i="24"/>
  <c r="X86" i="1" s="1"/>
  <c r="Z87" i="24"/>
  <c r="C88" i="24"/>
  <c r="W88" i="1" s="1"/>
  <c r="Y89" i="24"/>
  <c r="AV79" i="24"/>
  <c r="AT79" i="24"/>
  <c r="AU79" i="24"/>
  <c r="CD57" i="1"/>
  <c r="AW57" i="23"/>
  <c r="T57" i="23" s="1"/>
  <c r="U57" i="23" s="1"/>
  <c r="CE57" i="1" s="1"/>
  <c r="CB57" i="1"/>
  <c r="AN57" i="23"/>
  <c r="AM57" i="23" s="1"/>
  <c r="CC57" i="1" s="1"/>
  <c r="O58" i="23"/>
  <c r="CA58" i="1" s="1"/>
  <c r="H87" i="25" l="1"/>
  <c r="AV87" i="1" s="1"/>
  <c r="Y98" i="25"/>
  <c r="Z88" i="25"/>
  <c r="AA87" i="25"/>
  <c r="Y99" i="25"/>
  <c r="BO78" i="25"/>
  <c r="W78" i="25" s="1"/>
  <c r="BL79" i="25"/>
  <c r="AA97" i="27"/>
  <c r="AA98" i="27" s="1"/>
  <c r="BJ80" i="25"/>
  <c r="BN80" i="25" s="1"/>
  <c r="Y91" i="26"/>
  <c r="Y92" i="26" s="1"/>
  <c r="C92" i="26" s="1"/>
  <c r="BE92" i="1" s="1"/>
  <c r="BJ79" i="24"/>
  <c r="BN79" i="24" s="1"/>
  <c r="Z103" i="27"/>
  <c r="H103" i="27" s="1"/>
  <c r="BP103" i="1" s="1"/>
  <c r="Z100" i="26"/>
  <c r="H100" i="26" s="1"/>
  <c r="BF100" i="1" s="1"/>
  <c r="H99" i="26"/>
  <c r="BF99" i="1" s="1"/>
  <c r="AT78" i="26"/>
  <c r="BH78" i="26"/>
  <c r="BM78" i="26" s="1"/>
  <c r="AU82" i="27"/>
  <c r="BO75" i="26"/>
  <c r="W75" i="26" s="1"/>
  <c r="BL76" i="26"/>
  <c r="BO78" i="27"/>
  <c r="W78" i="27" s="1"/>
  <c r="BL79" i="27"/>
  <c r="C93" i="27"/>
  <c r="BO93" i="1" s="1"/>
  <c r="C92" i="27"/>
  <c r="BO92" i="1" s="1"/>
  <c r="Y94" i="27"/>
  <c r="Y95" i="27" s="1"/>
  <c r="AV78" i="26"/>
  <c r="AV82" i="27"/>
  <c r="O95" i="26"/>
  <c r="BG95" i="1" s="1"/>
  <c r="BJ78" i="26"/>
  <c r="BN78" i="26" s="1"/>
  <c r="AU78" i="26"/>
  <c r="AT82" i="27"/>
  <c r="BM79" i="27"/>
  <c r="BH80" i="27"/>
  <c r="AA96" i="26"/>
  <c r="AA97" i="26" s="1"/>
  <c r="BN79" i="27"/>
  <c r="BJ80" i="27"/>
  <c r="O84" i="25"/>
  <c r="AW84" i="1" s="1"/>
  <c r="O85" i="25"/>
  <c r="AW85" i="1" s="1"/>
  <c r="C87" i="25"/>
  <c r="AU87" i="1" s="1"/>
  <c r="AT81" i="25"/>
  <c r="BH81" i="25"/>
  <c r="BM81" i="25" s="1"/>
  <c r="AV81" i="25"/>
  <c r="AU81" i="25"/>
  <c r="BH79" i="24"/>
  <c r="BM79" i="24" s="1"/>
  <c r="BL79" i="24"/>
  <c r="BO79" i="24" s="1"/>
  <c r="W79" i="24" s="1"/>
  <c r="AA85" i="24"/>
  <c r="H87" i="24"/>
  <c r="X87" i="1" s="1"/>
  <c r="Z88" i="24"/>
  <c r="C89" i="24"/>
  <c r="W89" i="1" s="1"/>
  <c r="Y90" i="24"/>
  <c r="AV80" i="24"/>
  <c r="AU80" i="24"/>
  <c r="AT80" i="24"/>
  <c r="AO58" i="23"/>
  <c r="V57" i="23"/>
  <c r="H88" i="25" l="1"/>
  <c r="AV88" i="1" s="1"/>
  <c r="AA88" i="25"/>
  <c r="Z89" i="25"/>
  <c r="Y100" i="25"/>
  <c r="BO79" i="25"/>
  <c r="W79" i="25" s="1"/>
  <c r="BL80" i="25"/>
  <c r="BJ81" i="25"/>
  <c r="BN81" i="25" s="1"/>
  <c r="AA99" i="27"/>
  <c r="O99" i="27" s="1"/>
  <c r="BQ99" i="1" s="1"/>
  <c r="O98" i="27"/>
  <c r="BQ98" i="1" s="1"/>
  <c r="O97" i="27"/>
  <c r="BQ97" i="1" s="1"/>
  <c r="C91" i="26"/>
  <c r="BE91" i="1" s="1"/>
  <c r="Y93" i="26"/>
  <c r="Y94" i="26" s="1"/>
  <c r="C94" i="26" s="1"/>
  <c r="BE94" i="1" s="1"/>
  <c r="BJ80" i="24"/>
  <c r="BN80" i="24" s="1"/>
  <c r="O96" i="26"/>
  <c r="BG96" i="1" s="1"/>
  <c r="Z104" i="27"/>
  <c r="BM80" i="27"/>
  <c r="BH81" i="27"/>
  <c r="AU83" i="27"/>
  <c r="BH80" i="24"/>
  <c r="BM80" i="24" s="1"/>
  <c r="C95" i="27"/>
  <c r="BO95" i="1" s="1"/>
  <c r="AT79" i="26"/>
  <c r="BH79" i="26"/>
  <c r="BM79" i="26" s="1"/>
  <c r="AT83" i="27"/>
  <c r="AV79" i="26"/>
  <c r="BO79" i="27"/>
  <c r="W79" i="27" s="1"/>
  <c r="BL80" i="27"/>
  <c r="AU79" i="26"/>
  <c r="BJ79" i="26"/>
  <c r="BN79" i="26" s="1"/>
  <c r="Z101" i="26"/>
  <c r="BN80" i="27"/>
  <c r="BJ81" i="27"/>
  <c r="BO76" i="26"/>
  <c r="W76" i="26" s="1"/>
  <c r="BL77" i="26"/>
  <c r="O97" i="26"/>
  <c r="BG97" i="1" s="1"/>
  <c r="AA98" i="26"/>
  <c r="AV83" i="27"/>
  <c r="C94" i="27"/>
  <c r="BO94" i="1" s="1"/>
  <c r="Y96" i="27"/>
  <c r="Y97" i="27" s="1"/>
  <c r="C88" i="25"/>
  <c r="AU88" i="1" s="1"/>
  <c r="AU82" i="25"/>
  <c r="AT82" i="25"/>
  <c r="BH82" i="25"/>
  <c r="BM82" i="25" s="1"/>
  <c r="AV82" i="25"/>
  <c r="O85" i="24"/>
  <c r="Y85" i="1" s="1"/>
  <c r="BL80" i="24"/>
  <c r="BO80" i="24" s="1"/>
  <c r="W80" i="24" s="1"/>
  <c r="AA86" i="24"/>
  <c r="O86" i="24" s="1"/>
  <c r="Y86" i="1" s="1"/>
  <c r="H88" i="24"/>
  <c r="X88" i="1" s="1"/>
  <c r="Z89" i="24"/>
  <c r="C90" i="24"/>
  <c r="W90" i="1" s="1"/>
  <c r="Y91" i="24"/>
  <c r="AV81" i="24"/>
  <c r="AT81" i="24"/>
  <c r="AU81" i="24"/>
  <c r="BL58" i="23"/>
  <c r="AY58" i="23" s="1"/>
  <c r="BH58" i="23"/>
  <c r="AF58" i="23" s="1"/>
  <c r="E58" i="23" s="1"/>
  <c r="BJ58" i="23"/>
  <c r="AH58" i="23" s="1"/>
  <c r="J58" i="23" s="1"/>
  <c r="AS58" i="23"/>
  <c r="H89" i="25" l="1"/>
  <c r="AV89" i="1" s="1"/>
  <c r="Y101" i="25"/>
  <c r="Z90" i="25"/>
  <c r="AA89" i="25"/>
  <c r="AA90" i="25" s="1"/>
  <c r="BO80" i="25"/>
  <c r="W80" i="25" s="1"/>
  <c r="BL81" i="25"/>
  <c r="BJ82" i="25"/>
  <c r="BN82" i="25" s="1"/>
  <c r="AA100" i="27"/>
  <c r="O100" i="27" s="1"/>
  <c r="BQ100" i="1" s="1"/>
  <c r="BJ81" i="24"/>
  <c r="BN81" i="24" s="1"/>
  <c r="C93" i="26"/>
  <c r="BE93" i="1" s="1"/>
  <c r="Y95" i="26"/>
  <c r="Y96" i="26" s="1"/>
  <c r="C96" i="26" s="1"/>
  <c r="BE96" i="1" s="1"/>
  <c r="BH81" i="24"/>
  <c r="BM81" i="24" s="1"/>
  <c r="H104" i="27"/>
  <c r="BP104" i="1" s="1"/>
  <c r="Z105" i="27"/>
  <c r="C97" i="27"/>
  <c r="BO97" i="1" s="1"/>
  <c r="BN81" i="27"/>
  <c r="BJ82" i="27"/>
  <c r="AV80" i="26"/>
  <c r="Z102" i="26"/>
  <c r="H102" i="26" s="1"/>
  <c r="BF102" i="1" s="1"/>
  <c r="H101" i="26"/>
  <c r="BF101" i="1" s="1"/>
  <c r="AT84" i="27"/>
  <c r="C96" i="27"/>
  <c r="BO96" i="1" s="1"/>
  <c r="Y98" i="27"/>
  <c r="Y99" i="27" s="1"/>
  <c r="BO77" i="26"/>
  <c r="W77" i="26" s="1"/>
  <c r="BL78" i="26"/>
  <c r="BJ80" i="26"/>
  <c r="BN80" i="26" s="1"/>
  <c r="AU80" i="26"/>
  <c r="AU84" i="27"/>
  <c r="BO80" i="27"/>
  <c r="W80" i="27" s="1"/>
  <c r="BL81" i="27"/>
  <c r="O98" i="26"/>
  <c r="BG98" i="1" s="1"/>
  <c r="AT80" i="26"/>
  <c r="BH80" i="26"/>
  <c r="BM80" i="26" s="1"/>
  <c r="BM81" i="27"/>
  <c r="BH82" i="27"/>
  <c r="AV84" i="27"/>
  <c r="AA99" i="26"/>
  <c r="O99" i="26" s="1"/>
  <c r="BG99" i="1" s="1"/>
  <c r="O86" i="25"/>
  <c r="AW86" i="1" s="1"/>
  <c r="O87" i="25"/>
  <c r="AW87" i="1" s="1"/>
  <c r="C89" i="25"/>
  <c r="AU89" i="1" s="1"/>
  <c r="AU83" i="25"/>
  <c r="AV83" i="25"/>
  <c r="AT83" i="25"/>
  <c r="BH83" i="25"/>
  <c r="BM83" i="25" s="1"/>
  <c r="BL81" i="24"/>
  <c r="BO81" i="24" s="1"/>
  <c r="W81" i="24" s="1"/>
  <c r="AA87" i="24"/>
  <c r="O87" i="24" s="1"/>
  <c r="Y87" i="1" s="1"/>
  <c r="H89" i="24"/>
  <c r="X89" i="1" s="1"/>
  <c r="Z90" i="24"/>
  <c r="C91" i="24"/>
  <c r="W91" i="1" s="1"/>
  <c r="Y92" i="24"/>
  <c r="AV82" i="24"/>
  <c r="AT82" i="24"/>
  <c r="AU82" i="24"/>
  <c r="AG58" i="23"/>
  <c r="BN58" i="23"/>
  <c r="AE58" i="23"/>
  <c r="BM58" i="23"/>
  <c r="BO58" i="23"/>
  <c r="AX58" i="23"/>
  <c r="AJ58" i="23" s="1"/>
  <c r="Q58" i="23" s="1"/>
  <c r="AL58" i="23" s="1"/>
  <c r="H90" i="25" l="1"/>
  <c r="AV90" i="1" s="1"/>
  <c r="AA91" i="25"/>
  <c r="Y102" i="25"/>
  <c r="Y103" i="25" s="1"/>
  <c r="Z91" i="25"/>
  <c r="BJ83" i="25"/>
  <c r="BN83" i="25" s="1"/>
  <c r="BO81" i="25"/>
  <c r="W81" i="25" s="1"/>
  <c r="BL82" i="25"/>
  <c r="BJ82" i="24"/>
  <c r="BN82" i="24" s="1"/>
  <c r="AA101" i="27"/>
  <c r="O101" i="27" s="1"/>
  <c r="BQ101" i="1" s="1"/>
  <c r="Y97" i="26"/>
  <c r="Y98" i="26" s="1"/>
  <c r="C95" i="26"/>
  <c r="BE95" i="1" s="1"/>
  <c r="BH82" i="24"/>
  <c r="BM82" i="24" s="1"/>
  <c r="Z103" i="26"/>
  <c r="H103" i="26" s="1"/>
  <c r="BF103" i="1" s="1"/>
  <c r="Z106" i="27"/>
  <c r="H105" i="27"/>
  <c r="BP105" i="1" s="1"/>
  <c r="C99" i="27"/>
  <c r="BO99" i="1" s="1"/>
  <c r="BM82" i="27"/>
  <c r="BH83" i="27"/>
  <c r="AV81" i="26"/>
  <c r="AT85" i="27"/>
  <c r="BN82" i="27"/>
  <c r="BJ83" i="27"/>
  <c r="AT81" i="26"/>
  <c r="BH81" i="26"/>
  <c r="BM81" i="26" s="1"/>
  <c r="BJ81" i="26"/>
  <c r="BN81" i="26" s="1"/>
  <c r="AU81" i="26"/>
  <c r="BO81" i="27"/>
  <c r="W81" i="27" s="1"/>
  <c r="BL82" i="27"/>
  <c r="BO78" i="26"/>
  <c r="W78" i="26" s="1"/>
  <c r="BL79" i="26"/>
  <c r="AA100" i="26"/>
  <c r="O100" i="26" s="1"/>
  <c r="BG100" i="1" s="1"/>
  <c r="AA102" i="27"/>
  <c r="AV85" i="27"/>
  <c r="AU85" i="27"/>
  <c r="C98" i="27"/>
  <c r="BO98" i="1" s="1"/>
  <c r="Y100" i="27"/>
  <c r="C90" i="25"/>
  <c r="AU90" i="1" s="1"/>
  <c r="AV84" i="25"/>
  <c r="AT84" i="25"/>
  <c r="BH84" i="25"/>
  <c r="BM84" i="25" s="1"/>
  <c r="AU84" i="25"/>
  <c r="BJ84" i="25"/>
  <c r="BN84" i="25" s="1"/>
  <c r="BL82" i="24"/>
  <c r="BO82" i="24" s="1"/>
  <c r="W82" i="24" s="1"/>
  <c r="AA88" i="24"/>
  <c r="H90" i="24"/>
  <c r="X90" i="1" s="1"/>
  <c r="Z91" i="24"/>
  <c r="C92" i="24"/>
  <c r="W92" i="1" s="1"/>
  <c r="Y93" i="24"/>
  <c r="AT83" i="24"/>
  <c r="AV83" i="24"/>
  <c r="AU83" i="24"/>
  <c r="BJ83" i="24"/>
  <c r="BN83" i="24" s="1"/>
  <c r="D58" i="23"/>
  <c r="AI58" i="23"/>
  <c r="I58" i="23"/>
  <c r="K58" i="23" s="1"/>
  <c r="H91" i="25" l="1"/>
  <c r="AV91" i="1" s="1"/>
  <c r="Y104" i="25"/>
  <c r="Z92" i="25"/>
  <c r="AA92" i="25"/>
  <c r="AA93" i="25" s="1"/>
  <c r="BO82" i="25"/>
  <c r="W82" i="25" s="1"/>
  <c r="BL83" i="25"/>
  <c r="C97" i="26"/>
  <c r="BE97" i="1" s="1"/>
  <c r="BH83" i="24"/>
  <c r="BM83" i="24" s="1"/>
  <c r="Z104" i="26"/>
  <c r="H104" i="26" s="1"/>
  <c r="BF104" i="1" s="1"/>
  <c r="AA101" i="26"/>
  <c r="O101" i="26" s="1"/>
  <c r="BG101" i="1" s="1"/>
  <c r="H106" i="27"/>
  <c r="BP106" i="1" s="1"/>
  <c r="Z107" i="27"/>
  <c r="C98" i="26"/>
  <c r="BE98" i="1" s="1"/>
  <c r="BN83" i="27"/>
  <c r="BJ84" i="27"/>
  <c r="BM83" i="27"/>
  <c r="BH84" i="27"/>
  <c r="BO82" i="27"/>
  <c r="W82" i="27" s="1"/>
  <c r="BL83" i="27"/>
  <c r="AV82" i="26"/>
  <c r="O102" i="27"/>
  <c r="BQ102" i="1" s="1"/>
  <c r="AA103" i="27"/>
  <c r="AA104" i="27" s="1"/>
  <c r="O104" i="27" s="1"/>
  <c r="BQ104" i="1" s="1"/>
  <c r="C100" i="27"/>
  <c r="BO100" i="1" s="1"/>
  <c r="AT86" i="27"/>
  <c r="AU86" i="27"/>
  <c r="AV86" i="27"/>
  <c r="Y101" i="27"/>
  <c r="AT82" i="26"/>
  <c r="BH82" i="26"/>
  <c r="BM82" i="26" s="1"/>
  <c r="BO79" i="26"/>
  <c r="W79" i="26" s="1"/>
  <c r="BL80" i="26"/>
  <c r="AU82" i="26"/>
  <c r="BJ82" i="26"/>
  <c r="BN82" i="26" s="1"/>
  <c r="Y99" i="26"/>
  <c r="O88" i="25"/>
  <c r="AW88" i="1" s="1"/>
  <c r="O89" i="25"/>
  <c r="AW89" i="1" s="1"/>
  <c r="C91" i="25"/>
  <c r="AU91" i="1" s="1"/>
  <c r="AT85" i="25"/>
  <c r="BH85" i="25"/>
  <c r="BM85" i="25" s="1"/>
  <c r="AV85" i="25"/>
  <c r="AU85" i="25"/>
  <c r="BJ85" i="25"/>
  <c r="BN85" i="25" s="1"/>
  <c r="BL83" i="24"/>
  <c r="BO83" i="24" s="1"/>
  <c r="W83" i="24" s="1"/>
  <c r="O88" i="24"/>
  <c r="Y88" i="1" s="1"/>
  <c r="AA89" i="24"/>
  <c r="O89" i="24" s="1"/>
  <c r="Y89" i="1" s="1"/>
  <c r="H91" i="24"/>
  <c r="X91" i="1" s="1"/>
  <c r="Z92" i="24"/>
  <c r="C93" i="24"/>
  <c r="W93" i="1" s="1"/>
  <c r="Y94" i="24"/>
  <c r="Y95" i="24" s="1"/>
  <c r="AV84" i="24"/>
  <c r="AT84" i="24"/>
  <c r="AU84" i="24"/>
  <c r="BJ84" i="24"/>
  <c r="BN84" i="24" s="1"/>
  <c r="AC59" i="23"/>
  <c r="Z59" i="23" s="1"/>
  <c r="AQ60" i="23"/>
  <c r="AU58" i="23"/>
  <c r="P58" i="23"/>
  <c r="R58" i="23" s="1"/>
  <c r="BK59" i="23" s="1"/>
  <c r="BI59" i="23"/>
  <c r="F58" i="23"/>
  <c r="H92" i="25" l="1"/>
  <c r="AV92" i="1" s="1"/>
  <c r="Y105" i="25"/>
  <c r="Z93" i="25"/>
  <c r="AA94" i="25"/>
  <c r="Y106" i="25"/>
  <c r="BO83" i="25"/>
  <c r="W83" i="25" s="1"/>
  <c r="BL84" i="25"/>
  <c r="BH84" i="24"/>
  <c r="BM84" i="24" s="1"/>
  <c r="AA102" i="26"/>
  <c r="O102" i="26" s="1"/>
  <c r="BG102" i="1" s="1"/>
  <c r="BL84" i="24"/>
  <c r="BO84" i="24" s="1"/>
  <c r="W84" i="24" s="1"/>
  <c r="Z105" i="26"/>
  <c r="H105" i="26" s="1"/>
  <c r="BF105" i="1" s="1"/>
  <c r="Z108" i="27"/>
  <c r="H107" i="27"/>
  <c r="BP107" i="1" s="1"/>
  <c r="AT87" i="27"/>
  <c r="O103" i="27"/>
  <c r="BQ103" i="1" s="1"/>
  <c r="BN84" i="27"/>
  <c r="BJ85" i="27"/>
  <c r="AT83" i="26"/>
  <c r="BH83" i="26"/>
  <c r="BM83" i="26" s="1"/>
  <c r="AA105" i="27"/>
  <c r="AA106" i="27" s="1"/>
  <c r="O106" i="27" s="1"/>
  <c r="BQ106" i="1" s="1"/>
  <c r="C101" i="27"/>
  <c r="BO101" i="1" s="1"/>
  <c r="AV83" i="26"/>
  <c r="AK58" i="23"/>
  <c r="B58" i="23" s="1"/>
  <c r="BX58" i="1" s="1"/>
  <c r="C99" i="26"/>
  <c r="BE99" i="1" s="1"/>
  <c r="AV87" i="27"/>
  <c r="BO83" i="27"/>
  <c r="W83" i="27" s="1"/>
  <c r="BL84" i="27"/>
  <c r="AU83" i="26"/>
  <c r="BJ83" i="26"/>
  <c r="BN83" i="26" s="1"/>
  <c r="Y102" i="27"/>
  <c r="Y100" i="26"/>
  <c r="BO80" i="26"/>
  <c r="W80" i="26" s="1"/>
  <c r="BL81" i="26"/>
  <c r="AU87" i="27"/>
  <c r="BM84" i="27"/>
  <c r="BH85" i="27"/>
  <c r="C92" i="25"/>
  <c r="AU92" i="1" s="1"/>
  <c r="AT86" i="25"/>
  <c r="BH86" i="25"/>
  <c r="BM86" i="25" s="1"/>
  <c r="AU86" i="25"/>
  <c r="BJ86" i="25"/>
  <c r="BN86" i="25" s="1"/>
  <c r="AV86" i="25"/>
  <c r="AA90" i="24"/>
  <c r="H92" i="24"/>
  <c r="X92" i="1" s="1"/>
  <c r="Z93" i="24"/>
  <c r="C95" i="24"/>
  <c r="W95" i="1" s="1"/>
  <c r="Y96" i="24"/>
  <c r="C94" i="24"/>
  <c r="W94" i="1" s="1"/>
  <c r="AT85" i="24"/>
  <c r="BH85" i="24"/>
  <c r="BM85" i="24" s="1"/>
  <c r="AU85" i="24"/>
  <c r="BJ85" i="24"/>
  <c r="BN85" i="24" s="1"/>
  <c r="AV85" i="24"/>
  <c r="AB59" i="23"/>
  <c r="Y59" i="23" s="1"/>
  <c r="AP60" i="23"/>
  <c r="AT58" i="23"/>
  <c r="BG59" i="23"/>
  <c r="AV58" i="23"/>
  <c r="AR60" i="23"/>
  <c r="AD59" i="23"/>
  <c r="AA59" i="23" s="1"/>
  <c r="W58" i="23"/>
  <c r="X58" i="23" s="1"/>
  <c r="H59" i="23"/>
  <c r="BZ59" i="1" s="1"/>
  <c r="H93" i="25" l="1"/>
  <c r="AV93" i="1" s="1"/>
  <c r="Y107" i="25"/>
  <c r="Y108" i="25" s="1"/>
  <c r="Z94" i="25"/>
  <c r="AA95" i="25"/>
  <c r="BO84" i="25"/>
  <c r="W84" i="25" s="1"/>
  <c r="BL85" i="25"/>
  <c r="AA103" i="26"/>
  <c r="O103" i="26" s="1"/>
  <c r="BG103" i="1" s="1"/>
  <c r="O105" i="27"/>
  <c r="BQ105" i="1" s="1"/>
  <c r="BL85" i="24"/>
  <c r="BO85" i="24" s="1"/>
  <c r="W85" i="24" s="1"/>
  <c r="Z106" i="26"/>
  <c r="H108" i="27"/>
  <c r="BP108" i="1" s="1"/>
  <c r="Z109" i="27"/>
  <c r="H109" i="27" s="1"/>
  <c r="BP109" i="1" s="1"/>
  <c r="BO81" i="26"/>
  <c r="W81" i="26" s="1"/>
  <c r="BL82" i="26"/>
  <c r="C100" i="26"/>
  <c r="BE100" i="1" s="1"/>
  <c r="AT84" i="26"/>
  <c r="BH84" i="26"/>
  <c r="BM84" i="26" s="1"/>
  <c r="C102" i="27"/>
  <c r="BO102" i="1" s="1"/>
  <c r="AV84" i="26"/>
  <c r="BN85" i="27"/>
  <c r="BJ86" i="27"/>
  <c r="BM85" i="27"/>
  <c r="BH86" i="27"/>
  <c r="Y103" i="27"/>
  <c r="Y104" i="27" s="1"/>
  <c r="AU84" i="26"/>
  <c r="BJ84" i="26"/>
  <c r="BN84" i="26" s="1"/>
  <c r="AV88" i="27"/>
  <c r="BO84" i="27"/>
  <c r="W84" i="27" s="1"/>
  <c r="BL85" i="27"/>
  <c r="Y101" i="26"/>
  <c r="Y102" i="26" s="1"/>
  <c r="AU88" i="27"/>
  <c r="AT88" i="27"/>
  <c r="AA107" i="27"/>
  <c r="O90" i="25"/>
  <c r="AW90" i="1" s="1"/>
  <c r="C93" i="25"/>
  <c r="AU93" i="1" s="1"/>
  <c r="AT87" i="25"/>
  <c r="BH87" i="25"/>
  <c r="BM87" i="25" s="1"/>
  <c r="AV87" i="25"/>
  <c r="AU87" i="25"/>
  <c r="BJ87" i="25"/>
  <c r="BN87" i="25" s="1"/>
  <c r="O90" i="24"/>
  <c r="Y90" i="1" s="1"/>
  <c r="AA91" i="24"/>
  <c r="H93" i="24"/>
  <c r="X93" i="1" s="1"/>
  <c r="Z94" i="24"/>
  <c r="C96" i="24"/>
  <c r="W96" i="1" s="1"/>
  <c r="Y97" i="24"/>
  <c r="AT86" i="24"/>
  <c r="BH86" i="24"/>
  <c r="BM86" i="24" s="1"/>
  <c r="AV86" i="24"/>
  <c r="AU86" i="24"/>
  <c r="BJ86" i="24"/>
  <c r="BN86" i="24" s="1"/>
  <c r="O59" i="23"/>
  <c r="CA59" i="1" s="1"/>
  <c r="CB58" i="1"/>
  <c r="S58" i="23"/>
  <c r="AN58" i="23"/>
  <c r="AM58" i="23" s="1"/>
  <c r="CC58" i="1" s="1"/>
  <c r="C59" i="23"/>
  <c r="BY59" i="1" s="1"/>
  <c r="AY59" i="23"/>
  <c r="AH59" i="23"/>
  <c r="AF59" i="23"/>
  <c r="H94" i="25" l="1"/>
  <c r="AV94" i="1" s="1"/>
  <c r="Y109" i="25"/>
  <c r="Z95" i="25"/>
  <c r="AA96" i="25"/>
  <c r="BO85" i="25"/>
  <c r="W85" i="25" s="1"/>
  <c r="BL86" i="25"/>
  <c r="AA104" i="26"/>
  <c r="AA105" i="26" s="1"/>
  <c r="AA106" i="26" s="1"/>
  <c r="BL86" i="24"/>
  <c r="BO86" i="24" s="1"/>
  <c r="W86" i="24" s="1"/>
  <c r="Z107" i="26"/>
  <c r="Z108" i="26" s="1"/>
  <c r="H108" i="26" s="1"/>
  <c r="BF108" i="1" s="1"/>
  <c r="H106" i="26"/>
  <c r="BF106" i="1" s="1"/>
  <c r="BN86" i="27"/>
  <c r="BJ87" i="27"/>
  <c r="AU85" i="26"/>
  <c r="BJ85" i="26"/>
  <c r="BN85" i="26" s="1"/>
  <c r="C104" i="27"/>
  <c r="BO104" i="1" s="1"/>
  <c r="AT89" i="27"/>
  <c r="AV89" i="27"/>
  <c r="AV85" i="26"/>
  <c r="AU89" i="27"/>
  <c r="C103" i="27"/>
  <c r="BO103" i="1" s="1"/>
  <c r="Y105" i="27"/>
  <c r="Y106" i="27" s="1"/>
  <c r="C106" i="27" s="1"/>
  <c r="BO106" i="1" s="1"/>
  <c r="BO82" i="26"/>
  <c r="W82" i="26" s="1"/>
  <c r="BL83" i="26"/>
  <c r="BO85" i="27"/>
  <c r="W85" i="27" s="1"/>
  <c r="BL86" i="27"/>
  <c r="AT85" i="26"/>
  <c r="BH85" i="26"/>
  <c r="BM85" i="26" s="1"/>
  <c r="C102" i="26"/>
  <c r="BE102" i="1" s="1"/>
  <c r="C101" i="26"/>
  <c r="BE101" i="1" s="1"/>
  <c r="Y103" i="26"/>
  <c r="Y104" i="26" s="1"/>
  <c r="BM86" i="27"/>
  <c r="BH87" i="27"/>
  <c r="O107" i="27"/>
  <c r="BQ107" i="1" s="1"/>
  <c r="AA108" i="27"/>
  <c r="O91" i="25"/>
  <c r="AW91" i="1" s="1"/>
  <c r="C94" i="25"/>
  <c r="AU94" i="1" s="1"/>
  <c r="AV88" i="25"/>
  <c r="AU88" i="25"/>
  <c r="BJ88" i="25"/>
  <c r="BN88" i="25" s="1"/>
  <c r="AT88" i="25"/>
  <c r="BH88" i="25"/>
  <c r="BM88" i="25" s="1"/>
  <c r="O91" i="24"/>
  <c r="Y91" i="1" s="1"/>
  <c r="AA92" i="24"/>
  <c r="AA93" i="24" s="1"/>
  <c r="H94" i="24"/>
  <c r="X94" i="1" s="1"/>
  <c r="Z95" i="24"/>
  <c r="C97" i="24"/>
  <c r="W97" i="1" s="1"/>
  <c r="Y98" i="24"/>
  <c r="Y99" i="24" s="1"/>
  <c r="AU87" i="24"/>
  <c r="BJ87" i="24"/>
  <c r="BN87" i="24" s="1"/>
  <c r="AV87" i="24"/>
  <c r="AT87" i="24"/>
  <c r="BH87" i="24"/>
  <c r="BM87" i="24" s="1"/>
  <c r="T58" i="23"/>
  <c r="U58" i="23" s="1"/>
  <c r="CE58" i="1" s="1"/>
  <c r="CD58" i="1"/>
  <c r="AW58" i="23"/>
  <c r="E59" i="23"/>
  <c r="F59" i="23" s="1"/>
  <c r="J59" i="23"/>
  <c r="K59" i="23" s="1"/>
  <c r="H95" i="25" l="1"/>
  <c r="AV95" i="1" s="1"/>
  <c r="Z96" i="25"/>
  <c r="AA97" i="25"/>
  <c r="BO86" i="25"/>
  <c r="W86" i="25" s="1"/>
  <c r="BL87" i="25"/>
  <c r="AA107" i="26"/>
  <c r="O107" i="26" s="1"/>
  <c r="BG107" i="1" s="1"/>
  <c r="O106" i="26"/>
  <c r="BG106" i="1" s="1"/>
  <c r="O105" i="26"/>
  <c r="BG105" i="1" s="1"/>
  <c r="O104" i="26"/>
  <c r="BG104" i="1" s="1"/>
  <c r="BL87" i="24"/>
  <c r="BO87" i="24" s="1"/>
  <c r="W87" i="24" s="1"/>
  <c r="H107" i="26"/>
  <c r="BF107" i="1" s="1"/>
  <c r="Z109" i="26"/>
  <c r="H109" i="26" s="1"/>
  <c r="BF109" i="1" s="1"/>
  <c r="BM87" i="27"/>
  <c r="BH88" i="27"/>
  <c r="BJ86" i="26"/>
  <c r="BN86" i="26" s="1"/>
  <c r="AU86" i="26"/>
  <c r="O92" i="24"/>
  <c r="Y92" i="1" s="1"/>
  <c r="AU90" i="27"/>
  <c r="BO83" i="26"/>
  <c r="W83" i="26" s="1"/>
  <c r="BL84" i="26"/>
  <c r="BN87" i="27"/>
  <c r="BJ88" i="27"/>
  <c r="Y105" i="26"/>
  <c r="C103" i="26"/>
  <c r="BE103" i="1" s="1"/>
  <c r="AV90" i="27"/>
  <c r="C104" i="26"/>
  <c r="BE104" i="1" s="1"/>
  <c r="BH86" i="26"/>
  <c r="BM86" i="26" s="1"/>
  <c r="AT86" i="26"/>
  <c r="BO86" i="27"/>
  <c r="W86" i="27" s="1"/>
  <c r="BL87" i="27"/>
  <c r="AV86" i="26"/>
  <c r="C105" i="27"/>
  <c r="BO105" i="1" s="1"/>
  <c r="Y107" i="27"/>
  <c r="C107" i="27" s="1"/>
  <c r="BO107" i="1" s="1"/>
  <c r="AT90" i="27"/>
  <c r="O108" i="27"/>
  <c r="BQ108" i="1" s="1"/>
  <c r="AA109" i="27"/>
  <c r="O109" i="27" s="1"/>
  <c r="BQ109" i="1" s="1"/>
  <c r="O92" i="25"/>
  <c r="AW92" i="1" s="1"/>
  <c r="C95" i="25"/>
  <c r="AU95" i="1" s="1"/>
  <c r="AV89" i="25"/>
  <c r="AT89" i="25"/>
  <c r="BH89" i="25"/>
  <c r="BM89" i="25" s="1"/>
  <c r="AU89" i="25"/>
  <c r="BJ89" i="25"/>
  <c r="BN89" i="25" s="1"/>
  <c r="AA94" i="24"/>
  <c r="AA95" i="24" s="1"/>
  <c r="O93" i="24"/>
  <c r="Y93" i="1" s="1"/>
  <c r="H95" i="24"/>
  <c r="X95" i="1" s="1"/>
  <c r="Z96" i="24"/>
  <c r="Y100" i="24"/>
  <c r="Y101" i="24" s="1"/>
  <c r="C98" i="24"/>
  <c r="W98" i="1" s="1"/>
  <c r="C99" i="24"/>
  <c r="W99" i="1" s="1"/>
  <c r="AU88" i="24"/>
  <c r="BJ88" i="24"/>
  <c r="BN88" i="24" s="1"/>
  <c r="AT88" i="24"/>
  <c r="BH88" i="24"/>
  <c r="BM88" i="24" s="1"/>
  <c r="AV88" i="24"/>
  <c r="BL88" i="24"/>
  <c r="BO88" i="24" s="1"/>
  <c r="W88" i="24" s="1"/>
  <c r="AO59" i="23"/>
  <c r="V58" i="23"/>
  <c r="AU59" i="23"/>
  <c r="AQ61" i="23"/>
  <c r="AC60" i="23"/>
  <c r="Z60" i="23" s="1"/>
  <c r="AB60" i="23"/>
  <c r="Y60" i="23" s="1"/>
  <c r="AP61" i="23"/>
  <c r="AT59" i="23"/>
  <c r="H96" i="25" l="1"/>
  <c r="AV96" i="1" s="1"/>
  <c r="Z97" i="25"/>
  <c r="AA98" i="25"/>
  <c r="BO87" i="25"/>
  <c r="W87" i="25" s="1"/>
  <c r="BL88" i="25"/>
  <c r="AA108" i="26"/>
  <c r="AA109" i="26" s="1"/>
  <c r="O109" i="26" s="1"/>
  <c r="BG109" i="1" s="1"/>
  <c r="Y108" i="27"/>
  <c r="C108" i="27" s="1"/>
  <c r="BO108" i="1" s="1"/>
  <c r="BO87" i="27"/>
  <c r="W87" i="27" s="1"/>
  <c r="BL88" i="27"/>
  <c r="C105" i="26"/>
  <c r="BE105" i="1" s="1"/>
  <c r="AU91" i="27"/>
  <c r="AT91" i="27"/>
  <c r="BH87" i="26"/>
  <c r="BM87" i="26" s="1"/>
  <c r="AT87" i="26"/>
  <c r="BN88" i="27"/>
  <c r="BJ89" i="27"/>
  <c r="Y106" i="26"/>
  <c r="Y107" i="26" s="1"/>
  <c r="BO84" i="26"/>
  <c r="W84" i="26" s="1"/>
  <c r="BL85" i="26"/>
  <c r="AU87" i="26"/>
  <c r="BJ87" i="26"/>
  <c r="BN87" i="26" s="1"/>
  <c r="AV87" i="26"/>
  <c r="AV91" i="27"/>
  <c r="BM88" i="27"/>
  <c r="BH89" i="27"/>
  <c r="O93" i="25"/>
  <c r="AW93" i="1" s="1"/>
  <c r="C96" i="25"/>
  <c r="AU96" i="1" s="1"/>
  <c r="AT90" i="25"/>
  <c r="BH90" i="25"/>
  <c r="BM90" i="25" s="1"/>
  <c r="AV90" i="25"/>
  <c r="AU90" i="25"/>
  <c r="BJ90" i="25"/>
  <c r="BN90" i="25" s="1"/>
  <c r="O94" i="24"/>
  <c r="Y94" i="1" s="1"/>
  <c r="AA96" i="24"/>
  <c r="O95" i="24"/>
  <c r="Y95" i="1" s="1"/>
  <c r="H96" i="24"/>
  <c r="X96" i="1" s="1"/>
  <c r="Z97" i="24"/>
  <c r="Z98" i="24" s="1"/>
  <c r="C101" i="24"/>
  <c r="W101" i="1" s="1"/>
  <c r="Y102" i="24"/>
  <c r="C100" i="24"/>
  <c r="W100" i="1" s="1"/>
  <c r="AT89" i="24"/>
  <c r="BH89" i="24"/>
  <c r="BM89" i="24" s="1"/>
  <c r="AU89" i="24"/>
  <c r="BJ89" i="24"/>
  <c r="BN89" i="24" s="1"/>
  <c r="AV89" i="24"/>
  <c r="BL89" i="24"/>
  <c r="BO89" i="24" s="1"/>
  <c r="W89" i="24" s="1"/>
  <c r="AS59" i="23"/>
  <c r="BJ59" i="23"/>
  <c r="BH59" i="23"/>
  <c r="BL59" i="23"/>
  <c r="C60" i="23"/>
  <c r="BY60" i="1" s="1"/>
  <c r="AE60" i="23"/>
  <c r="AV59" i="23"/>
  <c r="H60" i="23"/>
  <c r="BZ60" i="1" s="1"/>
  <c r="H97" i="25" l="1"/>
  <c r="AV97" i="1" s="1"/>
  <c r="Z98" i="25"/>
  <c r="AA99" i="25"/>
  <c r="BO88" i="25"/>
  <c r="W88" i="25" s="1"/>
  <c r="BL89" i="25"/>
  <c r="O108" i="26"/>
  <c r="BG108" i="1" s="1"/>
  <c r="Y109" i="27"/>
  <c r="C109" i="27" s="1"/>
  <c r="BO109" i="1" s="1"/>
  <c r="C107" i="26"/>
  <c r="BE107" i="1" s="1"/>
  <c r="AT92" i="27"/>
  <c r="BN89" i="27"/>
  <c r="BJ90" i="27"/>
  <c r="AV92" i="27"/>
  <c r="BO88" i="27"/>
  <c r="W88" i="27" s="1"/>
  <c r="BL89" i="27"/>
  <c r="BO85" i="26"/>
  <c r="W85" i="26" s="1"/>
  <c r="BL86" i="26"/>
  <c r="C106" i="26"/>
  <c r="BE106" i="1" s="1"/>
  <c r="Y108" i="26"/>
  <c r="C108" i="26" s="1"/>
  <c r="BE108" i="1" s="1"/>
  <c r="AU92" i="27"/>
  <c r="AV88" i="26"/>
  <c r="BH88" i="26"/>
  <c r="BM88" i="26" s="1"/>
  <c r="AT88" i="26"/>
  <c r="BM89" i="27"/>
  <c r="BH90" i="27"/>
  <c r="AU88" i="26"/>
  <c r="BJ88" i="26"/>
  <c r="BN88" i="26" s="1"/>
  <c r="O94" i="25"/>
  <c r="AW94" i="1" s="1"/>
  <c r="O95" i="25"/>
  <c r="AW95" i="1" s="1"/>
  <c r="C97" i="25"/>
  <c r="AU97" i="1" s="1"/>
  <c r="AU91" i="25"/>
  <c r="BJ91" i="25"/>
  <c r="BN91" i="25" s="1"/>
  <c r="AT91" i="25"/>
  <c r="BH91" i="25"/>
  <c r="BM91" i="25" s="1"/>
  <c r="AV91" i="25"/>
  <c r="O96" i="24"/>
  <c r="Y96" i="1" s="1"/>
  <c r="AA97" i="24"/>
  <c r="H98" i="24"/>
  <c r="X98" i="1" s="1"/>
  <c r="Z99" i="24"/>
  <c r="H97" i="24"/>
  <c r="X97" i="1" s="1"/>
  <c r="C102" i="24"/>
  <c r="W102" i="1" s="1"/>
  <c r="Y103" i="24"/>
  <c r="AU90" i="24"/>
  <c r="BJ90" i="24"/>
  <c r="BN90" i="24" s="1"/>
  <c r="AV90" i="24"/>
  <c r="BL90" i="24"/>
  <c r="BO90" i="24" s="1"/>
  <c r="W90" i="24" s="1"/>
  <c r="AT90" i="24"/>
  <c r="BH90" i="24"/>
  <c r="BM90" i="24" s="1"/>
  <c r="AX59" i="23"/>
  <c r="AJ59" i="23" s="1"/>
  <c r="Q59" i="23" s="1"/>
  <c r="BO59" i="23"/>
  <c r="BM59" i="23"/>
  <c r="AE59" i="23"/>
  <c r="AG59" i="23"/>
  <c r="BN59" i="23"/>
  <c r="T59" i="23"/>
  <c r="D60" i="23"/>
  <c r="H98" i="25" l="1"/>
  <c r="AV98" i="1" s="1"/>
  <c r="Z99" i="25"/>
  <c r="AA100" i="25"/>
  <c r="BO89" i="25"/>
  <c r="W89" i="25" s="1"/>
  <c r="BL90" i="25"/>
  <c r="BN90" i="27"/>
  <c r="BJ91" i="27"/>
  <c r="BH89" i="26"/>
  <c r="BM89" i="26" s="1"/>
  <c r="AT89" i="26"/>
  <c r="BO86" i="26"/>
  <c r="W86" i="26" s="1"/>
  <c r="BL87" i="26"/>
  <c r="BM90" i="27"/>
  <c r="BH91" i="27"/>
  <c r="AT93" i="27"/>
  <c r="AU93" i="27"/>
  <c r="Y109" i="26"/>
  <c r="C109" i="26" s="1"/>
  <c r="BE109" i="1" s="1"/>
  <c r="AU89" i="26"/>
  <c r="BJ89" i="26"/>
  <c r="BN89" i="26" s="1"/>
  <c r="AV93" i="27"/>
  <c r="BO89" i="27"/>
  <c r="W89" i="27" s="1"/>
  <c r="BL90" i="27"/>
  <c r="AV89" i="26"/>
  <c r="C98" i="25"/>
  <c r="AU98" i="1" s="1"/>
  <c r="AT92" i="25"/>
  <c r="BH92" i="25"/>
  <c r="BM92" i="25" s="1"/>
  <c r="AV92" i="25"/>
  <c r="AU92" i="25"/>
  <c r="BJ92" i="25"/>
  <c r="BN92" i="25" s="1"/>
  <c r="O97" i="24"/>
  <c r="Y97" i="1" s="1"/>
  <c r="AA98" i="24"/>
  <c r="H99" i="24"/>
  <c r="X99" i="1" s="1"/>
  <c r="Z100" i="24"/>
  <c r="C103" i="24"/>
  <c r="W103" i="1" s="1"/>
  <c r="Y104" i="24"/>
  <c r="AT91" i="24"/>
  <c r="BH91" i="24"/>
  <c r="BM91" i="24" s="1"/>
  <c r="AV91" i="24"/>
  <c r="BL91" i="24"/>
  <c r="BO91" i="24" s="1"/>
  <c r="W91" i="24" s="1"/>
  <c r="AU91" i="24"/>
  <c r="BJ91" i="24"/>
  <c r="BN91" i="24" s="1"/>
  <c r="I59" i="23"/>
  <c r="BI60" i="23"/>
  <c r="D59" i="23"/>
  <c r="AI59" i="23"/>
  <c r="BG60" i="23"/>
  <c r="R59" i="23"/>
  <c r="AL59" i="23"/>
  <c r="H99" i="25" l="1"/>
  <c r="AV99" i="1" s="1"/>
  <c r="Z100" i="25"/>
  <c r="AA101" i="25"/>
  <c r="BO90" i="25"/>
  <c r="W90" i="25" s="1"/>
  <c r="BL91" i="25"/>
  <c r="BM91" i="27"/>
  <c r="BH92" i="27"/>
  <c r="AV94" i="27"/>
  <c r="AU90" i="26"/>
  <c r="BJ90" i="26"/>
  <c r="BN90" i="26" s="1"/>
  <c r="BO87" i="26"/>
  <c r="W87" i="26" s="1"/>
  <c r="BL88" i="26"/>
  <c r="AV90" i="26"/>
  <c r="BH90" i="26"/>
  <c r="BM90" i="26" s="1"/>
  <c r="AT90" i="26"/>
  <c r="BO90" i="27"/>
  <c r="W90" i="27" s="1"/>
  <c r="BL91" i="27"/>
  <c r="AU94" i="27"/>
  <c r="BN91" i="27"/>
  <c r="BJ92" i="27"/>
  <c r="AT94" i="27"/>
  <c r="O96" i="25"/>
  <c r="AW96" i="1" s="1"/>
  <c r="C99" i="25"/>
  <c r="AU99" i="1" s="1"/>
  <c r="AV93" i="25"/>
  <c r="AU93" i="25"/>
  <c r="BJ93" i="25"/>
  <c r="BN93" i="25" s="1"/>
  <c r="BH93" i="25"/>
  <c r="BM93" i="25" s="1"/>
  <c r="AT93" i="25"/>
  <c r="O98" i="24"/>
  <c r="Y98" i="1" s="1"/>
  <c r="AA99" i="24"/>
  <c r="AA100" i="24" s="1"/>
  <c r="H100" i="24"/>
  <c r="X100" i="1" s="1"/>
  <c r="Z101" i="24"/>
  <c r="C104" i="24"/>
  <c r="W104" i="1" s="1"/>
  <c r="Y105" i="24"/>
  <c r="Y106" i="24" s="1"/>
  <c r="AU92" i="24"/>
  <c r="BJ92" i="24"/>
  <c r="BN92" i="24" s="1"/>
  <c r="AV92" i="24"/>
  <c r="BL92" i="24"/>
  <c r="BO92" i="24" s="1"/>
  <c r="W92" i="24" s="1"/>
  <c r="AT92" i="24"/>
  <c r="BH92" i="24"/>
  <c r="BM92" i="24" s="1"/>
  <c r="P59" i="23"/>
  <c r="AK59" i="23" s="1"/>
  <c r="B59" i="23" s="1"/>
  <c r="BK60" i="23"/>
  <c r="W59" i="23"/>
  <c r="X59" i="23" s="1"/>
  <c r="AD60" i="23"/>
  <c r="AA60" i="23" s="1"/>
  <c r="AR61" i="23"/>
  <c r="H100" i="25" l="1"/>
  <c r="AV100" i="1" s="1"/>
  <c r="Z101" i="25"/>
  <c r="AA102" i="25"/>
  <c r="BO91" i="25"/>
  <c r="W91" i="25" s="1"/>
  <c r="BL92" i="25"/>
  <c r="BO88" i="26"/>
  <c r="W88" i="26" s="1"/>
  <c r="BL89" i="26"/>
  <c r="AU95" i="27"/>
  <c r="AU91" i="26"/>
  <c r="BJ91" i="26"/>
  <c r="BN91" i="26" s="1"/>
  <c r="AT91" i="26"/>
  <c r="BH91" i="26"/>
  <c r="BM91" i="26" s="1"/>
  <c r="BO91" i="27"/>
  <c r="W91" i="27" s="1"/>
  <c r="BL92" i="27"/>
  <c r="AT95" i="27"/>
  <c r="AV95" i="27"/>
  <c r="BN92" i="27"/>
  <c r="BJ93" i="27"/>
  <c r="BM92" i="27"/>
  <c r="BH93" i="27"/>
  <c r="AV91" i="26"/>
  <c r="O97" i="25"/>
  <c r="AW97" i="1" s="1"/>
  <c r="C100" i="25"/>
  <c r="AU100" i="1" s="1"/>
  <c r="AT94" i="25"/>
  <c r="BH94" i="25"/>
  <c r="BM94" i="25" s="1"/>
  <c r="AU94" i="25"/>
  <c r="BJ94" i="25"/>
  <c r="BN94" i="25" s="1"/>
  <c r="AV94" i="25"/>
  <c r="AA101" i="24"/>
  <c r="O100" i="24"/>
  <c r="Y100" i="1" s="1"/>
  <c r="O99" i="24"/>
  <c r="Y99" i="1" s="1"/>
  <c r="H101" i="24"/>
  <c r="X101" i="1" s="1"/>
  <c r="Z102" i="24"/>
  <c r="Y107" i="24"/>
  <c r="Y108" i="24" s="1"/>
  <c r="C108" i="24" s="1"/>
  <c r="W108" i="1" s="1"/>
  <c r="C105" i="24"/>
  <c r="W105" i="1" s="1"/>
  <c r="C106" i="24"/>
  <c r="W106" i="1" s="1"/>
  <c r="AV93" i="24"/>
  <c r="BL93" i="24"/>
  <c r="BO93" i="24" s="1"/>
  <c r="W93" i="24" s="1"/>
  <c r="AT93" i="24"/>
  <c r="BH93" i="24"/>
  <c r="BM93" i="24" s="1"/>
  <c r="AU93" i="24"/>
  <c r="BJ93" i="24"/>
  <c r="BN93" i="24" s="1"/>
  <c r="AX60" i="23"/>
  <c r="O60" i="23"/>
  <c r="CA60" i="1" s="1"/>
  <c r="AN59" i="23"/>
  <c r="AM59" i="23" s="1"/>
  <c r="CC59" i="1" s="1"/>
  <c r="CB59" i="1"/>
  <c r="S59" i="23"/>
  <c r="BX59" i="1"/>
  <c r="AH60" i="23"/>
  <c r="H101" i="25" l="1"/>
  <c r="AV101" i="1" s="1"/>
  <c r="Z102" i="25"/>
  <c r="AA103" i="25"/>
  <c r="BO92" i="25"/>
  <c r="W92" i="25" s="1"/>
  <c r="BL93" i="25"/>
  <c r="BN93" i="27"/>
  <c r="BJ94" i="27"/>
  <c r="AT92" i="26"/>
  <c r="BH92" i="26"/>
  <c r="BM92" i="26" s="1"/>
  <c r="AV96" i="27"/>
  <c r="AU92" i="26"/>
  <c r="BJ92" i="26"/>
  <c r="BN92" i="26" s="1"/>
  <c r="AT96" i="27"/>
  <c r="AU96" i="27"/>
  <c r="AV92" i="26"/>
  <c r="BM93" i="27"/>
  <c r="BH94" i="27"/>
  <c r="BO92" i="27"/>
  <c r="W92" i="27" s="1"/>
  <c r="BL93" i="27"/>
  <c r="BO89" i="26"/>
  <c r="W89" i="26" s="1"/>
  <c r="BL90" i="26"/>
  <c r="O98" i="25"/>
  <c r="AW98" i="1" s="1"/>
  <c r="C101" i="25"/>
  <c r="AU101" i="1" s="1"/>
  <c r="AV95" i="25"/>
  <c r="AU95" i="25"/>
  <c r="BJ95" i="25"/>
  <c r="BN95" i="25" s="1"/>
  <c r="AT95" i="25"/>
  <c r="BH95" i="25"/>
  <c r="BM95" i="25" s="1"/>
  <c r="O101" i="24"/>
  <c r="Y101" i="1" s="1"/>
  <c r="AA102" i="24"/>
  <c r="H102" i="24"/>
  <c r="X102" i="1" s="1"/>
  <c r="Z103" i="24"/>
  <c r="Y109" i="24"/>
  <c r="C109" i="24" s="1"/>
  <c r="W109" i="1" s="1"/>
  <c r="C107" i="24"/>
  <c r="W107" i="1" s="1"/>
  <c r="AU94" i="24"/>
  <c r="BJ94" i="24"/>
  <c r="BN94" i="24" s="1"/>
  <c r="AT94" i="24"/>
  <c r="BH94" i="24"/>
  <c r="BM94" i="24" s="1"/>
  <c r="AV94" i="24"/>
  <c r="BL94" i="24"/>
  <c r="BO94" i="24" s="1"/>
  <c r="W94" i="24" s="1"/>
  <c r="AW59" i="23"/>
  <c r="CD59" i="1"/>
  <c r="U59" i="23"/>
  <c r="CE59" i="1" s="1"/>
  <c r="J60" i="23"/>
  <c r="K60" i="23" s="1"/>
  <c r="H102" i="25" l="1"/>
  <c r="AV102" i="1" s="1"/>
  <c r="Z103" i="25"/>
  <c r="AA104" i="25"/>
  <c r="BO93" i="25"/>
  <c r="W93" i="25" s="1"/>
  <c r="BL94" i="25"/>
  <c r="BM94" i="27"/>
  <c r="BH95" i="27"/>
  <c r="AU93" i="26"/>
  <c r="BJ93" i="26"/>
  <c r="BN93" i="26" s="1"/>
  <c r="AV93" i="26"/>
  <c r="AV97" i="27"/>
  <c r="BO90" i="26"/>
  <c r="W90" i="26" s="1"/>
  <c r="BL91" i="26"/>
  <c r="AU97" i="27"/>
  <c r="AT93" i="26"/>
  <c r="BH93" i="26"/>
  <c r="BM93" i="26" s="1"/>
  <c r="BO93" i="27"/>
  <c r="W93" i="27" s="1"/>
  <c r="BL94" i="27"/>
  <c r="BN94" i="27"/>
  <c r="BJ95" i="27"/>
  <c r="AT97" i="27"/>
  <c r="O99" i="25"/>
  <c r="AW99" i="1" s="1"/>
  <c r="O100" i="25"/>
  <c r="AW100" i="1" s="1"/>
  <c r="C102" i="25"/>
  <c r="AU102" i="1" s="1"/>
  <c r="AT96" i="25"/>
  <c r="BH96" i="25"/>
  <c r="BM96" i="25" s="1"/>
  <c r="AU96" i="25"/>
  <c r="BJ96" i="25"/>
  <c r="BN96" i="25" s="1"/>
  <c r="AV96" i="25"/>
  <c r="O102" i="24"/>
  <c r="Y102" i="1" s="1"/>
  <c r="AA103" i="24"/>
  <c r="H103" i="24"/>
  <c r="X103" i="1" s="1"/>
  <c r="Z104" i="24"/>
  <c r="AV95" i="24"/>
  <c r="BL95" i="24"/>
  <c r="BO95" i="24" s="1"/>
  <c r="W95" i="24" s="1"/>
  <c r="AT95" i="24"/>
  <c r="BH95" i="24"/>
  <c r="BM95" i="24" s="1"/>
  <c r="AU95" i="24"/>
  <c r="BJ95" i="24"/>
  <c r="BN95" i="24" s="1"/>
  <c r="V59" i="23"/>
  <c r="AO60" i="23"/>
  <c r="AC61" i="23"/>
  <c r="Z61" i="23" s="1"/>
  <c r="AQ62" i="23"/>
  <c r="H103" i="25" l="1"/>
  <c r="AV103" i="1" s="1"/>
  <c r="Z104" i="25"/>
  <c r="AA105" i="25"/>
  <c r="BO94" i="25"/>
  <c r="W94" i="25" s="1"/>
  <c r="BL95" i="25"/>
  <c r="BO94" i="27"/>
  <c r="W94" i="27" s="1"/>
  <c r="BL95" i="27"/>
  <c r="AV98" i="27"/>
  <c r="BH94" i="26"/>
  <c r="BM94" i="26" s="1"/>
  <c r="AT94" i="26"/>
  <c r="AV94" i="26"/>
  <c r="AU98" i="27"/>
  <c r="AU94" i="26"/>
  <c r="BJ94" i="26"/>
  <c r="BN94" i="26" s="1"/>
  <c r="AT98" i="27"/>
  <c r="BN95" i="27"/>
  <c r="BJ96" i="27"/>
  <c r="BO91" i="26"/>
  <c r="W91" i="26" s="1"/>
  <c r="BL92" i="26"/>
  <c r="BM95" i="27"/>
  <c r="BH96" i="27"/>
  <c r="C103" i="25"/>
  <c r="AU103" i="1" s="1"/>
  <c r="AV97" i="25"/>
  <c r="AU97" i="25"/>
  <c r="BJ97" i="25"/>
  <c r="BN97" i="25" s="1"/>
  <c r="AT97" i="25"/>
  <c r="BH97" i="25"/>
  <c r="BM97" i="25" s="1"/>
  <c r="O103" i="24"/>
  <c r="Y103" i="1" s="1"/>
  <c r="AA104" i="24"/>
  <c r="H104" i="24"/>
  <c r="X104" i="1" s="1"/>
  <c r="Z105" i="24"/>
  <c r="AU96" i="24"/>
  <c r="BJ96" i="24"/>
  <c r="BN96" i="24" s="1"/>
  <c r="AT96" i="24"/>
  <c r="BH96" i="24"/>
  <c r="BM96" i="24" s="1"/>
  <c r="AV96" i="24"/>
  <c r="BL96" i="24"/>
  <c r="BO96" i="24" s="1"/>
  <c r="W96" i="24" s="1"/>
  <c r="AS60" i="23"/>
  <c r="BH60" i="23"/>
  <c r="BL60" i="23"/>
  <c r="BJ60" i="23"/>
  <c r="H61" i="23"/>
  <c r="BZ61" i="1" s="1"/>
  <c r="H104" i="25" l="1"/>
  <c r="AV104" i="1" s="1"/>
  <c r="Z105" i="25"/>
  <c r="AA106" i="25"/>
  <c r="BO95" i="25"/>
  <c r="W95" i="25" s="1"/>
  <c r="BL96" i="25"/>
  <c r="BN96" i="27"/>
  <c r="BJ97" i="27"/>
  <c r="AV95" i="26"/>
  <c r="AT99" i="27"/>
  <c r="BM96" i="27"/>
  <c r="BH97" i="27"/>
  <c r="BO95" i="27"/>
  <c r="W95" i="27" s="1"/>
  <c r="BL96" i="27"/>
  <c r="BH95" i="26"/>
  <c r="BM95" i="26" s="1"/>
  <c r="AT95" i="26"/>
  <c r="AU95" i="26"/>
  <c r="BJ95" i="26"/>
  <c r="BN95" i="26" s="1"/>
  <c r="AV99" i="27"/>
  <c r="BO92" i="26"/>
  <c r="W92" i="26" s="1"/>
  <c r="BL93" i="26"/>
  <c r="AU99" i="27"/>
  <c r="O101" i="25"/>
  <c r="AW101" i="1" s="1"/>
  <c r="C104" i="25"/>
  <c r="AU104" i="1" s="1"/>
  <c r="AT98" i="25"/>
  <c r="BH98" i="25"/>
  <c r="BM98" i="25" s="1"/>
  <c r="AU98" i="25"/>
  <c r="BJ98" i="25"/>
  <c r="BN98" i="25" s="1"/>
  <c r="AV98" i="25"/>
  <c r="O104" i="24"/>
  <c r="Y104" i="1" s="1"/>
  <c r="AA105" i="24"/>
  <c r="H105" i="24"/>
  <c r="X105" i="1" s="1"/>
  <c r="Z106" i="24"/>
  <c r="AV97" i="24"/>
  <c r="BL97" i="24"/>
  <c r="BO97" i="24" s="1"/>
  <c r="W97" i="24" s="1"/>
  <c r="AT97" i="24"/>
  <c r="BH97" i="24"/>
  <c r="BM97" i="24" s="1"/>
  <c r="AU97" i="24"/>
  <c r="BJ97" i="24"/>
  <c r="BN97" i="24" s="1"/>
  <c r="AG60" i="23"/>
  <c r="BN60" i="23"/>
  <c r="AU60" i="23"/>
  <c r="AY60" i="23"/>
  <c r="AI60" i="23" s="1"/>
  <c r="BO60" i="23"/>
  <c r="AF60" i="23"/>
  <c r="BM60" i="23"/>
  <c r="H105" i="25" l="1"/>
  <c r="AV105" i="1" s="1"/>
  <c r="Z106" i="25"/>
  <c r="AA107" i="25"/>
  <c r="BO96" i="25"/>
  <c r="W96" i="25" s="1"/>
  <c r="BL97" i="25"/>
  <c r="BM97" i="27"/>
  <c r="BH98" i="27"/>
  <c r="AV100" i="27"/>
  <c r="BO93" i="26"/>
  <c r="W93" i="26" s="1"/>
  <c r="BL94" i="26"/>
  <c r="AT100" i="27"/>
  <c r="AU96" i="26"/>
  <c r="BJ96" i="26"/>
  <c r="BN96" i="26" s="1"/>
  <c r="AT96" i="26"/>
  <c r="BH96" i="26"/>
  <c r="BM96" i="26" s="1"/>
  <c r="AV96" i="26"/>
  <c r="AU100" i="27"/>
  <c r="BO96" i="27"/>
  <c r="W96" i="27" s="1"/>
  <c r="BL97" i="27"/>
  <c r="BN97" i="27"/>
  <c r="BJ98" i="27"/>
  <c r="O102" i="25"/>
  <c r="AW102" i="1" s="1"/>
  <c r="C105" i="25"/>
  <c r="AU105" i="1" s="1"/>
  <c r="AV99" i="25"/>
  <c r="AU99" i="25"/>
  <c r="BJ99" i="25"/>
  <c r="BN99" i="25" s="1"/>
  <c r="AT99" i="25"/>
  <c r="BH99" i="25"/>
  <c r="BM99" i="25" s="1"/>
  <c r="O105" i="24"/>
  <c r="Y105" i="1" s="1"/>
  <c r="AA106" i="24"/>
  <c r="H106" i="24"/>
  <c r="X106" i="1" s="1"/>
  <c r="Z107" i="24"/>
  <c r="AU98" i="24"/>
  <c r="BJ98" i="24"/>
  <c r="BN98" i="24" s="1"/>
  <c r="AT98" i="24"/>
  <c r="BH98" i="24"/>
  <c r="BM98" i="24" s="1"/>
  <c r="AV98" i="24"/>
  <c r="BL98" i="24"/>
  <c r="BO98" i="24" s="1"/>
  <c r="W98" i="24" s="1"/>
  <c r="E60" i="23"/>
  <c r="AJ60" i="23"/>
  <c r="Q60" i="23" s="1"/>
  <c r="R60" i="23" s="1"/>
  <c r="P60" i="23"/>
  <c r="I60" i="23"/>
  <c r="BI61" i="23"/>
  <c r="H106" i="25" l="1"/>
  <c r="AV106" i="1" s="1"/>
  <c r="Z107" i="25"/>
  <c r="AA108" i="25"/>
  <c r="AA109" i="25" s="1"/>
  <c r="BO97" i="25"/>
  <c r="W97" i="25" s="1"/>
  <c r="BL98" i="25"/>
  <c r="AU101" i="27"/>
  <c r="AT101" i="27"/>
  <c r="BO97" i="27"/>
  <c r="W97" i="27" s="1"/>
  <c r="BL98" i="27"/>
  <c r="BO94" i="26"/>
  <c r="W94" i="26" s="1"/>
  <c r="BL95" i="26"/>
  <c r="AV97" i="26"/>
  <c r="BN98" i="27"/>
  <c r="BJ99" i="27"/>
  <c r="AT97" i="26"/>
  <c r="BH97" i="26"/>
  <c r="BM97" i="26" s="1"/>
  <c r="AV101" i="27"/>
  <c r="BM98" i="27"/>
  <c r="BH99" i="27"/>
  <c r="AU97" i="26"/>
  <c r="BJ97" i="26"/>
  <c r="BN97" i="26" s="1"/>
  <c r="O103" i="25"/>
  <c r="AW103" i="1" s="1"/>
  <c r="C106" i="25"/>
  <c r="AU106" i="1" s="1"/>
  <c r="AT100" i="25"/>
  <c r="BH100" i="25"/>
  <c r="BM100" i="25" s="1"/>
  <c r="AU100" i="25"/>
  <c r="BJ100" i="25"/>
  <c r="BN100" i="25" s="1"/>
  <c r="AV100" i="25"/>
  <c r="O106" i="24"/>
  <c r="Y106" i="1" s="1"/>
  <c r="AA107" i="24"/>
  <c r="H107" i="24"/>
  <c r="X107" i="1" s="1"/>
  <c r="Z108" i="24"/>
  <c r="H108" i="24" s="1"/>
  <c r="X108" i="1" s="1"/>
  <c r="AV99" i="24"/>
  <c r="BL99" i="24"/>
  <c r="BO99" i="24" s="1"/>
  <c r="W99" i="24" s="1"/>
  <c r="AT99" i="24"/>
  <c r="BH99" i="24"/>
  <c r="BM99" i="24" s="1"/>
  <c r="AU99" i="24"/>
  <c r="BJ99" i="24"/>
  <c r="BN99" i="24" s="1"/>
  <c r="AK60" i="23"/>
  <c r="AD61" i="23"/>
  <c r="AA61" i="23" s="1"/>
  <c r="O61" i="23" s="1"/>
  <c r="CA61" i="1" s="1"/>
  <c r="AV60" i="23"/>
  <c r="AR62" i="23"/>
  <c r="BK61" i="23"/>
  <c r="F60" i="23"/>
  <c r="AL60" i="23"/>
  <c r="H107" i="25" l="1"/>
  <c r="AV107" i="1" s="1"/>
  <c r="Z108" i="25"/>
  <c r="H108" i="25" s="1"/>
  <c r="AV108" i="1" s="1"/>
  <c r="BO98" i="25"/>
  <c r="W98" i="25" s="1"/>
  <c r="BL99" i="25"/>
  <c r="BO98" i="27"/>
  <c r="W98" i="27" s="1"/>
  <c r="BL99" i="27"/>
  <c r="BN99" i="27"/>
  <c r="BJ100" i="27"/>
  <c r="BJ98" i="26"/>
  <c r="BN98" i="26" s="1"/>
  <c r="AU98" i="26"/>
  <c r="AT102" i="27"/>
  <c r="BO95" i="26"/>
  <c r="W95" i="26" s="1"/>
  <c r="BL96" i="26"/>
  <c r="AV102" i="27"/>
  <c r="AT98" i="26"/>
  <c r="BH98" i="26"/>
  <c r="BM98" i="26" s="1"/>
  <c r="BM99" i="27"/>
  <c r="BH100" i="27"/>
  <c r="AV98" i="26"/>
  <c r="AU102" i="27"/>
  <c r="O104" i="25"/>
  <c r="AW104" i="1" s="1"/>
  <c r="O105" i="25"/>
  <c r="AW105" i="1" s="1"/>
  <c r="C107" i="25"/>
  <c r="AU107" i="1" s="1"/>
  <c r="C108" i="25"/>
  <c r="AU108" i="1" s="1"/>
  <c r="AV101" i="25"/>
  <c r="AU101" i="25"/>
  <c r="BJ101" i="25"/>
  <c r="BN101" i="25" s="1"/>
  <c r="AT101" i="25"/>
  <c r="BH101" i="25"/>
  <c r="BM101" i="25" s="1"/>
  <c r="O107" i="24"/>
  <c r="Y107" i="1" s="1"/>
  <c r="AA108" i="24"/>
  <c r="Z109" i="24"/>
  <c r="H109" i="24" s="1"/>
  <c r="X109" i="1" s="1"/>
  <c r="AU100" i="24"/>
  <c r="BJ100" i="24"/>
  <c r="BN100" i="24" s="1"/>
  <c r="AT100" i="24"/>
  <c r="BH100" i="24"/>
  <c r="BM100" i="24" s="1"/>
  <c r="AV100" i="24"/>
  <c r="BL100" i="24"/>
  <c r="BO100" i="24" s="1"/>
  <c r="W100" i="24" s="1"/>
  <c r="AP62" i="23"/>
  <c r="AB61" i="23"/>
  <c r="Y61" i="23" s="1"/>
  <c r="AT60" i="23"/>
  <c r="BG61" i="23"/>
  <c r="W60" i="23"/>
  <c r="X60" i="23" s="1"/>
  <c r="B60" i="23"/>
  <c r="AH61" i="23"/>
  <c r="AX61" i="23"/>
  <c r="Z109" i="25" l="1"/>
  <c r="H109" i="25" s="1"/>
  <c r="AV109" i="1" s="1"/>
  <c r="BO99" i="25"/>
  <c r="W99" i="25" s="1"/>
  <c r="BL100" i="25"/>
  <c r="BM100" i="27"/>
  <c r="BH101" i="27"/>
  <c r="AT103" i="27"/>
  <c r="BJ99" i="26"/>
  <c r="BN99" i="26" s="1"/>
  <c r="AU99" i="26"/>
  <c r="BH99" i="26"/>
  <c r="BM99" i="26" s="1"/>
  <c r="AT99" i="26"/>
  <c r="BN100" i="27"/>
  <c r="BJ101" i="27"/>
  <c r="AV103" i="27"/>
  <c r="AU103" i="27"/>
  <c r="AV99" i="26"/>
  <c r="BO96" i="26"/>
  <c r="W96" i="26" s="1"/>
  <c r="BL97" i="26"/>
  <c r="BO99" i="27"/>
  <c r="W99" i="27" s="1"/>
  <c r="BL100" i="27"/>
  <c r="C109" i="25"/>
  <c r="AU109" i="1" s="1"/>
  <c r="AT102" i="25"/>
  <c r="BH102" i="25"/>
  <c r="BM102" i="25" s="1"/>
  <c r="AU102" i="25"/>
  <c r="BJ102" i="25"/>
  <c r="BN102" i="25" s="1"/>
  <c r="AV102" i="25"/>
  <c r="O108" i="24"/>
  <c r="Y108" i="1" s="1"/>
  <c r="AA109" i="24"/>
  <c r="O109" i="24" s="1"/>
  <c r="Y109" i="1" s="1"/>
  <c r="AV101" i="24"/>
  <c r="BL101" i="24"/>
  <c r="BO101" i="24" s="1"/>
  <c r="W101" i="24" s="1"/>
  <c r="AT101" i="24"/>
  <c r="BH101" i="24"/>
  <c r="BM101" i="24" s="1"/>
  <c r="AU101" i="24"/>
  <c r="BJ101" i="24"/>
  <c r="BN101" i="24" s="1"/>
  <c r="S60" i="23"/>
  <c r="BX60" i="1"/>
  <c r="CB60" i="1"/>
  <c r="AN60" i="23"/>
  <c r="AM60" i="23" s="1"/>
  <c r="CC60" i="1" s="1"/>
  <c r="C61" i="23"/>
  <c r="BY61" i="1" s="1"/>
  <c r="AE61" i="23"/>
  <c r="D61" i="23" s="1"/>
  <c r="J61" i="23"/>
  <c r="K61" i="23" s="1"/>
  <c r="BO100" i="25" l="1"/>
  <c r="W100" i="25" s="1"/>
  <c r="BL101" i="25"/>
  <c r="AV100" i="26"/>
  <c r="AT100" i="26"/>
  <c r="BH100" i="26"/>
  <c r="BM100" i="26" s="1"/>
  <c r="AU100" i="26"/>
  <c r="BJ100" i="26"/>
  <c r="BN100" i="26" s="1"/>
  <c r="AU104" i="27"/>
  <c r="BO100" i="27"/>
  <c r="W100" i="27" s="1"/>
  <c r="BL101" i="27"/>
  <c r="AV104" i="27"/>
  <c r="AT104" i="27"/>
  <c r="BM101" i="27"/>
  <c r="BH102" i="27"/>
  <c r="BO97" i="26"/>
  <c r="W97" i="26" s="1"/>
  <c r="BL98" i="26"/>
  <c r="BN101" i="27"/>
  <c r="BJ102" i="27"/>
  <c r="O106" i="25"/>
  <c r="AW106" i="1" s="1"/>
  <c r="AV103" i="25"/>
  <c r="AU103" i="25"/>
  <c r="BJ103" i="25"/>
  <c r="BN103" i="25" s="1"/>
  <c r="AT103" i="25"/>
  <c r="BH103" i="25"/>
  <c r="BM103" i="25" s="1"/>
  <c r="AU102" i="24"/>
  <c r="BJ102" i="24"/>
  <c r="BN102" i="24" s="1"/>
  <c r="AT102" i="24"/>
  <c r="BH102" i="24"/>
  <c r="BM102" i="24" s="1"/>
  <c r="AV102" i="24"/>
  <c r="BL102" i="24"/>
  <c r="BO102" i="24" s="1"/>
  <c r="W102" i="24" s="1"/>
  <c r="AW60" i="23"/>
  <c r="T60" i="23" s="1"/>
  <c r="U60" i="23" s="1"/>
  <c r="CE60" i="1" s="1"/>
  <c r="CD60" i="1"/>
  <c r="AQ63" i="23"/>
  <c r="AC62" i="23"/>
  <c r="Z62" i="23" s="1"/>
  <c r="BO101" i="25" l="1"/>
  <c r="W101" i="25" s="1"/>
  <c r="BL102" i="25"/>
  <c r="BM102" i="27"/>
  <c r="BH103" i="27"/>
  <c r="AU105" i="27"/>
  <c r="AT105" i="27"/>
  <c r="AU101" i="26"/>
  <c r="BJ101" i="26"/>
  <c r="BN101" i="26" s="1"/>
  <c r="BN102" i="27"/>
  <c r="BJ103" i="27"/>
  <c r="AV105" i="27"/>
  <c r="AT101" i="26"/>
  <c r="BH101" i="26"/>
  <c r="BM101" i="26" s="1"/>
  <c r="BO101" i="27"/>
  <c r="W101" i="27" s="1"/>
  <c r="BL102" i="27"/>
  <c r="BO98" i="26"/>
  <c r="W98" i="26" s="1"/>
  <c r="BL99" i="26"/>
  <c r="AV101" i="26"/>
  <c r="O107" i="25"/>
  <c r="AW107" i="1" s="1"/>
  <c r="O108" i="25"/>
  <c r="AW108" i="1" s="1"/>
  <c r="AT104" i="25"/>
  <c r="BH104" i="25"/>
  <c r="BM104" i="25" s="1"/>
  <c r="AU104" i="25"/>
  <c r="BJ104" i="25"/>
  <c r="BN104" i="25" s="1"/>
  <c r="AV104" i="25"/>
  <c r="AV103" i="24"/>
  <c r="BL103" i="24"/>
  <c r="BO103" i="24" s="1"/>
  <c r="W103" i="24" s="1"/>
  <c r="AT103" i="24"/>
  <c r="BH103" i="24"/>
  <c r="BM103" i="24" s="1"/>
  <c r="AU103" i="24"/>
  <c r="BJ103" i="24"/>
  <c r="BN103" i="24" s="1"/>
  <c r="AO61" i="23"/>
  <c r="V60" i="23"/>
  <c r="H62" i="23"/>
  <c r="BZ62" i="1" s="1"/>
  <c r="AG62" i="23"/>
  <c r="BO102" i="25" l="1"/>
  <c r="W102" i="25" s="1"/>
  <c r="BL103" i="25"/>
  <c r="AU102" i="26"/>
  <c r="BJ102" i="26"/>
  <c r="BN102" i="26" s="1"/>
  <c r="AT102" i="26"/>
  <c r="BH102" i="26"/>
  <c r="BM102" i="26" s="1"/>
  <c r="AU106" i="27"/>
  <c r="AT106" i="27"/>
  <c r="AV102" i="26"/>
  <c r="AV106" i="27"/>
  <c r="BO102" i="27"/>
  <c r="W102" i="27" s="1"/>
  <c r="BL103" i="27"/>
  <c r="BO99" i="26"/>
  <c r="W99" i="26" s="1"/>
  <c r="BL100" i="26"/>
  <c r="BN103" i="27"/>
  <c r="BJ104" i="27"/>
  <c r="BM103" i="27"/>
  <c r="BH104" i="27"/>
  <c r="O109" i="25"/>
  <c r="AW109" i="1" s="1"/>
  <c r="AV105" i="25"/>
  <c r="AU105" i="25"/>
  <c r="BJ105" i="25"/>
  <c r="BN105" i="25" s="1"/>
  <c r="AT105" i="25"/>
  <c r="BH105" i="25"/>
  <c r="BM105" i="25" s="1"/>
  <c r="AU104" i="24"/>
  <c r="BJ104" i="24"/>
  <c r="BN104" i="24" s="1"/>
  <c r="AT104" i="24"/>
  <c r="BH104" i="24"/>
  <c r="BM104" i="24" s="1"/>
  <c r="AV104" i="24"/>
  <c r="BL104" i="24"/>
  <c r="BO104" i="24" s="1"/>
  <c r="W104" i="24" s="1"/>
  <c r="AS61" i="23"/>
  <c r="BH61" i="23"/>
  <c r="BJ61" i="23"/>
  <c r="BL61" i="23"/>
  <c r="I62" i="23"/>
  <c r="BO103" i="25" l="1"/>
  <c r="W103" i="25" s="1"/>
  <c r="BL104" i="25"/>
  <c r="AT107" i="27"/>
  <c r="BO103" i="27"/>
  <c r="W103" i="27" s="1"/>
  <c r="BL104" i="27"/>
  <c r="AU107" i="27"/>
  <c r="BO100" i="26"/>
  <c r="W100" i="26" s="1"/>
  <c r="BL101" i="26"/>
  <c r="AT103" i="26"/>
  <c r="BH103" i="26"/>
  <c r="BM103" i="26" s="1"/>
  <c r="BM104" i="27"/>
  <c r="BH105" i="27"/>
  <c r="AV107" i="27"/>
  <c r="BN104" i="27"/>
  <c r="BJ105" i="27"/>
  <c r="AV103" i="26"/>
  <c r="BJ103" i="26"/>
  <c r="BN103" i="26" s="1"/>
  <c r="AU103" i="26"/>
  <c r="AT106" i="25"/>
  <c r="BH106" i="25"/>
  <c r="BM106" i="25" s="1"/>
  <c r="AU106" i="25"/>
  <c r="BJ106" i="25"/>
  <c r="BN106" i="25" s="1"/>
  <c r="AV106" i="25"/>
  <c r="AV105" i="24"/>
  <c r="BL105" i="24"/>
  <c r="BO105" i="24" s="1"/>
  <c r="W105" i="24" s="1"/>
  <c r="AT105" i="24"/>
  <c r="BH105" i="24"/>
  <c r="BM105" i="24" s="1"/>
  <c r="AU105" i="24"/>
  <c r="BJ105" i="24"/>
  <c r="BN105" i="24" s="1"/>
  <c r="BO61" i="23"/>
  <c r="AY61" i="23"/>
  <c r="AI61" i="23" s="1"/>
  <c r="AG61" i="23"/>
  <c r="BN61" i="23"/>
  <c r="BM61" i="23"/>
  <c r="AF61" i="23"/>
  <c r="AU61" i="23"/>
  <c r="BO104" i="25" l="1"/>
  <c r="W104" i="25" s="1"/>
  <c r="BL105" i="25"/>
  <c r="BN105" i="27"/>
  <c r="BJ106" i="27"/>
  <c r="BO101" i="26"/>
  <c r="W101" i="26" s="1"/>
  <c r="BL102" i="26"/>
  <c r="AV108" i="27"/>
  <c r="AU108" i="27"/>
  <c r="BO104" i="27"/>
  <c r="W104" i="27" s="1"/>
  <c r="BL105" i="27"/>
  <c r="BJ104" i="26"/>
  <c r="BN104" i="26" s="1"/>
  <c r="AU104" i="26"/>
  <c r="AT108" i="27"/>
  <c r="BM105" i="27"/>
  <c r="BH106" i="27"/>
  <c r="AV104" i="26"/>
  <c r="AT104" i="26"/>
  <c r="BH104" i="26"/>
  <c r="BM104" i="26" s="1"/>
  <c r="AV107" i="25"/>
  <c r="AU107" i="25"/>
  <c r="BJ107" i="25"/>
  <c r="BN107" i="25" s="1"/>
  <c r="AT107" i="25"/>
  <c r="BH107" i="25"/>
  <c r="BM107" i="25" s="1"/>
  <c r="AU106" i="24"/>
  <c r="BJ106" i="24"/>
  <c r="BN106" i="24" s="1"/>
  <c r="AT106" i="24"/>
  <c r="BH106" i="24"/>
  <c r="BM106" i="24" s="1"/>
  <c r="AV106" i="24"/>
  <c r="BL106" i="24"/>
  <c r="BO106" i="24" s="1"/>
  <c r="W106" i="24" s="1"/>
  <c r="E61" i="23"/>
  <c r="AJ61" i="23"/>
  <c r="Q61" i="23" s="1"/>
  <c r="R61" i="23" s="1"/>
  <c r="BK62" i="23" s="1"/>
  <c r="I61" i="23"/>
  <c r="BI62" i="23"/>
  <c r="P61" i="23"/>
  <c r="BO105" i="25" l="1"/>
  <c r="W105" i="25" s="1"/>
  <c r="BL106" i="25"/>
  <c r="BM106" i="27"/>
  <c r="BH107" i="27"/>
  <c r="AU109" i="27"/>
  <c r="AU110" i="27" s="1"/>
  <c r="AU111" i="27" s="1"/>
  <c r="AU112" i="27" s="1"/>
  <c r="AU113" i="27" s="1"/>
  <c r="AU114" i="27" s="1"/>
  <c r="AU115" i="27" s="1"/>
  <c r="AU116" i="27" s="1"/>
  <c r="AU117" i="27" s="1"/>
  <c r="AU118" i="27" s="1"/>
  <c r="AU119" i="27" s="1"/>
  <c r="AU120" i="27" s="1"/>
  <c r="AU121" i="27" s="1"/>
  <c r="AU122" i="27" s="1"/>
  <c r="AU123" i="27" s="1"/>
  <c r="AU124" i="27" s="1"/>
  <c r="AU125" i="27" s="1"/>
  <c r="AU126" i="27" s="1"/>
  <c r="AU127" i="27" s="1"/>
  <c r="AU128" i="27" s="1"/>
  <c r="AU129" i="27" s="1"/>
  <c r="AU130" i="27" s="1"/>
  <c r="AU131" i="27" s="1"/>
  <c r="AU132" i="27" s="1"/>
  <c r="AU133" i="27" s="1"/>
  <c r="AU134" i="27" s="1"/>
  <c r="AU135" i="27" s="1"/>
  <c r="AU136" i="27" s="1"/>
  <c r="AU137" i="27" s="1"/>
  <c r="AU138" i="27" s="1"/>
  <c r="AU139" i="27" s="1"/>
  <c r="AU140" i="27" s="1"/>
  <c r="AU141" i="27" s="1"/>
  <c r="AU142" i="27" s="1"/>
  <c r="AU143" i="27" s="1"/>
  <c r="AU144" i="27" s="1"/>
  <c r="AU145" i="27" s="1"/>
  <c r="AU146" i="27" s="1"/>
  <c r="AU147" i="27" s="1"/>
  <c r="AU148" i="27" s="1"/>
  <c r="AU149" i="27" s="1"/>
  <c r="AU150" i="27" s="1"/>
  <c r="AU151" i="27" s="1"/>
  <c r="AU152" i="27" s="1"/>
  <c r="AU153" i="27" s="1"/>
  <c r="AU154" i="27" s="1"/>
  <c r="AU155" i="27" s="1"/>
  <c r="AU156" i="27" s="1"/>
  <c r="AU157" i="27" s="1"/>
  <c r="AU158" i="27" s="1"/>
  <c r="AU159" i="27" s="1"/>
  <c r="AU160" i="27" s="1"/>
  <c r="AU161" i="27" s="1"/>
  <c r="AU162" i="27" s="1"/>
  <c r="AU163" i="27" s="1"/>
  <c r="AT109" i="27"/>
  <c r="AT110" i="27" s="1"/>
  <c r="AT111" i="27" s="1"/>
  <c r="AT112" i="27" s="1"/>
  <c r="AT113" i="27" s="1"/>
  <c r="AT114" i="27" s="1"/>
  <c r="AT115" i="27" s="1"/>
  <c r="AT116" i="27" s="1"/>
  <c r="AT117" i="27" s="1"/>
  <c r="AT118" i="27" s="1"/>
  <c r="AT119" i="27" s="1"/>
  <c r="AT120" i="27" s="1"/>
  <c r="AT121" i="27" s="1"/>
  <c r="AT122" i="27" s="1"/>
  <c r="AT123" i="27" s="1"/>
  <c r="AT124" i="27" s="1"/>
  <c r="AT125" i="27" s="1"/>
  <c r="AT126" i="27" s="1"/>
  <c r="AT127" i="27" s="1"/>
  <c r="AT128" i="27" s="1"/>
  <c r="AT129" i="27" s="1"/>
  <c r="AT130" i="27" s="1"/>
  <c r="AT131" i="27" s="1"/>
  <c r="AT132" i="27" s="1"/>
  <c r="AT133" i="27" s="1"/>
  <c r="AT134" i="27" s="1"/>
  <c r="AT135" i="27" s="1"/>
  <c r="AT136" i="27" s="1"/>
  <c r="AT137" i="27" s="1"/>
  <c r="AT138" i="27" s="1"/>
  <c r="AT139" i="27" s="1"/>
  <c r="AT140" i="27" s="1"/>
  <c r="AT141" i="27" s="1"/>
  <c r="AT142" i="27" s="1"/>
  <c r="AT143" i="27" s="1"/>
  <c r="AT144" i="27" s="1"/>
  <c r="AT145" i="27" s="1"/>
  <c r="AT146" i="27" s="1"/>
  <c r="AT147" i="27" s="1"/>
  <c r="AT148" i="27" s="1"/>
  <c r="AT149" i="27" s="1"/>
  <c r="AT150" i="27" s="1"/>
  <c r="AT151" i="27" s="1"/>
  <c r="AT152" i="27" s="1"/>
  <c r="AT153" i="27" s="1"/>
  <c r="AT154" i="27" s="1"/>
  <c r="AT155" i="27" s="1"/>
  <c r="AT156" i="27" s="1"/>
  <c r="AT157" i="27" s="1"/>
  <c r="AT158" i="27" s="1"/>
  <c r="AT159" i="27" s="1"/>
  <c r="AT160" i="27" s="1"/>
  <c r="AT161" i="27" s="1"/>
  <c r="AT162" i="27" s="1"/>
  <c r="AT163" i="27" s="1"/>
  <c r="AK61" i="23"/>
  <c r="AV109" i="27"/>
  <c r="AV110" i="27" s="1"/>
  <c r="AV111" i="27" s="1"/>
  <c r="AV112" i="27" s="1"/>
  <c r="AV113" i="27" s="1"/>
  <c r="AV114" i="27" s="1"/>
  <c r="AV115" i="27" s="1"/>
  <c r="AV116" i="27" s="1"/>
  <c r="AV117" i="27" s="1"/>
  <c r="AV118" i="27" s="1"/>
  <c r="AV119" i="27" s="1"/>
  <c r="AV120" i="27" s="1"/>
  <c r="AV121" i="27" s="1"/>
  <c r="AV122" i="27" s="1"/>
  <c r="AV123" i="27" s="1"/>
  <c r="AV124" i="27" s="1"/>
  <c r="AV125" i="27" s="1"/>
  <c r="AV126" i="27" s="1"/>
  <c r="AV127" i="27" s="1"/>
  <c r="AV128" i="27" s="1"/>
  <c r="AV129" i="27" s="1"/>
  <c r="AV130" i="27" s="1"/>
  <c r="AV131" i="27" s="1"/>
  <c r="AV132" i="27" s="1"/>
  <c r="AV133" i="27" s="1"/>
  <c r="AV134" i="27" s="1"/>
  <c r="AV135" i="27" s="1"/>
  <c r="AV136" i="27" s="1"/>
  <c r="AV137" i="27" s="1"/>
  <c r="AV138" i="27" s="1"/>
  <c r="AV139" i="27" s="1"/>
  <c r="AV140" i="27" s="1"/>
  <c r="AV141" i="27" s="1"/>
  <c r="AV142" i="27" s="1"/>
  <c r="AV143" i="27" s="1"/>
  <c r="AV144" i="27" s="1"/>
  <c r="AV145" i="27" s="1"/>
  <c r="AV146" i="27" s="1"/>
  <c r="AV147" i="27" s="1"/>
  <c r="AV148" i="27" s="1"/>
  <c r="AV149" i="27" s="1"/>
  <c r="AV150" i="27" s="1"/>
  <c r="AV151" i="27" s="1"/>
  <c r="AV152" i="27" s="1"/>
  <c r="AV153" i="27" s="1"/>
  <c r="AV154" i="27" s="1"/>
  <c r="AV155" i="27" s="1"/>
  <c r="AV156" i="27" s="1"/>
  <c r="AV157" i="27" s="1"/>
  <c r="AV158" i="27" s="1"/>
  <c r="AV159" i="27" s="1"/>
  <c r="AV160" i="27" s="1"/>
  <c r="AV161" i="27" s="1"/>
  <c r="AV162" i="27" s="1"/>
  <c r="AV163" i="27" s="1"/>
  <c r="AU105" i="26"/>
  <c r="BJ105" i="26"/>
  <c r="BN105" i="26" s="1"/>
  <c r="BO102" i="26"/>
  <c r="W102" i="26" s="1"/>
  <c r="BL103" i="26"/>
  <c r="BO105" i="27"/>
  <c r="W105" i="27" s="1"/>
  <c r="BL106" i="27"/>
  <c r="BN106" i="27"/>
  <c r="BJ107" i="27"/>
  <c r="AT105" i="26"/>
  <c r="BH105" i="26"/>
  <c r="BM105" i="26" s="1"/>
  <c r="AV105" i="26"/>
  <c r="AT108" i="25"/>
  <c r="BH108" i="25"/>
  <c r="BM108" i="25" s="1"/>
  <c r="AU108" i="25"/>
  <c r="BJ108" i="25"/>
  <c r="BN108" i="25" s="1"/>
  <c r="AV108" i="25"/>
  <c r="AV107" i="24"/>
  <c r="BL107" i="24"/>
  <c r="BO107" i="24" s="1"/>
  <c r="W107" i="24" s="1"/>
  <c r="AT107" i="24"/>
  <c r="BH107" i="24"/>
  <c r="BM107" i="24" s="1"/>
  <c r="AU107" i="24"/>
  <c r="BJ107" i="24"/>
  <c r="BN107" i="24" s="1"/>
  <c r="AV61" i="23"/>
  <c r="AD62" i="23"/>
  <c r="AA62" i="23" s="1"/>
  <c r="AR63" i="23"/>
  <c r="F61" i="23"/>
  <c r="AL61" i="23"/>
  <c r="B61" i="23" s="1"/>
  <c r="BO106" i="25" l="1"/>
  <c r="W106" i="25" s="1"/>
  <c r="BL107" i="25"/>
  <c r="BO106" i="27"/>
  <c r="W106" i="27" s="1"/>
  <c r="BL107" i="27"/>
  <c r="BO103" i="26"/>
  <c r="W103" i="26" s="1"/>
  <c r="BL104" i="26"/>
  <c r="AV106" i="26"/>
  <c r="AT106" i="26"/>
  <c r="BH106" i="26"/>
  <c r="BM106" i="26" s="1"/>
  <c r="AU106" i="26"/>
  <c r="BJ106" i="26"/>
  <c r="BN106" i="26" s="1"/>
  <c r="BM107" i="27"/>
  <c r="BH108" i="27"/>
  <c r="BN107" i="27"/>
  <c r="BJ108" i="27"/>
  <c r="AV109" i="25"/>
  <c r="AV110" i="25" s="1"/>
  <c r="AV111" i="25" s="1"/>
  <c r="AV112" i="25" s="1"/>
  <c r="AV113" i="25" s="1"/>
  <c r="AV114" i="25" s="1"/>
  <c r="AV115" i="25" s="1"/>
  <c r="AV116" i="25" s="1"/>
  <c r="AV117" i="25" s="1"/>
  <c r="AV118" i="25" s="1"/>
  <c r="AV119" i="25" s="1"/>
  <c r="AV120" i="25" s="1"/>
  <c r="AV121" i="25" s="1"/>
  <c r="AV122" i="25" s="1"/>
  <c r="AV123" i="25" s="1"/>
  <c r="AV124" i="25" s="1"/>
  <c r="AV125" i="25" s="1"/>
  <c r="AV126" i="25" s="1"/>
  <c r="AV127" i="25" s="1"/>
  <c r="AV128" i="25" s="1"/>
  <c r="AV129" i="25" s="1"/>
  <c r="AV130" i="25" s="1"/>
  <c r="AV131" i="25" s="1"/>
  <c r="AV132" i="25" s="1"/>
  <c r="AV133" i="25" s="1"/>
  <c r="AV134" i="25" s="1"/>
  <c r="AV135" i="25" s="1"/>
  <c r="AV136" i="25" s="1"/>
  <c r="AV137" i="25" s="1"/>
  <c r="AV138" i="25" s="1"/>
  <c r="AV139" i="25" s="1"/>
  <c r="AV140" i="25" s="1"/>
  <c r="AV141" i="25" s="1"/>
  <c r="AV142" i="25" s="1"/>
  <c r="AV143" i="25" s="1"/>
  <c r="AV144" i="25" s="1"/>
  <c r="AV145" i="25" s="1"/>
  <c r="AV146" i="25" s="1"/>
  <c r="AV147" i="25" s="1"/>
  <c r="AV148" i="25" s="1"/>
  <c r="AV149" i="25" s="1"/>
  <c r="AV150" i="25" s="1"/>
  <c r="AV151" i="25" s="1"/>
  <c r="AV152" i="25" s="1"/>
  <c r="AV153" i="25" s="1"/>
  <c r="AV154" i="25" s="1"/>
  <c r="AV155" i="25" s="1"/>
  <c r="AV156" i="25" s="1"/>
  <c r="AV157" i="25" s="1"/>
  <c r="AV158" i="25" s="1"/>
  <c r="AV159" i="25" s="1"/>
  <c r="AV160" i="25" s="1"/>
  <c r="AV161" i="25" s="1"/>
  <c r="AV162" i="25" s="1"/>
  <c r="AV163" i="25" s="1"/>
  <c r="AU109" i="25"/>
  <c r="AU110" i="25" s="1"/>
  <c r="AU111" i="25" s="1"/>
  <c r="AU112" i="25" s="1"/>
  <c r="AU113" i="25" s="1"/>
  <c r="AU114" i="25" s="1"/>
  <c r="AU115" i="25" s="1"/>
  <c r="AU116" i="25" s="1"/>
  <c r="AU117" i="25" s="1"/>
  <c r="AU118" i="25" s="1"/>
  <c r="AU119" i="25" s="1"/>
  <c r="AU120" i="25" s="1"/>
  <c r="AU121" i="25" s="1"/>
  <c r="AU122" i="25" s="1"/>
  <c r="AU123" i="25" s="1"/>
  <c r="AU124" i="25" s="1"/>
  <c r="AU125" i="25" s="1"/>
  <c r="AU126" i="25" s="1"/>
  <c r="AU127" i="25" s="1"/>
  <c r="AU128" i="25" s="1"/>
  <c r="AU129" i="25" s="1"/>
  <c r="AU130" i="25" s="1"/>
  <c r="AU131" i="25" s="1"/>
  <c r="AU132" i="25" s="1"/>
  <c r="AU133" i="25" s="1"/>
  <c r="AU134" i="25" s="1"/>
  <c r="AU135" i="25" s="1"/>
  <c r="AU136" i="25" s="1"/>
  <c r="AU137" i="25" s="1"/>
  <c r="AU138" i="25" s="1"/>
  <c r="AU139" i="25" s="1"/>
  <c r="AU140" i="25" s="1"/>
  <c r="AU141" i="25" s="1"/>
  <c r="AU142" i="25" s="1"/>
  <c r="AU143" i="25" s="1"/>
  <c r="AU144" i="25" s="1"/>
  <c r="AU145" i="25" s="1"/>
  <c r="AU146" i="25" s="1"/>
  <c r="AU147" i="25" s="1"/>
  <c r="AU148" i="25" s="1"/>
  <c r="AU149" i="25" s="1"/>
  <c r="AU150" i="25" s="1"/>
  <c r="AU151" i="25" s="1"/>
  <c r="AU152" i="25" s="1"/>
  <c r="AU153" i="25" s="1"/>
  <c r="AU154" i="25" s="1"/>
  <c r="AU155" i="25" s="1"/>
  <c r="AU156" i="25" s="1"/>
  <c r="AU157" i="25" s="1"/>
  <c r="AU158" i="25" s="1"/>
  <c r="AU159" i="25" s="1"/>
  <c r="AU160" i="25" s="1"/>
  <c r="AU161" i="25" s="1"/>
  <c r="AU162" i="25" s="1"/>
  <c r="AU163" i="25" s="1"/>
  <c r="BJ109" i="25"/>
  <c r="BN109" i="25" s="1"/>
  <c r="AT109" i="25"/>
  <c r="AT110" i="25" s="1"/>
  <c r="AT111" i="25" s="1"/>
  <c r="AT112" i="25" s="1"/>
  <c r="AT113" i="25" s="1"/>
  <c r="AT114" i="25" s="1"/>
  <c r="AT115" i="25" s="1"/>
  <c r="AT116" i="25" s="1"/>
  <c r="AT117" i="25" s="1"/>
  <c r="AT118" i="25" s="1"/>
  <c r="AT119" i="25" s="1"/>
  <c r="AT120" i="25" s="1"/>
  <c r="AT121" i="25" s="1"/>
  <c r="AT122" i="25" s="1"/>
  <c r="AT123" i="25" s="1"/>
  <c r="AT124" i="25" s="1"/>
  <c r="AT125" i="25" s="1"/>
  <c r="AT126" i="25" s="1"/>
  <c r="AT127" i="25" s="1"/>
  <c r="AT128" i="25" s="1"/>
  <c r="AT129" i="25" s="1"/>
  <c r="AT130" i="25" s="1"/>
  <c r="AT131" i="25" s="1"/>
  <c r="AT132" i="25" s="1"/>
  <c r="AT133" i="25" s="1"/>
  <c r="AT134" i="25" s="1"/>
  <c r="AT135" i="25" s="1"/>
  <c r="AT136" i="25" s="1"/>
  <c r="AT137" i="25" s="1"/>
  <c r="AT138" i="25" s="1"/>
  <c r="AT139" i="25" s="1"/>
  <c r="AT140" i="25" s="1"/>
  <c r="AT141" i="25" s="1"/>
  <c r="AT142" i="25" s="1"/>
  <c r="AT143" i="25" s="1"/>
  <c r="AT144" i="25" s="1"/>
  <c r="AT145" i="25" s="1"/>
  <c r="AT146" i="25" s="1"/>
  <c r="AT147" i="25" s="1"/>
  <c r="AT148" i="25" s="1"/>
  <c r="AT149" i="25" s="1"/>
  <c r="AT150" i="25" s="1"/>
  <c r="AT151" i="25" s="1"/>
  <c r="AT152" i="25" s="1"/>
  <c r="AT153" i="25" s="1"/>
  <c r="AT154" i="25" s="1"/>
  <c r="AT155" i="25" s="1"/>
  <c r="AT156" i="25" s="1"/>
  <c r="AT157" i="25" s="1"/>
  <c r="AT158" i="25" s="1"/>
  <c r="AT159" i="25" s="1"/>
  <c r="AT160" i="25" s="1"/>
  <c r="AT161" i="25" s="1"/>
  <c r="AT162" i="25" s="1"/>
  <c r="AT163" i="25" s="1"/>
  <c r="BH109" i="25"/>
  <c r="BM109" i="25" s="1"/>
  <c r="AU108" i="24"/>
  <c r="BJ108" i="24"/>
  <c r="BN108" i="24" s="1"/>
  <c r="AT108" i="24"/>
  <c r="BH108" i="24"/>
  <c r="BM108" i="24" s="1"/>
  <c r="AV108" i="24"/>
  <c r="BL108" i="24"/>
  <c r="BO108" i="24" s="1"/>
  <c r="W108" i="24" s="1"/>
  <c r="BX61" i="1"/>
  <c r="BG62" i="23"/>
  <c r="AB62" i="23"/>
  <c r="Y62" i="23" s="1"/>
  <c r="AT61" i="23"/>
  <c r="AP63" i="23"/>
  <c r="W61" i="23"/>
  <c r="X61" i="23" s="1"/>
  <c r="AX62" i="23"/>
  <c r="O62" i="23"/>
  <c r="CA62" i="1" s="1"/>
  <c r="BO107" i="25" l="1"/>
  <c r="W107" i="25" s="1"/>
  <c r="BL108" i="25"/>
  <c r="AT107" i="26"/>
  <c r="BH107" i="26"/>
  <c r="BM107" i="26" s="1"/>
  <c r="BN108" i="27"/>
  <c r="BJ109" i="27"/>
  <c r="BN109" i="27" s="1"/>
  <c r="AV107" i="26"/>
  <c r="BM108" i="27"/>
  <c r="BH109" i="27"/>
  <c r="BM109" i="27" s="1"/>
  <c r="BO104" i="26"/>
  <c r="W104" i="26" s="1"/>
  <c r="BL105" i="26"/>
  <c r="BO107" i="27"/>
  <c r="W107" i="27" s="1"/>
  <c r="BL108" i="27"/>
  <c r="AU107" i="26"/>
  <c r="BJ107" i="26"/>
  <c r="BN107" i="26" s="1"/>
  <c r="AV109" i="24"/>
  <c r="AV110" i="24" s="1"/>
  <c r="AV111" i="24" s="1"/>
  <c r="AV112" i="24" s="1"/>
  <c r="AV113" i="24" s="1"/>
  <c r="AV114" i="24" s="1"/>
  <c r="AV115" i="24" s="1"/>
  <c r="AV116" i="24" s="1"/>
  <c r="AV117" i="24" s="1"/>
  <c r="AV118" i="24" s="1"/>
  <c r="AV119" i="24" s="1"/>
  <c r="AV120" i="24" s="1"/>
  <c r="AV121" i="24" s="1"/>
  <c r="AV122" i="24" s="1"/>
  <c r="AV123" i="24" s="1"/>
  <c r="AV124" i="24" s="1"/>
  <c r="AV125" i="24" s="1"/>
  <c r="AV126" i="24" s="1"/>
  <c r="AV127" i="24" s="1"/>
  <c r="AV128" i="24" s="1"/>
  <c r="AV129" i="24" s="1"/>
  <c r="AV130" i="24" s="1"/>
  <c r="AV131" i="24" s="1"/>
  <c r="AV132" i="24" s="1"/>
  <c r="AV133" i="24" s="1"/>
  <c r="AV134" i="24" s="1"/>
  <c r="AV135" i="24" s="1"/>
  <c r="AV136" i="24" s="1"/>
  <c r="AV137" i="24" s="1"/>
  <c r="AV138" i="24" s="1"/>
  <c r="AV139" i="24" s="1"/>
  <c r="AV140" i="24" s="1"/>
  <c r="AV141" i="24" s="1"/>
  <c r="AV142" i="24" s="1"/>
  <c r="AV143" i="24" s="1"/>
  <c r="AV144" i="24" s="1"/>
  <c r="AV145" i="24" s="1"/>
  <c r="AV146" i="24" s="1"/>
  <c r="AV147" i="24" s="1"/>
  <c r="AV148" i="24" s="1"/>
  <c r="AV149" i="24" s="1"/>
  <c r="AV150" i="24" s="1"/>
  <c r="AV151" i="24" s="1"/>
  <c r="AV152" i="24" s="1"/>
  <c r="AV153" i="24" s="1"/>
  <c r="AV154" i="24" s="1"/>
  <c r="AV155" i="24" s="1"/>
  <c r="AV156" i="24" s="1"/>
  <c r="AV157" i="24" s="1"/>
  <c r="AV158" i="24" s="1"/>
  <c r="AV159" i="24" s="1"/>
  <c r="AV160" i="24" s="1"/>
  <c r="AV161" i="24" s="1"/>
  <c r="AV162" i="24" s="1"/>
  <c r="AV163" i="24" s="1"/>
  <c r="BL109" i="24"/>
  <c r="BO109" i="24" s="1"/>
  <c r="W109" i="24" s="1"/>
  <c r="AT109" i="24"/>
  <c r="AT110" i="24" s="1"/>
  <c r="AT111" i="24" s="1"/>
  <c r="AT112" i="24" s="1"/>
  <c r="AT113" i="24" s="1"/>
  <c r="AT114" i="24" s="1"/>
  <c r="AT115" i="24" s="1"/>
  <c r="AT116" i="24" s="1"/>
  <c r="AT117" i="24" s="1"/>
  <c r="AT118" i="24" s="1"/>
  <c r="AT119" i="24" s="1"/>
  <c r="AT120" i="24" s="1"/>
  <c r="AT121" i="24" s="1"/>
  <c r="AT122" i="24" s="1"/>
  <c r="AT123" i="24" s="1"/>
  <c r="AT124" i="24" s="1"/>
  <c r="AT125" i="24" s="1"/>
  <c r="AT126" i="24" s="1"/>
  <c r="AT127" i="24" s="1"/>
  <c r="AT128" i="24" s="1"/>
  <c r="AT129" i="24" s="1"/>
  <c r="AT130" i="24" s="1"/>
  <c r="AT131" i="24" s="1"/>
  <c r="AT132" i="24" s="1"/>
  <c r="AT133" i="24" s="1"/>
  <c r="AT134" i="24" s="1"/>
  <c r="AT135" i="24" s="1"/>
  <c r="AT136" i="24" s="1"/>
  <c r="AT137" i="24" s="1"/>
  <c r="AT138" i="24" s="1"/>
  <c r="AT139" i="24" s="1"/>
  <c r="AT140" i="24" s="1"/>
  <c r="AT141" i="24" s="1"/>
  <c r="AT142" i="24" s="1"/>
  <c r="AT143" i="24" s="1"/>
  <c r="AT144" i="24" s="1"/>
  <c r="AT145" i="24" s="1"/>
  <c r="AT146" i="24" s="1"/>
  <c r="AT147" i="24" s="1"/>
  <c r="AT148" i="24" s="1"/>
  <c r="AT149" i="24" s="1"/>
  <c r="AT150" i="24" s="1"/>
  <c r="AT151" i="24" s="1"/>
  <c r="AT152" i="24" s="1"/>
  <c r="AT153" i="24" s="1"/>
  <c r="AT154" i="24" s="1"/>
  <c r="AT155" i="24" s="1"/>
  <c r="AT156" i="24" s="1"/>
  <c r="AT157" i="24" s="1"/>
  <c r="AT158" i="24" s="1"/>
  <c r="AT159" i="24" s="1"/>
  <c r="AT160" i="24" s="1"/>
  <c r="AT161" i="24" s="1"/>
  <c r="AT162" i="24" s="1"/>
  <c r="AT163" i="24" s="1"/>
  <c r="BH109" i="24"/>
  <c r="BM109" i="24" s="1"/>
  <c r="AU109" i="24"/>
  <c r="AU110" i="24" s="1"/>
  <c r="AU111" i="24" s="1"/>
  <c r="AU112" i="24" s="1"/>
  <c r="AU113" i="24" s="1"/>
  <c r="AU114" i="24" s="1"/>
  <c r="AU115" i="24" s="1"/>
  <c r="AU116" i="24" s="1"/>
  <c r="AU117" i="24" s="1"/>
  <c r="AU118" i="24" s="1"/>
  <c r="AU119" i="24" s="1"/>
  <c r="AU120" i="24" s="1"/>
  <c r="AU121" i="24" s="1"/>
  <c r="AU122" i="24" s="1"/>
  <c r="AU123" i="24" s="1"/>
  <c r="AU124" i="24" s="1"/>
  <c r="AU125" i="24" s="1"/>
  <c r="AU126" i="24" s="1"/>
  <c r="AU127" i="24" s="1"/>
  <c r="AU128" i="24" s="1"/>
  <c r="AU129" i="24" s="1"/>
  <c r="AU130" i="24" s="1"/>
  <c r="AU131" i="24" s="1"/>
  <c r="AU132" i="24" s="1"/>
  <c r="AU133" i="24" s="1"/>
  <c r="AU134" i="24" s="1"/>
  <c r="AU135" i="24" s="1"/>
  <c r="AU136" i="24" s="1"/>
  <c r="AU137" i="24" s="1"/>
  <c r="AU138" i="24" s="1"/>
  <c r="AU139" i="24" s="1"/>
  <c r="AU140" i="24" s="1"/>
  <c r="AU141" i="24" s="1"/>
  <c r="AU142" i="24" s="1"/>
  <c r="AU143" i="24" s="1"/>
  <c r="AU144" i="24" s="1"/>
  <c r="AU145" i="24" s="1"/>
  <c r="AU146" i="24" s="1"/>
  <c r="AU147" i="24" s="1"/>
  <c r="AU148" i="24" s="1"/>
  <c r="AU149" i="24" s="1"/>
  <c r="AU150" i="24" s="1"/>
  <c r="AU151" i="24" s="1"/>
  <c r="AU152" i="24" s="1"/>
  <c r="AU153" i="24" s="1"/>
  <c r="AU154" i="24" s="1"/>
  <c r="AU155" i="24" s="1"/>
  <c r="AU156" i="24" s="1"/>
  <c r="AU157" i="24" s="1"/>
  <c r="AU158" i="24" s="1"/>
  <c r="AU159" i="24" s="1"/>
  <c r="AU160" i="24" s="1"/>
  <c r="AU161" i="24" s="1"/>
  <c r="AU162" i="24" s="1"/>
  <c r="AU163" i="24" s="1"/>
  <c r="BJ109" i="24"/>
  <c r="BN109" i="24" s="1"/>
  <c r="AE62" i="23"/>
  <c r="C62" i="23"/>
  <c r="BY62" i="1" s="1"/>
  <c r="CB61" i="1"/>
  <c r="AN61" i="23"/>
  <c r="AM61" i="23" s="1"/>
  <c r="CC61" i="1" s="1"/>
  <c r="S61" i="23"/>
  <c r="AT62" i="23"/>
  <c r="BO108" i="25" l="1"/>
  <c r="W108" i="25" s="1"/>
  <c r="BL109" i="25"/>
  <c r="BO109" i="25" s="1"/>
  <c r="W109" i="25" s="1"/>
  <c r="AU108" i="26"/>
  <c r="BJ108" i="26"/>
  <c r="BN108" i="26" s="1"/>
  <c r="AV108" i="26"/>
  <c r="BO108" i="27"/>
  <c r="W108" i="27" s="1"/>
  <c r="BL109" i="27"/>
  <c r="BO109" i="27" s="1"/>
  <c r="W109" i="27" s="1"/>
  <c r="BO105" i="26"/>
  <c r="W105" i="26" s="1"/>
  <c r="BL106" i="26"/>
  <c r="AT108" i="26"/>
  <c r="BH108" i="26"/>
  <c r="BM108" i="26" s="1"/>
  <c r="CD61" i="1"/>
  <c r="AW61" i="23"/>
  <c r="D62" i="23"/>
  <c r="AV62" i="23"/>
  <c r="BO106" i="26" l="1"/>
  <c r="W106" i="26" s="1"/>
  <c r="BL107" i="26"/>
  <c r="AV109" i="26"/>
  <c r="AV110" i="26" s="1"/>
  <c r="AV111" i="26" s="1"/>
  <c r="AV112" i="26" s="1"/>
  <c r="AV113" i="26" s="1"/>
  <c r="AV114" i="26" s="1"/>
  <c r="AV115" i="26" s="1"/>
  <c r="AV116" i="26" s="1"/>
  <c r="AV117" i="26" s="1"/>
  <c r="AV118" i="26" s="1"/>
  <c r="AV119" i="26" s="1"/>
  <c r="AV120" i="26" s="1"/>
  <c r="AV121" i="26" s="1"/>
  <c r="AV122" i="26" s="1"/>
  <c r="AV123" i="26" s="1"/>
  <c r="AV124" i="26" s="1"/>
  <c r="AV125" i="26" s="1"/>
  <c r="AV126" i="26" s="1"/>
  <c r="AV127" i="26" s="1"/>
  <c r="AV128" i="26" s="1"/>
  <c r="AV129" i="26" s="1"/>
  <c r="AV130" i="26" s="1"/>
  <c r="AV131" i="26" s="1"/>
  <c r="AV132" i="26" s="1"/>
  <c r="AV133" i="26" s="1"/>
  <c r="AV134" i="26" s="1"/>
  <c r="AV135" i="26" s="1"/>
  <c r="AV136" i="26" s="1"/>
  <c r="AV137" i="26" s="1"/>
  <c r="AV138" i="26" s="1"/>
  <c r="AV139" i="26" s="1"/>
  <c r="AV140" i="26" s="1"/>
  <c r="AV141" i="26" s="1"/>
  <c r="AV142" i="26" s="1"/>
  <c r="AV143" i="26" s="1"/>
  <c r="AV144" i="26" s="1"/>
  <c r="AV145" i="26" s="1"/>
  <c r="AV146" i="26" s="1"/>
  <c r="AV147" i="26" s="1"/>
  <c r="AV148" i="26" s="1"/>
  <c r="AV149" i="26" s="1"/>
  <c r="AV150" i="26" s="1"/>
  <c r="AV151" i="26" s="1"/>
  <c r="AV152" i="26" s="1"/>
  <c r="AV153" i="26" s="1"/>
  <c r="AV154" i="26" s="1"/>
  <c r="AV155" i="26" s="1"/>
  <c r="AV156" i="26" s="1"/>
  <c r="AV157" i="26" s="1"/>
  <c r="AV158" i="26" s="1"/>
  <c r="AV159" i="26" s="1"/>
  <c r="AV160" i="26" s="1"/>
  <c r="AV161" i="26" s="1"/>
  <c r="AV162" i="26" s="1"/>
  <c r="AV163" i="26" s="1"/>
  <c r="AT109" i="26"/>
  <c r="AT110" i="26" s="1"/>
  <c r="AT111" i="26" s="1"/>
  <c r="AT112" i="26" s="1"/>
  <c r="AT113" i="26" s="1"/>
  <c r="AT114" i="26" s="1"/>
  <c r="AT115" i="26" s="1"/>
  <c r="AT116" i="26" s="1"/>
  <c r="AT117" i="26" s="1"/>
  <c r="AT118" i="26" s="1"/>
  <c r="AT119" i="26" s="1"/>
  <c r="AT120" i="26" s="1"/>
  <c r="AT121" i="26" s="1"/>
  <c r="AT122" i="26" s="1"/>
  <c r="AT123" i="26" s="1"/>
  <c r="AT124" i="26" s="1"/>
  <c r="AT125" i="26" s="1"/>
  <c r="AT126" i="26" s="1"/>
  <c r="AT127" i="26" s="1"/>
  <c r="AT128" i="26" s="1"/>
  <c r="AT129" i="26" s="1"/>
  <c r="AT130" i="26" s="1"/>
  <c r="AT131" i="26" s="1"/>
  <c r="AT132" i="26" s="1"/>
  <c r="AT133" i="26" s="1"/>
  <c r="AT134" i="26" s="1"/>
  <c r="AT135" i="26" s="1"/>
  <c r="AT136" i="26" s="1"/>
  <c r="AT137" i="26" s="1"/>
  <c r="AT138" i="26" s="1"/>
  <c r="AT139" i="26" s="1"/>
  <c r="AT140" i="26" s="1"/>
  <c r="AT141" i="26" s="1"/>
  <c r="AT142" i="26" s="1"/>
  <c r="AT143" i="26" s="1"/>
  <c r="AT144" i="26" s="1"/>
  <c r="AT145" i="26" s="1"/>
  <c r="AT146" i="26" s="1"/>
  <c r="AT147" i="26" s="1"/>
  <c r="AT148" i="26" s="1"/>
  <c r="AT149" i="26" s="1"/>
  <c r="AT150" i="26" s="1"/>
  <c r="AT151" i="26" s="1"/>
  <c r="AT152" i="26" s="1"/>
  <c r="AT153" i="26" s="1"/>
  <c r="AT154" i="26" s="1"/>
  <c r="AT155" i="26" s="1"/>
  <c r="AT156" i="26" s="1"/>
  <c r="AT157" i="26" s="1"/>
  <c r="AT158" i="26" s="1"/>
  <c r="AT159" i="26" s="1"/>
  <c r="AT160" i="26" s="1"/>
  <c r="AT161" i="26" s="1"/>
  <c r="AT162" i="26" s="1"/>
  <c r="AT163" i="26" s="1"/>
  <c r="BH109" i="26"/>
  <c r="BM109" i="26" s="1"/>
  <c r="AU109" i="26"/>
  <c r="AU110" i="26" s="1"/>
  <c r="AU111" i="26" s="1"/>
  <c r="AU112" i="26" s="1"/>
  <c r="AU113" i="26" s="1"/>
  <c r="AU114" i="26" s="1"/>
  <c r="AU115" i="26" s="1"/>
  <c r="AU116" i="26" s="1"/>
  <c r="AU117" i="26" s="1"/>
  <c r="AU118" i="26" s="1"/>
  <c r="AU119" i="26" s="1"/>
  <c r="AU120" i="26" s="1"/>
  <c r="AU121" i="26" s="1"/>
  <c r="AU122" i="26" s="1"/>
  <c r="AU123" i="26" s="1"/>
  <c r="AU124" i="26" s="1"/>
  <c r="AU125" i="26" s="1"/>
  <c r="AU126" i="26" s="1"/>
  <c r="AU127" i="26" s="1"/>
  <c r="AU128" i="26" s="1"/>
  <c r="AU129" i="26" s="1"/>
  <c r="AU130" i="26" s="1"/>
  <c r="AU131" i="26" s="1"/>
  <c r="AU132" i="26" s="1"/>
  <c r="AU133" i="26" s="1"/>
  <c r="AU134" i="26" s="1"/>
  <c r="AU135" i="26" s="1"/>
  <c r="AU136" i="26" s="1"/>
  <c r="AU137" i="26" s="1"/>
  <c r="AU138" i="26" s="1"/>
  <c r="AU139" i="26" s="1"/>
  <c r="AU140" i="26" s="1"/>
  <c r="AU141" i="26" s="1"/>
  <c r="AU142" i="26" s="1"/>
  <c r="AU143" i="26" s="1"/>
  <c r="AU144" i="26" s="1"/>
  <c r="AU145" i="26" s="1"/>
  <c r="AU146" i="26" s="1"/>
  <c r="AU147" i="26" s="1"/>
  <c r="AU148" i="26" s="1"/>
  <c r="AU149" i="26" s="1"/>
  <c r="AU150" i="26" s="1"/>
  <c r="AU151" i="26" s="1"/>
  <c r="AU152" i="26" s="1"/>
  <c r="AU153" i="26" s="1"/>
  <c r="AU154" i="26" s="1"/>
  <c r="AU155" i="26" s="1"/>
  <c r="AU156" i="26" s="1"/>
  <c r="AU157" i="26" s="1"/>
  <c r="AU158" i="26" s="1"/>
  <c r="AU159" i="26" s="1"/>
  <c r="AU160" i="26" s="1"/>
  <c r="AU161" i="26" s="1"/>
  <c r="AU162" i="26" s="1"/>
  <c r="AU163" i="26" s="1"/>
  <c r="BJ109" i="26"/>
  <c r="BN109" i="26" s="1"/>
  <c r="AO62" i="23"/>
  <c r="V61" i="23"/>
  <c r="T61" i="23"/>
  <c r="U61" i="23" s="1"/>
  <c r="CE61" i="1" s="1"/>
  <c r="BO107" i="26" l="1"/>
  <c r="W107" i="26" s="1"/>
  <c r="BL108" i="26"/>
  <c r="BH62" i="23"/>
  <c r="BL62" i="23"/>
  <c r="AS62" i="23"/>
  <c r="BJ62" i="23"/>
  <c r="BO108" i="26" l="1"/>
  <c r="W108" i="26" s="1"/>
  <c r="BL109" i="26"/>
  <c r="BO109" i="26" s="1"/>
  <c r="W109" i="26" s="1"/>
  <c r="BN62" i="23"/>
  <c r="AH62" i="23"/>
  <c r="BO62" i="23"/>
  <c r="AY62" i="23"/>
  <c r="BM62" i="23"/>
  <c r="AF62" i="23"/>
  <c r="E62" i="23" l="1"/>
  <c r="AJ62" i="23"/>
  <c r="Q62" i="23" s="1"/>
  <c r="R62" i="23" s="1"/>
  <c r="J62" i="23"/>
  <c r="K62" i="23" s="1"/>
  <c r="BI63" i="23" s="1"/>
  <c r="AI62" i="23"/>
  <c r="P62" i="23" l="1"/>
  <c r="AK62" i="23" s="1"/>
  <c r="BK63" i="23"/>
  <c r="AR64" i="23"/>
  <c r="AD63" i="23"/>
  <c r="AA63" i="23" s="1"/>
  <c r="AU62" i="23"/>
  <c r="AC63" i="23"/>
  <c r="Z63" i="23" s="1"/>
  <c r="AQ64" i="23"/>
  <c r="W62" i="23"/>
  <c r="X62" i="23" s="1"/>
  <c r="F62" i="23"/>
  <c r="AL62" i="23"/>
  <c r="H63" i="23" l="1"/>
  <c r="BZ63" i="1" s="1"/>
  <c r="AG63" i="23"/>
  <c r="I63" i="23" s="1"/>
  <c r="AX63" i="23"/>
  <c r="O63" i="23"/>
  <c r="CA63" i="1" s="1"/>
  <c r="CB62" i="1"/>
  <c r="AN62" i="23"/>
  <c r="AM62" i="23" s="1"/>
  <c r="CC62" i="1" s="1"/>
  <c r="AP64" i="23"/>
  <c r="AB63" i="23"/>
  <c r="Y63" i="23" s="1"/>
  <c r="BG63" i="23"/>
  <c r="B62" i="23"/>
  <c r="S62" i="23" s="1"/>
  <c r="T62" i="23" l="1"/>
  <c r="CD62" i="1"/>
  <c r="AW62" i="23"/>
  <c r="BX62" i="1"/>
  <c r="U62" i="23"/>
  <c r="CE62" i="1" s="1"/>
  <c r="C63" i="23"/>
  <c r="BY63" i="1" s="1"/>
  <c r="AE63" i="23"/>
  <c r="V62" i="23" l="1"/>
  <c r="AO63" i="23"/>
  <c r="D63" i="23"/>
  <c r="BH63" i="23" l="1"/>
  <c r="BJ63" i="23"/>
  <c r="AS63" i="23"/>
  <c r="BL63" i="23"/>
  <c r="T63" i="23"/>
  <c r="BO63" i="23" l="1"/>
  <c r="AY63" i="23"/>
  <c r="BN63" i="23"/>
  <c r="AH63" i="23"/>
  <c r="BM63" i="23"/>
  <c r="AF63" i="23"/>
  <c r="E63" i="23" l="1"/>
  <c r="AJ63" i="23"/>
  <c r="Q63" i="23" s="1"/>
  <c r="R63" i="23" s="1"/>
  <c r="J63" i="23"/>
  <c r="K63" i="23" s="1"/>
  <c r="AI63" i="23"/>
  <c r="P63" i="23" l="1"/>
  <c r="AK63" i="23" s="1"/>
  <c r="BK64" i="23"/>
  <c r="BI64" i="23"/>
  <c r="AQ65" i="23"/>
  <c r="AU63" i="23"/>
  <c r="AC64" i="23"/>
  <c r="Z64" i="23" s="1"/>
  <c r="AD64" i="23"/>
  <c r="AA64" i="23" s="1"/>
  <c r="AV63" i="23"/>
  <c r="AR65" i="23"/>
  <c r="F63" i="23"/>
  <c r="AL63" i="23"/>
  <c r="O64" i="23" l="1"/>
  <c r="CA64" i="1" s="1"/>
  <c r="AX64" i="23"/>
  <c r="AG64" i="23"/>
  <c r="I64" i="23" s="1"/>
  <c r="H64" i="23"/>
  <c r="BZ64" i="1" s="1"/>
  <c r="W63" i="23"/>
  <c r="X63" i="23" s="1"/>
  <c r="AT63" i="23"/>
  <c r="AP65" i="23"/>
  <c r="AB64" i="23"/>
  <c r="Y64" i="23" s="1"/>
  <c r="BG64" i="23"/>
  <c r="B63" i="23"/>
  <c r="CB63" i="1" l="1"/>
  <c r="AN63" i="23"/>
  <c r="AM63" i="23" s="1"/>
  <c r="CC63" i="1" s="1"/>
  <c r="S63" i="23"/>
  <c r="U63" i="23" s="1"/>
  <c r="CE63" i="1" s="1"/>
  <c r="BX63" i="1"/>
  <c r="AE64" i="23"/>
  <c r="C64" i="23"/>
  <c r="BY64" i="1" s="1"/>
  <c r="D64" i="23" l="1"/>
  <c r="CD63" i="1"/>
  <c r="AW63" i="23"/>
  <c r="V63" i="23" l="1"/>
  <c r="AO64" i="23"/>
  <c r="BJ64" i="23" l="1"/>
  <c r="BL64" i="23"/>
  <c r="AS64" i="23"/>
  <c r="BH64" i="23"/>
  <c r="BM64" i="23" l="1"/>
  <c r="AF64" i="23"/>
  <c r="BO64" i="23"/>
  <c r="AY64" i="23"/>
  <c r="BN64" i="23"/>
  <c r="AH64" i="23"/>
  <c r="L64" i="23" l="1"/>
  <c r="J64" i="23"/>
  <c r="K64" i="23" s="1"/>
  <c r="BI65" i="23" s="1"/>
  <c r="AI64" i="23"/>
  <c r="AJ64" i="23"/>
  <c r="Q64" i="23" s="1"/>
  <c r="R64" i="23" s="1"/>
  <c r="E64" i="23"/>
  <c r="P64" i="23" l="1"/>
  <c r="AK64" i="23" s="1"/>
  <c r="BK65" i="23"/>
  <c r="F64" i="23"/>
  <c r="AL64" i="23"/>
  <c r="AC65" i="23"/>
  <c r="Z65" i="23" s="1"/>
  <c r="AU64" i="23"/>
  <c r="AQ66" i="23"/>
  <c r="W64" i="23"/>
  <c r="X64" i="23" s="1"/>
  <c r="AV64" i="23"/>
  <c r="AD65" i="23"/>
  <c r="AA65" i="23" s="1"/>
  <c r="AR66" i="23"/>
  <c r="AG65" i="23" l="1"/>
  <c r="I65" i="23" s="1"/>
  <c r="H65" i="23"/>
  <c r="BZ65" i="1" s="1"/>
  <c r="CB64" i="1"/>
  <c r="AN64" i="23"/>
  <c r="AM64" i="23" s="1"/>
  <c r="CC64" i="1" s="1"/>
  <c r="AT64" i="23"/>
  <c r="AP66" i="23"/>
  <c r="AB65" i="23"/>
  <c r="Y65" i="23" s="1"/>
  <c r="BG65" i="23"/>
  <c r="AX65" i="23"/>
  <c r="O65" i="23"/>
  <c r="CA65" i="1" s="1"/>
  <c r="B64" i="23"/>
  <c r="S64" i="23" s="1"/>
  <c r="BK10" i="22"/>
  <c r="BI10" i="22"/>
  <c r="BJ10" i="21"/>
  <c r="BH10" i="21"/>
  <c r="BJ10" i="19"/>
  <c r="BH10" i="19"/>
  <c r="BJ10" i="18"/>
  <c r="BH10" i="18"/>
  <c r="BJ10" i="4"/>
  <c r="BH10" i="4"/>
  <c r="DE110" i="1"/>
  <c r="DE111" i="1"/>
  <c r="DE112" i="1"/>
  <c r="T64" i="23" l="1"/>
  <c r="CD64" i="1"/>
  <c r="AW64" i="23"/>
  <c r="BX64" i="1"/>
  <c r="U64" i="23"/>
  <c r="CE64" i="1" s="1"/>
  <c r="C65" i="23"/>
  <c r="BY65" i="1" s="1"/>
  <c r="AE65" i="23"/>
  <c r="AV65" i="23"/>
  <c r="AU65" i="23"/>
  <c r="AK110" i="22"/>
  <c r="AL110" i="22"/>
  <c r="AK111" i="22"/>
  <c r="AL111" i="22"/>
  <c r="AK112" i="22"/>
  <c r="AL112" i="22"/>
  <c r="AK113" i="22"/>
  <c r="AL113" i="22"/>
  <c r="AK114" i="22"/>
  <c r="AL114" i="22"/>
  <c r="AK115" i="22"/>
  <c r="AL115" i="22"/>
  <c r="AK116" i="22"/>
  <c r="AL116" i="22"/>
  <c r="AK117" i="22"/>
  <c r="AL117" i="22"/>
  <c r="AK118" i="22"/>
  <c r="AL118" i="22"/>
  <c r="AK119" i="22"/>
  <c r="AL119" i="22"/>
  <c r="AK120" i="22"/>
  <c r="AL120" i="22"/>
  <c r="AK121" i="22"/>
  <c r="AL121" i="22"/>
  <c r="AK122" i="22"/>
  <c r="AL122" i="22"/>
  <c r="AK123" i="22"/>
  <c r="AL123" i="22"/>
  <c r="AK124" i="22"/>
  <c r="AL124" i="22"/>
  <c r="AK125" i="22"/>
  <c r="AL125" i="22"/>
  <c r="AK126" i="22"/>
  <c r="AL126" i="22"/>
  <c r="AK127" i="22"/>
  <c r="AL127" i="22"/>
  <c r="AK128" i="22"/>
  <c r="AL128" i="22"/>
  <c r="AK129" i="22"/>
  <c r="AL129" i="22"/>
  <c r="AK130" i="22"/>
  <c r="AL130" i="22"/>
  <c r="AK131" i="22"/>
  <c r="AL131" i="22"/>
  <c r="AK132" i="22"/>
  <c r="AL132" i="22"/>
  <c r="AK133" i="22"/>
  <c r="AL133" i="22"/>
  <c r="AK134" i="22"/>
  <c r="AL134" i="22"/>
  <c r="AK135" i="22"/>
  <c r="AL135" i="22"/>
  <c r="AK136" i="22"/>
  <c r="AL136" i="22"/>
  <c r="AK137" i="22"/>
  <c r="AL137" i="22"/>
  <c r="AK138" i="22"/>
  <c r="AL138" i="22"/>
  <c r="AK139" i="22"/>
  <c r="AL139" i="22"/>
  <c r="AK140" i="22"/>
  <c r="AL140" i="22"/>
  <c r="AK141" i="22"/>
  <c r="AL141" i="22"/>
  <c r="AK142" i="22"/>
  <c r="AL142" i="22"/>
  <c r="AK143" i="22"/>
  <c r="AL143" i="22"/>
  <c r="AK144" i="22"/>
  <c r="AL144" i="22"/>
  <c r="AK145" i="22"/>
  <c r="AL145" i="22"/>
  <c r="AK146" i="22"/>
  <c r="AL146" i="22"/>
  <c r="AK147" i="22"/>
  <c r="AL147" i="22"/>
  <c r="AK148" i="22"/>
  <c r="AL148" i="22"/>
  <c r="AK149" i="22"/>
  <c r="AL149" i="22"/>
  <c r="AK150" i="22"/>
  <c r="AL150" i="22"/>
  <c r="AK151" i="22"/>
  <c r="AL151" i="22"/>
  <c r="AK152" i="22"/>
  <c r="AL152" i="22"/>
  <c r="AK153" i="22"/>
  <c r="AL153" i="22"/>
  <c r="AK154" i="22"/>
  <c r="AL154" i="22"/>
  <c r="AK155" i="22"/>
  <c r="AL155" i="22"/>
  <c r="AK156" i="22"/>
  <c r="AL156" i="22"/>
  <c r="AK157" i="22"/>
  <c r="AL157" i="22"/>
  <c r="AK158" i="22"/>
  <c r="AL158" i="22"/>
  <c r="AK159" i="22"/>
  <c r="AL159" i="22"/>
  <c r="AK160" i="22"/>
  <c r="AL160" i="22"/>
  <c r="AK161" i="22"/>
  <c r="AL161" i="22"/>
  <c r="AK162" i="22"/>
  <c r="AL162" i="22"/>
  <c r="AK163" i="22"/>
  <c r="AL163" i="22"/>
  <c r="AK164" i="22"/>
  <c r="AL164" i="22"/>
  <c r="AK165" i="22"/>
  <c r="AL165" i="22"/>
  <c r="AK166" i="22"/>
  <c r="AL166" i="22"/>
  <c r="AK167" i="22"/>
  <c r="AL167" i="22"/>
  <c r="AK168" i="22"/>
  <c r="AL168" i="22"/>
  <c r="AK169" i="22"/>
  <c r="AL169" i="22"/>
  <c r="AK170" i="22"/>
  <c r="AL170" i="22"/>
  <c r="AK171" i="22"/>
  <c r="AL171" i="22"/>
  <c r="AK172" i="22"/>
  <c r="AL172" i="22"/>
  <c r="AK173" i="22"/>
  <c r="AL173" i="22"/>
  <c r="AK174" i="22"/>
  <c r="AL174" i="22"/>
  <c r="AK175" i="22"/>
  <c r="AL175" i="22"/>
  <c r="AK176" i="22"/>
  <c r="AL176" i="22"/>
  <c r="AK177" i="22"/>
  <c r="AL177" i="22"/>
  <c r="AK178" i="22"/>
  <c r="AL178" i="22"/>
  <c r="AK179" i="22"/>
  <c r="AL179" i="22"/>
  <c r="AK180" i="22"/>
  <c r="AL180" i="22"/>
  <c r="AK181" i="22"/>
  <c r="AL181" i="22"/>
  <c r="AK182" i="22"/>
  <c r="AL182" i="22"/>
  <c r="AK183" i="22"/>
  <c r="AL183" i="22"/>
  <c r="AK184" i="22"/>
  <c r="AL184" i="22"/>
  <c r="AK185" i="22"/>
  <c r="AL185" i="22"/>
  <c r="AK186" i="22"/>
  <c r="AL186" i="22"/>
  <c r="AK187" i="22"/>
  <c r="AL187" i="22"/>
  <c r="AK188" i="22"/>
  <c r="AL188" i="22"/>
  <c r="AK189" i="22"/>
  <c r="AL189" i="22"/>
  <c r="AK190" i="22"/>
  <c r="AL190" i="22"/>
  <c r="AK191" i="22"/>
  <c r="AL191" i="22"/>
  <c r="AK192" i="22"/>
  <c r="AL192" i="22"/>
  <c r="AK193" i="22"/>
  <c r="AL193" i="22"/>
  <c r="AK194" i="22"/>
  <c r="AL194" i="22"/>
  <c r="AK195" i="22"/>
  <c r="AL195" i="22"/>
  <c r="AK196" i="22"/>
  <c r="AL196" i="22"/>
  <c r="AK197" i="22"/>
  <c r="AL197" i="22"/>
  <c r="AK198" i="22"/>
  <c r="AL198" i="22"/>
  <c r="AK199" i="22"/>
  <c r="AL199" i="22"/>
  <c r="AK200" i="22"/>
  <c r="AL200" i="22"/>
  <c r="AK201" i="22"/>
  <c r="AL201" i="22"/>
  <c r="AK202" i="22"/>
  <c r="AL202" i="22"/>
  <c r="AK203" i="22"/>
  <c r="AL203" i="22"/>
  <c r="AK204" i="22"/>
  <c r="AL204" i="22"/>
  <c r="AK205" i="22"/>
  <c r="AL205" i="22"/>
  <c r="AK206" i="22"/>
  <c r="AL206" i="22"/>
  <c r="AK207" i="22"/>
  <c r="AL207" i="22"/>
  <c r="AK208" i="22"/>
  <c r="AL208" i="22"/>
  <c r="AK209" i="22"/>
  <c r="AL209" i="22"/>
  <c r="AK210" i="22"/>
  <c r="AL210" i="22"/>
  <c r="AK211" i="22"/>
  <c r="AL211" i="22"/>
  <c r="AK212" i="22"/>
  <c r="AL212" i="22"/>
  <c r="AK213" i="22"/>
  <c r="AL213" i="22"/>
  <c r="AK214" i="22"/>
  <c r="AL214" i="22"/>
  <c r="AK215" i="22"/>
  <c r="AL215" i="22"/>
  <c r="AK216" i="22"/>
  <c r="AL216" i="22"/>
  <c r="AK217" i="22"/>
  <c r="AL217" i="22"/>
  <c r="AK218" i="22"/>
  <c r="AL218" i="22"/>
  <c r="AK219" i="22"/>
  <c r="AL219" i="22"/>
  <c r="AK220" i="22"/>
  <c r="AL220" i="22"/>
  <c r="AK221" i="22"/>
  <c r="AL221" i="22"/>
  <c r="AK222" i="22"/>
  <c r="AL222" i="22"/>
  <c r="AK223" i="22"/>
  <c r="AL223" i="22"/>
  <c r="AK224" i="22"/>
  <c r="AL224" i="22"/>
  <c r="AK225" i="22"/>
  <c r="AL225" i="22"/>
  <c r="AK226" i="22"/>
  <c r="AL226" i="22"/>
  <c r="AK227" i="22"/>
  <c r="AL227" i="22"/>
  <c r="AK228" i="22"/>
  <c r="AL228" i="22"/>
  <c r="AK229" i="22"/>
  <c r="AL229" i="22"/>
  <c r="AK230" i="22"/>
  <c r="AL230" i="22"/>
  <c r="AK231" i="22"/>
  <c r="AL231" i="22"/>
  <c r="AK232" i="22"/>
  <c r="AL232" i="22"/>
  <c r="AK233" i="22"/>
  <c r="AL233" i="22"/>
  <c r="AK234" i="22"/>
  <c r="AL234" i="22"/>
  <c r="AK235" i="22"/>
  <c r="AL235" i="22"/>
  <c r="AK236" i="22"/>
  <c r="AL236" i="22"/>
  <c r="AK237" i="22"/>
  <c r="AL237" i="22"/>
  <c r="AK238" i="22"/>
  <c r="AL238" i="22"/>
  <c r="AK239" i="22"/>
  <c r="AL239" i="22"/>
  <c r="AK240" i="22"/>
  <c r="AL240" i="22"/>
  <c r="AK241" i="22"/>
  <c r="AL241" i="22"/>
  <c r="AK242" i="22"/>
  <c r="AL242" i="22"/>
  <c r="AK243" i="22"/>
  <c r="AL243" i="22"/>
  <c r="AK244" i="22"/>
  <c r="AL244" i="22"/>
  <c r="AK245" i="22"/>
  <c r="AL245" i="22"/>
  <c r="AK246" i="22"/>
  <c r="AL246" i="22"/>
  <c r="BN10" i="21"/>
  <c r="BM10" i="21"/>
  <c r="AK110" i="21"/>
  <c r="AL110" i="21"/>
  <c r="AK111" i="21"/>
  <c r="AL111" i="21"/>
  <c r="AK112" i="21"/>
  <c r="AL112" i="21"/>
  <c r="AK113" i="21"/>
  <c r="AL113" i="21"/>
  <c r="AK114" i="21"/>
  <c r="AL114" i="21"/>
  <c r="AK115" i="21"/>
  <c r="AL115" i="21"/>
  <c r="AK116" i="21"/>
  <c r="AL116" i="21"/>
  <c r="AK117" i="21"/>
  <c r="AL117" i="21"/>
  <c r="AK118" i="21"/>
  <c r="AL118" i="21"/>
  <c r="AK119" i="21"/>
  <c r="AL119" i="21"/>
  <c r="AK120" i="21"/>
  <c r="AL120" i="21"/>
  <c r="AK121" i="21"/>
  <c r="AL121" i="21"/>
  <c r="AK122" i="21"/>
  <c r="AL122" i="21"/>
  <c r="AK123" i="21"/>
  <c r="AL123" i="21"/>
  <c r="AK124" i="21"/>
  <c r="AL124" i="21"/>
  <c r="AK125" i="21"/>
  <c r="AL125" i="21"/>
  <c r="AK126" i="21"/>
  <c r="AL126" i="21"/>
  <c r="AK127" i="21"/>
  <c r="AL127" i="21"/>
  <c r="AK128" i="21"/>
  <c r="AL128" i="21"/>
  <c r="AK129" i="21"/>
  <c r="AL129" i="21"/>
  <c r="AK130" i="21"/>
  <c r="AL130" i="21"/>
  <c r="AK131" i="21"/>
  <c r="AL131" i="21"/>
  <c r="AK132" i="21"/>
  <c r="AL132" i="21"/>
  <c r="AK133" i="21"/>
  <c r="AL133" i="21"/>
  <c r="AK134" i="21"/>
  <c r="AL134" i="21"/>
  <c r="AK135" i="21"/>
  <c r="AL135" i="21"/>
  <c r="AK136" i="21"/>
  <c r="AL136" i="21"/>
  <c r="AK137" i="21"/>
  <c r="AL137" i="21"/>
  <c r="AK138" i="21"/>
  <c r="AL138" i="21"/>
  <c r="AK139" i="21"/>
  <c r="AL139" i="21"/>
  <c r="AK140" i="21"/>
  <c r="AL140" i="21"/>
  <c r="AK141" i="21"/>
  <c r="AL141" i="21"/>
  <c r="AK142" i="21"/>
  <c r="AL142" i="21"/>
  <c r="AK143" i="21"/>
  <c r="AL143" i="21"/>
  <c r="AK144" i="21"/>
  <c r="AL144" i="21"/>
  <c r="AK145" i="21"/>
  <c r="AL145" i="21"/>
  <c r="AK146" i="21"/>
  <c r="AL146" i="21"/>
  <c r="AK147" i="21"/>
  <c r="AL147" i="21"/>
  <c r="AK148" i="21"/>
  <c r="AL148" i="21"/>
  <c r="AK149" i="21"/>
  <c r="AL149" i="21"/>
  <c r="AK150" i="21"/>
  <c r="AL150" i="21"/>
  <c r="AK151" i="21"/>
  <c r="AL151" i="21"/>
  <c r="AK152" i="21"/>
  <c r="AL152" i="21"/>
  <c r="AK153" i="21"/>
  <c r="AL153" i="21"/>
  <c r="AK154" i="21"/>
  <c r="AL154" i="21"/>
  <c r="AK155" i="21"/>
  <c r="AL155" i="21"/>
  <c r="AK156" i="21"/>
  <c r="AL156" i="21"/>
  <c r="AK157" i="21"/>
  <c r="AL157" i="21"/>
  <c r="AK158" i="21"/>
  <c r="AL158" i="21"/>
  <c r="AK159" i="21"/>
  <c r="AL159" i="21"/>
  <c r="AK160" i="21"/>
  <c r="AL160" i="21"/>
  <c r="AK161" i="21"/>
  <c r="AL161" i="21"/>
  <c r="AK162" i="21"/>
  <c r="AL162" i="21"/>
  <c r="AK163" i="21"/>
  <c r="AL163" i="21"/>
  <c r="AK164" i="21"/>
  <c r="AL164" i="21"/>
  <c r="AK165" i="21"/>
  <c r="AL165" i="21"/>
  <c r="AK166" i="21"/>
  <c r="AL166" i="21"/>
  <c r="AK167" i="21"/>
  <c r="AL167" i="21"/>
  <c r="AK168" i="21"/>
  <c r="AL168" i="21"/>
  <c r="AK169" i="21"/>
  <c r="AL169" i="21"/>
  <c r="AK170" i="21"/>
  <c r="AL170" i="21"/>
  <c r="AK171" i="21"/>
  <c r="AL171" i="21"/>
  <c r="AK172" i="21"/>
  <c r="AL172" i="21"/>
  <c r="AK173" i="21"/>
  <c r="AL173" i="21"/>
  <c r="AK174" i="21"/>
  <c r="AL174" i="21"/>
  <c r="AK175" i="21"/>
  <c r="AL175" i="21"/>
  <c r="AK176" i="21"/>
  <c r="AL176" i="21"/>
  <c r="AK177" i="21"/>
  <c r="AL177" i="21"/>
  <c r="AK178" i="21"/>
  <c r="AL178" i="21"/>
  <c r="AK179" i="21"/>
  <c r="AL179" i="21"/>
  <c r="AK180" i="21"/>
  <c r="AL180" i="21"/>
  <c r="AK181" i="21"/>
  <c r="AL181" i="21"/>
  <c r="AK182" i="21"/>
  <c r="AL182" i="21"/>
  <c r="AK183" i="21"/>
  <c r="AL183" i="21"/>
  <c r="AK184" i="21"/>
  <c r="AL184" i="21"/>
  <c r="AK185" i="21"/>
  <c r="AL185" i="21"/>
  <c r="AK186" i="21"/>
  <c r="AL186" i="21"/>
  <c r="AK187" i="21"/>
  <c r="AL187" i="21"/>
  <c r="AK188" i="21"/>
  <c r="AL188" i="21"/>
  <c r="AK189" i="21"/>
  <c r="AL189" i="21"/>
  <c r="AK190" i="21"/>
  <c r="AL190" i="21"/>
  <c r="AK191" i="21"/>
  <c r="AL191" i="21"/>
  <c r="AK192" i="21"/>
  <c r="AL192" i="21"/>
  <c r="AK193" i="21"/>
  <c r="AL193" i="21"/>
  <c r="AK194" i="21"/>
  <c r="AL194" i="21"/>
  <c r="AK195" i="21"/>
  <c r="AL195" i="21"/>
  <c r="AK196" i="21"/>
  <c r="AL196" i="21"/>
  <c r="AK197" i="21"/>
  <c r="AL197" i="21"/>
  <c r="AK198" i="21"/>
  <c r="AL198" i="21"/>
  <c r="AK199" i="21"/>
  <c r="AL199" i="21"/>
  <c r="AK200" i="21"/>
  <c r="AL200" i="21"/>
  <c r="AK201" i="21"/>
  <c r="AL201" i="21"/>
  <c r="AK202" i="21"/>
  <c r="AL202" i="21"/>
  <c r="AK203" i="21"/>
  <c r="AL203" i="21"/>
  <c r="AK204" i="21"/>
  <c r="AL204" i="21"/>
  <c r="AK205" i="21"/>
  <c r="AL205" i="21"/>
  <c r="AK206" i="21"/>
  <c r="AL206" i="21"/>
  <c r="AK207" i="21"/>
  <c r="AL207" i="21"/>
  <c r="AK208" i="21"/>
  <c r="AL208" i="21"/>
  <c r="AK209" i="21"/>
  <c r="AL209" i="21"/>
  <c r="AK210" i="21"/>
  <c r="AL210" i="21"/>
  <c r="AK211" i="21"/>
  <c r="AL211" i="21"/>
  <c r="AK212" i="21"/>
  <c r="AL212" i="21"/>
  <c r="AK213" i="21"/>
  <c r="AL213" i="21"/>
  <c r="AK214" i="21"/>
  <c r="AL214" i="21"/>
  <c r="AK215" i="21"/>
  <c r="AL215" i="21"/>
  <c r="AK216" i="21"/>
  <c r="AL216" i="21"/>
  <c r="AK217" i="21"/>
  <c r="AL217" i="21"/>
  <c r="AK218" i="21"/>
  <c r="AL218" i="21"/>
  <c r="AK219" i="21"/>
  <c r="AL219" i="21"/>
  <c r="AK220" i="21"/>
  <c r="AL220" i="21"/>
  <c r="AK221" i="21"/>
  <c r="AL221" i="21"/>
  <c r="AK222" i="21"/>
  <c r="AL222" i="21"/>
  <c r="AK223" i="21"/>
  <c r="AL223" i="21"/>
  <c r="AK224" i="21"/>
  <c r="AL224" i="21"/>
  <c r="AK225" i="21"/>
  <c r="AL225" i="21"/>
  <c r="AK226" i="21"/>
  <c r="AL226" i="21"/>
  <c r="AK227" i="21"/>
  <c r="AL227" i="21"/>
  <c r="AK228" i="21"/>
  <c r="AL228" i="21"/>
  <c r="AK229" i="21"/>
  <c r="AL229" i="21"/>
  <c r="AK230" i="21"/>
  <c r="AL230" i="21"/>
  <c r="AK231" i="21"/>
  <c r="AL231" i="21"/>
  <c r="AK232" i="21"/>
  <c r="AL232" i="21"/>
  <c r="AK233" i="21"/>
  <c r="AL233" i="21"/>
  <c r="AK234" i="21"/>
  <c r="AL234" i="21"/>
  <c r="AK235" i="21"/>
  <c r="AL235" i="21"/>
  <c r="AK236" i="21"/>
  <c r="AL236" i="21"/>
  <c r="AK237" i="21"/>
  <c r="AL237" i="21"/>
  <c r="AK238" i="21"/>
  <c r="AL238" i="21"/>
  <c r="AK239" i="21"/>
  <c r="AL239" i="21"/>
  <c r="AK240" i="21"/>
  <c r="AL240" i="21"/>
  <c r="AK241" i="21"/>
  <c r="AL241" i="21"/>
  <c r="AK242" i="21"/>
  <c r="AL242" i="21"/>
  <c r="AK243" i="21"/>
  <c r="AL243" i="21"/>
  <c r="AK244" i="21"/>
  <c r="AL244" i="21"/>
  <c r="AK245" i="21"/>
  <c r="AL245" i="21"/>
  <c r="AK246" i="21"/>
  <c r="AL246" i="21"/>
  <c r="AK110" i="20"/>
  <c r="AL110" i="20"/>
  <c r="AK111" i="20"/>
  <c r="AL111" i="20"/>
  <c r="AK112" i="20"/>
  <c r="AL112" i="20"/>
  <c r="AK113" i="20"/>
  <c r="AL113" i="20"/>
  <c r="AK114" i="20"/>
  <c r="AL114" i="20"/>
  <c r="AK115" i="20"/>
  <c r="AL115" i="20"/>
  <c r="AK116" i="20"/>
  <c r="AL116" i="20"/>
  <c r="AK117" i="20"/>
  <c r="AL117" i="20"/>
  <c r="AK118" i="20"/>
  <c r="AL118" i="20"/>
  <c r="AK119" i="20"/>
  <c r="AL119" i="20"/>
  <c r="AK120" i="20"/>
  <c r="AL120" i="20"/>
  <c r="AK121" i="20"/>
  <c r="AL121" i="20"/>
  <c r="AK122" i="20"/>
  <c r="AL122" i="20"/>
  <c r="AK123" i="20"/>
  <c r="AL123" i="20"/>
  <c r="AK124" i="20"/>
  <c r="AL124" i="20"/>
  <c r="AK125" i="20"/>
  <c r="AL125" i="20"/>
  <c r="AK126" i="20"/>
  <c r="AL126" i="20"/>
  <c r="AK127" i="20"/>
  <c r="AL127" i="20"/>
  <c r="AK128" i="20"/>
  <c r="AL128" i="20"/>
  <c r="AK129" i="20"/>
  <c r="AL129" i="20"/>
  <c r="AK130" i="20"/>
  <c r="AL130" i="20"/>
  <c r="AK131" i="20"/>
  <c r="AL131" i="20"/>
  <c r="AK132" i="20"/>
  <c r="AL132" i="20"/>
  <c r="AK133" i="20"/>
  <c r="AL133" i="20"/>
  <c r="AK134" i="20"/>
  <c r="AL134" i="20"/>
  <c r="AK135" i="20"/>
  <c r="AL135" i="20"/>
  <c r="AK136" i="20"/>
  <c r="AL136" i="20"/>
  <c r="AK137" i="20"/>
  <c r="AL137" i="20"/>
  <c r="AK138" i="20"/>
  <c r="AL138" i="20"/>
  <c r="AK139" i="20"/>
  <c r="AL139" i="20"/>
  <c r="AK140" i="20"/>
  <c r="AL140" i="20"/>
  <c r="AK141" i="20"/>
  <c r="AL141" i="20"/>
  <c r="AK142" i="20"/>
  <c r="AL142" i="20"/>
  <c r="AK143" i="20"/>
  <c r="AL143" i="20"/>
  <c r="AK144" i="20"/>
  <c r="AL144" i="20"/>
  <c r="AK145" i="20"/>
  <c r="AL145" i="20"/>
  <c r="AK146" i="20"/>
  <c r="AL146" i="20"/>
  <c r="AK147" i="20"/>
  <c r="AL147" i="20"/>
  <c r="AK148" i="20"/>
  <c r="AL148" i="20"/>
  <c r="AK149" i="20"/>
  <c r="AL149" i="20"/>
  <c r="AK150" i="20"/>
  <c r="AL150" i="20"/>
  <c r="AK151" i="20"/>
  <c r="AL151" i="20"/>
  <c r="AK152" i="20"/>
  <c r="AL152" i="20"/>
  <c r="AK153" i="20"/>
  <c r="AL153" i="20"/>
  <c r="AK154" i="20"/>
  <c r="AL154" i="20"/>
  <c r="AK155" i="20"/>
  <c r="AL155" i="20"/>
  <c r="AK156" i="20"/>
  <c r="AL156" i="20"/>
  <c r="AK157" i="20"/>
  <c r="AL157" i="20"/>
  <c r="AK158" i="20"/>
  <c r="AL158" i="20"/>
  <c r="AK159" i="20"/>
  <c r="AL159" i="20"/>
  <c r="AK160" i="20"/>
  <c r="AL160" i="20"/>
  <c r="AK161" i="20"/>
  <c r="AL161" i="20"/>
  <c r="AK162" i="20"/>
  <c r="AL162" i="20"/>
  <c r="AK163" i="20"/>
  <c r="AL163" i="20"/>
  <c r="AK164" i="20"/>
  <c r="AL164" i="20"/>
  <c r="AK165" i="20"/>
  <c r="AL165" i="20"/>
  <c r="AK166" i="20"/>
  <c r="AL166" i="20"/>
  <c r="AK167" i="20"/>
  <c r="AL167" i="20"/>
  <c r="AK168" i="20"/>
  <c r="AL168" i="20"/>
  <c r="AK169" i="20"/>
  <c r="AL169" i="20"/>
  <c r="AK170" i="20"/>
  <c r="AL170" i="20"/>
  <c r="AK171" i="20"/>
  <c r="AL171" i="20"/>
  <c r="AK172" i="20"/>
  <c r="AL172" i="20"/>
  <c r="AK173" i="20"/>
  <c r="AL173" i="20"/>
  <c r="AK174" i="20"/>
  <c r="AL174" i="20"/>
  <c r="AK175" i="20"/>
  <c r="AL175" i="20"/>
  <c r="AK176" i="20"/>
  <c r="AL176" i="20"/>
  <c r="AK177" i="20"/>
  <c r="AL177" i="20"/>
  <c r="AK178" i="20"/>
  <c r="AL178" i="20"/>
  <c r="AK179" i="20"/>
  <c r="AL179" i="20"/>
  <c r="AK180" i="20"/>
  <c r="AL180" i="20"/>
  <c r="AK181" i="20"/>
  <c r="AL181" i="20"/>
  <c r="AK182" i="20"/>
  <c r="AL182" i="20"/>
  <c r="AK183" i="20"/>
  <c r="AL183" i="20"/>
  <c r="AK184" i="20"/>
  <c r="AL184" i="20"/>
  <c r="AK185" i="20"/>
  <c r="AL185" i="20"/>
  <c r="AK186" i="20"/>
  <c r="AL186" i="20"/>
  <c r="AK187" i="20"/>
  <c r="AL187" i="20"/>
  <c r="AK188" i="20"/>
  <c r="AL188" i="20"/>
  <c r="AK189" i="20"/>
  <c r="AL189" i="20"/>
  <c r="AK190" i="20"/>
  <c r="AL190" i="20"/>
  <c r="AK191" i="20"/>
  <c r="AL191" i="20"/>
  <c r="AK192" i="20"/>
  <c r="AL192" i="20"/>
  <c r="AK193" i="20"/>
  <c r="AL193" i="20"/>
  <c r="AK194" i="20"/>
  <c r="AL194" i="20"/>
  <c r="AK195" i="20"/>
  <c r="AL195" i="20"/>
  <c r="AK196" i="20"/>
  <c r="AL196" i="20"/>
  <c r="AK197" i="20"/>
  <c r="AL197" i="20"/>
  <c r="AK198" i="20"/>
  <c r="AL198" i="20"/>
  <c r="AK199" i="20"/>
  <c r="AL199" i="20"/>
  <c r="AK200" i="20"/>
  <c r="AL200" i="20"/>
  <c r="AK201" i="20"/>
  <c r="AL201" i="20"/>
  <c r="AK202" i="20"/>
  <c r="AL202" i="20"/>
  <c r="AK203" i="20"/>
  <c r="AL203" i="20"/>
  <c r="AK204" i="20"/>
  <c r="AL204" i="20"/>
  <c r="AK205" i="20"/>
  <c r="AL205" i="20"/>
  <c r="AK206" i="20"/>
  <c r="AL206" i="20"/>
  <c r="AK207" i="20"/>
  <c r="AL207" i="20"/>
  <c r="AK208" i="20"/>
  <c r="AL208" i="20"/>
  <c r="AK209" i="20"/>
  <c r="AL209" i="20"/>
  <c r="AK210" i="20"/>
  <c r="AL210" i="20"/>
  <c r="AK211" i="20"/>
  <c r="AL211" i="20"/>
  <c r="AK212" i="20"/>
  <c r="AL212" i="20"/>
  <c r="AK213" i="20"/>
  <c r="AL213" i="20"/>
  <c r="AK214" i="20"/>
  <c r="AL214" i="20"/>
  <c r="AK215" i="20"/>
  <c r="AL215" i="20"/>
  <c r="AK216" i="20"/>
  <c r="AL216" i="20"/>
  <c r="AK217" i="20"/>
  <c r="AL217" i="20"/>
  <c r="AK218" i="20"/>
  <c r="AL218" i="20"/>
  <c r="AK219" i="20"/>
  <c r="AL219" i="20"/>
  <c r="AK220" i="20"/>
  <c r="AL220" i="20"/>
  <c r="AK221" i="20"/>
  <c r="AL221" i="20"/>
  <c r="AK222" i="20"/>
  <c r="AL222" i="20"/>
  <c r="AK223" i="20"/>
  <c r="AL223" i="20"/>
  <c r="AK224" i="20"/>
  <c r="AL224" i="20"/>
  <c r="AK225" i="20"/>
  <c r="AL225" i="20"/>
  <c r="AK226" i="20"/>
  <c r="AL226" i="20"/>
  <c r="AK227" i="20"/>
  <c r="AL227" i="20"/>
  <c r="AK228" i="20"/>
  <c r="AL228" i="20"/>
  <c r="AK229" i="20"/>
  <c r="AL229" i="20"/>
  <c r="AK230" i="20"/>
  <c r="AL230" i="20"/>
  <c r="AK231" i="20"/>
  <c r="AL231" i="20"/>
  <c r="AK232" i="20"/>
  <c r="AL232" i="20"/>
  <c r="AK233" i="20"/>
  <c r="AL233" i="20"/>
  <c r="AK234" i="20"/>
  <c r="AL234" i="20"/>
  <c r="AK235" i="20"/>
  <c r="AL235" i="20"/>
  <c r="AK236" i="20"/>
  <c r="AL236" i="20"/>
  <c r="AK237" i="20"/>
  <c r="AL237" i="20"/>
  <c r="AK238" i="20"/>
  <c r="AL238" i="20"/>
  <c r="AK239" i="20"/>
  <c r="AL239" i="20"/>
  <c r="AK240" i="20"/>
  <c r="AL240" i="20"/>
  <c r="AK241" i="20"/>
  <c r="AL241" i="20"/>
  <c r="AK242" i="20"/>
  <c r="AL242" i="20"/>
  <c r="AK243" i="20"/>
  <c r="AL243" i="20"/>
  <c r="AK244" i="20"/>
  <c r="AL244" i="20"/>
  <c r="AK245" i="20"/>
  <c r="AL245" i="20"/>
  <c r="AK246" i="20"/>
  <c r="AL246" i="20"/>
  <c r="BN10" i="19"/>
  <c r="BM10" i="19"/>
  <c r="AK110" i="19"/>
  <c r="AL110" i="19"/>
  <c r="AK111" i="19"/>
  <c r="AL111" i="19"/>
  <c r="AK112" i="19"/>
  <c r="AL112" i="19"/>
  <c r="AK113" i="19"/>
  <c r="AL113" i="19"/>
  <c r="AK114" i="19"/>
  <c r="AL114" i="19"/>
  <c r="AK115" i="19"/>
  <c r="AL115" i="19"/>
  <c r="AK116" i="19"/>
  <c r="AL116" i="19"/>
  <c r="AK117" i="19"/>
  <c r="AL117" i="19"/>
  <c r="AK118" i="19"/>
  <c r="AL118" i="19"/>
  <c r="AK119" i="19"/>
  <c r="AL119" i="19"/>
  <c r="AK120" i="19"/>
  <c r="AL120" i="19"/>
  <c r="AK121" i="19"/>
  <c r="AL121" i="19"/>
  <c r="AK122" i="19"/>
  <c r="AL122" i="19"/>
  <c r="AK123" i="19"/>
  <c r="AL123" i="19"/>
  <c r="AK124" i="19"/>
  <c r="AL124" i="19"/>
  <c r="AK125" i="19"/>
  <c r="AL125" i="19"/>
  <c r="AK126" i="19"/>
  <c r="AL126" i="19"/>
  <c r="AK127" i="19"/>
  <c r="AL127" i="19"/>
  <c r="AK128" i="19"/>
  <c r="AL128" i="19"/>
  <c r="AK129" i="19"/>
  <c r="AL129" i="19"/>
  <c r="AK130" i="19"/>
  <c r="AL130" i="19"/>
  <c r="AK131" i="19"/>
  <c r="AL131" i="19"/>
  <c r="AK132" i="19"/>
  <c r="AL132" i="19"/>
  <c r="AK133" i="19"/>
  <c r="AL133" i="19"/>
  <c r="AK134" i="19"/>
  <c r="AL134" i="19"/>
  <c r="AK135" i="19"/>
  <c r="AL135" i="19"/>
  <c r="AK136" i="19"/>
  <c r="AL136" i="19"/>
  <c r="AK137" i="19"/>
  <c r="AL137" i="19"/>
  <c r="AK138" i="19"/>
  <c r="AL138" i="19"/>
  <c r="AK139" i="19"/>
  <c r="AL139" i="19"/>
  <c r="AK140" i="19"/>
  <c r="AL140" i="19"/>
  <c r="AK141" i="19"/>
  <c r="AL141" i="19"/>
  <c r="AK142" i="19"/>
  <c r="AL142" i="19"/>
  <c r="AK143" i="19"/>
  <c r="AL143" i="19"/>
  <c r="AK144" i="19"/>
  <c r="AL144" i="19"/>
  <c r="AK145" i="19"/>
  <c r="AL145" i="19"/>
  <c r="AK146" i="19"/>
  <c r="AL146" i="19"/>
  <c r="AK147" i="19"/>
  <c r="AL147" i="19"/>
  <c r="AK148" i="19"/>
  <c r="AL148" i="19"/>
  <c r="AK149" i="19"/>
  <c r="AL149" i="19"/>
  <c r="AK150" i="19"/>
  <c r="AL150" i="19"/>
  <c r="AK151" i="19"/>
  <c r="AL151" i="19"/>
  <c r="AK152" i="19"/>
  <c r="AL152" i="19"/>
  <c r="AK153" i="19"/>
  <c r="AL153" i="19"/>
  <c r="AK154" i="19"/>
  <c r="AL154" i="19"/>
  <c r="AK155" i="19"/>
  <c r="AL155" i="19"/>
  <c r="AK156" i="19"/>
  <c r="AL156" i="19"/>
  <c r="AK157" i="19"/>
  <c r="AL157" i="19"/>
  <c r="AK158" i="19"/>
  <c r="AL158" i="19"/>
  <c r="AK159" i="19"/>
  <c r="AL159" i="19"/>
  <c r="AK160" i="19"/>
  <c r="AL160" i="19"/>
  <c r="AK161" i="19"/>
  <c r="AL161" i="19"/>
  <c r="AK162" i="19"/>
  <c r="AL162" i="19"/>
  <c r="AK163" i="19"/>
  <c r="AL163" i="19"/>
  <c r="AK164" i="19"/>
  <c r="AL164" i="19"/>
  <c r="AK165" i="19"/>
  <c r="AL165" i="19"/>
  <c r="AK166" i="19"/>
  <c r="AL166" i="19"/>
  <c r="AK167" i="19"/>
  <c r="AL167" i="19"/>
  <c r="AK168" i="19"/>
  <c r="AL168" i="19"/>
  <c r="AK169" i="19"/>
  <c r="AL169" i="19"/>
  <c r="AK170" i="19"/>
  <c r="AL170" i="19"/>
  <c r="AK171" i="19"/>
  <c r="AL171" i="19"/>
  <c r="AK172" i="19"/>
  <c r="AL172" i="19"/>
  <c r="AK173" i="19"/>
  <c r="AL173" i="19"/>
  <c r="AK174" i="19"/>
  <c r="AL174" i="19"/>
  <c r="AK175" i="19"/>
  <c r="AL175" i="19"/>
  <c r="AK176" i="19"/>
  <c r="AL176" i="19"/>
  <c r="AK177" i="19"/>
  <c r="AL177" i="19"/>
  <c r="AK178" i="19"/>
  <c r="AL178" i="19"/>
  <c r="AK179" i="19"/>
  <c r="AL179" i="19"/>
  <c r="AK180" i="19"/>
  <c r="AL180" i="19"/>
  <c r="AK181" i="19"/>
  <c r="AL181" i="19"/>
  <c r="AK182" i="19"/>
  <c r="AL182" i="19"/>
  <c r="AK183" i="19"/>
  <c r="AL183" i="19"/>
  <c r="AK184" i="19"/>
  <c r="AL184" i="19"/>
  <c r="AK185" i="19"/>
  <c r="AL185" i="19"/>
  <c r="AK186" i="19"/>
  <c r="AL186" i="19"/>
  <c r="AK187" i="19"/>
  <c r="AL187" i="19"/>
  <c r="AK188" i="19"/>
  <c r="AL188" i="19"/>
  <c r="AK189" i="19"/>
  <c r="AL189" i="19"/>
  <c r="AK190" i="19"/>
  <c r="AL190" i="19"/>
  <c r="AK191" i="19"/>
  <c r="AL191" i="19"/>
  <c r="AK192" i="19"/>
  <c r="AL192" i="19"/>
  <c r="AK193" i="19"/>
  <c r="AL193" i="19"/>
  <c r="AK194" i="19"/>
  <c r="AL194" i="19"/>
  <c r="AK195" i="19"/>
  <c r="AL195" i="19"/>
  <c r="AK196" i="19"/>
  <c r="AL196" i="19"/>
  <c r="AK197" i="19"/>
  <c r="AL197" i="19"/>
  <c r="AK198" i="19"/>
  <c r="AL198" i="19"/>
  <c r="AK199" i="19"/>
  <c r="AL199" i="19"/>
  <c r="AK200" i="19"/>
  <c r="AL200" i="19"/>
  <c r="AK201" i="19"/>
  <c r="AL201" i="19"/>
  <c r="AK202" i="19"/>
  <c r="AL202" i="19"/>
  <c r="AK203" i="19"/>
  <c r="AL203" i="19"/>
  <c r="AK204" i="19"/>
  <c r="AL204" i="19"/>
  <c r="AK205" i="19"/>
  <c r="AL205" i="19"/>
  <c r="AK206" i="19"/>
  <c r="AL206" i="19"/>
  <c r="AK207" i="19"/>
  <c r="AL207" i="19"/>
  <c r="AK208" i="19"/>
  <c r="AL208" i="19"/>
  <c r="AK209" i="19"/>
  <c r="AL209" i="19"/>
  <c r="AK210" i="19"/>
  <c r="AL210" i="19"/>
  <c r="AK211" i="19"/>
  <c r="AL211" i="19"/>
  <c r="AK212" i="19"/>
  <c r="AL212" i="19"/>
  <c r="AK213" i="19"/>
  <c r="AL213" i="19"/>
  <c r="AK214" i="19"/>
  <c r="AL214" i="19"/>
  <c r="AK215" i="19"/>
  <c r="AL215" i="19"/>
  <c r="AK216" i="19"/>
  <c r="AL216" i="19"/>
  <c r="AK217" i="19"/>
  <c r="AL217" i="19"/>
  <c r="AK218" i="19"/>
  <c r="AL218" i="19"/>
  <c r="AK219" i="19"/>
  <c r="AL219" i="19"/>
  <c r="AK220" i="19"/>
  <c r="AL220" i="19"/>
  <c r="AK221" i="19"/>
  <c r="AL221" i="19"/>
  <c r="AK222" i="19"/>
  <c r="AL222" i="19"/>
  <c r="AK223" i="19"/>
  <c r="AL223" i="19"/>
  <c r="AK224" i="19"/>
  <c r="AL224" i="19"/>
  <c r="AK225" i="19"/>
  <c r="AL225" i="19"/>
  <c r="AK226" i="19"/>
  <c r="AL226" i="19"/>
  <c r="AK227" i="19"/>
  <c r="AL227" i="19"/>
  <c r="AK228" i="19"/>
  <c r="AL228" i="19"/>
  <c r="AK229" i="19"/>
  <c r="AL229" i="19"/>
  <c r="AK230" i="19"/>
  <c r="AL230" i="19"/>
  <c r="AK231" i="19"/>
  <c r="AL231" i="19"/>
  <c r="AK232" i="19"/>
  <c r="AL232" i="19"/>
  <c r="AK233" i="19"/>
  <c r="AL233" i="19"/>
  <c r="AK234" i="19"/>
  <c r="AL234" i="19"/>
  <c r="AK235" i="19"/>
  <c r="AL235" i="19"/>
  <c r="AK236" i="19"/>
  <c r="AL236" i="19"/>
  <c r="AK237" i="19"/>
  <c r="AL237" i="19"/>
  <c r="AK238" i="19"/>
  <c r="AL238" i="19"/>
  <c r="AK239" i="19"/>
  <c r="AL239" i="19"/>
  <c r="AK240" i="19"/>
  <c r="AL240" i="19"/>
  <c r="AK241" i="19"/>
  <c r="AL241" i="19"/>
  <c r="AK242" i="19"/>
  <c r="AL242" i="19"/>
  <c r="AK243" i="19"/>
  <c r="AL243" i="19"/>
  <c r="AK244" i="19"/>
  <c r="AL244" i="19"/>
  <c r="AK245" i="19"/>
  <c r="AL245" i="19"/>
  <c r="AK246" i="19"/>
  <c r="AL246" i="19"/>
  <c r="AK110" i="4"/>
  <c r="AL110" i="4"/>
  <c r="AK111" i="4"/>
  <c r="AL111" i="4"/>
  <c r="AK112" i="4"/>
  <c r="AL112" i="4"/>
  <c r="AK113" i="4"/>
  <c r="AL113" i="4"/>
  <c r="AK114" i="4"/>
  <c r="AL114" i="4"/>
  <c r="AK115" i="4"/>
  <c r="AL115" i="4"/>
  <c r="AK116" i="4"/>
  <c r="AL116" i="4"/>
  <c r="AK117" i="4"/>
  <c r="AL117" i="4"/>
  <c r="AK118" i="4"/>
  <c r="AL118" i="4"/>
  <c r="AK119" i="4"/>
  <c r="AL119" i="4"/>
  <c r="AK120" i="4"/>
  <c r="AL120" i="4"/>
  <c r="AK121" i="4"/>
  <c r="AL121" i="4"/>
  <c r="AK122" i="4"/>
  <c r="AL122" i="4"/>
  <c r="AK123" i="4"/>
  <c r="AL123" i="4"/>
  <c r="AK124" i="4"/>
  <c r="AL124" i="4"/>
  <c r="AK125" i="4"/>
  <c r="AL125" i="4"/>
  <c r="AK126" i="4"/>
  <c r="AL126" i="4"/>
  <c r="AK127" i="4"/>
  <c r="AL127" i="4"/>
  <c r="AK128" i="4"/>
  <c r="AL128" i="4"/>
  <c r="AK129" i="4"/>
  <c r="AL129" i="4"/>
  <c r="AK130" i="4"/>
  <c r="AL130" i="4"/>
  <c r="AK131" i="4"/>
  <c r="AL131" i="4"/>
  <c r="AK132" i="4"/>
  <c r="AL132" i="4"/>
  <c r="AK133" i="4"/>
  <c r="AL133" i="4"/>
  <c r="AK134" i="4"/>
  <c r="AL134" i="4"/>
  <c r="AK135" i="4"/>
  <c r="AL135" i="4"/>
  <c r="AK136" i="4"/>
  <c r="AL136" i="4"/>
  <c r="AK137" i="4"/>
  <c r="AL137" i="4"/>
  <c r="AK138" i="4"/>
  <c r="AL138" i="4"/>
  <c r="AK139" i="4"/>
  <c r="AL139" i="4"/>
  <c r="AK140" i="4"/>
  <c r="AL140" i="4"/>
  <c r="AK141" i="4"/>
  <c r="AL141" i="4"/>
  <c r="AK142" i="4"/>
  <c r="AL142" i="4"/>
  <c r="AK143" i="4"/>
  <c r="AL143" i="4"/>
  <c r="AK144" i="4"/>
  <c r="AL144" i="4"/>
  <c r="AK145" i="4"/>
  <c r="AL145" i="4"/>
  <c r="AK146" i="4"/>
  <c r="AL146" i="4"/>
  <c r="AK147" i="4"/>
  <c r="AL147" i="4"/>
  <c r="AK148" i="4"/>
  <c r="AL148" i="4"/>
  <c r="AK149" i="4"/>
  <c r="AL149" i="4"/>
  <c r="AK150" i="4"/>
  <c r="AL150" i="4"/>
  <c r="AK151" i="4"/>
  <c r="AL151" i="4"/>
  <c r="AK152" i="4"/>
  <c r="AL152" i="4"/>
  <c r="AK153" i="4"/>
  <c r="AL153" i="4"/>
  <c r="AK154" i="4"/>
  <c r="AL154" i="4"/>
  <c r="AK155" i="4"/>
  <c r="AL155" i="4"/>
  <c r="AK156" i="4"/>
  <c r="AL156" i="4"/>
  <c r="AK157" i="4"/>
  <c r="AL157" i="4"/>
  <c r="AK158" i="4"/>
  <c r="AL158" i="4"/>
  <c r="AK159" i="4"/>
  <c r="AL159" i="4"/>
  <c r="AK160" i="4"/>
  <c r="AL160" i="4"/>
  <c r="AK161" i="4"/>
  <c r="AL161" i="4"/>
  <c r="AK162" i="4"/>
  <c r="AL162" i="4"/>
  <c r="AK163" i="4"/>
  <c r="AL163" i="4"/>
  <c r="AK164" i="4"/>
  <c r="AL164" i="4"/>
  <c r="AK165" i="4"/>
  <c r="AL165" i="4"/>
  <c r="AK166" i="4"/>
  <c r="AL166" i="4"/>
  <c r="AK167" i="4"/>
  <c r="AL167" i="4"/>
  <c r="AK168" i="4"/>
  <c r="AL168" i="4"/>
  <c r="AK169" i="4"/>
  <c r="AL169" i="4"/>
  <c r="AK170" i="4"/>
  <c r="AL170" i="4"/>
  <c r="AK171" i="4"/>
  <c r="AL171" i="4"/>
  <c r="AK172" i="4"/>
  <c r="AL172" i="4"/>
  <c r="AK173" i="4"/>
  <c r="AL173" i="4"/>
  <c r="AK174" i="4"/>
  <c r="AL174" i="4"/>
  <c r="AK175" i="4"/>
  <c r="AL175" i="4"/>
  <c r="AK176" i="4"/>
  <c r="AL176" i="4"/>
  <c r="AK177" i="4"/>
  <c r="AL177" i="4"/>
  <c r="AK178" i="4"/>
  <c r="AL178" i="4"/>
  <c r="AK179" i="4"/>
  <c r="AL179" i="4"/>
  <c r="AK180" i="4"/>
  <c r="AL180" i="4"/>
  <c r="AK181" i="4"/>
  <c r="AL181" i="4"/>
  <c r="AK182" i="4"/>
  <c r="AL182" i="4"/>
  <c r="AK183" i="4"/>
  <c r="AL183" i="4"/>
  <c r="AK184" i="4"/>
  <c r="AL184" i="4"/>
  <c r="AK185" i="4"/>
  <c r="AL185" i="4"/>
  <c r="AK186" i="4"/>
  <c r="AL186" i="4"/>
  <c r="AK187" i="4"/>
  <c r="AL187" i="4"/>
  <c r="AK188" i="4"/>
  <c r="AL188" i="4"/>
  <c r="AK189" i="4"/>
  <c r="AL189" i="4"/>
  <c r="AK190" i="4"/>
  <c r="AL190" i="4"/>
  <c r="AK191" i="4"/>
  <c r="AL191" i="4"/>
  <c r="AK192" i="4"/>
  <c r="AL192" i="4"/>
  <c r="AK193" i="4"/>
  <c r="AL193" i="4"/>
  <c r="AK194" i="4"/>
  <c r="AL194" i="4"/>
  <c r="AK195" i="4"/>
  <c r="AL195" i="4"/>
  <c r="AK196" i="4"/>
  <c r="AL196" i="4"/>
  <c r="AK197" i="4"/>
  <c r="AL197" i="4"/>
  <c r="AK198" i="4"/>
  <c r="AL198" i="4"/>
  <c r="AK199" i="4"/>
  <c r="AL199" i="4"/>
  <c r="AK200" i="4"/>
  <c r="AL200" i="4"/>
  <c r="AK201" i="4"/>
  <c r="AL201" i="4"/>
  <c r="AK202" i="4"/>
  <c r="AL202" i="4"/>
  <c r="AK203" i="4"/>
  <c r="AL203" i="4"/>
  <c r="AK204" i="4"/>
  <c r="AL204" i="4"/>
  <c r="AK205" i="4"/>
  <c r="AL205" i="4"/>
  <c r="AK206" i="4"/>
  <c r="AL206" i="4"/>
  <c r="AK207" i="4"/>
  <c r="AL207" i="4"/>
  <c r="AK208" i="4"/>
  <c r="AL208" i="4"/>
  <c r="AK209" i="4"/>
  <c r="AL209" i="4"/>
  <c r="AK210" i="4"/>
  <c r="AL210" i="4"/>
  <c r="AK211" i="4"/>
  <c r="AL211" i="4"/>
  <c r="AK212" i="4"/>
  <c r="AL212" i="4"/>
  <c r="AK213" i="4"/>
  <c r="AL213" i="4"/>
  <c r="AK214" i="4"/>
  <c r="AL214" i="4"/>
  <c r="AK215" i="4"/>
  <c r="AL215" i="4"/>
  <c r="AK216" i="4"/>
  <c r="AL216" i="4"/>
  <c r="AK217" i="4"/>
  <c r="AL217" i="4"/>
  <c r="AK218" i="4"/>
  <c r="AL218" i="4"/>
  <c r="AK219" i="4"/>
  <c r="AL219" i="4"/>
  <c r="AK220" i="4"/>
  <c r="AL220" i="4"/>
  <c r="AK221" i="4"/>
  <c r="AL221" i="4"/>
  <c r="AK222" i="4"/>
  <c r="AL222" i="4"/>
  <c r="AK223" i="4"/>
  <c r="AL223" i="4"/>
  <c r="AK224" i="4"/>
  <c r="AL224" i="4"/>
  <c r="AK225" i="4"/>
  <c r="AL225" i="4"/>
  <c r="AK226" i="4"/>
  <c r="AL226" i="4"/>
  <c r="AK227" i="4"/>
  <c r="AL227" i="4"/>
  <c r="AK228" i="4"/>
  <c r="AL228" i="4"/>
  <c r="AK229" i="4"/>
  <c r="AL229" i="4"/>
  <c r="AK230" i="4"/>
  <c r="AL230" i="4"/>
  <c r="AK231" i="4"/>
  <c r="AL231" i="4"/>
  <c r="AK232" i="4"/>
  <c r="AL232" i="4"/>
  <c r="AK233" i="4"/>
  <c r="AL233" i="4"/>
  <c r="AK234" i="4"/>
  <c r="AL234" i="4"/>
  <c r="AK235" i="4"/>
  <c r="AL235" i="4"/>
  <c r="AK236" i="4"/>
  <c r="AL236" i="4"/>
  <c r="AK237" i="4"/>
  <c r="AL237" i="4"/>
  <c r="AK238" i="4"/>
  <c r="AL238" i="4"/>
  <c r="AK239" i="4"/>
  <c r="AL239" i="4"/>
  <c r="AK240" i="4"/>
  <c r="AL240" i="4"/>
  <c r="AK241" i="4"/>
  <c r="AL241" i="4"/>
  <c r="AK242" i="4"/>
  <c r="AL242" i="4"/>
  <c r="AK243" i="4"/>
  <c r="AL243" i="4"/>
  <c r="AK244" i="4"/>
  <c r="AL244" i="4"/>
  <c r="AK245" i="4"/>
  <c r="AL245" i="4"/>
  <c r="AK246" i="4"/>
  <c r="AL246" i="4"/>
  <c r="BN10" i="18"/>
  <c r="BM10" i="18"/>
  <c r="AK110" i="18"/>
  <c r="AL110" i="18"/>
  <c r="AK111" i="18"/>
  <c r="AL111" i="18"/>
  <c r="AK112" i="18"/>
  <c r="AL112" i="18"/>
  <c r="AK113" i="18"/>
  <c r="AL113" i="18"/>
  <c r="AK114" i="18"/>
  <c r="AL114" i="18"/>
  <c r="AK115" i="18"/>
  <c r="AL115" i="18"/>
  <c r="AK116" i="18"/>
  <c r="AL116" i="18"/>
  <c r="AK117" i="18"/>
  <c r="AL117" i="18"/>
  <c r="AK118" i="18"/>
  <c r="AL118" i="18"/>
  <c r="AK119" i="18"/>
  <c r="AL119" i="18"/>
  <c r="AK120" i="18"/>
  <c r="AL120" i="18"/>
  <c r="AK121" i="18"/>
  <c r="AL121" i="18"/>
  <c r="AK122" i="18"/>
  <c r="AL122" i="18"/>
  <c r="AK123" i="18"/>
  <c r="AL123" i="18"/>
  <c r="AK124" i="18"/>
  <c r="AL124" i="18"/>
  <c r="AK125" i="18"/>
  <c r="AL125" i="18"/>
  <c r="AK126" i="18"/>
  <c r="AL126" i="18"/>
  <c r="AK127" i="18"/>
  <c r="AL127" i="18"/>
  <c r="AK128" i="18"/>
  <c r="AL128" i="18"/>
  <c r="AK129" i="18"/>
  <c r="AL129" i="18"/>
  <c r="AK130" i="18"/>
  <c r="AL130" i="18"/>
  <c r="AK131" i="18"/>
  <c r="AL131" i="18"/>
  <c r="AK132" i="18"/>
  <c r="AL132" i="18"/>
  <c r="AK133" i="18"/>
  <c r="AL133" i="18"/>
  <c r="AK134" i="18"/>
  <c r="AL134" i="18"/>
  <c r="AK135" i="18"/>
  <c r="AL135" i="18"/>
  <c r="AK136" i="18"/>
  <c r="AL136" i="18"/>
  <c r="AK137" i="18"/>
  <c r="AL137" i="18"/>
  <c r="AK138" i="18"/>
  <c r="AL138" i="18"/>
  <c r="AK139" i="18"/>
  <c r="AL139" i="18"/>
  <c r="AK140" i="18"/>
  <c r="AL140" i="18"/>
  <c r="AK141" i="18"/>
  <c r="AL141" i="18"/>
  <c r="AK142" i="18"/>
  <c r="AL142" i="18"/>
  <c r="AK143" i="18"/>
  <c r="AL143" i="18"/>
  <c r="AK144" i="18"/>
  <c r="AL144" i="18"/>
  <c r="AK145" i="18"/>
  <c r="AL145" i="18"/>
  <c r="AK146" i="18"/>
  <c r="AL146" i="18"/>
  <c r="AK147" i="18"/>
  <c r="AL147" i="18"/>
  <c r="AK148" i="18"/>
  <c r="AL148" i="18"/>
  <c r="AK149" i="18"/>
  <c r="AL149" i="18"/>
  <c r="AK150" i="18"/>
  <c r="AL150" i="18"/>
  <c r="AK151" i="18"/>
  <c r="AL151" i="18"/>
  <c r="AK152" i="18"/>
  <c r="AL152" i="18"/>
  <c r="AK153" i="18"/>
  <c r="AL153" i="18"/>
  <c r="AK154" i="18"/>
  <c r="AL154" i="18"/>
  <c r="AK155" i="18"/>
  <c r="AL155" i="18"/>
  <c r="AK156" i="18"/>
  <c r="AL156" i="18"/>
  <c r="AK157" i="18"/>
  <c r="AL157" i="18"/>
  <c r="AK158" i="18"/>
  <c r="AL158" i="18"/>
  <c r="AK159" i="18"/>
  <c r="AL159" i="18"/>
  <c r="AK160" i="18"/>
  <c r="AL160" i="18"/>
  <c r="AK161" i="18"/>
  <c r="AL161" i="18"/>
  <c r="AK162" i="18"/>
  <c r="AL162" i="18"/>
  <c r="AK163" i="18"/>
  <c r="AL163" i="18"/>
  <c r="AK164" i="18"/>
  <c r="AL164" i="18"/>
  <c r="AK165" i="18"/>
  <c r="AL165" i="18"/>
  <c r="AK166" i="18"/>
  <c r="AL166" i="18"/>
  <c r="AK167" i="18"/>
  <c r="AL167" i="18"/>
  <c r="AK168" i="18"/>
  <c r="AL168" i="18"/>
  <c r="AK169" i="18"/>
  <c r="AL169" i="18"/>
  <c r="AK170" i="18"/>
  <c r="AL170" i="18"/>
  <c r="AK171" i="18"/>
  <c r="AL171" i="18"/>
  <c r="AK172" i="18"/>
  <c r="AL172" i="18"/>
  <c r="AK173" i="18"/>
  <c r="AL173" i="18"/>
  <c r="AK174" i="18"/>
  <c r="AL174" i="18"/>
  <c r="AK175" i="18"/>
  <c r="AL175" i="18"/>
  <c r="AK176" i="18"/>
  <c r="AL176" i="18"/>
  <c r="AK177" i="18"/>
  <c r="AL177" i="18"/>
  <c r="AK178" i="18"/>
  <c r="AL178" i="18"/>
  <c r="AK179" i="18"/>
  <c r="AL179" i="18"/>
  <c r="AK180" i="18"/>
  <c r="AL180" i="18"/>
  <c r="AK181" i="18"/>
  <c r="AL181" i="18"/>
  <c r="AK182" i="18"/>
  <c r="AL182" i="18"/>
  <c r="AK183" i="18"/>
  <c r="AL183" i="18"/>
  <c r="AK184" i="18"/>
  <c r="AL184" i="18"/>
  <c r="AK185" i="18"/>
  <c r="AL185" i="18"/>
  <c r="AK186" i="18"/>
  <c r="AL186" i="18"/>
  <c r="AK187" i="18"/>
  <c r="AL187" i="18"/>
  <c r="AK188" i="18"/>
  <c r="AL188" i="18"/>
  <c r="AK189" i="18"/>
  <c r="AL189" i="18"/>
  <c r="AK190" i="18"/>
  <c r="AL190" i="18"/>
  <c r="AK191" i="18"/>
  <c r="AL191" i="18"/>
  <c r="AK192" i="18"/>
  <c r="AL192" i="18"/>
  <c r="AK193" i="18"/>
  <c r="AL193" i="18"/>
  <c r="AK194" i="18"/>
  <c r="AL194" i="18"/>
  <c r="AK195" i="18"/>
  <c r="AL195" i="18"/>
  <c r="AK196" i="18"/>
  <c r="AL196" i="18"/>
  <c r="AK197" i="18"/>
  <c r="AL197" i="18"/>
  <c r="AK198" i="18"/>
  <c r="AL198" i="18"/>
  <c r="AK199" i="18"/>
  <c r="AL199" i="18"/>
  <c r="AK200" i="18"/>
  <c r="AL200" i="18"/>
  <c r="AK201" i="18"/>
  <c r="AL201" i="18"/>
  <c r="AK202" i="18"/>
  <c r="AL202" i="18"/>
  <c r="AK203" i="18"/>
  <c r="AL203" i="18"/>
  <c r="AK204" i="18"/>
  <c r="AL204" i="18"/>
  <c r="AK205" i="18"/>
  <c r="AL205" i="18"/>
  <c r="AK206" i="18"/>
  <c r="AL206" i="18"/>
  <c r="AK207" i="18"/>
  <c r="AL207" i="18"/>
  <c r="AK208" i="18"/>
  <c r="AL208" i="18"/>
  <c r="AK209" i="18"/>
  <c r="AL209" i="18"/>
  <c r="AK210" i="18"/>
  <c r="AL210" i="18"/>
  <c r="AK211" i="18"/>
  <c r="AL211" i="18"/>
  <c r="AK212" i="18"/>
  <c r="AL212" i="18"/>
  <c r="AK213" i="18"/>
  <c r="AL213" i="18"/>
  <c r="AK214" i="18"/>
  <c r="AL214" i="18"/>
  <c r="AK215" i="18"/>
  <c r="AL215" i="18"/>
  <c r="AK216" i="18"/>
  <c r="AL216" i="18"/>
  <c r="AK217" i="18"/>
  <c r="AL217" i="18"/>
  <c r="AK218" i="18"/>
  <c r="AL218" i="18"/>
  <c r="AK219" i="18"/>
  <c r="AL219" i="18"/>
  <c r="AK220" i="18"/>
  <c r="AL220" i="18"/>
  <c r="AK221" i="18"/>
  <c r="AL221" i="18"/>
  <c r="AK222" i="18"/>
  <c r="AL222" i="18"/>
  <c r="AK223" i="18"/>
  <c r="AL223" i="18"/>
  <c r="AK224" i="18"/>
  <c r="AL224" i="18"/>
  <c r="AK225" i="18"/>
  <c r="AL225" i="18"/>
  <c r="AK226" i="18"/>
  <c r="AL226" i="18"/>
  <c r="AK227" i="18"/>
  <c r="AL227" i="18"/>
  <c r="AK228" i="18"/>
  <c r="AL228" i="18"/>
  <c r="AK229" i="18"/>
  <c r="AL229" i="18"/>
  <c r="AK230" i="18"/>
  <c r="AL230" i="18"/>
  <c r="AK231" i="18"/>
  <c r="AL231" i="18"/>
  <c r="AK232" i="18"/>
  <c r="AL232" i="18"/>
  <c r="AK233" i="18"/>
  <c r="AL233" i="18"/>
  <c r="AK234" i="18"/>
  <c r="AL234" i="18"/>
  <c r="AK235" i="18"/>
  <c r="AL235" i="18"/>
  <c r="AK236" i="18"/>
  <c r="AL236" i="18"/>
  <c r="AK237" i="18"/>
  <c r="AL237" i="18"/>
  <c r="AK238" i="18"/>
  <c r="AL238" i="18"/>
  <c r="AK239" i="18"/>
  <c r="AL239" i="18"/>
  <c r="AK240" i="18"/>
  <c r="AL240" i="18"/>
  <c r="AK241" i="18"/>
  <c r="AL241" i="18"/>
  <c r="AK242" i="18"/>
  <c r="AL242" i="18"/>
  <c r="AK243" i="18"/>
  <c r="AL243" i="18"/>
  <c r="AK244" i="18"/>
  <c r="AL244" i="18"/>
  <c r="AK245" i="18"/>
  <c r="AL245" i="18"/>
  <c r="AK246" i="18"/>
  <c r="AL246" i="18"/>
  <c r="C17" i="17"/>
  <c r="C18" i="17"/>
  <c r="C19" i="17"/>
  <c r="D65" i="23" l="1"/>
  <c r="V64" i="23"/>
  <c r="AO65" i="23"/>
  <c r="AT65" i="23"/>
  <c r="BQ5" i="1"/>
  <c r="BP5" i="1"/>
  <c r="BO5" i="1"/>
  <c r="BL65" i="23" l="1"/>
  <c r="BH65" i="23"/>
  <c r="AS65" i="23"/>
  <c r="BJ65" i="23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AH110" i="21" s="1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AE111" i="22"/>
  <c r="AF111" i="22"/>
  <c r="AG111" i="22"/>
  <c r="AH111" i="22"/>
  <c r="AE112" i="22"/>
  <c r="AF112" i="22"/>
  <c r="AG112" i="22"/>
  <c r="AH112" i="22"/>
  <c r="AE113" i="22"/>
  <c r="AF113" i="22"/>
  <c r="AG113" i="22"/>
  <c r="AH113" i="22"/>
  <c r="AE114" i="22"/>
  <c r="AF114" i="22"/>
  <c r="AG114" i="22"/>
  <c r="AH114" i="22"/>
  <c r="AE115" i="22"/>
  <c r="AF115" i="22"/>
  <c r="AG115" i="22"/>
  <c r="AH115" i="22"/>
  <c r="AE116" i="22"/>
  <c r="AF116" i="22"/>
  <c r="AG116" i="22"/>
  <c r="AH116" i="22"/>
  <c r="AE117" i="22"/>
  <c r="AF117" i="22"/>
  <c r="AG117" i="22"/>
  <c r="AH117" i="22"/>
  <c r="AE118" i="22"/>
  <c r="AF118" i="22"/>
  <c r="AG118" i="22"/>
  <c r="AH118" i="22"/>
  <c r="AE119" i="22"/>
  <c r="AF119" i="22"/>
  <c r="AG119" i="22"/>
  <c r="AH119" i="22"/>
  <c r="AE120" i="22"/>
  <c r="AF120" i="22"/>
  <c r="AG120" i="22"/>
  <c r="AH120" i="22"/>
  <c r="AE121" i="22"/>
  <c r="AF121" i="22"/>
  <c r="AG121" i="22"/>
  <c r="AH121" i="22"/>
  <c r="AE122" i="22"/>
  <c r="AF122" i="22"/>
  <c r="AG122" i="22"/>
  <c r="AH122" i="22"/>
  <c r="AE123" i="22"/>
  <c r="AF123" i="22"/>
  <c r="AG123" i="22"/>
  <c r="AH123" i="22"/>
  <c r="AE124" i="22"/>
  <c r="AF124" i="22"/>
  <c r="AG124" i="22"/>
  <c r="AH124" i="22"/>
  <c r="AE125" i="22"/>
  <c r="AF125" i="22"/>
  <c r="AG125" i="22"/>
  <c r="AH125" i="22"/>
  <c r="AE126" i="22"/>
  <c r="AF126" i="22"/>
  <c r="AG126" i="22"/>
  <c r="AH126" i="22"/>
  <c r="AE127" i="22"/>
  <c r="AF127" i="22"/>
  <c r="AG127" i="22"/>
  <c r="AH127" i="22"/>
  <c r="AE128" i="22"/>
  <c r="AF128" i="22"/>
  <c r="AG128" i="22"/>
  <c r="AH128" i="22"/>
  <c r="AE129" i="22"/>
  <c r="AF129" i="22"/>
  <c r="AG129" i="22"/>
  <c r="AH129" i="22"/>
  <c r="AE130" i="22"/>
  <c r="AF130" i="22"/>
  <c r="AG130" i="22"/>
  <c r="AH130" i="22"/>
  <c r="AE131" i="22"/>
  <c r="AF131" i="22"/>
  <c r="AG131" i="22"/>
  <c r="AH131" i="22"/>
  <c r="AE132" i="22"/>
  <c r="AF132" i="22"/>
  <c r="AG132" i="22"/>
  <c r="AH132" i="22"/>
  <c r="AE133" i="22"/>
  <c r="AF133" i="22"/>
  <c r="AG133" i="22"/>
  <c r="AH133" i="22"/>
  <c r="AE134" i="22"/>
  <c r="AF134" i="22"/>
  <c r="AG134" i="22"/>
  <c r="AH134" i="22"/>
  <c r="AE135" i="22"/>
  <c r="AF135" i="22"/>
  <c r="AG135" i="22"/>
  <c r="AH135" i="22"/>
  <c r="AE136" i="22"/>
  <c r="AF136" i="22"/>
  <c r="AG136" i="22"/>
  <c r="AH136" i="22"/>
  <c r="AE137" i="22"/>
  <c r="AF137" i="22"/>
  <c r="AG137" i="22"/>
  <c r="AH137" i="22"/>
  <c r="AE138" i="22"/>
  <c r="AF138" i="22"/>
  <c r="AG138" i="22"/>
  <c r="AH138" i="22"/>
  <c r="AE139" i="22"/>
  <c r="AF139" i="22"/>
  <c r="AG139" i="22"/>
  <c r="AH139" i="22"/>
  <c r="AE140" i="22"/>
  <c r="AF140" i="22"/>
  <c r="AG140" i="22"/>
  <c r="AH140" i="22"/>
  <c r="AE141" i="22"/>
  <c r="AF141" i="22"/>
  <c r="AG141" i="22"/>
  <c r="AH141" i="22"/>
  <c r="AE142" i="22"/>
  <c r="AF142" i="22"/>
  <c r="AG142" i="22"/>
  <c r="AH142" i="22"/>
  <c r="AE143" i="22"/>
  <c r="AF143" i="22"/>
  <c r="AG143" i="22"/>
  <c r="AH143" i="22"/>
  <c r="AE144" i="22"/>
  <c r="AF144" i="22"/>
  <c r="AG144" i="22"/>
  <c r="AH144" i="22"/>
  <c r="AE145" i="22"/>
  <c r="AF145" i="22"/>
  <c r="AG145" i="22"/>
  <c r="AH145" i="22"/>
  <c r="AE146" i="22"/>
  <c r="AF146" i="22"/>
  <c r="AG146" i="22"/>
  <c r="AH146" i="22"/>
  <c r="AE147" i="22"/>
  <c r="AF147" i="22"/>
  <c r="AG147" i="22"/>
  <c r="AH147" i="22"/>
  <c r="AE148" i="22"/>
  <c r="AF148" i="22"/>
  <c r="AG148" i="22"/>
  <c r="AH148" i="22"/>
  <c r="AE149" i="22"/>
  <c r="AF149" i="22"/>
  <c r="AG149" i="22"/>
  <c r="AH149" i="22"/>
  <c r="AE150" i="22"/>
  <c r="AF150" i="22"/>
  <c r="AG150" i="22"/>
  <c r="AH150" i="22"/>
  <c r="AE151" i="22"/>
  <c r="AF151" i="22"/>
  <c r="AG151" i="22"/>
  <c r="AH151" i="22"/>
  <c r="AE152" i="22"/>
  <c r="AF152" i="22"/>
  <c r="AG152" i="22"/>
  <c r="AH152" i="22"/>
  <c r="AE153" i="22"/>
  <c r="AF153" i="22"/>
  <c r="AG153" i="22"/>
  <c r="AH153" i="22"/>
  <c r="AE154" i="22"/>
  <c r="AF154" i="22"/>
  <c r="AG154" i="22"/>
  <c r="AH154" i="22"/>
  <c r="AE155" i="22"/>
  <c r="AF155" i="22"/>
  <c r="AG155" i="22"/>
  <c r="AH155" i="22"/>
  <c r="AE156" i="22"/>
  <c r="AF156" i="22"/>
  <c r="AG156" i="22"/>
  <c r="AH156" i="22"/>
  <c r="AE157" i="22"/>
  <c r="AF157" i="22"/>
  <c r="AG157" i="22"/>
  <c r="AH157" i="22"/>
  <c r="AE158" i="22"/>
  <c r="AF158" i="22"/>
  <c r="AG158" i="22"/>
  <c r="AH158" i="22"/>
  <c r="AE159" i="22"/>
  <c r="AF159" i="22"/>
  <c r="AG159" i="22"/>
  <c r="AH159" i="22"/>
  <c r="AE160" i="22"/>
  <c r="AF160" i="22"/>
  <c r="AG160" i="22"/>
  <c r="AH160" i="22"/>
  <c r="AE161" i="22"/>
  <c r="AF161" i="22"/>
  <c r="AG161" i="22"/>
  <c r="AH161" i="22"/>
  <c r="AE162" i="22"/>
  <c r="AF162" i="22"/>
  <c r="AG162" i="22"/>
  <c r="AH162" i="22"/>
  <c r="AE163" i="22"/>
  <c r="AF163" i="22"/>
  <c r="AG163" i="22"/>
  <c r="AH163" i="22"/>
  <c r="AE164" i="22"/>
  <c r="AF164" i="22"/>
  <c r="AG164" i="22"/>
  <c r="AH164" i="22"/>
  <c r="AE165" i="22"/>
  <c r="AF165" i="22"/>
  <c r="AG165" i="22"/>
  <c r="AH165" i="22"/>
  <c r="AE166" i="22"/>
  <c r="AF166" i="22"/>
  <c r="AG166" i="22"/>
  <c r="AH166" i="22"/>
  <c r="AE167" i="22"/>
  <c r="AF167" i="22"/>
  <c r="AG167" i="22"/>
  <c r="AH167" i="22"/>
  <c r="AE168" i="22"/>
  <c r="AF168" i="22"/>
  <c r="AG168" i="22"/>
  <c r="AH168" i="22"/>
  <c r="AE169" i="22"/>
  <c r="AF169" i="22"/>
  <c r="AG169" i="22"/>
  <c r="AH169" i="22"/>
  <c r="AE170" i="22"/>
  <c r="AF170" i="22"/>
  <c r="AG170" i="22"/>
  <c r="AH170" i="22"/>
  <c r="AE171" i="22"/>
  <c r="AF171" i="22"/>
  <c r="AG171" i="22"/>
  <c r="AH171" i="22"/>
  <c r="AE172" i="22"/>
  <c r="AF172" i="22"/>
  <c r="AG172" i="22"/>
  <c r="AH172" i="22"/>
  <c r="AE173" i="22"/>
  <c r="AF173" i="22"/>
  <c r="AG173" i="22"/>
  <c r="AH173" i="22"/>
  <c r="AE174" i="22"/>
  <c r="AF174" i="22"/>
  <c r="AG174" i="22"/>
  <c r="AH174" i="22"/>
  <c r="AE175" i="22"/>
  <c r="AF175" i="22"/>
  <c r="AG175" i="22"/>
  <c r="AH175" i="22"/>
  <c r="AE176" i="22"/>
  <c r="AF176" i="22"/>
  <c r="AG176" i="22"/>
  <c r="AH176" i="22"/>
  <c r="AE177" i="22"/>
  <c r="AF177" i="22"/>
  <c r="AG177" i="22"/>
  <c r="AH177" i="22"/>
  <c r="AE178" i="22"/>
  <c r="AF178" i="22"/>
  <c r="AG178" i="22"/>
  <c r="AH178" i="22"/>
  <c r="AE179" i="22"/>
  <c r="AF179" i="22"/>
  <c r="AG179" i="22"/>
  <c r="AH179" i="22"/>
  <c r="AE180" i="22"/>
  <c r="AF180" i="22"/>
  <c r="AG180" i="22"/>
  <c r="AH180" i="22"/>
  <c r="AE181" i="22"/>
  <c r="AF181" i="22"/>
  <c r="AG181" i="22"/>
  <c r="AH181" i="22"/>
  <c r="AE182" i="22"/>
  <c r="AF182" i="22"/>
  <c r="AG182" i="22"/>
  <c r="AH182" i="22"/>
  <c r="AE183" i="22"/>
  <c r="AF183" i="22"/>
  <c r="AG183" i="22"/>
  <c r="AH183" i="22"/>
  <c r="AE184" i="22"/>
  <c r="AF184" i="22"/>
  <c r="AG184" i="22"/>
  <c r="AH184" i="22"/>
  <c r="AE185" i="22"/>
  <c r="AF185" i="22"/>
  <c r="AG185" i="22"/>
  <c r="AH185" i="22"/>
  <c r="AE186" i="22"/>
  <c r="AF186" i="22"/>
  <c r="AG186" i="22"/>
  <c r="AH186" i="22"/>
  <c r="AE187" i="22"/>
  <c r="AF187" i="22"/>
  <c r="AG187" i="22"/>
  <c r="AH187" i="22"/>
  <c r="AE188" i="22"/>
  <c r="AF188" i="22"/>
  <c r="AG188" i="22"/>
  <c r="AH188" i="22"/>
  <c r="AE189" i="22"/>
  <c r="AF189" i="22"/>
  <c r="AG189" i="22"/>
  <c r="AH189" i="22"/>
  <c r="AE190" i="22"/>
  <c r="AF190" i="22"/>
  <c r="AG190" i="22"/>
  <c r="AH190" i="22"/>
  <c r="AE191" i="22"/>
  <c r="AF191" i="22"/>
  <c r="AG191" i="22"/>
  <c r="AH191" i="22"/>
  <c r="AE192" i="22"/>
  <c r="AF192" i="22"/>
  <c r="AG192" i="22"/>
  <c r="AH192" i="22"/>
  <c r="AE193" i="22"/>
  <c r="AF193" i="22"/>
  <c r="AG193" i="22"/>
  <c r="AH193" i="22"/>
  <c r="AE194" i="22"/>
  <c r="AF194" i="22"/>
  <c r="AG194" i="22"/>
  <c r="AH194" i="22"/>
  <c r="AE195" i="22"/>
  <c r="AF195" i="22"/>
  <c r="AG195" i="22"/>
  <c r="AH195" i="22"/>
  <c r="AE196" i="22"/>
  <c r="AF196" i="22"/>
  <c r="AE197" i="22"/>
  <c r="AF197" i="22"/>
  <c r="AE198" i="22"/>
  <c r="AF198" i="22"/>
  <c r="AE199" i="22"/>
  <c r="AF199" i="22"/>
  <c r="AE200" i="22"/>
  <c r="AF200" i="22"/>
  <c r="AE201" i="22"/>
  <c r="AF201" i="22"/>
  <c r="AE202" i="22"/>
  <c r="AF202" i="22"/>
  <c r="AE203" i="22"/>
  <c r="AF203" i="22"/>
  <c r="AE204" i="22"/>
  <c r="AF204" i="22"/>
  <c r="AE205" i="22"/>
  <c r="AF205" i="22"/>
  <c r="AE206" i="22"/>
  <c r="AF206" i="22"/>
  <c r="AE207" i="22"/>
  <c r="AF207" i="22"/>
  <c r="AE208" i="22"/>
  <c r="AF208" i="22"/>
  <c r="AE209" i="22"/>
  <c r="AF209" i="22"/>
  <c r="B3" i="22"/>
  <c r="BY282" i="22"/>
  <c r="BX282" i="22"/>
  <c r="BV282" i="22"/>
  <c r="BU282" i="22"/>
  <c r="BT282" i="22"/>
  <c r="BS282" i="22"/>
  <c r="BY281" i="22"/>
  <c r="BX281" i="22"/>
  <c r="BV281" i="22"/>
  <c r="BU281" i="22"/>
  <c r="BT281" i="22"/>
  <c r="BS281" i="22"/>
  <c r="BY280" i="22"/>
  <c r="BX280" i="22"/>
  <c r="BV280" i="22"/>
  <c r="BU280" i="22"/>
  <c r="BT280" i="22"/>
  <c r="BS280" i="22"/>
  <c r="BY279" i="22"/>
  <c r="BX279" i="22"/>
  <c r="BV279" i="22"/>
  <c r="BU279" i="22"/>
  <c r="BT279" i="22"/>
  <c r="BS279" i="22"/>
  <c r="BY278" i="22"/>
  <c r="BX278" i="22"/>
  <c r="BV278" i="22"/>
  <c r="BU278" i="22"/>
  <c r="BT278" i="22"/>
  <c r="BS278" i="22"/>
  <c r="BY277" i="22"/>
  <c r="BX277" i="22"/>
  <c r="BV277" i="22"/>
  <c r="BU277" i="22"/>
  <c r="BT277" i="22"/>
  <c r="BS277" i="22"/>
  <c r="BY276" i="22"/>
  <c r="BX276" i="22"/>
  <c r="BV276" i="22"/>
  <c r="BU276" i="22"/>
  <c r="BT276" i="22"/>
  <c r="BS276" i="22"/>
  <c r="BY275" i="22"/>
  <c r="BX275" i="22"/>
  <c r="BV275" i="22"/>
  <c r="BU275" i="22"/>
  <c r="BT275" i="22"/>
  <c r="BS275" i="22"/>
  <c r="BY274" i="22"/>
  <c r="BX274" i="22"/>
  <c r="BV274" i="22"/>
  <c r="BU274" i="22"/>
  <c r="BT274" i="22"/>
  <c r="BS274" i="22"/>
  <c r="BY273" i="22"/>
  <c r="BX273" i="22"/>
  <c r="BV273" i="22"/>
  <c r="BU273" i="22"/>
  <c r="BT273" i="22"/>
  <c r="BS273" i="22"/>
  <c r="BY272" i="22"/>
  <c r="BX272" i="22"/>
  <c r="BV272" i="22"/>
  <c r="BU272" i="22"/>
  <c r="BT272" i="22"/>
  <c r="BS272" i="22"/>
  <c r="BY271" i="22"/>
  <c r="BX271" i="22"/>
  <c r="BV271" i="22"/>
  <c r="BU271" i="22"/>
  <c r="BT271" i="22"/>
  <c r="BS271" i="22"/>
  <c r="BY270" i="22"/>
  <c r="BX270" i="22"/>
  <c r="BV270" i="22"/>
  <c r="BU270" i="22"/>
  <c r="BT270" i="22"/>
  <c r="BS270" i="22"/>
  <c r="BY269" i="22"/>
  <c r="BX269" i="22"/>
  <c r="BV269" i="22"/>
  <c r="BU269" i="22"/>
  <c r="BT269" i="22"/>
  <c r="BS269" i="22"/>
  <c r="BY268" i="22"/>
  <c r="BX268" i="22"/>
  <c r="BV268" i="22"/>
  <c r="BU268" i="22"/>
  <c r="BT268" i="22"/>
  <c r="BS268" i="22"/>
  <c r="BY267" i="22"/>
  <c r="BX267" i="22"/>
  <c r="BV267" i="22"/>
  <c r="BU267" i="22"/>
  <c r="BT267" i="22"/>
  <c r="BS267" i="22"/>
  <c r="BY266" i="22"/>
  <c r="BX266" i="22"/>
  <c r="BV266" i="22"/>
  <c r="BU266" i="22"/>
  <c r="BT266" i="22"/>
  <c r="BS266" i="22"/>
  <c r="BY265" i="22"/>
  <c r="BX265" i="22"/>
  <c r="BV265" i="22"/>
  <c r="BU265" i="22"/>
  <c r="BT265" i="22"/>
  <c r="BS265" i="22"/>
  <c r="BY264" i="22"/>
  <c r="BX264" i="22"/>
  <c r="BV264" i="22"/>
  <c r="BU264" i="22"/>
  <c r="BT264" i="22"/>
  <c r="BS264" i="22"/>
  <c r="BY263" i="22"/>
  <c r="BX263" i="22"/>
  <c r="BV263" i="22"/>
  <c r="BU263" i="22"/>
  <c r="BT263" i="22"/>
  <c r="BS263" i="22"/>
  <c r="BY262" i="22"/>
  <c r="BX262" i="22"/>
  <c r="BV262" i="22"/>
  <c r="BU262" i="22"/>
  <c r="BT262" i="22"/>
  <c r="BS262" i="22"/>
  <c r="BY261" i="22"/>
  <c r="BX261" i="22"/>
  <c r="BV261" i="22"/>
  <c r="BU261" i="22"/>
  <c r="BT261" i="22"/>
  <c r="BS261" i="22"/>
  <c r="BY260" i="22"/>
  <c r="BX260" i="22"/>
  <c r="BV260" i="22"/>
  <c r="BU260" i="22"/>
  <c r="BT260" i="22"/>
  <c r="BS260" i="22"/>
  <c r="BY259" i="22"/>
  <c r="BX259" i="22"/>
  <c r="BV259" i="22"/>
  <c r="BU259" i="22"/>
  <c r="BT259" i="22"/>
  <c r="BS259" i="22"/>
  <c r="BY258" i="22"/>
  <c r="BX258" i="22"/>
  <c r="BV258" i="22"/>
  <c r="BU258" i="22"/>
  <c r="BT258" i="22"/>
  <c r="BS258" i="22"/>
  <c r="BY257" i="22"/>
  <c r="BX257" i="22"/>
  <c r="BV257" i="22"/>
  <c r="BU257" i="22"/>
  <c r="BT257" i="22"/>
  <c r="BS257" i="22"/>
  <c r="BY256" i="22"/>
  <c r="BX256" i="22"/>
  <c r="BV256" i="22"/>
  <c r="BU256" i="22"/>
  <c r="BT256" i="22"/>
  <c r="BS256" i="22"/>
  <c r="BY255" i="22"/>
  <c r="BX255" i="22"/>
  <c r="BV255" i="22"/>
  <c r="BU255" i="22"/>
  <c r="BT255" i="22"/>
  <c r="BS255" i="22"/>
  <c r="BY254" i="22"/>
  <c r="BX254" i="22"/>
  <c r="BV254" i="22"/>
  <c r="BU254" i="22"/>
  <c r="BT254" i="22"/>
  <c r="BS254" i="22"/>
  <c r="BY253" i="22"/>
  <c r="BX253" i="22"/>
  <c r="BV253" i="22"/>
  <c r="BU253" i="22"/>
  <c r="BT253" i="22"/>
  <c r="BS253" i="22"/>
  <c r="BY252" i="22"/>
  <c r="BX252" i="22"/>
  <c r="BV252" i="22"/>
  <c r="BU252" i="22"/>
  <c r="BT252" i="22"/>
  <c r="BS252" i="22"/>
  <c r="BY251" i="22"/>
  <c r="BX251" i="22"/>
  <c r="BV251" i="22"/>
  <c r="BU251" i="22"/>
  <c r="BT251" i="22"/>
  <c r="BS251" i="22"/>
  <c r="BY250" i="22"/>
  <c r="BX250" i="22"/>
  <c r="BV250" i="22"/>
  <c r="BU250" i="22"/>
  <c r="BT250" i="22"/>
  <c r="BS250" i="22"/>
  <c r="BY249" i="22"/>
  <c r="BX249" i="22"/>
  <c r="BV249" i="22"/>
  <c r="BU249" i="22"/>
  <c r="BT249" i="22"/>
  <c r="BS249" i="22"/>
  <c r="BY248" i="22"/>
  <c r="BX248" i="22"/>
  <c r="BV248" i="22"/>
  <c r="BU248" i="22"/>
  <c r="BT248" i="22"/>
  <c r="BS248" i="22"/>
  <c r="BY247" i="22"/>
  <c r="BX247" i="22"/>
  <c r="BV247" i="22"/>
  <c r="BU247" i="22"/>
  <c r="BT247" i="22"/>
  <c r="BS247" i="22"/>
  <c r="BY246" i="22"/>
  <c r="BX246" i="22"/>
  <c r="BV246" i="22"/>
  <c r="BU246" i="22"/>
  <c r="BT246" i="22"/>
  <c r="BS246" i="22"/>
  <c r="BY245" i="22"/>
  <c r="BX245" i="22"/>
  <c r="BV245" i="22"/>
  <c r="BU245" i="22"/>
  <c r="BT245" i="22"/>
  <c r="BS245" i="22"/>
  <c r="BY244" i="22"/>
  <c r="BX244" i="22"/>
  <c r="BV244" i="22"/>
  <c r="BU244" i="22"/>
  <c r="BT244" i="22"/>
  <c r="BS244" i="22"/>
  <c r="BY243" i="22"/>
  <c r="BX243" i="22"/>
  <c r="BV243" i="22"/>
  <c r="BU243" i="22"/>
  <c r="BT243" i="22"/>
  <c r="BS243" i="22"/>
  <c r="BY242" i="22"/>
  <c r="BX242" i="22"/>
  <c r="BV242" i="22"/>
  <c r="BU242" i="22"/>
  <c r="BT242" i="22"/>
  <c r="BS242" i="22"/>
  <c r="BY241" i="22"/>
  <c r="BX241" i="22"/>
  <c r="BV241" i="22"/>
  <c r="BU241" i="22"/>
  <c r="BT241" i="22"/>
  <c r="BS241" i="22"/>
  <c r="BY240" i="22"/>
  <c r="BX240" i="22"/>
  <c r="BV240" i="22"/>
  <c r="BU240" i="22"/>
  <c r="BT240" i="22"/>
  <c r="BS240" i="22"/>
  <c r="BY239" i="22"/>
  <c r="BX239" i="22"/>
  <c r="BV239" i="22"/>
  <c r="BU239" i="22"/>
  <c r="BT239" i="22"/>
  <c r="BS239" i="22"/>
  <c r="BY238" i="22"/>
  <c r="BX238" i="22"/>
  <c r="BV238" i="22"/>
  <c r="BU238" i="22"/>
  <c r="BT238" i="22"/>
  <c r="BS238" i="22"/>
  <c r="BY237" i="22"/>
  <c r="BX237" i="22"/>
  <c r="BV237" i="22"/>
  <c r="BU237" i="22"/>
  <c r="BT237" i="22"/>
  <c r="BS237" i="22"/>
  <c r="BY236" i="22"/>
  <c r="BX236" i="22"/>
  <c r="BV236" i="22"/>
  <c r="BU236" i="22"/>
  <c r="BT236" i="22"/>
  <c r="BS236" i="22"/>
  <c r="BY235" i="22"/>
  <c r="BX235" i="22"/>
  <c r="BV235" i="22"/>
  <c r="BU235" i="22"/>
  <c r="BT235" i="22"/>
  <c r="BS235" i="22"/>
  <c r="BY234" i="22"/>
  <c r="BX234" i="22"/>
  <c r="BV234" i="22"/>
  <c r="BU234" i="22"/>
  <c r="BT234" i="22"/>
  <c r="BS234" i="22"/>
  <c r="BY233" i="22"/>
  <c r="BX233" i="22"/>
  <c r="BV233" i="22"/>
  <c r="BU233" i="22"/>
  <c r="BT233" i="22"/>
  <c r="BS233" i="22"/>
  <c r="BY232" i="22"/>
  <c r="BX232" i="22"/>
  <c r="BV232" i="22"/>
  <c r="BU232" i="22"/>
  <c r="BT232" i="22"/>
  <c r="BS232" i="22"/>
  <c r="BY231" i="22"/>
  <c r="BX231" i="22"/>
  <c r="BV231" i="22"/>
  <c r="BU231" i="22"/>
  <c r="BT231" i="22"/>
  <c r="BS231" i="22"/>
  <c r="BY230" i="22"/>
  <c r="BX230" i="22"/>
  <c r="BV230" i="22"/>
  <c r="BU230" i="22"/>
  <c r="BT230" i="22"/>
  <c r="BS230" i="22"/>
  <c r="BY229" i="22"/>
  <c r="BX229" i="22"/>
  <c r="BV229" i="22"/>
  <c r="BU229" i="22"/>
  <c r="BT229" i="22"/>
  <c r="BS229" i="22"/>
  <c r="AR229" i="22"/>
  <c r="AQ229" i="22"/>
  <c r="AP229" i="22"/>
  <c r="BY228" i="22"/>
  <c r="BX228" i="22"/>
  <c r="BV228" i="22"/>
  <c r="BU228" i="22"/>
  <c r="BT228" i="22"/>
  <c r="BS228" i="22"/>
  <c r="AR228" i="22"/>
  <c r="AQ228" i="22"/>
  <c r="AP228" i="22"/>
  <c r="BY227" i="22"/>
  <c r="BX227" i="22"/>
  <c r="BV227" i="22"/>
  <c r="BU227" i="22"/>
  <c r="BT227" i="22"/>
  <c r="BS227" i="22"/>
  <c r="AR227" i="22"/>
  <c r="AQ227" i="22"/>
  <c r="AP227" i="22"/>
  <c r="BY226" i="22"/>
  <c r="BX226" i="22"/>
  <c r="BV226" i="22"/>
  <c r="BU226" i="22"/>
  <c r="BT226" i="22"/>
  <c r="BS226" i="22"/>
  <c r="AR226" i="22"/>
  <c r="AQ226" i="22"/>
  <c r="AP226" i="22"/>
  <c r="BY225" i="22"/>
  <c r="BX225" i="22"/>
  <c r="BV225" i="22"/>
  <c r="BU225" i="22"/>
  <c r="BT225" i="22"/>
  <c r="BS225" i="22"/>
  <c r="AR225" i="22"/>
  <c r="AQ225" i="22"/>
  <c r="AP225" i="22"/>
  <c r="BY224" i="22"/>
  <c r="BX224" i="22"/>
  <c r="BV224" i="22"/>
  <c r="BU224" i="22"/>
  <c r="BT224" i="22"/>
  <c r="BS224" i="22"/>
  <c r="AR224" i="22"/>
  <c r="AQ224" i="22"/>
  <c r="AP224" i="22"/>
  <c r="BY223" i="22"/>
  <c r="BX223" i="22"/>
  <c r="BV223" i="22"/>
  <c r="BU223" i="22"/>
  <c r="BT223" i="22"/>
  <c r="BS223" i="22"/>
  <c r="AR223" i="22"/>
  <c r="AQ223" i="22"/>
  <c r="AP223" i="22"/>
  <c r="BY222" i="22"/>
  <c r="BX222" i="22"/>
  <c r="BV222" i="22"/>
  <c r="BU222" i="22"/>
  <c r="BT222" i="22"/>
  <c r="BS222" i="22"/>
  <c r="AR222" i="22"/>
  <c r="AQ222" i="22"/>
  <c r="AP222" i="22"/>
  <c r="BY221" i="22"/>
  <c r="BX221" i="22"/>
  <c r="BV221" i="22"/>
  <c r="BU221" i="22"/>
  <c r="BT221" i="22"/>
  <c r="BS221" i="22"/>
  <c r="AR221" i="22"/>
  <c r="AQ221" i="22"/>
  <c r="AP221" i="22"/>
  <c r="BY220" i="22"/>
  <c r="BX220" i="22"/>
  <c r="BV220" i="22"/>
  <c r="BU220" i="22"/>
  <c r="BT220" i="22"/>
  <c r="BS220" i="22"/>
  <c r="AR220" i="22"/>
  <c r="AQ220" i="22"/>
  <c r="AP220" i="22"/>
  <c r="BY219" i="22"/>
  <c r="BX219" i="22"/>
  <c r="BV219" i="22"/>
  <c r="BU219" i="22"/>
  <c r="BT219" i="22"/>
  <c r="BS219" i="22"/>
  <c r="AR219" i="22"/>
  <c r="AQ219" i="22"/>
  <c r="AP219" i="22"/>
  <c r="BY218" i="22"/>
  <c r="BX218" i="22"/>
  <c r="BV218" i="22"/>
  <c r="BU218" i="22"/>
  <c r="BT218" i="22"/>
  <c r="BS218" i="22"/>
  <c r="AR218" i="22"/>
  <c r="AQ218" i="22"/>
  <c r="AP218" i="22"/>
  <c r="BY217" i="22"/>
  <c r="BX217" i="22"/>
  <c r="BV217" i="22"/>
  <c r="BU217" i="22"/>
  <c r="BT217" i="22"/>
  <c r="BS217" i="22"/>
  <c r="AR217" i="22"/>
  <c r="AQ217" i="22"/>
  <c r="AP217" i="22"/>
  <c r="BY216" i="22"/>
  <c r="BX216" i="22"/>
  <c r="BV216" i="22"/>
  <c r="BU216" i="22"/>
  <c r="BT216" i="22"/>
  <c r="BS216" i="22"/>
  <c r="AR216" i="22"/>
  <c r="AQ216" i="22"/>
  <c r="AP216" i="22"/>
  <c r="BY215" i="22"/>
  <c r="BX215" i="22"/>
  <c r="BV215" i="22"/>
  <c r="BU215" i="22"/>
  <c r="BT215" i="22"/>
  <c r="BS215" i="22"/>
  <c r="AR215" i="22"/>
  <c r="AQ215" i="22"/>
  <c r="AP215" i="22"/>
  <c r="BY214" i="22"/>
  <c r="BX214" i="22"/>
  <c r="BV214" i="22"/>
  <c r="BU214" i="22"/>
  <c r="BT214" i="22"/>
  <c r="BS214" i="22"/>
  <c r="AR214" i="22"/>
  <c r="AQ214" i="22"/>
  <c r="AP214" i="22"/>
  <c r="BY213" i="22"/>
  <c r="BX213" i="22"/>
  <c r="BV213" i="22"/>
  <c r="BU213" i="22"/>
  <c r="BT213" i="22"/>
  <c r="BS213" i="22"/>
  <c r="AR213" i="22"/>
  <c r="AQ213" i="22"/>
  <c r="AP213" i="22"/>
  <c r="BY212" i="22"/>
  <c r="BX212" i="22"/>
  <c r="BV212" i="22"/>
  <c r="BU212" i="22"/>
  <c r="BT212" i="22"/>
  <c r="BS212" i="22"/>
  <c r="AR212" i="22"/>
  <c r="AQ212" i="22"/>
  <c r="AP212" i="22"/>
  <c r="BY211" i="22"/>
  <c r="BX211" i="22"/>
  <c r="BV211" i="22"/>
  <c r="BU211" i="22"/>
  <c r="BT211" i="22"/>
  <c r="BS211" i="22"/>
  <c r="AR211" i="22"/>
  <c r="AQ211" i="22"/>
  <c r="AP211" i="22"/>
  <c r="BY210" i="22"/>
  <c r="BX210" i="22"/>
  <c r="BV210" i="22"/>
  <c r="BU210" i="22"/>
  <c r="BT210" i="22"/>
  <c r="BS210" i="22"/>
  <c r="AR210" i="22"/>
  <c r="AQ210" i="22"/>
  <c r="AP210" i="22"/>
  <c r="BY209" i="22"/>
  <c r="BX209" i="22"/>
  <c r="BV209" i="22"/>
  <c r="BU209" i="22"/>
  <c r="BT209" i="22"/>
  <c r="BS209" i="22"/>
  <c r="AR209" i="22"/>
  <c r="AQ209" i="22"/>
  <c r="AP209" i="22"/>
  <c r="AJ209" i="22"/>
  <c r="AI209" i="22"/>
  <c r="AH209" i="22"/>
  <c r="BY208" i="22"/>
  <c r="BX208" i="22"/>
  <c r="BV208" i="22"/>
  <c r="BU208" i="22"/>
  <c r="BT208" i="22"/>
  <c r="BS208" i="22"/>
  <c r="AR208" i="22"/>
  <c r="AQ208" i="22"/>
  <c r="AP208" i="22"/>
  <c r="AJ208" i="22"/>
  <c r="AI208" i="22"/>
  <c r="AH208" i="22"/>
  <c r="BY207" i="22"/>
  <c r="BX207" i="22"/>
  <c r="BV207" i="22"/>
  <c r="BU207" i="22"/>
  <c r="BT207" i="22"/>
  <c r="BS207" i="22"/>
  <c r="AR207" i="22"/>
  <c r="AQ207" i="22"/>
  <c r="AP207" i="22"/>
  <c r="AJ207" i="22"/>
  <c r="AI207" i="22"/>
  <c r="AH207" i="22"/>
  <c r="BY206" i="22"/>
  <c r="BX206" i="22"/>
  <c r="BV206" i="22"/>
  <c r="BU206" i="22"/>
  <c r="BT206" i="22"/>
  <c r="BS206" i="22"/>
  <c r="AR206" i="22"/>
  <c r="AQ206" i="22"/>
  <c r="AP206" i="22"/>
  <c r="AJ206" i="22"/>
  <c r="AI206" i="22"/>
  <c r="AH206" i="22"/>
  <c r="BY205" i="22"/>
  <c r="BX205" i="22"/>
  <c r="BV205" i="22"/>
  <c r="BU205" i="22"/>
  <c r="BT205" i="22"/>
  <c r="BS205" i="22"/>
  <c r="AR205" i="22"/>
  <c r="AQ205" i="22"/>
  <c r="AP205" i="22"/>
  <c r="AJ205" i="22"/>
  <c r="AI205" i="22"/>
  <c r="AH205" i="22"/>
  <c r="BY204" i="22"/>
  <c r="BX204" i="22"/>
  <c r="BV204" i="22"/>
  <c r="BU204" i="22"/>
  <c r="BT204" i="22"/>
  <c r="BS204" i="22"/>
  <c r="AR204" i="22"/>
  <c r="AQ204" i="22"/>
  <c r="AP204" i="22"/>
  <c r="AJ204" i="22"/>
  <c r="AI204" i="22"/>
  <c r="AH204" i="22"/>
  <c r="BY203" i="22"/>
  <c r="BX203" i="22"/>
  <c r="BV203" i="22"/>
  <c r="BU203" i="22"/>
  <c r="BT203" i="22"/>
  <c r="BS203" i="22"/>
  <c r="AR203" i="22"/>
  <c r="AQ203" i="22"/>
  <c r="AP203" i="22"/>
  <c r="AJ203" i="22"/>
  <c r="AI203" i="22"/>
  <c r="AH203" i="22"/>
  <c r="BY202" i="22"/>
  <c r="BX202" i="22"/>
  <c r="BV202" i="22"/>
  <c r="BU202" i="22"/>
  <c r="BT202" i="22"/>
  <c r="BS202" i="22"/>
  <c r="AR202" i="22"/>
  <c r="AQ202" i="22"/>
  <c r="AP202" i="22"/>
  <c r="AJ202" i="22"/>
  <c r="AI202" i="22"/>
  <c r="AH202" i="22"/>
  <c r="BY201" i="22"/>
  <c r="BX201" i="22"/>
  <c r="BV201" i="22"/>
  <c r="BU201" i="22"/>
  <c r="BT201" i="22"/>
  <c r="BS201" i="22"/>
  <c r="AR201" i="22"/>
  <c r="AQ201" i="22"/>
  <c r="AP201" i="22"/>
  <c r="AJ201" i="22"/>
  <c r="AI201" i="22"/>
  <c r="AH201" i="22"/>
  <c r="BY200" i="22"/>
  <c r="BX200" i="22"/>
  <c r="BV200" i="22"/>
  <c r="BU200" i="22"/>
  <c r="BT200" i="22"/>
  <c r="BS200" i="22"/>
  <c r="AR200" i="22"/>
  <c r="AQ200" i="22"/>
  <c r="AP200" i="22"/>
  <c r="AJ200" i="22"/>
  <c r="AI200" i="22"/>
  <c r="AH200" i="22"/>
  <c r="BY199" i="22"/>
  <c r="BX199" i="22"/>
  <c r="BV199" i="22"/>
  <c r="BU199" i="22"/>
  <c r="BT199" i="22"/>
  <c r="BS199" i="22"/>
  <c r="AR199" i="22"/>
  <c r="AQ199" i="22"/>
  <c r="AP199" i="22"/>
  <c r="AJ199" i="22"/>
  <c r="AI199" i="22"/>
  <c r="AH199" i="22"/>
  <c r="BY198" i="22"/>
  <c r="BX198" i="22"/>
  <c r="BV198" i="22"/>
  <c r="BU198" i="22"/>
  <c r="BT198" i="22"/>
  <c r="BS198" i="22"/>
  <c r="AR198" i="22"/>
  <c r="AQ198" i="22"/>
  <c r="AP198" i="22"/>
  <c r="AJ198" i="22"/>
  <c r="AI198" i="22"/>
  <c r="AH198" i="22"/>
  <c r="BY197" i="22"/>
  <c r="BX197" i="22"/>
  <c r="BV197" i="22"/>
  <c r="BU197" i="22"/>
  <c r="BT197" i="22"/>
  <c r="BS197" i="22"/>
  <c r="AR197" i="22"/>
  <c r="AQ197" i="22"/>
  <c r="AP197" i="22"/>
  <c r="AJ197" i="22"/>
  <c r="AI197" i="22"/>
  <c r="AH197" i="22"/>
  <c r="BY196" i="22"/>
  <c r="BX196" i="22"/>
  <c r="BV196" i="22"/>
  <c r="BU196" i="22"/>
  <c r="BT196" i="22"/>
  <c r="BS196" i="22"/>
  <c r="AR196" i="22"/>
  <c r="AQ196" i="22"/>
  <c r="AP196" i="22"/>
  <c r="AJ196" i="22"/>
  <c r="AI196" i="22"/>
  <c r="AH196" i="22"/>
  <c r="BY195" i="22"/>
  <c r="BX195" i="22"/>
  <c r="BV195" i="22"/>
  <c r="BU195" i="22"/>
  <c r="BT195" i="22"/>
  <c r="BS195" i="22"/>
  <c r="AR195" i="22"/>
  <c r="AQ195" i="22"/>
  <c r="AP195" i="22"/>
  <c r="AJ195" i="22"/>
  <c r="AI195" i="22"/>
  <c r="BY194" i="22"/>
  <c r="BX194" i="22"/>
  <c r="BV194" i="22"/>
  <c r="BU194" i="22"/>
  <c r="BT194" i="22"/>
  <c r="BS194" i="22"/>
  <c r="AR194" i="22"/>
  <c r="AQ194" i="22"/>
  <c r="AP194" i="22"/>
  <c r="AJ194" i="22"/>
  <c r="AI194" i="22"/>
  <c r="BY193" i="22"/>
  <c r="BX193" i="22"/>
  <c r="BV193" i="22"/>
  <c r="BU193" i="22"/>
  <c r="BT193" i="22"/>
  <c r="BS193" i="22"/>
  <c r="AR193" i="22"/>
  <c r="AQ193" i="22"/>
  <c r="AP193" i="22"/>
  <c r="AJ193" i="22"/>
  <c r="AI193" i="22"/>
  <c r="BY192" i="22"/>
  <c r="BX192" i="22"/>
  <c r="BV192" i="22"/>
  <c r="BU192" i="22"/>
  <c r="BT192" i="22"/>
  <c r="BS192" i="22"/>
  <c r="AR192" i="22"/>
  <c r="AQ192" i="22"/>
  <c r="AP192" i="22"/>
  <c r="AJ192" i="22"/>
  <c r="AI192" i="22"/>
  <c r="BY191" i="22"/>
  <c r="BX191" i="22"/>
  <c r="BV191" i="22"/>
  <c r="BU191" i="22"/>
  <c r="BT191" i="22"/>
  <c r="BS191" i="22"/>
  <c r="AR191" i="22"/>
  <c r="AQ191" i="22"/>
  <c r="AP191" i="22"/>
  <c r="AJ191" i="22"/>
  <c r="AI191" i="22"/>
  <c r="BY190" i="22"/>
  <c r="BX190" i="22"/>
  <c r="BV190" i="22"/>
  <c r="BU190" i="22"/>
  <c r="BT190" i="22"/>
  <c r="BS190" i="22"/>
  <c r="AR190" i="22"/>
  <c r="AQ190" i="22"/>
  <c r="AP190" i="22"/>
  <c r="AJ190" i="22"/>
  <c r="AI190" i="22"/>
  <c r="BY189" i="22"/>
  <c r="BX189" i="22"/>
  <c r="BV189" i="22"/>
  <c r="BU189" i="22"/>
  <c r="BT189" i="22"/>
  <c r="BS189" i="22"/>
  <c r="AR189" i="22"/>
  <c r="AQ189" i="22"/>
  <c r="AP189" i="22"/>
  <c r="AJ189" i="22"/>
  <c r="AI189" i="22"/>
  <c r="BY188" i="22"/>
  <c r="BX188" i="22"/>
  <c r="BV188" i="22"/>
  <c r="BU188" i="22"/>
  <c r="BT188" i="22"/>
  <c r="BS188" i="22"/>
  <c r="AR188" i="22"/>
  <c r="AQ188" i="22"/>
  <c r="AP188" i="22"/>
  <c r="AJ188" i="22"/>
  <c r="AI188" i="22"/>
  <c r="BY187" i="22"/>
  <c r="BX187" i="22"/>
  <c r="BV187" i="22"/>
  <c r="BU187" i="22"/>
  <c r="BT187" i="22"/>
  <c r="BS187" i="22"/>
  <c r="AR187" i="22"/>
  <c r="AQ187" i="22"/>
  <c r="AP187" i="22"/>
  <c r="AJ187" i="22"/>
  <c r="AI187" i="22"/>
  <c r="BY186" i="22"/>
  <c r="BX186" i="22"/>
  <c r="BV186" i="22"/>
  <c r="BU186" i="22"/>
  <c r="BT186" i="22"/>
  <c r="BS186" i="22"/>
  <c r="AR186" i="22"/>
  <c r="AQ186" i="22"/>
  <c r="AP186" i="22"/>
  <c r="AJ186" i="22"/>
  <c r="AI186" i="22"/>
  <c r="BY185" i="22"/>
  <c r="BX185" i="22"/>
  <c r="BV185" i="22"/>
  <c r="BU185" i="22"/>
  <c r="BT185" i="22"/>
  <c r="BS185" i="22"/>
  <c r="AR185" i="22"/>
  <c r="AQ185" i="22"/>
  <c r="AP185" i="22"/>
  <c r="AJ185" i="22"/>
  <c r="AI185" i="22"/>
  <c r="BY184" i="22"/>
  <c r="BX184" i="22"/>
  <c r="BV184" i="22"/>
  <c r="BU184" i="22"/>
  <c r="BT184" i="22"/>
  <c r="BS184" i="22"/>
  <c r="AR184" i="22"/>
  <c r="AQ184" i="22"/>
  <c r="AP184" i="22"/>
  <c r="AJ184" i="22"/>
  <c r="AI184" i="22"/>
  <c r="BY183" i="22"/>
  <c r="BX183" i="22"/>
  <c r="BV183" i="22"/>
  <c r="BU183" i="22"/>
  <c r="BT183" i="22"/>
  <c r="BS183" i="22"/>
  <c r="AR183" i="22"/>
  <c r="AQ183" i="22"/>
  <c r="AP183" i="22"/>
  <c r="AJ183" i="22"/>
  <c r="AI183" i="22"/>
  <c r="BY182" i="22"/>
  <c r="BX182" i="22"/>
  <c r="BV182" i="22"/>
  <c r="BU182" i="22"/>
  <c r="BT182" i="22"/>
  <c r="BS182" i="22"/>
  <c r="AR182" i="22"/>
  <c r="AQ182" i="22"/>
  <c r="AP182" i="22"/>
  <c r="AJ182" i="22"/>
  <c r="AI182" i="22"/>
  <c r="BY181" i="22"/>
  <c r="BX181" i="22"/>
  <c r="BV181" i="22"/>
  <c r="BU181" i="22"/>
  <c r="BT181" i="22"/>
  <c r="BS181" i="22"/>
  <c r="AR181" i="22"/>
  <c r="AQ181" i="22"/>
  <c r="AP181" i="22"/>
  <c r="AJ181" i="22"/>
  <c r="AI181" i="22"/>
  <c r="BY180" i="22"/>
  <c r="BX180" i="22"/>
  <c r="BV180" i="22"/>
  <c r="BU180" i="22"/>
  <c r="BT180" i="22"/>
  <c r="BS180" i="22"/>
  <c r="AR180" i="22"/>
  <c r="AQ180" i="22"/>
  <c r="AP180" i="22"/>
  <c r="AJ180" i="22"/>
  <c r="AI180" i="22"/>
  <c r="BY179" i="22"/>
  <c r="BX179" i="22"/>
  <c r="BV179" i="22"/>
  <c r="BU179" i="22"/>
  <c r="BT179" i="22"/>
  <c r="BS179" i="22"/>
  <c r="AR179" i="22"/>
  <c r="AQ179" i="22"/>
  <c r="AP179" i="22"/>
  <c r="AJ179" i="22"/>
  <c r="AI179" i="22"/>
  <c r="BY178" i="22"/>
  <c r="BX178" i="22"/>
  <c r="BV178" i="22"/>
  <c r="BU178" i="22"/>
  <c r="BT178" i="22"/>
  <c r="BS178" i="22"/>
  <c r="AR178" i="22"/>
  <c r="AQ178" i="22"/>
  <c r="AP178" i="22"/>
  <c r="AJ178" i="22"/>
  <c r="AI178" i="22"/>
  <c r="BY177" i="22"/>
  <c r="BX177" i="22"/>
  <c r="BV177" i="22"/>
  <c r="BU177" i="22"/>
  <c r="BT177" i="22"/>
  <c r="BS177" i="22"/>
  <c r="AR177" i="22"/>
  <c r="AQ177" i="22"/>
  <c r="AP177" i="22"/>
  <c r="AJ177" i="22"/>
  <c r="AI177" i="22"/>
  <c r="BY176" i="22"/>
  <c r="BX176" i="22"/>
  <c r="BV176" i="22"/>
  <c r="BU176" i="22"/>
  <c r="BT176" i="22"/>
  <c r="BS176" i="22"/>
  <c r="AR176" i="22"/>
  <c r="AQ176" i="22"/>
  <c r="AP176" i="22"/>
  <c r="AJ176" i="22"/>
  <c r="AI176" i="22"/>
  <c r="BY175" i="22"/>
  <c r="BX175" i="22"/>
  <c r="BV175" i="22"/>
  <c r="BU175" i="22"/>
  <c r="BT175" i="22"/>
  <c r="BS175" i="22"/>
  <c r="AR175" i="22"/>
  <c r="AQ175" i="22"/>
  <c r="AP175" i="22"/>
  <c r="AJ175" i="22"/>
  <c r="AI175" i="22"/>
  <c r="BY174" i="22"/>
  <c r="BX174" i="22"/>
  <c r="BV174" i="22"/>
  <c r="BU174" i="22"/>
  <c r="BT174" i="22"/>
  <c r="BS174" i="22"/>
  <c r="AR174" i="22"/>
  <c r="AQ174" i="22"/>
  <c r="AP174" i="22"/>
  <c r="AJ174" i="22"/>
  <c r="AI174" i="22"/>
  <c r="BY173" i="22"/>
  <c r="BX173" i="22"/>
  <c r="BV173" i="22"/>
  <c r="BU173" i="22"/>
  <c r="BT173" i="22"/>
  <c r="BS173" i="22"/>
  <c r="AR173" i="22"/>
  <c r="AQ173" i="22"/>
  <c r="AP173" i="22"/>
  <c r="AJ173" i="22"/>
  <c r="AI173" i="22"/>
  <c r="BY172" i="22"/>
  <c r="BX172" i="22"/>
  <c r="BV172" i="22"/>
  <c r="BU172" i="22"/>
  <c r="BT172" i="22"/>
  <c r="BS172" i="22"/>
  <c r="AR172" i="22"/>
  <c r="AQ172" i="22"/>
  <c r="AP172" i="22"/>
  <c r="AJ172" i="22"/>
  <c r="AI172" i="22"/>
  <c r="BY171" i="22"/>
  <c r="BX171" i="22"/>
  <c r="BV171" i="22"/>
  <c r="BU171" i="22"/>
  <c r="BT171" i="22"/>
  <c r="BS171" i="22"/>
  <c r="AR171" i="22"/>
  <c r="AQ171" i="22"/>
  <c r="AP171" i="22"/>
  <c r="AJ171" i="22"/>
  <c r="AI171" i="22"/>
  <c r="BY170" i="22"/>
  <c r="BX170" i="22"/>
  <c r="BV170" i="22"/>
  <c r="BU170" i="22"/>
  <c r="BT170" i="22"/>
  <c r="BS170" i="22"/>
  <c r="AR170" i="22"/>
  <c r="AQ170" i="22"/>
  <c r="AP170" i="22"/>
  <c r="AJ170" i="22"/>
  <c r="AI170" i="22"/>
  <c r="BY169" i="22"/>
  <c r="BX169" i="22"/>
  <c r="BV169" i="22"/>
  <c r="BU169" i="22"/>
  <c r="BT169" i="22"/>
  <c r="BS169" i="22"/>
  <c r="AR169" i="22"/>
  <c r="AQ169" i="22"/>
  <c r="AP169" i="22"/>
  <c r="AJ169" i="22"/>
  <c r="AI169" i="22"/>
  <c r="BY168" i="22"/>
  <c r="BX168" i="22"/>
  <c r="BV168" i="22"/>
  <c r="BU168" i="22"/>
  <c r="BT168" i="22"/>
  <c r="BS168" i="22"/>
  <c r="AR168" i="22"/>
  <c r="AQ168" i="22"/>
  <c r="AP168" i="22"/>
  <c r="AJ168" i="22"/>
  <c r="AI168" i="22"/>
  <c r="BY167" i="22"/>
  <c r="BX167" i="22"/>
  <c r="BV167" i="22"/>
  <c r="BU167" i="22"/>
  <c r="BT167" i="22"/>
  <c r="BS167" i="22"/>
  <c r="AR167" i="22"/>
  <c r="AQ167" i="22"/>
  <c r="AP167" i="22"/>
  <c r="AJ167" i="22"/>
  <c r="AI167" i="22"/>
  <c r="BY166" i="22"/>
  <c r="BX166" i="22"/>
  <c r="BV166" i="22"/>
  <c r="BU166" i="22"/>
  <c r="BT166" i="22"/>
  <c r="BS166" i="22"/>
  <c r="AR166" i="22"/>
  <c r="AQ166" i="22"/>
  <c r="AP166" i="22"/>
  <c r="AJ166" i="22"/>
  <c r="AI166" i="22"/>
  <c r="BY165" i="22"/>
  <c r="BX165" i="22"/>
  <c r="BV165" i="22"/>
  <c r="BU165" i="22"/>
  <c r="BT165" i="22"/>
  <c r="BS165" i="22"/>
  <c r="AR165" i="22"/>
  <c r="AQ165" i="22"/>
  <c r="AP165" i="22"/>
  <c r="AJ165" i="22"/>
  <c r="AI165" i="22"/>
  <c r="BY164" i="22"/>
  <c r="BX164" i="22"/>
  <c r="BV164" i="22"/>
  <c r="BU164" i="22"/>
  <c r="BT164" i="22"/>
  <c r="BS164" i="22"/>
  <c r="AR164" i="22"/>
  <c r="AQ164" i="22"/>
  <c r="AP164" i="22"/>
  <c r="AJ164" i="22"/>
  <c r="AI164" i="22"/>
  <c r="BY163" i="22"/>
  <c r="BX163" i="22"/>
  <c r="BV163" i="22"/>
  <c r="BU163" i="22"/>
  <c r="BT163" i="22"/>
  <c r="BS163" i="22"/>
  <c r="AR163" i="22"/>
  <c r="AQ163" i="22"/>
  <c r="AP163" i="22"/>
  <c r="AJ163" i="22"/>
  <c r="AI163" i="22"/>
  <c r="BY162" i="22"/>
  <c r="BX162" i="22"/>
  <c r="BV162" i="22"/>
  <c r="BU162" i="22"/>
  <c r="BT162" i="22"/>
  <c r="BS162" i="22"/>
  <c r="AR162" i="22"/>
  <c r="AQ162" i="22"/>
  <c r="AP162" i="22"/>
  <c r="AJ162" i="22"/>
  <c r="AI162" i="22"/>
  <c r="BY161" i="22"/>
  <c r="BX161" i="22"/>
  <c r="BV161" i="22"/>
  <c r="BU161" i="22"/>
  <c r="BT161" i="22"/>
  <c r="BS161" i="22"/>
  <c r="AR161" i="22"/>
  <c r="AQ161" i="22"/>
  <c r="AP161" i="22"/>
  <c r="AJ161" i="22"/>
  <c r="AI161" i="22"/>
  <c r="BY160" i="22"/>
  <c r="BX160" i="22"/>
  <c r="BV160" i="22"/>
  <c r="BU160" i="22"/>
  <c r="BT160" i="22"/>
  <c r="BS160" i="22"/>
  <c r="AR160" i="22"/>
  <c r="AQ160" i="22"/>
  <c r="AP160" i="22"/>
  <c r="AJ160" i="22"/>
  <c r="AI160" i="22"/>
  <c r="BY159" i="22"/>
  <c r="BX159" i="22"/>
  <c r="BV159" i="22"/>
  <c r="BU159" i="22"/>
  <c r="BT159" i="22"/>
  <c r="BS159" i="22"/>
  <c r="AR159" i="22"/>
  <c r="AQ159" i="22"/>
  <c r="AP159" i="22"/>
  <c r="AJ159" i="22"/>
  <c r="AI159" i="22"/>
  <c r="BY158" i="22"/>
  <c r="BX158" i="22"/>
  <c r="BV158" i="22"/>
  <c r="BU158" i="22"/>
  <c r="BT158" i="22"/>
  <c r="BS158" i="22"/>
  <c r="AR158" i="22"/>
  <c r="AQ158" i="22"/>
  <c r="AP158" i="22"/>
  <c r="AJ158" i="22"/>
  <c r="AI158" i="22"/>
  <c r="BY157" i="22"/>
  <c r="BX157" i="22"/>
  <c r="BV157" i="22"/>
  <c r="BU157" i="22"/>
  <c r="BT157" i="22"/>
  <c r="BS157" i="22"/>
  <c r="AR157" i="22"/>
  <c r="AQ157" i="22"/>
  <c r="AP157" i="22"/>
  <c r="AJ157" i="22"/>
  <c r="AI157" i="22"/>
  <c r="BY156" i="22"/>
  <c r="BX156" i="22"/>
  <c r="BV156" i="22"/>
  <c r="BU156" i="22"/>
  <c r="BT156" i="22"/>
  <c r="BS156" i="22"/>
  <c r="AR156" i="22"/>
  <c r="AQ156" i="22"/>
  <c r="AP156" i="22"/>
  <c r="AJ156" i="22"/>
  <c r="AI156" i="22"/>
  <c r="BY155" i="22"/>
  <c r="BX155" i="22"/>
  <c r="BV155" i="22"/>
  <c r="BU155" i="22"/>
  <c r="BT155" i="22"/>
  <c r="BS155" i="22"/>
  <c r="AR155" i="22"/>
  <c r="AQ155" i="22"/>
  <c r="AP155" i="22"/>
  <c r="AJ155" i="22"/>
  <c r="AI155" i="22"/>
  <c r="BY154" i="22"/>
  <c r="BX154" i="22"/>
  <c r="BV154" i="22"/>
  <c r="BU154" i="22"/>
  <c r="BT154" i="22"/>
  <c r="BS154" i="22"/>
  <c r="AR154" i="22"/>
  <c r="AQ154" i="22"/>
  <c r="AP154" i="22"/>
  <c r="AJ154" i="22"/>
  <c r="AI154" i="22"/>
  <c r="BY153" i="22"/>
  <c r="BX153" i="22"/>
  <c r="BV153" i="22"/>
  <c r="BU153" i="22"/>
  <c r="BT153" i="22"/>
  <c r="BS153" i="22"/>
  <c r="AR153" i="22"/>
  <c r="AQ153" i="22"/>
  <c r="AP153" i="22"/>
  <c r="AJ153" i="22"/>
  <c r="AI153" i="22"/>
  <c r="BY152" i="22"/>
  <c r="BX152" i="22"/>
  <c r="BV152" i="22"/>
  <c r="BU152" i="22"/>
  <c r="BT152" i="22"/>
  <c r="BS152" i="22"/>
  <c r="AR152" i="22"/>
  <c r="AQ152" i="22"/>
  <c r="AP152" i="22"/>
  <c r="AJ152" i="22"/>
  <c r="AI152" i="22"/>
  <c r="BY151" i="22"/>
  <c r="BX151" i="22"/>
  <c r="BV151" i="22"/>
  <c r="BU151" i="22"/>
  <c r="BT151" i="22"/>
  <c r="BS151" i="22"/>
  <c r="AR151" i="22"/>
  <c r="AQ151" i="22"/>
  <c r="AP151" i="22"/>
  <c r="AJ151" i="22"/>
  <c r="AI151" i="22"/>
  <c r="BY150" i="22"/>
  <c r="BX150" i="22"/>
  <c r="BV150" i="22"/>
  <c r="BU150" i="22"/>
  <c r="BT150" i="22"/>
  <c r="BS150" i="22"/>
  <c r="AR150" i="22"/>
  <c r="AQ150" i="22"/>
  <c r="AP150" i="22"/>
  <c r="AJ150" i="22"/>
  <c r="AI150" i="22"/>
  <c r="BY149" i="22"/>
  <c r="BX149" i="22"/>
  <c r="BV149" i="22"/>
  <c r="BU149" i="22"/>
  <c r="BT149" i="22"/>
  <c r="BS149" i="22"/>
  <c r="AR149" i="22"/>
  <c r="AQ149" i="22"/>
  <c r="AP149" i="22"/>
  <c r="AJ149" i="22"/>
  <c r="AI149" i="22"/>
  <c r="BY148" i="22"/>
  <c r="BX148" i="22"/>
  <c r="BV148" i="22"/>
  <c r="BU148" i="22"/>
  <c r="BT148" i="22"/>
  <c r="BS148" i="22"/>
  <c r="AR148" i="22"/>
  <c r="AQ148" i="22"/>
  <c r="AP148" i="22"/>
  <c r="AJ148" i="22"/>
  <c r="AI148" i="22"/>
  <c r="BY147" i="22"/>
  <c r="BX147" i="22"/>
  <c r="BV147" i="22"/>
  <c r="BU147" i="22"/>
  <c r="BT147" i="22"/>
  <c r="BS147" i="22"/>
  <c r="AR147" i="22"/>
  <c r="AQ147" i="22"/>
  <c r="AP147" i="22"/>
  <c r="AJ147" i="22"/>
  <c r="AI147" i="22"/>
  <c r="BY146" i="22"/>
  <c r="BX146" i="22"/>
  <c r="BV146" i="22"/>
  <c r="BU146" i="22"/>
  <c r="BT146" i="22"/>
  <c r="BS146" i="22"/>
  <c r="AR146" i="22"/>
  <c r="AQ146" i="22"/>
  <c r="AP146" i="22"/>
  <c r="AJ146" i="22"/>
  <c r="AI146" i="22"/>
  <c r="BY145" i="22"/>
  <c r="BX145" i="22"/>
  <c r="BV145" i="22"/>
  <c r="BU145" i="22"/>
  <c r="BT145" i="22"/>
  <c r="BS145" i="22"/>
  <c r="AR145" i="22"/>
  <c r="AQ145" i="22"/>
  <c r="AP145" i="22"/>
  <c r="AJ145" i="22"/>
  <c r="AI145" i="22"/>
  <c r="BY144" i="22"/>
  <c r="BX144" i="22"/>
  <c r="BV144" i="22"/>
  <c r="BU144" i="22"/>
  <c r="BT144" i="22"/>
  <c r="BS144" i="22"/>
  <c r="AR144" i="22"/>
  <c r="AQ144" i="22"/>
  <c r="AP144" i="22"/>
  <c r="AJ144" i="22"/>
  <c r="AI144" i="22"/>
  <c r="BY143" i="22"/>
  <c r="BX143" i="22"/>
  <c r="BV143" i="22"/>
  <c r="BU143" i="22"/>
  <c r="BT143" i="22"/>
  <c r="BS143" i="22"/>
  <c r="AR143" i="22"/>
  <c r="AQ143" i="22"/>
  <c r="AP143" i="22"/>
  <c r="AJ143" i="22"/>
  <c r="AI143" i="22"/>
  <c r="BY142" i="22"/>
  <c r="BX142" i="22"/>
  <c r="BV142" i="22"/>
  <c r="BU142" i="22"/>
  <c r="BT142" i="22"/>
  <c r="BS142" i="22"/>
  <c r="AR142" i="22"/>
  <c r="AQ142" i="22"/>
  <c r="AP142" i="22"/>
  <c r="AJ142" i="22"/>
  <c r="AI142" i="22"/>
  <c r="BY141" i="22"/>
  <c r="BX141" i="22"/>
  <c r="BV141" i="22"/>
  <c r="BU141" i="22"/>
  <c r="BT141" i="22"/>
  <c r="BS141" i="22"/>
  <c r="AR141" i="22"/>
  <c r="AQ141" i="22"/>
  <c r="AP141" i="22"/>
  <c r="AJ141" i="22"/>
  <c r="AI141" i="22"/>
  <c r="BY140" i="22"/>
  <c r="BX140" i="22"/>
  <c r="BV140" i="22"/>
  <c r="BU140" i="22"/>
  <c r="BT140" i="22"/>
  <c r="BS140" i="22"/>
  <c r="AR140" i="22"/>
  <c r="AQ140" i="22"/>
  <c r="AP140" i="22"/>
  <c r="AJ140" i="22"/>
  <c r="AI140" i="22"/>
  <c r="BY139" i="22"/>
  <c r="BX139" i="22"/>
  <c r="BV139" i="22"/>
  <c r="BU139" i="22"/>
  <c r="BT139" i="22"/>
  <c r="BS139" i="22"/>
  <c r="AR139" i="22"/>
  <c r="AQ139" i="22"/>
  <c r="AP139" i="22"/>
  <c r="AJ139" i="22"/>
  <c r="AI139" i="22"/>
  <c r="BY138" i="22"/>
  <c r="BX138" i="22"/>
  <c r="BV138" i="22"/>
  <c r="BU138" i="22"/>
  <c r="BT138" i="22"/>
  <c r="BS138" i="22"/>
  <c r="AR138" i="22"/>
  <c r="AQ138" i="22"/>
  <c r="AP138" i="22"/>
  <c r="AJ138" i="22"/>
  <c r="AI138" i="22"/>
  <c r="BY137" i="22"/>
  <c r="BX137" i="22"/>
  <c r="BV137" i="22"/>
  <c r="BU137" i="22"/>
  <c r="BT137" i="22"/>
  <c r="BS137" i="22"/>
  <c r="AR137" i="22"/>
  <c r="AQ137" i="22"/>
  <c r="AP137" i="22"/>
  <c r="AJ137" i="22"/>
  <c r="AI137" i="22"/>
  <c r="BY136" i="22"/>
  <c r="BX136" i="22"/>
  <c r="BV136" i="22"/>
  <c r="BU136" i="22"/>
  <c r="BT136" i="22"/>
  <c r="BS136" i="22"/>
  <c r="AR136" i="22"/>
  <c r="AQ136" i="22"/>
  <c r="AP136" i="22"/>
  <c r="AJ136" i="22"/>
  <c r="AI136" i="22"/>
  <c r="BY135" i="22"/>
  <c r="BX135" i="22"/>
  <c r="BV135" i="22"/>
  <c r="BU135" i="22"/>
  <c r="BT135" i="22"/>
  <c r="BS135" i="22"/>
  <c r="AR135" i="22"/>
  <c r="AQ135" i="22"/>
  <c r="AP135" i="22"/>
  <c r="AJ135" i="22"/>
  <c r="AI135" i="22"/>
  <c r="BY134" i="22"/>
  <c r="BX134" i="22"/>
  <c r="BV134" i="22"/>
  <c r="BU134" i="22"/>
  <c r="BT134" i="22"/>
  <c r="BS134" i="22"/>
  <c r="AR134" i="22"/>
  <c r="AQ134" i="22"/>
  <c r="AP134" i="22"/>
  <c r="AJ134" i="22"/>
  <c r="AI134" i="22"/>
  <c r="BY133" i="22"/>
  <c r="BX133" i="22"/>
  <c r="BV133" i="22"/>
  <c r="BU133" i="22"/>
  <c r="BT133" i="22"/>
  <c r="BS133" i="22"/>
  <c r="AR133" i="22"/>
  <c r="AQ133" i="22"/>
  <c r="AP133" i="22"/>
  <c r="AJ133" i="22"/>
  <c r="AI133" i="22"/>
  <c r="BY132" i="22"/>
  <c r="BX132" i="22"/>
  <c r="BV132" i="22"/>
  <c r="BU132" i="22"/>
  <c r="BT132" i="22"/>
  <c r="BS132" i="22"/>
  <c r="AR132" i="22"/>
  <c r="AQ132" i="22"/>
  <c r="AP132" i="22"/>
  <c r="AJ132" i="22"/>
  <c r="AI132" i="22"/>
  <c r="BY131" i="22"/>
  <c r="BX131" i="22"/>
  <c r="BV131" i="22"/>
  <c r="BU131" i="22"/>
  <c r="BT131" i="22"/>
  <c r="BS131" i="22"/>
  <c r="AR131" i="22"/>
  <c r="AQ131" i="22"/>
  <c r="AP131" i="22"/>
  <c r="AJ131" i="22"/>
  <c r="AI131" i="22"/>
  <c r="BY130" i="22"/>
  <c r="BX130" i="22"/>
  <c r="BV130" i="22"/>
  <c r="BU130" i="22"/>
  <c r="BT130" i="22"/>
  <c r="BS130" i="22"/>
  <c r="AR130" i="22"/>
  <c r="AQ130" i="22"/>
  <c r="AP130" i="22"/>
  <c r="AJ130" i="22"/>
  <c r="AI130" i="22"/>
  <c r="BY129" i="22"/>
  <c r="BX129" i="22"/>
  <c r="BV129" i="22"/>
  <c r="BU129" i="22"/>
  <c r="BT129" i="22"/>
  <c r="BS129" i="22"/>
  <c r="AR129" i="22"/>
  <c r="AQ129" i="22"/>
  <c r="AP129" i="22"/>
  <c r="AJ129" i="22"/>
  <c r="AI129" i="22"/>
  <c r="BY128" i="22"/>
  <c r="BX128" i="22"/>
  <c r="BV128" i="22"/>
  <c r="BU128" i="22"/>
  <c r="BT128" i="22"/>
  <c r="BS128" i="22"/>
  <c r="AR128" i="22"/>
  <c r="AQ128" i="22"/>
  <c r="AP128" i="22"/>
  <c r="AJ128" i="22"/>
  <c r="AI128" i="22"/>
  <c r="BY127" i="22"/>
  <c r="BX127" i="22"/>
  <c r="BV127" i="22"/>
  <c r="BU127" i="22"/>
  <c r="BT127" i="22"/>
  <c r="BS127" i="22"/>
  <c r="AR127" i="22"/>
  <c r="AQ127" i="22"/>
  <c r="AP127" i="22"/>
  <c r="AJ127" i="22"/>
  <c r="AI127" i="22"/>
  <c r="BY126" i="22"/>
  <c r="BX126" i="22"/>
  <c r="BV126" i="22"/>
  <c r="BU126" i="22"/>
  <c r="BT126" i="22"/>
  <c r="BS126" i="22"/>
  <c r="AR126" i="22"/>
  <c r="AQ126" i="22"/>
  <c r="AP126" i="22"/>
  <c r="AJ126" i="22"/>
  <c r="AI126" i="22"/>
  <c r="BY125" i="22"/>
  <c r="BX125" i="22"/>
  <c r="BV125" i="22"/>
  <c r="BU125" i="22"/>
  <c r="BT125" i="22"/>
  <c r="BS125" i="22"/>
  <c r="AR125" i="22"/>
  <c r="AQ125" i="22"/>
  <c r="AP125" i="22"/>
  <c r="AJ125" i="22"/>
  <c r="AI125" i="22"/>
  <c r="BY124" i="22"/>
  <c r="BX124" i="22"/>
  <c r="BV124" i="22"/>
  <c r="BU124" i="22"/>
  <c r="BT124" i="22"/>
  <c r="BS124" i="22"/>
  <c r="AR124" i="22"/>
  <c r="AQ124" i="22"/>
  <c r="AP124" i="22"/>
  <c r="AJ124" i="22"/>
  <c r="AI124" i="22"/>
  <c r="BY123" i="22"/>
  <c r="BX123" i="22"/>
  <c r="BV123" i="22"/>
  <c r="BU123" i="22"/>
  <c r="BT123" i="22"/>
  <c r="BS123" i="22"/>
  <c r="AR123" i="22"/>
  <c r="AQ123" i="22"/>
  <c r="AP123" i="22"/>
  <c r="AJ123" i="22"/>
  <c r="AI123" i="22"/>
  <c r="BY122" i="22"/>
  <c r="BX122" i="22"/>
  <c r="BV122" i="22"/>
  <c r="BU122" i="22"/>
  <c r="BT122" i="22"/>
  <c r="BS122" i="22"/>
  <c r="AR122" i="22"/>
  <c r="AQ122" i="22"/>
  <c r="AP122" i="22"/>
  <c r="AJ122" i="22"/>
  <c r="AI122" i="22"/>
  <c r="BY121" i="22"/>
  <c r="BX121" i="22"/>
  <c r="BV121" i="22"/>
  <c r="BU121" i="22"/>
  <c r="BT121" i="22"/>
  <c r="BS121" i="22"/>
  <c r="AR121" i="22"/>
  <c r="AQ121" i="22"/>
  <c r="AP121" i="22"/>
  <c r="AJ121" i="22"/>
  <c r="AI121" i="22"/>
  <c r="BY120" i="22"/>
  <c r="BX120" i="22"/>
  <c r="BV120" i="22"/>
  <c r="BU120" i="22"/>
  <c r="BT120" i="22"/>
  <c r="BS120" i="22"/>
  <c r="AR120" i="22"/>
  <c r="AQ120" i="22"/>
  <c r="AP120" i="22"/>
  <c r="AJ120" i="22"/>
  <c r="AI120" i="22"/>
  <c r="BY119" i="22"/>
  <c r="BX119" i="22"/>
  <c r="BV119" i="22"/>
  <c r="BU119" i="22"/>
  <c r="BT119" i="22"/>
  <c r="BS119" i="22"/>
  <c r="AR119" i="22"/>
  <c r="AQ119" i="22"/>
  <c r="AP119" i="22"/>
  <c r="AJ119" i="22"/>
  <c r="AI119" i="22"/>
  <c r="BY118" i="22"/>
  <c r="BX118" i="22"/>
  <c r="BV118" i="22"/>
  <c r="BU118" i="22"/>
  <c r="BT118" i="22"/>
  <c r="BS118" i="22"/>
  <c r="AR118" i="22"/>
  <c r="AQ118" i="22"/>
  <c r="AP118" i="22"/>
  <c r="AJ118" i="22"/>
  <c r="AI118" i="22"/>
  <c r="BY117" i="22"/>
  <c r="BX117" i="22"/>
  <c r="BV117" i="22"/>
  <c r="BU117" i="22"/>
  <c r="BT117" i="22"/>
  <c r="BS117" i="22"/>
  <c r="AR117" i="22"/>
  <c r="AQ117" i="22"/>
  <c r="AP117" i="22"/>
  <c r="AJ117" i="22"/>
  <c r="AI117" i="22"/>
  <c r="BY116" i="22"/>
  <c r="BX116" i="22"/>
  <c r="BV116" i="22"/>
  <c r="BU116" i="22"/>
  <c r="BT116" i="22"/>
  <c r="BS116" i="22"/>
  <c r="AR116" i="22"/>
  <c r="AQ116" i="22"/>
  <c r="AP116" i="22"/>
  <c r="AJ116" i="22"/>
  <c r="AI116" i="22"/>
  <c r="AD116" i="22"/>
  <c r="AC116" i="22"/>
  <c r="AB116" i="22"/>
  <c r="BY115" i="22"/>
  <c r="BX115" i="22"/>
  <c r="BV115" i="22"/>
  <c r="BU115" i="22"/>
  <c r="BT115" i="22"/>
  <c r="BS115" i="22"/>
  <c r="AR115" i="22"/>
  <c r="AQ115" i="22"/>
  <c r="AP115" i="22"/>
  <c r="AJ115" i="22"/>
  <c r="AI115" i="22"/>
  <c r="AD115" i="22"/>
  <c r="AC115" i="22"/>
  <c r="AB115" i="22"/>
  <c r="BY114" i="22"/>
  <c r="BX114" i="22"/>
  <c r="BV114" i="22"/>
  <c r="BU114" i="22"/>
  <c r="BT114" i="22"/>
  <c r="BS114" i="22"/>
  <c r="AR114" i="22"/>
  <c r="AQ114" i="22"/>
  <c r="AP114" i="22"/>
  <c r="AJ114" i="22"/>
  <c r="AI114" i="22"/>
  <c r="AD114" i="22"/>
  <c r="AC114" i="22"/>
  <c r="AB114" i="22"/>
  <c r="BY113" i="22"/>
  <c r="BX113" i="22"/>
  <c r="BV113" i="22"/>
  <c r="BU113" i="22"/>
  <c r="BT113" i="22"/>
  <c r="BS113" i="22"/>
  <c r="AJ113" i="22"/>
  <c r="AI113" i="22"/>
  <c r="AD113" i="22"/>
  <c r="AC113" i="22"/>
  <c r="AB113" i="22"/>
  <c r="BY112" i="22"/>
  <c r="BX112" i="22"/>
  <c r="BV112" i="22"/>
  <c r="BU112" i="22"/>
  <c r="BT112" i="22"/>
  <c r="BS112" i="22"/>
  <c r="AJ112" i="22"/>
  <c r="AI112" i="22"/>
  <c r="AD112" i="22"/>
  <c r="AC112" i="22"/>
  <c r="AB112" i="22"/>
  <c r="BY111" i="22"/>
  <c r="BX111" i="22"/>
  <c r="BV111" i="22"/>
  <c r="BU111" i="22"/>
  <c r="BT111" i="22"/>
  <c r="BS111" i="22"/>
  <c r="AJ111" i="22"/>
  <c r="AI111" i="22"/>
  <c r="BY110" i="22"/>
  <c r="BX110" i="22"/>
  <c r="BV110" i="22"/>
  <c r="BU110" i="22"/>
  <c r="BT110" i="22"/>
  <c r="BS110" i="22"/>
  <c r="BY109" i="22"/>
  <c r="BX109" i="22"/>
  <c r="BV109" i="22"/>
  <c r="BU109" i="22"/>
  <c r="BT109" i="22"/>
  <c r="BS109" i="22"/>
  <c r="BY108" i="22"/>
  <c r="BX108" i="22"/>
  <c r="BV108" i="22"/>
  <c r="BU108" i="22"/>
  <c r="BT108" i="22"/>
  <c r="BS108" i="22"/>
  <c r="AZ108" i="22"/>
  <c r="AZ109" i="22" s="1"/>
  <c r="BY107" i="22"/>
  <c r="BX107" i="22"/>
  <c r="BV107" i="22"/>
  <c r="BU107" i="22"/>
  <c r="BT107" i="22"/>
  <c r="BS107" i="22"/>
  <c r="BY106" i="22"/>
  <c r="BX106" i="22"/>
  <c r="BV106" i="22"/>
  <c r="BU106" i="22"/>
  <c r="BT106" i="22"/>
  <c r="BS106" i="22"/>
  <c r="AZ106" i="22"/>
  <c r="AZ107" i="22" s="1"/>
  <c r="BY105" i="22"/>
  <c r="BX105" i="22"/>
  <c r="BV105" i="22"/>
  <c r="BU105" i="22"/>
  <c r="BT105" i="22"/>
  <c r="BS105" i="22"/>
  <c r="AZ105" i="22"/>
  <c r="BY104" i="22"/>
  <c r="BX104" i="22"/>
  <c r="BV104" i="22"/>
  <c r="BU104" i="22"/>
  <c r="BT104" i="22"/>
  <c r="BS104" i="22"/>
  <c r="AZ104" i="22"/>
  <c r="BY103" i="22"/>
  <c r="BX103" i="22"/>
  <c r="BV103" i="22"/>
  <c r="BU103" i="22"/>
  <c r="BT103" i="22"/>
  <c r="BS103" i="22"/>
  <c r="AZ103" i="22"/>
  <c r="BY102" i="22"/>
  <c r="BX102" i="22"/>
  <c r="BV102" i="22"/>
  <c r="BU102" i="22"/>
  <c r="BT102" i="22"/>
  <c r="BS102" i="22"/>
  <c r="AZ102" i="22"/>
  <c r="BY101" i="22"/>
  <c r="BX101" i="22"/>
  <c r="BV101" i="22"/>
  <c r="BU101" i="22"/>
  <c r="BT101" i="22"/>
  <c r="BS101" i="22"/>
  <c r="AZ101" i="22"/>
  <c r="BY100" i="22"/>
  <c r="BX100" i="22"/>
  <c r="BV100" i="22"/>
  <c r="BU100" i="22"/>
  <c r="BT100" i="22"/>
  <c r="BS100" i="22"/>
  <c r="BY99" i="22"/>
  <c r="BX99" i="22"/>
  <c r="BV99" i="22"/>
  <c r="BU99" i="22"/>
  <c r="BT99" i="22"/>
  <c r="BS99" i="22"/>
  <c r="BY98" i="22"/>
  <c r="BX98" i="22"/>
  <c r="BV98" i="22"/>
  <c r="BU98" i="22"/>
  <c r="BT98" i="22"/>
  <c r="BS98" i="22"/>
  <c r="BY97" i="22"/>
  <c r="BX97" i="22"/>
  <c r="BV97" i="22"/>
  <c r="BU97" i="22"/>
  <c r="BT97" i="22"/>
  <c r="BS97" i="22"/>
  <c r="BY96" i="22"/>
  <c r="BX96" i="22"/>
  <c r="BV96" i="22"/>
  <c r="BU96" i="22"/>
  <c r="BT96" i="22"/>
  <c r="BS96" i="22"/>
  <c r="BY95" i="22"/>
  <c r="BX95" i="22"/>
  <c r="BV95" i="22"/>
  <c r="BU95" i="22"/>
  <c r="BT95" i="22"/>
  <c r="BS95" i="22"/>
  <c r="BY94" i="22"/>
  <c r="BX94" i="22"/>
  <c r="BV94" i="22"/>
  <c r="BU94" i="22"/>
  <c r="BT94" i="22"/>
  <c r="BS94" i="22"/>
  <c r="BY93" i="22"/>
  <c r="BX93" i="22"/>
  <c r="BV93" i="22"/>
  <c r="BU93" i="22"/>
  <c r="BT93" i="22"/>
  <c r="BS93" i="22"/>
  <c r="BY92" i="22"/>
  <c r="BX92" i="22"/>
  <c r="BV92" i="22"/>
  <c r="BU92" i="22"/>
  <c r="BT92" i="22"/>
  <c r="BS92" i="22"/>
  <c r="BY91" i="22"/>
  <c r="BX91" i="22"/>
  <c r="BV91" i="22"/>
  <c r="BU91" i="22"/>
  <c r="BT91" i="22"/>
  <c r="BS91" i="22"/>
  <c r="BY90" i="22"/>
  <c r="BX90" i="22"/>
  <c r="BV90" i="22"/>
  <c r="BU90" i="22"/>
  <c r="BT90" i="22"/>
  <c r="BS90" i="22"/>
  <c r="BY89" i="22"/>
  <c r="BX89" i="22"/>
  <c r="BV89" i="22"/>
  <c r="BU89" i="22"/>
  <c r="BT89" i="22"/>
  <c r="BS89" i="22"/>
  <c r="BY88" i="22"/>
  <c r="BX88" i="22"/>
  <c r="BV88" i="22"/>
  <c r="BU88" i="22"/>
  <c r="BT88" i="22"/>
  <c r="BS88" i="22"/>
  <c r="AZ88" i="22"/>
  <c r="AZ89" i="22" s="1"/>
  <c r="AZ90" i="22" s="1"/>
  <c r="AZ91" i="22" s="1"/>
  <c r="AZ92" i="22" s="1"/>
  <c r="AZ93" i="22" s="1"/>
  <c r="AZ94" i="22" s="1"/>
  <c r="AZ95" i="22" s="1"/>
  <c r="AZ96" i="22" s="1"/>
  <c r="AZ97" i="22" s="1"/>
  <c r="AZ98" i="22" s="1"/>
  <c r="AZ99" i="22" s="1"/>
  <c r="AZ100" i="22" s="1"/>
  <c r="BY87" i="22"/>
  <c r="BX87" i="22"/>
  <c r="BV87" i="22"/>
  <c r="BU87" i="22"/>
  <c r="BT87" i="22"/>
  <c r="BS87" i="22"/>
  <c r="AZ87" i="22"/>
  <c r="BY86" i="22"/>
  <c r="BX86" i="22"/>
  <c r="BV86" i="22"/>
  <c r="BU86" i="22"/>
  <c r="BT86" i="22"/>
  <c r="BS86" i="22"/>
  <c r="AZ86" i="22"/>
  <c r="BY85" i="22"/>
  <c r="BX85" i="22"/>
  <c r="BV85" i="22"/>
  <c r="BU85" i="22"/>
  <c r="BT85" i="22"/>
  <c r="BS85" i="22"/>
  <c r="AZ85" i="22"/>
  <c r="BY84" i="22"/>
  <c r="BX84" i="22"/>
  <c r="BV84" i="22"/>
  <c r="BU84" i="22"/>
  <c r="BT84" i="22"/>
  <c r="BS84" i="22"/>
  <c r="BY83" i="22"/>
  <c r="BX83" i="22"/>
  <c r="BV83" i="22"/>
  <c r="BU83" i="22"/>
  <c r="BT83" i="22"/>
  <c r="BS83" i="22"/>
  <c r="BY82" i="22"/>
  <c r="BX82" i="22"/>
  <c r="BV82" i="22"/>
  <c r="BU82" i="22"/>
  <c r="BT82" i="22"/>
  <c r="BS82" i="22"/>
  <c r="BY81" i="22"/>
  <c r="BX81" i="22"/>
  <c r="BV81" i="22"/>
  <c r="BU81" i="22"/>
  <c r="BT81" i="22"/>
  <c r="BS81" i="22"/>
  <c r="AZ81" i="22"/>
  <c r="AZ82" i="22" s="1"/>
  <c r="AZ83" i="22" s="1"/>
  <c r="AZ84" i="22" s="1"/>
  <c r="BY80" i="22"/>
  <c r="BX80" i="22"/>
  <c r="BV80" i="22"/>
  <c r="BU80" i="22"/>
  <c r="BT80" i="22"/>
  <c r="BS80" i="22"/>
  <c r="AZ80" i="22"/>
  <c r="BY79" i="22"/>
  <c r="BX79" i="22"/>
  <c r="BV79" i="22"/>
  <c r="BU79" i="22"/>
  <c r="BT79" i="22"/>
  <c r="BS79" i="22"/>
  <c r="AZ79" i="22"/>
  <c r="BY78" i="22"/>
  <c r="BX78" i="22"/>
  <c r="BV78" i="22"/>
  <c r="BU78" i="22"/>
  <c r="BT78" i="22"/>
  <c r="BS78" i="22"/>
  <c r="AZ78" i="22"/>
  <c r="BY77" i="22"/>
  <c r="BX77" i="22"/>
  <c r="BV77" i="22"/>
  <c r="BU77" i="22"/>
  <c r="BT77" i="22"/>
  <c r="BS77" i="22"/>
  <c r="AZ77" i="22"/>
  <c r="BY76" i="22"/>
  <c r="BX76" i="22"/>
  <c r="BV76" i="22"/>
  <c r="BU76" i="22"/>
  <c r="BT76" i="22"/>
  <c r="BS76" i="22"/>
  <c r="AZ76" i="22"/>
  <c r="BY75" i="22"/>
  <c r="BX75" i="22"/>
  <c r="BV75" i="22"/>
  <c r="BU75" i="22"/>
  <c r="BT75" i="22"/>
  <c r="BS75" i="22"/>
  <c r="AZ75" i="22"/>
  <c r="BY74" i="22"/>
  <c r="BX74" i="22"/>
  <c r="BV74" i="22"/>
  <c r="BU74" i="22"/>
  <c r="BT74" i="22"/>
  <c r="BS74" i="22"/>
  <c r="AZ74" i="22"/>
  <c r="BY73" i="22"/>
  <c r="BX73" i="22"/>
  <c r="BV73" i="22"/>
  <c r="BU73" i="22"/>
  <c r="BT73" i="22"/>
  <c r="BS73" i="22"/>
  <c r="BY72" i="22"/>
  <c r="BX72" i="22"/>
  <c r="BV72" i="22"/>
  <c r="BU72" i="22"/>
  <c r="BT72" i="22"/>
  <c r="BS72" i="22"/>
  <c r="BY71" i="22"/>
  <c r="BX71" i="22"/>
  <c r="BV71" i="22"/>
  <c r="BU71" i="22"/>
  <c r="BT71" i="22"/>
  <c r="BS71" i="22"/>
  <c r="BY70" i="22"/>
  <c r="BX70" i="22"/>
  <c r="BV70" i="22"/>
  <c r="BU70" i="22"/>
  <c r="BT70" i="22"/>
  <c r="BS70" i="22"/>
  <c r="BY69" i="22"/>
  <c r="BX69" i="22"/>
  <c r="BV69" i="22"/>
  <c r="BU69" i="22"/>
  <c r="BT69" i="22"/>
  <c r="BS69" i="22"/>
  <c r="AZ69" i="22"/>
  <c r="AZ70" i="22" s="1"/>
  <c r="AZ71" i="22" s="1"/>
  <c r="AZ72" i="22" s="1"/>
  <c r="AZ73" i="22" s="1"/>
  <c r="BY68" i="22"/>
  <c r="BX68" i="22"/>
  <c r="BV68" i="22"/>
  <c r="BU68" i="22"/>
  <c r="BT68" i="22"/>
  <c r="BS68" i="22"/>
  <c r="AZ68" i="22"/>
  <c r="BY67" i="22"/>
  <c r="BX67" i="22"/>
  <c r="BV67" i="22"/>
  <c r="BU67" i="22"/>
  <c r="BT67" i="22"/>
  <c r="BS67" i="22"/>
  <c r="AZ67" i="22"/>
  <c r="BY66" i="22"/>
  <c r="BX66" i="22"/>
  <c r="BV66" i="22"/>
  <c r="BU66" i="22"/>
  <c r="BT66" i="22"/>
  <c r="BS66" i="22"/>
  <c r="AZ66" i="22"/>
  <c r="BY65" i="22"/>
  <c r="BX65" i="22"/>
  <c r="BV65" i="22"/>
  <c r="BU65" i="22"/>
  <c r="BT65" i="22"/>
  <c r="BS65" i="22"/>
  <c r="AZ65" i="22"/>
  <c r="BY64" i="22"/>
  <c r="BX64" i="22"/>
  <c r="BV64" i="22"/>
  <c r="BU64" i="22"/>
  <c r="BT64" i="22"/>
  <c r="BS64" i="22"/>
  <c r="AZ64" i="22"/>
  <c r="BY63" i="22"/>
  <c r="BX63" i="22"/>
  <c r="BV63" i="22"/>
  <c r="BT63" i="22"/>
  <c r="BS63" i="22"/>
  <c r="AZ63" i="22"/>
  <c r="BY62" i="22"/>
  <c r="BX62" i="22"/>
  <c r="BV62" i="22"/>
  <c r="BT62" i="22"/>
  <c r="BS62" i="22"/>
  <c r="AZ62" i="22"/>
  <c r="BY61" i="22"/>
  <c r="BX61" i="22"/>
  <c r="BV61" i="22"/>
  <c r="BT61" i="22"/>
  <c r="BS61" i="22"/>
  <c r="AZ61" i="22"/>
  <c r="BY60" i="22"/>
  <c r="BX60" i="22"/>
  <c r="BV60" i="22"/>
  <c r="BT60" i="22"/>
  <c r="BS60" i="22"/>
  <c r="AZ60" i="22"/>
  <c r="BY59" i="22"/>
  <c r="BX59" i="22"/>
  <c r="BV59" i="22"/>
  <c r="BT59" i="22"/>
  <c r="BS59" i="22"/>
  <c r="AZ59" i="22"/>
  <c r="BY58" i="22"/>
  <c r="BX58" i="22"/>
  <c r="BV58" i="22"/>
  <c r="BT58" i="22"/>
  <c r="BS58" i="22"/>
  <c r="BY57" i="22"/>
  <c r="BX57" i="22"/>
  <c r="BV57" i="22"/>
  <c r="BT57" i="22"/>
  <c r="BS57" i="22"/>
  <c r="BY56" i="22"/>
  <c r="BX56" i="22"/>
  <c r="BV56" i="22"/>
  <c r="BT56" i="22"/>
  <c r="BS56" i="22"/>
  <c r="BY55" i="22"/>
  <c r="BX55" i="22"/>
  <c r="BV55" i="22"/>
  <c r="BT55" i="22"/>
  <c r="BS55" i="22"/>
  <c r="BY54" i="22"/>
  <c r="BX54" i="22"/>
  <c r="BV54" i="22"/>
  <c r="BT54" i="22"/>
  <c r="BS54" i="22"/>
  <c r="BY53" i="22"/>
  <c r="BX53" i="22"/>
  <c r="BV53" i="22"/>
  <c r="BT53" i="22"/>
  <c r="BS53" i="22"/>
  <c r="AZ53" i="22"/>
  <c r="AZ54" i="22" s="1"/>
  <c r="AZ55" i="22" s="1"/>
  <c r="AZ56" i="22" s="1"/>
  <c r="AZ57" i="22" s="1"/>
  <c r="AZ58" i="22" s="1"/>
  <c r="BY52" i="22"/>
  <c r="BX52" i="22"/>
  <c r="BV52" i="22"/>
  <c r="BT52" i="22"/>
  <c r="BS52" i="22"/>
  <c r="BY51" i="22"/>
  <c r="BX51" i="22"/>
  <c r="BV51" i="22"/>
  <c r="BT51" i="22"/>
  <c r="BS51" i="22"/>
  <c r="BY50" i="22"/>
  <c r="BX50" i="22"/>
  <c r="BV50" i="22"/>
  <c r="BT50" i="22"/>
  <c r="BS50" i="22"/>
  <c r="AZ50" i="22"/>
  <c r="AZ51" i="22" s="1"/>
  <c r="AZ52" i="22" s="1"/>
  <c r="BY49" i="22"/>
  <c r="BX49" i="22"/>
  <c r="BV49" i="22"/>
  <c r="BT49" i="22"/>
  <c r="BS49" i="22"/>
  <c r="BY48" i="22"/>
  <c r="BX48" i="22"/>
  <c r="BV48" i="22"/>
  <c r="BT48" i="22"/>
  <c r="BS48" i="22"/>
  <c r="BY47" i="22"/>
  <c r="BX47" i="22"/>
  <c r="BV47" i="22"/>
  <c r="BT47" i="22"/>
  <c r="BS47" i="22"/>
  <c r="BY46" i="22"/>
  <c r="BX46" i="22"/>
  <c r="BV46" i="22"/>
  <c r="BT46" i="22"/>
  <c r="BS46" i="22"/>
  <c r="BY45" i="22"/>
  <c r="BX45" i="22"/>
  <c r="BV45" i="22"/>
  <c r="BT45" i="22"/>
  <c r="BS45" i="22"/>
  <c r="BY44" i="22"/>
  <c r="BX44" i="22"/>
  <c r="BV44" i="22"/>
  <c r="BT44" i="22"/>
  <c r="BS44" i="22"/>
  <c r="AZ44" i="22"/>
  <c r="AZ45" i="22" s="1"/>
  <c r="AZ46" i="22" s="1"/>
  <c r="AZ47" i="22" s="1"/>
  <c r="AZ48" i="22" s="1"/>
  <c r="AZ49" i="22" s="1"/>
  <c r="BY43" i="22"/>
  <c r="BX43" i="22"/>
  <c r="BV43" i="22"/>
  <c r="BT43" i="22"/>
  <c r="BS43" i="22"/>
  <c r="BY42" i="22"/>
  <c r="BX42" i="22"/>
  <c r="BV42" i="22"/>
  <c r="BT42" i="22"/>
  <c r="BS42" i="22"/>
  <c r="BY41" i="22"/>
  <c r="BX41" i="22"/>
  <c r="BV41" i="22"/>
  <c r="BT41" i="22"/>
  <c r="BS41" i="22"/>
  <c r="BY40" i="22"/>
  <c r="BX40" i="22"/>
  <c r="BV40" i="22"/>
  <c r="BT40" i="22"/>
  <c r="BS40" i="22"/>
  <c r="BY39" i="22"/>
  <c r="BX39" i="22"/>
  <c r="BV39" i="22"/>
  <c r="BT39" i="22"/>
  <c r="BS39" i="22"/>
  <c r="BY38" i="22"/>
  <c r="BX38" i="22"/>
  <c r="BV38" i="22"/>
  <c r="BT38" i="22"/>
  <c r="BS38" i="22"/>
  <c r="BY37" i="22"/>
  <c r="BX37" i="22"/>
  <c r="BV37" i="22"/>
  <c r="BT37" i="22"/>
  <c r="BS37" i="22"/>
  <c r="BY36" i="22"/>
  <c r="BX36" i="22"/>
  <c r="BV36" i="22"/>
  <c r="BT36" i="22"/>
  <c r="BS36" i="22"/>
  <c r="BY35" i="22"/>
  <c r="BX35" i="22"/>
  <c r="BV35" i="22"/>
  <c r="BT35" i="22"/>
  <c r="BS35" i="22"/>
  <c r="BY34" i="22"/>
  <c r="BX34" i="22"/>
  <c r="BV34" i="22"/>
  <c r="BT34" i="22"/>
  <c r="BS34" i="22"/>
  <c r="BY33" i="22"/>
  <c r="BX33" i="22"/>
  <c r="BV33" i="22"/>
  <c r="BT33" i="22"/>
  <c r="BS33" i="22"/>
  <c r="BY32" i="22"/>
  <c r="BX32" i="22"/>
  <c r="BV32" i="22"/>
  <c r="BT32" i="22"/>
  <c r="BS32" i="22"/>
  <c r="BY31" i="22"/>
  <c r="BX31" i="22"/>
  <c r="BV31" i="22"/>
  <c r="BT31" i="22"/>
  <c r="BS31" i="22"/>
  <c r="BY30" i="22"/>
  <c r="BX30" i="22"/>
  <c r="BV30" i="22"/>
  <c r="BT30" i="22"/>
  <c r="BS30" i="22"/>
  <c r="BY29" i="22"/>
  <c r="BX29" i="22"/>
  <c r="BV29" i="22"/>
  <c r="BT29" i="22"/>
  <c r="BS29" i="22"/>
  <c r="BY28" i="22"/>
  <c r="BX28" i="22"/>
  <c r="BV28" i="22"/>
  <c r="BT28" i="22"/>
  <c r="BS28" i="22"/>
  <c r="BY27" i="22"/>
  <c r="BX27" i="22"/>
  <c r="BV27" i="22"/>
  <c r="BT27" i="22"/>
  <c r="BS27" i="22"/>
  <c r="BY26" i="22"/>
  <c r="BX26" i="22"/>
  <c r="BV26" i="22"/>
  <c r="BT26" i="22"/>
  <c r="BS26" i="22"/>
  <c r="BY25" i="22"/>
  <c r="BX25" i="22"/>
  <c r="BV25" i="22"/>
  <c r="BT25" i="22"/>
  <c r="BS25" i="22"/>
  <c r="AZ25" i="22"/>
  <c r="AZ26" i="22" s="1"/>
  <c r="AZ27" i="22" s="1"/>
  <c r="AZ28" i="22" s="1"/>
  <c r="AZ29" i="22" s="1"/>
  <c r="AZ30" i="22" s="1"/>
  <c r="AZ31" i="22" s="1"/>
  <c r="AZ32" i="22" s="1"/>
  <c r="AZ33" i="22" s="1"/>
  <c r="AZ34" i="22" s="1"/>
  <c r="AZ35" i="22" s="1"/>
  <c r="AZ36" i="22" s="1"/>
  <c r="AZ37" i="22" s="1"/>
  <c r="AZ38" i="22" s="1"/>
  <c r="AZ39" i="22" s="1"/>
  <c r="AZ40" i="22" s="1"/>
  <c r="AZ41" i="22" s="1"/>
  <c r="AZ42" i="22" s="1"/>
  <c r="AZ43" i="22" s="1"/>
  <c r="BY24" i="22"/>
  <c r="BX24" i="22"/>
  <c r="BV24" i="22"/>
  <c r="BT24" i="22"/>
  <c r="BS24" i="22"/>
  <c r="BY23" i="22"/>
  <c r="BX23" i="22"/>
  <c r="BV23" i="22"/>
  <c r="BT23" i="22"/>
  <c r="BS23" i="22"/>
  <c r="BY22" i="22"/>
  <c r="BX22" i="22"/>
  <c r="BV22" i="22"/>
  <c r="BT22" i="22"/>
  <c r="BS22" i="22"/>
  <c r="BY21" i="22"/>
  <c r="BX21" i="22"/>
  <c r="BV21" i="22"/>
  <c r="BT21" i="22"/>
  <c r="BS21" i="22"/>
  <c r="BY20" i="22"/>
  <c r="BX20" i="22"/>
  <c r="BV20" i="22"/>
  <c r="BT20" i="22"/>
  <c r="BS20" i="22"/>
  <c r="BY19" i="22"/>
  <c r="BX19" i="22"/>
  <c r="BV19" i="22"/>
  <c r="BT19" i="22"/>
  <c r="BS19" i="22"/>
  <c r="M19" i="22"/>
  <c r="BY18" i="22"/>
  <c r="BX18" i="22"/>
  <c r="BV18" i="22"/>
  <c r="BT18" i="22"/>
  <c r="BS18" i="22"/>
  <c r="M18" i="22"/>
  <c r="BY17" i="22"/>
  <c r="BX17" i="22"/>
  <c r="BV17" i="22"/>
  <c r="BT17" i="22"/>
  <c r="BS17" i="22"/>
  <c r="M17" i="22"/>
  <c r="BY16" i="22"/>
  <c r="BX16" i="22"/>
  <c r="BV16" i="22"/>
  <c r="BT16" i="22"/>
  <c r="BS16" i="22"/>
  <c r="M16" i="22"/>
  <c r="BY15" i="22"/>
  <c r="BX15" i="22"/>
  <c r="BV15" i="22"/>
  <c r="BT15" i="22"/>
  <c r="BS15" i="22"/>
  <c r="M15" i="22"/>
  <c r="BY14" i="22"/>
  <c r="BX14" i="22"/>
  <c r="BV14" i="22"/>
  <c r="BT14" i="22"/>
  <c r="BS14" i="22"/>
  <c r="M14" i="22"/>
  <c r="BY13" i="22"/>
  <c r="BX13" i="22"/>
  <c r="BV13" i="22"/>
  <c r="BT13" i="22"/>
  <c r="BS13" i="22"/>
  <c r="M13" i="22"/>
  <c r="BY12" i="22"/>
  <c r="BX12" i="22"/>
  <c r="BV12" i="22"/>
  <c r="BT12" i="22"/>
  <c r="BS12" i="22"/>
  <c r="M12" i="22"/>
  <c r="BY11" i="22"/>
  <c r="BX11" i="22"/>
  <c r="BV11" i="22"/>
  <c r="BT11" i="22"/>
  <c r="BS11" i="22"/>
  <c r="AR11" i="22"/>
  <c r="AQ11" i="22"/>
  <c r="AP11" i="22"/>
  <c r="M11" i="22"/>
  <c r="BY10" i="22"/>
  <c r="BX10" i="22"/>
  <c r="BV10" i="22"/>
  <c r="BT10" i="22"/>
  <c r="BS10" i="22"/>
  <c r="BL10" i="22"/>
  <c r="BJ10" i="22"/>
  <c r="BH10" i="22"/>
  <c r="AR10" i="22"/>
  <c r="AQ10" i="22"/>
  <c r="BO10" i="22" s="1"/>
  <c r="AP10" i="22"/>
  <c r="BN10" i="22" s="1"/>
  <c r="AD10" i="22"/>
  <c r="AC10" i="22"/>
  <c r="AB10" i="22"/>
  <c r="M10" i="22"/>
  <c r="BY9" i="22"/>
  <c r="BX9" i="22"/>
  <c r="BV9" i="22"/>
  <c r="BT9" i="22"/>
  <c r="BS9" i="22"/>
  <c r="AZ9" i="22"/>
  <c r="AZ10" i="22" s="1"/>
  <c r="AN9" i="22"/>
  <c r="AD9" i="22"/>
  <c r="AC9" i="22"/>
  <c r="AB9" i="22"/>
  <c r="V9" i="22"/>
  <c r="M9" i="22"/>
  <c r="BY8" i="22"/>
  <c r="BX8" i="22"/>
  <c r="BV8" i="22"/>
  <c r="BT8" i="22"/>
  <c r="BS8" i="22"/>
  <c r="AN8" i="22"/>
  <c r="AD8" i="22"/>
  <c r="AC8" i="22"/>
  <c r="AB8" i="22"/>
  <c r="V8" i="22"/>
  <c r="M8" i="22"/>
  <c r="BY7" i="22"/>
  <c r="BX7" i="22"/>
  <c r="BV7" i="22"/>
  <c r="BT7" i="22"/>
  <c r="BS7" i="22"/>
  <c r="AN7" i="22"/>
  <c r="AD7" i="22"/>
  <c r="AA7" i="22" s="1"/>
  <c r="AC7" i="22"/>
  <c r="Z7" i="22" s="1"/>
  <c r="AB7" i="22"/>
  <c r="Y7" i="22" s="1"/>
  <c r="V7" i="22"/>
  <c r="M7" i="22"/>
  <c r="BY6" i="22"/>
  <c r="BX6" i="22"/>
  <c r="BV6" i="22"/>
  <c r="BT6" i="22"/>
  <c r="BS6" i="22"/>
  <c r="AN6" i="22"/>
  <c r="V6" i="22"/>
  <c r="O6" i="22"/>
  <c r="M6" i="22"/>
  <c r="H6" i="22"/>
  <c r="C6" i="22"/>
  <c r="BY5" i="22"/>
  <c r="BX5" i="22"/>
  <c r="BV5" i="22"/>
  <c r="BT5" i="22"/>
  <c r="BS5" i="22"/>
  <c r="BA5" i="22"/>
  <c r="BA6" i="22" s="1"/>
  <c r="AZ5" i="22"/>
  <c r="AN5" i="22"/>
  <c r="AM5" i="22" s="1"/>
  <c r="AM6" i="22" s="1"/>
  <c r="V5" i="22"/>
  <c r="M5" i="22"/>
  <c r="BY4" i="22"/>
  <c r="BX4" i="22"/>
  <c r="BV4" i="22"/>
  <c r="BT4" i="22"/>
  <c r="BS4" i="22"/>
  <c r="BY3" i="22"/>
  <c r="BX3" i="22"/>
  <c r="BV3" i="22"/>
  <c r="BU3" i="22"/>
  <c r="BT3" i="22"/>
  <c r="BS3" i="22"/>
  <c r="BG5" i="1"/>
  <c r="BF5" i="1"/>
  <c r="AE111" i="21"/>
  <c r="AF111" i="21"/>
  <c r="AG111" i="21"/>
  <c r="AH111" i="21"/>
  <c r="AE112" i="21"/>
  <c r="AF112" i="21"/>
  <c r="AG112" i="21"/>
  <c r="AH112" i="21"/>
  <c r="AE113" i="21"/>
  <c r="AF113" i="21"/>
  <c r="AG113" i="21"/>
  <c r="AH113" i="21"/>
  <c r="AE114" i="21"/>
  <c r="AF114" i="21"/>
  <c r="AG114" i="21"/>
  <c r="AH114" i="21"/>
  <c r="AE115" i="21"/>
  <c r="AF115" i="21"/>
  <c r="AG115" i="21"/>
  <c r="AH115" i="21"/>
  <c r="AE116" i="21"/>
  <c r="AF116" i="21"/>
  <c r="AG116" i="21"/>
  <c r="AH116" i="21"/>
  <c r="AE117" i="21"/>
  <c r="AF117" i="21"/>
  <c r="AG117" i="21"/>
  <c r="AH117" i="21"/>
  <c r="AE118" i="21"/>
  <c r="AF118" i="21"/>
  <c r="AG118" i="21"/>
  <c r="AH118" i="21"/>
  <c r="AE119" i="21"/>
  <c r="AF119" i="21"/>
  <c r="AG119" i="21"/>
  <c r="AH119" i="21"/>
  <c r="AE120" i="21"/>
  <c r="AF120" i="21"/>
  <c r="AG120" i="21"/>
  <c r="AH120" i="21"/>
  <c r="AE121" i="21"/>
  <c r="AF121" i="21"/>
  <c r="AG121" i="21"/>
  <c r="AH121" i="21"/>
  <c r="AE122" i="21"/>
  <c r="AF122" i="21"/>
  <c r="AG122" i="21"/>
  <c r="AH122" i="21"/>
  <c r="AE123" i="21"/>
  <c r="AF123" i="21"/>
  <c r="AG123" i="21"/>
  <c r="AH123" i="21"/>
  <c r="AE124" i="21"/>
  <c r="AF124" i="21"/>
  <c r="AG124" i="21"/>
  <c r="AH124" i="21"/>
  <c r="AE125" i="21"/>
  <c r="AF125" i="21"/>
  <c r="AG125" i="21"/>
  <c r="AH125" i="21"/>
  <c r="AE126" i="21"/>
  <c r="AF126" i="21"/>
  <c r="AG126" i="21"/>
  <c r="AH126" i="21"/>
  <c r="AE127" i="21"/>
  <c r="AF127" i="21"/>
  <c r="AG127" i="21"/>
  <c r="AH127" i="21"/>
  <c r="AE128" i="21"/>
  <c r="AF128" i="21"/>
  <c r="AG128" i="21"/>
  <c r="AH128" i="21"/>
  <c r="AE129" i="21"/>
  <c r="AF129" i="21"/>
  <c r="AG129" i="21"/>
  <c r="AH129" i="21"/>
  <c r="AE130" i="21"/>
  <c r="AF130" i="21"/>
  <c r="AG130" i="21"/>
  <c r="AH130" i="21"/>
  <c r="AE131" i="21"/>
  <c r="AF131" i="21"/>
  <c r="AG131" i="21"/>
  <c r="AH131" i="21"/>
  <c r="AE132" i="21"/>
  <c r="AF132" i="21"/>
  <c r="AG132" i="21"/>
  <c r="AH132" i="21"/>
  <c r="AE133" i="21"/>
  <c r="AF133" i="21"/>
  <c r="AG133" i="21"/>
  <c r="AH133" i="21"/>
  <c r="AE134" i="21"/>
  <c r="AF134" i="21"/>
  <c r="AG134" i="21"/>
  <c r="AH134" i="21"/>
  <c r="AE135" i="21"/>
  <c r="AF135" i="21"/>
  <c r="AG135" i="21"/>
  <c r="AH135" i="21"/>
  <c r="AE136" i="21"/>
  <c r="AF136" i="21"/>
  <c r="AG136" i="21"/>
  <c r="AH136" i="21"/>
  <c r="AE137" i="21"/>
  <c r="AF137" i="21"/>
  <c r="AG137" i="21"/>
  <c r="AH137" i="21"/>
  <c r="AE138" i="21"/>
  <c r="AF138" i="21"/>
  <c r="AG138" i="21"/>
  <c r="AH138" i="21"/>
  <c r="AE139" i="21"/>
  <c r="AF139" i="21"/>
  <c r="AG139" i="21"/>
  <c r="AH139" i="21"/>
  <c r="AE140" i="21"/>
  <c r="AF140" i="21"/>
  <c r="AG140" i="21"/>
  <c r="AH140" i="21"/>
  <c r="AE141" i="21"/>
  <c r="AF141" i="21"/>
  <c r="AG141" i="21"/>
  <c r="AH141" i="21"/>
  <c r="AE142" i="21"/>
  <c r="AF142" i="21"/>
  <c r="AG142" i="21"/>
  <c r="AH142" i="21"/>
  <c r="AE143" i="21"/>
  <c r="AF143" i="21"/>
  <c r="AG143" i="21"/>
  <c r="AH143" i="21"/>
  <c r="AE144" i="21"/>
  <c r="AF144" i="21"/>
  <c r="AG144" i="21"/>
  <c r="AH144" i="21"/>
  <c r="AE145" i="21"/>
  <c r="AF145" i="21"/>
  <c r="AG145" i="21"/>
  <c r="AH145" i="21"/>
  <c r="AE146" i="21"/>
  <c r="AF146" i="21"/>
  <c r="AG146" i="21"/>
  <c r="AH146" i="21"/>
  <c r="AE147" i="21"/>
  <c r="AF147" i="21"/>
  <c r="AG147" i="21"/>
  <c r="AH147" i="21"/>
  <c r="AE148" i="21"/>
  <c r="AF148" i="21"/>
  <c r="AG148" i="21"/>
  <c r="AH148" i="21"/>
  <c r="AE149" i="21"/>
  <c r="AF149" i="21"/>
  <c r="AG149" i="21"/>
  <c r="AH149" i="21"/>
  <c r="AE150" i="21"/>
  <c r="AF150" i="21"/>
  <c r="AG150" i="21"/>
  <c r="AH150" i="21"/>
  <c r="AE151" i="21"/>
  <c r="AF151" i="21"/>
  <c r="AG151" i="21"/>
  <c r="AH151" i="21"/>
  <c r="AE152" i="21"/>
  <c r="AF152" i="21"/>
  <c r="AG152" i="21"/>
  <c r="AH152" i="21"/>
  <c r="AE153" i="21"/>
  <c r="AF153" i="21"/>
  <c r="AG153" i="21"/>
  <c r="AH153" i="21"/>
  <c r="AE154" i="21"/>
  <c r="AF154" i="21"/>
  <c r="AG154" i="21"/>
  <c r="AH154" i="21"/>
  <c r="AE155" i="21"/>
  <c r="AF155" i="21"/>
  <c r="AG155" i="21"/>
  <c r="AH155" i="21"/>
  <c r="AE156" i="21"/>
  <c r="AF156" i="21"/>
  <c r="AG156" i="21"/>
  <c r="AH156" i="21"/>
  <c r="AE157" i="21"/>
  <c r="AF157" i="21"/>
  <c r="AG157" i="21"/>
  <c r="AH157" i="21"/>
  <c r="AE158" i="21"/>
  <c r="AF158" i="21"/>
  <c r="AG158" i="21"/>
  <c r="AH158" i="21"/>
  <c r="AE159" i="21"/>
  <c r="AF159" i="21"/>
  <c r="AG159" i="21"/>
  <c r="AH159" i="21"/>
  <c r="AE160" i="21"/>
  <c r="AF160" i="21"/>
  <c r="AG160" i="21"/>
  <c r="AH160" i="21"/>
  <c r="AE161" i="21"/>
  <c r="AF161" i="21"/>
  <c r="AG161" i="21"/>
  <c r="AH161" i="21"/>
  <c r="AE162" i="21"/>
  <c r="AF162" i="21"/>
  <c r="AG162" i="21"/>
  <c r="AH162" i="21"/>
  <c r="AE163" i="21"/>
  <c r="AF163" i="21"/>
  <c r="AG163" i="21"/>
  <c r="AH163" i="21"/>
  <c r="AE164" i="21"/>
  <c r="AF164" i="21"/>
  <c r="AG164" i="21"/>
  <c r="AH164" i="21"/>
  <c r="AE165" i="21"/>
  <c r="AF165" i="21"/>
  <c r="AG165" i="21"/>
  <c r="AH165" i="21"/>
  <c r="AE166" i="21"/>
  <c r="AF166" i="21"/>
  <c r="AG166" i="21"/>
  <c r="AH166" i="21"/>
  <c r="AE167" i="21"/>
  <c r="AF167" i="21"/>
  <c r="AG167" i="21"/>
  <c r="AH167" i="21"/>
  <c r="AE168" i="21"/>
  <c r="AF168" i="21"/>
  <c r="AG168" i="21"/>
  <c r="AH168" i="21"/>
  <c r="AE169" i="21"/>
  <c r="AF169" i="21"/>
  <c r="AG169" i="21"/>
  <c r="AH169" i="21"/>
  <c r="AE170" i="21"/>
  <c r="AF170" i="21"/>
  <c r="AG170" i="21"/>
  <c r="AH170" i="21"/>
  <c r="AE171" i="21"/>
  <c r="AF171" i="21"/>
  <c r="AG171" i="21"/>
  <c r="AH171" i="21"/>
  <c r="AE172" i="21"/>
  <c r="AF172" i="21"/>
  <c r="AG172" i="21"/>
  <c r="AH172" i="21"/>
  <c r="AE173" i="21"/>
  <c r="AF173" i="21"/>
  <c r="AG173" i="21"/>
  <c r="AH173" i="21"/>
  <c r="AE174" i="21"/>
  <c r="AF174" i="21"/>
  <c r="AG174" i="21"/>
  <c r="AH174" i="21"/>
  <c r="AE175" i="21"/>
  <c r="AF175" i="21"/>
  <c r="AG175" i="21"/>
  <c r="AH175" i="21"/>
  <c r="AE176" i="21"/>
  <c r="AF176" i="21"/>
  <c r="AG176" i="21"/>
  <c r="AH176" i="21"/>
  <c r="AE177" i="21"/>
  <c r="AF177" i="21"/>
  <c r="AG177" i="21"/>
  <c r="AH177" i="21"/>
  <c r="AE178" i="21"/>
  <c r="AF178" i="21"/>
  <c r="AG178" i="21"/>
  <c r="AH178" i="21"/>
  <c r="AE179" i="21"/>
  <c r="AF179" i="21"/>
  <c r="AG179" i="21"/>
  <c r="AH179" i="21"/>
  <c r="AE180" i="21"/>
  <c r="AF180" i="21"/>
  <c r="AG180" i="21"/>
  <c r="AH180" i="21"/>
  <c r="AE181" i="21"/>
  <c r="AF181" i="21"/>
  <c r="AG181" i="21"/>
  <c r="AH181" i="21"/>
  <c r="AE182" i="21"/>
  <c r="AF182" i="21"/>
  <c r="AG182" i="21"/>
  <c r="AH182" i="21"/>
  <c r="AE183" i="21"/>
  <c r="AF183" i="21"/>
  <c r="AG183" i="21"/>
  <c r="AH183" i="21"/>
  <c r="AE184" i="21"/>
  <c r="AF184" i="21"/>
  <c r="AG184" i="21"/>
  <c r="AH184" i="21"/>
  <c r="AE185" i="21"/>
  <c r="AF185" i="21"/>
  <c r="AG185" i="21"/>
  <c r="AH185" i="21"/>
  <c r="AE186" i="21"/>
  <c r="AF186" i="21"/>
  <c r="AG186" i="21"/>
  <c r="AH186" i="21"/>
  <c r="AE187" i="21"/>
  <c r="AF187" i="21"/>
  <c r="AG187" i="21"/>
  <c r="AH187" i="21"/>
  <c r="AE188" i="21"/>
  <c r="AF188" i="21"/>
  <c r="AG188" i="21"/>
  <c r="AH188" i="21"/>
  <c r="AE189" i="21"/>
  <c r="AF189" i="21"/>
  <c r="AG189" i="21"/>
  <c r="AH189" i="21"/>
  <c r="AE190" i="21"/>
  <c r="AF190" i="21"/>
  <c r="AG190" i="21"/>
  <c r="AH190" i="21"/>
  <c r="AE191" i="21"/>
  <c r="AF191" i="21"/>
  <c r="AG191" i="21"/>
  <c r="AH191" i="21"/>
  <c r="AE192" i="21"/>
  <c r="AF192" i="21"/>
  <c r="AG192" i="21"/>
  <c r="AH192" i="21"/>
  <c r="AE193" i="21"/>
  <c r="AF193" i="21"/>
  <c r="AG193" i="21"/>
  <c r="AH193" i="21"/>
  <c r="AE194" i="21"/>
  <c r="AF194" i="21"/>
  <c r="AG194" i="21"/>
  <c r="AH194" i="21"/>
  <c r="AE195" i="21"/>
  <c r="AF195" i="21"/>
  <c r="AG195" i="21"/>
  <c r="AH195" i="21"/>
  <c r="AE196" i="21"/>
  <c r="AF196" i="21"/>
  <c r="AE197" i="21"/>
  <c r="AF197" i="21"/>
  <c r="AE198" i="21"/>
  <c r="AF198" i="21"/>
  <c r="AE199" i="21"/>
  <c r="AF199" i="21"/>
  <c r="AE200" i="21"/>
  <c r="AF200" i="21"/>
  <c r="AE201" i="21"/>
  <c r="AF201" i="21"/>
  <c r="AE202" i="21"/>
  <c r="AF202" i="21"/>
  <c r="AE203" i="21"/>
  <c r="AF203" i="21"/>
  <c r="AE204" i="21"/>
  <c r="AF204" i="21"/>
  <c r="AE205" i="21"/>
  <c r="AF205" i="21"/>
  <c r="AE206" i="21"/>
  <c r="AF206" i="21"/>
  <c r="AE207" i="21"/>
  <c r="AF207" i="21"/>
  <c r="AE208" i="21"/>
  <c r="AF208" i="21"/>
  <c r="AE209" i="21"/>
  <c r="AF209" i="21"/>
  <c r="B3" i="21"/>
  <c r="AW5" i="1"/>
  <c r="AV5" i="1"/>
  <c r="BX282" i="21"/>
  <c r="BW282" i="21"/>
  <c r="BU282" i="21"/>
  <c r="BT282" i="21"/>
  <c r="BS282" i="21"/>
  <c r="BR282" i="21"/>
  <c r="BX281" i="21"/>
  <c r="BW281" i="21"/>
  <c r="BU281" i="21"/>
  <c r="BT281" i="21"/>
  <c r="BS281" i="21"/>
  <c r="BR281" i="21"/>
  <c r="BX280" i="21"/>
  <c r="BW280" i="21"/>
  <c r="BU280" i="21"/>
  <c r="BT280" i="21"/>
  <c r="BS280" i="21"/>
  <c r="BR280" i="21"/>
  <c r="BX279" i="21"/>
  <c r="BW279" i="21"/>
  <c r="BU279" i="21"/>
  <c r="BT279" i="21"/>
  <c r="BS279" i="21"/>
  <c r="BR279" i="21"/>
  <c r="BX278" i="21"/>
  <c r="BW278" i="21"/>
  <c r="BU278" i="21"/>
  <c r="BT278" i="21"/>
  <c r="BS278" i="21"/>
  <c r="BR278" i="21"/>
  <c r="BX277" i="21"/>
  <c r="BW277" i="21"/>
  <c r="BU277" i="21"/>
  <c r="BT277" i="21"/>
  <c r="BS277" i="21"/>
  <c r="BR277" i="21"/>
  <c r="BX276" i="21"/>
  <c r="BW276" i="21"/>
  <c r="BU276" i="21"/>
  <c r="BT276" i="21"/>
  <c r="BS276" i="21"/>
  <c r="BR276" i="21"/>
  <c r="BX275" i="21"/>
  <c r="BW275" i="21"/>
  <c r="BU275" i="21"/>
  <c r="BT275" i="21"/>
  <c r="BS275" i="21"/>
  <c r="BR275" i="21"/>
  <c r="BX274" i="21"/>
  <c r="BW274" i="21"/>
  <c r="BU274" i="21"/>
  <c r="BT274" i="21"/>
  <c r="BS274" i="21"/>
  <c r="BR274" i="21"/>
  <c r="BX273" i="21"/>
  <c r="BW273" i="21"/>
  <c r="BU273" i="21"/>
  <c r="BT273" i="21"/>
  <c r="BS273" i="21"/>
  <c r="BR273" i="21"/>
  <c r="BX272" i="21"/>
  <c r="BW272" i="21"/>
  <c r="BU272" i="21"/>
  <c r="BT272" i="21"/>
  <c r="BS272" i="21"/>
  <c r="BR272" i="21"/>
  <c r="BX271" i="21"/>
  <c r="BW271" i="21"/>
  <c r="BU271" i="21"/>
  <c r="BT271" i="21"/>
  <c r="BS271" i="21"/>
  <c r="BR271" i="21"/>
  <c r="BX270" i="21"/>
  <c r="BW270" i="21"/>
  <c r="BU270" i="21"/>
  <c r="BT270" i="21"/>
  <c r="BS270" i="21"/>
  <c r="BR270" i="21"/>
  <c r="BX269" i="21"/>
  <c r="BW269" i="21"/>
  <c r="BU269" i="21"/>
  <c r="BT269" i="21"/>
  <c r="BS269" i="21"/>
  <c r="BR269" i="21"/>
  <c r="BX268" i="21"/>
  <c r="BW268" i="21"/>
  <c r="BU268" i="21"/>
  <c r="BT268" i="21"/>
  <c r="BS268" i="21"/>
  <c r="BR268" i="21"/>
  <c r="BX267" i="21"/>
  <c r="BW267" i="21"/>
  <c r="BU267" i="21"/>
  <c r="BT267" i="21"/>
  <c r="BS267" i="21"/>
  <c r="BR267" i="21"/>
  <c r="BX266" i="21"/>
  <c r="BW266" i="21"/>
  <c r="BU266" i="21"/>
  <c r="BT266" i="21"/>
  <c r="BS266" i="21"/>
  <c r="BR266" i="21"/>
  <c r="BX265" i="21"/>
  <c r="BW265" i="21"/>
  <c r="BU265" i="21"/>
  <c r="BT265" i="21"/>
  <c r="BS265" i="21"/>
  <c r="BR265" i="21"/>
  <c r="BX264" i="21"/>
  <c r="BW264" i="21"/>
  <c r="BU264" i="21"/>
  <c r="BT264" i="21"/>
  <c r="BS264" i="21"/>
  <c r="BR264" i="21"/>
  <c r="BX263" i="21"/>
  <c r="BW263" i="21"/>
  <c r="BU263" i="21"/>
  <c r="BT263" i="21"/>
  <c r="BS263" i="21"/>
  <c r="BR263" i="21"/>
  <c r="BX262" i="21"/>
  <c r="BW262" i="21"/>
  <c r="BU262" i="21"/>
  <c r="BT262" i="21"/>
  <c r="BS262" i="21"/>
  <c r="BR262" i="21"/>
  <c r="BX261" i="21"/>
  <c r="BW261" i="21"/>
  <c r="BU261" i="21"/>
  <c r="BT261" i="21"/>
  <c r="BS261" i="21"/>
  <c r="BR261" i="21"/>
  <c r="BX260" i="21"/>
  <c r="BW260" i="21"/>
  <c r="BU260" i="21"/>
  <c r="BT260" i="21"/>
  <c r="BS260" i="21"/>
  <c r="BR260" i="21"/>
  <c r="BX259" i="21"/>
  <c r="BW259" i="21"/>
  <c r="BU259" i="21"/>
  <c r="BT259" i="21"/>
  <c r="BS259" i="21"/>
  <c r="BR259" i="21"/>
  <c r="BX258" i="21"/>
  <c r="BW258" i="21"/>
  <c r="BU258" i="21"/>
  <c r="BT258" i="21"/>
  <c r="BS258" i="21"/>
  <c r="BR258" i="21"/>
  <c r="BX257" i="21"/>
  <c r="BW257" i="21"/>
  <c r="BU257" i="21"/>
  <c r="BT257" i="21"/>
  <c r="BS257" i="21"/>
  <c r="BR257" i="21"/>
  <c r="BX256" i="21"/>
  <c r="BW256" i="21"/>
  <c r="BU256" i="21"/>
  <c r="BT256" i="21"/>
  <c r="BS256" i="21"/>
  <c r="BR256" i="21"/>
  <c r="BX255" i="21"/>
  <c r="BW255" i="21"/>
  <c r="BU255" i="21"/>
  <c r="BT255" i="21"/>
  <c r="BS255" i="21"/>
  <c r="BR255" i="21"/>
  <c r="BX254" i="21"/>
  <c r="BW254" i="21"/>
  <c r="BU254" i="21"/>
  <c r="BT254" i="21"/>
  <c r="BS254" i="21"/>
  <c r="BR254" i="21"/>
  <c r="BX253" i="21"/>
  <c r="BW253" i="21"/>
  <c r="BU253" i="21"/>
  <c r="BT253" i="21"/>
  <c r="BS253" i="21"/>
  <c r="BR253" i="21"/>
  <c r="BX252" i="21"/>
  <c r="BW252" i="21"/>
  <c r="BU252" i="21"/>
  <c r="BT252" i="21"/>
  <c r="BS252" i="21"/>
  <c r="BR252" i="21"/>
  <c r="BX251" i="21"/>
  <c r="BW251" i="21"/>
  <c r="BU251" i="21"/>
  <c r="BT251" i="21"/>
  <c r="BS251" i="21"/>
  <c r="BR251" i="21"/>
  <c r="BX250" i="21"/>
  <c r="BW250" i="21"/>
  <c r="BU250" i="21"/>
  <c r="BT250" i="21"/>
  <c r="BS250" i="21"/>
  <c r="BR250" i="21"/>
  <c r="BX249" i="21"/>
  <c r="BW249" i="21"/>
  <c r="BU249" i="21"/>
  <c r="BT249" i="21"/>
  <c r="BS249" i="21"/>
  <c r="BR249" i="21"/>
  <c r="BX248" i="21"/>
  <c r="BW248" i="21"/>
  <c r="BU248" i="21"/>
  <c r="BT248" i="21"/>
  <c r="BS248" i="21"/>
  <c r="BR248" i="21"/>
  <c r="BX247" i="21"/>
  <c r="BW247" i="21"/>
  <c r="BU247" i="21"/>
  <c r="BT247" i="21"/>
  <c r="BS247" i="21"/>
  <c r="BR247" i="21"/>
  <c r="BX246" i="21"/>
  <c r="BW246" i="21"/>
  <c r="BU246" i="21"/>
  <c r="BT246" i="21"/>
  <c r="BS246" i="21"/>
  <c r="BR246" i="21"/>
  <c r="BX245" i="21"/>
  <c r="BW245" i="21"/>
  <c r="BU245" i="21"/>
  <c r="BT245" i="21"/>
  <c r="BS245" i="21"/>
  <c r="BR245" i="21"/>
  <c r="BX244" i="21"/>
  <c r="BW244" i="21"/>
  <c r="BU244" i="21"/>
  <c r="BT244" i="21"/>
  <c r="BS244" i="21"/>
  <c r="BR244" i="21"/>
  <c r="BX243" i="21"/>
  <c r="BW243" i="21"/>
  <c r="BU243" i="21"/>
  <c r="BT243" i="21"/>
  <c r="BS243" i="21"/>
  <c r="BR243" i="21"/>
  <c r="BX242" i="21"/>
  <c r="BW242" i="21"/>
  <c r="BU242" i="21"/>
  <c r="BT242" i="21"/>
  <c r="BS242" i="21"/>
  <c r="BR242" i="21"/>
  <c r="BX241" i="21"/>
  <c r="BW241" i="21"/>
  <c r="BU241" i="21"/>
  <c r="BT241" i="21"/>
  <c r="BS241" i="21"/>
  <c r="BR241" i="21"/>
  <c r="BX240" i="21"/>
  <c r="BW240" i="21"/>
  <c r="BU240" i="21"/>
  <c r="BT240" i="21"/>
  <c r="BS240" i="21"/>
  <c r="BR240" i="21"/>
  <c r="BX239" i="21"/>
  <c r="BW239" i="21"/>
  <c r="BU239" i="21"/>
  <c r="BT239" i="21"/>
  <c r="BS239" i="21"/>
  <c r="BR239" i="21"/>
  <c r="BX238" i="21"/>
  <c r="BW238" i="21"/>
  <c r="BU238" i="21"/>
  <c r="BT238" i="21"/>
  <c r="BS238" i="21"/>
  <c r="BR238" i="21"/>
  <c r="BX237" i="21"/>
  <c r="BW237" i="21"/>
  <c r="BU237" i="21"/>
  <c r="BT237" i="21"/>
  <c r="BS237" i="21"/>
  <c r="BR237" i="21"/>
  <c r="BX236" i="21"/>
  <c r="BW236" i="21"/>
  <c r="BU236" i="21"/>
  <c r="BT236" i="21"/>
  <c r="BS236" i="21"/>
  <c r="BR236" i="21"/>
  <c r="BX235" i="21"/>
  <c r="BW235" i="21"/>
  <c r="BU235" i="21"/>
  <c r="BT235" i="21"/>
  <c r="BS235" i="21"/>
  <c r="BR235" i="21"/>
  <c r="BX234" i="21"/>
  <c r="BW234" i="21"/>
  <c r="BU234" i="21"/>
  <c r="BT234" i="21"/>
  <c r="BS234" i="21"/>
  <c r="BR234" i="21"/>
  <c r="BX233" i="21"/>
  <c r="BW233" i="21"/>
  <c r="BU233" i="21"/>
  <c r="BT233" i="21"/>
  <c r="BS233" i="21"/>
  <c r="BR233" i="21"/>
  <c r="BX232" i="21"/>
  <c r="BW232" i="21"/>
  <c r="BU232" i="21"/>
  <c r="BT232" i="21"/>
  <c r="BS232" i="21"/>
  <c r="BR232" i="21"/>
  <c r="BX231" i="21"/>
  <c r="BW231" i="21"/>
  <c r="BU231" i="21"/>
  <c r="BT231" i="21"/>
  <c r="BS231" i="21"/>
  <c r="BR231" i="21"/>
  <c r="BX230" i="21"/>
  <c r="BW230" i="21"/>
  <c r="BU230" i="21"/>
  <c r="BT230" i="21"/>
  <c r="BS230" i="21"/>
  <c r="BR230" i="21"/>
  <c r="BX229" i="21"/>
  <c r="BW229" i="21"/>
  <c r="BU229" i="21"/>
  <c r="BT229" i="21"/>
  <c r="BS229" i="21"/>
  <c r="BR229" i="21"/>
  <c r="AR229" i="21"/>
  <c r="AQ229" i="21"/>
  <c r="AP229" i="21"/>
  <c r="BX228" i="21"/>
  <c r="BW228" i="21"/>
  <c r="BU228" i="21"/>
  <c r="BT228" i="21"/>
  <c r="BS228" i="21"/>
  <c r="BR228" i="21"/>
  <c r="AR228" i="21"/>
  <c r="AQ228" i="21"/>
  <c r="AP228" i="21"/>
  <c r="BX227" i="21"/>
  <c r="BW227" i="21"/>
  <c r="BU227" i="21"/>
  <c r="BT227" i="21"/>
  <c r="BS227" i="21"/>
  <c r="BR227" i="21"/>
  <c r="AR227" i="21"/>
  <c r="AQ227" i="21"/>
  <c r="AP227" i="21"/>
  <c r="BX226" i="21"/>
  <c r="BW226" i="21"/>
  <c r="BU226" i="21"/>
  <c r="BT226" i="21"/>
  <c r="BS226" i="21"/>
  <c r="BR226" i="21"/>
  <c r="AR226" i="21"/>
  <c r="AQ226" i="21"/>
  <c r="AP226" i="21"/>
  <c r="BX225" i="21"/>
  <c r="BW225" i="21"/>
  <c r="BU225" i="21"/>
  <c r="BT225" i="21"/>
  <c r="BS225" i="21"/>
  <c r="BR225" i="21"/>
  <c r="AR225" i="21"/>
  <c r="AQ225" i="21"/>
  <c r="AP225" i="21"/>
  <c r="BX224" i="21"/>
  <c r="BW224" i="21"/>
  <c r="BU224" i="21"/>
  <c r="BT224" i="21"/>
  <c r="BS224" i="21"/>
  <c r="BR224" i="21"/>
  <c r="AR224" i="21"/>
  <c r="AQ224" i="21"/>
  <c r="AP224" i="21"/>
  <c r="BX223" i="21"/>
  <c r="BW223" i="21"/>
  <c r="BU223" i="21"/>
  <c r="BT223" i="21"/>
  <c r="BS223" i="21"/>
  <c r="BR223" i="21"/>
  <c r="AR223" i="21"/>
  <c r="AQ223" i="21"/>
  <c r="AP223" i="21"/>
  <c r="BX222" i="21"/>
  <c r="BW222" i="21"/>
  <c r="BU222" i="21"/>
  <c r="BT222" i="21"/>
  <c r="BS222" i="21"/>
  <c r="BR222" i="21"/>
  <c r="AR222" i="21"/>
  <c r="AQ222" i="21"/>
  <c r="AP222" i="21"/>
  <c r="BX221" i="21"/>
  <c r="BW221" i="21"/>
  <c r="BU221" i="21"/>
  <c r="BT221" i="21"/>
  <c r="BS221" i="21"/>
  <c r="BR221" i="21"/>
  <c r="AR221" i="21"/>
  <c r="AQ221" i="21"/>
  <c r="AP221" i="21"/>
  <c r="BX220" i="21"/>
  <c r="BW220" i="21"/>
  <c r="BU220" i="21"/>
  <c r="BT220" i="21"/>
  <c r="BS220" i="21"/>
  <c r="BR220" i="21"/>
  <c r="AR220" i="21"/>
  <c r="AQ220" i="21"/>
  <c r="AP220" i="21"/>
  <c r="BX219" i="21"/>
  <c r="BW219" i="21"/>
  <c r="BU219" i="21"/>
  <c r="BT219" i="21"/>
  <c r="BS219" i="21"/>
  <c r="BR219" i="21"/>
  <c r="AR219" i="21"/>
  <c r="AQ219" i="21"/>
  <c r="AP219" i="21"/>
  <c r="BX218" i="21"/>
  <c r="BW218" i="21"/>
  <c r="BU218" i="21"/>
  <c r="BT218" i="21"/>
  <c r="BS218" i="21"/>
  <c r="BR218" i="21"/>
  <c r="AR218" i="21"/>
  <c r="AQ218" i="21"/>
  <c r="AP218" i="21"/>
  <c r="BX217" i="21"/>
  <c r="BW217" i="21"/>
  <c r="BU217" i="21"/>
  <c r="BT217" i="21"/>
  <c r="BS217" i="21"/>
  <c r="BR217" i="21"/>
  <c r="AR217" i="21"/>
  <c r="AQ217" i="21"/>
  <c r="AP217" i="21"/>
  <c r="BX216" i="21"/>
  <c r="BW216" i="21"/>
  <c r="BU216" i="21"/>
  <c r="BT216" i="21"/>
  <c r="BS216" i="21"/>
  <c r="BR216" i="21"/>
  <c r="AR216" i="21"/>
  <c r="AQ216" i="21"/>
  <c r="AP216" i="21"/>
  <c r="BX215" i="21"/>
  <c r="BW215" i="21"/>
  <c r="BU215" i="21"/>
  <c r="BT215" i="21"/>
  <c r="BS215" i="21"/>
  <c r="BR215" i="21"/>
  <c r="AR215" i="21"/>
  <c r="AQ215" i="21"/>
  <c r="AP215" i="21"/>
  <c r="BX214" i="21"/>
  <c r="BW214" i="21"/>
  <c r="BU214" i="21"/>
  <c r="BT214" i="21"/>
  <c r="BS214" i="21"/>
  <c r="BR214" i="21"/>
  <c r="AR214" i="21"/>
  <c r="AQ214" i="21"/>
  <c r="AP214" i="21"/>
  <c r="BX213" i="21"/>
  <c r="BW213" i="21"/>
  <c r="BU213" i="21"/>
  <c r="BT213" i="21"/>
  <c r="BS213" i="21"/>
  <c r="BR213" i="21"/>
  <c r="AR213" i="21"/>
  <c r="AQ213" i="21"/>
  <c r="AP213" i="21"/>
  <c r="BX212" i="21"/>
  <c r="BW212" i="21"/>
  <c r="BU212" i="21"/>
  <c r="BT212" i="21"/>
  <c r="BS212" i="21"/>
  <c r="BR212" i="21"/>
  <c r="AR212" i="21"/>
  <c r="AQ212" i="21"/>
  <c r="AP212" i="21"/>
  <c r="BX211" i="21"/>
  <c r="BW211" i="21"/>
  <c r="BU211" i="21"/>
  <c r="BT211" i="21"/>
  <c r="BS211" i="21"/>
  <c r="BR211" i="21"/>
  <c r="AR211" i="21"/>
  <c r="AQ211" i="21"/>
  <c r="AP211" i="21"/>
  <c r="BX210" i="21"/>
  <c r="BW210" i="21"/>
  <c r="BU210" i="21"/>
  <c r="BT210" i="21"/>
  <c r="BS210" i="21"/>
  <c r="BR210" i="21"/>
  <c r="AR210" i="21"/>
  <c r="AQ210" i="21"/>
  <c r="AP210" i="21"/>
  <c r="BX209" i="21"/>
  <c r="BW209" i="21"/>
  <c r="BU209" i="21"/>
  <c r="BT209" i="21"/>
  <c r="BS209" i="21"/>
  <c r="BR209" i="21"/>
  <c r="AR209" i="21"/>
  <c r="AQ209" i="21"/>
  <c r="AP209" i="21"/>
  <c r="AJ209" i="21"/>
  <c r="AI209" i="21"/>
  <c r="AH209" i="21"/>
  <c r="BX208" i="21"/>
  <c r="BW208" i="21"/>
  <c r="BU208" i="21"/>
  <c r="BT208" i="21"/>
  <c r="BS208" i="21"/>
  <c r="BR208" i="21"/>
  <c r="AR208" i="21"/>
  <c r="AQ208" i="21"/>
  <c r="AP208" i="21"/>
  <c r="AJ208" i="21"/>
  <c r="AI208" i="21"/>
  <c r="AH208" i="21"/>
  <c r="BX207" i="21"/>
  <c r="BW207" i="21"/>
  <c r="BU207" i="21"/>
  <c r="BT207" i="21"/>
  <c r="BS207" i="21"/>
  <c r="BR207" i="21"/>
  <c r="AR207" i="21"/>
  <c r="AQ207" i="21"/>
  <c r="AP207" i="21"/>
  <c r="AJ207" i="21"/>
  <c r="AI207" i="21"/>
  <c r="AH207" i="21"/>
  <c r="BX206" i="21"/>
  <c r="BW206" i="21"/>
  <c r="BU206" i="21"/>
  <c r="BT206" i="21"/>
  <c r="BS206" i="21"/>
  <c r="BR206" i="21"/>
  <c r="AR206" i="21"/>
  <c r="AQ206" i="21"/>
  <c r="AP206" i="21"/>
  <c r="AJ206" i="21"/>
  <c r="AI206" i="21"/>
  <c r="AH206" i="21"/>
  <c r="BX205" i="21"/>
  <c r="BW205" i="21"/>
  <c r="BU205" i="21"/>
  <c r="BT205" i="21"/>
  <c r="BS205" i="21"/>
  <c r="BR205" i="21"/>
  <c r="AR205" i="21"/>
  <c r="AQ205" i="21"/>
  <c r="AP205" i="21"/>
  <c r="AJ205" i="21"/>
  <c r="AI205" i="21"/>
  <c r="AH205" i="21"/>
  <c r="BX204" i="21"/>
  <c r="BW204" i="21"/>
  <c r="BU204" i="21"/>
  <c r="BT204" i="21"/>
  <c r="BS204" i="21"/>
  <c r="BR204" i="21"/>
  <c r="AR204" i="21"/>
  <c r="AQ204" i="21"/>
  <c r="AP204" i="21"/>
  <c r="AJ204" i="21"/>
  <c r="AI204" i="21"/>
  <c r="AH204" i="21"/>
  <c r="BX203" i="21"/>
  <c r="BW203" i="21"/>
  <c r="BU203" i="21"/>
  <c r="BT203" i="21"/>
  <c r="BS203" i="21"/>
  <c r="BR203" i="21"/>
  <c r="AR203" i="21"/>
  <c r="AQ203" i="21"/>
  <c r="AP203" i="21"/>
  <c r="AJ203" i="21"/>
  <c r="AI203" i="21"/>
  <c r="AH203" i="21"/>
  <c r="BX202" i="21"/>
  <c r="BW202" i="21"/>
  <c r="BU202" i="21"/>
  <c r="BT202" i="21"/>
  <c r="BS202" i="21"/>
  <c r="BR202" i="21"/>
  <c r="AR202" i="21"/>
  <c r="AQ202" i="21"/>
  <c r="AP202" i="21"/>
  <c r="AJ202" i="21"/>
  <c r="AI202" i="21"/>
  <c r="AH202" i="21"/>
  <c r="BX201" i="21"/>
  <c r="BW201" i="21"/>
  <c r="BU201" i="21"/>
  <c r="BT201" i="21"/>
  <c r="BS201" i="21"/>
  <c r="BR201" i="21"/>
  <c r="AR201" i="21"/>
  <c r="AQ201" i="21"/>
  <c r="AP201" i="21"/>
  <c r="AJ201" i="21"/>
  <c r="AI201" i="21"/>
  <c r="AH201" i="21"/>
  <c r="BX200" i="21"/>
  <c r="BW200" i="21"/>
  <c r="BU200" i="21"/>
  <c r="BT200" i="21"/>
  <c r="BS200" i="21"/>
  <c r="BR200" i="21"/>
  <c r="AR200" i="21"/>
  <c r="AQ200" i="21"/>
  <c r="AP200" i="21"/>
  <c r="AJ200" i="21"/>
  <c r="AI200" i="21"/>
  <c r="AH200" i="21"/>
  <c r="BX199" i="21"/>
  <c r="BW199" i="21"/>
  <c r="BU199" i="21"/>
  <c r="BT199" i="21"/>
  <c r="BS199" i="21"/>
  <c r="BR199" i="21"/>
  <c r="AR199" i="21"/>
  <c r="AQ199" i="21"/>
  <c r="AP199" i="21"/>
  <c r="AJ199" i="21"/>
  <c r="AI199" i="21"/>
  <c r="AH199" i="21"/>
  <c r="BX198" i="21"/>
  <c r="BW198" i="21"/>
  <c r="BU198" i="21"/>
  <c r="BT198" i="21"/>
  <c r="BS198" i="21"/>
  <c r="BR198" i="21"/>
  <c r="AR198" i="21"/>
  <c r="AQ198" i="21"/>
  <c r="AP198" i="21"/>
  <c r="AJ198" i="21"/>
  <c r="AI198" i="21"/>
  <c r="AH198" i="21"/>
  <c r="BX197" i="21"/>
  <c r="BW197" i="21"/>
  <c r="BU197" i="21"/>
  <c r="BT197" i="21"/>
  <c r="BS197" i="21"/>
  <c r="BR197" i="21"/>
  <c r="AR197" i="21"/>
  <c r="AQ197" i="21"/>
  <c r="AP197" i="21"/>
  <c r="AJ197" i="21"/>
  <c r="AI197" i="21"/>
  <c r="AH197" i="21"/>
  <c r="BX196" i="21"/>
  <c r="BW196" i="21"/>
  <c r="BU196" i="21"/>
  <c r="BT196" i="21"/>
  <c r="BS196" i="21"/>
  <c r="BR196" i="21"/>
  <c r="AR196" i="21"/>
  <c r="AQ196" i="21"/>
  <c r="AP196" i="21"/>
  <c r="AJ196" i="21"/>
  <c r="AI196" i="21"/>
  <c r="AH196" i="21"/>
  <c r="BX195" i="21"/>
  <c r="BW195" i="21"/>
  <c r="BU195" i="21"/>
  <c r="BT195" i="21"/>
  <c r="BS195" i="21"/>
  <c r="BR195" i="21"/>
  <c r="AR195" i="21"/>
  <c r="AQ195" i="21"/>
  <c r="AP195" i="21"/>
  <c r="AJ195" i="21"/>
  <c r="AI195" i="21"/>
  <c r="BX194" i="21"/>
  <c r="BW194" i="21"/>
  <c r="BU194" i="21"/>
  <c r="BT194" i="21"/>
  <c r="BS194" i="21"/>
  <c r="BR194" i="21"/>
  <c r="AR194" i="21"/>
  <c r="AQ194" i="21"/>
  <c r="AP194" i="21"/>
  <c r="AJ194" i="21"/>
  <c r="AI194" i="21"/>
  <c r="BX193" i="21"/>
  <c r="BW193" i="21"/>
  <c r="BU193" i="21"/>
  <c r="BT193" i="21"/>
  <c r="BS193" i="21"/>
  <c r="BR193" i="21"/>
  <c r="AR193" i="21"/>
  <c r="AQ193" i="21"/>
  <c r="AP193" i="21"/>
  <c r="AJ193" i="21"/>
  <c r="AI193" i="21"/>
  <c r="BX192" i="21"/>
  <c r="BW192" i="21"/>
  <c r="BU192" i="21"/>
  <c r="BT192" i="21"/>
  <c r="BS192" i="21"/>
  <c r="BR192" i="21"/>
  <c r="AR192" i="21"/>
  <c r="AQ192" i="21"/>
  <c r="AP192" i="21"/>
  <c r="AJ192" i="21"/>
  <c r="AI192" i="21"/>
  <c r="BX191" i="21"/>
  <c r="BW191" i="21"/>
  <c r="BU191" i="21"/>
  <c r="BT191" i="21"/>
  <c r="BS191" i="21"/>
  <c r="BR191" i="21"/>
  <c r="AR191" i="21"/>
  <c r="AQ191" i="21"/>
  <c r="AP191" i="21"/>
  <c r="AJ191" i="21"/>
  <c r="AI191" i="21"/>
  <c r="BX190" i="21"/>
  <c r="BW190" i="21"/>
  <c r="BU190" i="21"/>
  <c r="BT190" i="21"/>
  <c r="BS190" i="21"/>
  <c r="BR190" i="21"/>
  <c r="AR190" i="21"/>
  <c r="AQ190" i="21"/>
  <c r="AP190" i="21"/>
  <c r="AJ190" i="21"/>
  <c r="AI190" i="21"/>
  <c r="BX189" i="21"/>
  <c r="BW189" i="21"/>
  <c r="BU189" i="21"/>
  <c r="BT189" i="21"/>
  <c r="BS189" i="21"/>
  <c r="BR189" i="21"/>
  <c r="AR189" i="21"/>
  <c r="AQ189" i="21"/>
  <c r="AP189" i="21"/>
  <c r="AJ189" i="21"/>
  <c r="AI189" i="21"/>
  <c r="BX188" i="21"/>
  <c r="BW188" i="21"/>
  <c r="BU188" i="21"/>
  <c r="BT188" i="21"/>
  <c r="BS188" i="21"/>
  <c r="BR188" i="21"/>
  <c r="AR188" i="21"/>
  <c r="AQ188" i="21"/>
  <c r="AP188" i="21"/>
  <c r="AJ188" i="21"/>
  <c r="AI188" i="21"/>
  <c r="BX187" i="21"/>
  <c r="BW187" i="21"/>
  <c r="BU187" i="21"/>
  <c r="BT187" i="21"/>
  <c r="BS187" i="21"/>
  <c r="BR187" i="21"/>
  <c r="AR187" i="21"/>
  <c r="AQ187" i="21"/>
  <c r="AP187" i="21"/>
  <c r="AJ187" i="21"/>
  <c r="AI187" i="21"/>
  <c r="BX186" i="21"/>
  <c r="BW186" i="21"/>
  <c r="BU186" i="21"/>
  <c r="BT186" i="21"/>
  <c r="BS186" i="21"/>
  <c r="BR186" i="21"/>
  <c r="AR186" i="21"/>
  <c r="AQ186" i="21"/>
  <c r="AP186" i="21"/>
  <c r="AJ186" i="21"/>
  <c r="AI186" i="21"/>
  <c r="BX185" i="21"/>
  <c r="BW185" i="21"/>
  <c r="BU185" i="21"/>
  <c r="BT185" i="21"/>
  <c r="BS185" i="21"/>
  <c r="BR185" i="21"/>
  <c r="AR185" i="21"/>
  <c r="AQ185" i="21"/>
  <c r="AP185" i="21"/>
  <c r="AJ185" i="21"/>
  <c r="AI185" i="21"/>
  <c r="BX184" i="21"/>
  <c r="BW184" i="21"/>
  <c r="BU184" i="21"/>
  <c r="BT184" i="21"/>
  <c r="BS184" i="21"/>
  <c r="BR184" i="21"/>
  <c r="AR184" i="21"/>
  <c r="AQ184" i="21"/>
  <c r="AP184" i="21"/>
  <c r="AJ184" i="21"/>
  <c r="AI184" i="21"/>
  <c r="BX183" i="21"/>
  <c r="BW183" i="21"/>
  <c r="BU183" i="21"/>
  <c r="BT183" i="21"/>
  <c r="BS183" i="21"/>
  <c r="BR183" i="21"/>
  <c r="AR183" i="21"/>
  <c r="AQ183" i="21"/>
  <c r="AP183" i="21"/>
  <c r="AJ183" i="21"/>
  <c r="AI183" i="21"/>
  <c r="BX182" i="21"/>
  <c r="BW182" i="21"/>
  <c r="BU182" i="21"/>
  <c r="BT182" i="21"/>
  <c r="BS182" i="21"/>
  <c r="BR182" i="21"/>
  <c r="AR182" i="21"/>
  <c r="AQ182" i="21"/>
  <c r="AP182" i="21"/>
  <c r="AJ182" i="21"/>
  <c r="AI182" i="21"/>
  <c r="BX181" i="21"/>
  <c r="BW181" i="21"/>
  <c r="BU181" i="21"/>
  <c r="BT181" i="21"/>
  <c r="BS181" i="21"/>
  <c r="BR181" i="21"/>
  <c r="AR181" i="21"/>
  <c r="AQ181" i="21"/>
  <c r="AP181" i="21"/>
  <c r="AJ181" i="21"/>
  <c r="AI181" i="21"/>
  <c r="BX180" i="21"/>
  <c r="BW180" i="21"/>
  <c r="BU180" i="21"/>
  <c r="BT180" i="21"/>
  <c r="BS180" i="21"/>
  <c r="BR180" i="21"/>
  <c r="AR180" i="21"/>
  <c r="AQ180" i="21"/>
  <c r="AP180" i="21"/>
  <c r="AJ180" i="21"/>
  <c r="AI180" i="21"/>
  <c r="BX179" i="21"/>
  <c r="BW179" i="21"/>
  <c r="BU179" i="21"/>
  <c r="BT179" i="21"/>
  <c r="BS179" i="21"/>
  <c r="BR179" i="21"/>
  <c r="AR179" i="21"/>
  <c r="AQ179" i="21"/>
  <c r="AP179" i="21"/>
  <c r="AJ179" i="21"/>
  <c r="AI179" i="21"/>
  <c r="BX178" i="21"/>
  <c r="BW178" i="21"/>
  <c r="BU178" i="21"/>
  <c r="BT178" i="21"/>
  <c r="BS178" i="21"/>
  <c r="BR178" i="21"/>
  <c r="AR178" i="21"/>
  <c r="AQ178" i="21"/>
  <c r="AP178" i="21"/>
  <c r="AJ178" i="21"/>
  <c r="AI178" i="21"/>
  <c r="BX177" i="21"/>
  <c r="BW177" i="21"/>
  <c r="BU177" i="21"/>
  <c r="BT177" i="21"/>
  <c r="BS177" i="21"/>
  <c r="BR177" i="21"/>
  <c r="AR177" i="21"/>
  <c r="AQ177" i="21"/>
  <c r="AP177" i="21"/>
  <c r="AJ177" i="21"/>
  <c r="AI177" i="21"/>
  <c r="BX176" i="21"/>
  <c r="BW176" i="21"/>
  <c r="BU176" i="21"/>
  <c r="BT176" i="21"/>
  <c r="BS176" i="21"/>
  <c r="BR176" i="21"/>
  <c r="AR176" i="21"/>
  <c r="AQ176" i="21"/>
  <c r="AP176" i="21"/>
  <c r="AJ176" i="21"/>
  <c r="AI176" i="21"/>
  <c r="BX175" i="21"/>
  <c r="BW175" i="21"/>
  <c r="BU175" i="21"/>
  <c r="BT175" i="21"/>
  <c r="BS175" i="21"/>
  <c r="BR175" i="21"/>
  <c r="AR175" i="21"/>
  <c r="AQ175" i="21"/>
  <c r="AP175" i="21"/>
  <c r="AJ175" i="21"/>
  <c r="AI175" i="21"/>
  <c r="BX174" i="21"/>
  <c r="BW174" i="21"/>
  <c r="BU174" i="21"/>
  <c r="BT174" i="21"/>
  <c r="BS174" i="21"/>
  <c r="BR174" i="21"/>
  <c r="AR174" i="21"/>
  <c r="AQ174" i="21"/>
  <c r="AP174" i="21"/>
  <c r="AJ174" i="21"/>
  <c r="AI174" i="21"/>
  <c r="BX173" i="21"/>
  <c r="BW173" i="21"/>
  <c r="BU173" i="21"/>
  <c r="BT173" i="21"/>
  <c r="BS173" i="21"/>
  <c r="BR173" i="21"/>
  <c r="AR173" i="21"/>
  <c r="AQ173" i="21"/>
  <c r="AP173" i="21"/>
  <c r="AJ173" i="21"/>
  <c r="AI173" i="21"/>
  <c r="BX172" i="21"/>
  <c r="BW172" i="21"/>
  <c r="BU172" i="21"/>
  <c r="BT172" i="21"/>
  <c r="BS172" i="21"/>
  <c r="BR172" i="21"/>
  <c r="AR172" i="21"/>
  <c r="AQ172" i="21"/>
  <c r="AP172" i="21"/>
  <c r="AJ172" i="21"/>
  <c r="AI172" i="21"/>
  <c r="BX171" i="21"/>
  <c r="BW171" i="21"/>
  <c r="BU171" i="21"/>
  <c r="BT171" i="21"/>
  <c r="BS171" i="21"/>
  <c r="BR171" i="21"/>
  <c r="AR171" i="21"/>
  <c r="AQ171" i="21"/>
  <c r="AP171" i="21"/>
  <c r="AJ171" i="21"/>
  <c r="AI171" i="21"/>
  <c r="BX170" i="21"/>
  <c r="BW170" i="21"/>
  <c r="BU170" i="21"/>
  <c r="BT170" i="21"/>
  <c r="BS170" i="21"/>
  <c r="BR170" i="21"/>
  <c r="AR170" i="21"/>
  <c r="AQ170" i="21"/>
  <c r="AP170" i="21"/>
  <c r="AJ170" i="21"/>
  <c r="AI170" i="21"/>
  <c r="BX169" i="21"/>
  <c r="BW169" i="21"/>
  <c r="BU169" i="21"/>
  <c r="BT169" i="21"/>
  <c r="BS169" i="21"/>
  <c r="BR169" i="21"/>
  <c r="AR169" i="21"/>
  <c r="AQ169" i="21"/>
  <c r="AP169" i="21"/>
  <c r="AJ169" i="21"/>
  <c r="AI169" i="21"/>
  <c r="BX168" i="21"/>
  <c r="BW168" i="21"/>
  <c r="BU168" i="21"/>
  <c r="BT168" i="21"/>
  <c r="BS168" i="21"/>
  <c r="BR168" i="21"/>
  <c r="AR168" i="21"/>
  <c r="AQ168" i="21"/>
  <c r="AP168" i="21"/>
  <c r="AJ168" i="21"/>
  <c r="AI168" i="21"/>
  <c r="BX167" i="21"/>
  <c r="BW167" i="21"/>
  <c r="BU167" i="21"/>
  <c r="BT167" i="21"/>
  <c r="BS167" i="21"/>
  <c r="BR167" i="21"/>
  <c r="AR167" i="21"/>
  <c r="AQ167" i="21"/>
  <c r="AP167" i="21"/>
  <c r="AJ167" i="21"/>
  <c r="AI167" i="21"/>
  <c r="BX166" i="21"/>
  <c r="BW166" i="21"/>
  <c r="BU166" i="21"/>
  <c r="BT166" i="21"/>
  <c r="BS166" i="21"/>
  <c r="BR166" i="21"/>
  <c r="AR166" i="21"/>
  <c r="AQ166" i="21"/>
  <c r="AP166" i="21"/>
  <c r="AJ166" i="21"/>
  <c r="AI166" i="21"/>
  <c r="BX165" i="21"/>
  <c r="BW165" i="21"/>
  <c r="BU165" i="21"/>
  <c r="BT165" i="21"/>
  <c r="BS165" i="21"/>
  <c r="BR165" i="21"/>
  <c r="AR165" i="21"/>
  <c r="AQ165" i="21"/>
  <c r="AP165" i="21"/>
  <c r="AJ165" i="21"/>
  <c r="AI165" i="21"/>
  <c r="BX164" i="21"/>
  <c r="BW164" i="21"/>
  <c r="BU164" i="21"/>
  <c r="BT164" i="21"/>
  <c r="BS164" i="21"/>
  <c r="BR164" i="21"/>
  <c r="AR164" i="21"/>
  <c r="AQ164" i="21"/>
  <c r="AP164" i="21"/>
  <c r="AJ164" i="21"/>
  <c r="AI164" i="21"/>
  <c r="BX163" i="21"/>
  <c r="BW163" i="21"/>
  <c r="BU163" i="21"/>
  <c r="BT163" i="21"/>
  <c r="BS163" i="21"/>
  <c r="BR163" i="21"/>
  <c r="AR163" i="21"/>
  <c r="AQ163" i="21"/>
  <c r="AP163" i="21"/>
  <c r="AJ163" i="21"/>
  <c r="AI163" i="21"/>
  <c r="BX162" i="21"/>
  <c r="BW162" i="21"/>
  <c r="BU162" i="21"/>
  <c r="BT162" i="21"/>
  <c r="BS162" i="21"/>
  <c r="BR162" i="21"/>
  <c r="AR162" i="21"/>
  <c r="AQ162" i="21"/>
  <c r="AP162" i="21"/>
  <c r="AJ162" i="21"/>
  <c r="AI162" i="21"/>
  <c r="BX161" i="21"/>
  <c r="BW161" i="21"/>
  <c r="BU161" i="21"/>
  <c r="BT161" i="21"/>
  <c r="BS161" i="21"/>
  <c r="BR161" i="21"/>
  <c r="AR161" i="21"/>
  <c r="AQ161" i="21"/>
  <c r="AP161" i="21"/>
  <c r="AJ161" i="21"/>
  <c r="AI161" i="21"/>
  <c r="BX160" i="21"/>
  <c r="BW160" i="21"/>
  <c r="BU160" i="21"/>
  <c r="BT160" i="21"/>
  <c r="BS160" i="21"/>
  <c r="BR160" i="21"/>
  <c r="AR160" i="21"/>
  <c r="AQ160" i="21"/>
  <c r="AP160" i="21"/>
  <c r="AJ160" i="21"/>
  <c r="AI160" i="21"/>
  <c r="BX159" i="21"/>
  <c r="BW159" i="21"/>
  <c r="BU159" i="21"/>
  <c r="BT159" i="21"/>
  <c r="BS159" i="21"/>
  <c r="BR159" i="21"/>
  <c r="AR159" i="21"/>
  <c r="AQ159" i="21"/>
  <c r="AP159" i="21"/>
  <c r="AJ159" i="21"/>
  <c r="AI159" i="21"/>
  <c r="BX158" i="21"/>
  <c r="BW158" i="21"/>
  <c r="BU158" i="21"/>
  <c r="BT158" i="21"/>
  <c r="BS158" i="21"/>
  <c r="BR158" i="21"/>
  <c r="AR158" i="21"/>
  <c r="AQ158" i="21"/>
  <c r="AP158" i="21"/>
  <c r="AJ158" i="21"/>
  <c r="AI158" i="21"/>
  <c r="BX157" i="21"/>
  <c r="BW157" i="21"/>
  <c r="BU157" i="21"/>
  <c r="BT157" i="21"/>
  <c r="BS157" i="21"/>
  <c r="BR157" i="21"/>
  <c r="AR157" i="21"/>
  <c r="AQ157" i="21"/>
  <c r="AP157" i="21"/>
  <c r="AJ157" i="21"/>
  <c r="AI157" i="21"/>
  <c r="BX156" i="21"/>
  <c r="BW156" i="21"/>
  <c r="BU156" i="21"/>
  <c r="BT156" i="21"/>
  <c r="BS156" i="21"/>
  <c r="BR156" i="21"/>
  <c r="AR156" i="21"/>
  <c r="AQ156" i="21"/>
  <c r="AP156" i="21"/>
  <c r="AJ156" i="21"/>
  <c r="AI156" i="21"/>
  <c r="BX155" i="21"/>
  <c r="BW155" i="21"/>
  <c r="BU155" i="21"/>
  <c r="BT155" i="21"/>
  <c r="BS155" i="21"/>
  <c r="BR155" i="21"/>
  <c r="AR155" i="21"/>
  <c r="AQ155" i="21"/>
  <c r="AP155" i="21"/>
  <c r="AJ155" i="21"/>
  <c r="AI155" i="21"/>
  <c r="BX154" i="21"/>
  <c r="BW154" i="21"/>
  <c r="BU154" i="21"/>
  <c r="BT154" i="21"/>
  <c r="BS154" i="21"/>
  <c r="BR154" i="21"/>
  <c r="AR154" i="21"/>
  <c r="AQ154" i="21"/>
  <c r="AP154" i="21"/>
  <c r="AJ154" i="21"/>
  <c r="AI154" i="21"/>
  <c r="BX153" i="21"/>
  <c r="BW153" i="21"/>
  <c r="BU153" i="21"/>
  <c r="BT153" i="21"/>
  <c r="BS153" i="21"/>
  <c r="BR153" i="21"/>
  <c r="AR153" i="21"/>
  <c r="AQ153" i="21"/>
  <c r="AP153" i="21"/>
  <c r="AJ153" i="21"/>
  <c r="AI153" i="21"/>
  <c r="BX152" i="21"/>
  <c r="BW152" i="21"/>
  <c r="BU152" i="21"/>
  <c r="BT152" i="21"/>
  <c r="BS152" i="21"/>
  <c r="BR152" i="21"/>
  <c r="AR152" i="21"/>
  <c r="AQ152" i="21"/>
  <c r="AP152" i="21"/>
  <c r="AJ152" i="21"/>
  <c r="AI152" i="21"/>
  <c r="BX151" i="21"/>
  <c r="BW151" i="21"/>
  <c r="BU151" i="21"/>
  <c r="BT151" i="21"/>
  <c r="BS151" i="21"/>
  <c r="BR151" i="21"/>
  <c r="AR151" i="21"/>
  <c r="AQ151" i="21"/>
  <c r="AP151" i="21"/>
  <c r="AJ151" i="21"/>
  <c r="AI151" i="21"/>
  <c r="BX150" i="21"/>
  <c r="BW150" i="21"/>
  <c r="BU150" i="21"/>
  <c r="BT150" i="21"/>
  <c r="BS150" i="21"/>
  <c r="BR150" i="21"/>
  <c r="AR150" i="21"/>
  <c r="AQ150" i="21"/>
  <c r="AP150" i="21"/>
  <c r="AJ150" i="21"/>
  <c r="AI150" i="21"/>
  <c r="BX149" i="21"/>
  <c r="BW149" i="21"/>
  <c r="BU149" i="21"/>
  <c r="BT149" i="21"/>
  <c r="BS149" i="21"/>
  <c r="BR149" i="21"/>
  <c r="AR149" i="21"/>
  <c r="AQ149" i="21"/>
  <c r="AP149" i="21"/>
  <c r="AJ149" i="21"/>
  <c r="AI149" i="21"/>
  <c r="BX148" i="21"/>
  <c r="BW148" i="21"/>
  <c r="BU148" i="21"/>
  <c r="BT148" i="21"/>
  <c r="BS148" i="21"/>
  <c r="BR148" i="21"/>
  <c r="AR148" i="21"/>
  <c r="AQ148" i="21"/>
  <c r="AP148" i="21"/>
  <c r="AJ148" i="21"/>
  <c r="AI148" i="21"/>
  <c r="BX147" i="21"/>
  <c r="BW147" i="21"/>
  <c r="BU147" i="21"/>
  <c r="BT147" i="21"/>
  <c r="BS147" i="21"/>
  <c r="BR147" i="21"/>
  <c r="AR147" i="21"/>
  <c r="AQ147" i="21"/>
  <c r="AP147" i="21"/>
  <c r="AJ147" i="21"/>
  <c r="AI147" i="21"/>
  <c r="BX146" i="21"/>
  <c r="BW146" i="21"/>
  <c r="BU146" i="21"/>
  <c r="BT146" i="21"/>
  <c r="BS146" i="21"/>
  <c r="BR146" i="21"/>
  <c r="AR146" i="21"/>
  <c r="AQ146" i="21"/>
  <c r="AP146" i="21"/>
  <c r="AJ146" i="21"/>
  <c r="AI146" i="21"/>
  <c r="BX145" i="21"/>
  <c r="BW145" i="21"/>
  <c r="BU145" i="21"/>
  <c r="BT145" i="21"/>
  <c r="BS145" i="21"/>
  <c r="BR145" i="21"/>
  <c r="AR145" i="21"/>
  <c r="AQ145" i="21"/>
  <c r="AP145" i="21"/>
  <c r="AJ145" i="21"/>
  <c r="AI145" i="21"/>
  <c r="BX144" i="21"/>
  <c r="BW144" i="21"/>
  <c r="BU144" i="21"/>
  <c r="BT144" i="21"/>
  <c r="BS144" i="21"/>
  <c r="BR144" i="21"/>
  <c r="AR144" i="21"/>
  <c r="AQ144" i="21"/>
  <c r="AP144" i="21"/>
  <c r="AJ144" i="21"/>
  <c r="AI144" i="21"/>
  <c r="BX143" i="21"/>
  <c r="BW143" i="21"/>
  <c r="BU143" i="21"/>
  <c r="BT143" i="21"/>
  <c r="BS143" i="21"/>
  <c r="BR143" i="21"/>
  <c r="AR143" i="21"/>
  <c r="AQ143" i="21"/>
  <c r="AP143" i="21"/>
  <c r="AJ143" i="21"/>
  <c r="AI143" i="21"/>
  <c r="BX142" i="21"/>
  <c r="BW142" i="21"/>
  <c r="BU142" i="21"/>
  <c r="BT142" i="21"/>
  <c r="BS142" i="21"/>
  <c r="BR142" i="21"/>
  <c r="AR142" i="21"/>
  <c r="AQ142" i="21"/>
  <c r="AP142" i="21"/>
  <c r="AJ142" i="21"/>
  <c r="AI142" i="21"/>
  <c r="BX141" i="21"/>
  <c r="BW141" i="21"/>
  <c r="BU141" i="21"/>
  <c r="BT141" i="21"/>
  <c r="BS141" i="21"/>
  <c r="BR141" i="21"/>
  <c r="AR141" i="21"/>
  <c r="AQ141" i="21"/>
  <c r="AP141" i="21"/>
  <c r="AJ141" i="21"/>
  <c r="AI141" i="21"/>
  <c r="BX140" i="21"/>
  <c r="BW140" i="21"/>
  <c r="BU140" i="21"/>
  <c r="BT140" i="21"/>
  <c r="BS140" i="21"/>
  <c r="BR140" i="21"/>
  <c r="AR140" i="21"/>
  <c r="AQ140" i="21"/>
  <c r="AP140" i="21"/>
  <c r="AJ140" i="21"/>
  <c r="AI140" i="21"/>
  <c r="BX139" i="21"/>
  <c r="BW139" i="21"/>
  <c r="BU139" i="21"/>
  <c r="BT139" i="21"/>
  <c r="BS139" i="21"/>
  <c r="BR139" i="21"/>
  <c r="AR139" i="21"/>
  <c r="AQ139" i="21"/>
  <c r="AP139" i="21"/>
  <c r="AJ139" i="21"/>
  <c r="AI139" i="21"/>
  <c r="BX138" i="21"/>
  <c r="BW138" i="21"/>
  <c r="BU138" i="21"/>
  <c r="BT138" i="21"/>
  <c r="BS138" i="21"/>
  <c r="BR138" i="21"/>
  <c r="AR138" i="21"/>
  <c r="AQ138" i="21"/>
  <c r="AP138" i="21"/>
  <c r="AJ138" i="21"/>
  <c r="AI138" i="21"/>
  <c r="BX137" i="21"/>
  <c r="BW137" i="21"/>
  <c r="BU137" i="21"/>
  <c r="BT137" i="21"/>
  <c r="BS137" i="21"/>
  <c r="BR137" i="21"/>
  <c r="AR137" i="21"/>
  <c r="AQ137" i="21"/>
  <c r="AP137" i="21"/>
  <c r="AJ137" i="21"/>
  <c r="AI137" i="21"/>
  <c r="BX136" i="21"/>
  <c r="BW136" i="21"/>
  <c r="BU136" i="21"/>
  <c r="BT136" i="21"/>
  <c r="BS136" i="21"/>
  <c r="BR136" i="21"/>
  <c r="AR136" i="21"/>
  <c r="AQ136" i="21"/>
  <c r="AP136" i="21"/>
  <c r="AJ136" i="21"/>
  <c r="AI136" i="21"/>
  <c r="BX135" i="21"/>
  <c r="BW135" i="21"/>
  <c r="BU135" i="21"/>
  <c r="BT135" i="21"/>
  <c r="BS135" i="21"/>
  <c r="BR135" i="21"/>
  <c r="AR135" i="21"/>
  <c r="AQ135" i="21"/>
  <c r="AP135" i="21"/>
  <c r="AJ135" i="21"/>
  <c r="AI135" i="21"/>
  <c r="BX134" i="21"/>
  <c r="BW134" i="21"/>
  <c r="BU134" i="21"/>
  <c r="BT134" i="21"/>
  <c r="BS134" i="21"/>
  <c r="BR134" i="21"/>
  <c r="AR134" i="21"/>
  <c r="AQ134" i="21"/>
  <c r="AP134" i="21"/>
  <c r="AJ134" i="21"/>
  <c r="AI134" i="21"/>
  <c r="BX133" i="21"/>
  <c r="BW133" i="21"/>
  <c r="BU133" i="21"/>
  <c r="BT133" i="21"/>
  <c r="BS133" i="21"/>
  <c r="BR133" i="21"/>
  <c r="AR133" i="21"/>
  <c r="AQ133" i="21"/>
  <c r="AP133" i="21"/>
  <c r="AJ133" i="21"/>
  <c r="AI133" i="21"/>
  <c r="BX132" i="21"/>
  <c r="BW132" i="21"/>
  <c r="BU132" i="21"/>
  <c r="BT132" i="21"/>
  <c r="BS132" i="21"/>
  <c r="BR132" i="21"/>
  <c r="AR132" i="21"/>
  <c r="AQ132" i="21"/>
  <c r="AP132" i="21"/>
  <c r="AJ132" i="21"/>
  <c r="AI132" i="21"/>
  <c r="BX131" i="21"/>
  <c r="BW131" i="21"/>
  <c r="BU131" i="21"/>
  <c r="BT131" i="21"/>
  <c r="BS131" i="21"/>
  <c r="BR131" i="21"/>
  <c r="AR131" i="21"/>
  <c r="AQ131" i="21"/>
  <c r="AP131" i="21"/>
  <c r="AJ131" i="21"/>
  <c r="AI131" i="21"/>
  <c r="BX130" i="21"/>
  <c r="BW130" i="21"/>
  <c r="BU130" i="21"/>
  <c r="BT130" i="21"/>
  <c r="BS130" i="21"/>
  <c r="BR130" i="21"/>
  <c r="AR130" i="21"/>
  <c r="AQ130" i="21"/>
  <c r="AP130" i="21"/>
  <c r="AJ130" i="21"/>
  <c r="AI130" i="21"/>
  <c r="BX129" i="21"/>
  <c r="BW129" i="21"/>
  <c r="BU129" i="21"/>
  <c r="BT129" i="21"/>
  <c r="BS129" i="21"/>
  <c r="BR129" i="21"/>
  <c r="AR129" i="21"/>
  <c r="AQ129" i="21"/>
  <c r="AP129" i="21"/>
  <c r="AJ129" i="21"/>
  <c r="AI129" i="21"/>
  <c r="BX128" i="21"/>
  <c r="BW128" i="21"/>
  <c r="BU128" i="21"/>
  <c r="BT128" i="21"/>
  <c r="BS128" i="21"/>
  <c r="BR128" i="21"/>
  <c r="AR128" i="21"/>
  <c r="AQ128" i="21"/>
  <c r="AP128" i="21"/>
  <c r="AJ128" i="21"/>
  <c r="AI128" i="21"/>
  <c r="BX127" i="21"/>
  <c r="BW127" i="21"/>
  <c r="BU127" i="21"/>
  <c r="BT127" i="21"/>
  <c r="BS127" i="21"/>
  <c r="BR127" i="21"/>
  <c r="AR127" i="21"/>
  <c r="AQ127" i="21"/>
  <c r="AP127" i="21"/>
  <c r="AJ127" i="21"/>
  <c r="AI127" i="21"/>
  <c r="BX126" i="21"/>
  <c r="BW126" i="21"/>
  <c r="BU126" i="21"/>
  <c r="BT126" i="21"/>
  <c r="BS126" i="21"/>
  <c r="BR126" i="21"/>
  <c r="AR126" i="21"/>
  <c r="AQ126" i="21"/>
  <c r="AP126" i="21"/>
  <c r="AJ126" i="21"/>
  <c r="AI126" i="21"/>
  <c r="BX125" i="21"/>
  <c r="BW125" i="21"/>
  <c r="BU125" i="21"/>
  <c r="BT125" i="21"/>
  <c r="BS125" i="21"/>
  <c r="BR125" i="21"/>
  <c r="AR125" i="21"/>
  <c r="AQ125" i="21"/>
  <c r="AP125" i="21"/>
  <c r="AJ125" i="21"/>
  <c r="AI125" i="21"/>
  <c r="BX124" i="21"/>
  <c r="BW124" i="21"/>
  <c r="BU124" i="21"/>
  <c r="BT124" i="21"/>
  <c r="BS124" i="21"/>
  <c r="BR124" i="21"/>
  <c r="AR124" i="21"/>
  <c r="AQ124" i="21"/>
  <c r="AP124" i="21"/>
  <c r="AJ124" i="21"/>
  <c r="AI124" i="21"/>
  <c r="BX123" i="21"/>
  <c r="BW123" i="21"/>
  <c r="BU123" i="21"/>
  <c r="BT123" i="21"/>
  <c r="BS123" i="21"/>
  <c r="BR123" i="21"/>
  <c r="AR123" i="21"/>
  <c r="AQ123" i="21"/>
  <c r="AP123" i="21"/>
  <c r="AJ123" i="21"/>
  <c r="AI123" i="21"/>
  <c r="BX122" i="21"/>
  <c r="BW122" i="21"/>
  <c r="BU122" i="21"/>
  <c r="BT122" i="21"/>
  <c r="BS122" i="21"/>
  <c r="BR122" i="21"/>
  <c r="AR122" i="21"/>
  <c r="AQ122" i="21"/>
  <c r="AP122" i="21"/>
  <c r="AJ122" i="21"/>
  <c r="AI122" i="21"/>
  <c r="BX121" i="21"/>
  <c r="BW121" i="21"/>
  <c r="BU121" i="21"/>
  <c r="BT121" i="21"/>
  <c r="BS121" i="21"/>
  <c r="BR121" i="21"/>
  <c r="AR121" i="21"/>
  <c r="AQ121" i="21"/>
  <c r="AP121" i="21"/>
  <c r="AJ121" i="21"/>
  <c r="AI121" i="21"/>
  <c r="BX120" i="21"/>
  <c r="BW120" i="21"/>
  <c r="BU120" i="21"/>
  <c r="BT120" i="21"/>
  <c r="BS120" i="21"/>
  <c r="BR120" i="21"/>
  <c r="AR120" i="21"/>
  <c r="AQ120" i="21"/>
  <c r="AP120" i="21"/>
  <c r="AJ120" i="21"/>
  <c r="AI120" i="21"/>
  <c r="BX119" i="21"/>
  <c r="BW119" i="21"/>
  <c r="BU119" i="21"/>
  <c r="BT119" i="21"/>
  <c r="BS119" i="21"/>
  <c r="BR119" i="21"/>
  <c r="AR119" i="21"/>
  <c r="AQ119" i="21"/>
  <c r="AP119" i="21"/>
  <c r="AJ119" i="21"/>
  <c r="AI119" i="21"/>
  <c r="BX118" i="21"/>
  <c r="BW118" i="21"/>
  <c r="BU118" i="21"/>
  <c r="BT118" i="21"/>
  <c r="BS118" i="21"/>
  <c r="BR118" i="21"/>
  <c r="AR118" i="21"/>
  <c r="AQ118" i="21"/>
  <c r="AP118" i="21"/>
  <c r="AJ118" i="21"/>
  <c r="AI118" i="21"/>
  <c r="BX117" i="21"/>
  <c r="BW117" i="21"/>
  <c r="BU117" i="21"/>
  <c r="BT117" i="21"/>
  <c r="BS117" i="21"/>
  <c r="BR117" i="21"/>
  <c r="AR117" i="21"/>
  <c r="AQ117" i="21"/>
  <c r="AP117" i="21"/>
  <c r="AJ117" i="21"/>
  <c r="AI117" i="21"/>
  <c r="BX116" i="21"/>
  <c r="BW116" i="21"/>
  <c r="BU116" i="21"/>
  <c r="BT116" i="21"/>
  <c r="BS116" i="21"/>
  <c r="BR116" i="21"/>
  <c r="AR116" i="21"/>
  <c r="AQ116" i="21"/>
  <c r="AP116" i="21"/>
  <c r="AJ116" i="21"/>
  <c r="AI116" i="21"/>
  <c r="AD116" i="21"/>
  <c r="AC116" i="21"/>
  <c r="AB116" i="21"/>
  <c r="BX115" i="21"/>
  <c r="BW115" i="21"/>
  <c r="BU115" i="21"/>
  <c r="BT115" i="21"/>
  <c r="BS115" i="21"/>
  <c r="BR115" i="21"/>
  <c r="AR115" i="21"/>
  <c r="AQ115" i="21"/>
  <c r="AP115" i="21"/>
  <c r="AJ115" i="21"/>
  <c r="AI115" i="21"/>
  <c r="AD115" i="21"/>
  <c r="AC115" i="21"/>
  <c r="AB115" i="21"/>
  <c r="BX114" i="21"/>
  <c r="BW114" i="21"/>
  <c r="BU114" i="21"/>
  <c r="BT114" i="21"/>
  <c r="BS114" i="21"/>
  <c r="BR114" i="21"/>
  <c r="AR114" i="21"/>
  <c r="AQ114" i="21"/>
  <c r="AP114" i="21"/>
  <c r="AJ114" i="21"/>
  <c r="AI114" i="21"/>
  <c r="AD114" i="21"/>
  <c r="AC114" i="21"/>
  <c r="AB114" i="21"/>
  <c r="BX113" i="21"/>
  <c r="BW113" i="21"/>
  <c r="BU113" i="21"/>
  <c r="BT113" i="21"/>
  <c r="BS113" i="21"/>
  <c r="BR113" i="21"/>
  <c r="AJ113" i="21"/>
  <c r="AI113" i="21"/>
  <c r="AD113" i="21"/>
  <c r="AC113" i="21"/>
  <c r="AB113" i="21"/>
  <c r="BX112" i="21"/>
  <c r="BW112" i="21"/>
  <c r="BU112" i="21"/>
  <c r="BT112" i="21"/>
  <c r="BS112" i="21"/>
  <c r="BR112" i="21"/>
  <c r="AJ112" i="21"/>
  <c r="AI112" i="21"/>
  <c r="AD112" i="21"/>
  <c r="AC112" i="21"/>
  <c r="AB112" i="21"/>
  <c r="BX111" i="21"/>
  <c r="BW111" i="21"/>
  <c r="BU111" i="21"/>
  <c r="BT111" i="21"/>
  <c r="BS111" i="21"/>
  <c r="BR111" i="21"/>
  <c r="AJ111" i="21"/>
  <c r="AI111" i="21"/>
  <c r="BX110" i="21"/>
  <c r="BW110" i="21"/>
  <c r="BU110" i="21"/>
  <c r="BT110" i="21"/>
  <c r="BS110" i="21"/>
  <c r="BR110" i="21"/>
  <c r="BX109" i="21"/>
  <c r="BW109" i="21"/>
  <c r="BU109" i="21"/>
  <c r="BT109" i="21"/>
  <c r="BS109" i="21"/>
  <c r="BR109" i="21"/>
  <c r="BX108" i="21"/>
  <c r="BW108" i="21"/>
  <c r="BU108" i="21"/>
  <c r="BT108" i="21"/>
  <c r="BS108" i="21"/>
  <c r="BR108" i="21"/>
  <c r="AZ108" i="21"/>
  <c r="AZ109" i="21" s="1"/>
  <c r="BX107" i="21"/>
  <c r="BW107" i="21"/>
  <c r="BU107" i="21"/>
  <c r="BT107" i="21"/>
  <c r="BS107" i="21"/>
  <c r="BR107" i="21"/>
  <c r="BX106" i="21"/>
  <c r="BW106" i="21"/>
  <c r="BU106" i="21"/>
  <c r="BT106" i="21"/>
  <c r="BS106" i="21"/>
  <c r="BR106" i="21"/>
  <c r="AZ106" i="21"/>
  <c r="AZ107" i="21" s="1"/>
  <c r="BX105" i="21"/>
  <c r="BW105" i="21"/>
  <c r="BU105" i="21"/>
  <c r="BT105" i="21"/>
  <c r="BS105" i="21"/>
  <c r="BR105" i="21"/>
  <c r="AZ105" i="21"/>
  <c r="BX104" i="21"/>
  <c r="BW104" i="21"/>
  <c r="BU104" i="21"/>
  <c r="BT104" i="21"/>
  <c r="BS104" i="21"/>
  <c r="BR104" i="21"/>
  <c r="AZ104" i="21"/>
  <c r="BX103" i="21"/>
  <c r="BW103" i="21"/>
  <c r="BU103" i="21"/>
  <c r="BT103" i="21"/>
  <c r="BS103" i="21"/>
  <c r="BR103" i="21"/>
  <c r="AZ103" i="21"/>
  <c r="BX102" i="21"/>
  <c r="BW102" i="21"/>
  <c r="BU102" i="21"/>
  <c r="BT102" i="21"/>
  <c r="BS102" i="21"/>
  <c r="BR102" i="21"/>
  <c r="AZ102" i="21"/>
  <c r="BX101" i="21"/>
  <c r="BW101" i="21"/>
  <c r="BU101" i="21"/>
  <c r="BT101" i="21"/>
  <c r="BS101" i="21"/>
  <c r="BR101" i="21"/>
  <c r="AZ101" i="21"/>
  <c r="BX100" i="21"/>
  <c r="BW100" i="21"/>
  <c r="BU100" i="21"/>
  <c r="BT100" i="21"/>
  <c r="BS100" i="21"/>
  <c r="BR100" i="21"/>
  <c r="BX99" i="21"/>
  <c r="BW99" i="21"/>
  <c r="BU99" i="21"/>
  <c r="BT99" i="21"/>
  <c r="BS99" i="21"/>
  <c r="BR99" i="21"/>
  <c r="BX98" i="21"/>
  <c r="BW98" i="21"/>
  <c r="BU98" i="21"/>
  <c r="BT98" i="21"/>
  <c r="BS98" i="21"/>
  <c r="BR98" i="21"/>
  <c r="BX97" i="21"/>
  <c r="BW97" i="21"/>
  <c r="BU97" i="21"/>
  <c r="BT97" i="21"/>
  <c r="BS97" i="21"/>
  <c r="BR97" i="21"/>
  <c r="BX96" i="21"/>
  <c r="BW96" i="21"/>
  <c r="BU96" i="21"/>
  <c r="BT96" i="21"/>
  <c r="BS96" i="21"/>
  <c r="BR96" i="21"/>
  <c r="BX95" i="21"/>
  <c r="BW95" i="21"/>
  <c r="BU95" i="21"/>
  <c r="BT95" i="21"/>
  <c r="BS95" i="21"/>
  <c r="BR95" i="21"/>
  <c r="BX94" i="21"/>
  <c r="BW94" i="21"/>
  <c r="BU94" i="21"/>
  <c r="BT94" i="21"/>
  <c r="BS94" i="21"/>
  <c r="BR94" i="21"/>
  <c r="BX93" i="21"/>
  <c r="BW93" i="21"/>
  <c r="BU93" i="21"/>
  <c r="BT93" i="21"/>
  <c r="BS93" i="21"/>
  <c r="BR93" i="21"/>
  <c r="BX92" i="21"/>
  <c r="BW92" i="21"/>
  <c r="BU92" i="21"/>
  <c r="BT92" i="21"/>
  <c r="BS92" i="21"/>
  <c r="BR92" i="21"/>
  <c r="BX91" i="21"/>
  <c r="BW91" i="21"/>
  <c r="BU91" i="21"/>
  <c r="BT91" i="21"/>
  <c r="BS91" i="21"/>
  <c r="BR91" i="21"/>
  <c r="BX90" i="21"/>
  <c r="BW90" i="21"/>
  <c r="BU90" i="21"/>
  <c r="BT90" i="21"/>
  <c r="BS90" i="21"/>
  <c r="BR90" i="21"/>
  <c r="BX89" i="21"/>
  <c r="BW89" i="21"/>
  <c r="BU89" i="21"/>
  <c r="BT89" i="21"/>
  <c r="BS89" i="21"/>
  <c r="BR89" i="21"/>
  <c r="BX88" i="21"/>
  <c r="BW88" i="21"/>
  <c r="BU88" i="21"/>
  <c r="BT88" i="21"/>
  <c r="BS88" i="21"/>
  <c r="BR88" i="21"/>
  <c r="AZ88" i="21"/>
  <c r="AZ89" i="21" s="1"/>
  <c r="AZ90" i="21" s="1"/>
  <c r="AZ91" i="21" s="1"/>
  <c r="AZ92" i="21" s="1"/>
  <c r="AZ93" i="21" s="1"/>
  <c r="AZ94" i="21" s="1"/>
  <c r="AZ95" i="21" s="1"/>
  <c r="AZ96" i="21" s="1"/>
  <c r="AZ97" i="21" s="1"/>
  <c r="AZ98" i="21" s="1"/>
  <c r="AZ99" i="21" s="1"/>
  <c r="AZ100" i="21" s="1"/>
  <c r="BX87" i="21"/>
  <c r="BW87" i="21"/>
  <c r="BU87" i="21"/>
  <c r="BT87" i="21"/>
  <c r="BS87" i="21"/>
  <c r="BR87" i="21"/>
  <c r="AZ87" i="21"/>
  <c r="BX86" i="21"/>
  <c r="BW86" i="21"/>
  <c r="BU86" i="21"/>
  <c r="BT86" i="21"/>
  <c r="BS86" i="21"/>
  <c r="BR86" i="21"/>
  <c r="AZ86" i="21"/>
  <c r="BX85" i="21"/>
  <c r="BW85" i="21"/>
  <c r="BU85" i="21"/>
  <c r="BT85" i="21"/>
  <c r="BS85" i="21"/>
  <c r="BR85" i="21"/>
  <c r="AZ85" i="21"/>
  <c r="BX84" i="21"/>
  <c r="BW84" i="21"/>
  <c r="BU84" i="21"/>
  <c r="BT84" i="21"/>
  <c r="BS84" i="21"/>
  <c r="BR84" i="21"/>
  <c r="BX83" i="21"/>
  <c r="BW83" i="21"/>
  <c r="BU83" i="21"/>
  <c r="BT83" i="21"/>
  <c r="BS83" i="21"/>
  <c r="BR83" i="21"/>
  <c r="BX82" i="21"/>
  <c r="BW82" i="21"/>
  <c r="BU82" i="21"/>
  <c r="BT82" i="21"/>
  <c r="BS82" i="21"/>
  <c r="BR82" i="21"/>
  <c r="BX81" i="21"/>
  <c r="BW81" i="21"/>
  <c r="BU81" i="21"/>
  <c r="BT81" i="21"/>
  <c r="BS81" i="21"/>
  <c r="BR81" i="21"/>
  <c r="AZ81" i="21"/>
  <c r="AZ82" i="21" s="1"/>
  <c r="AZ83" i="21" s="1"/>
  <c r="AZ84" i="21" s="1"/>
  <c r="BX80" i="21"/>
  <c r="BW80" i="21"/>
  <c r="BU80" i="21"/>
  <c r="BT80" i="21"/>
  <c r="BS80" i="21"/>
  <c r="BR80" i="21"/>
  <c r="AZ80" i="21"/>
  <c r="BX79" i="21"/>
  <c r="BW79" i="21"/>
  <c r="BU79" i="21"/>
  <c r="BT79" i="21"/>
  <c r="BS79" i="21"/>
  <c r="BR79" i="21"/>
  <c r="AZ79" i="21"/>
  <c r="BX78" i="21"/>
  <c r="BW78" i="21"/>
  <c r="BU78" i="21"/>
  <c r="BT78" i="21"/>
  <c r="BS78" i="21"/>
  <c r="BR78" i="21"/>
  <c r="AZ78" i="21"/>
  <c r="BX77" i="21"/>
  <c r="BW77" i="21"/>
  <c r="BU77" i="21"/>
  <c r="BT77" i="21"/>
  <c r="BS77" i="21"/>
  <c r="BR77" i="21"/>
  <c r="AZ77" i="21"/>
  <c r="BX76" i="21"/>
  <c r="BW76" i="21"/>
  <c r="BU76" i="21"/>
  <c r="BT76" i="21"/>
  <c r="BS76" i="21"/>
  <c r="BR76" i="21"/>
  <c r="AZ76" i="21"/>
  <c r="BX75" i="21"/>
  <c r="BW75" i="21"/>
  <c r="BU75" i="21"/>
  <c r="BT75" i="21"/>
  <c r="BS75" i="21"/>
  <c r="BR75" i="21"/>
  <c r="AZ75" i="21"/>
  <c r="BX74" i="21"/>
  <c r="BW74" i="21"/>
  <c r="BU74" i="21"/>
  <c r="BT74" i="21"/>
  <c r="BS74" i="21"/>
  <c r="BR74" i="21"/>
  <c r="AZ74" i="21"/>
  <c r="BX73" i="21"/>
  <c r="BW73" i="21"/>
  <c r="BU73" i="21"/>
  <c r="BT73" i="21"/>
  <c r="BS73" i="21"/>
  <c r="BR73" i="21"/>
  <c r="BX72" i="21"/>
  <c r="BW72" i="21"/>
  <c r="BU72" i="21"/>
  <c r="BT72" i="21"/>
  <c r="BS72" i="21"/>
  <c r="BR72" i="21"/>
  <c r="BX71" i="21"/>
  <c r="BW71" i="21"/>
  <c r="BU71" i="21"/>
  <c r="BT71" i="21"/>
  <c r="BS71" i="21"/>
  <c r="BR71" i="21"/>
  <c r="BX70" i="21"/>
  <c r="BW70" i="21"/>
  <c r="BU70" i="21"/>
  <c r="BT70" i="21"/>
  <c r="BS70" i="21"/>
  <c r="BR70" i="21"/>
  <c r="BX69" i="21"/>
  <c r="BW69" i="21"/>
  <c r="BU69" i="21"/>
  <c r="BT69" i="21"/>
  <c r="BS69" i="21"/>
  <c r="BR69" i="21"/>
  <c r="AZ69" i="21"/>
  <c r="AZ70" i="21" s="1"/>
  <c r="AZ71" i="21" s="1"/>
  <c r="AZ72" i="21" s="1"/>
  <c r="AZ73" i="21" s="1"/>
  <c r="BX68" i="21"/>
  <c r="BW68" i="21"/>
  <c r="BU68" i="21"/>
  <c r="BT68" i="21"/>
  <c r="BS68" i="21"/>
  <c r="BR68" i="21"/>
  <c r="AZ68" i="21"/>
  <c r="BX67" i="21"/>
  <c r="BW67" i="21"/>
  <c r="BU67" i="21"/>
  <c r="BT67" i="21"/>
  <c r="BS67" i="21"/>
  <c r="BR67" i="21"/>
  <c r="AZ67" i="21"/>
  <c r="BX66" i="21"/>
  <c r="BW66" i="21"/>
  <c r="BU66" i="21"/>
  <c r="BT66" i="21"/>
  <c r="BS66" i="21"/>
  <c r="BR66" i="21"/>
  <c r="AZ66" i="21"/>
  <c r="BX65" i="21"/>
  <c r="BW65" i="21"/>
  <c r="BU65" i="21"/>
  <c r="BT65" i="21"/>
  <c r="BS65" i="21"/>
  <c r="BR65" i="21"/>
  <c r="AZ65" i="21"/>
  <c r="BX64" i="21"/>
  <c r="BW64" i="21"/>
  <c r="BU64" i="21"/>
  <c r="BT64" i="21"/>
  <c r="BS64" i="21"/>
  <c r="BR64" i="21"/>
  <c r="AZ64" i="21"/>
  <c r="BX63" i="21"/>
  <c r="BW63" i="21"/>
  <c r="BU63" i="21"/>
  <c r="BS63" i="21"/>
  <c r="BR63" i="21"/>
  <c r="AZ63" i="21"/>
  <c r="BX62" i="21"/>
  <c r="BW62" i="21"/>
  <c r="BU62" i="21"/>
  <c r="BS62" i="21"/>
  <c r="BR62" i="21"/>
  <c r="AZ62" i="21"/>
  <c r="BX61" i="21"/>
  <c r="BW61" i="21"/>
  <c r="BU61" i="21"/>
  <c r="BS61" i="21"/>
  <c r="BR61" i="21"/>
  <c r="AZ61" i="21"/>
  <c r="BX60" i="21"/>
  <c r="BW60" i="21"/>
  <c r="BU60" i="21"/>
  <c r="BS60" i="21"/>
  <c r="BR60" i="21"/>
  <c r="AZ60" i="21"/>
  <c r="BX59" i="21"/>
  <c r="BW59" i="21"/>
  <c r="BU59" i="21"/>
  <c r="BS59" i="21"/>
  <c r="BR59" i="21"/>
  <c r="AZ59" i="21"/>
  <c r="BX58" i="21"/>
  <c r="BW58" i="21"/>
  <c r="BU58" i="21"/>
  <c r="BS58" i="21"/>
  <c r="BR58" i="21"/>
  <c r="BX57" i="21"/>
  <c r="BW57" i="21"/>
  <c r="BU57" i="21"/>
  <c r="BS57" i="21"/>
  <c r="BR57" i="21"/>
  <c r="BX56" i="21"/>
  <c r="BW56" i="21"/>
  <c r="BU56" i="21"/>
  <c r="BS56" i="21"/>
  <c r="BR56" i="21"/>
  <c r="BX55" i="21"/>
  <c r="BW55" i="21"/>
  <c r="BU55" i="21"/>
  <c r="BS55" i="21"/>
  <c r="BR55" i="21"/>
  <c r="BX54" i="21"/>
  <c r="BW54" i="21"/>
  <c r="BU54" i="21"/>
  <c r="BS54" i="21"/>
  <c r="BR54" i="21"/>
  <c r="BX53" i="21"/>
  <c r="BW53" i="21"/>
  <c r="BU53" i="21"/>
  <c r="BS53" i="21"/>
  <c r="BR53" i="21"/>
  <c r="AZ53" i="21"/>
  <c r="AZ54" i="21" s="1"/>
  <c r="AZ55" i="21" s="1"/>
  <c r="AZ56" i="21" s="1"/>
  <c r="AZ57" i="21" s="1"/>
  <c r="AZ58" i="21" s="1"/>
  <c r="BX52" i="21"/>
  <c r="BW52" i="21"/>
  <c r="BU52" i="21"/>
  <c r="BS52" i="21"/>
  <c r="BR52" i="21"/>
  <c r="BX51" i="21"/>
  <c r="BW51" i="21"/>
  <c r="BU51" i="21"/>
  <c r="BS51" i="21"/>
  <c r="BR51" i="21"/>
  <c r="BX50" i="21"/>
  <c r="BW50" i="21"/>
  <c r="BU50" i="21"/>
  <c r="BS50" i="21"/>
  <c r="BR50" i="21"/>
  <c r="AZ50" i="21"/>
  <c r="AZ51" i="21" s="1"/>
  <c r="AZ52" i="21" s="1"/>
  <c r="BX49" i="21"/>
  <c r="BW49" i="21"/>
  <c r="BU49" i="21"/>
  <c r="BS49" i="21"/>
  <c r="BR49" i="21"/>
  <c r="BX48" i="21"/>
  <c r="BW48" i="21"/>
  <c r="BU48" i="21"/>
  <c r="BS48" i="21"/>
  <c r="BR48" i="21"/>
  <c r="BX47" i="21"/>
  <c r="BW47" i="21"/>
  <c r="BU47" i="21"/>
  <c r="BS47" i="21"/>
  <c r="BR47" i="21"/>
  <c r="BX46" i="21"/>
  <c r="BW46" i="21"/>
  <c r="BU46" i="21"/>
  <c r="BS46" i="21"/>
  <c r="BR46" i="21"/>
  <c r="BX45" i="21"/>
  <c r="BW45" i="21"/>
  <c r="BU45" i="21"/>
  <c r="BS45" i="21"/>
  <c r="BR45" i="21"/>
  <c r="BX44" i="21"/>
  <c r="BW44" i="21"/>
  <c r="BU44" i="21"/>
  <c r="BS44" i="21"/>
  <c r="BR44" i="21"/>
  <c r="AZ44" i="21"/>
  <c r="AZ45" i="21" s="1"/>
  <c r="AZ46" i="21" s="1"/>
  <c r="AZ47" i="21" s="1"/>
  <c r="AZ48" i="21" s="1"/>
  <c r="AZ49" i="21" s="1"/>
  <c r="BX43" i="21"/>
  <c r="BW43" i="21"/>
  <c r="BU43" i="21"/>
  <c r="BS43" i="21"/>
  <c r="BR43" i="21"/>
  <c r="BX42" i="21"/>
  <c r="BW42" i="21"/>
  <c r="BU42" i="21"/>
  <c r="BS42" i="21"/>
  <c r="BR42" i="21"/>
  <c r="BX41" i="21"/>
  <c r="BW41" i="21"/>
  <c r="BU41" i="21"/>
  <c r="BS41" i="21"/>
  <c r="BR41" i="21"/>
  <c r="BX40" i="21"/>
  <c r="BW40" i="21"/>
  <c r="BU40" i="21"/>
  <c r="BS40" i="21"/>
  <c r="BR40" i="21"/>
  <c r="BX39" i="21"/>
  <c r="BW39" i="21"/>
  <c r="BU39" i="21"/>
  <c r="BS39" i="21"/>
  <c r="BR39" i="21"/>
  <c r="BX38" i="21"/>
  <c r="BW38" i="21"/>
  <c r="BU38" i="21"/>
  <c r="BS38" i="21"/>
  <c r="BR38" i="21"/>
  <c r="BX37" i="21"/>
  <c r="BW37" i="21"/>
  <c r="BU37" i="21"/>
  <c r="BS37" i="21"/>
  <c r="BR37" i="21"/>
  <c r="BX36" i="21"/>
  <c r="BW36" i="21"/>
  <c r="BU36" i="21"/>
  <c r="BS36" i="21"/>
  <c r="BR36" i="21"/>
  <c r="BX35" i="21"/>
  <c r="BW35" i="21"/>
  <c r="BU35" i="21"/>
  <c r="BS35" i="21"/>
  <c r="BR35" i="21"/>
  <c r="BX34" i="21"/>
  <c r="BW34" i="21"/>
  <c r="BU34" i="21"/>
  <c r="BS34" i="21"/>
  <c r="BR34" i="21"/>
  <c r="BX33" i="21"/>
  <c r="BW33" i="21"/>
  <c r="BU33" i="21"/>
  <c r="BS33" i="21"/>
  <c r="BR33" i="21"/>
  <c r="BX32" i="21"/>
  <c r="BW32" i="21"/>
  <c r="BU32" i="21"/>
  <c r="BS32" i="21"/>
  <c r="BR32" i="21"/>
  <c r="BX31" i="21"/>
  <c r="BW31" i="21"/>
  <c r="BU31" i="21"/>
  <c r="BS31" i="21"/>
  <c r="BR31" i="21"/>
  <c r="BX30" i="21"/>
  <c r="BW30" i="21"/>
  <c r="BU30" i="21"/>
  <c r="BS30" i="21"/>
  <c r="BR30" i="21"/>
  <c r="BX29" i="21"/>
  <c r="BW29" i="21"/>
  <c r="BU29" i="21"/>
  <c r="BS29" i="21"/>
  <c r="BR29" i="21"/>
  <c r="BX28" i="21"/>
  <c r="BW28" i="21"/>
  <c r="BU28" i="21"/>
  <c r="BS28" i="21"/>
  <c r="BR28" i="21"/>
  <c r="BX27" i="21"/>
  <c r="BW27" i="21"/>
  <c r="BU27" i="21"/>
  <c r="BS27" i="21"/>
  <c r="BR27" i="21"/>
  <c r="BX26" i="21"/>
  <c r="BW26" i="21"/>
  <c r="BU26" i="21"/>
  <c r="BS26" i="21"/>
  <c r="BR26" i="21"/>
  <c r="BX25" i="21"/>
  <c r="BW25" i="21"/>
  <c r="BU25" i="21"/>
  <c r="BS25" i="21"/>
  <c r="BR25" i="21"/>
  <c r="AZ25" i="21"/>
  <c r="AZ26" i="21" s="1"/>
  <c r="AZ27" i="21" s="1"/>
  <c r="AZ28" i="21" s="1"/>
  <c r="AZ29" i="21" s="1"/>
  <c r="AZ30" i="21" s="1"/>
  <c r="AZ31" i="21" s="1"/>
  <c r="AZ32" i="21" s="1"/>
  <c r="AZ33" i="21" s="1"/>
  <c r="AZ34" i="21" s="1"/>
  <c r="AZ35" i="21" s="1"/>
  <c r="AZ36" i="21" s="1"/>
  <c r="AZ37" i="21" s="1"/>
  <c r="AZ38" i="21" s="1"/>
  <c r="AZ39" i="21" s="1"/>
  <c r="AZ40" i="21" s="1"/>
  <c r="AZ41" i="21" s="1"/>
  <c r="AZ42" i="21" s="1"/>
  <c r="AZ43" i="21" s="1"/>
  <c r="BX24" i="21"/>
  <c r="BW24" i="21"/>
  <c r="BU24" i="21"/>
  <c r="BS24" i="21"/>
  <c r="BR24" i="21"/>
  <c r="BX23" i="21"/>
  <c r="BW23" i="21"/>
  <c r="BU23" i="21"/>
  <c r="BS23" i="21"/>
  <c r="BR23" i="21"/>
  <c r="BX22" i="21"/>
  <c r="BW22" i="21"/>
  <c r="BU22" i="21"/>
  <c r="BS22" i="21"/>
  <c r="BR22" i="21"/>
  <c r="BX21" i="21"/>
  <c r="BW21" i="21"/>
  <c r="BU21" i="21"/>
  <c r="BS21" i="21"/>
  <c r="BR21" i="21"/>
  <c r="BX20" i="21"/>
  <c r="BW20" i="21"/>
  <c r="BU20" i="21"/>
  <c r="BS20" i="21"/>
  <c r="BR20" i="21"/>
  <c r="BX19" i="21"/>
  <c r="BW19" i="21"/>
  <c r="BU19" i="21"/>
  <c r="BS19" i="21"/>
  <c r="BR19" i="21"/>
  <c r="M19" i="21"/>
  <c r="BX18" i="21"/>
  <c r="BW18" i="21"/>
  <c r="BU18" i="21"/>
  <c r="BS18" i="21"/>
  <c r="BR18" i="21"/>
  <c r="M18" i="21"/>
  <c r="BX17" i="21"/>
  <c r="BW17" i="21"/>
  <c r="BU17" i="21"/>
  <c r="BS17" i="21"/>
  <c r="BR17" i="21"/>
  <c r="M17" i="21"/>
  <c r="BX16" i="21"/>
  <c r="BW16" i="21"/>
  <c r="BU16" i="21"/>
  <c r="BS16" i="21"/>
  <c r="BR16" i="21"/>
  <c r="M16" i="21"/>
  <c r="BX15" i="21"/>
  <c r="BW15" i="21"/>
  <c r="BU15" i="21"/>
  <c r="BS15" i="21"/>
  <c r="BR15" i="21"/>
  <c r="M15" i="21"/>
  <c r="BX14" i="21"/>
  <c r="BW14" i="21"/>
  <c r="BU14" i="21"/>
  <c r="BS14" i="21"/>
  <c r="BR14" i="21"/>
  <c r="M14" i="21"/>
  <c r="BX13" i="21"/>
  <c r="BW13" i="21"/>
  <c r="BU13" i="21"/>
  <c r="BS13" i="21"/>
  <c r="BR13" i="21"/>
  <c r="M13" i="21"/>
  <c r="BX12" i="21"/>
  <c r="BW12" i="21"/>
  <c r="BU12" i="21"/>
  <c r="BS12" i="21"/>
  <c r="BR12" i="21"/>
  <c r="M12" i="21"/>
  <c r="BX11" i="21"/>
  <c r="BW11" i="21"/>
  <c r="BU11" i="21"/>
  <c r="BS11" i="21"/>
  <c r="BR11" i="21"/>
  <c r="AR11" i="21"/>
  <c r="AQ11" i="21"/>
  <c r="AP11" i="21"/>
  <c r="M11" i="21"/>
  <c r="BX10" i="21"/>
  <c r="BW10" i="21"/>
  <c r="BU10" i="21"/>
  <c r="BS10" i="21"/>
  <c r="BR10" i="21"/>
  <c r="BK10" i="21"/>
  <c r="BI10" i="21"/>
  <c r="BG10" i="21"/>
  <c r="AR10" i="21"/>
  <c r="BL10" i="21" s="1"/>
  <c r="BO10" i="21" s="1"/>
  <c r="AQ10" i="21"/>
  <c r="AP10" i="21"/>
  <c r="AD10" i="21"/>
  <c r="AC10" i="21"/>
  <c r="AB10" i="21"/>
  <c r="M10" i="21"/>
  <c r="BX9" i="21"/>
  <c r="BW9" i="21"/>
  <c r="BU9" i="21"/>
  <c r="BS9" i="21"/>
  <c r="BR9" i="21"/>
  <c r="AZ9" i="21"/>
  <c r="AZ10" i="21" s="1"/>
  <c r="AN9" i="21"/>
  <c r="AD9" i="21"/>
  <c r="AC9" i="21"/>
  <c r="AB9" i="21"/>
  <c r="V9" i="21"/>
  <c r="M9" i="21"/>
  <c r="BX8" i="21"/>
  <c r="BW8" i="21"/>
  <c r="BU8" i="21"/>
  <c r="BS8" i="21"/>
  <c r="BR8" i="21"/>
  <c r="AN8" i="21"/>
  <c r="AD8" i="21"/>
  <c r="AC8" i="21"/>
  <c r="Z8" i="21" s="1"/>
  <c r="AB8" i="21"/>
  <c r="V8" i="21"/>
  <c r="M8" i="21"/>
  <c r="BX7" i="21"/>
  <c r="BW7" i="21"/>
  <c r="BU7" i="21"/>
  <c r="BS7" i="21"/>
  <c r="BR7" i="21"/>
  <c r="AN7" i="21"/>
  <c r="AD7" i="21"/>
  <c r="AA7" i="21" s="1"/>
  <c r="AC7" i="21"/>
  <c r="Z7" i="21" s="1"/>
  <c r="AB7" i="21"/>
  <c r="Y7" i="21" s="1"/>
  <c r="C7" i="21" s="1"/>
  <c r="V7" i="21"/>
  <c r="M7" i="21"/>
  <c r="BX6" i="21"/>
  <c r="BW6" i="21"/>
  <c r="BU6" i="21"/>
  <c r="BS6" i="21"/>
  <c r="BR6" i="21"/>
  <c r="AN6" i="21"/>
  <c r="V6" i="21"/>
  <c r="O6" i="21"/>
  <c r="M6" i="21"/>
  <c r="H6" i="21"/>
  <c r="C6" i="21"/>
  <c r="BX5" i="21"/>
  <c r="BW5" i="21"/>
  <c r="BU5" i="21"/>
  <c r="BS5" i="21"/>
  <c r="BR5" i="21"/>
  <c r="BA5" i="21"/>
  <c r="BA6" i="21" s="1"/>
  <c r="AZ5" i="21"/>
  <c r="AZ6" i="21" s="1"/>
  <c r="AZ7" i="21" s="1"/>
  <c r="AZ8" i="21" s="1"/>
  <c r="AN5" i="21"/>
  <c r="AM5" i="21" s="1"/>
  <c r="AM6" i="21" s="1"/>
  <c r="V5" i="21"/>
  <c r="M5" i="21"/>
  <c r="C5" i="21"/>
  <c r="BX4" i="21"/>
  <c r="BW4" i="21"/>
  <c r="BU4" i="21"/>
  <c r="BS4" i="21"/>
  <c r="BR4" i="21"/>
  <c r="BX3" i="21"/>
  <c r="BW3" i="21"/>
  <c r="BU3" i="21"/>
  <c r="BT3" i="21"/>
  <c r="BS3" i="21"/>
  <c r="BR3" i="21"/>
  <c r="AG111" i="20"/>
  <c r="AH111" i="20"/>
  <c r="AG112" i="20"/>
  <c r="AH112" i="20"/>
  <c r="AG113" i="20"/>
  <c r="AH113" i="20"/>
  <c r="AG114" i="20"/>
  <c r="AH114" i="20"/>
  <c r="AG115" i="20"/>
  <c r="AH115" i="20"/>
  <c r="AG116" i="20"/>
  <c r="AH116" i="20"/>
  <c r="AG117" i="20"/>
  <c r="AH117" i="20"/>
  <c r="AG118" i="20"/>
  <c r="AH118" i="20"/>
  <c r="AG119" i="20"/>
  <c r="AH119" i="20"/>
  <c r="AG120" i="20"/>
  <c r="AH120" i="20"/>
  <c r="AG121" i="20"/>
  <c r="AH121" i="20"/>
  <c r="AG122" i="20"/>
  <c r="AH122" i="20"/>
  <c r="AG123" i="20"/>
  <c r="AH123" i="20"/>
  <c r="AG124" i="20"/>
  <c r="AH124" i="20"/>
  <c r="AG125" i="20"/>
  <c r="AH125" i="20"/>
  <c r="AG126" i="20"/>
  <c r="AH126" i="20"/>
  <c r="AG127" i="20"/>
  <c r="AH127" i="20"/>
  <c r="AG128" i="20"/>
  <c r="AH128" i="20"/>
  <c r="AG129" i="20"/>
  <c r="AH129" i="20"/>
  <c r="AG130" i="20"/>
  <c r="AH130" i="20"/>
  <c r="AG131" i="20"/>
  <c r="AH131" i="20"/>
  <c r="AG132" i="20"/>
  <c r="AH132" i="20"/>
  <c r="AG133" i="20"/>
  <c r="AH133" i="20"/>
  <c r="AG134" i="20"/>
  <c r="AH134" i="20"/>
  <c r="AG135" i="20"/>
  <c r="AH135" i="20"/>
  <c r="AG136" i="20"/>
  <c r="AH136" i="20"/>
  <c r="AG137" i="20"/>
  <c r="AH137" i="20"/>
  <c r="AG138" i="20"/>
  <c r="AH138" i="20"/>
  <c r="AG139" i="20"/>
  <c r="AH139" i="20"/>
  <c r="AG140" i="20"/>
  <c r="AH140" i="20"/>
  <c r="AG141" i="20"/>
  <c r="AH141" i="20"/>
  <c r="AG142" i="20"/>
  <c r="AH142" i="20"/>
  <c r="AG143" i="20"/>
  <c r="AH143" i="20"/>
  <c r="AG144" i="20"/>
  <c r="AH144" i="20"/>
  <c r="AG145" i="20"/>
  <c r="AH145" i="20"/>
  <c r="AG146" i="20"/>
  <c r="AH146" i="20"/>
  <c r="AG147" i="20"/>
  <c r="AH147" i="20"/>
  <c r="AG148" i="20"/>
  <c r="AH148" i="20"/>
  <c r="AG149" i="20"/>
  <c r="AH149" i="20"/>
  <c r="AG150" i="20"/>
  <c r="AH150" i="20"/>
  <c r="AG151" i="20"/>
  <c r="AH151" i="20"/>
  <c r="AG152" i="20"/>
  <c r="AH152" i="20"/>
  <c r="AG153" i="20"/>
  <c r="AH153" i="20"/>
  <c r="AG154" i="20"/>
  <c r="AH154" i="20"/>
  <c r="AG155" i="20"/>
  <c r="AH155" i="20"/>
  <c r="AG156" i="20"/>
  <c r="AH156" i="20"/>
  <c r="AG157" i="20"/>
  <c r="AH157" i="20"/>
  <c r="AG158" i="20"/>
  <c r="AH158" i="20"/>
  <c r="AG159" i="20"/>
  <c r="AH159" i="20"/>
  <c r="AG160" i="20"/>
  <c r="AH160" i="20"/>
  <c r="AG161" i="20"/>
  <c r="AH161" i="20"/>
  <c r="AG162" i="20"/>
  <c r="AH162" i="20"/>
  <c r="AG163" i="20"/>
  <c r="AH163" i="20"/>
  <c r="AG164" i="20"/>
  <c r="AH164" i="20"/>
  <c r="AG165" i="20"/>
  <c r="AH165" i="20"/>
  <c r="AG166" i="20"/>
  <c r="AH166" i="20"/>
  <c r="AG167" i="20"/>
  <c r="AH167" i="20"/>
  <c r="AG168" i="20"/>
  <c r="AH168" i="20"/>
  <c r="AG169" i="20"/>
  <c r="AH169" i="20"/>
  <c r="AG170" i="20"/>
  <c r="AH170" i="20"/>
  <c r="AG171" i="20"/>
  <c r="AH171" i="20"/>
  <c r="AG172" i="20"/>
  <c r="AH172" i="20"/>
  <c r="AG173" i="20"/>
  <c r="AH173" i="20"/>
  <c r="AG174" i="20"/>
  <c r="AH174" i="20"/>
  <c r="AG175" i="20"/>
  <c r="AH175" i="20"/>
  <c r="AG176" i="20"/>
  <c r="AH176" i="20"/>
  <c r="AG177" i="20"/>
  <c r="AH177" i="20"/>
  <c r="AG178" i="20"/>
  <c r="AH178" i="20"/>
  <c r="AG179" i="20"/>
  <c r="AH179" i="20"/>
  <c r="AG180" i="20"/>
  <c r="AH180" i="20"/>
  <c r="AG181" i="20"/>
  <c r="AH181" i="20"/>
  <c r="AG182" i="20"/>
  <c r="AH182" i="20"/>
  <c r="AG183" i="20"/>
  <c r="AH183" i="20"/>
  <c r="AG184" i="20"/>
  <c r="AH184" i="20"/>
  <c r="AG185" i="20"/>
  <c r="AH185" i="20"/>
  <c r="AG186" i="20"/>
  <c r="AH186" i="20"/>
  <c r="AG187" i="20"/>
  <c r="AH187" i="20"/>
  <c r="AG188" i="20"/>
  <c r="AH188" i="20"/>
  <c r="AG189" i="20"/>
  <c r="AH189" i="20"/>
  <c r="AG190" i="20"/>
  <c r="AH190" i="20"/>
  <c r="AG191" i="20"/>
  <c r="AH191" i="20"/>
  <c r="AG192" i="20"/>
  <c r="AH192" i="20"/>
  <c r="AG193" i="20"/>
  <c r="AH193" i="20"/>
  <c r="AG194" i="20"/>
  <c r="AH194" i="20"/>
  <c r="AG195" i="20"/>
  <c r="AH195" i="20"/>
  <c r="AE111" i="20"/>
  <c r="AF111" i="20"/>
  <c r="AE112" i="20"/>
  <c r="AF112" i="20"/>
  <c r="AE113" i="20"/>
  <c r="AF113" i="20"/>
  <c r="AE114" i="20"/>
  <c r="AF114" i="20"/>
  <c r="AE115" i="20"/>
  <c r="AF115" i="20"/>
  <c r="AE116" i="20"/>
  <c r="AF116" i="20"/>
  <c r="AE117" i="20"/>
  <c r="AF117" i="20"/>
  <c r="AE118" i="20"/>
  <c r="AF118" i="20"/>
  <c r="AE119" i="20"/>
  <c r="AF119" i="20"/>
  <c r="AE120" i="20"/>
  <c r="AF120" i="20"/>
  <c r="AE121" i="20"/>
  <c r="AF121" i="20"/>
  <c r="AE122" i="20"/>
  <c r="AF122" i="20"/>
  <c r="AE123" i="20"/>
  <c r="AF123" i="20"/>
  <c r="AE124" i="20"/>
  <c r="AF124" i="20"/>
  <c r="AE125" i="20"/>
  <c r="AF125" i="20"/>
  <c r="AE126" i="20"/>
  <c r="AF126" i="20"/>
  <c r="AE127" i="20"/>
  <c r="AF127" i="20"/>
  <c r="AE128" i="20"/>
  <c r="AF128" i="20"/>
  <c r="AE129" i="20"/>
  <c r="AF129" i="20"/>
  <c r="AE130" i="20"/>
  <c r="AF130" i="20"/>
  <c r="AE131" i="20"/>
  <c r="AF131" i="20"/>
  <c r="AE132" i="20"/>
  <c r="AF132" i="20"/>
  <c r="AE133" i="20"/>
  <c r="AF133" i="20"/>
  <c r="AE134" i="20"/>
  <c r="AF134" i="20"/>
  <c r="AE135" i="20"/>
  <c r="AF135" i="20"/>
  <c r="AE136" i="20"/>
  <c r="AF136" i="20"/>
  <c r="AE137" i="20"/>
  <c r="AF137" i="20"/>
  <c r="AE138" i="20"/>
  <c r="AF138" i="20"/>
  <c r="AE139" i="20"/>
  <c r="AF139" i="20"/>
  <c r="AE140" i="20"/>
  <c r="AF140" i="20"/>
  <c r="AE141" i="20"/>
  <c r="AF141" i="20"/>
  <c r="AE142" i="20"/>
  <c r="AF142" i="20"/>
  <c r="AE143" i="20"/>
  <c r="AF143" i="20"/>
  <c r="AE144" i="20"/>
  <c r="AF144" i="20"/>
  <c r="AE145" i="20"/>
  <c r="AF145" i="20"/>
  <c r="AE146" i="20"/>
  <c r="AF146" i="20"/>
  <c r="AE147" i="20"/>
  <c r="AF147" i="20"/>
  <c r="AE148" i="20"/>
  <c r="AF148" i="20"/>
  <c r="AE149" i="20"/>
  <c r="AF149" i="20"/>
  <c r="AE150" i="20"/>
  <c r="AF150" i="20"/>
  <c r="AE151" i="20"/>
  <c r="AF151" i="20"/>
  <c r="AE152" i="20"/>
  <c r="AF152" i="20"/>
  <c r="AE153" i="20"/>
  <c r="AF153" i="20"/>
  <c r="AE154" i="20"/>
  <c r="AF154" i="20"/>
  <c r="AE155" i="20"/>
  <c r="AF155" i="20"/>
  <c r="AE156" i="20"/>
  <c r="AF156" i="20"/>
  <c r="AE157" i="20"/>
  <c r="AF157" i="20"/>
  <c r="AE158" i="20"/>
  <c r="AF158" i="20"/>
  <c r="AE159" i="20"/>
  <c r="AF159" i="20"/>
  <c r="AE160" i="20"/>
  <c r="AF160" i="20"/>
  <c r="AE161" i="20"/>
  <c r="AF161" i="20"/>
  <c r="AE162" i="20"/>
  <c r="AF162" i="20"/>
  <c r="AE163" i="20"/>
  <c r="AF163" i="20"/>
  <c r="AE164" i="20"/>
  <c r="AF164" i="20"/>
  <c r="AE165" i="20"/>
  <c r="AF165" i="20"/>
  <c r="AE166" i="20"/>
  <c r="AF166" i="20"/>
  <c r="AE167" i="20"/>
  <c r="AF167" i="20"/>
  <c r="AE168" i="20"/>
  <c r="AF168" i="20"/>
  <c r="AE169" i="20"/>
  <c r="AF169" i="20"/>
  <c r="AE170" i="20"/>
  <c r="AF170" i="20"/>
  <c r="AE171" i="20"/>
  <c r="AF171" i="20"/>
  <c r="AE172" i="20"/>
  <c r="AF172" i="20"/>
  <c r="AE173" i="20"/>
  <c r="AF173" i="20"/>
  <c r="AE174" i="20"/>
  <c r="AF174" i="20"/>
  <c r="AE175" i="20"/>
  <c r="AF175" i="20"/>
  <c r="AE176" i="20"/>
  <c r="AF176" i="20"/>
  <c r="AE177" i="20"/>
  <c r="AF177" i="20"/>
  <c r="AE178" i="20"/>
  <c r="AF178" i="20"/>
  <c r="AE179" i="20"/>
  <c r="AF179" i="20"/>
  <c r="AE180" i="20"/>
  <c r="AF180" i="20"/>
  <c r="AE181" i="20"/>
  <c r="AF181" i="20"/>
  <c r="AE182" i="20"/>
  <c r="AF182" i="20"/>
  <c r="AE183" i="20"/>
  <c r="AF183" i="20"/>
  <c r="AE184" i="20"/>
  <c r="AF184" i="20"/>
  <c r="AE185" i="20"/>
  <c r="AF185" i="20"/>
  <c r="AE186" i="20"/>
  <c r="AF186" i="20"/>
  <c r="AE187" i="20"/>
  <c r="AF187" i="20"/>
  <c r="AE188" i="20"/>
  <c r="AF188" i="20"/>
  <c r="AE189" i="20"/>
  <c r="AF189" i="20"/>
  <c r="AE190" i="20"/>
  <c r="AF190" i="20"/>
  <c r="AE191" i="20"/>
  <c r="AF191" i="20"/>
  <c r="AE192" i="20"/>
  <c r="AF192" i="20"/>
  <c r="AE193" i="20"/>
  <c r="AF193" i="20"/>
  <c r="AE194" i="20"/>
  <c r="AF194" i="20"/>
  <c r="AE195" i="20"/>
  <c r="AF195" i="20"/>
  <c r="AE196" i="20"/>
  <c r="AF196" i="20"/>
  <c r="AE197" i="20"/>
  <c r="AF197" i="20"/>
  <c r="AE198" i="20"/>
  <c r="AF198" i="20"/>
  <c r="AE199" i="20"/>
  <c r="AF199" i="20"/>
  <c r="AE200" i="20"/>
  <c r="AF200" i="20"/>
  <c r="AE201" i="20"/>
  <c r="AF201" i="20"/>
  <c r="AE202" i="20"/>
  <c r="AF202" i="20"/>
  <c r="AE203" i="20"/>
  <c r="AF203" i="20"/>
  <c r="AE204" i="20"/>
  <c r="AF204" i="20"/>
  <c r="AE205" i="20"/>
  <c r="AF205" i="20"/>
  <c r="AE206" i="20"/>
  <c r="AF206" i="20"/>
  <c r="AE207" i="20"/>
  <c r="AF207" i="20"/>
  <c r="AE208" i="20"/>
  <c r="AF208" i="20"/>
  <c r="AE209" i="20"/>
  <c r="AF209" i="20"/>
  <c r="B3" i="20"/>
  <c r="BX282" i="20"/>
  <c r="BW282" i="20"/>
  <c r="BU282" i="20"/>
  <c r="BT282" i="20"/>
  <c r="BS282" i="20"/>
  <c r="BR282" i="20"/>
  <c r="BX281" i="20"/>
  <c r="BW281" i="20"/>
  <c r="BU281" i="20"/>
  <c r="BT281" i="20"/>
  <c r="BS281" i="20"/>
  <c r="BR281" i="20"/>
  <c r="BX280" i="20"/>
  <c r="BW280" i="20"/>
  <c r="BU280" i="20"/>
  <c r="BT280" i="20"/>
  <c r="BS280" i="20"/>
  <c r="BR280" i="20"/>
  <c r="BX279" i="20"/>
  <c r="BW279" i="20"/>
  <c r="BU279" i="20"/>
  <c r="BT279" i="20"/>
  <c r="BS279" i="20"/>
  <c r="BR279" i="20"/>
  <c r="BX278" i="20"/>
  <c r="BW278" i="20"/>
  <c r="BU278" i="20"/>
  <c r="BT278" i="20"/>
  <c r="BS278" i="20"/>
  <c r="BR278" i="20"/>
  <c r="BX277" i="20"/>
  <c r="BW277" i="20"/>
  <c r="BU277" i="20"/>
  <c r="BT277" i="20"/>
  <c r="BS277" i="20"/>
  <c r="BR277" i="20"/>
  <c r="BX276" i="20"/>
  <c r="BW276" i="20"/>
  <c r="BU276" i="20"/>
  <c r="BT276" i="20"/>
  <c r="BS276" i="20"/>
  <c r="BR276" i="20"/>
  <c r="BX275" i="20"/>
  <c r="BW275" i="20"/>
  <c r="BU275" i="20"/>
  <c r="BT275" i="20"/>
  <c r="BS275" i="20"/>
  <c r="BR275" i="20"/>
  <c r="BX274" i="20"/>
  <c r="BW274" i="20"/>
  <c r="BU274" i="20"/>
  <c r="BT274" i="20"/>
  <c r="BS274" i="20"/>
  <c r="BR274" i="20"/>
  <c r="BX273" i="20"/>
  <c r="BW273" i="20"/>
  <c r="BU273" i="20"/>
  <c r="BT273" i="20"/>
  <c r="BS273" i="20"/>
  <c r="BR273" i="20"/>
  <c r="BX272" i="20"/>
  <c r="BW272" i="20"/>
  <c r="BU272" i="20"/>
  <c r="BT272" i="20"/>
  <c r="BS272" i="20"/>
  <c r="BR272" i="20"/>
  <c r="BX271" i="20"/>
  <c r="BW271" i="20"/>
  <c r="BU271" i="20"/>
  <c r="BT271" i="20"/>
  <c r="BS271" i="20"/>
  <c r="BR271" i="20"/>
  <c r="BX270" i="20"/>
  <c r="BW270" i="20"/>
  <c r="BU270" i="20"/>
  <c r="BT270" i="20"/>
  <c r="BS270" i="20"/>
  <c r="BR270" i="20"/>
  <c r="BX269" i="20"/>
  <c r="BW269" i="20"/>
  <c r="BU269" i="20"/>
  <c r="BT269" i="20"/>
  <c r="BS269" i="20"/>
  <c r="BR269" i="20"/>
  <c r="BX268" i="20"/>
  <c r="BW268" i="20"/>
  <c r="BU268" i="20"/>
  <c r="BT268" i="20"/>
  <c r="BS268" i="20"/>
  <c r="BR268" i="20"/>
  <c r="BX267" i="20"/>
  <c r="BW267" i="20"/>
  <c r="BU267" i="20"/>
  <c r="BT267" i="20"/>
  <c r="BS267" i="20"/>
  <c r="BR267" i="20"/>
  <c r="BX266" i="20"/>
  <c r="BW266" i="20"/>
  <c r="BU266" i="20"/>
  <c r="BT266" i="20"/>
  <c r="BS266" i="20"/>
  <c r="BR266" i="20"/>
  <c r="BX265" i="20"/>
  <c r="BW265" i="20"/>
  <c r="BU265" i="20"/>
  <c r="BT265" i="20"/>
  <c r="BS265" i="20"/>
  <c r="BR265" i="20"/>
  <c r="BX264" i="20"/>
  <c r="BW264" i="20"/>
  <c r="BU264" i="20"/>
  <c r="BT264" i="20"/>
  <c r="BS264" i="20"/>
  <c r="BR264" i="20"/>
  <c r="BX263" i="20"/>
  <c r="BW263" i="20"/>
  <c r="BU263" i="20"/>
  <c r="BT263" i="20"/>
  <c r="BS263" i="20"/>
  <c r="BR263" i="20"/>
  <c r="BX262" i="20"/>
  <c r="BW262" i="20"/>
  <c r="BU262" i="20"/>
  <c r="BT262" i="20"/>
  <c r="BS262" i="20"/>
  <c r="BR262" i="20"/>
  <c r="BX261" i="20"/>
  <c r="BW261" i="20"/>
  <c r="BU261" i="20"/>
  <c r="BT261" i="20"/>
  <c r="BS261" i="20"/>
  <c r="BR261" i="20"/>
  <c r="BX260" i="20"/>
  <c r="BW260" i="20"/>
  <c r="BU260" i="20"/>
  <c r="BT260" i="20"/>
  <c r="BS260" i="20"/>
  <c r="BR260" i="20"/>
  <c r="BX259" i="20"/>
  <c r="BW259" i="20"/>
  <c r="BU259" i="20"/>
  <c r="BT259" i="20"/>
  <c r="BS259" i="20"/>
  <c r="BR259" i="20"/>
  <c r="BX258" i="20"/>
  <c r="BW258" i="20"/>
  <c r="BU258" i="20"/>
  <c r="BT258" i="20"/>
  <c r="BS258" i="20"/>
  <c r="BR258" i="20"/>
  <c r="BX257" i="20"/>
  <c r="BW257" i="20"/>
  <c r="BU257" i="20"/>
  <c r="BT257" i="20"/>
  <c r="BS257" i="20"/>
  <c r="BR257" i="20"/>
  <c r="BX256" i="20"/>
  <c r="BW256" i="20"/>
  <c r="BU256" i="20"/>
  <c r="BT256" i="20"/>
  <c r="BS256" i="20"/>
  <c r="BR256" i="20"/>
  <c r="BX255" i="20"/>
  <c r="BW255" i="20"/>
  <c r="BU255" i="20"/>
  <c r="BT255" i="20"/>
  <c r="BS255" i="20"/>
  <c r="BR255" i="20"/>
  <c r="BX254" i="20"/>
  <c r="BW254" i="20"/>
  <c r="BU254" i="20"/>
  <c r="BT254" i="20"/>
  <c r="BS254" i="20"/>
  <c r="BR254" i="20"/>
  <c r="BX253" i="20"/>
  <c r="BW253" i="20"/>
  <c r="BU253" i="20"/>
  <c r="BT253" i="20"/>
  <c r="BS253" i="20"/>
  <c r="BR253" i="20"/>
  <c r="BX252" i="20"/>
  <c r="BW252" i="20"/>
  <c r="BU252" i="20"/>
  <c r="BT252" i="20"/>
  <c r="BS252" i="20"/>
  <c r="BR252" i="20"/>
  <c r="BX251" i="20"/>
  <c r="BW251" i="20"/>
  <c r="BU251" i="20"/>
  <c r="BT251" i="20"/>
  <c r="BS251" i="20"/>
  <c r="BR251" i="20"/>
  <c r="BX250" i="20"/>
  <c r="BW250" i="20"/>
  <c r="BU250" i="20"/>
  <c r="BT250" i="20"/>
  <c r="BS250" i="20"/>
  <c r="BR250" i="20"/>
  <c r="BX249" i="20"/>
  <c r="BW249" i="20"/>
  <c r="BU249" i="20"/>
  <c r="BT249" i="20"/>
  <c r="BS249" i="20"/>
  <c r="BR249" i="20"/>
  <c r="BX248" i="20"/>
  <c r="BW248" i="20"/>
  <c r="BU248" i="20"/>
  <c r="BT248" i="20"/>
  <c r="BS248" i="20"/>
  <c r="BR248" i="20"/>
  <c r="BX247" i="20"/>
  <c r="BW247" i="20"/>
  <c r="BU247" i="20"/>
  <c r="BT247" i="20"/>
  <c r="BS247" i="20"/>
  <c r="BR247" i="20"/>
  <c r="BX246" i="20"/>
  <c r="BW246" i="20"/>
  <c r="BU246" i="20"/>
  <c r="BT246" i="20"/>
  <c r="BS246" i="20"/>
  <c r="BR246" i="20"/>
  <c r="BX245" i="20"/>
  <c r="BW245" i="20"/>
  <c r="BU245" i="20"/>
  <c r="BT245" i="20"/>
  <c r="BS245" i="20"/>
  <c r="BR245" i="20"/>
  <c r="BX244" i="20"/>
  <c r="BW244" i="20"/>
  <c r="BU244" i="20"/>
  <c r="BT244" i="20"/>
  <c r="BS244" i="20"/>
  <c r="BR244" i="20"/>
  <c r="BX243" i="20"/>
  <c r="BW243" i="20"/>
  <c r="BU243" i="20"/>
  <c r="BT243" i="20"/>
  <c r="BS243" i="20"/>
  <c r="BR243" i="20"/>
  <c r="BX242" i="20"/>
  <c r="BW242" i="20"/>
  <c r="BU242" i="20"/>
  <c r="BT242" i="20"/>
  <c r="BS242" i="20"/>
  <c r="BR242" i="20"/>
  <c r="BX241" i="20"/>
  <c r="BW241" i="20"/>
  <c r="BU241" i="20"/>
  <c r="BT241" i="20"/>
  <c r="BS241" i="20"/>
  <c r="BR241" i="20"/>
  <c r="BX240" i="20"/>
  <c r="BW240" i="20"/>
  <c r="BU240" i="20"/>
  <c r="BT240" i="20"/>
  <c r="BS240" i="20"/>
  <c r="BR240" i="20"/>
  <c r="BX239" i="20"/>
  <c r="BW239" i="20"/>
  <c r="BU239" i="20"/>
  <c r="BT239" i="20"/>
  <c r="BS239" i="20"/>
  <c r="BR239" i="20"/>
  <c r="BX238" i="20"/>
  <c r="BW238" i="20"/>
  <c r="BU238" i="20"/>
  <c r="BT238" i="20"/>
  <c r="BS238" i="20"/>
  <c r="BR238" i="20"/>
  <c r="BX237" i="20"/>
  <c r="BW237" i="20"/>
  <c r="BU237" i="20"/>
  <c r="BT237" i="20"/>
  <c r="BS237" i="20"/>
  <c r="BR237" i="20"/>
  <c r="BX236" i="20"/>
  <c r="BW236" i="20"/>
  <c r="BU236" i="20"/>
  <c r="BT236" i="20"/>
  <c r="BS236" i="20"/>
  <c r="BR236" i="20"/>
  <c r="BX235" i="20"/>
  <c r="BW235" i="20"/>
  <c r="BU235" i="20"/>
  <c r="BT235" i="20"/>
  <c r="BS235" i="20"/>
  <c r="BR235" i="20"/>
  <c r="BX234" i="20"/>
  <c r="BW234" i="20"/>
  <c r="BU234" i="20"/>
  <c r="BT234" i="20"/>
  <c r="BS234" i="20"/>
  <c r="BR234" i="20"/>
  <c r="BX233" i="20"/>
  <c r="BW233" i="20"/>
  <c r="BU233" i="20"/>
  <c r="BT233" i="20"/>
  <c r="BS233" i="20"/>
  <c r="BR233" i="20"/>
  <c r="BX232" i="20"/>
  <c r="BW232" i="20"/>
  <c r="BU232" i="20"/>
  <c r="BT232" i="20"/>
  <c r="BS232" i="20"/>
  <c r="BR232" i="20"/>
  <c r="BX231" i="20"/>
  <c r="BW231" i="20"/>
  <c r="BU231" i="20"/>
  <c r="BT231" i="20"/>
  <c r="BS231" i="20"/>
  <c r="BR231" i="20"/>
  <c r="BX230" i="20"/>
  <c r="BW230" i="20"/>
  <c r="BU230" i="20"/>
  <c r="BT230" i="20"/>
  <c r="BS230" i="20"/>
  <c r="BR230" i="20"/>
  <c r="BX229" i="20"/>
  <c r="BW229" i="20"/>
  <c r="BU229" i="20"/>
  <c r="BT229" i="20"/>
  <c r="BS229" i="20"/>
  <c r="BR229" i="20"/>
  <c r="AR229" i="20"/>
  <c r="AQ229" i="20"/>
  <c r="AP229" i="20"/>
  <c r="BX228" i="20"/>
  <c r="BW228" i="20"/>
  <c r="BU228" i="20"/>
  <c r="BT228" i="20"/>
  <c r="BS228" i="20"/>
  <c r="BR228" i="20"/>
  <c r="AR228" i="20"/>
  <c r="AQ228" i="20"/>
  <c r="AP228" i="20"/>
  <c r="BX227" i="20"/>
  <c r="BW227" i="20"/>
  <c r="BU227" i="20"/>
  <c r="BT227" i="20"/>
  <c r="BS227" i="20"/>
  <c r="BR227" i="20"/>
  <c r="AR227" i="20"/>
  <c r="AQ227" i="20"/>
  <c r="AP227" i="20"/>
  <c r="BX226" i="20"/>
  <c r="BW226" i="20"/>
  <c r="BU226" i="20"/>
  <c r="BT226" i="20"/>
  <c r="BS226" i="20"/>
  <c r="BR226" i="20"/>
  <c r="AR226" i="20"/>
  <c r="AQ226" i="20"/>
  <c r="AP226" i="20"/>
  <c r="BX225" i="20"/>
  <c r="BW225" i="20"/>
  <c r="BU225" i="20"/>
  <c r="BT225" i="20"/>
  <c r="BS225" i="20"/>
  <c r="BR225" i="20"/>
  <c r="AR225" i="20"/>
  <c r="AQ225" i="20"/>
  <c r="AP225" i="20"/>
  <c r="BX224" i="20"/>
  <c r="BW224" i="20"/>
  <c r="BU224" i="20"/>
  <c r="BT224" i="20"/>
  <c r="BS224" i="20"/>
  <c r="BR224" i="20"/>
  <c r="AR224" i="20"/>
  <c r="AQ224" i="20"/>
  <c r="AP224" i="20"/>
  <c r="BX223" i="20"/>
  <c r="BW223" i="20"/>
  <c r="BU223" i="20"/>
  <c r="BT223" i="20"/>
  <c r="BS223" i="20"/>
  <c r="BR223" i="20"/>
  <c r="AR223" i="20"/>
  <c r="AQ223" i="20"/>
  <c r="AP223" i="20"/>
  <c r="BX222" i="20"/>
  <c r="BW222" i="20"/>
  <c r="BU222" i="20"/>
  <c r="BT222" i="20"/>
  <c r="BS222" i="20"/>
  <c r="BR222" i="20"/>
  <c r="AR222" i="20"/>
  <c r="AQ222" i="20"/>
  <c r="AP222" i="20"/>
  <c r="BX221" i="20"/>
  <c r="BW221" i="20"/>
  <c r="BU221" i="20"/>
  <c r="BT221" i="20"/>
  <c r="BS221" i="20"/>
  <c r="BR221" i="20"/>
  <c r="AR221" i="20"/>
  <c r="AQ221" i="20"/>
  <c r="AP221" i="20"/>
  <c r="BX220" i="20"/>
  <c r="BW220" i="20"/>
  <c r="BU220" i="20"/>
  <c r="BT220" i="20"/>
  <c r="BS220" i="20"/>
  <c r="BR220" i="20"/>
  <c r="AR220" i="20"/>
  <c r="AQ220" i="20"/>
  <c r="AP220" i="20"/>
  <c r="BX219" i="20"/>
  <c r="BW219" i="20"/>
  <c r="BU219" i="20"/>
  <c r="BT219" i="20"/>
  <c r="BS219" i="20"/>
  <c r="BR219" i="20"/>
  <c r="AR219" i="20"/>
  <c r="AQ219" i="20"/>
  <c r="AP219" i="20"/>
  <c r="BX218" i="20"/>
  <c r="BW218" i="20"/>
  <c r="BU218" i="20"/>
  <c r="BT218" i="20"/>
  <c r="BS218" i="20"/>
  <c r="BR218" i="20"/>
  <c r="AR218" i="20"/>
  <c r="AQ218" i="20"/>
  <c r="AP218" i="20"/>
  <c r="BX217" i="20"/>
  <c r="BW217" i="20"/>
  <c r="BU217" i="20"/>
  <c r="BT217" i="20"/>
  <c r="BS217" i="20"/>
  <c r="BR217" i="20"/>
  <c r="AR217" i="20"/>
  <c r="AQ217" i="20"/>
  <c r="AP217" i="20"/>
  <c r="BX216" i="20"/>
  <c r="BW216" i="20"/>
  <c r="BU216" i="20"/>
  <c r="BT216" i="20"/>
  <c r="BS216" i="20"/>
  <c r="BR216" i="20"/>
  <c r="AR216" i="20"/>
  <c r="AQ216" i="20"/>
  <c r="AP216" i="20"/>
  <c r="BX215" i="20"/>
  <c r="BW215" i="20"/>
  <c r="BU215" i="20"/>
  <c r="BT215" i="20"/>
  <c r="BS215" i="20"/>
  <c r="BR215" i="20"/>
  <c r="AR215" i="20"/>
  <c r="AQ215" i="20"/>
  <c r="AP215" i="20"/>
  <c r="BX214" i="20"/>
  <c r="BW214" i="20"/>
  <c r="BU214" i="20"/>
  <c r="BT214" i="20"/>
  <c r="BS214" i="20"/>
  <c r="BR214" i="20"/>
  <c r="AR214" i="20"/>
  <c r="AQ214" i="20"/>
  <c r="AP214" i="20"/>
  <c r="BX213" i="20"/>
  <c r="BW213" i="20"/>
  <c r="BU213" i="20"/>
  <c r="BT213" i="20"/>
  <c r="BS213" i="20"/>
  <c r="BR213" i="20"/>
  <c r="AR213" i="20"/>
  <c r="AQ213" i="20"/>
  <c r="AP213" i="20"/>
  <c r="BX212" i="20"/>
  <c r="BW212" i="20"/>
  <c r="BU212" i="20"/>
  <c r="BT212" i="20"/>
  <c r="BS212" i="20"/>
  <c r="BR212" i="20"/>
  <c r="AR212" i="20"/>
  <c r="AQ212" i="20"/>
  <c r="AP212" i="20"/>
  <c r="BX211" i="20"/>
  <c r="BW211" i="20"/>
  <c r="BU211" i="20"/>
  <c r="BT211" i="20"/>
  <c r="BS211" i="20"/>
  <c r="BR211" i="20"/>
  <c r="AR211" i="20"/>
  <c r="AQ211" i="20"/>
  <c r="AP211" i="20"/>
  <c r="BX210" i="20"/>
  <c r="BW210" i="20"/>
  <c r="BU210" i="20"/>
  <c r="BT210" i="20"/>
  <c r="BS210" i="20"/>
  <c r="BR210" i="20"/>
  <c r="AR210" i="20"/>
  <c r="AQ210" i="20"/>
  <c r="AP210" i="20"/>
  <c r="BX209" i="20"/>
  <c r="BW209" i="20"/>
  <c r="BU209" i="20"/>
  <c r="BT209" i="20"/>
  <c r="BS209" i="20"/>
  <c r="BR209" i="20"/>
  <c r="AR209" i="20"/>
  <c r="AQ209" i="20"/>
  <c r="AP209" i="20"/>
  <c r="AJ209" i="20"/>
  <c r="AI209" i="20"/>
  <c r="AH209" i="20"/>
  <c r="BX208" i="20"/>
  <c r="BW208" i="20"/>
  <c r="BU208" i="20"/>
  <c r="BT208" i="20"/>
  <c r="BS208" i="20"/>
  <c r="BR208" i="20"/>
  <c r="AR208" i="20"/>
  <c r="AQ208" i="20"/>
  <c r="AP208" i="20"/>
  <c r="AJ208" i="20"/>
  <c r="AI208" i="20"/>
  <c r="AH208" i="20"/>
  <c r="BX207" i="20"/>
  <c r="BW207" i="20"/>
  <c r="BU207" i="20"/>
  <c r="BT207" i="20"/>
  <c r="BS207" i="20"/>
  <c r="BR207" i="20"/>
  <c r="AR207" i="20"/>
  <c r="AQ207" i="20"/>
  <c r="AP207" i="20"/>
  <c r="AJ207" i="20"/>
  <c r="AI207" i="20"/>
  <c r="AH207" i="20"/>
  <c r="BX206" i="20"/>
  <c r="BW206" i="20"/>
  <c r="BU206" i="20"/>
  <c r="BT206" i="20"/>
  <c r="BS206" i="20"/>
  <c r="BR206" i="20"/>
  <c r="AR206" i="20"/>
  <c r="AQ206" i="20"/>
  <c r="AP206" i="20"/>
  <c r="AJ206" i="20"/>
  <c r="AI206" i="20"/>
  <c r="AH206" i="20"/>
  <c r="BX205" i="20"/>
  <c r="BW205" i="20"/>
  <c r="BU205" i="20"/>
  <c r="BT205" i="20"/>
  <c r="BS205" i="20"/>
  <c r="BR205" i="20"/>
  <c r="AR205" i="20"/>
  <c r="AQ205" i="20"/>
  <c r="AP205" i="20"/>
  <c r="AJ205" i="20"/>
  <c r="AI205" i="20"/>
  <c r="AH205" i="20"/>
  <c r="BX204" i="20"/>
  <c r="BW204" i="20"/>
  <c r="BU204" i="20"/>
  <c r="BT204" i="20"/>
  <c r="BS204" i="20"/>
  <c r="BR204" i="20"/>
  <c r="AR204" i="20"/>
  <c r="AQ204" i="20"/>
  <c r="AP204" i="20"/>
  <c r="AJ204" i="20"/>
  <c r="AI204" i="20"/>
  <c r="AH204" i="20"/>
  <c r="BX203" i="20"/>
  <c r="BW203" i="20"/>
  <c r="BU203" i="20"/>
  <c r="BT203" i="20"/>
  <c r="BS203" i="20"/>
  <c r="BR203" i="20"/>
  <c r="AR203" i="20"/>
  <c r="AQ203" i="20"/>
  <c r="AP203" i="20"/>
  <c r="AJ203" i="20"/>
  <c r="AI203" i="20"/>
  <c r="AH203" i="20"/>
  <c r="BX202" i="20"/>
  <c r="BW202" i="20"/>
  <c r="BU202" i="20"/>
  <c r="BT202" i="20"/>
  <c r="BS202" i="20"/>
  <c r="BR202" i="20"/>
  <c r="AR202" i="20"/>
  <c r="AQ202" i="20"/>
  <c r="AP202" i="20"/>
  <c r="AJ202" i="20"/>
  <c r="AI202" i="20"/>
  <c r="AH202" i="20"/>
  <c r="BX201" i="20"/>
  <c r="BW201" i="20"/>
  <c r="BU201" i="20"/>
  <c r="BT201" i="20"/>
  <c r="BS201" i="20"/>
  <c r="BR201" i="20"/>
  <c r="AR201" i="20"/>
  <c r="AQ201" i="20"/>
  <c r="AP201" i="20"/>
  <c r="AJ201" i="20"/>
  <c r="AI201" i="20"/>
  <c r="AH201" i="20"/>
  <c r="BX200" i="20"/>
  <c r="BW200" i="20"/>
  <c r="BU200" i="20"/>
  <c r="BT200" i="20"/>
  <c r="BS200" i="20"/>
  <c r="BR200" i="20"/>
  <c r="AR200" i="20"/>
  <c r="AQ200" i="20"/>
  <c r="AP200" i="20"/>
  <c r="AJ200" i="20"/>
  <c r="AI200" i="20"/>
  <c r="AH200" i="20"/>
  <c r="BX199" i="20"/>
  <c r="BW199" i="20"/>
  <c r="BU199" i="20"/>
  <c r="BT199" i="20"/>
  <c r="BS199" i="20"/>
  <c r="BR199" i="20"/>
  <c r="AR199" i="20"/>
  <c r="AQ199" i="20"/>
  <c r="AP199" i="20"/>
  <c r="AJ199" i="20"/>
  <c r="AI199" i="20"/>
  <c r="AH199" i="20"/>
  <c r="BX198" i="20"/>
  <c r="BW198" i="20"/>
  <c r="BU198" i="20"/>
  <c r="BT198" i="20"/>
  <c r="BS198" i="20"/>
  <c r="BR198" i="20"/>
  <c r="AR198" i="20"/>
  <c r="AQ198" i="20"/>
  <c r="AP198" i="20"/>
  <c r="AJ198" i="20"/>
  <c r="AI198" i="20"/>
  <c r="AH198" i="20"/>
  <c r="BX197" i="20"/>
  <c r="BW197" i="20"/>
  <c r="BU197" i="20"/>
  <c r="BT197" i="20"/>
  <c r="BS197" i="20"/>
  <c r="BR197" i="20"/>
  <c r="AR197" i="20"/>
  <c r="AQ197" i="20"/>
  <c r="AP197" i="20"/>
  <c r="AJ197" i="20"/>
  <c r="AI197" i="20"/>
  <c r="AH197" i="20"/>
  <c r="BX196" i="20"/>
  <c r="BW196" i="20"/>
  <c r="BU196" i="20"/>
  <c r="BT196" i="20"/>
  <c r="BS196" i="20"/>
  <c r="BR196" i="20"/>
  <c r="AR196" i="20"/>
  <c r="AQ196" i="20"/>
  <c r="AP196" i="20"/>
  <c r="AJ196" i="20"/>
  <c r="AI196" i="20"/>
  <c r="AH196" i="20"/>
  <c r="BX195" i="20"/>
  <c r="BW195" i="20"/>
  <c r="BU195" i="20"/>
  <c r="BT195" i="20"/>
  <c r="BS195" i="20"/>
  <c r="BR195" i="20"/>
  <c r="AR195" i="20"/>
  <c r="AQ195" i="20"/>
  <c r="AP195" i="20"/>
  <c r="AJ195" i="20"/>
  <c r="AI195" i="20"/>
  <c r="BX194" i="20"/>
  <c r="BW194" i="20"/>
  <c r="BU194" i="20"/>
  <c r="BT194" i="20"/>
  <c r="BS194" i="20"/>
  <c r="BR194" i="20"/>
  <c r="AR194" i="20"/>
  <c r="AQ194" i="20"/>
  <c r="AP194" i="20"/>
  <c r="AJ194" i="20"/>
  <c r="AI194" i="20"/>
  <c r="BX193" i="20"/>
  <c r="BW193" i="20"/>
  <c r="BU193" i="20"/>
  <c r="BT193" i="20"/>
  <c r="BS193" i="20"/>
  <c r="BR193" i="20"/>
  <c r="AR193" i="20"/>
  <c r="AQ193" i="20"/>
  <c r="AP193" i="20"/>
  <c r="AJ193" i="20"/>
  <c r="AI193" i="20"/>
  <c r="BX192" i="20"/>
  <c r="BW192" i="20"/>
  <c r="BU192" i="20"/>
  <c r="BT192" i="20"/>
  <c r="BS192" i="20"/>
  <c r="BR192" i="20"/>
  <c r="AR192" i="20"/>
  <c r="AQ192" i="20"/>
  <c r="AP192" i="20"/>
  <c r="AJ192" i="20"/>
  <c r="AI192" i="20"/>
  <c r="BX191" i="20"/>
  <c r="BW191" i="20"/>
  <c r="BU191" i="20"/>
  <c r="BT191" i="20"/>
  <c r="BS191" i="20"/>
  <c r="BR191" i="20"/>
  <c r="AR191" i="20"/>
  <c r="AQ191" i="20"/>
  <c r="AP191" i="20"/>
  <c r="AJ191" i="20"/>
  <c r="AI191" i="20"/>
  <c r="BX190" i="20"/>
  <c r="BW190" i="20"/>
  <c r="BU190" i="20"/>
  <c r="BT190" i="20"/>
  <c r="BS190" i="20"/>
  <c r="BR190" i="20"/>
  <c r="AR190" i="20"/>
  <c r="AQ190" i="20"/>
  <c r="AP190" i="20"/>
  <c r="AJ190" i="20"/>
  <c r="AI190" i="20"/>
  <c r="BX189" i="20"/>
  <c r="BW189" i="20"/>
  <c r="BU189" i="20"/>
  <c r="BT189" i="20"/>
  <c r="BS189" i="20"/>
  <c r="BR189" i="20"/>
  <c r="AR189" i="20"/>
  <c r="AQ189" i="20"/>
  <c r="AP189" i="20"/>
  <c r="AJ189" i="20"/>
  <c r="AI189" i="20"/>
  <c r="BX188" i="20"/>
  <c r="BW188" i="20"/>
  <c r="BU188" i="20"/>
  <c r="BT188" i="20"/>
  <c r="BS188" i="20"/>
  <c r="BR188" i="20"/>
  <c r="AR188" i="20"/>
  <c r="AQ188" i="20"/>
  <c r="AP188" i="20"/>
  <c r="AJ188" i="20"/>
  <c r="AI188" i="20"/>
  <c r="BX187" i="20"/>
  <c r="BW187" i="20"/>
  <c r="BU187" i="20"/>
  <c r="BT187" i="20"/>
  <c r="BS187" i="20"/>
  <c r="BR187" i="20"/>
  <c r="AR187" i="20"/>
  <c r="AQ187" i="20"/>
  <c r="AP187" i="20"/>
  <c r="AJ187" i="20"/>
  <c r="AI187" i="20"/>
  <c r="BX186" i="20"/>
  <c r="BW186" i="20"/>
  <c r="BU186" i="20"/>
  <c r="BT186" i="20"/>
  <c r="BS186" i="20"/>
  <c r="BR186" i="20"/>
  <c r="AR186" i="20"/>
  <c r="AQ186" i="20"/>
  <c r="AP186" i="20"/>
  <c r="AJ186" i="20"/>
  <c r="AI186" i="20"/>
  <c r="BX185" i="20"/>
  <c r="BW185" i="20"/>
  <c r="BU185" i="20"/>
  <c r="BT185" i="20"/>
  <c r="BS185" i="20"/>
  <c r="BR185" i="20"/>
  <c r="AR185" i="20"/>
  <c r="AQ185" i="20"/>
  <c r="AP185" i="20"/>
  <c r="AJ185" i="20"/>
  <c r="AI185" i="20"/>
  <c r="BX184" i="20"/>
  <c r="BW184" i="20"/>
  <c r="BU184" i="20"/>
  <c r="BT184" i="20"/>
  <c r="BS184" i="20"/>
  <c r="BR184" i="20"/>
  <c r="AR184" i="20"/>
  <c r="AQ184" i="20"/>
  <c r="AP184" i="20"/>
  <c r="AJ184" i="20"/>
  <c r="AI184" i="20"/>
  <c r="BX183" i="20"/>
  <c r="BW183" i="20"/>
  <c r="BU183" i="20"/>
  <c r="BT183" i="20"/>
  <c r="BS183" i="20"/>
  <c r="BR183" i="20"/>
  <c r="AR183" i="20"/>
  <c r="AQ183" i="20"/>
  <c r="AP183" i="20"/>
  <c r="AJ183" i="20"/>
  <c r="AI183" i="20"/>
  <c r="BX182" i="20"/>
  <c r="BW182" i="20"/>
  <c r="BU182" i="20"/>
  <c r="BT182" i="20"/>
  <c r="BS182" i="20"/>
  <c r="BR182" i="20"/>
  <c r="AR182" i="20"/>
  <c r="AQ182" i="20"/>
  <c r="AP182" i="20"/>
  <c r="AJ182" i="20"/>
  <c r="AI182" i="20"/>
  <c r="BX181" i="20"/>
  <c r="BW181" i="20"/>
  <c r="BU181" i="20"/>
  <c r="BT181" i="20"/>
  <c r="BS181" i="20"/>
  <c r="BR181" i="20"/>
  <c r="AR181" i="20"/>
  <c r="AQ181" i="20"/>
  <c r="AP181" i="20"/>
  <c r="AJ181" i="20"/>
  <c r="AI181" i="20"/>
  <c r="BX180" i="20"/>
  <c r="BW180" i="20"/>
  <c r="BU180" i="20"/>
  <c r="BT180" i="20"/>
  <c r="BS180" i="20"/>
  <c r="BR180" i="20"/>
  <c r="AR180" i="20"/>
  <c r="AQ180" i="20"/>
  <c r="AP180" i="20"/>
  <c r="AJ180" i="20"/>
  <c r="AI180" i="20"/>
  <c r="BX179" i="20"/>
  <c r="BW179" i="20"/>
  <c r="BU179" i="20"/>
  <c r="BT179" i="20"/>
  <c r="BS179" i="20"/>
  <c r="BR179" i="20"/>
  <c r="AR179" i="20"/>
  <c r="AQ179" i="20"/>
  <c r="AP179" i="20"/>
  <c r="AJ179" i="20"/>
  <c r="AI179" i="20"/>
  <c r="BX178" i="20"/>
  <c r="BW178" i="20"/>
  <c r="BU178" i="20"/>
  <c r="BT178" i="20"/>
  <c r="BS178" i="20"/>
  <c r="BR178" i="20"/>
  <c r="AR178" i="20"/>
  <c r="AQ178" i="20"/>
  <c r="AP178" i="20"/>
  <c r="AJ178" i="20"/>
  <c r="AI178" i="20"/>
  <c r="BX177" i="20"/>
  <c r="BW177" i="20"/>
  <c r="BU177" i="20"/>
  <c r="BT177" i="20"/>
  <c r="BS177" i="20"/>
  <c r="BR177" i="20"/>
  <c r="AR177" i="20"/>
  <c r="AQ177" i="20"/>
  <c r="AP177" i="20"/>
  <c r="AJ177" i="20"/>
  <c r="AI177" i="20"/>
  <c r="BX176" i="20"/>
  <c r="BW176" i="20"/>
  <c r="BU176" i="20"/>
  <c r="BT176" i="20"/>
  <c r="BS176" i="20"/>
  <c r="BR176" i="20"/>
  <c r="AR176" i="20"/>
  <c r="AQ176" i="20"/>
  <c r="AP176" i="20"/>
  <c r="AJ176" i="20"/>
  <c r="AI176" i="20"/>
  <c r="BX175" i="20"/>
  <c r="BW175" i="20"/>
  <c r="BU175" i="20"/>
  <c r="BT175" i="20"/>
  <c r="BS175" i="20"/>
  <c r="BR175" i="20"/>
  <c r="AR175" i="20"/>
  <c r="AQ175" i="20"/>
  <c r="AP175" i="20"/>
  <c r="AJ175" i="20"/>
  <c r="AI175" i="20"/>
  <c r="BX174" i="20"/>
  <c r="BW174" i="20"/>
  <c r="BU174" i="20"/>
  <c r="BT174" i="20"/>
  <c r="BS174" i="20"/>
  <c r="BR174" i="20"/>
  <c r="AR174" i="20"/>
  <c r="AQ174" i="20"/>
  <c r="AP174" i="20"/>
  <c r="AJ174" i="20"/>
  <c r="AI174" i="20"/>
  <c r="BX173" i="20"/>
  <c r="BW173" i="20"/>
  <c r="BU173" i="20"/>
  <c r="BT173" i="20"/>
  <c r="BS173" i="20"/>
  <c r="BR173" i="20"/>
  <c r="AR173" i="20"/>
  <c r="AQ173" i="20"/>
  <c r="AP173" i="20"/>
  <c r="AJ173" i="20"/>
  <c r="AI173" i="20"/>
  <c r="BX172" i="20"/>
  <c r="BW172" i="20"/>
  <c r="BU172" i="20"/>
  <c r="BT172" i="20"/>
  <c r="BS172" i="20"/>
  <c r="BR172" i="20"/>
  <c r="AR172" i="20"/>
  <c r="AQ172" i="20"/>
  <c r="AP172" i="20"/>
  <c r="AJ172" i="20"/>
  <c r="AI172" i="20"/>
  <c r="BX171" i="20"/>
  <c r="BW171" i="20"/>
  <c r="BU171" i="20"/>
  <c r="BT171" i="20"/>
  <c r="BS171" i="20"/>
  <c r="BR171" i="20"/>
  <c r="AR171" i="20"/>
  <c r="AQ171" i="20"/>
  <c r="AP171" i="20"/>
  <c r="AJ171" i="20"/>
  <c r="AI171" i="20"/>
  <c r="BX170" i="20"/>
  <c r="BW170" i="20"/>
  <c r="BU170" i="20"/>
  <c r="BT170" i="20"/>
  <c r="BS170" i="20"/>
  <c r="BR170" i="20"/>
  <c r="AR170" i="20"/>
  <c r="AQ170" i="20"/>
  <c r="AP170" i="20"/>
  <c r="AJ170" i="20"/>
  <c r="AI170" i="20"/>
  <c r="BX169" i="20"/>
  <c r="BW169" i="20"/>
  <c r="BU169" i="20"/>
  <c r="BT169" i="20"/>
  <c r="BS169" i="20"/>
  <c r="BR169" i="20"/>
  <c r="AR169" i="20"/>
  <c r="AQ169" i="20"/>
  <c r="AP169" i="20"/>
  <c r="AJ169" i="20"/>
  <c r="AI169" i="20"/>
  <c r="BX168" i="20"/>
  <c r="BW168" i="20"/>
  <c r="BU168" i="20"/>
  <c r="BT168" i="20"/>
  <c r="BS168" i="20"/>
  <c r="BR168" i="20"/>
  <c r="AR168" i="20"/>
  <c r="AQ168" i="20"/>
  <c r="AP168" i="20"/>
  <c r="AJ168" i="20"/>
  <c r="AI168" i="20"/>
  <c r="BX167" i="20"/>
  <c r="BW167" i="20"/>
  <c r="BU167" i="20"/>
  <c r="BT167" i="20"/>
  <c r="BS167" i="20"/>
  <c r="BR167" i="20"/>
  <c r="AR167" i="20"/>
  <c r="AQ167" i="20"/>
  <c r="AP167" i="20"/>
  <c r="AJ167" i="20"/>
  <c r="AI167" i="20"/>
  <c r="BX166" i="20"/>
  <c r="BW166" i="20"/>
  <c r="BU166" i="20"/>
  <c r="BT166" i="20"/>
  <c r="BS166" i="20"/>
  <c r="BR166" i="20"/>
  <c r="AR166" i="20"/>
  <c r="AQ166" i="20"/>
  <c r="AP166" i="20"/>
  <c r="AJ166" i="20"/>
  <c r="AI166" i="20"/>
  <c r="BX165" i="20"/>
  <c r="BW165" i="20"/>
  <c r="BU165" i="20"/>
  <c r="BT165" i="20"/>
  <c r="BS165" i="20"/>
  <c r="BR165" i="20"/>
  <c r="AR165" i="20"/>
  <c r="AQ165" i="20"/>
  <c r="AP165" i="20"/>
  <c r="AJ165" i="20"/>
  <c r="AI165" i="20"/>
  <c r="BX164" i="20"/>
  <c r="BW164" i="20"/>
  <c r="BU164" i="20"/>
  <c r="BT164" i="20"/>
  <c r="BS164" i="20"/>
  <c r="BR164" i="20"/>
  <c r="AR164" i="20"/>
  <c r="AQ164" i="20"/>
  <c r="AP164" i="20"/>
  <c r="AJ164" i="20"/>
  <c r="AI164" i="20"/>
  <c r="BX163" i="20"/>
  <c r="BW163" i="20"/>
  <c r="BU163" i="20"/>
  <c r="BT163" i="20"/>
  <c r="BS163" i="20"/>
  <c r="BR163" i="20"/>
  <c r="AR163" i="20"/>
  <c r="AQ163" i="20"/>
  <c r="AP163" i="20"/>
  <c r="AJ163" i="20"/>
  <c r="AI163" i="20"/>
  <c r="BX162" i="20"/>
  <c r="BW162" i="20"/>
  <c r="BU162" i="20"/>
  <c r="BT162" i="20"/>
  <c r="BS162" i="20"/>
  <c r="BR162" i="20"/>
  <c r="AR162" i="20"/>
  <c r="AQ162" i="20"/>
  <c r="AP162" i="20"/>
  <c r="AJ162" i="20"/>
  <c r="AI162" i="20"/>
  <c r="BX161" i="20"/>
  <c r="BW161" i="20"/>
  <c r="BU161" i="20"/>
  <c r="BT161" i="20"/>
  <c r="BS161" i="20"/>
  <c r="BR161" i="20"/>
  <c r="AR161" i="20"/>
  <c r="AQ161" i="20"/>
  <c r="AP161" i="20"/>
  <c r="AJ161" i="20"/>
  <c r="AI161" i="20"/>
  <c r="BX160" i="20"/>
  <c r="BW160" i="20"/>
  <c r="BU160" i="20"/>
  <c r="BT160" i="20"/>
  <c r="BS160" i="20"/>
  <c r="BR160" i="20"/>
  <c r="AR160" i="20"/>
  <c r="AQ160" i="20"/>
  <c r="AP160" i="20"/>
  <c r="AJ160" i="20"/>
  <c r="AI160" i="20"/>
  <c r="BX159" i="20"/>
  <c r="BW159" i="20"/>
  <c r="BU159" i="20"/>
  <c r="BT159" i="20"/>
  <c r="BS159" i="20"/>
  <c r="BR159" i="20"/>
  <c r="AR159" i="20"/>
  <c r="AQ159" i="20"/>
  <c r="AP159" i="20"/>
  <c r="AJ159" i="20"/>
  <c r="AI159" i="20"/>
  <c r="BX158" i="20"/>
  <c r="BW158" i="20"/>
  <c r="BU158" i="20"/>
  <c r="BT158" i="20"/>
  <c r="BS158" i="20"/>
  <c r="BR158" i="20"/>
  <c r="AR158" i="20"/>
  <c r="AQ158" i="20"/>
  <c r="AP158" i="20"/>
  <c r="AJ158" i="20"/>
  <c r="AI158" i="20"/>
  <c r="BX157" i="20"/>
  <c r="BW157" i="20"/>
  <c r="BU157" i="20"/>
  <c r="BT157" i="20"/>
  <c r="BS157" i="20"/>
  <c r="BR157" i="20"/>
  <c r="AR157" i="20"/>
  <c r="AQ157" i="20"/>
  <c r="AP157" i="20"/>
  <c r="AJ157" i="20"/>
  <c r="AI157" i="20"/>
  <c r="BX156" i="20"/>
  <c r="BW156" i="20"/>
  <c r="BU156" i="20"/>
  <c r="BT156" i="20"/>
  <c r="BS156" i="20"/>
  <c r="BR156" i="20"/>
  <c r="AR156" i="20"/>
  <c r="AQ156" i="20"/>
  <c r="AP156" i="20"/>
  <c r="AJ156" i="20"/>
  <c r="AI156" i="20"/>
  <c r="BX155" i="20"/>
  <c r="BW155" i="20"/>
  <c r="BU155" i="20"/>
  <c r="BT155" i="20"/>
  <c r="BS155" i="20"/>
  <c r="BR155" i="20"/>
  <c r="AR155" i="20"/>
  <c r="AQ155" i="20"/>
  <c r="AP155" i="20"/>
  <c r="AJ155" i="20"/>
  <c r="AI155" i="20"/>
  <c r="BX154" i="20"/>
  <c r="BW154" i="20"/>
  <c r="BU154" i="20"/>
  <c r="BT154" i="20"/>
  <c r="BS154" i="20"/>
  <c r="BR154" i="20"/>
  <c r="AR154" i="20"/>
  <c r="AQ154" i="20"/>
  <c r="AP154" i="20"/>
  <c r="AJ154" i="20"/>
  <c r="AI154" i="20"/>
  <c r="BX153" i="20"/>
  <c r="BW153" i="20"/>
  <c r="BU153" i="20"/>
  <c r="BT153" i="20"/>
  <c r="BS153" i="20"/>
  <c r="BR153" i="20"/>
  <c r="AR153" i="20"/>
  <c r="AQ153" i="20"/>
  <c r="AP153" i="20"/>
  <c r="AJ153" i="20"/>
  <c r="AI153" i="20"/>
  <c r="BX152" i="20"/>
  <c r="BW152" i="20"/>
  <c r="BU152" i="20"/>
  <c r="BT152" i="20"/>
  <c r="BS152" i="20"/>
  <c r="BR152" i="20"/>
  <c r="AR152" i="20"/>
  <c r="AQ152" i="20"/>
  <c r="AP152" i="20"/>
  <c r="AJ152" i="20"/>
  <c r="AI152" i="20"/>
  <c r="BX151" i="20"/>
  <c r="BW151" i="20"/>
  <c r="BU151" i="20"/>
  <c r="BT151" i="20"/>
  <c r="BS151" i="20"/>
  <c r="BR151" i="20"/>
  <c r="AR151" i="20"/>
  <c r="AQ151" i="20"/>
  <c r="AP151" i="20"/>
  <c r="AJ151" i="20"/>
  <c r="AI151" i="20"/>
  <c r="BX150" i="20"/>
  <c r="BW150" i="20"/>
  <c r="BU150" i="20"/>
  <c r="BT150" i="20"/>
  <c r="BS150" i="20"/>
  <c r="BR150" i="20"/>
  <c r="AR150" i="20"/>
  <c r="AQ150" i="20"/>
  <c r="AP150" i="20"/>
  <c r="AJ150" i="20"/>
  <c r="AI150" i="20"/>
  <c r="BX149" i="20"/>
  <c r="BW149" i="20"/>
  <c r="BU149" i="20"/>
  <c r="BT149" i="20"/>
  <c r="BS149" i="20"/>
  <c r="BR149" i="20"/>
  <c r="AR149" i="20"/>
  <c r="AQ149" i="20"/>
  <c r="AP149" i="20"/>
  <c r="AJ149" i="20"/>
  <c r="AI149" i="20"/>
  <c r="BX148" i="20"/>
  <c r="BW148" i="20"/>
  <c r="BU148" i="20"/>
  <c r="BT148" i="20"/>
  <c r="BS148" i="20"/>
  <c r="BR148" i="20"/>
  <c r="AR148" i="20"/>
  <c r="AQ148" i="20"/>
  <c r="AP148" i="20"/>
  <c r="AJ148" i="20"/>
  <c r="AI148" i="20"/>
  <c r="BX147" i="20"/>
  <c r="BW147" i="20"/>
  <c r="BU147" i="20"/>
  <c r="BT147" i="20"/>
  <c r="BS147" i="20"/>
  <c r="BR147" i="20"/>
  <c r="AR147" i="20"/>
  <c r="AQ147" i="20"/>
  <c r="AP147" i="20"/>
  <c r="AJ147" i="20"/>
  <c r="AI147" i="20"/>
  <c r="BX146" i="20"/>
  <c r="BW146" i="20"/>
  <c r="BU146" i="20"/>
  <c r="BT146" i="20"/>
  <c r="BS146" i="20"/>
  <c r="BR146" i="20"/>
  <c r="AR146" i="20"/>
  <c r="AQ146" i="20"/>
  <c r="AP146" i="20"/>
  <c r="AJ146" i="20"/>
  <c r="AI146" i="20"/>
  <c r="BX145" i="20"/>
  <c r="BW145" i="20"/>
  <c r="BU145" i="20"/>
  <c r="BT145" i="20"/>
  <c r="BS145" i="20"/>
  <c r="BR145" i="20"/>
  <c r="AR145" i="20"/>
  <c r="AQ145" i="20"/>
  <c r="AP145" i="20"/>
  <c r="AJ145" i="20"/>
  <c r="AI145" i="20"/>
  <c r="BX144" i="20"/>
  <c r="BW144" i="20"/>
  <c r="BU144" i="20"/>
  <c r="BT144" i="20"/>
  <c r="BS144" i="20"/>
  <c r="BR144" i="20"/>
  <c r="AR144" i="20"/>
  <c r="AQ144" i="20"/>
  <c r="AP144" i="20"/>
  <c r="AJ144" i="20"/>
  <c r="AI144" i="20"/>
  <c r="BX143" i="20"/>
  <c r="BW143" i="20"/>
  <c r="BU143" i="20"/>
  <c r="BT143" i="20"/>
  <c r="BS143" i="20"/>
  <c r="BR143" i="20"/>
  <c r="AR143" i="20"/>
  <c r="AQ143" i="20"/>
  <c r="AP143" i="20"/>
  <c r="AJ143" i="20"/>
  <c r="AI143" i="20"/>
  <c r="BX142" i="20"/>
  <c r="BW142" i="20"/>
  <c r="BU142" i="20"/>
  <c r="BT142" i="20"/>
  <c r="BS142" i="20"/>
  <c r="BR142" i="20"/>
  <c r="AR142" i="20"/>
  <c r="AQ142" i="20"/>
  <c r="AP142" i="20"/>
  <c r="AJ142" i="20"/>
  <c r="AI142" i="20"/>
  <c r="BX141" i="20"/>
  <c r="BW141" i="20"/>
  <c r="BU141" i="20"/>
  <c r="BT141" i="20"/>
  <c r="BS141" i="20"/>
  <c r="BR141" i="20"/>
  <c r="AR141" i="20"/>
  <c r="AQ141" i="20"/>
  <c r="AP141" i="20"/>
  <c r="AJ141" i="20"/>
  <c r="AI141" i="20"/>
  <c r="BX140" i="20"/>
  <c r="BW140" i="20"/>
  <c r="BU140" i="20"/>
  <c r="BT140" i="20"/>
  <c r="BS140" i="20"/>
  <c r="BR140" i="20"/>
  <c r="AR140" i="20"/>
  <c r="AQ140" i="20"/>
  <c r="AP140" i="20"/>
  <c r="AJ140" i="20"/>
  <c r="AI140" i="20"/>
  <c r="BX139" i="20"/>
  <c r="BW139" i="20"/>
  <c r="BU139" i="20"/>
  <c r="BT139" i="20"/>
  <c r="BS139" i="20"/>
  <c r="BR139" i="20"/>
  <c r="AR139" i="20"/>
  <c r="AQ139" i="20"/>
  <c r="AP139" i="20"/>
  <c r="AJ139" i="20"/>
  <c r="AI139" i="20"/>
  <c r="BX138" i="20"/>
  <c r="BW138" i="20"/>
  <c r="BU138" i="20"/>
  <c r="BT138" i="20"/>
  <c r="BS138" i="20"/>
  <c r="BR138" i="20"/>
  <c r="AR138" i="20"/>
  <c r="AQ138" i="20"/>
  <c r="AP138" i="20"/>
  <c r="AJ138" i="20"/>
  <c r="AI138" i="20"/>
  <c r="BX137" i="20"/>
  <c r="BW137" i="20"/>
  <c r="BU137" i="20"/>
  <c r="BT137" i="20"/>
  <c r="BS137" i="20"/>
  <c r="BR137" i="20"/>
  <c r="AR137" i="20"/>
  <c r="AQ137" i="20"/>
  <c r="AP137" i="20"/>
  <c r="AJ137" i="20"/>
  <c r="AI137" i="20"/>
  <c r="BX136" i="20"/>
  <c r="BW136" i="20"/>
  <c r="BU136" i="20"/>
  <c r="BT136" i="20"/>
  <c r="BS136" i="20"/>
  <c r="BR136" i="20"/>
  <c r="AR136" i="20"/>
  <c r="AQ136" i="20"/>
  <c r="AP136" i="20"/>
  <c r="AJ136" i="20"/>
  <c r="AI136" i="20"/>
  <c r="BX135" i="20"/>
  <c r="BW135" i="20"/>
  <c r="BU135" i="20"/>
  <c r="BT135" i="20"/>
  <c r="BS135" i="20"/>
  <c r="BR135" i="20"/>
  <c r="AR135" i="20"/>
  <c r="AQ135" i="20"/>
  <c r="AP135" i="20"/>
  <c r="AJ135" i="20"/>
  <c r="AI135" i="20"/>
  <c r="BX134" i="20"/>
  <c r="BW134" i="20"/>
  <c r="BU134" i="20"/>
  <c r="BT134" i="20"/>
  <c r="BS134" i="20"/>
  <c r="BR134" i="20"/>
  <c r="AR134" i="20"/>
  <c r="AQ134" i="20"/>
  <c r="AP134" i="20"/>
  <c r="AJ134" i="20"/>
  <c r="AI134" i="20"/>
  <c r="BX133" i="20"/>
  <c r="BW133" i="20"/>
  <c r="BU133" i="20"/>
  <c r="BT133" i="20"/>
  <c r="BS133" i="20"/>
  <c r="BR133" i="20"/>
  <c r="AR133" i="20"/>
  <c r="AQ133" i="20"/>
  <c r="AP133" i="20"/>
  <c r="AJ133" i="20"/>
  <c r="AI133" i="20"/>
  <c r="BX132" i="20"/>
  <c r="BW132" i="20"/>
  <c r="BU132" i="20"/>
  <c r="BT132" i="20"/>
  <c r="BS132" i="20"/>
  <c r="BR132" i="20"/>
  <c r="AR132" i="20"/>
  <c r="AQ132" i="20"/>
  <c r="AP132" i="20"/>
  <c r="AJ132" i="20"/>
  <c r="AI132" i="20"/>
  <c r="BX131" i="20"/>
  <c r="BW131" i="20"/>
  <c r="BU131" i="20"/>
  <c r="BT131" i="20"/>
  <c r="BS131" i="20"/>
  <c r="BR131" i="20"/>
  <c r="AR131" i="20"/>
  <c r="AQ131" i="20"/>
  <c r="AP131" i="20"/>
  <c r="AJ131" i="20"/>
  <c r="AI131" i="20"/>
  <c r="BX130" i="20"/>
  <c r="BW130" i="20"/>
  <c r="BU130" i="20"/>
  <c r="BT130" i="20"/>
  <c r="BS130" i="20"/>
  <c r="BR130" i="20"/>
  <c r="AR130" i="20"/>
  <c r="AQ130" i="20"/>
  <c r="AP130" i="20"/>
  <c r="AJ130" i="20"/>
  <c r="AI130" i="20"/>
  <c r="BX129" i="20"/>
  <c r="BW129" i="20"/>
  <c r="BU129" i="20"/>
  <c r="BT129" i="20"/>
  <c r="BS129" i="20"/>
  <c r="BR129" i="20"/>
  <c r="AR129" i="20"/>
  <c r="AQ129" i="20"/>
  <c r="AP129" i="20"/>
  <c r="AJ129" i="20"/>
  <c r="AI129" i="20"/>
  <c r="BX128" i="20"/>
  <c r="BW128" i="20"/>
  <c r="BU128" i="20"/>
  <c r="BT128" i="20"/>
  <c r="BS128" i="20"/>
  <c r="BR128" i="20"/>
  <c r="AR128" i="20"/>
  <c r="AQ128" i="20"/>
  <c r="AP128" i="20"/>
  <c r="AJ128" i="20"/>
  <c r="AI128" i="20"/>
  <c r="BX127" i="20"/>
  <c r="BW127" i="20"/>
  <c r="BU127" i="20"/>
  <c r="BT127" i="20"/>
  <c r="BS127" i="20"/>
  <c r="BR127" i="20"/>
  <c r="AR127" i="20"/>
  <c r="AQ127" i="20"/>
  <c r="AP127" i="20"/>
  <c r="AJ127" i="20"/>
  <c r="AI127" i="20"/>
  <c r="BX126" i="20"/>
  <c r="BW126" i="20"/>
  <c r="BU126" i="20"/>
  <c r="BT126" i="20"/>
  <c r="BS126" i="20"/>
  <c r="BR126" i="20"/>
  <c r="AR126" i="20"/>
  <c r="AQ126" i="20"/>
  <c r="AP126" i="20"/>
  <c r="AJ126" i="20"/>
  <c r="AI126" i="20"/>
  <c r="BX125" i="20"/>
  <c r="BW125" i="20"/>
  <c r="BU125" i="20"/>
  <c r="BT125" i="20"/>
  <c r="BS125" i="20"/>
  <c r="BR125" i="20"/>
  <c r="AR125" i="20"/>
  <c r="AQ125" i="20"/>
  <c r="AP125" i="20"/>
  <c r="AJ125" i="20"/>
  <c r="AI125" i="20"/>
  <c r="BX124" i="20"/>
  <c r="BW124" i="20"/>
  <c r="BU124" i="20"/>
  <c r="BT124" i="20"/>
  <c r="BS124" i="20"/>
  <c r="BR124" i="20"/>
  <c r="AR124" i="20"/>
  <c r="AQ124" i="20"/>
  <c r="AP124" i="20"/>
  <c r="AJ124" i="20"/>
  <c r="AI124" i="20"/>
  <c r="BX123" i="20"/>
  <c r="BW123" i="20"/>
  <c r="BU123" i="20"/>
  <c r="BT123" i="20"/>
  <c r="BS123" i="20"/>
  <c r="BR123" i="20"/>
  <c r="AR123" i="20"/>
  <c r="AQ123" i="20"/>
  <c r="AP123" i="20"/>
  <c r="AJ123" i="20"/>
  <c r="AI123" i="20"/>
  <c r="BX122" i="20"/>
  <c r="BW122" i="20"/>
  <c r="BU122" i="20"/>
  <c r="BT122" i="20"/>
  <c r="BS122" i="20"/>
  <c r="BR122" i="20"/>
  <c r="AR122" i="20"/>
  <c r="AQ122" i="20"/>
  <c r="AP122" i="20"/>
  <c r="AJ122" i="20"/>
  <c r="AI122" i="20"/>
  <c r="BX121" i="20"/>
  <c r="BW121" i="20"/>
  <c r="BU121" i="20"/>
  <c r="BT121" i="20"/>
  <c r="BS121" i="20"/>
  <c r="BR121" i="20"/>
  <c r="AR121" i="20"/>
  <c r="AQ121" i="20"/>
  <c r="AP121" i="20"/>
  <c r="AJ121" i="20"/>
  <c r="AI121" i="20"/>
  <c r="BX120" i="20"/>
  <c r="BW120" i="20"/>
  <c r="BU120" i="20"/>
  <c r="BT120" i="20"/>
  <c r="BS120" i="20"/>
  <c r="BR120" i="20"/>
  <c r="AR120" i="20"/>
  <c r="AQ120" i="20"/>
  <c r="AP120" i="20"/>
  <c r="AJ120" i="20"/>
  <c r="AI120" i="20"/>
  <c r="BX119" i="20"/>
  <c r="BW119" i="20"/>
  <c r="BU119" i="20"/>
  <c r="BT119" i="20"/>
  <c r="BS119" i="20"/>
  <c r="BR119" i="20"/>
  <c r="AR119" i="20"/>
  <c r="AQ119" i="20"/>
  <c r="AP119" i="20"/>
  <c r="AJ119" i="20"/>
  <c r="AI119" i="20"/>
  <c r="BX118" i="20"/>
  <c r="BW118" i="20"/>
  <c r="BU118" i="20"/>
  <c r="BT118" i="20"/>
  <c r="BS118" i="20"/>
  <c r="BR118" i="20"/>
  <c r="AR118" i="20"/>
  <c r="AQ118" i="20"/>
  <c r="AP118" i="20"/>
  <c r="AJ118" i="20"/>
  <c r="AI118" i="20"/>
  <c r="BX117" i="20"/>
  <c r="BW117" i="20"/>
  <c r="BU117" i="20"/>
  <c r="BT117" i="20"/>
  <c r="BS117" i="20"/>
  <c r="BR117" i="20"/>
  <c r="AR117" i="20"/>
  <c r="AQ117" i="20"/>
  <c r="AP117" i="20"/>
  <c r="AJ117" i="20"/>
  <c r="AI117" i="20"/>
  <c r="BX116" i="20"/>
  <c r="BW116" i="20"/>
  <c r="BU116" i="20"/>
  <c r="BT116" i="20"/>
  <c r="BS116" i="20"/>
  <c r="BR116" i="20"/>
  <c r="AR116" i="20"/>
  <c r="AQ116" i="20"/>
  <c r="AP116" i="20"/>
  <c r="AJ116" i="20"/>
  <c r="AI116" i="20"/>
  <c r="AD116" i="20"/>
  <c r="AC116" i="20"/>
  <c r="AB116" i="20"/>
  <c r="BX115" i="20"/>
  <c r="BW115" i="20"/>
  <c r="BU115" i="20"/>
  <c r="BT115" i="20"/>
  <c r="BS115" i="20"/>
  <c r="BR115" i="20"/>
  <c r="AR115" i="20"/>
  <c r="AQ115" i="20"/>
  <c r="AP115" i="20"/>
  <c r="AJ115" i="20"/>
  <c r="AI115" i="20"/>
  <c r="AD115" i="20"/>
  <c r="AC115" i="20"/>
  <c r="AB115" i="20"/>
  <c r="BX114" i="20"/>
  <c r="BW114" i="20"/>
  <c r="BU114" i="20"/>
  <c r="BT114" i="20"/>
  <c r="BS114" i="20"/>
  <c r="BR114" i="20"/>
  <c r="AR114" i="20"/>
  <c r="AQ114" i="20"/>
  <c r="AP114" i="20"/>
  <c r="AJ114" i="20"/>
  <c r="AI114" i="20"/>
  <c r="AD114" i="20"/>
  <c r="AC114" i="20"/>
  <c r="AB114" i="20"/>
  <c r="BX113" i="20"/>
  <c r="BW113" i="20"/>
  <c r="BU113" i="20"/>
  <c r="BT113" i="20"/>
  <c r="BS113" i="20"/>
  <c r="BR113" i="20"/>
  <c r="AJ113" i="20"/>
  <c r="AI113" i="20"/>
  <c r="AD113" i="20"/>
  <c r="AC113" i="20"/>
  <c r="AB113" i="20"/>
  <c r="BX112" i="20"/>
  <c r="BW112" i="20"/>
  <c r="BU112" i="20"/>
  <c r="BT112" i="20"/>
  <c r="BS112" i="20"/>
  <c r="BR112" i="20"/>
  <c r="AJ112" i="20"/>
  <c r="AI112" i="20"/>
  <c r="AD112" i="20"/>
  <c r="AC112" i="20"/>
  <c r="AB112" i="20"/>
  <c r="BX111" i="20"/>
  <c r="BW111" i="20"/>
  <c r="BU111" i="20"/>
  <c r="BT111" i="20"/>
  <c r="BS111" i="20"/>
  <c r="BR111" i="20"/>
  <c r="AJ111" i="20"/>
  <c r="AI111" i="20"/>
  <c r="BX110" i="20"/>
  <c r="BW110" i="20"/>
  <c r="BU110" i="20"/>
  <c r="BT110" i="20"/>
  <c r="BS110" i="20"/>
  <c r="BR110" i="20"/>
  <c r="BX109" i="20"/>
  <c r="BW109" i="20"/>
  <c r="BU109" i="20"/>
  <c r="BT109" i="20"/>
  <c r="BS109" i="20"/>
  <c r="BR109" i="20"/>
  <c r="M109" i="20"/>
  <c r="BX108" i="20"/>
  <c r="BW108" i="20"/>
  <c r="BU108" i="20"/>
  <c r="BT108" i="20"/>
  <c r="BS108" i="20"/>
  <c r="BR108" i="20"/>
  <c r="AZ108" i="20"/>
  <c r="AZ109" i="20" s="1"/>
  <c r="M108" i="20"/>
  <c r="BX107" i="20"/>
  <c r="BW107" i="20"/>
  <c r="BU107" i="20"/>
  <c r="BT107" i="20"/>
  <c r="BS107" i="20"/>
  <c r="BR107" i="20"/>
  <c r="M107" i="20"/>
  <c r="BX106" i="20"/>
  <c r="BW106" i="20"/>
  <c r="BU106" i="20"/>
  <c r="BT106" i="20"/>
  <c r="BS106" i="20"/>
  <c r="BR106" i="20"/>
  <c r="AZ106" i="20"/>
  <c r="AZ107" i="20" s="1"/>
  <c r="M106" i="20"/>
  <c r="BX105" i="20"/>
  <c r="BW105" i="20"/>
  <c r="BU105" i="20"/>
  <c r="BT105" i="20"/>
  <c r="BS105" i="20"/>
  <c r="BR105" i="20"/>
  <c r="AZ105" i="20"/>
  <c r="M105" i="20"/>
  <c r="BX104" i="20"/>
  <c r="BW104" i="20"/>
  <c r="BU104" i="20"/>
  <c r="BT104" i="20"/>
  <c r="BS104" i="20"/>
  <c r="BR104" i="20"/>
  <c r="AZ104" i="20"/>
  <c r="M104" i="20"/>
  <c r="BX103" i="20"/>
  <c r="BW103" i="20"/>
  <c r="BU103" i="20"/>
  <c r="BT103" i="20"/>
  <c r="BS103" i="20"/>
  <c r="BR103" i="20"/>
  <c r="AZ103" i="20"/>
  <c r="M103" i="20"/>
  <c r="BX102" i="20"/>
  <c r="BW102" i="20"/>
  <c r="BU102" i="20"/>
  <c r="BT102" i="20"/>
  <c r="BS102" i="20"/>
  <c r="BR102" i="20"/>
  <c r="AZ102" i="20"/>
  <c r="M102" i="20"/>
  <c r="BX101" i="20"/>
  <c r="BW101" i="20"/>
  <c r="BU101" i="20"/>
  <c r="BT101" i="20"/>
  <c r="BS101" i="20"/>
  <c r="BR101" i="20"/>
  <c r="AZ101" i="20"/>
  <c r="M101" i="20"/>
  <c r="BX100" i="20"/>
  <c r="BW100" i="20"/>
  <c r="BU100" i="20"/>
  <c r="BT100" i="20"/>
  <c r="BS100" i="20"/>
  <c r="BR100" i="20"/>
  <c r="M100" i="20"/>
  <c r="BX99" i="20"/>
  <c r="BW99" i="20"/>
  <c r="BU99" i="20"/>
  <c r="BT99" i="20"/>
  <c r="BS99" i="20"/>
  <c r="BR99" i="20"/>
  <c r="M99" i="20"/>
  <c r="BX98" i="20"/>
  <c r="BW98" i="20"/>
  <c r="BU98" i="20"/>
  <c r="BT98" i="20"/>
  <c r="BS98" i="20"/>
  <c r="BR98" i="20"/>
  <c r="M98" i="20"/>
  <c r="BX97" i="20"/>
  <c r="BW97" i="20"/>
  <c r="BU97" i="20"/>
  <c r="BT97" i="20"/>
  <c r="BS97" i="20"/>
  <c r="BR97" i="20"/>
  <c r="M97" i="20"/>
  <c r="BX96" i="20"/>
  <c r="BW96" i="20"/>
  <c r="BU96" i="20"/>
  <c r="BT96" i="20"/>
  <c r="BS96" i="20"/>
  <c r="BR96" i="20"/>
  <c r="M96" i="20"/>
  <c r="BX95" i="20"/>
  <c r="BW95" i="20"/>
  <c r="BU95" i="20"/>
  <c r="BT95" i="20"/>
  <c r="BS95" i="20"/>
  <c r="BR95" i="20"/>
  <c r="M95" i="20"/>
  <c r="BX94" i="20"/>
  <c r="BW94" i="20"/>
  <c r="BU94" i="20"/>
  <c r="BT94" i="20"/>
  <c r="BS94" i="20"/>
  <c r="BR94" i="20"/>
  <c r="M94" i="20"/>
  <c r="BX93" i="20"/>
  <c r="BW93" i="20"/>
  <c r="BU93" i="20"/>
  <c r="BT93" i="20"/>
  <c r="BS93" i="20"/>
  <c r="BR93" i="20"/>
  <c r="M93" i="20"/>
  <c r="BX92" i="20"/>
  <c r="BW92" i="20"/>
  <c r="BU92" i="20"/>
  <c r="BT92" i="20"/>
  <c r="BS92" i="20"/>
  <c r="BR92" i="20"/>
  <c r="M92" i="20"/>
  <c r="BX91" i="20"/>
  <c r="BW91" i="20"/>
  <c r="BU91" i="20"/>
  <c r="BT91" i="20"/>
  <c r="BS91" i="20"/>
  <c r="BR91" i="20"/>
  <c r="M91" i="20"/>
  <c r="BX90" i="20"/>
  <c r="BW90" i="20"/>
  <c r="BU90" i="20"/>
  <c r="BT90" i="20"/>
  <c r="BS90" i="20"/>
  <c r="BR90" i="20"/>
  <c r="M90" i="20"/>
  <c r="BX89" i="20"/>
  <c r="BW89" i="20"/>
  <c r="BU89" i="20"/>
  <c r="BT89" i="20"/>
  <c r="BS89" i="20"/>
  <c r="BR89" i="20"/>
  <c r="M89" i="20"/>
  <c r="BX88" i="20"/>
  <c r="BW88" i="20"/>
  <c r="BU88" i="20"/>
  <c r="BT88" i="20"/>
  <c r="BS88" i="20"/>
  <c r="BR88" i="20"/>
  <c r="AZ88" i="20"/>
  <c r="AZ89" i="20" s="1"/>
  <c r="AZ90" i="20" s="1"/>
  <c r="AZ91" i="20" s="1"/>
  <c r="AZ92" i="20" s="1"/>
  <c r="AZ93" i="20" s="1"/>
  <c r="AZ94" i="20" s="1"/>
  <c r="AZ95" i="20" s="1"/>
  <c r="AZ96" i="20" s="1"/>
  <c r="AZ97" i="20" s="1"/>
  <c r="AZ98" i="20" s="1"/>
  <c r="AZ99" i="20" s="1"/>
  <c r="AZ100" i="20" s="1"/>
  <c r="M88" i="20"/>
  <c r="BX87" i="20"/>
  <c r="BW87" i="20"/>
  <c r="BU87" i="20"/>
  <c r="BT87" i="20"/>
  <c r="BS87" i="20"/>
  <c r="BR87" i="20"/>
  <c r="AZ87" i="20"/>
  <c r="M87" i="20"/>
  <c r="BX86" i="20"/>
  <c r="BW86" i="20"/>
  <c r="BU86" i="20"/>
  <c r="BT86" i="20"/>
  <c r="BS86" i="20"/>
  <c r="BR86" i="20"/>
  <c r="AZ86" i="20"/>
  <c r="M86" i="20"/>
  <c r="BX85" i="20"/>
  <c r="BW85" i="20"/>
  <c r="BU85" i="20"/>
  <c r="BT85" i="20"/>
  <c r="BS85" i="20"/>
  <c r="BR85" i="20"/>
  <c r="AZ85" i="20"/>
  <c r="M85" i="20"/>
  <c r="BX84" i="20"/>
  <c r="BW84" i="20"/>
  <c r="BU84" i="20"/>
  <c r="BT84" i="20"/>
  <c r="BS84" i="20"/>
  <c r="BR84" i="20"/>
  <c r="M84" i="20"/>
  <c r="BX83" i="20"/>
  <c r="BW83" i="20"/>
  <c r="BU83" i="20"/>
  <c r="BT83" i="20"/>
  <c r="BS83" i="20"/>
  <c r="BR83" i="20"/>
  <c r="M83" i="20"/>
  <c r="BX82" i="20"/>
  <c r="BW82" i="20"/>
  <c r="BU82" i="20"/>
  <c r="BT82" i="20"/>
  <c r="BS82" i="20"/>
  <c r="BR82" i="20"/>
  <c r="M82" i="20"/>
  <c r="BX81" i="20"/>
  <c r="BW81" i="20"/>
  <c r="BU81" i="20"/>
  <c r="BT81" i="20"/>
  <c r="BS81" i="20"/>
  <c r="BR81" i="20"/>
  <c r="AZ81" i="20"/>
  <c r="AZ82" i="20" s="1"/>
  <c r="AZ83" i="20" s="1"/>
  <c r="AZ84" i="20" s="1"/>
  <c r="M81" i="20"/>
  <c r="BX80" i="20"/>
  <c r="BW80" i="20"/>
  <c r="BU80" i="20"/>
  <c r="BT80" i="20"/>
  <c r="BS80" i="20"/>
  <c r="BR80" i="20"/>
  <c r="AZ80" i="20"/>
  <c r="M80" i="20"/>
  <c r="BX79" i="20"/>
  <c r="BW79" i="20"/>
  <c r="BU79" i="20"/>
  <c r="BT79" i="20"/>
  <c r="BS79" i="20"/>
  <c r="BR79" i="20"/>
  <c r="AZ79" i="20"/>
  <c r="M79" i="20"/>
  <c r="BX78" i="20"/>
  <c r="BW78" i="20"/>
  <c r="BU78" i="20"/>
  <c r="BT78" i="20"/>
  <c r="BS78" i="20"/>
  <c r="BR78" i="20"/>
  <c r="AZ78" i="20"/>
  <c r="M78" i="20"/>
  <c r="BX77" i="20"/>
  <c r="BW77" i="20"/>
  <c r="BU77" i="20"/>
  <c r="BT77" i="20"/>
  <c r="BS77" i="20"/>
  <c r="BR77" i="20"/>
  <c r="AZ77" i="20"/>
  <c r="M77" i="20"/>
  <c r="BX76" i="20"/>
  <c r="BW76" i="20"/>
  <c r="BU76" i="20"/>
  <c r="BT76" i="20"/>
  <c r="BS76" i="20"/>
  <c r="BR76" i="20"/>
  <c r="AZ76" i="20"/>
  <c r="M76" i="20"/>
  <c r="BX75" i="20"/>
  <c r="BW75" i="20"/>
  <c r="BU75" i="20"/>
  <c r="BT75" i="20"/>
  <c r="BS75" i="20"/>
  <c r="BR75" i="20"/>
  <c r="AZ75" i="20"/>
  <c r="M75" i="20"/>
  <c r="BX74" i="20"/>
  <c r="BW74" i="20"/>
  <c r="BU74" i="20"/>
  <c r="BT74" i="20"/>
  <c r="BS74" i="20"/>
  <c r="BR74" i="20"/>
  <c r="AZ74" i="20"/>
  <c r="M74" i="20"/>
  <c r="BX73" i="20"/>
  <c r="BW73" i="20"/>
  <c r="BU73" i="20"/>
  <c r="BT73" i="20"/>
  <c r="BS73" i="20"/>
  <c r="BR73" i="20"/>
  <c r="M73" i="20"/>
  <c r="BX72" i="20"/>
  <c r="BW72" i="20"/>
  <c r="BU72" i="20"/>
  <c r="BT72" i="20"/>
  <c r="BS72" i="20"/>
  <c r="BR72" i="20"/>
  <c r="M72" i="20"/>
  <c r="BX71" i="20"/>
  <c r="BW71" i="20"/>
  <c r="BU71" i="20"/>
  <c r="BT71" i="20"/>
  <c r="BS71" i="20"/>
  <c r="BR71" i="20"/>
  <c r="M71" i="20"/>
  <c r="BX70" i="20"/>
  <c r="BW70" i="20"/>
  <c r="BU70" i="20"/>
  <c r="BT70" i="20"/>
  <c r="BS70" i="20"/>
  <c r="BR70" i="20"/>
  <c r="M70" i="20"/>
  <c r="BX69" i="20"/>
  <c r="BW69" i="20"/>
  <c r="BU69" i="20"/>
  <c r="BT69" i="20"/>
  <c r="BS69" i="20"/>
  <c r="BR69" i="20"/>
  <c r="AZ69" i="20"/>
  <c r="AZ70" i="20" s="1"/>
  <c r="AZ71" i="20" s="1"/>
  <c r="AZ72" i="20" s="1"/>
  <c r="AZ73" i="20" s="1"/>
  <c r="M69" i="20"/>
  <c r="BX68" i="20"/>
  <c r="BW68" i="20"/>
  <c r="BU68" i="20"/>
  <c r="BT68" i="20"/>
  <c r="BS68" i="20"/>
  <c r="BR68" i="20"/>
  <c r="AZ68" i="20"/>
  <c r="M68" i="20"/>
  <c r="BX67" i="20"/>
  <c r="BW67" i="20"/>
  <c r="BU67" i="20"/>
  <c r="BT67" i="20"/>
  <c r="BS67" i="20"/>
  <c r="BR67" i="20"/>
  <c r="AZ67" i="20"/>
  <c r="M67" i="20"/>
  <c r="BX66" i="20"/>
  <c r="BW66" i="20"/>
  <c r="BU66" i="20"/>
  <c r="BT66" i="20"/>
  <c r="BS66" i="20"/>
  <c r="BR66" i="20"/>
  <c r="AZ66" i="20"/>
  <c r="M66" i="20"/>
  <c r="BX65" i="20"/>
  <c r="BW65" i="20"/>
  <c r="BU65" i="20"/>
  <c r="BT65" i="20"/>
  <c r="BS65" i="20"/>
  <c r="BR65" i="20"/>
  <c r="AZ65" i="20"/>
  <c r="M65" i="20"/>
  <c r="BX64" i="20"/>
  <c r="BW64" i="20"/>
  <c r="BU64" i="20"/>
  <c r="BT64" i="20"/>
  <c r="BS64" i="20"/>
  <c r="BR64" i="20"/>
  <c r="AZ64" i="20"/>
  <c r="M64" i="20"/>
  <c r="BX63" i="20"/>
  <c r="BW63" i="20"/>
  <c r="BU63" i="20"/>
  <c r="BS63" i="20"/>
  <c r="BR63" i="20"/>
  <c r="AZ63" i="20"/>
  <c r="M63" i="20"/>
  <c r="BX62" i="20"/>
  <c r="BW62" i="20"/>
  <c r="BU62" i="20"/>
  <c r="BS62" i="20"/>
  <c r="BR62" i="20"/>
  <c r="AZ62" i="20"/>
  <c r="M62" i="20"/>
  <c r="BX61" i="20"/>
  <c r="BW61" i="20"/>
  <c r="BU61" i="20"/>
  <c r="BS61" i="20"/>
  <c r="BR61" i="20"/>
  <c r="AZ61" i="20"/>
  <c r="M61" i="20"/>
  <c r="BX60" i="20"/>
  <c r="BW60" i="20"/>
  <c r="BU60" i="20"/>
  <c r="BS60" i="20"/>
  <c r="BR60" i="20"/>
  <c r="AZ60" i="20"/>
  <c r="M60" i="20"/>
  <c r="BX59" i="20"/>
  <c r="BW59" i="20"/>
  <c r="BU59" i="20"/>
  <c r="BS59" i="20"/>
  <c r="BR59" i="20"/>
  <c r="AZ59" i="20"/>
  <c r="M59" i="20"/>
  <c r="BX58" i="20"/>
  <c r="BW58" i="20"/>
  <c r="BU58" i="20"/>
  <c r="BS58" i="20"/>
  <c r="BR58" i="20"/>
  <c r="M58" i="20"/>
  <c r="BX57" i="20"/>
  <c r="BW57" i="20"/>
  <c r="BU57" i="20"/>
  <c r="BS57" i="20"/>
  <c r="BR57" i="20"/>
  <c r="M57" i="20"/>
  <c r="BX56" i="20"/>
  <c r="BW56" i="20"/>
  <c r="BU56" i="20"/>
  <c r="BS56" i="20"/>
  <c r="BR56" i="20"/>
  <c r="M56" i="20"/>
  <c r="BX55" i="20"/>
  <c r="BW55" i="20"/>
  <c r="BU55" i="20"/>
  <c r="BS55" i="20"/>
  <c r="BR55" i="20"/>
  <c r="M55" i="20"/>
  <c r="BX54" i="20"/>
  <c r="BW54" i="20"/>
  <c r="BU54" i="20"/>
  <c r="BS54" i="20"/>
  <c r="BR54" i="20"/>
  <c r="M54" i="20"/>
  <c r="BX53" i="20"/>
  <c r="BW53" i="20"/>
  <c r="BU53" i="20"/>
  <c r="BS53" i="20"/>
  <c r="BR53" i="20"/>
  <c r="AZ53" i="20"/>
  <c r="AZ54" i="20" s="1"/>
  <c r="AZ55" i="20" s="1"/>
  <c r="AZ56" i="20" s="1"/>
  <c r="AZ57" i="20" s="1"/>
  <c r="AZ58" i="20" s="1"/>
  <c r="M53" i="20"/>
  <c r="BX52" i="20"/>
  <c r="BW52" i="20"/>
  <c r="BU52" i="20"/>
  <c r="BS52" i="20"/>
  <c r="BR52" i="20"/>
  <c r="M52" i="20"/>
  <c r="BX51" i="20"/>
  <c r="BW51" i="20"/>
  <c r="BU51" i="20"/>
  <c r="BS51" i="20"/>
  <c r="BR51" i="20"/>
  <c r="M51" i="20"/>
  <c r="BX50" i="20"/>
  <c r="BW50" i="20"/>
  <c r="BU50" i="20"/>
  <c r="BS50" i="20"/>
  <c r="BR50" i="20"/>
  <c r="AZ50" i="20"/>
  <c r="AZ51" i="20" s="1"/>
  <c r="AZ52" i="20" s="1"/>
  <c r="M50" i="20"/>
  <c r="BX49" i="20"/>
  <c r="BW49" i="20"/>
  <c r="BU49" i="20"/>
  <c r="BS49" i="20"/>
  <c r="BR49" i="20"/>
  <c r="M49" i="20"/>
  <c r="BX48" i="20"/>
  <c r="BW48" i="20"/>
  <c r="BU48" i="20"/>
  <c r="BS48" i="20"/>
  <c r="BR48" i="20"/>
  <c r="M48" i="20"/>
  <c r="BX47" i="20"/>
  <c r="BW47" i="20"/>
  <c r="BU47" i="20"/>
  <c r="BS47" i="20"/>
  <c r="BR47" i="20"/>
  <c r="M47" i="20"/>
  <c r="BX46" i="20"/>
  <c r="BW46" i="20"/>
  <c r="BU46" i="20"/>
  <c r="BS46" i="20"/>
  <c r="BR46" i="20"/>
  <c r="M46" i="20"/>
  <c r="BX45" i="20"/>
  <c r="BW45" i="20"/>
  <c r="BU45" i="20"/>
  <c r="BS45" i="20"/>
  <c r="BR45" i="20"/>
  <c r="M45" i="20"/>
  <c r="BX44" i="20"/>
  <c r="BW44" i="20"/>
  <c r="BU44" i="20"/>
  <c r="BS44" i="20"/>
  <c r="BR44" i="20"/>
  <c r="AZ44" i="20"/>
  <c r="AZ45" i="20" s="1"/>
  <c r="AZ46" i="20" s="1"/>
  <c r="AZ47" i="20" s="1"/>
  <c r="AZ48" i="20" s="1"/>
  <c r="AZ49" i="20" s="1"/>
  <c r="M44" i="20"/>
  <c r="BX43" i="20"/>
  <c r="BW43" i="20"/>
  <c r="BU43" i="20"/>
  <c r="BS43" i="20"/>
  <c r="BR43" i="20"/>
  <c r="M43" i="20"/>
  <c r="BX42" i="20"/>
  <c r="BW42" i="20"/>
  <c r="BU42" i="20"/>
  <c r="BS42" i="20"/>
  <c r="BR42" i="20"/>
  <c r="M42" i="20"/>
  <c r="BX41" i="20"/>
  <c r="BW41" i="20"/>
  <c r="BU41" i="20"/>
  <c r="BS41" i="20"/>
  <c r="BR41" i="20"/>
  <c r="M41" i="20"/>
  <c r="BX40" i="20"/>
  <c r="BW40" i="20"/>
  <c r="BU40" i="20"/>
  <c r="BS40" i="20"/>
  <c r="BR40" i="20"/>
  <c r="M40" i="20"/>
  <c r="BX39" i="20"/>
  <c r="BW39" i="20"/>
  <c r="BU39" i="20"/>
  <c r="BS39" i="20"/>
  <c r="BR39" i="20"/>
  <c r="M39" i="20"/>
  <c r="BX38" i="20"/>
  <c r="BW38" i="20"/>
  <c r="BU38" i="20"/>
  <c r="BS38" i="20"/>
  <c r="BR38" i="20"/>
  <c r="M38" i="20"/>
  <c r="BX37" i="20"/>
  <c r="BW37" i="20"/>
  <c r="BU37" i="20"/>
  <c r="BS37" i="20"/>
  <c r="BR37" i="20"/>
  <c r="M37" i="20"/>
  <c r="BX36" i="20"/>
  <c r="BW36" i="20"/>
  <c r="BU36" i="20"/>
  <c r="BS36" i="20"/>
  <c r="BR36" i="20"/>
  <c r="M36" i="20"/>
  <c r="BX35" i="20"/>
  <c r="BW35" i="20"/>
  <c r="BU35" i="20"/>
  <c r="BS35" i="20"/>
  <c r="BR35" i="20"/>
  <c r="M35" i="20"/>
  <c r="BX34" i="20"/>
  <c r="BW34" i="20"/>
  <c r="BU34" i="20"/>
  <c r="BS34" i="20"/>
  <c r="BR34" i="20"/>
  <c r="M34" i="20"/>
  <c r="BX33" i="20"/>
  <c r="BW33" i="20"/>
  <c r="BU33" i="20"/>
  <c r="BS33" i="20"/>
  <c r="BR33" i="20"/>
  <c r="M33" i="20"/>
  <c r="BX32" i="20"/>
  <c r="BW32" i="20"/>
  <c r="BU32" i="20"/>
  <c r="BS32" i="20"/>
  <c r="BR32" i="20"/>
  <c r="M32" i="20"/>
  <c r="BX31" i="20"/>
  <c r="BW31" i="20"/>
  <c r="BU31" i="20"/>
  <c r="BS31" i="20"/>
  <c r="BR31" i="20"/>
  <c r="M31" i="20"/>
  <c r="BX30" i="20"/>
  <c r="BW30" i="20"/>
  <c r="BU30" i="20"/>
  <c r="BS30" i="20"/>
  <c r="BR30" i="20"/>
  <c r="M30" i="20"/>
  <c r="BX29" i="20"/>
  <c r="BW29" i="20"/>
  <c r="BU29" i="20"/>
  <c r="BS29" i="20"/>
  <c r="BR29" i="20"/>
  <c r="M29" i="20"/>
  <c r="BX28" i="20"/>
  <c r="BW28" i="20"/>
  <c r="BU28" i="20"/>
  <c r="BS28" i="20"/>
  <c r="BR28" i="20"/>
  <c r="M28" i="20"/>
  <c r="BX27" i="20"/>
  <c r="BW27" i="20"/>
  <c r="BU27" i="20"/>
  <c r="BS27" i="20"/>
  <c r="BR27" i="20"/>
  <c r="M27" i="20"/>
  <c r="BX26" i="20"/>
  <c r="BW26" i="20"/>
  <c r="BU26" i="20"/>
  <c r="BS26" i="20"/>
  <c r="BR26" i="20"/>
  <c r="M26" i="20"/>
  <c r="BX25" i="20"/>
  <c r="BW25" i="20"/>
  <c r="BU25" i="20"/>
  <c r="BS25" i="20"/>
  <c r="BR25" i="20"/>
  <c r="AZ25" i="20"/>
  <c r="AZ26" i="20" s="1"/>
  <c r="AZ27" i="20" s="1"/>
  <c r="AZ28" i="20" s="1"/>
  <c r="AZ29" i="20" s="1"/>
  <c r="AZ30" i="20" s="1"/>
  <c r="AZ31" i="20" s="1"/>
  <c r="AZ32" i="20" s="1"/>
  <c r="AZ33" i="20" s="1"/>
  <c r="AZ34" i="20" s="1"/>
  <c r="AZ35" i="20" s="1"/>
  <c r="AZ36" i="20" s="1"/>
  <c r="AZ37" i="20" s="1"/>
  <c r="AZ38" i="20" s="1"/>
  <c r="AZ39" i="20" s="1"/>
  <c r="AZ40" i="20" s="1"/>
  <c r="AZ41" i="20" s="1"/>
  <c r="AZ42" i="20" s="1"/>
  <c r="AZ43" i="20" s="1"/>
  <c r="M25" i="20"/>
  <c r="BX24" i="20"/>
  <c r="BW24" i="20"/>
  <c r="BU24" i="20"/>
  <c r="BS24" i="20"/>
  <c r="BR24" i="20"/>
  <c r="M24" i="20"/>
  <c r="BX23" i="20"/>
  <c r="BW23" i="20"/>
  <c r="BU23" i="20"/>
  <c r="BS23" i="20"/>
  <c r="BR23" i="20"/>
  <c r="M23" i="20"/>
  <c r="BX22" i="20"/>
  <c r="BW22" i="20"/>
  <c r="BU22" i="20"/>
  <c r="BS22" i="20"/>
  <c r="BR22" i="20"/>
  <c r="M22" i="20"/>
  <c r="BX21" i="20"/>
  <c r="BW21" i="20"/>
  <c r="BU21" i="20"/>
  <c r="BS21" i="20"/>
  <c r="BR21" i="20"/>
  <c r="M21" i="20"/>
  <c r="BX20" i="20"/>
  <c r="BW20" i="20"/>
  <c r="BU20" i="20"/>
  <c r="BS20" i="20"/>
  <c r="BR20" i="20"/>
  <c r="M20" i="20"/>
  <c r="BX19" i="20"/>
  <c r="BW19" i="20"/>
  <c r="BU19" i="20"/>
  <c r="BS19" i="20"/>
  <c r="BR19" i="20"/>
  <c r="M19" i="20"/>
  <c r="BX18" i="20"/>
  <c r="BW18" i="20"/>
  <c r="BU18" i="20"/>
  <c r="BS18" i="20"/>
  <c r="BR18" i="20"/>
  <c r="M18" i="20"/>
  <c r="BX17" i="20"/>
  <c r="BW17" i="20"/>
  <c r="BU17" i="20"/>
  <c r="BS17" i="20"/>
  <c r="BR17" i="20"/>
  <c r="AZ17" i="20"/>
  <c r="AZ18" i="20" s="1"/>
  <c r="M17" i="20"/>
  <c r="BX16" i="20"/>
  <c r="BW16" i="20"/>
  <c r="BU16" i="20"/>
  <c r="BS16" i="20"/>
  <c r="BR16" i="20"/>
  <c r="M16" i="20"/>
  <c r="BX15" i="20"/>
  <c r="BW15" i="20"/>
  <c r="BU15" i="20"/>
  <c r="BS15" i="20"/>
  <c r="BR15" i="20"/>
  <c r="M15" i="20"/>
  <c r="BX14" i="20"/>
  <c r="BW14" i="20"/>
  <c r="BU14" i="20"/>
  <c r="BS14" i="20"/>
  <c r="BR14" i="20"/>
  <c r="M14" i="20"/>
  <c r="BX13" i="20"/>
  <c r="BW13" i="20"/>
  <c r="BU13" i="20"/>
  <c r="BS13" i="20"/>
  <c r="BR13" i="20"/>
  <c r="M13" i="20"/>
  <c r="BX12" i="20"/>
  <c r="BW12" i="20"/>
  <c r="BU12" i="20"/>
  <c r="BS12" i="20"/>
  <c r="BR12" i="20"/>
  <c r="M12" i="20"/>
  <c r="BX11" i="20"/>
  <c r="BW11" i="20"/>
  <c r="BU11" i="20"/>
  <c r="BS11" i="20"/>
  <c r="BR11" i="20"/>
  <c r="AR11" i="20"/>
  <c r="AQ11" i="20"/>
  <c r="AP11" i="20"/>
  <c r="M11" i="20"/>
  <c r="BX10" i="20"/>
  <c r="BW10" i="20"/>
  <c r="BU10" i="20"/>
  <c r="BS10" i="20"/>
  <c r="BR10" i="20"/>
  <c r="BK10" i="20"/>
  <c r="BI10" i="20"/>
  <c r="BG10" i="20"/>
  <c r="AR10" i="20"/>
  <c r="BL10" i="20" s="1"/>
  <c r="BO10" i="20" s="1"/>
  <c r="AQ10" i="20"/>
  <c r="BJ10" i="20" s="1"/>
  <c r="BN10" i="20" s="1"/>
  <c r="AP10" i="20"/>
  <c r="BH10" i="20" s="1"/>
  <c r="BM10" i="20" s="1"/>
  <c r="AD10" i="20"/>
  <c r="AC10" i="20"/>
  <c r="AB10" i="20"/>
  <c r="M10" i="20"/>
  <c r="BX9" i="20"/>
  <c r="BW9" i="20"/>
  <c r="BU9" i="20"/>
  <c r="BS9" i="20"/>
  <c r="BR9" i="20"/>
  <c r="AZ9" i="20"/>
  <c r="AZ10" i="20" s="1"/>
  <c r="AN9" i="20"/>
  <c r="AD9" i="20"/>
  <c r="AC9" i="20"/>
  <c r="AB9" i="20"/>
  <c r="V9" i="20"/>
  <c r="M9" i="20"/>
  <c r="BX8" i="20"/>
  <c r="BW8" i="20"/>
  <c r="BU8" i="20"/>
  <c r="BS8" i="20"/>
  <c r="BR8" i="20"/>
  <c r="AN8" i="20"/>
  <c r="AD8" i="20"/>
  <c r="AC8" i="20"/>
  <c r="AB8" i="20"/>
  <c r="V8" i="20"/>
  <c r="M8" i="20"/>
  <c r="BX7" i="20"/>
  <c r="BW7" i="20"/>
  <c r="BU7" i="20"/>
  <c r="BS7" i="20"/>
  <c r="BR7" i="20"/>
  <c r="AN7" i="20"/>
  <c r="AD7" i="20"/>
  <c r="AA7" i="20" s="1"/>
  <c r="AC7" i="20"/>
  <c r="AB7" i="20"/>
  <c r="V7" i="20"/>
  <c r="M7" i="20"/>
  <c r="BX6" i="20"/>
  <c r="BW6" i="20"/>
  <c r="BU6" i="20"/>
  <c r="BS6" i="20"/>
  <c r="BR6" i="20"/>
  <c r="AN6" i="20"/>
  <c r="V6" i="20"/>
  <c r="O6" i="20"/>
  <c r="M6" i="20"/>
  <c r="H6" i="20"/>
  <c r="BX5" i="20"/>
  <c r="BW5" i="20"/>
  <c r="BU5" i="20"/>
  <c r="BS5" i="20"/>
  <c r="BR5" i="20"/>
  <c r="BA5" i="20"/>
  <c r="BA6" i="20" s="1"/>
  <c r="BA7" i="20" s="1"/>
  <c r="BA8" i="20" s="1"/>
  <c r="BA9" i="20" s="1"/>
  <c r="BA10" i="20" s="1"/>
  <c r="BA11" i="20" s="1"/>
  <c r="BA12" i="20" s="1"/>
  <c r="AZ5" i="20"/>
  <c r="AZ6" i="20" s="1"/>
  <c r="AZ7" i="20" s="1"/>
  <c r="AN5" i="20"/>
  <c r="AM5" i="20" s="1"/>
  <c r="AM6" i="20" s="1"/>
  <c r="V5" i="20"/>
  <c r="M5" i="20"/>
  <c r="BX4" i="20"/>
  <c r="BW4" i="20"/>
  <c r="BU4" i="20"/>
  <c r="BS4" i="20"/>
  <c r="BR4" i="20"/>
  <c r="BX3" i="20"/>
  <c r="BW3" i="20"/>
  <c r="BU3" i="20"/>
  <c r="BT3" i="20"/>
  <c r="BS3" i="20"/>
  <c r="BR3" i="20"/>
  <c r="Y5" i="1"/>
  <c r="X5" i="1"/>
  <c r="B3" i="19"/>
  <c r="B3" i="18"/>
  <c r="BX282" i="19"/>
  <c r="BW282" i="19"/>
  <c r="BU282" i="19"/>
  <c r="BT282" i="19"/>
  <c r="BS282" i="19"/>
  <c r="BR282" i="19"/>
  <c r="BX281" i="19"/>
  <c r="BW281" i="19"/>
  <c r="BU281" i="19"/>
  <c r="BT281" i="19"/>
  <c r="BS281" i="19"/>
  <c r="BR281" i="19"/>
  <c r="BX280" i="19"/>
  <c r="BW280" i="19"/>
  <c r="BU280" i="19"/>
  <c r="BT280" i="19"/>
  <c r="BS280" i="19"/>
  <c r="BR280" i="19"/>
  <c r="BX279" i="19"/>
  <c r="BW279" i="19"/>
  <c r="BU279" i="19"/>
  <c r="BT279" i="19"/>
  <c r="BS279" i="19"/>
  <c r="BR279" i="19"/>
  <c r="BX278" i="19"/>
  <c r="BW278" i="19"/>
  <c r="BU278" i="19"/>
  <c r="BT278" i="19"/>
  <c r="BS278" i="19"/>
  <c r="BR278" i="19"/>
  <c r="BX277" i="19"/>
  <c r="BW277" i="19"/>
  <c r="BU277" i="19"/>
  <c r="BT277" i="19"/>
  <c r="BS277" i="19"/>
  <c r="BR277" i="19"/>
  <c r="BX276" i="19"/>
  <c r="BW276" i="19"/>
  <c r="BU276" i="19"/>
  <c r="BT276" i="19"/>
  <c r="BS276" i="19"/>
  <c r="BR276" i="19"/>
  <c r="BX275" i="19"/>
  <c r="BW275" i="19"/>
  <c r="BU275" i="19"/>
  <c r="BT275" i="19"/>
  <c r="BS275" i="19"/>
  <c r="BR275" i="19"/>
  <c r="BX274" i="19"/>
  <c r="BW274" i="19"/>
  <c r="BU274" i="19"/>
  <c r="BT274" i="19"/>
  <c r="BS274" i="19"/>
  <c r="BR274" i="19"/>
  <c r="BX273" i="19"/>
  <c r="BW273" i="19"/>
  <c r="BU273" i="19"/>
  <c r="BT273" i="19"/>
  <c r="BS273" i="19"/>
  <c r="BR273" i="19"/>
  <c r="BX272" i="19"/>
  <c r="BW272" i="19"/>
  <c r="BU272" i="19"/>
  <c r="BT272" i="19"/>
  <c r="BS272" i="19"/>
  <c r="BR272" i="19"/>
  <c r="BX271" i="19"/>
  <c r="BW271" i="19"/>
  <c r="BU271" i="19"/>
  <c r="BT271" i="19"/>
  <c r="BS271" i="19"/>
  <c r="BR271" i="19"/>
  <c r="BX270" i="19"/>
  <c r="BW270" i="19"/>
  <c r="BU270" i="19"/>
  <c r="BT270" i="19"/>
  <c r="BS270" i="19"/>
  <c r="BR270" i="19"/>
  <c r="BX269" i="19"/>
  <c r="BW269" i="19"/>
  <c r="BU269" i="19"/>
  <c r="BT269" i="19"/>
  <c r="BS269" i="19"/>
  <c r="BR269" i="19"/>
  <c r="BX268" i="19"/>
  <c r="BW268" i="19"/>
  <c r="BU268" i="19"/>
  <c r="BT268" i="19"/>
  <c r="BS268" i="19"/>
  <c r="BR268" i="19"/>
  <c r="BX267" i="19"/>
  <c r="BW267" i="19"/>
  <c r="BU267" i="19"/>
  <c r="BT267" i="19"/>
  <c r="BS267" i="19"/>
  <c r="BR267" i="19"/>
  <c r="BX266" i="19"/>
  <c r="BW266" i="19"/>
  <c r="BU266" i="19"/>
  <c r="BT266" i="19"/>
  <c r="BS266" i="19"/>
  <c r="BR266" i="19"/>
  <c r="BX265" i="19"/>
  <c r="BW265" i="19"/>
  <c r="BU265" i="19"/>
  <c r="BT265" i="19"/>
  <c r="BS265" i="19"/>
  <c r="BR265" i="19"/>
  <c r="BX264" i="19"/>
  <c r="BW264" i="19"/>
  <c r="BU264" i="19"/>
  <c r="BT264" i="19"/>
  <c r="BS264" i="19"/>
  <c r="BR264" i="19"/>
  <c r="BX263" i="19"/>
  <c r="BW263" i="19"/>
  <c r="BU263" i="19"/>
  <c r="BT263" i="19"/>
  <c r="BS263" i="19"/>
  <c r="BR263" i="19"/>
  <c r="BX262" i="19"/>
  <c r="BW262" i="19"/>
  <c r="BU262" i="19"/>
  <c r="BT262" i="19"/>
  <c r="BS262" i="19"/>
  <c r="BR262" i="19"/>
  <c r="BX261" i="19"/>
  <c r="BW261" i="19"/>
  <c r="BU261" i="19"/>
  <c r="BT261" i="19"/>
  <c r="BS261" i="19"/>
  <c r="BR261" i="19"/>
  <c r="BX260" i="19"/>
  <c r="BW260" i="19"/>
  <c r="BU260" i="19"/>
  <c r="BT260" i="19"/>
  <c r="BS260" i="19"/>
  <c r="BR260" i="19"/>
  <c r="BX259" i="19"/>
  <c r="BW259" i="19"/>
  <c r="BU259" i="19"/>
  <c r="BT259" i="19"/>
  <c r="BS259" i="19"/>
  <c r="BR259" i="19"/>
  <c r="BX258" i="19"/>
  <c r="BW258" i="19"/>
  <c r="BU258" i="19"/>
  <c r="BT258" i="19"/>
  <c r="BS258" i="19"/>
  <c r="BR258" i="19"/>
  <c r="BX257" i="19"/>
  <c r="BW257" i="19"/>
  <c r="BU257" i="19"/>
  <c r="BT257" i="19"/>
  <c r="BS257" i="19"/>
  <c r="BR257" i="19"/>
  <c r="BX256" i="19"/>
  <c r="BW256" i="19"/>
  <c r="BU256" i="19"/>
  <c r="BT256" i="19"/>
  <c r="BS256" i="19"/>
  <c r="BR256" i="19"/>
  <c r="BX255" i="19"/>
  <c r="BW255" i="19"/>
  <c r="BU255" i="19"/>
  <c r="BT255" i="19"/>
  <c r="BS255" i="19"/>
  <c r="BR255" i="19"/>
  <c r="BX254" i="19"/>
  <c r="BW254" i="19"/>
  <c r="BU254" i="19"/>
  <c r="BT254" i="19"/>
  <c r="BS254" i="19"/>
  <c r="BR254" i="19"/>
  <c r="BX253" i="19"/>
  <c r="BW253" i="19"/>
  <c r="BU253" i="19"/>
  <c r="BT253" i="19"/>
  <c r="BS253" i="19"/>
  <c r="BR253" i="19"/>
  <c r="BX252" i="19"/>
  <c r="BW252" i="19"/>
  <c r="BU252" i="19"/>
  <c r="BT252" i="19"/>
  <c r="BS252" i="19"/>
  <c r="BR252" i="19"/>
  <c r="BX251" i="19"/>
  <c r="BW251" i="19"/>
  <c r="BU251" i="19"/>
  <c r="BT251" i="19"/>
  <c r="BS251" i="19"/>
  <c r="BR251" i="19"/>
  <c r="BX250" i="19"/>
  <c r="BW250" i="19"/>
  <c r="BU250" i="19"/>
  <c r="BT250" i="19"/>
  <c r="BS250" i="19"/>
  <c r="BR250" i="19"/>
  <c r="BX249" i="19"/>
  <c r="BW249" i="19"/>
  <c r="BU249" i="19"/>
  <c r="BT249" i="19"/>
  <c r="BS249" i="19"/>
  <c r="BR249" i="19"/>
  <c r="BX248" i="19"/>
  <c r="BW248" i="19"/>
  <c r="BU248" i="19"/>
  <c r="BT248" i="19"/>
  <c r="BS248" i="19"/>
  <c r="BR248" i="19"/>
  <c r="BX247" i="19"/>
  <c r="BW247" i="19"/>
  <c r="BU247" i="19"/>
  <c r="BT247" i="19"/>
  <c r="BS247" i="19"/>
  <c r="BR247" i="19"/>
  <c r="BX246" i="19"/>
  <c r="BW246" i="19"/>
  <c r="BU246" i="19"/>
  <c r="BT246" i="19"/>
  <c r="BS246" i="19"/>
  <c r="BR246" i="19"/>
  <c r="BX245" i="19"/>
  <c r="BW245" i="19"/>
  <c r="BU245" i="19"/>
  <c r="BT245" i="19"/>
  <c r="BS245" i="19"/>
  <c r="BR245" i="19"/>
  <c r="BX244" i="19"/>
  <c r="BW244" i="19"/>
  <c r="BU244" i="19"/>
  <c r="BT244" i="19"/>
  <c r="BS244" i="19"/>
  <c r="BR244" i="19"/>
  <c r="BX243" i="19"/>
  <c r="BW243" i="19"/>
  <c r="BU243" i="19"/>
  <c r="BT243" i="19"/>
  <c r="BS243" i="19"/>
  <c r="BR243" i="19"/>
  <c r="BX242" i="19"/>
  <c r="BW242" i="19"/>
  <c r="BU242" i="19"/>
  <c r="BT242" i="19"/>
  <c r="BS242" i="19"/>
  <c r="BR242" i="19"/>
  <c r="BX241" i="19"/>
  <c r="BW241" i="19"/>
  <c r="BU241" i="19"/>
  <c r="BT241" i="19"/>
  <c r="BS241" i="19"/>
  <c r="BR241" i="19"/>
  <c r="BX240" i="19"/>
  <c r="BW240" i="19"/>
  <c r="BU240" i="19"/>
  <c r="BT240" i="19"/>
  <c r="BS240" i="19"/>
  <c r="BR240" i="19"/>
  <c r="BX239" i="19"/>
  <c r="BW239" i="19"/>
  <c r="BU239" i="19"/>
  <c r="BT239" i="19"/>
  <c r="BS239" i="19"/>
  <c r="BR239" i="19"/>
  <c r="BX238" i="19"/>
  <c r="BW238" i="19"/>
  <c r="BU238" i="19"/>
  <c r="BT238" i="19"/>
  <c r="BS238" i="19"/>
  <c r="BR238" i="19"/>
  <c r="BX237" i="19"/>
  <c r="BW237" i="19"/>
  <c r="BU237" i="19"/>
  <c r="BT237" i="19"/>
  <c r="BS237" i="19"/>
  <c r="BR237" i="19"/>
  <c r="BX236" i="19"/>
  <c r="BW236" i="19"/>
  <c r="BU236" i="19"/>
  <c r="BT236" i="19"/>
  <c r="BS236" i="19"/>
  <c r="BR236" i="19"/>
  <c r="BX235" i="19"/>
  <c r="BW235" i="19"/>
  <c r="BU235" i="19"/>
  <c r="BT235" i="19"/>
  <c r="BS235" i="19"/>
  <c r="BR235" i="19"/>
  <c r="BX234" i="19"/>
  <c r="BW234" i="19"/>
  <c r="BU234" i="19"/>
  <c r="BT234" i="19"/>
  <c r="BS234" i="19"/>
  <c r="BR234" i="19"/>
  <c r="BX233" i="19"/>
  <c r="BW233" i="19"/>
  <c r="BU233" i="19"/>
  <c r="BT233" i="19"/>
  <c r="BS233" i="19"/>
  <c r="BR233" i="19"/>
  <c r="BX232" i="19"/>
  <c r="BW232" i="19"/>
  <c r="BU232" i="19"/>
  <c r="BT232" i="19"/>
  <c r="BS232" i="19"/>
  <c r="BR232" i="19"/>
  <c r="BX231" i="19"/>
  <c r="BW231" i="19"/>
  <c r="BU231" i="19"/>
  <c r="BT231" i="19"/>
  <c r="BS231" i="19"/>
  <c r="BR231" i="19"/>
  <c r="BX230" i="19"/>
  <c r="BW230" i="19"/>
  <c r="BU230" i="19"/>
  <c r="BT230" i="19"/>
  <c r="BS230" i="19"/>
  <c r="BR230" i="19"/>
  <c r="BX229" i="19"/>
  <c r="BW229" i="19"/>
  <c r="BU229" i="19"/>
  <c r="BT229" i="19"/>
  <c r="BS229" i="19"/>
  <c r="BR229" i="19"/>
  <c r="AR229" i="19"/>
  <c r="AQ229" i="19"/>
  <c r="AP229" i="19"/>
  <c r="BX228" i="19"/>
  <c r="BW228" i="19"/>
  <c r="BU228" i="19"/>
  <c r="BT228" i="19"/>
  <c r="BS228" i="19"/>
  <c r="BR228" i="19"/>
  <c r="AR228" i="19"/>
  <c r="AQ228" i="19"/>
  <c r="AP228" i="19"/>
  <c r="BX227" i="19"/>
  <c r="BW227" i="19"/>
  <c r="BU227" i="19"/>
  <c r="BT227" i="19"/>
  <c r="BS227" i="19"/>
  <c r="BR227" i="19"/>
  <c r="AR227" i="19"/>
  <c r="AQ227" i="19"/>
  <c r="AP227" i="19"/>
  <c r="BX226" i="19"/>
  <c r="BW226" i="19"/>
  <c r="BU226" i="19"/>
  <c r="BT226" i="19"/>
  <c r="BS226" i="19"/>
  <c r="BR226" i="19"/>
  <c r="AR226" i="19"/>
  <c r="AQ226" i="19"/>
  <c r="AP226" i="19"/>
  <c r="BX225" i="19"/>
  <c r="BW225" i="19"/>
  <c r="BU225" i="19"/>
  <c r="BT225" i="19"/>
  <c r="BS225" i="19"/>
  <c r="BR225" i="19"/>
  <c r="AR225" i="19"/>
  <c r="AQ225" i="19"/>
  <c r="AP225" i="19"/>
  <c r="BX224" i="19"/>
  <c r="BW224" i="19"/>
  <c r="BU224" i="19"/>
  <c r="BT224" i="19"/>
  <c r="BS224" i="19"/>
  <c r="BR224" i="19"/>
  <c r="AR224" i="19"/>
  <c r="AQ224" i="19"/>
  <c r="AP224" i="19"/>
  <c r="BX223" i="19"/>
  <c r="BW223" i="19"/>
  <c r="BU223" i="19"/>
  <c r="BT223" i="19"/>
  <c r="BS223" i="19"/>
  <c r="BR223" i="19"/>
  <c r="AR223" i="19"/>
  <c r="AQ223" i="19"/>
  <c r="AP223" i="19"/>
  <c r="BX222" i="19"/>
  <c r="BW222" i="19"/>
  <c r="BU222" i="19"/>
  <c r="BT222" i="19"/>
  <c r="BS222" i="19"/>
  <c r="BR222" i="19"/>
  <c r="AR222" i="19"/>
  <c r="AQ222" i="19"/>
  <c r="AP222" i="19"/>
  <c r="BX221" i="19"/>
  <c r="BW221" i="19"/>
  <c r="BU221" i="19"/>
  <c r="BT221" i="19"/>
  <c r="BS221" i="19"/>
  <c r="BR221" i="19"/>
  <c r="AR221" i="19"/>
  <c r="AQ221" i="19"/>
  <c r="AP221" i="19"/>
  <c r="BX220" i="19"/>
  <c r="BW220" i="19"/>
  <c r="BU220" i="19"/>
  <c r="BT220" i="19"/>
  <c r="BS220" i="19"/>
  <c r="BR220" i="19"/>
  <c r="AR220" i="19"/>
  <c r="AQ220" i="19"/>
  <c r="AP220" i="19"/>
  <c r="BX219" i="19"/>
  <c r="BW219" i="19"/>
  <c r="BU219" i="19"/>
  <c r="BT219" i="19"/>
  <c r="BS219" i="19"/>
  <c r="BR219" i="19"/>
  <c r="AR219" i="19"/>
  <c r="AQ219" i="19"/>
  <c r="AP219" i="19"/>
  <c r="BX218" i="19"/>
  <c r="BW218" i="19"/>
  <c r="BU218" i="19"/>
  <c r="BT218" i="19"/>
  <c r="BS218" i="19"/>
  <c r="BR218" i="19"/>
  <c r="AR218" i="19"/>
  <c r="AQ218" i="19"/>
  <c r="AP218" i="19"/>
  <c r="BX217" i="19"/>
  <c r="BW217" i="19"/>
  <c r="BU217" i="19"/>
  <c r="BT217" i="19"/>
  <c r="BS217" i="19"/>
  <c r="BR217" i="19"/>
  <c r="AR217" i="19"/>
  <c r="AQ217" i="19"/>
  <c r="AP217" i="19"/>
  <c r="BX216" i="19"/>
  <c r="BW216" i="19"/>
  <c r="BU216" i="19"/>
  <c r="BT216" i="19"/>
  <c r="BS216" i="19"/>
  <c r="BR216" i="19"/>
  <c r="AR216" i="19"/>
  <c r="AQ216" i="19"/>
  <c r="AP216" i="19"/>
  <c r="BX215" i="19"/>
  <c r="BW215" i="19"/>
  <c r="BU215" i="19"/>
  <c r="BT215" i="19"/>
  <c r="BS215" i="19"/>
  <c r="BR215" i="19"/>
  <c r="AR215" i="19"/>
  <c r="AQ215" i="19"/>
  <c r="AP215" i="19"/>
  <c r="BX214" i="19"/>
  <c r="BW214" i="19"/>
  <c r="BU214" i="19"/>
  <c r="BT214" i="19"/>
  <c r="BS214" i="19"/>
  <c r="BR214" i="19"/>
  <c r="AR214" i="19"/>
  <c r="AQ214" i="19"/>
  <c r="AP214" i="19"/>
  <c r="BX213" i="19"/>
  <c r="BW213" i="19"/>
  <c r="BU213" i="19"/>
  <c r="BT213" i="19"/>
  <c r="BS213" i="19"/>
  <c r="BR213" i="19"/>
  <c r="AR213" i="19"/>
  <c r="AQ213" i="19"/>
  <c r="AP213" i="19"/>
  <c r="BX212" i="19"/>
  <c r="BW212" i="19"/>
  <c r="BU212" i="19"/>
  <c r="BT212" i="19"/>
  <c r="BS212" i="19"/>
  <c r="BR212" i="19"/>
  <c r="AR212" i="19"/>
  <c r="AQ212" i="19"/>
  <c r="AP212" i="19"/>
  <c r="BX211" i="19"/>
  <c r="BW211" i="19"/>
  <c r="BU211" i="19"/>
  <c r="BT211" i="19"/>
  <c r="BS211" i="19"/>
  <c r="BR211" i="19"/>
  <c r="AR211" i="19"/>
  <c r="AQ211" i="19"/>
  <c r="AP211" i="19"/>
  <c r="BX210" i="19"/>
  <c r="BW210" i="19"/>
  <c r="BU210" i="19"/>
  <c r="BT210" i="19"/>
  <c r="BS210" i="19"/>
  <c r="BR210" i="19"/>
  <c r="AR210" i="19"/>
  <c r="AQ210" i="19"/>
  <c r="AP210" i="19"/>
  <c r="BX209" i="19"/>
  <c r="BW209" i="19"/>
  <c r="BU209" i="19"/>
  <c r="BT209" i="19"/>
  <c r="BS209" i="19"/>
  <c r="BR209" i="19"/>
  <c r="AR209" i="19"/>
  <c r="AQ209" i="19"/>
  <c r="AP209" i="19"/>
  <c r="AJ209" i="19"/>
  <c r="AI209" i="19"/>
  <c r="AH209" i="19"/>
  <c r="AF209" i="19"/>
  <c r="AE209" i="19"/>
  <c r="BX208" i="19"/>
  <c r="BW208" i="19"/>
  <c r="BU208" i="19"/>
  <c r="BT208" i="19"/>
  <c r="BS208" i="19"/>
  <c r="BR208" i="19"/>
  <c r="AR208" i="19"/>
  <c r="AQ208" i="19"/>
  <c r="AP208" i="19"/>
  <c r="AJ208" i="19"/>
  <c r="AI208" i="19"/>
  <c r="AH208" i="19"/>
  <c r="AF208" i="19"/>
  <c r="AE208" i="19"/>
  <c r="BX207" i="19"/>
  <c r="BW207" i="19"/>
  <c r="BU207" i="19"/>
  <c r="BT207" i="19"/>
  <c r="BS207" i="19"/>
  <c r="BR207" i="19"/>
  <c r="AR207" i="19"/>
  <c r="AQ207" i="19"/>
  <c r="AP207" i="19"/>
  <c r="AJ207" i="19"/>
  <c r="AI207" i="19"/>
  <c r="AH207" i="19"/>
  <c r="AF207" i="19"/>
  <c r="AE207" i="19"/>
  <c r="BX206" i="19"/>
  <c r="BW206" i="19"/>
  <c r="BU206" i="19"/>
  <c r="BT206" i="19"/>
  <c r="BS206" i="19"/>
  <c r="BR206" i="19"/>
  <c r="AR206" i="19"/>
  <c r="AQ206" i="19"/>
  <c r="AP206" i="19"/>
  <c r="AJ206" i="19"/>
  <c r="AI206" i="19"/>
  <c r="AH206" i="19"/>
  <c r="AF206" i="19"/>
  <c r="AE206" i="19"/>
  <c r="BX205" i="19"/>
  <c r="BW205" i="19"/>
  <c r="BU205" i="19"/>
  <c r="BT205" i="19"/>
  <c r="BS205" i="19"/>
  <c r="BR205" i="19"/>
  <c r="AR205" i="19"/>
  <c r="AQ205" i="19"/>
  <c r="AP205" i="19"/>
  <c r="AJ205" i="19"/>
  <c r="AI205" i="19"/>
  <c r="AH205" i="19"/>
  <c r="AF205" i="19"/>
  <c r="AE205" i="19"/>
  <c r="BX204" i="19"/>
  <c r="BW204" i="19"/>
  <c r="BU204" i="19"/>
  <c r="BT204" i="19"/>
  <c r="BS204" i="19"/>
  <c r="BR204" i="19"/>
  <c r="AR204" i="19"/>
  <c r="AQ204" i="19"/>
  <c r="AP204" i="19"/>
  <c r="AJ204" i="19"/>
  <c r="AI204" i="19"/>
  <c r="AH204" i="19"/>
  <c r="AF204" i="19"/>
  <c r="AE204" i="19"/>
  <c r="BX203" i="19"/>
  <c r="BW203" i="19"/>
  <c r="BU203" i="19"/>
  <c r="BT203" i="19"/>
  <c r="BS203" i="19"/>
  <c r="BR203" i="19"/>
  <c r="AR203" i="19"/>
  <c r="AQ203" i="19"/>
  <c r="AP203" i="19"/>
  <c r="AJ203" i="19"/>
  <c r="AI203" i="19"/>
  <c r="AH203" i="19"/>
  <c r="AF203" i="19"/>
  <c r="AE203" i="19"/>
  <c r="BX202" i="19"/>
  <c r="BW202" i="19"/>
  <c r="BU202" i="19"/>
  <c r="BT202" i="19"/>
  <c r="BS202" i="19"/>
  <c r="BR202" i="19"/>
  <c r="AR202" i="19"/>
  <c r="AQ202" i="19"/>
  <c r="AP202" i="19"/>
  <c r="AJ202" i="19"/>
  <c r="AI202" i="19"/>
  <c r="AH202" i="19"/>
  <c r="AF202" i="19"/>
  <c r="AE202" i="19"/>
  <c r="BX201" i="19"/>
  <c r="BW201" i="19"/>
  <c r="BU201" i="19"/>
  <c r="BT201" i="19"/>
  <c r="BS201" i="19"/>
  <c r="BR201" i="19"/>
  <c r="AR201" i="19"/>
  <c r="AQ201" i="19"/>
  <c r="AP201" i="19"/>
  <c r="AJ201" i="19"/>
  <c r="AI201" i="19"/>
  <c r="AH201" i="19"/>
  <c r="AF201" i="19"/>
  <c r="AE201" i="19"/>
  <c r="BX200" i="19"/>
  <c r="BW200" i="19"/>
  <c r="BU200" i="19"/>
  <c r="BT200" i="19"/>
  <c r="BS200" i="19"/>
  <c r="BR200" i="19"/>
  <c r="AR200" i="19"/>
  <c r="AQ200" i="19"/>
  <c r="AP200" i="19"/>
  <c r="AJ200" i="19"/>
  <c r="AI200" i="19"/>
  <c r="AH200" i="19"/>
  <c r="AF200" i="19"/>
  <c r="AE200" i="19"/>
  <c r="BX199" i="19"/>
  <c r="BW199" i="19"/>
  <c r="BU199" i="19"/>
  <c r="BT199" i="19"/>
  <c r="BS199" i="19"/>
  <c r="BR199" i="19"/>
  <c r="AR199" i="19"/>
  <c r="AQ199" i="19"/>
  <c r="AP199" i="19"/>
  <c r="AJ199" i="19"/>
  <c r="AI199" i="19"/>
  <c r="AH199" i="19"/>
  <c r="AF199" i="19"/>
  <c r="AE199" i="19"/>
  <c r="BX198" i="19"/>
  <c r="BW198" i="19"/>
  <c r="BU198" i="19"/>
  <c r="BT198" i="19"/>
  <c r="BS198" i="19"/>
  <c r="BR198" i="19"/>
  <c r="AR198" i="19"/>
  <c r="AQ198" i="19"/>
  <c r="AP198" i="19"/>
  <c r="AJ198" i="19"/>
  <c r="AI198" i="19"/>
  <c r="AH198" i="19"/>
  <c r="AF198" i="19"/>
  <c r="AE198" i="19"/>
  <c r="BX197" i="19"/>
  <c r="BW197" i="19"/>
  <c r="BU197" i="19"/>
  <c r="BT197" i="19"/>
  <c r="BS197" i="19"/>
  <c r="BR197" i="19"/>
  <c r="AR197" i="19"/>
  <c r="AQ197" i="19"/>
  <c r="AP197" i="19"/>
  <c r="AJ197" i="19"/>
  <c r="AI197" i="19"/>
  <c r="AH197" i="19"/>
  <c r="AF197" i="19"/>
  <c r="AE197" i="19"/>
  <c r="BX196" i="19"/>
  <c r="BW196" i="19"/>
  <c r="BU196" i="19"/>
  <c r="BT196" i="19"/>
  <c r="BS196" i="19"/>
  <c r="BR196" i="19"/>
  <c r="AR196" i="19"/>
  <c r="AQ196" i="19"/>
  <c r="AP196" i="19"/>
  <c r="AJ196" i="19"/>
  <c r="AI196" i="19"/>
  <c r="AH196" i="19"/>
  <c r="AF196" i="19"/>
  <c r="AE196" i="19"/>
  <c r="BX195" i="19"/>
  <c r="BW195" i="19"/>
  <c r="BU195" i="19"/>
  <c r="BT195" i="19"/>
  <c r="BS195" i="19"/>
  <c r="BR195" i="19"/>
  <c r="AR195" i="19"/>
  <c r="AQ195" i="19"/>
  <c r="AP195" i="19"/>
  <c r="AJ195" i="19"/>
  <c r="AI195" i="19"/>
  <c r="AH195" i="19"/>
  <c r="AG195" i="19"/>
  <c r="AF195" i="19"/>
  <c r="AE195" i="19"/>
  <c r="BX194" i="19"/>
  <c r="BW194" i="19"/>
  <c r="BU194" i="19"/>
  <c r="BT194" i="19"/>
  <c r="BS194" i="19"/>
  <c r="BR194" i="19"/>
  <c r="AR194" i="19"/>
  <c r="AQ194" i="19"/>
  <c r="AP194" i="19"/>
  <c r="AJ194" i="19"/>
  <c r="AI194" i="19"/>
  <c r="AH194" i="19"/>
  <c r="AG194" i="19"/>
  <c r="AF194" i="19"/>
  <c r="AE194" i="19"/>
  <c r="BX193" i="19"/>
  <c r="BW193" i="19"/>
  <c r="BU193" i="19"/>
  <c r="BT193" i="19"/>
  <c r="BS193" i="19"/>
  <c r="BR193" i="19"/>
  <c r="AR193" i="19"/>
  <c r="AQ193" i="19"/>
  <c r="AP193" i="19"/>
  <c r="AJ193" i="19"/>
  <c r="AI193" i="19"/>
  <c r="AH193" i="19"/>
  <c r="AG193" i="19"/>
  <c r="AF193" i="19"/>
  <c r="AE193" i="19"/>
  <c r="BX192" i="19"/>
  <c r="BW192" i="19"/>
  <c r="BU192" i="19"/>
  <c r="BT192" i="19"/>
  <c r="BS192" i="19"/>
  <c r="BR192" i="19"/>
  <c r="AR192" i="19"/>
  <c r="AQ192" i="19"/>
  <c r="AP192" i="19"/>
  <c r="AJ192" i="19"/>
  <c r="AI192" i="19"/>
  <c r="AH192" i="19"/>
  <c r="AG192" i="19"/>
  <c r="AF192" i="19"/>
  <c r="AE192" i="19"/>
  <c r="BX191" i="19"/>
  <c r="BW191" i="19"/>
  <c r="BU191" i="19"/>
  <c r="BT191" i="19"/>
  <c r="BS191" i="19"/>
  <c r="BR191" i="19"/>
  <c r="AR191" i="19"/>
  <c r="AQ191" i="19"/>
  <c r="AP191" i="19"/>
  <c r="AJ191" i="19"/>
  <c r="AI191" i="19"/>
  <c r="AH191" i="19"/>
  <c r="AG191" i="19"/>
  <c r="AF191" i="19"/>
  <c r="AE191" i="19"/>
  <c r="BX190" i="19"/>
  <c r="BW190" i="19"/>
  <c r="BU190" i="19"/>
  <c r="BT190" i="19"/>
  <c r="BS190" i="19"/>
  <c r="BR190" i="19"/>
  <c r="AR190" i="19"/>
  <c r="AQ190" i="19"/>
  <c r="AP190" i="19"/>
  <c r="AJ190" i="19"/>
  <c r="AI190" i="19"/>
  <c r="AH190" i="19"/>
  <c r="AG190" i="19"/>
  <c r="AF190" i="19"/>
  <c r="AE190" i="19"/>
  <c r="BX189" i="19"/>
  <c r="BW189" i="19"/>
  <c r="BU189" i="19"/>
  <c r="BT189" i="19"/>
  <c r="BS189" i="19"/>
  <c r="BR189" i="19"/>
  <c r="AR189" i="19"/>
  <c r="AQ189" i="19"/>
  <c r="AP189" i="19"/>
  <c r="AJ189" i="19"/>
  <c r="AI189" i="19"/>
  <c r="AH189" i="19"/>
  <c r="AG189" i="19"/>
  <c r="AF189" i="19"/>
  <c r="AE189" i="19"/>
  <c r="BX188" i="19"/>
  <c r="BW188" i="19"/>
  <c r="BU188" i="19"/>
  <c r="BT188" i="19"/>
  <c r="BS188" i="19"/>
  <c r="BR188" i="19"/>
  <c r="AR188" i="19"/>
  <c r="AQ188" i="19"/>
  <c r="AP188" i="19"/>
  <c r="AJ188" i="19"/>
  <c r="AI188" i="19"/>
  <c r="AH188" i="19"/>
  <c r="AG188" i="19"/>
  <c r="AF188" i="19"/>
  <c r="AE188" i="19"/>
  <c r="BX187" i="19"/>
  <c r="BW187" i="19"/>
  <c r="BU187" i="19"/>
  <c r="BT187" i="19"/>
  <c r="BS187" i="19"/>
  <c r="BR187" i="19"/>
  <c r="AR187" i="19"/>
  <c r="AQ187" i="19"/>
  <c r="AP187" i="19"/>
  <c r="AJ187" i="19"/>
  <c r="AI187" i="19"/>
  <c r="AH187" i="19"/>
  <c r="AG187" i="19"/>
  <c r="AF187" i="19"/>
  <c r="AE187" i="19"/>
  <c r="BX186" i="19"/>
  <c r="BW186" i="19"/>
  <c r="BU186" i="19"/>
  <c r="BT186" i="19"/>
  <c r="BS186" i="19"/>
  <c r="BR186" i="19"/>
  <c r="AR186" i="19"/>
  <c r="AQ186" i="19"/>
  <c r="AP186" i="19"/>
  <c r="AJ186" i="19"/>
  <c r="AI186" i="19"/>
  <c r="AH186" i="19"/>
  <c r="AG186" i="19"/>
  <c r="AF186" i="19"/>
  <c r="AE186" i="19"/>
  <c r="BX185" i="19"/>
  <c r="BW185" i="19"/>
  <c r="BU185" i="19"/>
  <c r="BT185" i="19"/>
  <c r="BS185" i="19"/>
  <c r="BR185" i="19"/>
  <c r="AR185" i="19"/>
  <c r="AQ185" i="19"/>
  <c r="AP185" i="19"/>
  <c r="AJ185" i="19"/>
  <c r="AI185" i="19"/>
  <c r="AH185" i="19"/>
  <c r="AG185" i="19"/>
  <c r="AF185" i="19"/>
  <c r="AE185" i="19"/>
  <c r="BX184" i="19"/>
  <c r="BW184" i="19"/>
  <c r="BU184" i="19"/>
  <c r="BT184" i="19"/>
  <c r="BS184" i="19"/>
  <c r="BR184" i="19"/>
  <c r="AR184" i="19"/>
  <c r="AQ184" i="19"/>
  <c r="AP184" i="19"/>
  <c r="AJ184" i="19"/>
  <c r="AI184" i="19"/>
  <c r="AH184" i="19"/>
  <c r="AG184" i="19"/>
  <c r="AF184" i="19"/>
  <c r="AE184" i="19"/>
  <c r="BX183" i="19"/>
  <c r="BW183" i="19"/>
  <c r="BU183" i="19"/>
  <c r="BT183" i="19"/>
  <c r="BS183" i="19"/>
  <c r="BR183" i="19"/>
  <c r="AR183" i="19"/>
  <c r="AQ183" i="19"/>
  <c r="AP183" i="19"/>
  <c r="AJ183" i="19"/>
  <c r="AI183" i="19"/>
  <c r="AH183" i="19"/>
  <c r="AG183" i="19"/>
  <c r="AF183" i="19"/>
  <c r="AE183" i="19"/>
  <c r="BX182" i="19"/>
  <c r="BW182" i="19"/>
  <c r="BU182" i="19"/>
  <c r="BT182" i="19"/>
  <c r="BS182" i="19"/>
  <c r="BR182" i="19"/>
  <c r="AR182" i="19"/>
  <c r="AQ182" i="19"/>
  <c r="AP182" i="19"/>
  <c r="AJ182" i="19"/>
  <c r="AI182" i="19"/>
  <c r="AH182" i="19"/>
  <c r="AG182" i="19"/>
  <c r="AF182" i="19"/>
  <c r="AE182" i="19"/>
  <c r="BX181" i="19"/>
  <c r="BW181" i="19"/>
  <c r="BU181" i="19"/>
  <c r="BT181" i="19"/>
  <c r="BS181" i="19"/>
  <c r="BR181" i="19"/>
  <c r="AR181" i="19"/>
  <c r="AQ181" i="19"/>
  <c r="AP181" i="19"/>
  <c r="AJ181" i="19"/>
  <c r="AI181" i="19"/>
  <c r="AH181" i="19"/>
  <c r="AG181" i="19"/>
  <c r="AF181" i="19"/>
  <c r="AE181" i="19"/>
  <c r="BX180" i="19"/>
  <c r="BW180" i="19"/>
  <c r="BU180" i="19"/>
  <c r="BT180" i="19"/>
  <c r="BS180" i="19"/>
  <c r="BR180" i="19"/>
  <c r="AR180" i="19"/>
  <c r="AQ180" i="19"/>
  <c r="AP180" i="19"/>
  <c r="AJ180" i="19"/>
  <c r="AI180" i="19"/>
  <c r="AH180" i="19"/>
  <c r="AG180" i="19"/>
  <c r="AF180" i="19"/>
  <c r="AE180" i="19"/>
  <c r="BX179" i="19"/>
  <c r="BW179" i="19"/>
  <c r="BU179" i="19"/>
  <c r="BT179" i="19"/>
  <c r="BS179" i="19"/>
  <c r="BR179" i="19"/>
  <c r="AR179" i="19"/>
  <c r="AQ179" i="19"/>
  <c r="AP179" i="19"/>
  <c r="AJ179" i="19"/>
  <c r="AI179" i="19"/>
  <c r="AH179" i="19"/>
  <c r="AG179" i="19"/>
  <c r="AF179" i="19"/>
  <c r="AE179" i="19"/>
  <c r="BX178" i="19"/>
  <c r="BW178" i="19"/>
  <c r="BU178" i="19"/>
  <c r="BT178" i="19"/>
  <c r="BS178" i="19"/>
  <c r="BR178" i="19"/>
  <c r="AR178" i="19"/>
  <c r="AQ178" i="19"/>
  <c r="AP178" i="19"/>
  <c r="AJ178" i="19"/>
  <c r="AI178" i="19"/>
  <c r="AH178" i="19"/>
  <c r="AG178" i="19"/>
  <c r="AF178" i="19"/>
  <c r="AE178" i="19"/>
  <c r="BX177" i="19"/>
  <c r="BW177" i="19"/>
  <c r="BU177" i="19"/>
  <c r="BT177" i="19"/>
  <c r="BS177" i="19"/>
  <c r="BR177" i="19"/>
  <c r="AR177" i="19"/>
  <c r="AQ177" i="19"/>
  <c r="AP177" i="19"/>
  <c r="AJ177" i="19"/>
  <c r="AI177" i="19"/>
  <c r="AH177" i="19"/>
  <c r="AG177" i="19"/>
  <c r="AF177" i="19"/>
  <c r="AE177" i="19"/>
  <c r="BX176" i="19"/>
  <c r="BW176" i="19"/>
  <c r="BU176" i="19"/>
  <c r="BT176" i="19"/>
  <c r="BS176" i="19"/>
  <c r="BR176" i="19"/>
  <c r="AR176" i="19"/>
  <c r="AQ176" i="19"/>
  <c r="AP176" i="19"/>
  <c r="AJ176" i="19"/>
  <c r="AI176" i="19"/>
  <c r="AH176" i="19"/>
  <c r="AG176" i="19"/>
  <c r="AF176" i="19"/>
  <c r="AE176" i="19"/>
  <c r="BX175" i="19"/>
  <c r="BW175" i="19"/>
  <c r="BU175" i="19"/>
  <c r="BT175" i="19"/>
  <c r="BS175" i="19"/>
  <c r="BR175" i="19"/>
  <c r="AR175" i="19"/>
  <c r="AQ175" i="19"/>
  <c r="AP175" i="19"/>
  <c r="AJ175" i="19"/>
  <c r="AI175" i="19"/>
  <c r="AH175" i="19"/>
  <c r="AG175" i="19"/>
  <c r="AF175" i="19"/>
  <c r="AE175" i="19"/>
  <c r="BX174" i="19"/>
  <c r="BW174" i="19"/>
  <c r="BU174" i="19"/>
  <c r="BT174" i="19"/>
  <c r="BS174" i="19"/>
  <c r="BR174" i="19"/>
  <c r="AR174" i="19"/>
  <c r="AQ174" i="19"/>
  <c r="AP174" i="19"/>
  <c r="AJ174" i="19"/>
  <c r="AI174" i="19"/>
  <c r="AH174" i="19"/>
  <c r="AG174" i="19"/>
  <c r="AF174" i="19"/>
  <c r="AE174" i="19"/>
  <c r="BX173" i="19"/>
  <c r="BW173" i="19"/>
  <c r="BU173" i="19"/>
  <c r="BT173" i="19"/>
  <c r="BS173" i="19"/>
  <c r="BR173" i="19"/>
  <c r="AR173" i="19"/>
  <c r="AQ173" i="19"/>
  <c r="AP173" i="19"/>
  <c r="AJ173" i="19"/>
  <c r="AI173" i="19"/>
  <c r="AH173" i="19"/>
  <c r="AG173" i="19"/>
  <c r="AF173" i="19"/>
  <c r="AE173" i="19"/>
  <c r="BX172" i="19"/>
  <c r="BW172" i="19"/>
  <c r="BU172" i="19"/>
  <c r="BT172" i="19"/>
  <c r="BS172" i="19"/>
  <c r="BR172" i="19"/>
  <c r="AR172" i="19"/>
  <c r="AQ172" i="19"/>
  <c r="AP172" i="19"/>
  <c r="AJ172" i="19"/>
  <c r="AI172" i="19"/>
  <c r="AH172" i="19"/>
  <c r="AG172" i="19"/>
  <c r="AF172" i="19"/>
  <c r="AE172" i="19"/>
  <c r="BX171" i="19"/>
  <c r="BW171" i="19"/>
  <c r="BU171" i="19"/>
  <c r="BT171" i="19"/>
  <c r="BS171" i="19"/>
  <c r="BR171" i="19"/>
  <c r="AR171" i="19"/>
  <c r="AQ171" i="19"/>
  <c r="AP171" i="19"/>
  <c r="AJ171" i="19"/>
  <c r="AI171" i="19"/>
  <c r="AH171" i="19"/>
  <c r="AG171" i="19"/>
  <c r="AF171" i="19"/>
  <c r="AE171" i="19"/>
  <c r="BX170" i="19"/>
  <c r="BW170" i="19"/>
  <c r="BU170" i="19"/>
  <c r="BT170" i="19"/>
  <c r="BS170" i="19"/>
  <c r="BR170" i="19"/>
  <c r="AR170" i="19"/>
  <c r="AQ170" i="19"/>
  <c r="AP170" i="19"/>
  <c r="AJ170" i="19"/>
  <c r="AI170" i="19"/>
  <c r="AH170" i="19"/>
  <c r="AG170" i="19"/>
  <c r="AF170" i="19"/>
  <c r="AE170" i="19"/>
  <c r="BX169" i="19"/>
  <c r="BW169" i="19"/>
  <c r="BU169" i="19"/>
  <c r="BT169" i="19"/>
  <c r="BS169" i="19"/>
  <c r="BR169" i="19"/>
  <c r="AR169" i="19"/>
  <c r="AQ169" i="19"/>
  <c r="AP169" i="19"/>
  <c r="AJ169" i="19"/>
  <c r="AI169" i="19"/>
  <c r="AH169" i="19"/>
  <c r="AG169" i="19"/>
  <c r="AF169" i="19"/>
  <c r="AE169" i="19"/>
  <c r="BX168" i="19"/>
  <c r="BW168" i="19"/>
  <c r="BU168" i="19"/>
  <c r="BT168" i="19"/>
  <c r="BS168" i="19"/>
  <c r="BR168" i="19"/>
  <c r="AR168" i="19"/>
  <c r="AQ168" i="19"/>
  <c r="AP168" i="19"/>
  <c r="AJ168" i="19"/>
  <c r="AI168" i="19"/>
  <c r="AH168" i="19"/>
  <c r="AG168" i="19"/>
  <c r="AF168" i="19"/>
  <c r="AE168" i="19"/>
  <c r="BX167" i="19"/>
  <c r="BW167" i="19"/>
  <c r="BU167" i="19"/>
  <c r="BT167" i="19"/>
  <c r="BS167" i="19"/>
  <c r="BR167" i="19"/>
  <c r="AR167" i="19"/>
  <c r="AQ167" i="19"/>
  <c r="AP167" i="19"/>
  <c r="AJ167" i="19"/>
  <c r="AI167" i="19"/>
  <c r="AH167" i="19"/>
  <c r="AG167" i="19"/>
  <c r="AF167" i="19"/>
  <c r="AE167" i="19"/>
  <c r="BX166" i="19"/>
  <c r="BW166" i="19"/>
  <c r="BU166" i="19"/>
  <c r="BT166" i="19"/>
  <c r="BS166" i="19"/>
  <c r="BR166" i="19"/>
  <c r="AR166" i="19"/>
  <c r="AQ166" i="19"/>
  <c r="AP166" i="19"/>
  <c r="AJ166" i="19"/>
  <c r="AI166" i="19"/>
  <c r="AH166" i="19"/>
  <c r="AG166" i="19"/>
  <c r="AF166" i="19"/>
  <c r="AE166" i="19"/>
  <c r="BX165" i="19"/>
  <c r="BW165" i="19"/>
  <c r="BU165" i="19"/>
  <c r="BT165" i="19"/>
  <c r="BS165" i="19"/>
  <c r="BR165" i="19"/>
  <c r="AR165" i="19"/>
  <c r="AQ165" i="19"/>
  <c r="AP165" i="19"/>
  <c r="AJ165" i="19"/>
  <c r="AI165" i="19"/>
  <c r="AH165" i="19"/>
  <c r="AG165" i="19"/>
  <c r="AF165" i="19"/>
  <c r="AE165" i="19"/>
  <c r="BX164" i="19"/>
  <c r="BW164" i="19"/>
  <c r="BU164" i="19"/>
  <c r="BT164" i="19"/>
  <c r="BS164" i="19"/>
  <c r="BR164" i="19"/>
  <c r="AR164" i="19"/>
  <c r="AQ164" i="19"/>
  <c r="AP164" i="19"/>
  <c r="AJ164" i="19"/>
  <c r="AI164" i="19"/>
  <c r="AH164" i="19"/>
  <c r="AG164" i="19"/>
  <c r="AF164" i="19"/>
  <c r="AE164" i="19"/>
  <c r="BX163" i="19"/>
  <c r="BW163" i="19"/>
  <c r="BU163" i="19"/>
  <c r="BT163" i="19"/>
  <c r="BS163" i="19"/>
  <c r="BR163" i="19"/>
  <c r="AR163" i="19"/>
  <c r="AQ163" i="19"/>
  <c r="AP163" i="19"/>
  <c r="AJ163" i="19"/>
  <c r="AI163" i="19"/>
  <c r="AH163" i="19"/>
  <c r="AG163" i="19"/>
  <c r="AF163" i="19"/>
  <c r="AE163" i="19"/>
  <c r="BX162" i="19"/>
  <c r="BW162" i="19"/>
  <c r="BU162" i="19"/>
  <c r="BT162" i="19"/>
  <c r="BS162" i="19"/>
  <c r="BR162" i="19"/>
  <c r="AR162" i="19"/>
  <c r="AQ162" i="19"/>
  <c r="AP162" i="19"/>
  <c r="AJ162" i="19"/>
  <c r="AI162" i="19"/>
  <c r="AH162" i="19"/>
  <c r="AG162" i="19"/>
  <c r="AF162" i="19"/>
  <c r="AE162" i="19"/>
  <c r="BX161" i="19"/>
  <c r="BW161" i="19"/>
  <c r="BU161" i="19"/>
  <c r="BT161" i="19"/>
  <c r="BS161" i="19"/>
  <c r="BR161" i="19"/>
  <c r="AR161" i="19"/>
  <c r="AQ161" i="19"/>
  <c r="AP161" i="19"/>
  <c r="AJ161" i="19"/>
  <c r="AI161" i="19"/>
  <c r="AH161" i="19"/>
  <c r="AG161" i="19"/>
  <c r="AF161" i="19"/>
  <c r="AE161" i="19"/>
  <c r="BX160" i="19"/>
  <c r="BW160" i="19"/>
  <c r="BU160" i="19"/>
  <c r="BT160" i="19"/>
  <c r="BS160" i="19"/>
  <c r="BR160" i="19"/>
  <c r="AR160" i="19"/>
  <c r="AQ160" i="19"/>
  <c r="AP160" i="19"/>
  <c r="AJ160" i="19"/>
  <c r="AI160" i="19"/>
  <c r="AH160" i="19"/>
  <c r="AG160" i="19"/>
  <c r="AF160" i="19"/>
  <c r="AE160" i="19"/>
  <c r="BX159" i="19"/>
  <c r="BW159" i="19"/>
  <c r="BU159" i="19"/>
  <c r="BT159" i="19"/>
  <c r="BS159" i="19"/>
  <c r="BR159" i="19"/>
  <c r="AR159" i="19"/>
  <c r="AQ159" i="19"/>
  <c r="AP159" i="19"/>
  <c r="AJ159" i="19"/>
  <c r="AI159" i="19"/>
  <c r="AH159" i="19"/>
  <c r="AG159" i="19"/>
  <c r="AF159" i="19"/>
  <c r="AE159" i="19"/>
  <c r="BX158" i="19"/>
  <c r="BW158" i="19"/>
  <c r="BU158" i="19"/>
  <c r="BT158" i="19"/>
  <c r="BS158" i="19"/>
  <c r="BR158" i="19"/>
  <c r="AR158" i="19"/>
  <c r="AQ158" i="19"/>
  <c r="AP158" i="19"/>
  <c r="AJ158" i="19"/>
  <c r="AI158" i="19"/>
  <c r="AH158" i="19"/>
  <c r="AG158" i="19"/>
  <c r="AF158" i="19"/>
  <c r="AE158" i="19"/>
  <c r="BX157" i="19"/>
  <c r="BW157" i="19"/>
  <c r="BU157" i="19"/>
  <c r="BT157" i="19"/>
  <c r="BS157" i="19"/>
  <c r="BR157" i="19"/>
  <c r="AR157" i="19"/>
  <c r="AQ157" i="19"/>
  <c r="AP157" i="19"/>
  <c r="AJ157" i="19"/>
  <c r="AI157" i="19"/>
  <c r="AH157" i="19"/>
  <c r="AG157" i="19"/>
  <c r="AF157" i="19"/>
  <c r="AE157" i="19"/>
  <c r="BX156" i="19"/>
  <c r="BW156" i="19"/>
  <c r="BU156" i="19"/>
  <c r="BT156" i="19"/>
  <c r="BS156" i="19"/>
  <c r="BR156" i="19"/>
  <c r="AR156" i="19"/>
  <c r="AQ156" i="19"/>
  <c r="AP156" i="19"/>
  <c r="AJ156" i="19"/>
  <c r="AI156" i="19"/>
  <c r="AH156" i="19"/>
  <c r="AG156" i="19"/>
  <c r="AF156" i="19"/>
  <c r="AE156" i="19"/>
  <c r="BX155" i="19"/>
  <c r="BW155" i="19"/>
  <c r="BU155" i="19"/>
  <c r="BT155" i="19"/>
  <c r="BS155" i="19"/>
  <c r="BR155" i="19"/>
  <c r="AR155" i="19"/>
  <c r="AQ155" i="19"/>
  <c r="AP155" i="19"/>
  <c r="AJ155" i="19"/>
  <c r="AI155" i="19"/>
  <c r="AH155" i="19"/>
  <c r="AG155" i="19"/>
  <c r="AF155" i="19"/>
  <c r="AE155" i="19"/>
  <c r="BX154" i="19"/>
  <c r="BW154" i="19"/>
  <c r="BU154" i="19"/>
  <c r="BT154" i="19"/>
  <c r="BS154" i="19"/>
  <c r="BR154" i="19"/>
  <c r="AR154" i="19"/>
  <c r="AQ154" i="19"/>
  <c r="AP154" i="19"/>
  <c r="AJ154" i="19"/>
  <c r="AI154" i="19"/>
  <c r="AH154" i="19"/>
  <c r="AG154" i="19"/>
  <c r="AF154" i="19"/>
  <c r="AE154" i="19"/>
  <c r="BX153" i="19"/>
  <c r="BW153" i="19"/>
  <c r="BU153" i="19"/>
  <c r="BT153" i="19"/>
  <c r="BS153" i="19"/>
  <c r="BR153" i="19"/>
  <c r="AR153" i="19"/>
  <c r="AQ153" i="19"/>
  <c r="AP153" i="19"/>
  <c r="AJ153" i="19"/>
  <c r="AI153" i="19"/>
  <c r="AH153" i="19"/>
  <c r="AG153" i="19"/>
  <c r="AF153" i="19"/>
  <c r="AE153" i="19"/>
  <c r="BX152" i="19"/>
  <c r="BW152" i="19"/>
  <c r="BU152" i="19"/>
  <c r="BT152" i="19"/>
  <c r="BS152" i="19"/>
  <c r="BR152" i="19"/>
  <c r="AR152" i="19"/>
  <c r="AQ152" i="19"/>
  <c r="AP152" i="19"/>
  <c r="AJ152" i="19"/>
  <c r="AI152" i="19"/>
  <c r="AH152" i="19"/>
  <c r="AG152" i="19"/>
  <c r="AF152" i="19"/>
  <c r="AE152" i="19"/>
  <c r="BX151" i="19"/>
  <c r="BW151" i="19"/>
  <c r="BU151" i="19"/>
  <c r="BT151" i="19"/>
  <c r="BS151" i="19"/>
  <c r="BR151" i="19"/>
  <c r="AR151" i="19"/>
  <c r="AQ151" i="19"/>
  <c r="AP151" i="19"/>
  <c r="AJ151" i="19"/>
  <c r="AI151" i="19"/>
  <c r="AH151" i="19"/>
  <c r="AG151" i="19"/>
  <c r="AF151" i="19"/>
  <c r="AE151" i="19"/>
  <c r="BX150" i="19"/>
  <c r="BW150" i="19"/>
  <c r="BU150" i="19"/>
  <c r="BT150" i="19"/>
  <c r="BS150" i="19"/>
  <c r="BR150" i="19"/>
  <c r="AR150" i="19"/>
  <c r="AQ150" i="19"/>
  <c r="AP150" i="19"/>
  <c r="AJ150" i="19"/>
  <c r="AI150" i="19"/>
  <c r="AH150" i="19"/>
  <c r="AG150" i="19"/>
  <c r="AF150" i="19"/>
  <c r="AE150" i="19"/>
  <c r="BX149" i="19"/>
  <c r="BW149" i="19"/>
  <c r="BU149" i="19"/>
  <c r="BT149" i="19"/>
  <c r="BS149" i="19"/>
  <c r="BR149" i="19"/>
  <c r="AR149" i="19"/>
  <c r="AQ149" i="19"/>
  <c r="AP149" i="19"/>
  <c r="AJ149" i="19"/>
  <c r="AI149" i="19"/>
  <c r="AH149" i="19"/>
  <c r="AG149" i="19"/>
  <c r="AF149" i="19"/>
  <c r="AE149" i="19"/>
  <c r="BX148" i="19"/>
  <c r="BW148" i="19"/>
  <c r="BU148" i="19"/>
  <c r="BT148" i="19"/>
  <c r="BS148" i="19"/>
  <c r="BR148" i="19"/>
  <c r="AR148" i="19"/>
  <c r="AQ148" i="19"/>
  <c r="AP148" i="19"/>
  <c r="AJ148" i="19"/>
  <c r="AI148" i="19"/>
  <c r="AH148" i="19"/>
  <c r="AG148" i="19"/>
  <c r="AF148" i="19"/>
  <c r="AE148" i="19"/>
  <c r="BX147" i="19"/>
  <c r="BW147" i="19"/>
  <c r="BU147" i="19"/>
  <c r="BT147" i="19"/>
  <c r="BS147" i="19"/>
  <c r="BR147" i="19"/>
  <c r="AR147" i="19"/>
  <c r="AQ147" i="19"/>
  <c r="AP147" i="19"/>
  <c r="AJ147" i="19"/>
  <c r="AI147" i="19"/>
  <c r="AH147" i="19"/>
  <c r="AG147" i="19"/>
  <c r="AF147" i="19"/>
  <c r="AE147" i="19"/>
  <c r="BX146" i="19"/>
  <c r="BW146" i="19"/>
  <c r="BU146" i="19"/>
  <c r="BT146" i="19"/>
  <c r="BS146" i="19"/>
  <c r="BR146" i="19"/>
  <c r="AR146" i="19"/>
  <c r="AQ146" i="19"/>
  <c r="AP146" i="19"/>
  <c r="AJ146" i="19"/>
  <c r="AI146" i="19"/>
  <c r="AH146" i="19"/>
  <c r="AG146" i="19"/>
  <c r="AF146" i="19"/>
  <c r="AE146" i="19"/>
  <c r="BX145" i="19"/>
  <c r="BW145" i="19"/>
  <c r="BU145" i="19"/>
  <c r="BT145" i="19"/>
  <c r="BS145" i="19"/>
  <c r="BR145" i="19"/>
  <c r="AR145" i="19"/>
  <c r="AQ145" i="19"/>
  <c r="AP145" i="19"/>
  <c r="AJ145" i="19"/>
  <c r="AI145" i="19"/>
  <c r="AH145" i="19"/>
  <c r="AG145" i="19"/>
  <c r="AF145" i="19"/>
  <c r="AE145" i="19"/>
  <c r="BX144" i="19"/>
  <c r="BW144" i="19"/>
  <c r="BU144" i="19"/>
  <c r="BT144" i="19"/>
  <c r="BS144" i="19"/>
  <c r="BR144" i="19"/>
  <c r="AR144" i="19"/>
  <c r="AQ144" i="19"/>
  <c r="AP144" i="19"/>
  <c r="AJ144" i="19"/>
  <c r="AI144" i="19"/>
  <c r="AH144" i="19"/>
  <c r="AG144" i="19"/>
  <c r="AF144" i="19"/>
  <c r="AE144" i="19"/>
  <c r="BX143" i="19"/>
  <c r="BW143" i="19"/>
  <c r="BU143" i="19"/>
  <c r="BT143" i="19"/>
  <c r="BS143" i="19"/>
  <c r="BR143" i="19"/>
  <c r="AR143" i="19"/>
  <c r="AQ143" i="19"/>
  <c r="AP143" i="19"/>
  <c r="AJ143" i="19"/>
  <c r="AI143" i="19"/>
  <c r="AH143" i="19"/>
  <c r="AG143" i="19"/>
  <c r="AF143" i="19"/>
  <c r="AE143" i="19"/>
  <c r="BX142" i="19"/>
  <c r="BW142" i="19"/>
  <c r="BU142" i="19"/>
  <c r="BT142" i="19"/>
  <c r="BS142" i="19"/>
  <c r="BR142" i="19"/>
  <c r="AR142" i="19"/>
  <c r="AQ142" i="19"/>
  <c r="AP142" i="19"/>
  <c r="AJ142" i="19"/>
  <c r="AI142" i="19"/>
  <c r="AH142" i="19"/>
  <c r="AG142" i="19"/>
  <c r="AF142" i="19"/>
  <c r="AE142" i="19"/>
  <c r="BX141" i="19"/>
  <c r="BW141" i="19"/>
  <c r="BU141" i="19"/>
  <c r="BT141" i="19"/>
  <c r="BS141" i="19"/>
  <c r="BR141" i="19"/>
  <c r="AR141" i="19"/>
  <c r="AQ141" i="19"/>
  <c r="AP141" i="19"/>
  <c r="AJ141" i="19"/>
  <c r="AI141" i="19"/>
  <c r="AH141" i="19"/>
  <c r="AG141" i="19"/>
  <c r="AF141" i="19"/>
  <c r="AE141" i="19"/>
  <c r="BX140" i="19"/>
  <c r="BW140" i="19"/>
  <c r="BU140" i="19"/>
  <c r="BT140" i="19"/>
  <c r="BS140" i="19"/>
  <c r="BR140" i="19"/>
  <c r="AR140" i="19"/>
  <c r="AQ140" i="19"/>
  <c r="AP140" i="19"/>
  <c r="AJ140" i="19"/>
  <c r="AI140" i="19"/>
  <c r="AH140" i="19"/>
  <c r="AG140" i="19"/>
  <c r="AF140" i="19"/>
  <c r="AE140" i="19"/>
  <c r="BX139" i="19"/>
  <c r="BW139" i="19"/>
  <c r="BU139" i="19"/>
  <c r="BT139" i="19"/>
  <c r="BS139" i="19"/>
  <c r="BR139" i="19"/>
  <c r="AR139" i="19"/>
  <c r="AQ139" i="19"/>
  <c r="AP139" i="19"/>
  <c r="AJ139" i="19"/>
  <c r="AI139" i="19"/>
  <c r="AH139" i="19"/>
  <c r="AG139" i="19"/>
  <c r="AF139" i="19"/>
  <c r="AE139" i="19"/>
  <c r="BX138" i="19"/>
  <c r="BW138" i="19"/>
  <c r="BU138" i="19"/>
  <c r="BT138" i="19"/>
  <c r="BS138" i="19"/>
  <c r="BR138" i="19"/>
  <c r="AR138" i="19"/>
  <c r="AQ138" i="19"/>
  <c r="AP138" i="19"/>
  <c r="AJ138" i="19"/>
  <c r="AI138" i="19"/>
  <c r="AH138" i="19"/>
  <c r="AG138" i="19"/>
  <c r="AF138" i="19"/>
  <c r="AE138" i="19"/>
  <c r="BX137" i="19"/>
  <c r="BW137" i="19"/>
  <c r="BU137" i="19"/>
  <c r="BT137" i="19"/>
  <c r="BS137" i="19"/>
  <c r="BR137" i="19"/>
  <c r="AR137" i="19"/>
  <c r="AQ137" i="19"/>
  <c r="AP137" i="19"/>
  <c r="AJ137" i="19"/>
  <c r="AI137" i="19"/>
  <c r="AH137" i="19"/>
  <c r="AG137" i="19"/>
  <c r="AF137" i="19"/>
  <c r="AE137" i="19"/>
  <c r="BX136" i="19"/>
  <c r="BW136" i="19"/>
  <c r="BU136" i="19"/>
  <c r="BT136" i="19"/>
  <c r="BS136" i="19"/>
  <c r="BR136" i="19"/>
  <c r="AR136" i="19"/>
  <c r="AQ136" i="19"/>
  <c r="AP136" i="19"/>
  <c r="AJ136" i="19"/>
  <c r="AI136" i="19"/>
  <c r="AH136" i="19"/>
  <c r="AG136" i="19"/>
  <c r="AF136" i="19"/>
  <c r="AE136" i="19"/>
  <c r="BX135" i="19"/>
  <c r="BW135" i="19"/>
  <c r="BU135" i="19"/>
  <c r="BT135" i="19"/>
  <c r="BS135" i="19"/>
  <c r="BR135" i="19"/>
  <c r="AR135" i="19"/>
  <c r="AQ135" i="19"/>
  <c r="AP135" i="19"/>
  <c r="AJ135" i="19"/>
  <c r="AI135" i="19"/>
  <c r="AH135" i="19"/>
  <c r="AG135" i="19"/>
  <c r="AF135" i="19"/>
  <c r="AE135" i="19"/>
  <c r="BX134" i="19"/>
  <c r="BW134" i="19"/>
  <c r="BU134" i="19"/>
  <c r="BT134" i="19"/>
  <c r="BS134" i="19"/>
  <c r="BR134" i="19"/>
  <c r="AR134" i="19"/>
  <c r="AQ134" i="19"/>
  <c r="AP134" i="19"/>
  <c r="AJ134" i="19"/>
  <c r="AI134" i="19"/>
  <c r="AH134" i="19"/>
  <c r="AG134" i="19"/>
  <c r="AF134" i="19"/>
  <c r="AE134" i="19"/>
  <c r="BX133" i="19"/>
  <c r="BW133" i="19"/>
  <c r="BU133" i="19"/>
  <c r="BT133" i="19"/>
  <c r="BS133" i="19"/>
  <c r="BR133" i="19"/>
  <c r="AR133" i="19"/>
  <c r="AQ133" i="19"/>
  <c r="AP133" i="19"/>
  <c r="AJ133" i="19"/>
  <c r="AI133" i="19"/>
  <c r="AH133" i="19"/>
  <c r="AG133" i="19"/>
  <c r="AF133" i="19"/>
  <c r="AE133" i="19"/>
  <c r="BX132" i="19"/>
  <c r="BW132" i="19"/>
  <c r="BU132" i="19"/>
  <c r="BT132" i="19"/>
  <c r="BS132" i="19"/>
  <c r="BR132" i="19"/>
  <c r="AR132" i="19"/>
  <c r="AQ132" i="19"/>
  <c r="AP132" i="19"/>
  <c r="AJ132" i="19"/>
  <c r="AI132" i="19"/>
  <c r="AH132" i="19"/>
  <c r="AG132" i="19"/>
  <c r="AF132" i="19"/>
  <c r="AE132" i="19"/>
  <c r="BX131" i="19"/>
  <c r="BW131" i="19"/>
  <c r="BU131" i="19"/>
  <c r="BT131" i="19"/>
  <c r="BS131" i="19"/>
  <c r="BR131" i="19"/>
  <c r="AR131" i="19"/>
  <c r="AQ131" i="19"/>
  <c r="AP131" i="19"/>
  <c r="AJ131" i="19"/>
  <c r="AI131" i="19"/>
  <c r="AH131" i="19"/>
  <c r="AG131" i="19"/>
  <c r="AF131" i="19"/>
  <c r="AE131" i="19"/>
  <c r="BX130" i="19"/>
  <c r="BW130" i="19"/>
  <c r="BU130" i="19"/>
  <c r="BT130" i="19"/>
  <c r="BS130" i="19"/>
  <c r="BR130" i="19"/>
  <c r="AR130" i="19"/>
  <c r="AQ130" i="19"/>
  <c r="AP130" i="19"/>
  <c r="AJ130" i="19"/>
  <c r="AI130" i="19"/>
  <c r="AH130" i="19"/>
  <c r="AG130" i="19"/>
  <c r="AF130" i="19"/>
  <c r="AE130" i="19"/>
  <c r="BX129" i="19"/>
  <c r="BW129" i="19"/>
  <c r="BU129" i="19"/>
  <c r="BT129" i="19"/>
  <c r="BS129" i="19"/>
  <c r="BR129" i="19"/>
  <c r="AR129" i="19"/>
  <c r="AQ129" i="19"/>
  <c r="AP129" i="19"/>
  <c r="AJ129" i="19"/>
  <c r="AI129" i="19"/>
  <c r="AH129" i="19"/>
  <c r="AG129" i="19"/>
  <c r="AF129" i="19"/>
  <c r="AE129" i="19"/>
  <c r="BX128" i="19"/>
  <c r="BW128" i="19"/>
  <c r="BU128" i="19"/>
  <c r="BT128" i="19"/>
  <c r="BS128" i="19"/>
  <c r="BR128" i="19"/>
  <c r="AR128" i="19"/>
  <c r="AQ128" i="19"/>
  <c r="AP128" i="19"/>
  <c r="AJ128" i="19"/>
  <c r="AI128" i="19"/>
  <c r="AH128" i="19"/>
  <c r="AG128" i="19"/>
  <c r="AF128" i="19"/>
  <c r="AE128" i="19"/>
  <c r="BX127" i="19"/>
  <c r="BW127" i="19"/>
  <c r="BU127" i="19"/>
  <c r="BT127" i="19"/>
  <c r="BS127" i="19"/>
  <c r="BR127" i="19"/>
  <c r="AR127" i="19"/>
  <c r="AQ127" i="19"/>
  <c r="AP127" i="19"/>
  <c r="AJ127" i="19"/>
  <c r="AI127" i="19"/>
  <c r="AH127" i="19"/>
  <c r="AG127" i="19"/>
  <c r="AF127" i="19"/>
  <c r="AE127" i="19"/>
  <c r="BX126" i="19"/>
  <c r="BW126" i="19"/>
  <c r="BU126" i="19"/>
  <c r="BT126" i="19"/>
  <c r="BS126" i="19"/>
  <c r="BR126" i="19"/>
  <c r="AR126" i="19"/>
  <c r="AQ126" i="19"/>
  <c r="AP126" i="19"/>
  <c r="AJ126" i="19"/>
  <c r="AI126" i="19"/>
  <c r="AH126" i="19"/>
  <c r="AG126" i="19"/>
  <c r="AF126" i="19"/>
  <c r="AE126" i="19"/>
  <c r="BX125" i="19"/>
  <c r="BW125" i="19"/>
  <c r="BU125" i="19"/>
  <c r="BT125" i="19"/>
  <c r="BS125" i="19"/>
  <c r="BR125" i="19"/>
  <c r="AR125" i="19"/>
  <c r="AQ125" i="19"/>
  <c r="AP125" i="19"/>
  <c r="AJ125" i="19"/>
  <c r="AI125" i="19"/>
  <c r="AH125" i="19"/>
  <c r="AG125" i="19"/>
  <c r="AF125" i="19"/>
  <c r="AE125" i="19"/>
  <c r="BX124" i="19"/>
  <c r="BW124" i="19"/>
  <c r="BU124" i="19"/>
  <c r="BT124" i="19"/>
  <c r="BS124" i="19"/>
  <c r="BR124" i="19"/>
  <c r="AR124" i="19"/>
  <c r="AQ124" i="19"/>
  <c r="AP124" i="19"/>
  <c r="AJ124" i="19"/>
  <c r="AI124" i="19"/>
  <c r="AH124" i="19"/>
  <c r="AG124" i="19"/>
  <c r="AF124" i="19"/>
  <c r="AE124" i="19"/>
  <c r="BX123" i="19"/>
  <c r="BW123" i="19"/>
  <c r="BU123" i="19"/>
  <c r="BT123" i="19"/>
  <c r="BS123" i="19"/>
  <c r="BR123" i="19"/>
  <c r="AR123" i="19"/>
  <c r="AQ123" i="19"/>
  <c r="AP123" i="19"/>
  <c r="AJ123" i="19"/>
  <c r="AI123" i="19"/>
  <c r="AH123" i="19"/>
  <c r="AG123" i="19"/>
  <c r="AF123" i="19"/>
  <c r="AE123" i="19"/>
  <c r="BX122" i="19"/>
  <c r="BW122" i="19"/>
  <c r="BU122" i="19"/>
  <c r="BT122" i="19"/>
  <c r="BS122" i="19"/>
  <c r="BR122" i="19"/>
  <c r="AR122" i="19"/>
  <c r="AQ122" i="19"/>
  <c r="AP122" i="19"/>
  <c r="AJ122" i="19"/>
  <c r="AI122" i="19"/>
  <c r="AH122" i="19"/>
  <c r="AG122" i="19"/>
  <c r="AF122" i="19"/>
  <c r="AE122" i="19"/>
  <c r="BX121" i="19"/>
  <c r="BW121" i="19"/>
  <c r="BU121" i="19"/>
  <c r="BT121" i="19"/>
  <c r="BS121" i="19"/>
  <c r="BR121" i="19"/>
  <c r="AR121" i="19"/>
  <c r="AQ121" i="19"/>
  <c r="AP121" i="19"/>
  <c r="AJ121" i="19"/>
  <c r="AI121" i="19"/>
  <c r="AH121" i="19"/>
  <c r="AG121" i="19"/>
  <c r="AF121" i="19"/>
  <c r="AE121" i="19"/>
  <c r="BX120" i="19"/>
  <c r="BW120" i="19"/>
  <c r="BU120" i="19"/>
  <c r="BT120" i="19"/>
  <c r="BS120" i="19"/>
  <c r="BR120" i="19"/>
  <c r="AR120" i="19"/>
  <c r="AQ120" i="19"/>
  <c r="AP120" i="19"/>
  <c r="AJ120" i="19"/>
  <c r="AI120" i="19"/>
  <c r="AH120" i="19"/>
  <c r="AG120" i="19"/>
  <c r="AF120" i="19"/>
  <c r="AE120" i="19"/>
  <c r="BX119" i="19"/>
  <c r="BW119" i="19"/>
  <c r="BU119" i="19"/>
  <c r="BT119" i="19"/>
  <c r="BS119" i="19"/>
  <c r="BR119" i="19"/>
  <c r="AR119" i="19"/>
  <c r="AQ119" i="19"/>
  <c r="AP119" i="19"/>
  <c r="AJ119" i="19"/>
  <c r="AI119" i="19"/>
  <c r="AH119" i="19"/>
  <c r="AG119" i="19"/>
  <c r="AF119" i="19"/>
  <c r="AE119" i="19"/>
  <c r="BX118" i="19"/>
  <c r="BW118" i="19"/>
  <c r="BU118" i="19"/>
  <c r="BT118" i="19"/>
  <c r="BS118" i="19"/>
  <c r="BR118" i="19"/>
  <c r="AR118" i="19"/>
  <c r="AQ118" i="19"/>
  <c r="AP118" i="19"/>
  <c r="AJ118" i="19"/>
  <c r="AI118" i="19"/>
  <c r="AH118" i="19"/>
  <c r="AG118" i="19"/>
  <c r="AF118" i="19"/>
  <c r="AE118" i="19"/>
  <c r="BX117" i="19"/>
  <c r="BW117" i="19"/>
  <c r="BU117" i="19"/>
  <c r="BT117" i="19"/>
  <c r="BS117" i="19"/>
  <c r="BR117" i="19"/>
  <c r="AR117" i="19"/>
  <c r="AQ117" i="19"/>
  <c r="AP117" i="19"/>
  <c r="AJ117" i="19"/>
  <c r="AI117" i="19"/>
  <c r="AH117" i="19"/>
  <c r="AG117" i="19"/>
  <c r="AF117" i="19"/>
  <c r="AE117" i="19"/>
  <c r="BX116" i="19"/>
  <c r="BW116" i="19"/>
  <c r="BU116" i="19"/>
  <c r="BT116" i="19"/>
  <c r="BS116" i="19"/>
  <c r="BR116" i="19"/>
  <c r="AR116" i="19"/>
  <c r="AQ116" i="19"/>
  <c r="AP116" i="19"/>
  <c r="AJ116" i="19"/>
  <c r="AI116" i="19"/>
  <c r="AH116" i="19"/>
  <c r="AG116" i="19"/>
  <c r="AF116" i="19"/>
  <c r="AE116" i="19"/>
  <c r="AD116" i="19"/>
  <c r="AC116" i="19"/>
  <c r="AB116" i="19"/>
  <c r="BX115" i="19"/>
  <c r="BW115" i="19"/>
  <c r="BU115" i="19"/>
  <c r="BT115" i="19"/>
  <c r="BS115" i="19"/>
  <c r="BR115" i="19"/>
  <c r="AR115" i="19"/>
  <c r="AQ115" i="19"/>
  <c r="AP115" i="19"/>
  <c r="AJ115" i="19"/>
  <c r="AI115" i="19"/>
  <c r="AH115" i="19"/>
  <c r="AG115" i="19"/>
  <c r="AF115" i="19"/>
  <c r="AE115" i="19"/>
  <c r="AD115" i="19"/>
  <c r="AC115" i="19"/>
  <c r="AB115" i="19"/>
  <c r="BX114" i="19"/>
  <c r="BW114" i="19"/>
  <c r="BU114" i="19"/>
  <c r="BT114" i="19"/>
  <c r="BS114" i="19"/>
  <c r="BR114" i="19"/>
  <c r="AR114" i="19"/>
  <c r="AQ114" i="19"/>
  <c r="AP114" i="19"/>
  <c r="AJ114" i="19"/>
  <c r="AI114" i="19"/>
  <c r="AH114" i="19"/>
  <c r="AG114" i="19"/>
  <c r="AF114" i="19"/>
  <c r="AE114" i="19"/>
  <c r="AD114" i="19"/>
  <c r="AC114" i="19"/>
  <c r="AB114" i="19"/>
  <c r="BX113" i="19"/>
  <c r="BW113" i="19"/>
  <c r="BU113" i="19"/>
  <c r="BT113" i="19"/>
  <c r="BS113" i="19"/>
  <c r="BR113" i="19"/>
  <c r="AJ113" i="19"/>
  <c r="AI113" i="19"/>
  <c r="AH113" i="19"/>
  <c r="AG113" i="19"/>
  <c r="AF113" i="19"/>
  <c r="AE113" i="19"/>
  <c r="AD113" i="19"/>
  <c r="AC113" i="19"/>
  <c r="AB113" i="19"/>
  <c r="BX112" i="19"/>
  <c r="BW112" i="19"/>
  <c r="BU112" i="19"/>
  <c r="BT112" i="19"/>
  <c r="BS112" i="19"/>
  <c r="BR112" i="19"/>
  <c r="AJ112" i="19"/>
  <c r="AI112" i="19"/>
  <c r="AH112" i="19"/>
  <c r="AG112" i="19"/>
  <c r="AF112" i="19"/>
  <c r="AE112" i="19"/>
  <c r="AD112" i="19"/>
  <c r="AC112" i="19"/>
  <c r="AB112" i="19"/>
  <c r="BX111" i="19"/>
  <c r="BW111" i="19"/>
  <c r="BU111" i="19"/>
  <c r="BT111" i="19"/>
  <c r="BS111" i="19"/>
  <c r="BR111" i="19"/>
  <c r="AJ111" i="19"/>
  <c r="AI111" i="19"/>
  <c r="AH111" i="19"/>
  <c r="AG111" i="19"/>
  <c r="AF111" i="19"/>
  <c r="AE111" i="19"/>
  <c r="BX110" i="19"/>
  <c r="BW110" i="19"/>
  <c r="BU110" i="19"/>
  <c r="BT110" i="19"/>
  <c r="BS110" i="19"/>
  <c r="BR110" i="19"/>
  <c r="BX109" i="19"/>
  <c r="BW109" i="19"/>
  <c r="BU109" i="19"/>
  <c r="BT109" i="19"/>
  <c r="BS109" i="19"/>
  <c r="BR109" i="19"/>
  <c r="M109" i="19"/>
  <c r="BX108" i="19"/>
  <c r="BW108" i="19"/>
  <c r="BU108" i="19"/>
  <c r="BT108" i="19"/>
  <c r="BS108" i="19"/>
  <c r="BR108" i="19"/>
  <c r="AZ108" i="19"/>
  <c r="AZ109" i="19" s="1"/>
  <c r="M108" i="19"/>
  <c r="BX107" i="19"/>
  <c r="BW107" i="19"/>
  <c r="BU107" i="19"/>
  <c r="BT107" i="19"/>
  <c r="BS107" i="19"/>
  <c r="BR107" i="19"/>
  <c r="M107" i="19"/>
  <c r="BX106" i="19"/>
  <c r="BW106" i="19"/>
  <c r="BU106" i="19"/>
  <c r="BT106" i="19"/>
  <c r="BS106" i="19"/>
  <c r="BR106" i="19"/>
  <c r="AZ106" i="19"/>
  <c r="AZ107" i="19" s="1"/>
  <c r="M106" i="19"/>
  <c r="BX105" i="19"/>
  <c r="BW105" i="19"/>
  <c r="BU105" i="19"/>
  <c r="BT105" i="19"/>
  <c r="BS105" i="19"/>
  <c r="BR105" i="19"/>
  <c r="AZ105" i="19"/>
  <c r="M105" i="19"/>
  <c r="BX104" i="19"/>
  <c r="BW104" i="19"/>
  <c r="BU104" i="19"/>
  <c r="BT104" i="19"/>
  <c r="BS104" i="19"/>
  <c r="BR104" i="19"/>
  <c r="AZ104" i="19"/>
  <c r="M104" i="19"/>
  <c r="BX103" i="19"/>
  <c r="BW103" i="19"/>
  <c r="BU103" i="19"/>
  <c r="BT103" i="19"/>
  <c r="BS103" i="19"/>
  <c r="BR103" i="19"/>
  <c r="AZ103" i="19"/>
  <c r="M103" i="19"/>
  <c r="BX102" i="19"/>
  <c r="BW102" i="19"/>
  <c r="BU102" i="19"/>
  <c r="BT102" i="19"/>
  <c r="BS102" i="19"/>
  <c r="BR102" i="19"/>
  <c r="AZ102" i="19"/>
  <c r="M102" i="19"/>
  <c r="BX101" i="19"/>
  <c r="BW101" i="19"/>
  <c r="BU101" i="19"/>
  <c r="BT101" i="19"/>
  <c r="BS101" i="19"/>
  <c r="BR101" i="19"/>
  <c r="AZ101" i="19"/>
  <c r="M101" i="19"/>
  <c r="BX100" i="19"/>
  <c r="BW100" i="19"/>
  <c r="BU100" i="19"/>
  <c r="BT100" i="19"/>
  <c r="BS100" i="19"/>
  <c r="BR100" i="19"/>
  <c r="M100" i="19"/>
  <c r="BX99" i="19"/>
  <c r="BW99" i="19"/>
  <c r="BU99" i="19"/>
  <c r="BT99" i="19"/>
  <c r="BS99" i="19"/>
  <c r="BR99" i="19"/>
  <c r="M99" i="19"/>
  <c r="BX98" i="19"/>
  <c r="BW98" i="19"/>
  <c r="BU98" i="19"/>
  <c r="BT98" i="19"/>
  <c r="BS98" i="19"/>
  <c r="BR98" i="19"/>
  <c r="M98" i="19"/>
  <c r="BX97" i="19"/>
  <c r="BW97" i="19"/>
  <c r="BU97" i="19"/>
  <c r="BT97" i="19"/>
  <c r="BS97" i="19"/>
  <c r="BR97" i="19"/>
  <c r="M97" i="19"/>
  <c r="BX96" i="19"/>
  <c r="BW96" i="19"/>
  <c r="BU96" i="19"/>
  <c r="BT96" i="19"/>
  <c r="BS96" i="19"/>
  <c r="BR96" i="19"/>
  <c r="M96" i="19"/>
  <c r="BX95" i="19"/>
  <c r="BW95" i="19"/>
  <c r="BU95" i="19"/>
  <c r="BT95" i="19"/>
  <c r="BS95" i="19"/>
  <c r="BR95" i="19"/>
  <c r="M95" i="19"/>
  <c r="BX94" i="19"/>
  <c r="BW94" i="19"/>
  <c r="BU94" i="19"/>
  <c r="BT94" i="19"/>
  <c r="BS94" i="19"/>
  <c r="BR94" i="19"/>
  <c r="M94" i="19"/>
  <c r="BX93" i="19"/>
  <c r="BW93" i="19"/>
  <c r="BU93" i="19"/>
  <c r="BT93" i="19"/>
  <c r="BS93" i="19"/>
  <c r="BR93" i="19"/>
  <c r="M93" i="19"/>
  <c r="BX92" i="19"/>
  <c r="BW92" i="19"/>
  <c r="BU92" i="19"/>
  <c r="BT92" i="19"/>
  <c r="BS92" i="19"/>
  <c r="BR92" i="19"/>
  <c r="M92" i="19"/>
  <c r="BX91" i="19"/>
  <c r="BW91" i="19"/>
  <c r="BU91" i="19"/>
  <c r="BT91" i="19"/>
  <c r="BS91" i="19"/>
  <c r="BR91" i="19"/>
  <c r="M91" i="19"/>
  <c r="BX90" i="19"/>
  <c r="BW90" i="19"/>
  <c r="BU90" i="19"/>
  <c r="BT90" i="19"/>
  <c r="BS90" i="19"/>
  <c r="BR90" i="19"/>
  <c r="M90" i="19"/>
  <c r="BX89" i="19"/>
  <c r="BW89" i="19"/>
  <c r="BU89" i="19"/>
  <c r="BT89" i="19"/>
  <c r="BS89" i="19"/>
  <c r="BR89" i="19"/>
  <c r="M89" i="19"/>
  <c r="BX88" i="19"/>
  <c r="BW88" i="19"/>
  <c r="BU88" i="19"/>
  <c r="BT88" i="19"/>
  <c r="BS88" i="19"/>
  <c r="BR88" i="19"/>
  <c r="AZ88" i="19"/>
  <c r="AZ89" i="19" s="1"/>
  <c r="AZ90" i="19" s="1"/>
  <c r="AZ91" i="19" s="1"/>
  <c r="AZ92" i="19" s="1"/>
  <c r="AZ93" i="19" s="1"/>
  <c r="AZ94" i="19" s="1"/>
  <c r="AZ95" i="19" s="1"/>
  <c r="AZ96" i="19" s="1"/>
  <c r="AZ97" i="19" s="1"/>
  <c r="AZ98" i="19" s="1"/>
  <c r="AZ99" i="19" s="1"/>
  <c r="AZ100" i="19" s="1"/>
  <c r="M88" i="19"/>
  <c r="BX87" i="19"/>
  <c r="BW87" i="19"/>
  <c r="BU87" i="19"/>
  <c r="BT87" i="19"/>
  <c r="BS87" i="19"/>
  <c r="BR87" i="19"/>
  <c r="AZ87" i="19"/>
  <c r="M87" i="19"/>
  <c r="BX86" i="19"/>
  <c r="BW86" i="19"/>
  <c r="BU86" i="19"/>
  <c r="BT86" i="19"/>
  <c r="BS86" i="19"/>
  <c r="BR86" i="19"/>
  <c r="AZ86" i="19"/>
  <c r="M86" i="19"/>
  <c r="BX85" i="19"/>
  <c r="BW85" i="19"/>
  <c r="BU85" i="19"/>
  <c r="BT85" i="19"/>
  <c r="BS85" i="19"/>
  <c r="BR85" i="19"/>
  <c r="AZ85" i="19"/>
  <c r="M85" i="19"/>
  <c r="BX84" i="19"/>
  <c r="BW84" i="19"/>
  <c r="BU84" i="19"/>
  <c r="BT84" i="19"/>
  <c r="BS84" i="19"/>
  <c r="BR84" i="19"/>
  <c r="M84" i="19"/>
  <c r="BX83" i="19"/>
  <c r="BW83" i="19"/>
  <c r="BU83" i="19"/>
  <c r="BT83" i="19"/>
  <c r="BS83" i="19"/>
  <c r="BR83" i="19"/>
  <c r="M83" i="19"/>
  <c r="BX82" i="19"/>
  <c r="BW82" i="19"/>
  <c r="BU82" i="19"/>
  <c r="BT82" i="19"/>
  <c r="BS82" i="19"/>
  <c r="BR82" i="19"/>
  <c r="M82" i="19"/>
  <c r="BX81" i="19"/>
  <c r="BW81" i="19"/>
  <c r="BU81" i="19"/>
  <c r="BT81" i="19"/>
  <c r="BS81" i="19"/>
  <c r="BR81" i="19"/>
  <c r="AZ81" i="19"/>
  <c r="AZ82" i="19" s="1"/>
  <c r="AZ83" i="19" s="1"/>
  <c r="AZ84" i="19" s="1"/>
  <c r="M81" i="19"/>
  <c r="BX80" i="19"/>
  <c r="BW80" i="19"/>
  <c r="BU80" i="19"/>
  <c r="BT80" i="19"/>
  <c r="BS80" i="19"/>
  <c r="BR80" i="19"/>
  <c r="AZ80" i="19"/>
  <c r="M80" i="19"/>
  <c r="BX79" i="19"/>
  <c r="BW79" i="19"/>
  <c r="BU79" i="19"/>
  <c r="BT79" i="19"/>
  <c r="BS79" i="19"/>
  <c r="BR79" i="19"/>
  <c r="AZ79" i="19"/>
  <c r="M79" i="19"/>
  <c r="BX78" i="19"/>
  <c r="BW78" i="19"/>
  <c r="BU78" i="19"/>
  <c r="BT78" i="19"/>
  <c r="BS78" i="19"/>
  <c r="BR78" i="19"/>
  <c r="AZ78" i="19"/>
  <c r="M78" i="19"/>
  <c r="BX77" i="19"/>
  <c r="BW77" i="19"/>
  <c r="BU77" i="19"/>
  <c r="BT77" i="19"/>
  <c r="BS77" i="19"/>
  <c r="BR77" i="19"/>
  <c r="AZ77" i="19"/>
  <c r="M77" i="19"/>
  <c r="BX76" i="19"/>
  <c r="BW76" i="19"/>
  <c r="BU76" i="19"/>
  <c r="BT76" i="19"/>
  <c r="BS76" i="19"/>
  <c r="BR76" i="19"/>
  <c r="AZ76" i="19"/>
  <c r="M76" i="19"/>
  <c r="BX75" i="19"/>
  <c r="BW75" i="19"/>
  <c r="BU75" i="19"/>
  <c r="BT75" i="19"/>
  <c r="BS75" i="19"/>
  <c r="BR75" i="19"/>
  <c r="AZ75" i="19"/>
  <c r="M75" i="19"/>
  <c r="BX74" i="19"/>
  <c r="BW74" i="19"/>
  <c r="BU74" i="19"/>
  <c r="BT74" i="19"/>
  <c r="BS74" i="19"/>
  <c r="BR74" i="19"/>
  <c r="AZ74" i="19"/>
  <c r="M74" i="19"/>
  <c r="BX73" i="19"/>
  <c r="BW73" i="19"/>
  <c r="BU73" i="19"/>
  <c r="BT73" i="19"/>
  <c r="BS73" i="19"/>
  <c r="BR73" i="19"/>
  <c r="M73" i="19"/>
  <c r="BX72" i="19"/>
  <c r="BW72" i="19"/>
  <c r="BU72" i="19"/>
  <c r="BT72" i="19"/>
  <c r="BS72" i="19"/>
  <c r="BR72" i="19"/>
  <c r="M72" i="19"/>
  <c r="BX71" i="19"/>
  <c r="BW71" i="19"/>
  <c r="BU71" i="19"/>
  <c r="BT71" i="19"/>
  <c r="BS71" i="19"/>
  <c r="BR71" i="19"/>
  <c r="M71" i="19"/>
  <c r="BX70" i="19"/>
  <c r="BW70" i="19"/>
  <c r="BU70" i="19"/>
  <c r="BT70" i="19"/>
  <c r="BS70" i="19"/>
  <c r="BR70" i="19"/>
  <c r="M70" i="19"/>
  <c r="BX69" i="19"/>
  <c r="BW69" i="19"/>
  <c r="BU69" i="19"/>
  <c r="BT69" i="19"/>
  <c r="BS69" i="19"/>
  <c r="BR69" i="19"/>
  <c r="AZ69" i="19"/>
  <c r="AZ70" i="19" s="1"/>
  <c r="AZ71" i="19" s="1"/>
  <c r="AZ72" i="19" s="1"/>
  <c r="AZ73" i="19" s="1"/>
  <c r="M69" i="19"/>
  <c r="BX68" i="19"/>
  <c r="BW68" i="19"/>
  <c r="BU68" i="19"/>
  <c r="BT68" i="19"/>
  <c r="BS68" i="19"/>
  <c r="BR68" i="19"/>
  <c r="AZ68" i="19"/>
  <c r="M68" i="19"/>
  <c r="BX67" i="19"/>
  <c r="BW67" i="19"/>
  <c r="BU67" i="19"/>
  <c r="BT67" i="19"/>
  <c r="BS67" i="19"/>
  <c r="BR67" i="19"/>
  <c r="AZ67" i="19"/>
  <c r="M67" i="19"/>
  <c r="BX66" i="19"/>
  <c r="BW66" i="19"/>
  <c r="BU66" i="19"/>
  <c r="BT66" i="19"/>
  <c r="BS66" i="19"/>
  <c r="BR66" i="19"/>
  <c r="AZ66" i="19"/>
  <c r="M66" i="19"/>
  <c r="BX65" i="19"/>
  <c r="BW65" i="19"/>
  <c r="BU65" i="19"/>
  <c r="BT65" i="19"/>
  <c r="BS65" i="19"/>
  <c r="BR65" i="19"/>
  <c r="AZ65" i="19"/>
  <c r="M65" i="19"/>
  <c r="BX64" i="19"/>
  <c r="BW64" i="19"/>
  <c r="BU64" i="19"/>
  <c r="BT64" i="19"/>
  <c r="BS64" i="19"/>
  <c r="BR64" i="19"/>
  <c r="AZ64" i="19"/>
  <c r="M64" i="19"/>
  <c r="BX63" i="19"/>
  <c r="BW63" i="19"/>
  <c r="BU63" i="19"/>
  <c r="BS63" i="19"/>
  <c r="BR63" i="19"/>
  <c r="AZ63" i="19"/>
  <c r="M63" i="19"/>
  <c r="BX62" i="19"/>
  <c r="BW62" i="19"/>
  <c r="BU62" i="19"/>
  <c r="BS62" i="19"/>
  <c r="BR62" i="19"/>
  <c r="AZ62" i="19"/>
  <c r="M62" i="19"/>
  <c r="BX61" i="19"/>
  <c r="BW61" i="19"/>
  <c r="BU61" i="19"/>
  <c r="BS61" i="19"/>
  <c r="BR61" i="19"/>
  <c r="AZ61" i="19"/>
  <c r="M61" i="19"/>
  <c r="BX60" i="19"/>
  <c r="BW60" i="19"/>
  <c r="BU60" i="19"/>
  <c r="BS60" i="19"/>
  <c r="BR60" i="19"/>
  <c r="AZ60" i="19"/>
  <c r="M60" i="19"/>
  <c r="BX59" i="19"/>
  <c r="BW59" i="19"/>
  <c r="BU59" i="19"/>
  <c r="BS59" i="19"/>
  <c r="BR59" i="19"/>
  <c r="AZ59" i="19"/>
  <c r="M59" i="19"/>
  <c r="BX58" i="19"/>
  <c r="BW58" i="19"/>
  <c r="BU58" i="19"/>
  <c r="BS58" i="19"/>
  <c r="BR58" i="19"/>
  <c r="M58" i="19"/>
  <c r="BX57" i="19"/>
  <c r="BW57" i="19"/>
  <c r="BU57" i="19"/>
  <c r="BS57" i="19"/>
  <c r="BR57" i="19"/>
  <c r="M57" i="19"/>
  <c r="BX56" i="19"/>
  <c r="BW56" i="19"/>
  <c r="BU56" i="19"/>
  <c r="BS56" i="19"/>
  <c r="BR56" i="19"/>
  <c r="M56" i="19"/>
  <c r="BX55" i="19"/>
  <c r="BW55" i="19"/>
  <c r="BU55" i="19"/>
  <c r="BS55" i="19"/>
  <c r="BR55" i="19"/>
  <c r="M55" i="19"/>
  <c r="BX54" i="19"/>
  <c r="BW54" i="19"/>
  <c r="BU54" i="19"/>
  <c r="BS54" i="19"/>
  <c r="BR54" i="19"/>
  <c r="M54" i="19"/>
  <c r="BX53" i="19"/>
  <c r="BW53" i="19"/>
  <c r="BU53" i="19"/>
  <c r="BS53" i="19"/>
  <c r="BR53" i="19"/>
  <c r="AZ53" i="19"/>
  <c r="AZ54" i="19" s="1"/>
  <c r="AZ55" i="19" s="1"/>
  <c r="AZ56" i="19" s="1"/>
  <c r="AZ57" i="19" s="1"/>
  <c r="AZ58" i="19" s="1"/>
  <c r="M53" i="19"/>
  <c r="BX52" i="19"/>
  <c r="BW52" i="19"/>
  <c r="BU52" i="19"/>
  <c r="BS52" i="19"/>
  <c r="BR52" i="19"/>
  <c r="M52" i="19"/>
  <c r="BX51" i="19"/>
  <c r="BW51" i="19"/>
  <c r="BU51" i="19"/>
  <c r="BS51" i="19"/>
  <c r="BR51" i="19"/>
  <c r="M51" i="19"/>
  <c r="BX50" i="19"/>
  <c r="BW50" i="19"/>
  <c r="BU50" i="19"/>
  <c r="BS50" i="19"/>
  <c r="BR50" i="19"/>
  <c r="AZ50" i="19"/>
  <c r="AZ51" i="19" s="1"/>
  <c r="AZ52" i="19" s="1"/>
  <c r="M50" i="19"/>
  <c r="BX49" i="19"/>
  <c r="BW49" i="19"/>
  <c r="BU49" i="19"/>
  <c r="BS49" i="19"/>
  <c r="BR49" i="19"/>
  <c r="M49" i="19"/>
  <c r="BX48" i="19"/>
  <c r="BW48" i="19"/>
  <c r="BU48" i="19"/>
  <c r="BS48" i="19"/>
  <c r="BR48" i="19"/>
  <c r="M48" i="19"/>
  <c r="BX47" i="19"/>
  <c r="BW47" i="19"/>
  <c r="BU47" i="19"/>
  <c r="BS47" i="19"/>
  <c r="BR47" i="19"/>
  <c r="M47" i="19"/>
  <c r="BX46" i="19"/>
  <c r="BW46" i="19"/>
  <c r="BU46" i="19"/>
  <c r="BS46" i="19"/>
  <c r="BR46" i="19"/>
  <c r="M46" i="19"/>
  <c r="BX45" i="19"/>
  <c r="BW45" i="19"/>
  <c r="BU45" i="19"/>
  <c r="BS45" i="19"/>
  <c r="BR45" i="19"/>
  <c r="M45" i="19"/>
  <c r="BX44" i="19"/>
  <c r="BW44" i="19"/>
  <c r="BU44" i="19"/>
  <c r="BS44" i="19"/>
  <c r="BR44" i="19"/>
  <c r="AZ44" i="19"/>
  <c r="AZ45" i="19" s="1"/>
  <c r="AZ46" i="19" s="1"/>
  <c r="AZ47" i="19" s="1"/>
  <c r="AZ48" i="19" s="1"/>
  <c r="AZ49" i="19" s="1"/>
  <c r="M44" i="19"/>
  <c r="BX43" i="19"/>
  <c r="BW43" i="19"/>
  <c r="BU43" i="19"/>
  <c r="BS43" i="19"/>
  <c r="BR43" i="19"/>
  <c r="M43" i="19"/>
  <c r="BX42" i="19"/>
  <c r="BW42" i="19"/>
  <c r="BU42" i="19"/>
  <c r="BS42" i="19"/>
  <c r="BR42" i="19"/>
  <c r="M42" i="19"/>
  <c r="BX41" i="19"/>
  <c r="BW41" i="19"/>
  <c r="BU41" i="19"/>
  <c r="BS41" i="19"/>
  <c r="BR41" i="19"/>
  <c r="M41" i="19"/>
  <c r="BX40" i="19"/>
  <c r="BW40" i="19"/>
  <c r="BU40" i="19"/>
  <c r="BS40" i="19"/>
  <c r="BR40" i="19"/>
  <c r="M40" i="19"/>
  <c r="BX39" i="19"/>
  <c r="BW39" i="19"/>
  <c r="BU39" i="19"/>
  <c r="BS39" i="19"/>
  <c r="BR39" i="19"/>
  <c r="M39" i="19"/>
  <c r="BX38" i="19"/>
  <c r="BW38" i="19"/>
  <c r="BU38" i="19"/>
  <c r="BS38" i="19"/>
  <c r="BR38" i="19"/>
  <c r="M38" i="19"/>
  <c r="BX37" i="19"/>
  <c r="BW37" i="19"/>
  <c r="BU37" i="19"/>
  <c r="BS37" i="19"/>
  <c r="BR37" i="19"/>
  <c r="M37" i="19"/>
  <c r="BX36" i="19"/>
  <c r="BW36" i="19"/>
  <c r="BU36" i="19"/>
  <c r="BS36" i="19"/>
  <c r="BR36" i="19"/>
  <c r="M36" i="19"/>
  <c r="BX35" i="19"/>
  <c r="BW35" i="19"/>
  <c r="BU35" i="19"/>
  <c r="BS35" i="19"/>
  <c r="BR35" i="19"/>
  <c r="M35" i="19"/>
  <c r="BX34" i="19"/>
  <c r="BW34" i="19"/>
  <c r="BU34" i="19"/>
  <c r="BS34" i="19"/>
  <c r="BR34" i="19"/>
  <c r="M34" i="19"/>
  <c r="BX33" i="19"/>
  <c r="BW33" i="19"/>
  <c r="BU33" i="19"/>
  <c r="BS33" i="19"/>
  <c r="BR33" i="19"/>
  <c r="M33" i="19"/>
  <c r="BX32" i="19"/>
  <c r="BW32" i="19"/>
  <c r="BU32" i="19"/>
  <c r="BS32" i="19"/>
  <c r="BR32" i="19"/>
  <c r="M32" i="19"/>
  <c r="BX31" i="19"/>
  <c r="BW31" i="19"/>
  <c r="BU31" i="19"/>
  <c r="BS31" i="19"/>
  <c r="BR31" i="19"/>
  <c r="M31" i="19"/>
  <c r="BX30" i="19"/>
  <c r="BW30" i="19"/>
  <c r="BU30" i="19"/>
  <c r="BS30" i="19"/>
  <c r="BR30" i="19"/>
  <c r="M30" i="19"/>
  <c r="BX29" i="19"/>
  <c r="BW29" i="19"/>
  <c r="BU29" i="19"/>
  <c r="BS29" i="19"/>
  <c r="BR29" i="19"/>
  <c r="M29" i="19"/>
  <c r="BX28" i="19"/>
  <c r="BW28" i="19"/>
  <c r="BU28" i="19"/>
  <c r="BS28" i="19"/>
  <c r="BR28" i="19"/>
  <c r="M28" i="19"/>
  <c r="BX27" i="19"/>
  <c r="BW27" i="19"/>
  <c r="BU27" i="19"/>
  <c r="BS27" i="19"/>
  <c r="BR27" i="19"/>
  <c r="M27" i="19"/>
  <c r="BX26" i="19"/>
  <c r="BW26" i="19"/>
  <c r="BU26" i="19"/>
  <c r="BS26" i="19"/>
  <c r="BR26" i="19"/>
  <c r="M26" i="19"/>
  <c r="BX25" i="19"/>
  <c r="BW25" i="19"/>
  <c r="BU25" i="19"/>
  <c r="BS25" i="19"/>
  <c r="BR25" i="19"/>
  <c r="AZ25" i="19"/>
  <c r="AZ26" i="19" s="1"/>
  <c r="AZ27" i="19" s="1"/>
  <c r="AZ28" i="19" s="1"/>
  <c r="AZ29" i="19" s="1"/>
  <c r="AZ30" i="19" s="1"/>
  <c r="AZ31" i="19" s="1"/>
  <c r="AZ32" i="19" s="1"/>
  <c r="AZ33" i="19" s="1"/>
  <c r="AZ34" i="19" s="1"/>
  <c r="AZ35" i="19" s="1"/>
  <c r="AZ36" i="19" s="1"/>
  <c r="AZ37" i="19" s="1"/>
  <c r="AZ38" i="19" s="1"/>
  <c r="AZ39" i="19" s="1"/>
  <c r="AZ40" i="19" s="1"/>
  <c r="AZ41" i="19" s="1"/>
  <c r="AZ42" i="19" s="1"/>
  <c r="AZ43" i="19" s="1"/>
  <c r="M25" i="19"/>
  <c r="BX24" i="19"/>
  <c r="BW24" i="19"/>
  <c r="BU24" i="19"/>
  <c r="BS24" i="19"/>
  <c r="BR24" i="19"/>
  <c r="M24" i="19"/>
  <c r="BX23" i="19"/>
  <c r="BW23" i="19"/>
  <c r="BU23" i="19"/>
  <c r="BS23" i="19"/>
  <c r="BR23" i="19"/>
  <c r="M23" i="19"/>
  <c r="BX22" i="19"/>
  <c r="BW22" i="19"/>
  <c r="BU22" i="19"/>
  <c r="BS22" i="19"/>
  <c r="BR22" i="19"/>
  <c r="M22" i="19"/>
  <c r="BX21" i="19"/>
  <c r="BW21" i="19"/>
  <c r="BU21" i="19"/>
  <c r="BS21" i="19"/>
  <c r="BR21" i="19"/>
  <c r="M21" i="19"/>
  <c r="BX20" i="19"/>
  <c r="BW20" i="19"/>
  <c r="BU20" i="19"/>
  <c r="BS20" i="19"/>
  <c r="BR20" i="19"/>
  <c r="M20" i="19"/>
  <c r="BX19" i="19"/>
  <c r="BW19" i="19"/>
  <c r="BU19" i="19"/>
  <c r="BS19" i="19"/>
  <c r="BR19" i="19"/>
  <c r="M19" i="19"/>
  <c r="BX18" i="19"/>
  <c r="BW18" i="19"/>
  <c r="BU18" i="19"/>
  <c r="BS18" i="19"/>
  <c r="BR18" i="19"/>
  <c r="M18" i="19"/>
  <c r="BX17" i="19"/>
  <c r="BW17" i="19"/>
  <c r="BU17" i="19"/>
  <c r="BS17" i="19"/>
  <c r="BR17" i="19"/>
  <c r="M17" i="19"/>
  <c r="BX16" i="19"/>
  <c r="BW16" i="19"/>
  <c r="BU16" i="19"/>
  <c r="BS16" i="19"/>
  <c r="BR16" i="19"/>
  <c r="M16" i="19"/>
  <c r="BX15" i="19"/>
  <c r="BW15" i="19"/>
  <c r="BU15" i="19"/>
  <c r="BS15" i="19"/>
  <c r="BR15" i="19"/>
  <c r="M15" i="19"/>
  <c r="BX14" i="19"/>
  <c r="BW14" i="19"/>
  <c r="BU14" i="19"/>
  <c r="BS14" i="19"/>
  <c r="BR14" i="19"/>
  <c r="M14" i="19"/>
  <c r="BX13" i="19"/>
  <c r="BW13" i="19"/>
  <c r="BU13" i="19"/>
  <c r="BS13" i="19"/>
  <c r="BR13" i="19"/>
  <c r="M13" i="19"/>
  <c r="BX12" i="19"/>
  <c r="BW12" i="19"/>
  <c r="BU12" i="19"/>
  <c r="BS12" i="19"/>
  <c r="BR12" i="19"/>
  <c r="M12" i="19"/>
  <c r="BX11" i="19"/>
  <c r="BW11" i="19"/>
  <c r="BU11" i="19"/>
  <c r="BS11" i="19"/>
  <c r="BR11" i="19"/>
  <c r="AR11" i="19"/>
  <c r="AQ11" i="19"/>
  <c r="AP11" i="19"/>
  <c r="M11" i="19"/>
  <c r="BX10" i="19"/>
  <c r="BW10" i="19"/>
  <c r="BU10" i="19"/>
  <c r="BS10" i="19"/>
  <c r="BR10" i="19"/>
  <c r="BK10" i="19"/>
  <c r="BI10" i="19"/>
  <c r="BG10" i="19"/>
  <c r="AR10" i="19"/>
  <c r="BL10" i="19" s="1"/>
  <c r="BO10" i="19" s="1"/>
  <c r="AQ10" i="19"/>
  <c r="AP10" i="19"/>
  <c r="AD10" i="19"/>
  <c r="AC10" i="19"/>
  <c r="AB10" i="19"/>
  <c r="M10" i="19"/>
  <c r="BX9" i="19"/>
  <c r="BW9" i="19"/>
  <c r="BU9" i="19"/>
  <c r="BS9" i="19"/>
  <c r="BR9" i="19"/>
  <c r="AZ9" i="19"/>
  <c r="AN9" i="19"/>
  <c r="AD9" i="19"/>
  <c r="AC9" i="19"/>
  <c r="AB9" i="19"/>
  <c r="V9" i="19"/>
  <c r="M9" i="19"/>
  <c r="BX8" i="19"/>
  <c r="BW8" i="19"/>
  <c r="BU8" i="19"/>
  <c r="BS8" i="19"/>
  <c r="BR8" i="19"/>
  <c r="AN8" i="19"/>
  <c r="AD8" i="19"/>
  <c r="AC8" i="19"/>
  <c r="AB8" i="19"/>
  <c r="V8" i="19"/>
  <c r="M8" i="19"/>
  <c r="BX7" i="19"/>
  <c r="BW7" i="19"/>
  <c r="BU7" i="19"/>
  <c r="BS7" i="19"/>
  <c r="BR7" i="19"/>
  <c r="AN7" i="19"/>
  <c r="AD7" i="19"/>
  <c r="AA7" i="19" s="1"/>
  <c r="AC7" i="19"/>
  <c r="Z7" i="19" s="1"/>
  <c r="H7" i="19" s="1"/>
  <c r="AB7" i="19"/>
  <c r="Y7" i="19" s="1"/>
  <c r="V7" i="19"/>
  <c r="M7" i="19"/>
  <c r="BX6" i="19"/>
  <c r="BW6" i="19"/>
  <c r="BU6" i="19"/>
  <c r="BS6" i="19"/>
  <c r="BR6" i="19"/>
  <c r="BA6" i="19"/>
  <c r="AN6" i="19"/>
  <c r="V6" i="19"/>
  <c r="O6" i="19"/>
  <c r="M6" i="19"/>
  <c r="H6" i="19"/>
  <c r="C6" i="19"/>
  <c r="BX5" i="19"/>
  <c r="BW5" i="19"/>
  <c r="BU5" i="19"/>
  <c r="BS5" i="19"/>
  <c r="BR5" i="19"/>
  <c r="BA5" i="19"/>
  <c r="AZ5" i="19"/>
  <c r="AZ6" i="19" s="1"/>
  <c r="AZ7" i="19" s="1"/>
  <c r="AZ8" i="19" s="1"/>
  <c r="AN5" i="19"/>
  <c r="AM5" i="19" s="1"/>
  <c r="AM6" i="19" s="1"/>
  <c r="V5" i="19"/>
  <c r="M5" i="19"/>
  <c r="C5" i="19"/>
  <c r="BX4" i="19"/>
  <c r="BW4" i="19"/>
  <c r="BU4" i="19"/>
  <c r="BS4" i="19"/>
  <c r="BR4" i="19"/>
  <c r="BX3" i="19"/>
  <c r="BW3" i="19"/>
  <c r="BU3" i="19"/>
  <c r="BT3" i="19"/>
  <c r="BS3" i="19"/>
  <c r="BR3" i="19"/>
  <c r="O5" i="1"/>
  <c r="N5" i="1"/>
  <c r="AG111" i="18"/>
  <c r="AH111" i="18"/>
  <c r="AG112" i="18"/>
  <c r="AH112" i="18"/>
  <c r="AG113" i="18"/>
  <c r="AH113" i="18"/>
  <c r="AG114" i="18"/>
  <c r="AH114" i="18"/>
  <c r="AG115" i="18"/>
  <c r="AH115" i="18"/>
  <c r="AG116" i="18"/>
  <c r="AH116" i="18"/>
  <c r="AG117" i="18"/>
  <c r="AH117" i="18"/>
  <c r="AG118" i="18"/>
  <c r="AH118" i="18"/>
  <c r="AG119" i="18"/>
  <c r="AH119" i="18"/>
  <c r="AG120" i="18"/>
  <c r="AH120" i="18"/>
  <c r="AG121" i="18"/>
  <c r="AH121" i="18"/>
  <c r="AG122" i="18"/>
  <c r="AH122" i="18"/>
  <c r="AG123" i="18"/>
  <c r="AH123" i="18"/>
  <c r="AG124" i="18"/>
  <c r="AH124" i="18"/>
  <c r="AG125" i="18"/>
  <c r="AH125" i="18"/>
  <c r="AG126" i="18"/>
  <c r="AH126" i="18"/>
  <c r="AG127" i="18"/>
  <c r="AH127" i="18"/>
  <c r="AG128" i="18"/>
  <c r="AH128" i="18"/>
  <c r="AG129" i="18"/>
  <c r="AH129" i="18"/>
  <c r="AG130" i="18"/>
  <c r="AH130" i="18"/>
  <c r="AG131" i="18"/>
  <c r="AH131" i="18"/>
  <c r="AG132" i="18"/>
  <c r="AH132" i="18"/>
  <c r="AG133" i="18"/>
  <c r="AH133" i="18"/>
  <c r="AG134" i="18"/>
  <c r="AH134" i="18"/>
  <c r="AG135" i="18"/>
  <c r="AH135" i="18"/>
  <c r="AG136" i="18"/>
  <c r="AH136" i="18"/>
  <c r="AG137" i="18"/>
  <c r="AH137" i="18"/>
  <c r="AG138" i="18"/>
  <c r="AH138" i="18"/>
  <c r="AG139" i="18"/>
  <c r="AH139" i="18"/>
  <c r="AG140" i="18"/>
  <c r="AH140" i="18"/>
  <c r="AG141" i="18"/>
  <c r="AH141" i="18"/>
  <c r="AG142" i="18"/>
  <c r="AH142" i="18"/>
  <c r="AG143" i="18"/>
  <c r="AH143" i="18"/>
  <c r="AG144" i="18"/>
  <c r="AH144" i="18"/>
  <c r="AG145" i="18"/>
  <c r="AH145" i="18"/>
  <c r="AG146" i="18"/>
  <c r="AH146" i="18"/>
  <c r="AG147" i="18"/>
  <c r="AH147" i="18"/>
  <c r="AG148" i="18"/>
  <c r="AH148" i="18"/>
  <c r="AG149" i="18"/>
  <c r="AH149" i="18"/>
  <c r="AG150" i="18"/>
  <c r="AH150" i="18"/>
  <c r="AG151" i="18"/>
  <c r="AH151" i="18"/>
  <c r="AG152" i="18"/>
  <c r="AH152" i="18"/>
  <c r="AG153" i="18"/>
  <c r="AH153" i="18"/>
  <c r="AG154" i="18"/>
  <c r="AH154" i="18"/>
  <c r="AG155" i="18"/>
  <c r="AH155" i="18"/>
  <c r="AG156" i="18"/>
  <c r="AH156" i="18"/>
  <c r="AG157" i="18"/>
  <c r="AH157" i="18"/>
  <c r="AG158" i="18"/>
  <c r="AH158" i="18"/>
  <c r="AG159" i="18"/>
  <c r="AH159" i="18"/>
  <c r="AG160" i="18"/>
  <c r="AH160" i="18"/>
  <c r="AG161" i="18"/>
  <c r="AH161" i="18"/>
  <c r="AG162" i="18"/>
  <c r="AH162" i="18"/>
  <c r="AG163" i="18"/>
  <c r="AH163" i="18"/>
  <c r="AG164" i="18"/>
  <c r="AH164" i="18"/>
  <c r="AG165" i="18"/>
  <c r="AH165" i="18"/>
  <c r="AG166" i="18"/>
  <c r="AH166" i="18"/>
  <c r="AG167" i="18"/>
  <c r="AH167" i="18"/>
  <c r="AG168" i="18"/>
  <c r="AH168" i="18"/>
  <c r="AG169" i="18"/>
  <c r="AH169" i="18"/>
  <c r="AG170" i="18"/>
  <c r="AH170" i="18"/>
  <c r="AG171" i="18"/>
  <c r="AH171" i="18"/>
  <c r="AG172" i="18"/>
  <c r="AH172" i="18"/>
  <c r="AG173" i="18"/>
  <c r="AH173" i="18"/>
  <c r="AG174" i="18"/>
  <c r="AH174" i="18"/>
  <c r="AG175" i="18"/>
  <c r="AH175" i="18"/>
  <c r="AG176" i="18"/>
  <c r="AH176" i="18"/>
  <c r="AG177" i="18"/>
  <c r="AH177" i="18"/>
  <c r="AG178" i="18"/>
  <c r="AH178" i="18"/>
  <c r="AG179" i="18"/>
  <c r="AH179" i="18"/>
  <c r="AG180" i="18"/>
  <c r="AH180" i="18"/>
  <c r="AG181" i="18"/>
  <c r="AH181" i="18"/>
  <c r="AG182" i="18"/>
  <c r="AH182" i="18"/>
  <c r="AG183" i="18"/>
  <c r="AH183" i="18"/>
  <c r="AG184" i="18"/>
  <c r="AH184" i="18"/>
  <c r="AG185" i="18"/>
  <c r="AH185" i="18"/>
  <c r="AG186" i="18"/>
  <c r="AH186" i="18"/>
  <c r="AG187" i="18"/>
  <c r="AH187" i="18"/>
  <c r="AG188" i="18"/>
  <c r="AH188" i="18"/>
  <c r="AG189" i="18"/>
  <c r="AH189" i="18"/>
  <c r="AG190" i="18"/>
  <c r="AH190" i="18"/>
  <c r="AG191" i="18"/>
  <c r="AH191" i="18"/>
  <c r="AG192" i="18"/>
  <c r="AH192" i="18"/>
  <c r="AG193" i="18"/>
  <c r="AH193" i="18"/>
  <c r="AG194" i="18"/>
  <c r="AH194" i="18"/>
  <c r="AG195" i="18"/>
  <c r="AH195" i="18"/>
  <c r="AE111" i="18"/>
  <c r="AF111" i="18"/>
  <c r="AE112" i="18"/>
  <c r="AF112" i="18"/>
  <c r="AE113" i="18"/>
  <c r="AF113" i="18"/>
  <c r="AE114" i="18"/>
  <c r="AF114" i="18"/>
  <c r="AE115" i="18"/>
  <c r="AF115" i="18"/>
  <c r="AE116" i="18"/>
  <c r="AF116" i="18"/>
  <c r="AE117" i="18"/>
  <c r="AF117" i="18"/>
  <c r="AE118" i="18"/>
  <c r="AF118" i="18"/>
  <c r="AE119" i="18"/>
  <c r="AF119" i="18"/>
  <c r="AE120" i="18"/>
  <c r="AF120" i="18"/>
  <c r="AE121" i="18"/>
  <c r="AF121" i="18"/>
  <c r="AE122" i="18"/>
  <c r="AF122" i="18"/>
  <c r="AE123" i="18"/>
  <c r="AF123" i="18"/>
  <c r="AE124" i="18"/>
  <c r="AF124" i="18"/>
  <c r="AE125" i="18"/>
  <c r="AF125" i="18"/>
  <c r="AE126" i="18"/>
  <c r="AF126" i="18"/>
  <c r="AE127" i="18"/>
  <c r="AF127" i="18"/>
  <c r="AE128" i="18"/>
  <c r="AF128" i="18"/>
  <c r="AE129" i="18"/>
  <c r="AF129" i="18"/>
  <c r="AE130" i="18"/>
  <c r="AF130" i="18"/>
  <c r="AE131" i="18"/>
  <c r="AF131" i="18"/>
  <c r="AE132" i="18"/>
  <c r="AF132" i="18"/>
  <c r="AE133" i="18"/>
  <c r="AF133" i="18"/>
  <c r="AE134" i="18"/>
  <c r="AF134" i="18"/>
  <c r="AE135" i="18"/>
  <c r="AF135" i="18"/>
  <c r="AE136" i="18"/>
  <c r="AF136" i="18"/>
  <c r="AE137" i="18"/>
  <c r="AF137" i="18"/>
  <c r="AE138" i="18"/>
  <c r="AF138" i="18"/>
  <c r="AE139" i="18"/>
  <c r="AF139" i="18"/>
  <c r="AE140" i="18"/>
  <c r="AF140" i="18"/>
  <c r="AE141" i="18"/>
  <c r="AF141" i="18"/>
  <c r="AE142" i="18"/>
  <c r="AF142" i="18"/>
  <c r="AE143" i="18"/>
  <c r="AF143" i="18"/>
  <c r="AE144" i="18"/>
  <c r="AF144" i="18"/>
  <c r="AE145" i="18"/>
  <c r="AF145" i="18"/>
  <c r="AE146" i="18"/>
  <c r="AF146" i="18"/>
  <c r="AE147" i="18"/>
  <c r="AF147" i="18"/>
  <c r="AE148" i="18"/>
  <c r="AF148" i="18"/>
  <c r="AE149" i="18"/>
  <c r="AF149" i="18"/>
  <c r="AE150" i="18"/>
  <c r="AF150" i="18"/>
  <c r="AE151" i="18"/>
  <c r="AF151" i="18"/>
  <c r="AE152" i="18"/>
  <c r="AF152" i="18"/>
  <c r="AE153" i="18"/>
  <c r="AF153" i="18"/>
  <c r="AE154" i="18"/>
  <c r="AF154" i="18"/>
  <c r="AE155" i="18"/>
  <c r="AF155" i="18"/>
  <c r="AE156" i="18"/>
  <c r="AF156" i="18"/>
  <c r="AE157" i="18"/>
  <c r="AF157" i="18"/>
  <c r="AE158" i="18"/>
  <c r="AF158" i="18"/>
  <c r="AE159" i="18"/>
  <c r="AF159" i="18"/>
  <c r="AE160" i="18"/>
  <c r="AF160" i="18"/>
  <c r="AE161" i="18"/>
  <c r="AF161" i="18"/>
  <c r="AE162" i="18"/>
  <c r="AF162" i="18"/>
  <c r="AE163" i="18"/>
  <c r="AF163" i="18"/>
  <c r="AE164" i="18"/>
  <c r="AF164" i="18"/>
  <c r="AE165" i="18"/>
  <c r="AF165" i="18"/>
  <c r="AE166" i="18"/>
  <c r="AF166" i="18"/>
  <c r="AE167" i="18"/>
  <c r="AF167" i="18"/>
  <c r="AE168" i="18"/>
  <c r="AF168" i="18"/>
  <c r="AE169" i="18"/>
  <c r="AF169" i="18"/>
  <c r="AE170" i="18"/>
  <c r="AF170" i="18"/>
  <c r="AE171" i="18"/>
  <c r="AF171" i="18"/>
  <c r="AE172" i="18"/>
  <c r="AF172" i="18"/>
  <c r="AE173" i="18"/>
  <c r="AF173" i="18"/>
  <c r="AE174" i="18"/>
  <c r="AF174" i="18"/>
  <c r="AE175" i="18"/>
  <c r="AF175" i="18"/>
  <c r="AE176" i="18"/>
  <c r="AF176" i="18"/>
  <c r="AE177" i="18"/>
  <c r="AF177" i="18"/>
  <c r="AE178" i="18"/>
  <c r="AF178" i="18"/>
  <c r="AE179" i="18"/>
  <c r="AF179" i="18"/>
  <c r="AE180" i="18"/>
  <c r="AF180" i="18"/>
  <c r="AE181" i="18"/>
  <c r="AF181" i="18"/>
  <c r="AE182" i="18"/>
  <c r="AF182" i="18"/>
  <c r="AE183" i="18"/>
  <c r="AF183" i="18"/>
  <c r="AE184" i="18"/>
  <c r="AF184" i="18"/>
  <c r="AE185" i="18"/>
  <c r="AF185" i="18"/>
  <c r="AE186" i="18"/>
  <c r="AF186" i="18"/>
  <c r="AE187" i="18"/>
  <c r="AF187" i="18"/>
  <c r="AE188" i="18"/>
  <c r="AF188" i="18"/>
  <c r="AE189" i="18"/>
  <c r="AF189" i="18"/>
  <c r="AE190" i="18"/>
  <c r="AF190" i="18"/>
  <c r="AE191" i="18"/>
  <c r="AF191" i="18"/>
  <c r="AE192" i="18"/>
  <c r="AF192" i="18"/>
  <c r="AE193" i="18"/>
  <c r="AF193" i="18"/>
  <c r="AE194" i="18"/>
  <c r="AF194" i="18"/>
  <c r="AE195" i="18"/>
  <c r="AF195" i="18"/>
  <c r="AE196" i="18"/>
  <c r="AF196" i="18"/>
  <c r="AE197" i="18"/>
  <c r="AF197" i="18"/>
  <c r="AE198" i="18"/>
  <c r="AF198" i="18"/>
  <c r="AE199" i="18"/>
  <c r="AF199" i="18"/>
  <c r="AE200" i="18"/>
  <c r="AF200" i="18"/>
  <c r="AE201" i="18"/>
  <c r="AF201" i="18"/>
  <c r="AE202" i="18"/>
  <c r="AF202" i="18"/>
  <c r="AE203" i="18"/>
  <c r="AF203" i="18"/>
  <c r="AE204" i="18"/>
  <c r="AF204" i="18"/>
  <c r="AE205" i="18"/>
  <c r="AF205" i="18"/>
  <c r="AE206" i="18"/>
  <c r="AF206" i="18"/>
  <c r="AE207" i="18"/>
  <c r="AF207" i="18"/>
  <c r="AE208" i="18"/>
  <c r="AF208" i="18"/>
  <c r="AE209" i="18"/>
  <c r="AF209" i="18"/>
  <c r="BX282" i="18"/>
  <c r="BW282" i="18"/>
  <c r="BU282" i="18"/>
  <c r="BT282" i="18"/>
  <c r="BS282" i="18"/>
  <c r="BR282" i="18"/>
  <c r="BX281" i="18"/>
  <c r="BW281" i="18"/>
  <c r="BU281" i="18"/>
  <c r="BT281" i="18"/>
  <c r="BS281" i="18"/>
  <c r="BR281" i="18"/>
  <c r="BX280" i="18"/>
  <c r="BW280" i="18"/>
  <c r="BU280" i="18"/>
  <c r="BT280" i="18"/>
  <c r="BS280" i="18"/>
  <c r="BR280" i="18"/>
  <c r="BX279" i="18"/>
  <c r="BW279" i="18"/>
  <c r="BU279" i="18"/>
  <c r="BT279" i="18"/>
  <c r="BS279" i="18"/>
  <c r="BR279" i="18"/>
  <c r="BX278" i="18"/>
  <c r="BW278" i="18"/>
  <c r="BU278" i="18"/>
  <c r="BT278" i="18"/>
  <c r="BS278" i="18"/>
  <c r="BR278" i="18"/>
  <c r="BX277" i="18"/>
  <c r="BW277" i="18"/>
  <c r="BU277" i="18"/>
  <c r="BT277" i="18"/>
  <c r="BS277" i="18"/>
  <c r="BR277" i="18"/>
  <c r="BX276" i="18"/>
  <c r="BW276" i="18"/>
  <c r="BU276" i="18"/>
  <c r="BT276" i="18"/>
  <c r="BS276" i="18"/>
  <c r="BR276" i="18"/>
  <c r="BX275" i="18"/>
  <c r="BW275" i="18"/>
  <c r="BU275" i="18"/>
  <c r="BT275" i="18"/>
  <c r="BS275" i="18"/>
  <c r="BR275" i="18"/>
  <c r="BX274" i="18"/>
  <c r="BW274" i="18"/>
  <c r="BU274" i="18"/>
  <c r="BT274" i="18"/>
  <c r="BS274" i="18"/>
  <c r="BR274" i="18"/>
  <c r="BX273" i="18"/>
  <c r="BW273" i="18"/>
  <c r="BU273" i="18"/>
  <c r="BT273" i="18"/>
  <c r="BS273" i="18"/>
  <c r="BR273" i="18"/>
  <c r="BX272" i="18"/>
  <c r="BW272" i="18"/>
  <c r="BU272" i="18"/>
  <c r="BT272" i="18"/>
  <c r="BS272" i="18"/>
  <c r="BR272" i="18"/>
  <c r="BX271" i="18"/>
  <c r="BW271" i="18"/>
  <c r="BU271" i="18"/>
  <c r="BT271" i="18"/>
  <c r="BS271" i="18"/>
  <c r="BR271" i="18"/>
  <c r="BX270" i="18"/>
  <c r="BW270" i="18"/>
  <c r="BU270" i="18"/>
  <c r="BT270" i="18"/>
  <c r="BS270" i="18"/>
  <c r="BR270" i="18"/>
  <c r="BX269" i="18"/>
  <c r="BW269" i="18"/>
  <c r="BU269" i="18"/>
  <c r="BT269" i="18"/>
  <c r="BS269" i="18"/>
  <c r="BR269" i="18"/>
  <c r="BX268" i="18"/>
  <c r="BW268" i="18"/>
  <c r="BU268" i="18"/>
  <c r="BT268" i="18"/>
  <c r="BS268" i="18"/>
  <c r="BR268" i="18"/>
  <c r="BX267" i="18"/>
  <c r="BW267" i="18"/>
  <c r="BU267" i="18"/>
  <c r="BT267" i="18"/>
  <c r="BS267" i="18"/>
  <c r="BR267" i="18"/>
  <c r="BX266" i="18"/>
  <c r="BW266" i="18"/>
  <c r="BU266" i="18"/>
  <c r="BT266" i="18"/>
  <c r="BS266" i="18"/>
  <c r="BR266" i="18"/>
  <c r="BX265" i="18"/>
  <c r="BW265" i="18"/>
  <c r="BU265" i="18"/>
  <c r="BT265" i="18"/>
  <c r="BS265" i="18"/>
  <c r="BR265" i="18"/>
  <c r="BX264" i="18"/>
  <c r="BW264" i="18"/>
  <c r="BU264" i="18"/>
  <c r="BT264" i="18"/>
  <c r="BS264" i="18"/>
  <c r="BR264" i="18"/>
  <c r="BX263" i="18"/>
  <c r="BW263" i="18"/>
  <c r="BU263" i="18"/>
  <c r="BT263" i="18"/>
  <c r="BS263" i="18"/>
  <c r="BR263" i="18"/>
  <c r="BX262" i="18"/>
  <c r="BW262" i="18"/>
  <c r="BU262" i="18"/>
  <c r="BT262" i="18"/>
  <c r="BS262" i="18"/>
  <c r="BR262" i="18"/>
  <c r="BX261" i="18"/>
  <c r="BW261" i="18"/>
  <c r="BU261" i="18"/>
  <c r="BT261" i="18"/>
  <c r="BS261" i="18"/>
  <c r="BR261" i="18"/>
  <c r="BX260" i="18"/>
  <c r="BW260" i="18"/>
  <c r="BU260" i="18"/>
  <c r="BT260" i="18"/>
  <c r="BS260" i="18"/>
  <c r="BR260" i="18"/>
  <c r="BX259" i="18"/>
  <c r="BW259" i="18"/>
  <c r="BU259" i="18"/>
  <c r="BT259" i="18"/>
  <c r="BS259" i="18"/>
  <c r="BR259" i="18"/>
  <c r="BX258" i="18"/>
  <c r="BW258" i="18"/>
  <c r="BU258" i="18"/>
  <c r="BT258" i="18"/>
  <c r="BS258" i="18"/>
  <c r="BR258" i="18"/>
  <c r="BX257" i="18"/>
  <c r="BW257" i="18"/>
  <c r="BU257" i="18"/>
  <c r="BT257" i="18"/>
  <c r="BS257" i="18"/>
  <c r="BR257" i="18"/>
  <c r="BX256" i="18"/>
  <c r="BW256" i="18"/>
  <c r="BU256" i="18"/>
  <c r="BT256" i="18"/>
  <c r="BS256" i="18"/>
  <c r="BR256" i="18"/>
  <c r="BX255" i="18"/>
  <c r="BW255" i="18"/>
  <c r="BU255" i="18"/>
  <c r="BT255" i="18"/>
  <c r="BS255" i="18"/>
  <c r="BR255" i="18"/>
  <c r="BX254" i="18"/>
  <c r="BW254" i="18"/>
  <c r="BU254" i="18"/>
  <c r="BT254" i="18"/>
  <c r="BS254" i="18"/>
  <c r="BR254" i="18"/>
  <c r="BX253" i="18"/>
  <c r="BW253" i="18"/>
  <c r="BU253" i="18"/>
  <c r="BT253" i="18"/>
  <c r="BS253" i="18"/>
  <c r="BR253" i="18"/>
  <c r="BX252" i="18"/>
  <c r="BW252" i="18"/>
  <c r="BU252" i="18"/>
  <c r="BT252" i="18"/>
  <c r="BS252" i="18"/>
  <c r="BR252" i="18"/>
  <c r="BX251" i="18"/>
  <c r="BW251" i="18"/>
  <c r="BU251" i="18"/>
  <c r="BT251" i="18"/>
  <c r="BS251" i="18"/>
  <c r="BR251" i="18"/>
  <c r="BX250" i="18"/>
  <c r="BW250" i="18"/>
  <c r="BU250" i="18"/>
  <c r="BT250" i="18"/>
  <c r="BS250" i="18"/>
  <c r="BR250" i="18"/>
  <c r="BX249" i="18"/>
  <c r="BW249" i="18"/>
  <c r="BU249" i="18"/>
  <c r="BT249" i="18"/>
  <c r="BS249" i="18"/>
  <c r="BR249" i="18"/>
  <c r="BX248" i="18"/>
  <c r="BW248" i="18"/>
  <c r="BU248" i="18"/>
  <c r="BT248" i="18"/>
  <c r="BS248" i="18"/>
  <c r="BR248" i="18"/>
  <c r="BX247" i="18"/>
  <c r="BW247" i="18"/>
  <c r="BU247" i="18"/>
  <c r="BT247" i="18"/>
  <c r="BS247" i="18"/>
  <c r="BR247" i="18"/>
  <c r="BX246" i="18"/>
  <c r="BW246" i="18"/>
  <c r="BU246" i="18"/>
  <c r="BT246" i="18"/>
  <c r="BS246" i="18"/>
  <c r="BR246" i="18"/>
  <c r="BX245" i="18"/>
  <c r="BW245" i="18"/>
  <c r="BU245" i="18"/>
  <c r="BT245" i="18"/>
  <c r="BS245" i="18"/>
  <c r="BR245" i="18"/>
  <c r="BX244" i="18"/>
  <c r="BW244" i="18"/>
  <c r="BU244" i="18"/>
  <c r="BT244" i="18"/>
  <c r="BS244" i="18"/>
  <c r="BR244" i="18"/>
  <c r="BX243" i="18"/>
  <c r="BW243" i="18"/>
  <c r="BU243" i="18"/>
  <c r="BT243" i="18"/>
  <c r="BS243" i="18"/>
  <c r="BR243" i="18"/>
  <c r="BX242" i="18"/>
  <c r="BW242" i="18"/>
  <c r="BU242" i="18"/>
  <c r="BT242" i="18"/>
  <c r="BS242" i="18"/>
  <c r="BR242" i="18"/>
  <c r="BX241" i="18"/>
  <c r="BW241" i="18"/>
  <c r="BU241" i="18"/>
  <c r="BT241" i="18"/>
  <c r="BS241" i="18"/>
  <c r="BR241" i="18"/>
  <c r="BX240" i="18"/>
  <c r="BW240" i="18"/>
  <c r="BU240" i="18"/>
  <c r="BT240" i="18"/>
  <c r="BS240" i="18"/>
  <c r="BR240" i="18"/>
  <c r="BX239" i="18"/>
  <c r="BW239" i="18"/>
  <c r="BU239" i="18"/>
  <c r="BT239" i="18"/>
  <c r="BS239" i="18"/>
  <c r="BR239" i="18"/>
  <c r="BX238" i="18"/>
  <c r="BW238" i="18"/>
  <c r="BU238" i="18"/>
  <c r="BT238" i="18"/>
  <c r="BS238" i="18"/>
  <c r="BR238" i="18"/>
  <c r="BX237" i="18"/>
  <c r="BW237" i="18"/>
  <c r="BU237" i="18"/>
  <c r="BT237" i="18"/>
  <c r="BS237" i="18"/>
  <c r="BR237" i="18"/>
  <c r="BX236" i="18"/>
  <c r="BW236" i="18"/>
  <c r="BU236" i="18"/>
  <c r="BT236" i="18"/>
  <c r="BS236" i="18"/>
  <c r="BR236" i="18"/>
  <c r="BX235" i="18"/>
  <c r="BW235" i="18"/>
  <c r="BU235" i="18"/>
  <c r="BT235" i="18"/>
  <c r="BS235" i="18"/>
  <c r="BR235" i="18"/>
  <c r="BX234" i="18"/>
  <c r="BW234" i="18"/>
  <c r="BU234" i="18"/>
  <c r="BT234" i="18"/>
  <c r="BS234" i="18"/>
  <c r="BR234" i="18"/>
  <c r="BX233" i="18"/>
  <c r="BW233" i="18"/>
  <c r="BU233" i="18"/>
  <c r="BT233" i="18"/>
  <c r="BS233" i="18"/>
  <c r="BR233" i="18"/>
  <c r="BX232" i="18"/>
  <c r="BW232" i="18"/>
  <c r="BU232" i="18"/>
  <c r="BT232" i="18"/>
  <c r="BS232" i="18"/>
  <c r="BR232" i="18"/>
  <c r="BX231" i="18"/>
  <c r="BW231" i="18"/>
  <c r="BU231" i="18"/>
  <c r="BT231" i="18"/>
  <c r="BS231" i="18"/>
  <c r="BR231" i="18"/>
  <c r="BX230" i="18"/>
  <c r="BW230" i="18"/>
  <c r="BU230" i="18"/>
  <c r="BT230" i="18"/>
  <c r="BS230" i="18"/>
  <c r="BR230" i="18"/>
  <c r="BX229" i="18"/>
  <c r="BW229" i="18"/>
  <c r="BU229" i="18"/>
  <c r="BT229" i="18"/>
  <c r="BS229" i="18"/>
  <c r="BR229" i="18"/>
  <c r="AR229" i="18"/>
  <c r="AQ229" i="18"/>
  <c r="AP229" i="18"/>
  <c r="BX228" i="18"/>
  <c r="BW228" i="18"/>
  <c r="BU228" i="18"/>
  <c r="BT228" i="18"/>
  <c r="BS228" i="18"/>
  <c r="BR228" i="18"/>
  <c r="AR228" i="18"/>
  <c r="AQ228" i="18"/>
  <c r="AP228" i="18"/>
  <c r="BX227" i="18"/>
  <c r="BW227" i="18"/>
  <c r="BU227" i="18"/>
  <c r="BT227" i="18"/>
  <c r="BS227" i="18"/>
  <c r="BR227" i="18"/>
  <c r="AR227" i="18"/>
  <c r="AQ227" i="18"/>
  <c r="AP227" i="18"/>
  <c r="BX226" i="18"/>
  <c r="BW226" i="18"/>
  <c r="BU226" i="18"/>
  <c r="BT226" i="18"/>
  <c r="BS226" i="18"/>
  <c r="BR226" i="18"/>
  <c r="AR226" i="18"/>
  <c r="AQ226" i="18"/>
  <c r="AP226" i="18"/>
  <c r="BX225" i="18"/>
  <c r="BW225" i="18"/>
  <c r="BU225" i="18"/>
  <c r="BT225" i="18"/>
  <c r="BS225" i="18"/>
  <c r="BR225" i="18"/>
  <c r="AR225" i="18"/>
  <c r="AQ225" i="18"/>
  <c r="AP225" i="18"/>
  <c r="BX224" i="18"/>
  <c r="BW224" i="18"/>
  <c r="BU224" i="18"/>
  <c r="BT224" i="18"/>
  <c r="BS224" i="18"/>
  <c r="BR224" i="18"/>
  <c r="AR224" i="18"/>
  <c r="AQ224" i="18"/>
  <c r="AP224" i="18"/>
  <c r="BX223" i="18"/>
  <c r="BW223" i="18"/>
  <c r="BU223" i="18"/>
  <c r="BT223" i="18"/>
  <c r="BS223" i="18"/>
  <c r="BR223" i="18"/>
  <c r="AR223" i="18"/>
  <c r="AQ223" i="18"/>
  <c r="AP223" i="18"/>
  <c r="BX222" i="18"/>
  <c r="BW222" i="18"/>
  <c r="BU222" i="18"/>
  <c r="BT222" i="18"/>
  <c r="BS222" i="18"/>
  <c r="BR222" i="18"/>
  <c r="AR222" i="18"/>
  <c r="AQ222" i="18"/>
  <c r="AP222" i="18"/>
  <c r="BX221" i="18"/>
  <c r="BW221" i="18"/>
  <c r="BU221" i="18"/>
  <c r="BT221" i="18"/>
  <c r="BS221" i="18"/>
  <c r="BR221" i="18"/>
  <c r="AR221" i="18"/>
  <c r="AQ221" i="18"/>
  <c r="AP221" i="18"/>
  <c r="BX220" i="18"/>
  <c r="BW220" i="18"/>
  <c r="BU220" i="18"/>
  <c r="BT220" i="18"/>
  <c r="BS220" i="18"/>
  <c r="BR220" i="18"/>
  <c r="AR220" i="18"/>
  <c r="AQ220" i="18"/>
  <c r="AP220" i="18"/>
  <c r="BX219" i="18"/>
  <c r="BW219" i="18"/>
  <c r="BU219" i="18"/>
  <c r="BT219" i="18"/>
  <c r="BS219" i="18"/>
  <c r="BR219" i="18"/>
  <c r="AR219" i="18"/>
  <c r="AQ219" i="18"/>
  <c r="AP219" i="18"/>
  <c r="BX218" i="18"/>
  <c r="BW218" i="18"/>
  <c r="BU218" i="18"/>
  <c r="BT218" i="18"/>
  <c r="BS218" i="18"/>
  <c r="BR218" i="18"/>
  <c r="AR218" i="18"/>
  <c r="AQ218" i="18"/>
  <c r="AP218" i="18"/>
  <c r="BX217" i="18"/>
  <c r="BW217" i="18"/>
  <c r="BU217" i="18"/>
  <c r="BT217" i="18"/>
  <c r="BS217" i="18"/>
  <c r="BR217" i="18"/>
  <c r="AR217" i="18"/>
  <c r="AQ217" i="18"/>
  <c r="AP217" i="18"/>
  <c r="BX216" i="18"/>
  <c r="BW216" i="18"/>
  <c r="BU216" i="18"/>
  <c r="BT216" i="18"/>
  <c r="BS216" i="18"/>
  <c r="BR216" i="18"/>
  <c r="AR216" i="18"/>
  <c r="AQ216" i="18"/>
  <c r="AP216" i="18"/>
  <c r="BX215" i="18"/>
  <c r="BW215" i="18"/>
  <c r="BU215" i="18"/>
  <c r="BT215" i="18"/>
  <c r="BS215" i="18"/>
  <c r="BR215" i="18"/>
  <c r="AR215" i="18"/>
  <c r="AQ215" i="18"/>
  <c r="AP215" i="18"/>
  <c r="BX214" i="18"/>
  <c r="BW214" i="18"/>
  <c r="BU214" i="18"/>
  <c r="BT214" i="18"/>
  <c r="BS214" i="18"/>
  <c r="BR214" i="18"/>
  <c r="AR214" i="18"/>
  <c r="AQ214" i="18"/>
  <c r="AP214" i="18"/>
  <c r="BX213" i="18"/>
  <c r="BW213" i="18"/>
  <c r="BU213" i="18"/>
  <c r="BT213" i="18"/>
  <c r="BS213" i="18"/>
  <c r="BR213" i="18"/>
  <c r="AR213" i="18"/>
  <c r="AQ213" i="18"/>
  <c r="AP213" i="18"/>
  <c r="BX212" i="18"/>
  <c r="BW212" i="18"/>
  <c r="BU212" i="18"/>
  <c r="BT212" i="18"/>
  <c r="BS212" i="18"/>
  <c r="BR212" i="18"/>
  <c r="AR212" i="18"/>
  <c r="AQ212" i="18"/>
  <c r="AP212" i="18"/>
  <c r="BX211" i="18"/>
  <c r="BW211" i="18"/>
  <c r="BU211" i="18"/>
  <c r="BT211" i="18"/>
  <c r="BS211" i="18"/>
  <c r="BR211" i="18"/>
  <c r="AR211" i="18"/>
  <c r="AQ211" i="18"/>
  <c r="AP211" i="18"/>
  <c r="BX210" i="18"/>
  <c r="BW210" i="18"/>
  <c r="BU210" i="18"/>
  <c r="BT210" i="18"/>
  <c r="BS210" i="18"/>
  <c r="BR210" i="18"/>
  <c r="AR210" i="18"/>
  <c r="AQ210" i="18"/>
  <c r="AP210" i="18"/>
  <c r="BX209" i="18"/>
  <c r="BW209" i="18"/>
  <c r="BU209" i="18"/>
  <c r="BT209" i="18"/>
  <c r="BS209" i="18"/>
  <c r="BR209" i="18"/>
  <c r="AR209" i="18"/>
  <c r="AQ209" i="18"/>
  <c r="AP209" i="18"/>
  <c r="AJ209" i="18"/>
  <c r="AI209" i="18"/>
  <c r="AH209" i="18"/>
  <c r="BX208" i="18"/>
  <c r="BW208" i="18"/>
  <c r="BU208" i="18"/>
  <c r="BT208" i="18"/>
  <c r="BS208" i="18"/>
  <c r="BR208" i="18"/>
  <c r="AR208" i="18"/>
  <c r="AQ208" i="18"/>
  <c r="AP208" i="18"/>
  <c r="AJ208" i="18"/>
  <c r="AI208" i="18"/>
  <c r="AH208" i="18"/>
  <c r="BX207" i="18"/>
  <c r="BW207" i="18"/>
  <c r="BU207" i="18"/>
  <c r="BT207" i="18"/>
  <c r="BS207" i="18"/>
  <c r="BR207" i="18"/>
  <c r="AR207" i="18"/>
  <c r="AQ207" i="18"/>
  <c r="AP207" i="18"/>
  <c r="AJ207" i="18"/>
  <c r="AI207" i="18"/>
  <c r="AH207" i="18"/>
  <c r="BX206" i="18"/>
  <c r="BW206" i="18"/>
  <c r="BU206" i="18"/>
  <c r="BT206" i="18"/>
  <c r="BS206" i="18"/>
  <c r="BR206" i="18"/>
  <c r="AR206" i="18"/>
  <c r="AQ206" i="18"/>
  <c r="AP206" i="18"/>
  <c r="AJ206" i="18"/>
  <c r="AI206" i="18"/>
  <c r="AH206" i="18"/>
  <c r="BX205" i="18"/>
  <c r="BW205" i="18"/>
  <c r="BU205" i="18"/>
  <c r="BT205" i="18"/>
  <c r="BS205" i="18"/>
  <c r="BR205" i="18"/>
  <c r="AR205" i="18"/>
  <c r="AQ205" i="18"/>
  <c r="AP205" i="18"/>
  <c r="AJ205" i="18"/>
  <c r="AI205" i="18"/>
  <c r="AH205" i="18"/>
  <c r="BX204" i="18"/>
  <c r="BW204" i="18"/>
  <c r="BU204" i="18"/>
  <c r="BT204" i="18"/>
  <c r="BS204" i="18"/>
  <c r="BR204" i="18"/>
  <c r="AR204" i="18"/>
  <c r="AQ204" i="18"/>
  <c r="AP204" i="18"/>
  <c r="AJ204" i="18"/>
  <c r="AI204" i="18"/>
  <c r="AH204" i="18"/>
  <c r="BX203" i="18"/>
  <c r="BW203" i="18"/>
  <c r="BU203" i="18"/>
  <c r="BT203" i="18"/>
  <c r="BS203" i="18"/>
  <c r="BR203" i="18"/>
  <c r="AR203" i="18"/>
  <c r="AQ203" i="18"/>
  <c r="AP203" i="18"/>
  <c r="AJ203" i="18"/>
  <c r="AI203" i="18"/>
  <c r="AH203" i="18"/>
  <c r="BX202" i="18"/>
  <c r="BW202" i="18"/>
  <c r="BU202" i="18"/>
  <c r="BT202" i="18"/>
  <c r="BS202" i="18"/>
  <c r="BR202" i="18"/>
  <c r="AR202" i="18"/>
  <c r="AQ202" i="18"/>
  <c r="AP202" i="18"/>
  <c r="AJ202" i="18"/>
  <c r="AI202" i="18"/>
  <c r="AH202" i="18"/>
  <c r="BX201" i="18"/>
  <c r="BW201" i="18"/>
  <c r="BU201" i="18"/>
  <c r="BT201" i="18"/>
  <c r="BS201" i="18"/>
  <c r="BR201" i="18"/>
  <c r="AR201" i="18"/>
  <c r="AQ201" i="18"/>
  <c r="AP201" i="18"/>
  <c r="AJ201" i="18"/>
  <c r="AI201" i="18"/>
  <c r="AH201" i="18"/>
  <c r="BX200" i="18"/>
  <c r="BW200" i="18"/>
  <c r="BU200" i="18"/>
  <c r="BT200" i="18"/>
  <c r="BS200" i="18"/>
  <c r="BR200" i="18"/>
  <c r="AR200" i="18"/>
  <c r="AQ200" i="18"/>
  <c r="AP200" i="18"/>
  <c r="AJ200" i="18"/>
  <c r="AI200" i="18"/>
  <c r="AH200" i="18"/>
  <c r="BX199" i="18"/>
  <c r="BW199" i="18"/>
  <c r="BU199" i="18"/>
  <c r="BT199" i="18"/>
  <c r="BS199" i="18"/>
  <c r="BR199" i="18"/>
  <c r="AR199" i="18"/>
  <c r="AQ199" i="18"/>
  <c r="AP199" i="18"/>
  <c r="AJ199" i="18"/>
  <c r="AI199" i="18"/>
  <c r="AH199" i="18"/>
  <c r="BX198" i="18"/>
  <c r="BW198" i="18"/>
  <c r="BU198" i="18"/>
  <c r="BT198" i="18"/>
  <c r="BS198" i="18"/>
  <c r="BR198" i="18"/>
  <c r="AR198" i="18"/>
  <c r="AQ198" i="18"/>
  <c r="AP198" i="18"/>
  <c r="AJ198" i="18"/>
  <c r="AI198" i="18"/>
  <c r="AH198" i="18"/>
  <c r="BX197" i="18"/>
  <c r="BW197" i="18"/>
  <c r="BU197" i="18"/>
  <c r="BT197" i="18"/>
  <c r="BS197" i="18"/>
  <c r="BR197" i="18"/>
  <c r="AR197" i="18"/>
  <c r="AQ197" i="18"/>
  <c r="AP197" i="18"/>
  <c r="AJ197" i="18"/>
  <c r="AI197" i="18"/>
  <c r="AH197" i="18"/>
  <c r="BX196" i="18"/>
  <c r="BW196" i="18"/>
  <c r="BU196" i="18"/>
  <c r="BT196" i="18"/>
  <c r="BS196" i="18"/>
  <c r="BR196" i="18"/>
  <c r="AR196" i="18"/>
  <c r="AQ196" i="18"/>
  <c r="AP196" i="18"/>
  <c r="AJ196" i="18"/>
  <c r="AI196" i="18"/>
  <c r="AH196" i="18"/>
  <c r="BX195" i="18"/>
  <c r="BW195" i="18"/>
  <c r="BU195" i="18"/>
  <c r="BT195" i="18"/>
  <c r="BS195" i="18"/>
  <c r="BR195" i="18"/>
  <c r="AR195" i="18"/>
  <c r="AQ195" i="18"/>
  <c r="AP195" i="18"/>
  <c r="AJ195" i="18"/>
  <c r="AI195" i="18"/>
  <c r="BX194" i="18"/>
  <c r="BW194" i="18"/>
  <c r="BU194" i="18"/>
  <c r="BT194" i="18"/>
  <c r="BS194" i="18"/>
  <c r="BR194" i="18"/>
  <c r="AR194" i="18"/>
  <c r="AQ194" i="18"/>
  <c r="AP194" i="18"/>
  <c r="AJ194" i="18"/>
  <c r="AI194" i="18"/>
  <c r="BX193" i="18"/>
  <c r="BW193" i="18"/>
  <c r="BU193" i="18"/>
  <c r="BT193" i="18"/>
  <c r="BS193" i="18"/>
  <c r="BR193" i="18"/>
  <c r="AR193" i="18"/>
  <c r="AQ193" i="18"/>
  <c r="AP193" i="18"/>
  <c r="AJ193" i="18"/>
  <c r="AI193" i="18"/>
  <c r="BX192" i="18"/>
  <c r="BW192" i="18"/>
  <c r="BU192" i="18"/>
  <c r="BT192" i="18"/>
  <c r="BS192" i="18"/>
  <c r="BR192" i="18"/>
  <c r="AR192" i="18"/>
  <c r="AQ192" i="18"/>
  <c r="AP192" i="18"/>
  <c r="AJ192" i="18"/>
  <c r="AI192" i="18"/>
  <c r="BX191" i="18"/>
  <c r="BW191" i="18"/>
  <c r="BU191" i="18"/>
  <c r="BT191" i="18"/>
  <c r="BS191" i="18"/>
  <c r="BR191" i="18"/>
  <c r="AR191" i="18"/>
  <c r="AQ191" i="18"/>
  <c r="AP191" i="18"/>
  <c r="AJ191" i="18"/>
  <c r="AI191" i="18"/>
  <c r="BX190" i="18"/>
  <c r="BW190" i="18"/>
  <c r="BU190" i="18"/>
  <c r="BT190" i="18"/>
  <c r="BS190" i="18"/>
  <c r="BR190" i="18"/>
  <c r="AR190" i="18"/>
  <c r="AQ190" i="18"/>
  <c r="AP190" i="18"/>
  <c r="AJ190" i="18"/>
  <c r="AI190" i="18"/>
  <c r="BX189" i="18"/>
  <c r="BW189" i="18"/>
  <c r="BU189" i="18"/>
  <c r="BT189" i="18"/>
  <c r="BS189" i="18"/>
  <c r="BR189" i="18"/>
  <c r="AR189" i="18"/>
  <c r="AQ189" i="18"/>
  <c r="AP189" i="18"/>
  <c r="AJ189" i="18"/>
  <c r="AI189" i="18"/>
  <c r="BX188" i="18"/>
  <c r="BW188" i="18"/>
  <c r="BU188" i="18"/>
  <c r="BT188" i="18"/>
  <c r="BS188" i="18"/>
  <c r="BR188" i="18"/>
  <c r="AR188" i="18"/>
  <c r="AQ188" i="18"/>
  <c r="AP188" i="18"/>
  <c r="AJ188" i="18"/>
  <c r="AI188" i="18"/>
  <c r="BX187" i="18"/>
  <c r="BW187" i="18"/>
  <c r="BU187" i="18"/>
  <c r="BT187" i="18"/>
  <c r="BS187" i="18"/>
  <c r="BR187" i="18"/>
  <c r="AR187" i="18"/>
  <c r="AQ187" i="18"/>
  <c r="AP187" i="18"/>
  <c r="AJ187" i="18"/>
  <c r="AI187" i="18"/>
  <c r="BX186" i="18"/>
  <c r="BW186" i="18"/>
  <c r="BU186" i="18"/>
  <c r="BT186" i="18"/>
  <c r="BS186" i="18"/>
  <c r="BR186" i="18"/>
  <c r="AR186" i="18"/>
  <c r="AQ186" i="18"/>
  <c r="AP186" i="18"/>
  <c r="AJ186" i="18"/>
  <c r="AI186" i="18"/>
  <c r="BX185" i="18"/>
  <c r="BW185" i="18"/>
  <c r="BU185" i="18"/>
  <c r="BT185" i="18"/>
  <c r="BS185" i="18"/>
  <c r="BR185" i="18"/>
  <c r="AR185" i="18"/>
  <c r="AQ185" i="18"/>
  <c r="AP185" i="18"/>
  <c r="AJ185" i="18"/>
  <c r="AI185" i="18"/>
  <c r="BX184" i="18"/>
  <c r="BW184" i="18"/>
  <c r="BU184" i="18"/>
  <c r="BT184" i="18"/>
  <c r="BS184" i="18"/>
  <c r="BR184" i="18"/>
  <c r="AR184" i="18"/>
  <c r="AQ184" i="18"/>
  <c r="AP184" i="18"/>
  <c r="AJ184" i="18"/>
  <c r="AI184" i="18"/>
  <c r="BX183" i="18"/>
  <c r="BW183" i="18"/>
  <c r="BU183" i="18"/>
  <c r="BT183" i="18"/>
  <c r="BS183" i="18"/>
  <c r="BR183" i="18"/>
  <c r="AR183" i="18"/>
  <c r="AQ183" i="18"/>
  <c r="AP183" i="18"/>
  <c r="AJ183" i="18"/>
  <c r="AI183" i="18"/>
  <c r="BX182" i="18"/>
  <c r="BW182" i="18"/>
  <c r="BU182" i="18"/>
  <c r="BT182" i="18"/>
  <c r="BS182" i="18"/>
  <c r="BR182" i="18"/>
  <c r="AR182" i="18"/>
  <c r="AQ182" i="18"/>
  <c r="AP182" i="18"/>
  <c r="AJ182" i="18"/>
  <c r="AI182" i="18"/>
  <c r="BX181" i="18"/>
  <c r="BW181" i="18"/>
  <c r="BU181" i="18"/>
  <c r="BT181" i="18"/>
  <c r="BS181" i="18"/>
  <c r="BR181" i="18"/>
  <c r="AR181" i="18"/>
  <c r="AQ181" i="18"/>
  <c r="AP181" i="18"/>
  <c r="AJ181" i="18"/>
  <c r="AI181" i="18"/>
  <c r="BX180" i="18"/>
  <c r="BW180" i="18"/>
  <c r="BU180" i="18"/>
  <c r="BT180" i="18"/>
  <c r="BS180" i="18"/>
  <c r="BR180" i="18"/>
  <c r="AR180" i="18"/>
  <c r="AQ180" i="18"/>
  <c r="AP180" i="18"/>
  <c r="AJ180" i="18"/>
  <c r="AI180" i="18"/>
  <c r="BX179" i="18"/>
  <c r="BW179" i="18"/>
  <c r="BU179" i="18"/>
  <c r="BT179" i="18"/>
  <c r="BS179" i="18"/>
  <c r="BR179" i="18"/>
  <c r="AR179" i="18"/>
  <c r="AQ179" i="18"/>
  <c r="AP179" i="18"/>
  <c r="AJ179" i="18"/>
  <c r="AI179" i="18"/>
  <c r="BX178" i="18"/>
  <c r="BW178" i="18"/>
  <c r="BU178" i="18"/>
  <c r="BT178" i="18"/>
  <c r="BS178" i="18"/>
  <c r="BR178" i="18"/>
  <c r="AR178" i="18"/>
  <c r="AQ178" i="18"/>
  <c r="AP178" i="18"/>
  <c r="AJ178" i="18"/>
  <c r="AI178" i="18"/>
  <c r="BX177" i="18"/>
  <c r="BW177" i="18"/>
  <c r="BU177" i="18"/>
  <c r="BT177" i="18"/>
  <c r="BS177" i="18"/>
  <c r="BR177" i="18"/>
  <c r="AR177" i="18"/>
  <c r="AQ177" i="18"/>
  <c r="AP177" i="18"/>
  <c r="AJ177" i="18"/>
  <c r="AI177" i="18"/>
  <c r="BX176" i="18"/>
  <c r="BW176" i="18"/>
  <c r="BU176" i="18"/>
  <c r="BT176" i="18"/>
  <c r="BS176" i="18"/>
  <c r="BR176" i="18"/>
  <c r="AR176" i="18"/>
  <c r="AQ176" i="18"/>
  <c r="AP176" i="18"/>
  <c r="AJ176" i="18"/>
  <c r="AI176" i="18"/>
  <c r="BX175" i="18"/>
  <c r="BW175" i="18"/>
  <c r="BU175" i="18"/>
  <c r="BT175" i="18"/>
  <c r="BS175" i="18"/>
  <c r="BR175" i="18"/>
  <c r="AR175" i="18"/>
  <c r="AQ175" i="18"/>
  <c r="AP175" i="18"/>
  <c r="AJ175" i="18"/>
  <c r="AI175" i="18"/>
  <c r="BX174" i="18"/>
  <c r="BW174" i="18"/>
  <c r="BU174" i="18"/>
  <c r="BT174" i="18"/>
  <c r="BS174" i="18"/>
  <c r="BR174" i="18"/>
  <c r="AR174" i="18"/>
  <c r="AQ174" i="18"/>
  <c r="AP174" i="18"/>
  <c r="AJ174" i="18"/>
  <c r="AI174" i="18"/>
  <c r="BX173" i="18"/>
  <c r="BW173" i="18"/>
  <c r="BU173" i="18"/>
  <c r="BT173" i="18"/>
  <c r="BS173" i="18"/>
  <c r="BR173" i="18"/>
  <c r="AR173" i="18"/>
  <c r="AQ173" i="18"/>
  <c r="AP173" i="18"/>
  <c r="AJ173" i="18"/>
  <c r="AI173" i="18"/>
  <c r="BX172" i="18"/>
  <c r="BW172" i="18"/>
  <c r="BU172" i="18"/>
  <c r="BT172" i="18"/>
  <c r="BS172" i="18"/>
  <c r="BR172" i="18"/>
  <c r="AR172" i="18"/>
  <c r="AQ172" i="18"/>
  <c r="AP172" i="18"/>
  <c r="AJ172" i="18"/>
  <c r="AI172" i="18"/>
  <c r="BX171" i="18"/>
  <c r="BW171" i="18"/>
  <c r="BU171" i="18"/>
  <c r="BT171" i="18"/>
  <c r="BS171" i="18"/>
  <c r="BR171" i="18"/>
  <c r="AR171" i="18"/>
  <c r="AQ171" i="18"/>
  <c r="AP171" i="18"/>
  <c r="AJ171" i="18"/>
  <c r="AI171" i="18"/>
  <c r="BX170" i="18"/>
  <c r="BW170" i="18"/>
  <c r="BU170" i="18"/>
  <c r="BT170" i="18"/>
  <c r="BS170" i="18"/>
  <c r="BR170" i="18"/>
  <c r="AR170" i="18"/>
  <c r="AQ170" i="18"/>
  <c r="AP170" i="18"/>
  <c r="AJ170" i="18"/>
  <c r="AI170" i="18"/>
  <c r="BX169" i="18"/>
  <c r="BW169" i="18"/>
  <c r="BU169" i="18"/>
  <c r="BT169" i="18"/>
  <c r="BS169" i="18"/>
  <c r="BR169" i="18"/>
  <c r="AR169" i="18"/>
  <c r="AQ169" i="18"/>
  <c r="AP169" i="18"/>
  <c r="AJ169" i="18"/>
  <c r="AI169" i="18"/>
  <c r="BX168" i="18"/>
  <c r="BW168" i="18"/>
  <c r="BU168" i="18"/>
  <c r="BT168" i="18"/>
  <c r="BS168" i="18"/>
  <c r="BR168" i="18"/>
  <c r="AR168" i="18"/>
  <c r="AQ168" i="18"/>
  <c r="AP168" i="18"/>
  <c r="AJ168" i="18"/>
  <c r="AI168" i="18"/>
  <c r="BX167" i="18"/>
  <c r="BW167" i="18"/>
  <c r="BU167" i="18"/>
  <c r="BT167" i="18"/>
  <c r="BS167" i="18"/>
  <c r="BR167" i="18"/>
  <c r="AR167" i="18"/>
  <c r="AQ167" i="18"/>
  <c r="AP167" i="18"/>
  <c r="AJ167" i="18"/>
  <c r="AI167" i="18"/>
  <c r="BX166" i="18"/>
  <c r="BW166" i="18"/>
  <c r="BU166" i="18"/>
  <c r="BT166" i="18"/>
  <c r="BS166" i="18"/>
  <c r="BR166" i="18"/>
  <c r="AR166" i="18"/>
  <c r="AQ166" i="18"/>
  <c r="AP166" i="18"/>
  <c r="AJ166" i="18"/>
  <c r="AI166" i="18"/>
  <c r="BX165" i="18"/>
  <c r="BW165" i="18"/>
  <c r="BU165" i="18"/>
  <c r="BT165" i="18"/>
  <c r="BS165" i="18"/>
  <c r="BR165" i="18"/>
  <c r="AR165" i="18"/>
  <c r="AQ165" i="18"/>
  <c r="AP165" i="18"/>
  <c r="AJ165" i="18"/>
  <c r="AI165" i="18"/>
  <c r="BX164" i="18"/>
  <c r="BW164" i="18"/>
  <c r="BU164" i="18"/>
  <c r="BT164" i="18"/>
  <c r="BS164" i="18"/>
  <c r="BR164" i="18"/>
  <c r="AR164" i="18"/>
  <c r="AQ164" i="18"/>
  <c r="AP164" i="18"/>
  <c r="AJ164" i="18"/>
  <c r="AI164" i="18"/>
  <c r="BX163" i="18"/>
  <c r="BW163" i="18"/>
  <c r="BU163" i="18"/>
  <c r="BT163" i="18"/>
  <c r="BS163" i="18"/>
  <c r="BR163" i="18"/>
  <c r="AR163" i="18"/>
  <c r="AQ163" i="18"/>
  <c r="AP163" i="18"/>
  <c r="AJ163" i="18"/>
  <c r="AI163" i="18"/>
  <c r="BX162" i="18"/>
  <c r="BW162" i="18"/>
  <c r="BU162" i="18"/>
  <c r="BT162" i="18"/>
  <c r="BS162" i="18"/>
  <c r="BR162" i="18"/>
  <c r="AR162" i="18"/>
  <c r="AQ162" i="18"/>
  <c r="AP162" i="18"/>
  <c r="AJ162" i="18"/>
  <c r="AI162" i="18"/>
  <c r="BX161" i="18"/>
  <c r="BW161" i="18"/>
  <c r="BU161" i="18"/>
  <c r="BT161" i="18"/>
  <c r="BS161" i="18"/>
  <c r="BR161" i="18"/>
  <c r="AR161" i="18"/>
  <c r="AQ161" i="18"/>
  <c r="AP161" i="18"/>
  <c r="AJ161" i="18"/>
  <c r="AI161" i="18"/>
  <c r="BX160" i="18"/>
  <c r="BW160" i="18"/>
  <c r="BU160" i="18"/>
  <c r="BT160" i="18"/>
  <c r="BS160" i="18"/>
  <c r="BR160" i="18"/>
  <c r="AR160" i="18"/>
  <c r="AQ160" i="18"/>
  <c r="AP160" i="18"/>
  <c r="AJ160" i="18"/>
  <c r="AI160" i="18"/>
  <c r="BX159" i="18"/>
  <c r="BW159" i="18"/>
  <c r="BU159" i="18"/>
  <c r="BT159" i="18"/>
  <c r="BS159" i="18"/>
  <c r="BR159" i="18"/>
  <c r="AR159" i="18"/>
  <c r="AQ159" i="18"/>
  <c r="AP159" i="18"/>
  <c r="AJ159" i="18"/>
  <c r="AI159" i="18"/>
  <c r="BX158" i="18"/>
  <c r="BW158" i="18"/>
  <c r="BU158" i="18"/>
  <c r="BT158" i="18"/>
  <c r="BS158" i="18"/>
  <c r="BR158" i="18"/>
  <c r="AR158" i="18"/>
  <c r="AQ158" i="18"/>
  <c r="AP158" i="18"/>
  <c r="AJ158" i="18"/>
  <c r="AI158" i="18"/>
  <c r="BX157" i="18"/>
  <c r="BW157" i="18"/>
  <c r="BU157" i="18"/>
  <c r="BT157" i="18"/>
  <c r="BS157" i="18"/>
  <c r="BR157" i="18"/>
  <c r="AR157" i="18"/>
  <c r="AQ157" i="18"/>
  <c r="AP157" i="18"/>
  <c r="AJ157" i="18"/>
  <c r="AI157" i="18"/>
  <c r="BX156" i="18"/>
  <c r="BW156" i="18"/>
  <c r="BU156" i="18"/>
  <c r="BT156" i="18"/>
  <c r="BS156" i="18"/>
  <c r="BR156" i="18"/>
  <c r="AR156" i="18"/>
  <c r="AQ156" i="18"/>
  <c r="AP156" i="18"/>
  <c r="AJ156" i="18"/>
  <c r="AI156" i="18"/>
  <c r="BX155" i="18"/>
  <c r="BW155" i="18"/>
  <c r="BU155" i="18"/>
  <c r="BT155" i="18"/>
  <c r="BS155" i="18"/>
  <c r="BR155" i="18"/>
  <c r="AR155" i="18"/>
  <c r="AQ155" i="18"/>
  <c r="AP155" i="18"/>
  <c r="AJ155" i="18"/>
  <c r="AI155" i="18"/>
  <c r="BX154" i="18"/>
  <c r="BW154" i="18"/>
  <c r="BU154" i="18"/>
  <c r="BT154" i="18"/>
  <c r="BS154" i="18"/>
  <c r="BR154" i="18"/>
  <c r="AR154" i="18"/>
  <c r="AQ154" i="18"/>
  <c r="AP154" i="18"/>
  <c r="AJ154" i="18"/>
  <c r="AI154" i="18"/>
  <c r="BX153" i="18"/>
  <c r="BW153" i="18"/>
  <c r="BU153" i="18"/>
  <c r="BT153" i="18"/>
  <c r="BS153" i="18"/>
  <c r="BR153" i="18"/>
  <c r="AR153" i="18"/>
  <c r="AQ153" i="18"/>
  <c r="AP153" i="18"/>
  <c r="AJ153" i="18"/>
  <c r="AI153" i="18"/>
  <c r="BX152" i="18"/>
  <c r="BW152" i="18"/>
  <c r="BU152" i="18"/>
  <c r="BT152" i="18"/>
  <c r="BS152" i="18"/>
  <c r="BR152" i="18"/>
  <c r="AR152" i="18"/>
  <c r="AQ152" i="18"/>
  <c r="AP152" i="18"/>
  <c r="AJ152" i="18"/>
  <c r="AI152" i="18"/>
  <c r="BX151" i="18"/>
  <c r="BW151" i="18"/>
  <c r="BU151" i="18"/>
  <c r="BT151" i="18"/>
  <c r="BS151" i="18"/>
  <c r="BR151" i="18"/>
  <c r="AR151" i="18"/>
  <c r="AQ151" i="18"/>
  <c r="AP151" i="18"/>
  <c r="AJ151" i="18"/>
  <c r="AI151" i="18"/>
  <c r="BX150" i="18"/>
  <c r="BW150" i="18"/>
  <c r="BU150" i="18"/>
  <c r="BT150" i="18"/>
  <c r="BS150" i="18"/>
  <c r="BR150" i="18"/>
  <c r="AR150" i="18"/>
  <c r="AQ150" i="18"/>
  <c r="AP150" i="18"/>
  <c r="AJ150" i="18"/>
  <c r="AI150" i="18"/>
  <c r="BX149" i="18"/>
  <c r="BW149" i="18"/>
  <c r="BU149" i="18"/>
  <c r="BT149" i="18"/>
  <c r="BS149" i="18"/>
  <c r="BR149" i="18"/>
  <c r="AR149" i="18"/>
  <c r="AQ149" i="18"/>
  <c r="AP149" i="18"/>
  <c r="AJ149" i="18"/>
  <c r="AI149" i="18"/>
  <c r="BX148" i="18"/>
  <c r="BW148" i="18"/>
  <c r="BU148" i="18"/>
  <c r="BT148" i="18"/>
  <c r="BS148" i="18"/>
  <c r="BR148" i="18"/>
  <c r="AR148" i="18"/>
  <c r="AQ148" i="18"/>
  <c r="AP148" i="18"/>
  <c r="AJ148" i="18"/>
  <c r="AI148" i="18"/>
  <c r="BX147" i="18"/>
  <c r="BW147" i="18"/>
  <c r="BU147" i="18"/>
  <c r="BT147" i="18"/>
  <c r="BS147" i="18"/>
  <c r="BR147" i="18"/>
  <c r="AR147" i="18"/>
  <c r="AQ147" i="18"/>
  <c r="AP147" i="18"/>
  <c r="AJ147" i="18"/>
  <c r="AI147" i="18"/>
  <c r="BX146" i="18"/>
  <c r="BW146" i="18"/>
  <c r="BU146" i="18"/>
  <c r="BT146" i="18"/>
  <c r="BS146" i="18"/>
  <c r="BR146" i="18"/>
  <c r="AR146" i="18"/>
  <c r="AQ146" i="18"/>
  <c r="AP146" i="18"/>
  <c r="AJ146" i="18"/>
  <c r="AI146" i="18"/>
  <c r="BX145" i="18"/>
  <c r="BW145" i="18"/>
  <c r="BU145" i="18"/>
  <c r="BT145" i="18"/>
  <c r="BS145" i="18"/>
  <c r="BR145" i="18"/>
  <c r="AR145" i="18"/>
  <c r="AQ145" i="18"/>
  <c r="AP145" i="18"/>
  <c r="AJ145" i="18"/>
  <c r="AI145" i="18"/>
  <c r="BX144" i="18"/>
  <c r="BW144" i="18"/>
  <c r="BU144" i="18"/>
  <c r="BT144" i="18"/>
  <c r="BS144" i="18"/>
  <c r="BR144" i="18"/>
  <c r="AR144" i="18"/>
  <c r="AQ144" i="18"/>
  <c r="AP144" i="18"/>
  <c r="AJ144" i="18"/>
  <c r="AI144" i="18"/>
  <c r="BX143" i="18"/>
  <c r="BW143" i="18"/>
  <c r="BU143" i="18"/>
  <c r="BT143" i="18"/>
  <c r="BS143" i="18"/>
  <c r="BR143" i="18"/>
  <c r="AR143" i="18"/>
  <c r="AQ143" i="18"/>
  <c r="AP143" i="18"/>
  <c r="AJ143" i="18"/>
  <c r="AI143" i="18"/>
  <c r="BX142" i="18"/>
  <c r="BW142" i="18"/>
  <c r="BU142" i="18"/>
  <c r="BT142" i="18"/>
  <c r="BS142" i="18"/>
  <c r="BR142" i="18"/>
  <c r="AR142" i="18"/>
  <c r="AQ142" i="18"/>
  <c r="AP142" i="18"/>
  <c r="AJ142" i="18"/>
  <c r="AI142" i="18"/>
  <c r="BX141" i="18"/>
  <c r="BW141" i="18"/>
  <c r="BU141" i="18"/>
  <c r="BT141" i="18"/>
  <c r="BS141" i="18"/>
  <c r="BR141" i="18"/>
  <c r="AR141" i="18"/>
  <c r="AQ141" i="18"/>
  <c r="AP141" i="18"/>
  <c r="AJ141" i="18"/>
  <c r="AI141" i="18"/>
  <c r="BX140" i="18"/>
  <c r="BW140" i="18"/>
  <c r="BU140" i="18"/>
  <c r="BT140" i="18"/>
  <c r="BS140" i="18"/>
  <c r="BR140" i="18"/>
  <c r="AR140" i="18"/>
  <c r="AQ140" i="18"/>
  <c r="AP140" i="18"/>
  <c r="AJ140" i="18"/>
  <c r="AI140" i="18"/>
  <c r="BX139" i="18"/>
  <c r="BW139" i="18"/>
  <c r="BU139" i="18"/>
  <c r="BT139" i="18"/>
  <c r="BS139" i="18"/>
  <c r="BR139" i="18"/>
  <c r="AR139" i="18"/>
  <c r="AQ139" i="18"/>
  <c r="AP139" i="18"/>
  <c r="AJ139" i="18"/>
  <c r="AI139" i="18"/>
  <c r="BX138" i="18"/>
  <c r="BW138" i="18"/>
  <c r="BU138" i="18"/>
  <c r="BT138" i="18"/>
  <c r="BS138" i="18"/>
  <c r="BR138" i="18"/>
  <c r="AR138" i="18"/>
  <c r="AQ138" i="18"/>
  <c r="AP138" i="18"/>
  <c r="AJ138" i="18"/>
  <c r="AI138" i="18"/>
  <c r="BX137" i="18"/>
  <c r="BW137" i="18"/>
  <c r="BU137" i="18"/>
  <c r="BT137" i="18"/>
  <c r="BS137" i="18"/>
  <c r="BR137" i="18"/>
  <c r="AR137" i="18"/>
  <c r="AQ137" i="18"/>
  <c r="AP137" i="18"/>
  <c r="AJ137" i="18"/>
  <c r="AI137" i="18"/>
  <c r="BX136" i="18"/>
  <c r="BW136" i="18"/>
  <c r="BU136" i="18"/>
  <c r="BT136" i="18"/>
  <c r="BS136" i="18"/>
  <c r="BR136" i="18"/>
  <c r="AR136" i="18"/>
  <c r="AQ136" i="18"/>
  <c r="AP136" i="18"/>
  <c r="AJ136" i="18"/>
  <c r="AI136" i="18"/>
  <c r="BX135" i="18"/>
  <c r="BW135" i="18"/>
  <c r="BU135" i="18"/>
  <c r="BT135" i="18"/>
  <c r="BS135" i="18"/>
  <c r="BR135" i="18"/>
  <c r="AR135" i="18"/>
  <c r="AQ135" i="18"/>
  <c r="AP135" i="18"/>
  <c r="AJ135" i="18"/>
  <c r="AI135" i="18"/>
  <c r="BX134" i="18"/>
  <c r="BW134" i="18"/>
  <c r="BU134" i="18"/>
  <c r="BT134" i="18"/>
  <c r="BS134" i="18"/>
  <c r="BR134" i="18"/>
  <c r="AR134" i="18"/>
  <c r="AQ134" i="18"/>
  <c r="AP134" i="18"/>
  <c r="AJ134" i="18"/>
  <c r="AI134" i="18"/>
  <c r="BX133" i="18"/>
  <c r="BW133" i="18"/>
  <c r="BU133" i="18"/>
  <c r="BT133" i="18"/>
  <c r="BS133" i="18"/>
  <c r="BR133" i="18"/>
  <c r="AR133" i="18"/>
  <c r="AQ133" i="18"/>
  <c r="AP133" i="18"/>
  <c r="AJ133" i="18"/>
  <c r="AI133" i="18"/>
  <c r="BX132" i="18"/>
  <c r="BW132" i="18"/>
  <c r="BU132" i="18"/>
  <c r="BT132" i="18"/>
  <c r="BS132" i="18"/>
  <c r="BR132" i="18"/>
  <c r="AR132" i="18"/>
  <c r="AQ132" i="18"/>
  <c r="AP132" i="18"/>
  <c r="AJ132" i="18"/>
  <c r="AI132" i="18"/>
  <c r="BX131" i="18"/>
  <c r="BW131" i="18"/>
  <c r="BU131" i="18"/>
  <c r="BT131" i="18"/>
  <c r="BS131" i="18"/>
  <c r="BR131" i="18"/>
  <c r="AR131" i="18"/>
  <c r="AQ131" i="18"/>
  <c r="AP131" i="18"/>
  <c r="AJ131" i="18"/>
  <c r="AI131" i="18"/>
  <c r="BX130" i="18"/>
  <c r="BW130" i="18"/>
  <c r="BU130" i="18"/>
  <c r="BT130" i="18"/>
  <c r="BS130" i="18"/>
  <c r="BR130" i="18"/>
  <c r="AR130" i="18"/>
  <c r="AQ130" i="18"/>
  <c r="AP130" i="18"/>
  <c r="AJ130" i="18"/>
  <c r="AI130" i="18"/>
  <c r="BX129" i="18"/>
  <c r="BW129" i="18"/>
  <c r="BU129" i="18"/>
  <c r="BT129" i="18"/>
  <c r="BS129" i="18"/>
  <c r="BR129" i="18"/>
  <c r="AR129" i="18"/>
  <c r="AQ129" i="18"/>
  <c r="AP129" i="18"/>
  <c r="AJ129" i="18"/>
  <c r="AI129" i="18"/>
  <c r="BX128" i="18"/>
  <c r="BW128" i="18"/>
  <c r="BU128" i="18"/>
  <c r="BT128" i="18"/>
  <c r="BS128" i="18"/>
  <c r="BR128" i="18"/>
  <c r="AR128" i="18"/>
  <c r="AQ128" i="18"/>
  <c r="AP128" i="18"/>
  <c r="AJ128" i="18"/>
  <c r="AI128" i="18"/>
  <c r="BX127" i="18"/>
  <c r="BW127" i="18"/>
  <c r="BU127" i="18"/>
  <c r="BT127" i="18"/>
  <c r="BS127" i="18"/>
  <c r="BR127" i="18"/>
  <c r="AR127" i="18"/>
  <c r="AQ127" i="18"/>
  <c r="AP127" i="18"/>
  <c r="AJ127" i="18"/>
  <c r="AI127" i="18"/>
  <c r="BX126" i="18"/>
  <c r="BW126" i="18"/>
  <c r="BU126" i="18"/>
  <c r="BT126" i="18"/>
  <c r="BS126" i="18"/>
  <c r="BR126" i="18"/>
  <c r="AR126" i="18"/>
  <c r="AQ126" i="18"/>
  <c r="AP126" i="18"/>
  <c r="AJ126" i="18"/>
  <c r="AI126" i="18"/>
  <c r="BX125" i="18"/>
  <c r="BW125" i="18"/>
  <c r="BU125" i="18"/>
  <c r="BT125" i="18"/>
  <c r="BS125" i="18"/>
  <c r="BR125" i="18"/>
  <c r="AR125" i="18"/>
  <c r="AQ125" i="18"/>
  <c r="AP125" i="18"/>
  <c r="AJ125" i="18"/>
  <c r="AI125" i="18"/>
  <c r="BX124" i="18"/>
  <c r="BW124" i="18"/>
  <c r="BU124" i="18"/>
  <c r="BT124" i="18"/>
  <c r="BS124" i="18"/>
  <c r="BR124" i="18"/>
  <c r="AR124" i="18"/>
  <c r="AQ124" i="18"/>
  <c r="AP124" i="18"/>
  <c r="AJ124" i="18"/>
  <c r="AI124" i="18"/>
  <c r="BX123" i="18"/>
  <c r="BW123" i="18"/>
  <c r="BU123" i="18"/>
  <c r="BT123" i="18"/>
  <c r="BS123" i="18"/>
  <c r="BR123" i="18"/>
  <c r="AR123" i="18"/>
  <c r="AQ123" i="18"/>
  <c r="AP123" i="18"/>
  <c r="AJ123" i="18"/>
  <c r="AI123" i="18"/>
  <c r="BX122" i="18"/>
  <c r="BW122" i="18"/>
  <c r="BU122" i="18"/>
  <c r="BT122" i="18"/>
  <c r="BS122" i="18"/>
  <c r="BR122" i="18"/>
  <c r="AR122" i="18"/>
  <c r="AQ122" i="18"/>
  <c r="AP122" i="18"/>
  <c r="AJ122" i="18"/>
  <c r="AI122" i="18"/>
  <c r="BX121" i="18"/>
  <c r="BW121" i="18"/>
  <c r="BU121" i="18"/>
  <c r="BT121" i="18"/>
  <c r="BS121" i="18"/>
  <c r="BR121" i="18"/>
  <c r="AR121" i="18"/>
  <c r="AQ121" i="18"/>
  <c r="AP121" i="18"/>
  <c r="AJ121" i="18"/>
  <c r="AI121" i="18"/>
  <c r="BX120" i="18"/>
  <c r="BW120" i="18"/>
  <c r="BU120" i="18"/>
  <c r="BT120" i="18"/>
  <c r="BS120" i="18"/>
  <c r="BR120" i="18"/>
  <c r="AR120" i="18"/>
  <c r="AQ120" i="18"/>
  <c r="AP120" i="18"/>
  <c r="AJ120" i="18"/>
  <c r="AI120" i="18"/>
  <c r="BX119" i="18"/>
  <c r="BW119" i="18"/>
  <c r="BU119" i="18"/>
  <c r="BT119" i="18"/>
  <c r="BS119" i="18"/>
  <c r="BR119" i="18"/>
  <c r="AR119" i="18"/>
  <c r="AQ119" i="18"/>
  <c r="AP119" i="18"/>
  <c r="AJ119" i="18"/>
  <c r="AI119" i="18"/>
  <c r="BX118" i="18"/>
  <c r="BW118" i="18"/>
  <c r="BU118" i="18"/>
  <c r="BT118" i="18"/>
  <c r="BS118" i="18"/>
  <c r="BR118" i="18"/>
  <c r="AR118" i="18"/>
  <c r="AQ118" i="18"/>
  <c r="AP118" i="18"/>
  <c r="AJ118" i="18"/>
  <c r="AI118" i="18"/>
  <c r="BX117" i="18"/>
  <c r="BW117" i="18"/>
  <c r="BU117" i="18"/>
  <c r="BT117" i="18"/>
  <c r="BS117" i="18"/>
  <c r="BR117" i="18"/>
  <c r="AR117" i="18"/>
  <c r="AQ117" i="18"/>
  <c r="AP117" i="18"/>
  <c r="AJ117" i="18"/>
  <c r="AI117" i="18"/>
  <c r="BX116" i="18"/>
  <c r="BW116" i="18"/>
  <c r="BU116" i="18"/>
  <c r="BT116" i="18"/>
  <c r="BS116" i="18"/>
  <c r="BR116" i="18"/>
  <c r="AR116" i="18"/>
  <c r="AQ116" i="18"/>
  <c r="AP116" i="18"/>
  <c r="AJ116" i="18"/>
  <c r="AI116" i="18"/>
  <c r="AD116" i="18"/>
  <c r="AC116" i="18"/>
  <c r="AB116" i="18"/>
  <c r="BX115" i="18"/>
  <c r="BW115" i="18"/>
  <c r="BU115" i="18"/>
  <c r="BT115" i="18"/>
  <c r="BS115" i="18"/>
  <c r="BR115" i="18"/>
  <c r="AR115" i="18"/>
  <c r="AQ115" i="18"/>
  <c r="AP115" i="18"/>
  <c r="AJ115" i="18"/>
  <c r="AI115" i="18"/>
  <c r="AD115" i="18"/>
  <c r="AC115" i="18"/>
  <c r="AB115" i="18"/>
  <c r="BX114" i="18"/>
  <c r="BW114" i="18"/>
  <c r="BU114" i="18"/>
  <c r="BT114" i="18"/>
  <c r="BS114" i="18"/>
  <c r="BR114" i="18"/>
  <c r="AR114" i="18"/>
  <c r="AQ114" i="18"/>
  <c r="AP114" i="18"/>
  <c r="AJ114" i="18"/>
  <c r="AI114" i="18"/>
  <c r="AD114" i="18"/>
  <c r="AC114" i="18"/>
  <c r="AB114" i="18"/>
  <c r="BX113" i="18"/>
  <c r="BW113" i="18"/>
  <c r="BU113" i="18"/>
  <c r="BT113" i="18"/>
  <c r="BS113" i="18"/>
  <c r="BR113" i="18"/>
  <c r="AJ113" i="18"/>
  <c r="AI113" i="18"/>
  <c r="AD113" i="18"/>
  <c r="AC113" i="18"/>
  <c r="AB113" i="18"/>
  <c r="BX112" i="18"/>
  <c r="BW112" i="18"/>
  <c r="BU112" i="18"/>
  <c r="BT112" i="18"/>
  <c r="BS112" i="18"/>
  <c r="BR112" i="18"/>
  <c r="AJ112" i="18"/>
  <c r="AI112" i="18"/>
  <c r="AD112" i="18"/>
  <c r="AC112" i="18"/>
  <c r="AB112" i="18"/>
  <c r="BX111" i="18"/>
  <c r="BW111" i="18"/>
  <c r="BU111" i="18"/>
  <c r="BT111" i="18"/>
  <c r="BS111" i="18"/>
  <c r="BR111" i="18"/>
  <c r="AJ111" i="18"/>
  <c r="AI111" i="18"/>
  <c r="BX110" i="18"/>
  <c r="BW110" i="18"/>
  <c r="BU110" i="18"/>
  <c r="BT110" i="18"/>
  <c r="BS110" i="18"/>
  <c r="BR110" i="18"/>
  <c r="BX109" i="18"/>
  <c r="BW109" i="18"/>
  <c r="BU109" i="18"/>
  <c r="BT109" i="18"/>
  <c r="BS109" i="18"/>
  <c r="BR109" i="18"/>
  <c r="M109" i="18"/>
  <c r="AE110" i="18" s="1"/>
  <c r="BX108" i="18"/>
  <c r="BW108" i="18"/>
  <c r="BU108" i="18"/>
  <c r="BT108" i="18"/>
  <c r="BS108" i="18"/>
  <c r="BR108" i="18"/>
  <c r="AZ108" i="18"/>
  <c r="AZ109" i="18" s="1"/>
  <c r="M108" i="18"/>
  <c r="BX107" i="18"/>
  <c r="BW107" i="18"/>
  <c r="BU107" i="18"/>
  <c r="BT107" i="18"/>
  <c r="BS107" i="18"/>
  <c r="BR107" i="18"/>
  <c r="M107" i="18"/>
  <c r="BX106" i="18"/>
  <c r="BW106" i="18"/>
  <c r="BU106" i="18"/>
  <c r="BT106" i="18"/>
  <c r="BS106" i="18"/>
  <c r="BR106" i="18"/>
  <c r="AZ106" i="18"/>
  <c r="AZ107" i="18" s="1"/>
  <c r="M106" i="18"/>
  <c r="BX105" i="18"/>
  <c r="BW105" i="18"/>
  <c r="BU105" i="18"/>
  <c r="BT105" i="18"/>
  <c r="BS105" i="18"/>
  <c r="BR105" i="18"/>
  <c r="AZ105" i="18"/>
  <c r="M105" i="18"/>
  <c r="BX104" i="18"/>
  <c r="BW104" i="18"/>
  <c r="BU104" i="18"/>
  <c r="BT104" i="18"/>
  <c r="BS104" i="18"/>
  <c r="BR104" i="18"/>
  <c r="AZ104" i="18"/>
  <c r="M104" i="18"/>
  <c r="BX103" i="18"/>
  <c r="BW103" i="18"/>
  <c r="BU103" i="18"/>
  <c r="BT103" i="18"/>
  <c r="BS103" i="18"/>
  <c r="BR103" i="18"/>
  <c r="AZ103" i="18"/>
  <c r="M103" i="18"/>
  <c r="BX102" i="18"/>
  <c r="BW102" i="18"/>
  <c r="BU102" i="18"/>
  <c r="BT102" i="18"/>
  <c r="BS102" i="18"/>
  <c r="BR102" i="18"/>
  <c r="AZ102" i="18"/>
  <c r="M102" i="18"/>
  <c r="BX101" i="18"/>
  <c r="BW101" i="18"/>
  <c r="BU101" i="18"/>
  <c r="BT101" i="18"/>
  <c r="BS101" i="18"/>
  <c r="BR101" i="18"/>
  <c r="AZ101" i="18"/>
  <c r="M101" i="18"/>
  <c r="BX100" i="18"/>
  <c r="BW100" i="18"/>
  <c r="BU100" i="18"/>
  <c r="BT100" i="18"/>
  <c r="BS100" i="18"/>
  <c r="BR100" i="18"/>
  <c r="M100" i="18"/>
  <c r="BX99" i="18"/>
  <c r="BW99" i="18"/>
  <c r="BU99" i="18"/>
  <c r="BT99" i="18"/>
  <c r="BS99" i="18"/>
  <c r="BR99" i="18"/>
  <c r="M99" i="18"/>
  <c r="BX98" i="18"/>
  <c r="BW98" i="18"/>
  <c r="BU98" i="18"/>
  <c r="BT98" i="18"/>
  <c r="BS98" i="18"/>
  <c r="BR98" i="18"/>
  <c r="M98" i="18"/>
  <c r="BX97" i="18"/>
  <c r="BW97" i="18"/>
  <c r="BU97" i="18"/>
  <c r="BT97" i="18"/>
  <c r="BS97" i="18"/>
  <c r="BR97" i="18"/>
  <c r="M97" i="18"/>
  <c r="BX96" i="18"/>
  <c r="BW96" i="18"/>
  <c r="BU96" i="18"/>
  <c r="BT96" i="18"/>
  <c r="BS96" i="18"/>
  <c r="BR96" i="18"/>
  <c r="M96" i="18"/>
  <c r="BX95" i="18"/>
  <c r="BW95" i="18"/>
  <c r="BU95" i="18"/>
  <c r="BT95" i="18"/>
  <c r="BS95" i="18"/>
  <c r="BR95" i="18"/>
  <c r="M95" i="18"/>
  <c r="BX94" i="18"/>
  <c r="BW94" i="18"/>
  <c r="BU94" i="18"/>
  <c r="BT94" i="18"/>
  <c r="BS94" i="18"/>
  <c r="BR94" i="18"/>
  <c r="M94" i="18"/>
  <c r="BX93" i="18"/>
  <c r="BW93" i="18"/>
  <c r="BU93" i="18"/>
  <c r="BT93" i="18"/>
  <c r="BS93" i="18"/>
  <c r="BR93" i="18"/>
  <c r="M93" i="18"/>
  <c r="BX92" i="18"/>
  <c r="BW92" i="18"/>
  <c r="BU92" i="18"/>
  <c r="BT92" i="18"/>
  <c r="BS92" i="18"/>
  <c r="BR92" i="18"/>
  <c r="M92" i="18"/>
  <c r="BX91" i="18"/>
  <c r="BW91" i="18"/>
  <c r="BU91" i="18"/>
  <c r="BT91" i="18"/>
  <c r="BS91" i="18"/>
  <c r="BR91" i="18"/>
  <c r="M91" i="18"/>
  <c r="BX90" i="18"/>
  <c r="BW90" i="18"/>
  <c r="BU90" i="18"/>
  <c r="BT90" i="18"/>
  <c r="BS90" i="18"/>
  <c r="BR90" i="18"/>
  <c r="M90" i="18"/>
  <c r="BX89" i="18"/>
  <c r="BW89" i="18"/>
  <c r="BU89" i="18"/>
  <c r="BT89" i="18"/>
  <c r="BS89" i="18"/>
  <c r="BR89" i="18"/>
  <c r="M89" i="18"/>
  <c r="BX88" i="18"/>
  <c r="BW88" i="18"/>
  <c r="BU88" i="18"/>
  <c r="BT88" i="18"/>
  <c r="BS88" i="18"/>
  <c r="BR88" i="18"/>
  <c r="AZ88" i="18"/>
  <c r="AZ89" i="18" s="1"/>
  <c r="AZ90" i="18" s="1"/>
  <c r="AZ91" i="18" s="1"/>
  <c r="AZ92" i="18" s="1"/>
  <c r="AZ93" i="18" s="1"/>
  <c r="AZ94" i="18" s="1"/>
  <c r="AZ95" i="18" s="1"/>
  <c r="AZ96" i="18" s="1"/>
  <c r="AZ97" i="18" s="1"/>
  <c r="AZ98" i="18" s="1"/>
  <c r="AZ99" i="18" s="1"/>
  <c r="AZ100" i="18" s="1"/>
  <c r="M88" i="18"/>
  <c r="BX87" i="18"/>
  <c r="BW87" i="18"/>
  <c r="BU87" i="18"/>
  <c r="BT87" i="18"/>
  <c r="BS87" i="18"/>
  <c r="BR87" i="18"/>
  <c r="AZ87" i="18"/>
  <c r="M87" i="18"/>
  <c r="BX86" i="18"/>
  <c r="BW86" i="18"/>
  <c r="BU86" i="18"/>
  <c r="BT86" i="18"/>
  <c r="BS86" i="18"/>
  <c r="BR86" i="18"/>
  <c r="AZ86" i="18"/>
  <c r="M86" i="18"/>
  <c r="BX85" i="18"/>
  <c r="BW85" i="18"/>
  <c r="BU85" i="18"/>
  <c r="BT85" i="18"/>
  <c r="BS85" i="18"/>
  <c r="BR85" i="18"/>
  <c r="AZ85" i="18"/>
  <c r="M85" i="18"/>
  <c r="BX84" i="18"/>
  <c r="BW84" i="18"/>
  <c r="BU84" i="18"/>
  <c r="BT84" i="18"/>
  <c r="BS84" i="18"/>
  <c r="BR84" i="18"/>
  <c r="M84" i="18"/>
  <c r="BX83" i="18"/>
  <c r="BW83" i="18"/>
  <c r="BU83" i="18"/>
  <c r="BT83" i="18"/>
  <c r="BS83" i="18"/>
  <c r="BR83" i="18"/>
  <c r="M83" i="18"/>
  <c r="BX82" i="18"/>
  <c r="BW82" i="18"/>
  <c r="BU82" i="18"/>
  <c r="BT82" i="18"/>
  <c r="BS82" i="18"/>
  <c r="BR82" i="18"/>
  <c r="M82" i="18"/>
  <c r="BX81" i="18"/>
  <c r="BW81" i="18"/>
  <c r="BU81" i="18"/>
  <c r="BT81" i="18"/>
  <c r="BS81" i="18"/>
  <c r="BR81" i="18"/>
  <c r="AZ81" i="18"/>
  <c r="AZ82" i="18" s="1"/>
  <c r="AZ83" i="18" s="1"/>
  <c r="AZ84" i="18" s="1"/>
  <c r="M81" i="18"/>
  <c r="BX80" i="18"/>
  <c r="BW80" i="18"/>
  <c r="BU80" i="18"/>
  <c r="BT80" i="18"/>
  <c r="BS80" i="18"/>
  <c r="BR80" i="18"/>
  <c r="AZ80" i="18"/>
  <c r="M80" i="18"/>
  <c r="BX79" i="18"/>
  <c r="BW79" i="18"/>
  <c r="BU79" i="18"/>
  <c r="BT79" i="18"/>
  <c r="BS79" i="18"/>
  <c r="BR79" i="18"/>
  <c r="AZ79" i="18"/>
  <c r="M79" i="18"/>
  <c r="BX78" i="18"/>
  <c r="BW78" i="18"/>
  <c r="BU78" i="18"/>
  <c r="BT78" i="18"/>
  <c r="BS78" i="18"/>
  <c r="BR78" i="18"/>
  <c r="AZ78" i="18"/>
  <c r="M78" i="18"/>
  <c r="BX77" i="18"/>
  <c r="BW77" i="18"/>
  <c r="BU77" i="18"/>
  <c r="BT77" i="18"/>
  <c r="BS77" i="18"/>
  <c r="BR77" i="18"/>
  <c r="AZ77" i="18"/>
  <c r="M77" i="18"/>
  <c r="BX76" i="18"/>
  <c r="BW76" i="18"/>
  <c r="BU76" i="18"/>
  <c r="BT76" i="18"/>
  <c r="BS76" i="18"/>
  <c r="BR76" i="18"/>
  <c r="AZ76" i="18"/>
  <c r="M76" i="18"/>
  <c r="BX75" i="18"/>
  <c r="BW75" i="18"/>
  <c r="BU75" i="18"/>
  <c r="BT75" i="18"/>
  <c r="BS75" i="18"/>
  <c r="BR75" i="18"/>
  <c r="AZ75" i="18"/>
  <c r="M75" i="18"/>
  <c r="BX74" i="18"/>
  <c r="BW74" i="18"/>
  <c r="BU74" i="18"/>
  <c r="BT74" i="18"/>
  <c r="BS74" i="18"/>
  <c r="BR74" i="18"/>
  <c r="AZ74" i="18"/>
  <c r="M74" i="18"/>
  <c r="BX73" i="18"/>
  <c r="BW73" i="18"/>
  <c r="BU73" i="18"/>
  <c r="BT73" i="18"/>
  <c r="BS73" i="18"/>
  <c r="BR73" i="18"/>
  <c r="M73" i="18"/>
  <c r="BX72" i="18"/>
  <c r="BW72" i="18"/>
  <c r="BU72" i="18"/>
  <c r="BT72" i="18"/>
  <c r="BS72" i="18"/>
  <c r="BR72" i="18"/>
  <c r="M72" i="18"/>
  <c r="BX71" i="18"/>
  <c r="BW71" i="18"/>
  <c r="BU71" i="18"/>
  <c r="BT71" i="18"/>
  <c r="BS71" i="18"/>
  <c r="BR71" i="18"/>
  <c r="M71" i="18"/>
  <c r="BX70" i="18"/>
  <c r="BW70" i="18"/>
  <c r="BU70" i="18"/>
  <c r="BT70" i="18"/>
  <c r="BS70" i="18"/>
  <c r="BR70" i="18"/>
  <c r="M70" i="18"/>
  <c r="BX69" i="18"/>
  <c r="BW69" i="18"/>
  <c r="BU69" i="18"/>
  <c r="BT69" i="18"/>
  <c r="BS69" i="18"/>
  <c r="BR69" i="18"/>
  <c r="AZ69" i="18"/>
  <c r="AZ70" i="18" s="1"/>
  <c r="AZ71" i="18" s="1"/>
  <c r="AZ72" i="18" s="1"/>
  <c r="AZ73" i="18" s="1"/>
  <c r="M69" i="18"/>
  <c r="BX68" i="18"/>
  <c r="BW68" i="18"/>
  <c r="BU68" i="18"/>
  <c r="BT68" i="18"/>
  <c r="BS68" i="18"/>
  <c r="BR68" i="18"/>
  <c r="AZ68" i="18"/>
  <c r="M68" i="18"/>
  <c r="BX67" i="18"/>
  <c r="BW67" i="18"/>
  <c r="BU67" i="18"/>
  <c r="BT67" i="18"/>
  <c r="BS67" i="18"/>
  <c r="BR67" i="18"/>
  <c r="AZ67" i="18"/>
  <c r="M67" i="18"/>
  <c r="BX66" i="18"/>
  <c r="BW66" i="18"/>
  <c r="BU66" i="18"/>
  <c r="BT66" i="18"/>
  <c r="BS66" i="18"/>
  <c r="BR66" i="18"/>
  <c r="M66" i="18"/>
  <c r="BX65" i="18"/>
  <c r="BW65" i="18"/>
  <c r="BU65" i="18"/>
  <c r="BT65" i="18"/>
  <c r="BS65" i="18"/>
  <c r="BR65" i="18"/>
  <c r="AZ65" i="18"/>
  <c r="M65" i="18"/>
  <c r="BX64" i="18"/>
  <c r="BW64" i="18"/>
  <c r="BU64" i="18"/>
  <c r="BT64" i="18"/>
  <c r="BS64" i="18"/>
  <c r="BR64" i="18"/>
  <c r="M64" i="18"/>
  <c r="BX63" i="18"/>
  <c r="BW63" i="18"/>
  <c r="BU63" i="18"/>
  <c r="BS63" i="18"/>
  <c r="BR63" i="18"/>
  <c r="M63" i="18"/>
  <c r="BX62" i="18"/>
  <c r="BW62" i="18"/>
  <c r="BU62" i="18"/>
  <c r="BS62" i="18"/>
  <c r="BR62" i="18"/>
  <c r="AZ62" i="18"/>
  <c r="M62" i="18"/>
  <c r="BX61" i="18"/>
  <c r="BW61" i="18"/>
  <c r="BU61" i="18"/>
  <c r="BS61" i="18"/>
  <c r="BR61" i="18"/>
  <c r="AZ61" i="18"/>
  <c r="M61" i="18"/>
  <c r="BX60" i="18"/>
  <c r="BW60" i="18"/>
  <c r="BU60" i="18"/>
  <c r="BS60" i="18"/>
  <c r="BR60" i="18"/>
  <c r="M60" i="18"/>
  <c r="BX59" i="18"/>
  <c r="BW59" i="18"/>
  <c r="BU59" i="18"/>
  <c r="BS59" i="18"/>
  <c r="BR59" i="18"/>
  <c r="M59" i="18"/>
  <c r="BX58" i="18"/>
  <c r="BW58" i="18"/>
  <c r="BU58" i="18"/>
  <c r="BS58" i="18"/>
  <c r="BR58" i="18"/>
  <c r="M58" i="18"/>
  <c r="BX57" i="18"/>
  <c r="BW57" i="18"/>
  <c r="BU57" i="18"/>
  <c r="BS57" i="18"/>
  <c r="BR57" i="18"/>
  <c r="M57" i="18"/>
  <c r="BX56" i="18"/>
  <c r="BW56" i="18"/>
  <c r="BU56" i="18"/>
  <c r="BS56" i="18"/>
  <c r="BR56" i="18"/>
  <c r="M56" i="18"/>
  <c r="BX55" i="18"/>
  <c r="BW55" i="18"/>
  <c r="BU55" i="18"/>
  <c r="BS55" i="18"/>
  <c r="BR55" i="18"/>
  <c r="M55" i="18"/>
  <c r="BX54" i="18"/>
  <c r="BW54" i="18"/>
  <c r="BU54" i="18"/>
  <c r="BS54" i="18"/>
  <c r="BR54" i="18"/>
  <c r="M54" i="18"/>
  <c r="BX53" i="18"/>
  <c r="BW53" i="18"/>
  <c r="BU53" i="18"/>
  <c r="BS53" i="18"/>
  <c r="BR53" i="18"/>
  <c r="AZ53" i="18"/>
  <c r="AZ54" i="18" s="1"/>
  <c r="M53" i="18"/>
  <c r="BX52" i="18"/>
  <c r="BW52" i="18"/>
  <c r="BU52" i="18"/>
  <c r="BS52" i="18"/>
  <c r="BR52" i="18"/>
  <c r="M52" i="18"/>
  <c r="BX51" i="18"/>
  <c r="BW51" i="18"/>
  <c r="BU51" i="18"/>
  <c r="BS51" i="18"/>
  <c r="BR51" i="18"/>
  <c r="M51" i="18"/>
  <c r="BX50" i="18"/>
  <c r="BW50" i="18"/>
  <c r="BU50" i="18"/>
  <c r="BS50" i="18"/>
  <c r="BR50" i="18"/>
  <c r="AZ50" i="18"/>
  <c r="AZ51" i="18" s="1"/>
  <c r="AZ52" i="18" s="1"/>
  <c r="M50" i="18"/>
  <c r="BX49" i="18"/>
  <c r="BW49" i="18"/>
  <c r="BU49" i="18"/>
  <c r="BS49" i="18"/>
  <c r="BR49" i="18"/>
  <c r="M49" i="18"/>
  <c r="BX48" i="18"/>
  <c r="BW48" i="18"/>
  <c r="BU48" i="18"/>
  <c r="BS48" i="18"/>
  <c r="BR48" i="18"/>
  <c r="M48" i="18"/>
  <c r="BX47" i="18"/>
  <c r="BW47" i="18"/>
  <c r="BU47" i="18"/>
  <c r="BS47" i="18"/>
  <c r="BR47" i="18"/>
  <c r="M47" i="18"/>
  <c r="BX46" i="18"/>
  <c r="BW46" i="18"/>
  <c r="BU46" i="18"/>
  <c r="BS46" i="18"/>
  <c r="BR46" i="18"/>
  <c r="M46" i="18"/>
  <c r="BX45" i="18"/>
  <c r="BW45" i="18"/>
  <c r="BU45" i="18"/>
  <c r="BS45" i="18"/>
  <c r="BR45" i="18"/>
  <c r="M45" i="18"/>
  <c r="BX44" i="18"/>
  <c r="BW44" i="18"/>
  <c r="BU44" i="18"/>
  <c r="BS44" i="18"/>
  <c r="BR44" i="18"/>
  <c r="AZ44" i="18"/>
  <c r="AZ45" i="18" s="1"/>
  <c r="AZ46" i="18" s="1"/>
  <c r="AZ47" i="18" s="1"/>
  <c r="AZ48" i="18" s="1"/>
  <c r="AZ49" i="18" s="1"/>
  <c r="M44" i="18"/>
  <c r="BX43" i="18"/>
  <c r="BW43" i="18"/>
  <c r="BU43" i="18"/>
  <c r="BS43" i="18"/>
  <c r="BR43" i="18"/>
  <c r="M43" i="18"/>
  <c r="BX42" i="18"/>
  <c r="BW42" i="18"/>
  <c r="BU42" i="18"/>
  <c r="BS42" i="18"/>
  <c r="BR42" i="18"/>
  <c r="M42" i="18"/>
  <c r="BX41" i="18"/>
  <c r="BW41" i="18"/>
  <c r="BU41" i="18"/>
  <c r="BS41" i="18"/>
  <c r="BR41" i="18"/>
  <c r="M41" i="18"/>
  <c r="BX40" i="18"/>
  <c r="BW40" i="18"/>
  <c r="BU40" i="18"/>
  <c r="BS40" i="18"/>
  <c r="BR40" i="18"/>
  <c r="M40" i="18"/>
  <c r="BX39" i="18"/>
  <c r="BW39" i="18"/>
  <c r="BU39" i="18"/>
  <c r="BS39" i="18"/>
  <c r="BR39" i="18"/>
  <c r="M39" i="18"/>
  <c r="BX38" i="18"/>
  <c r="BW38" i="18"/>
  <c r="BU38" i="18"/>
  <c r="BS38" i="18"/>
  <c r="BR38" i="18"/>
  <c r="M38" i="18"/>
  <c r="BX37" i="18"/>
  <c r="BW37" i="18"/>
  <c r="BU37" i="18"/>
  <c r="BS37" i="18"/>
  <c r="BR37" i="18"/>
  <c r="M37" i="18"/>
  <c r="BX36" i="18"/>
  <c r="BW36" i="18"/>
  <c r="BU36" i="18"/>
  <c r="BS36" i="18"/>
  <c r="BR36" i="18"/>
  <c r="M36" i="18"/>
  <c r="BX35" i="18"/>
  <c r="BW35" i="18"/>
  <c r="BU35" i="18"/>
  <c r="BS35" i="18"/>
  <c r="BR35" i="18"/>
  <c r="M35" i="18"/>
  <c r="BX34" i="18"/>
  <c r="BW34" i="18"/>
  <c r="BU34" i="18"/>
  <c r="BS34" i="18"/>
  <c r="BR34" i="18"/>
  <c r="M34" i="18"/>
  <c r="BX33" i="18"/>
  <c r="BW33" i="18"/>
  <c r="BU33" i="18"/>
  <c r="BS33" i="18"/>
  <c r="BR33" i="18"/>
  <c r="M33" i="18"/>
  <c r="BX32" i="18"/>
  <c r="BW32" i="18"/>
  <c r="BU32" i="18"/>
  <c r="BS32" i="18"/>
  <c r="BR32" i="18"/>
  <c r="M32" i="18"/>
  <c r="BX31" i="18"/>
  <c r="BW31" i="18"/>
  <c r="BU31" i="18"/>
  <c r="BS31" i="18"/>
  <c r="BR31" i="18"/>
  <c r="M31" i="18"/>
  <c r="BX30" i="18"/>
  <c r="BW30" i="18"/>
  <c r="BU30" i="18"/>
  <c r="BS30" i="18"/>
  <c r="BR30" i="18"/>
  <c r="M30" i="18"/>
  <c r="BX29" i="18"/>
  <c r="BW29" i="18"/>
  <c r="BU29" i="18"/>
  <c r="BS29" i="18"/>
  <c r="BR29" i="18"/>
  <c r="M29" i="18"/>
  <c r="BX28" i="18"/>
  <c r="BW28" i="18"/>
  <c r="BU28" i="18"/>
  <c r="BS28" i="18"/>
  <c r="BR28" i="18"/>
  <c r="M28" i="18"/>
  <c r="BX27" i="18"/>
  <c r="BW27" i="18"/>
  <c r="BU27" i="18"/>
  <c r="BS27" i="18"/>
  <c r="BR27" i="18"/>
  <c r="M27" i="18"/>
  <c r="BX26" i="18"/>
  <c r="BW26" i="18"/>
  <c r="BU26" i="18"/>
  <c r="BS26" i="18"/>
  <c r="BR26" i="18"/>
  <c r="M26" i="18"/>
  <c r="BX25" i="18"/>
  <c r="BW25" i="18"/>
  <c r="BU25" i="18"/>
  <c r="BS25" i="18"/>
  <c r="BR25" i="18"/>
  <c r="AZ25" i="18"/>
  <c r="M25" i="18"/>
  <c r="BX24" i="18"/>
  <c r="BW24" i="18"/>
  <c r="BU24" i="18"/>
  <c r="BS24" i="18"/>
  <c r="BR24" i="18"/>
  <c r="M24" i="18"/>
  <c r="BX23" i="18"/>
  <c r="BW23" i="18"/>
  <c r="BU23" i="18"/>
  <c r="BS23" i="18"/>
  <c r="BR23" i="18"/>
  <c r="M23" i="18"/>
  <c r="BX22" i="18"/>
  <c r="BW22" i="18"/>
  <c r="BU22" i="18"/>
  <c r="BS22" i="18"/>
  <c r="BR22" i="18"/>
  <c r="M22" i="18"/>
  <c r="BX21" i="18"/>
  <c r="BW21" i="18"/>
  <c r="BU21" i="18"/>
  <c r="BS21" i="18"/>
  <c r="BR21" i="18"/>
  <c r="M21" i="18"/>
  <c r="BX20" i="18"/>
  <c r="BW20" i="18"/>
  <c r="BU20" i="18"/>
  <c r="BS20" i="18"/>
  <c r="BR20" i="18"/>
  <c r="M20" i="18"/>
  <c r="BX19" i="18"/>
  <c r="BW19" i="18"/>
  <c r="BU19" i="18"/>
  <c r="BS19" i="18"/>
  <c r="BR19" i="18"/>
  <c r="M19" i="18"/>
  <c r="BX18" i="18"/>
  <c r="BW18" i="18"/>
  <c r="BU18" i="18"/>
  <c r="BS18" i="18"/>
  <c r="BR18" i="18"/>
  <c r="M18" i="18"/>
  <c r="BX17" i="18"/>
  <c r="BW17" i="18"/>
  <c r="BU17" i="18"/>
  <c r="BS17" i="18"/>
  <c r="BR17" i="18"/>
  <c r="M17" i="18"/>
  <c r="BX16" i="18"/>
  <c r="BW16" i="18"/>
  <c r="BU16" i="18"/>
  <c r="BS16" i="18"/>
  <c r="BR16" i="18"/>
  <c r="M16" i="18"/>
  <c r="BX15" i="18"/>
  <c r="BW15" i="18"/>
  <c r="BU15" i="18"/>
  <c r="BS15" i="18"/>
  <c r="BR15" i="18"/>
  <c r="M15" i="18"/>
  <c r="BX14" i="18"/>
  <c r="BW14" i="18"/>
  <c r="BU14" i="18"/>
  <c r="BS14" i="18"/>
  <c r="BR14" i="18"/>
  <c r="M14" i="18"/>
  <c r="BX13" i="18"/>
  <c r="BW13" i="18"/>
  <c r="BU13" i="18"/>
  <c r="BS13" i="18"/>
  <c r="BR13" i="18"/>
  <c r="M13" i="18"/>
  <c r="BX12" i="18"/>
  <c r="BW12" i="18"/>
  <c r="BU12" i="18"/>
  <c r="BS12" i="18"/>
  <c r="BR12" i="18"/>
  <c r="M12" i="18"/>
  <c r="BX11" i="18"/>
  <c r="BW11" i="18"/>
  <c r="BU11" i="18"/>
  <c r="BS11" i="18"/>
  <c r="BR11" i="18"/>
  <c r="AR11" i="18"/>
  <c r="AQ11" i="18"/>
  <c r="AP11" i="18"/>
  <c r="M11" i="18"/>
  <c r="BX10" i="18"/>
  <c r="BW10" i="18"/>
  <c r="BU10" i="18"/>
  <c r="BS10" i="18"/>
  <c r="BR10" i="18"/>
  <c r="BK10" i="18"/>
  <c r="BI10" i="18"/>
  <c r="BG10" i="18"/>
  <c r="AR10" i="18"/>
  <c r="BL10" i="18" s="1"/>
  <c r="BO10" i="18" s="1"/>
  <c r="AQ10" i="18"/>
  <c r="AP10" i="18"/>
  <c r="AD10" i="18"/>
  <c r="AC10" i="18"/>
  <c r="AB10" i="18"/>
  <c r="M10" i="18"/>
  <c r="BX9" i="18"/>
  <c r="BW9" i="18"/>
  <c r="BU9" i="18"/>
  <c r="BS9" i="18"/>
  <c r="BR9" i="18"/>
  <c r="AZ9" i="18"/>
  <c r="AZ10" i="18" s="1"/>
  <c r="AN9" i="18"/>
  <c r="AD9" i="18"/>
  <c r="AC9" i="18"/>
  <c r="AB9" i="18"/>
  <c r="V9" i="18"/>
  <c r="M9" i="18"/>
  <c r="BX8" i="18"/>
  <c r="BW8" i="18"/>
  <c r="BU8" i="18"/>
  <c r="BS8" i="18"/>
  <c r="BR8" i="18"/>
  <c r="AN8" i="18"/>
  <c r="AD8" i="18"/>
  <c r="AC8" i="18"/>
  <c r="AB8" i="18"/>
  <c r="V8" i="18"/>
  <c r="M8" i="18"/>
  <c r="BX7" i="18"/>
  <c r="BW7" i="18"/>
  <c r="BU7" i="18"/>
  <c r="BS7" i="18"/>
  <c r="BR7" i="18"/>
  <c r="AN7" i="18"/>
  <c r="AD7" i="18"/>
  <c r="AA7" i="18" s="1"/>
  <c r="AC7" i="18"/>
  <c r="Z7" i="18" s="1"/>
  <c r="H7" i="18" s="1"/>
  <c r="AB7" i="18"/>
  <c r="Y7" i="18" s="1"/>
  <c r="V7" i="18"/>
  <c r="M7" i="18"/>
  <c r="BX6" i="18"/>
  <c r="BW6" i="18"/>
  <c r="BU6" i="18"/>
  <c r="BS6" i="18"/>
  <c r="BR6" i="18"/>
  <c r="AN6" i="18"/>
  <c r="V6" i="18"/>
  <c r="O6" i="18"/>
  <c r="M6" i="18"/>
  <c r="H6" i="18"/>
  <c r="C6" i="18"/>
  <c r="BX5" i="18"/>
  <c r="BW5" i="18"/>
  <c r="BU5" i="18"/>
  <c r="BS5" i="18"/>
  <c r="BR5" i="18"/>
  <c r="BA5" i="18"/>
  <c r="BA6" i="18" s="1"/>
  <c r="BA7" i="18" s="1"/>
  <c r="BA8" i="18" s="1"/>
  <c r="BA9" i="18" s="1"/>
  <c r="BA10" i="18" s="1"/>
  <c r="BA11" i="18" s="1"/>
  <c r="BA12" i="18" s="1"/>
  <c r="AZ5" i="18"/>
  <c r="AZ6" i="18" s="1"/>
  <c r="AZ7" i="18" s="1"/>
  <c r="AZ8" i="18" s="1"/>
  <c r="AN5" i="18"/>
  <c r="AM5" i="18" s="1"/>
  <c r="AM6" i="18" s="1"/>
  <c r="V5" i="18"/>
  <c r="M5" i="18"/>
  <c r="C5" i="18"/>
  <c r="M5" i="1" s="1"/>
  <c r="BX4" i="18"/>
  <c r="BW4" i="18"/>
  <c r="BU4" i="18"/>
  <c r="BS4" i="18"/>
  <c r="BR4" i="18"/>
  <c r="BX3" i="18"/>
  <c r="BW3" i="18"/>
  <c r="BU3" i="18"/>
  <c r="BT3" i="18"/>
  <c r="BS3" i="18"/>
  <c r="BR3" i="18"/>
  <c r="BN65" i="23" l="1"/>
  <c r="AH65" i="23"/>
  <c r="BM65" i="23"/>
  <c r="AF65" i="23"/>
  <c r="AY65" i="23"/>
  <c r="BO65" i="23"/>
  <c r="BG71" i="22"/>
  <c r="T65" i="23"/>
  <c r="T10" i="19"/>
  <c r="O10" i="19"/>
  <c r="H10" i="19"/>
  <c r="C10" i="19"/>
  <c r="T10" i="22"/>
  <c r="O10" i="22"/>
  <c r="H10" i="22"/>
  <c r="C10" i="22"/>
  <c r="T10" i="21"/>
  <c r="C10" i="21"/>
  <c r="H10" i="21"/>
  <c r="O10" i="21"/>
  <c r="T10" i="18"/>
  <c r="C10" i="18"/>
  <c r="M10" i="1" s="1"/>
  <c r="O10" i="18"/>
  <c r="O10" i="1" s="1"/>
  <c r="H10" i="18"/>
  <c r="N10" i="1" s="1"/>
  <c r="O10" i="20"/>
  <c r="H10" i="20"/>
  <c r="C10" i="20"/>
  <c r="BG79" i="22"/>
  <c r="BG76" i="22"/>
  <c r="BM10" i="22"/>
  <c r="BP10" i="22" s="1"/>
  <c r="AS10" i="20"/>
  <c r="T10" i="20"/>
  <c r="AX63" i="19"/>
  <c r="AX105" i="19"/>
  <c r="BG31" i="22"/>
  <c r="BB49" i="18"/>
  <c r="BG47" i="22"/>
  <c r="BG43" i="22"/>
  <c r="BG60" i="22"/>
  <c r="BG40" i="22"/>
  <c r="Y8" i="22"/>
  <c r="C8" i="22" s="1"/>
  <c r="Z8" i="22"/>
  <c r="Z9" i="22" s="1"/>
  <c r="Z10" i="22" s="1"/>
  <c r="AH10" i="22" s="1"/>
  <c r="J10" i="22" s="1"/>
  <c r="AA8" i="22"/>
  <c r="AA9" i="22" s="1"/>
  <c r="AA10" i="22" s="1"/>
  <c r="BG28" i="22"/>
  <c r="BG42" i="22"/>
  <c r="BB43" i="22"/>
  <c r="BG55" i="22"/>
  <c r="BG54" i="22"/>
  <c r="BG39" i="22"/>
  <c r="Z9" i="21"/>
  <c r="Y8" i="21"/>
  <c r="C8" i="21" s="1"/>
  <c r="BB11" i="21"/>
  <c r="BE5" i="1"/>
  <c r="AM7" i="21"/>
  <c r="AM8" i="21" s="1"/>
  <c r="AM9" i="21" s="1"/>
  <c r="AA8" i="20"/>
  <c r="AA9" i="20" s="1"/>
  <c r="AA10" i="20" s="1"/>
  <c r="O7" i="20"/>
  <c r="Z7" i="20"/>
  <c r="Z8" i="20" s="1"/>
  <c r="Z8" i="19"/>
  <c r="H8" i="19" s="1"/>
  <c r="AA8" i="19"/>
  <c r="AA9" i="19" s="1"/>
  <c r="W5" i="1"/>
  <c r="Y8" i="19"/>
  <c r="Y8" i="18"/>
  <c r="Y9" i="18" s="1"/>
  <c r="Y10" i="18" s="1"/>
  <c r="AF10" i="18" s="1"/>
  <c r="E10" i="18" s="1"/>
  <c r="Z8" i="18"/>
  <c r="Z9" i="18" s="1"/>
  <c r="BD54" i="18"/>
  <c r="AM7" i="18"/>
  <c r="AM8" i="18" s="1"/>
  <c r="AM9" i="18" s="1"/>
  <c r="AA8" i="18"/>
  <c r="AA9" i="18" s="1"/>
  <c r="AA10" i="18" s="1"/>
  <c r="BG61" i="22"/>
  <c r="BG80" i="22"/>
  <c r="BG81" i="22"/>
  <c r="BG34" i="22"/>
  <c r="BG35" i="22"/>
  <c r="BG56" i="22"/>
  <c r="BG68" i="22"/>
  <c r="BG87" i="22"/>
  <c r="BG32" i="22"/>
  <c r="BG48" i="22"/>
  <c r="BG64" i="22"/>
  <c r="BG84" i="22"/>
  <c r="BG102" i="22"/>
  <c r="BG77" i="22"/>
  <c r="BG44" i="22"/>
  <c r="BG83" i="22"/>
  <c r="BG72" i="22"/>
  <c r="BG97" i="22"/>
  <c r="BG99" i="22"/>
  <c r="BG93" i="22"/>
  <c r="BG65" i="22"/>
  <c r="BG82" i="22"/>
  <c r="BG105" i="22"/>
  <c r="BG89" i="22"/>
  <c r="BG33" i="22"/>
  <c r="BG100" i="22"/>
  <c r="BF84" i="20"/>
  <c r="BG49" i="22"/>
  <c r="BG75" i="22"/>
  <c r="BG51" i="22"/>
  <c r="BG85" i="22"/>
  <c r="BG106" i="22"/>
  <c r="BG107" i="22"/>
  <c r="BF45" i="21"/>
  <c r="BG52" i="22"/>
  <c r="BG67" i="22"/>
  <c r="BG78" i="22"/>
  <c r="BG88" i="22"/>
  <c r="BG92" i="22"/>
  <c r="BF59" i="21"/>
  <c r="BG45" i="22"/>
  <c r="BG53" i="22"/>
  <c r="BG86" i="22"/>
  <c r="BG108" i="22"/>
  <c r="BG57" i="22"/>
  <c r="BG69" i="22"/>
  <c r="BG109" i="22"/>
  <c r="BB63" i="21"/>
  <c r="BG37" i="22"/>
  <c r="BG46" i="22"/>
  <c r="BG59" i="22"/>
  <c r="BG101" i="22"/>
  <c r="BG29" i="22"/>
  <c r="BG30" i="22"/>
  <c r="BG62" i="22"/>
  <c r="BG70" i="22"/>
  <c r="BG91" i="22"/>
  <c r="BG63" i="22"/>
  <c r="BG95" i="22"/>
  <c r="BG103" i="22"/>
  <c r="BG104" i="22"/>
  <c r="BG38" i="22"/>
  <c r="BG73" i="22"/>
  <c r="BG96" i="22"/>
  <c r="BG98" i="22"/>
  <c r="BG41" i="22"/>
  <c r="AH110" i="22"/>
  <c r="AJ110" i="22" s="1"/>
  <c r="BG90" i="22"/>
  <c r="BG58" i="22"/>
  <c r="BF105" i="20"/>
  <c r="BD98" i="21"/>
  <c r="BF38" i="22"/>
  <c r="BB96" i="22"/>
  <c r="AG110" i="22"/>
  <c r="BG66" i="22"/>
  <c r="AG10" i="22"/>
  <c r="I10" i="22" s="1"/>
  <c r="AF110" i="22"/>
  <c r="BG94" i="22"/>
  <c r="BG74" i="22"/>
  <c r="BG50" i="22"/>
  <c r="BF44" i="21"/>
  <c r="BB47" i="22"/>
  <c r="AE110" i="22"/>
  <c r="AH110" i="20"/>
  <c r="BD90" i="21"/>
  <c r="AM7" i="22"/>
  <c r="AM8" i="22" s="1"/>
  <c r="AM9" i="22" s="1"/>
  <c r="BB74" i="22"/>
  <c r="BG36" i="22"/>
  <c r="C7" i="22"/>
  <c r="BF91" i="22"/>
  <c r="BF37" i="22"/>
  <c r="BB87" i="22"/>
  <c r="BF89" i="22"/>
  <c r="BB37" i="22"/>
  <c r="BB94" i="22"/>
  <c r="BB30" i="22"/>
  <c r="BF106" i="22"/>
  <c r="BF36" i="22"/>
  <c r="BB69" i="22"/>
  <c r="BF59" i="22"/>
  <c r="BB59" i="22"/>
  <c r="BD76" i="21"/>
  <c r="BD49" i="21"/>
  <c r="BD46" i="21"/>
  <c r="BD60" i="21"/>
  <c r="BB50" i="21"/>
  <c r="BF40" i="21"/>
  <c r="BD47" i="21"/>
  <c r="BB101" i="21"/>
  <c r="BF105" i="22"/>
  <c r="BB105" i="22"/>
  <c r="BF38" i="21"/>
  <c r="BF43" i="21"/>
  <c r="BF49" i="21"/>
  <c r="BF93" i="21"/>
  <c r="BD66" i="22"/>
  <c r="BB65" i="22"/>
  <c r="BF35" i="22"/>
  <c r="BD44" i="22"/>
  <c r="BF43" i="22"/>
  <c r="BF41" i="22"/>
  <c r="BB42" i="22"/>
  <c r="BD74" i="20"/>
  <c r="BB45" i="21"/>
  <c r="BD48" i="21"/>
  <c r="BB61" i="21"/>
  <c r="BF91" i="21"/>
  <c r="BF82" i="22"/>
  <c r="BB82" i="22"/>
  <c r="BB35" i="22"/>
  <c r="BB32" i="22"/>
  <c r="BD45" i="22"/>
  <c r="BF44" i="22"/>
  <c r="BB44" i="22"/>
  <c r="BD87" i="22"/>
  <c r="BB86" i="22"/>
  <c r="BD46" i="22"/>
  <c r="BF45" i="22"/>
  <c r="BF46" i="22"/>
  <c r="BF62" i="22"/>
  <c r="BF80" i="22"/>
  <c r="BB80" i="22"/>
  <c r="BB85" i="22"/>
  <c r="BD86" i="22"/>
  <c r="BF85" i="22"/>
  <c r="BB84" i="22"/>
  <c r="BB83" i="22"/>
  <c r="BF86" i="22"/>
  <c r="BB34" i="22"/>
  <c r="BD67" i="22"/>
  <c r="BF66" i="22"/>
  <c r="BB66" i="22"/>
  <c r="BD76" i="22"/>
  <c r="BD47" i="22"/>
  <c r="BB46" i="22"/>
  <c r="BF67" i="22"/>
  <c r="BF73" i="22"/>
  <c r="BF64" i="22"/>
  <c r="BB64" i="22"/>
  <c r="BB68" i="22"/>
  <c r="BD90" i="22"/>
  <c r="BB89" i="22"/>
  <c r="BF92" i="22"/>
  <c r="BB95" i="22"/>
  <c r="BB31" i="22"/>
  <c r="BF42" i="22"/>
  <c r="BF48" i="22"/>
  <c r="BB45" i="22"/>
  <c r="BD84" i="22"/>
  <c r="BF83" i="22"/>
  <c r="BD91" i="22"/>
  <c r="BF90" i="22"/>
  <c r="BB90" i="22"/>
  <c r="BD41" i="22"/>
  <c r="BD42" i="22"/>
  <c r="BB40" i="22"/>
  <c r="BD48" i="22"/>
  <c r="BF60" i="22"/>
  <c r="BB61" i="22"/>
  <c r="BF88" i="22"/>
  <c r="BB88" i="22"/>
  <c r="BD34" i="22"/>
  <c r="BD40" i="22"/>
  <c r="BF40" i="22"/>
  <c r="BB41" i="22"/>
  <c r="BF70" i="22"/>
  <c r="BB71" i="22"/>
  <c r="BD85" i="22"/>
  <c r="BD88" i="22"/>
  <c r="BF87" i="22"/>
  <c r="BD94" i="22"/>
  <c r="BF93" i="22"/>
  <c r="BD89" i="22"/>
  <c r="BF32" i="22"/>
  <c r="BF68" i="22"/>
  <c r="BF81" i="22"/>
  <c r="BF34" i="22"/>
  <c r="BB33" i="22"/>
  <c r="BF47" i="22"/>
  <c r="BB60" i="22"/>
  <c r="BB93" i="22"/>
  <c r="BD43" i="22"/>
  <c r="BD92" i="22"/>
  <c r="BB92" i="22"/>
  <c r="BD93" i="22"/>
  <c r="BD95" i="22"/>
  <c r="BB106" i="22"/>
  <c r="BF84" i="22"/>
  <c r="BB91" i="22"/>
  <c r="BF94" i="22"/>
  <c r="BF104" i="22"/>
  <c r="BB98" i="22"/>
  <c r="AZ11" i="22"/>
  <c r="H8" i="22"/>
  <c r="H7" i="22"/>
  <c r="O7" i="22"/>
  <c r="O112" i="22"/>
  <c r="O113" i="22"/>
  <c r="BA7" i="22"/>
  <c r="BA8" i="22" s="1"/>
  <c r="BA9" i="22" s="1"/>
  <c r="BA10" i="22" s="1"/>
  <c r="BA11" i="22" s="1"/>
  <c r="BA12" i="22" s="1"/>
  <c r="BA13" i="22" s="1"/>
  <c r="AZ6" i="22"/>
  <c r="AZ7" i="22" s="1"/>
  <c r="AZ8" i="22" s="1"/>
  <c r="AS10" i="22"/>
  <c r="BF53" i="22"/>
  <c r="BD54" i="22"/>
  <c r="BB51" i="22"/>
  <c r="BB53" i="22"/>
  <c r="BF49" i="22"/>
  <c r="BB50" i="22"/>
  <c r="AZ19" i="22"/>
  <c r="AZ20" i="22" s="1"/>
  <c r="AZ21" i="22" s="1"/>
  <c r="BF31" i="22"/>
  <c r="BD32" i="22"/>
  <c r="BF30" i="22"/>
  <c r="BD31" i="22"/>
  <c r="BD33" i="22"/>
  <c r="BB36" i="22"/>
  <c r="BB38" i="22"/>
  <c r="BF54" i="22"/>
  <c r="BD55" i="22"/>
  <c r="BB54" i="22"/>
  <c r="BF33" i="22"/>
  <c r="BB39" i="22"/>
  <c r="BD35" i="22"/>
  <c r="BD36" i="22"/>
  <c r="BD37" i="22"/>
  <c r="BD38" i="22"/>
  <c r="BD39" i="22"/>
  <c r="BF39" i="22"/>
  <c r="BD49" i="22"/>
  <c r="BD50" i="22"/>
  <c r="BF50" i="22"/>
  <c r="BD51" i="22"/>
  <c r="BF51" i="22"/>
  <c r="BD52" i="22"/>
  <c r="BF52" i="22"/>
  <c r="BD53" i="22"/>
  <c r="BB48" i="22"/>
  <c r="BB49" i="22"/>
  <c r="BD59" i="22"/>
  <c r="BF58" i="22"/>
  <c r="BF57" i="22"/>
  <c r="BD58" i="22"/>
  <c r="BF56" i="22"/>
  <c r="BD57" i="22"/>
  <c r="BF55" i="22"/>
  <c r="BD56" i="22"/>
  <c r="BB52" i="22"/>
  <c r="BB55" i="22"/>
  <c r="BB56" i="22"/>
  <c r="BB57" i="22"/>
  <c r="BB58" i="22"/>
  <c r="BB63" i="22"/>
  <c r="BD64" i="22"/>
  <c r="BB62" i="22"/>
  <c r="BB70" i="22"/>
  <c r="BF72" i="22"/>
  <c r="BD73" i="22"/>
  <c r="BB72" i="22"/>
  <c r="BF61" i="22"/>
  <c r="BF63" i="22"/>
  <c r="BD65" i="22"/>
  <c r="BD60" i="22"/>
  <c r="BD61" i="22"/>
  <c r="BD62" i="22"/>
  <c r="BD63" i="22"/>
  <c r="BF65" i="22"/>
  <c r="BB67" i="22"/>
  <c r="BD68" i="22"/>
  <c r="BD69" i="22"/>
  <c r="BB78" i="22"/>
  <c r="BD79" i="22"/>
  <c r="BD78" i="22"/>
  <c r="BD70" i="22"/>
  <c r="BD71" i="22"/>
  <c r="BD72" i="22"/>
  <c r="BF69" i="22"/>
  <c r="BF71" i="22"/>
  <c r="BF79" i="22"/>
  <c r="BD80" i="22"/>
  <c r="BB79" i="22"/>
  <c r="BF78" i="22"/>
  <c r="BD75" i="22"/>
  <c r="BF74" i="22"/>
  <c r="BF75" i="22"/>
  <c r="BF76" i="22"/>
  <c r="BB77" i="22"/>
  <c r="BF77" i="22"/>
  <c r="BB73" i="22"/>
  <c r="BB75" i="22"/>
  <c r="BD74" i="22"/>
  <c r="BB76" i="22"/>
  <c r="BD77" i="22"/>
  <c r="BB81" i="22"/>
  <c r="BD81" i="22"/>
  <c r="BB101" i="22"/>
  <c r="BD102" i="22"/>
  <c r="BF101" i="22"/>
  <c r="BB97" i="22"/>
  <c r="BF102" i="22"/>
  <c r="BD103" i="22"/>
  <c r="BB102" i="22"/>
  <c r="BD82" i="22"/>
  <c r="BD83" i="22"/>
  <c r="BF103" i="22"/>
  <c r="BD104" i="22"/>
  <c r="BB103" i="22"/>
  <c r="BF95" i="22"/>
  <c r="BD96" i="22"/>
  <c r="BF96" i="22"/>
  <c r="BD97" i="22"/>
  <c r="BF97" i="22"/>
  <c r="BD98" i="22"/>
  <c r="BF98" i="22"/>
  <c r="BD99" i="22"/>
  <c r="BB99" i="22"/>
  <c r="BF99" i="22"/>
  <c r="BD100" i="22"/>
  <c r="BB100" i="22"/>
  <c r="BF100" i="22"/>
  <c r="BD101" i="22"/>
  <c r="BD108" i="22"/>
  <c r="BB107" i="22"/>
  <c r="BD109" i="22"/>
  <c r="BB108" i="22"/>
  <c r="BB109" i="22"/>
  <c r="BF109" i="22"/>
  <c r="BD106" i="22"/>
  <c r="BB104" i="22"/>
  <c r="BD105" i="22"/>
  <c r="BD107" i="22"/>
  <c r="BF108" i="22"/>
  <c r="BF107" i="22"/>
  <c r="BF57" i="21"/>
  <c r="BD58" i="21"/>
  <c r="AM7" i="19"/>
  <c r="AM8" i="19" s="1"/>
  <c r="AM9" i="19" s="1"/>
  <c r="BF83" i="20"/>
  <c r="BF96" i="21"/>
  <c r="BD97" i="21"/>
  <c r="BD96" i="21"/>
  <c r="BD78" i="20"/>
  <c r="BF86" i="20"/>
  <c r="BF109" i="20"/>
  <c r="BF58" i="21"/>
  <c r="BB54" i="21"/>
  <c r="BD56" i="21"/>
  <c r="BB60" i="21"/>
  <c r="BD91" i="21"/>
  <c r="BB99" i="21"/>
  <c r="BD54" i="21"/>
  <c r="BD72" i="21"/>
  <c r="BD93" i="20"/>
  <c r="BD61" i="21"/>
  <c r="BF60" i="21"/>
  <c r="BF30" i="21"/>
  <c r="BF54" i="21"/>
  <c r="BF53" i="21"/>
  <c r="BB95" i="21"/>
  <c r="BD55" i="21"/>
  <c r="BF89" i="21"/>
  <c r="BD95" i="21"/>
  <c r="BB53" i="21"/>
  <c r="BB58" i="21"/>
  <c r="BF92" i="21"/>
  <c r="BF81" i="20"/>
  <c r="BB109" i="20"/>
  <c r="BF56" i="21"/>
  <c r="BB57" i="21"/>
  <c r="BF52" i="21"/>
  <c r="BD50" i="21"/>
  <c r="BB52" i="21"/>
  <c r="BD53" i="21"/>
  <c r="BB59" i="21"/>
  <c r="BB88" i="21"/>
  <c r="BF95" i="21"/>
  <c r="BD94" i="21"/>
  <c r="BD52" i="21"/>
  <c r="BB55" i="21"/>
  <c r="BB56" i="21"/>
  <c r="BD59" i="21"/>
  <c r="BB90" i="20"/>
  <c r="BB99" i="20"/>
  <c r="BF107" i="20"/>
  <c r="BF51" i="21"/>
  <c r="BB51" i="21"/>
  <c r="BD57" i="21"/>
  <c r="BF50" i="21"/>
  <c r="BD51" i="21"/>
  <c r="BF55" i="21"/>
  <c r="BD88" i="21"/>
  <c r="BB92" i="21"/>
  <c r="AF110" i="20"/>
  <c r="AJ110" i="20" s="1"/>
  <c r="AS10" i="21"/>
  <c r="BD31" i="21"/>
  <c r="BB46" i="21"/>
  <c r="BB89" i="21"/>
  <c r="BB93" i="21"/>
  <c r="BF94" i="21"/>
  <c r="AE110" i="21"/>
  <c r="AI110" i="21" s="1"/>
  <c r="AF110" i="21"/>
  <c r="AJ110" i="21" s="1"/>
  <c r="AG110" i="21"/>
  <c r="Z10" i="21"/>
  <c r="BD11" i="21"/>
  <c r="AA8" i="21"/>
  <c r="O7" i="21"/>
  <c r="BB10" i="21"/>
  <c r="BF10" i="21"/>
  <c r="AH10" i="21" s="1"/>
  <c r="J10" i="21" s="1"/>
  <c r="H7" i="21"/>
  <c r="BD38" i="21"/>
  <c r="BF37" i="21"/>
  <c r="BB37" i="21"/>
  <c r="BD40" i="21"/>
  <c r="BB39" i="21"/>
  <c r="BF39" i="21"/>
  <c r="BD42" i="21"/>
  <c r="BB41" i="21"/>
  <c r="BF41" i="21"/>
  <c r="BF11" i="21"/>
  <c r="O113" i="21"/>
  <c r="O112" i="21"/>
  <c r="BF36" i="21"/>
  <c r="BA7" i="21"/>
  <c r="BA8" i="21" s="1"/>
  <c r="BA9" i="21" s="1"/>
  <c r="AZ11" i="21"/>
  <c r="BF12" i="21" s="1"/>
  <c r="BD33" i="21"/>
  <c r="BB32" i="21"/>
  <c r="BF32" i="21"/>
  <c r="BD34" i="21"/>
  <c r="BB33" i="21"/>
  <c r="BF33" i="21"/>
  <c r="BD35" i="21"/>
  <c r="BB34" i="21"/>
  <c r="BF34" i="21"/>
  <c r="BD36" i="21"/>
  <c r="BF35" i="21"/>
  <c r="BB35" i="21"/>
  <c r="BD37" i="21"/>
  <c r="BB36" i="21"/>
  <c r="AZ19" i="21"/>
  <c r="AZ20" i="21" s="1"/>
  <c r="AZ21" i="21" s="1"/>
  <c r="AZ22" i="21" s="1"/>
  <c r="BB31" i="21"/>
  <c r="BF31" i="21"/>
  <c r="BD32" i="21"/>
  <c r="BB30" i="21"/>
  <c r="BD39" i="21"/>
  <c r="BB38" i="21"/>
  <c r="BD43" i="21"/>
  <c r="BB42" i="21"/>
  <c r="BD44" i="21"/>
  <c r="BB43" i="21"/>
  <c r="BF42" i="21"/>
  <c r="BD41" i="21"/>
  <c r="BB40" i="21"/>
  <c r="BD45" i="21"/>
  <c r="BB44" i="21"/>
  <c r="BB68" i="21"/>
  <c r="BF68" i="21"/>
  <c r="BD69" i="21"/>
  <c r="BB47" i="21"/>
  <c r="BF46" i="21"/>
  <c r="BB48" i="21"/>
  <c r="BB69" i="21"/>
  <c r="BF69" i="21"/>
  <c r="BD70" i="21"/>
  <c r="BB73" i="21"/>
  <c r="BF73" i="21"/>
  <c r="BD74" i="21"/>
  <c r="BD73" i="21"/>
  <c r="BF47" i="21"/>
  <c r="BB49" i="21"/>
  <c r="BD68" i="21"/>
  <c r="BF48" i="21"/>
  <c r="BB70" i="21"/>
  <c r="BF70" i="21"/>
  <c r="BD71" i="21"/>
  <c r="BD62" i="21"/>
  <c r="BF61" i="21"/>
  <c r="BD63" i="21"/>
  <c r="BD64" i="21"/>
  <c r="BB64" i="21"/>
  <c r="BF64" i="21"/>
  <c r="BB65" i="21"/>
  <c r="BF65" i="21"/>
  <c r="BD66" i="21"/>
  <c r="BF62" i="21"/>
  <c r="BF63" i="21"/>
  <c r="BB66" i="21"/>
  <c r="BF66" i="21"/>
  <c r="BB67" i="21"/>
  <c r="BF67" i="21"/>
  <c r="BD65" i="21"/>
  <c r="BB62" i="21"/>
  <c r="BB71" i="21"/>
  <c r="BF71" i="21"/>
  <c r="BD67" i="21"/>
  <c r="BF82" i="21"/>
  <c r="BB82" i="21"/>
  <c r="BD83" i="21"/>
  <c r="BD82" i="21"/>
  <c r="BF81" i="21"/>
  <c r="BF80" i="21"/>
  <c r="BF79" i="21"/>
  <c r="BB76" i="21"/>
  <c r="BF76" i="21"/>
  <c r="BD77" i="21"/>
  <c r="BB77" i="21"/>
  <c r="BF77" i="21"/>
  <c r="BD78" i="21"/>
  <c r="BB78" i="21"/>
  <c r="BF78" i="21"/>
  <c r="BD79" i="21"/>
  <c r="BF83" i="21"/>
  <c r="BB83" i="21"/>
  <c r="BD84" i="21"/>
  <c r="BF85" i="21"/>
  <c r="BB85" i="21"/>
  <c r="BD86" i="21"/>
  <c r="BB74" i="21"/>
  <c r="BF74" i="21"/>
  <c r="BB75" i="21"/>
  <c r="BF75" i="21"/>
  <c r="BD75" i="21"/>
  <c r="BB72" i="21"/>
  <c r="BF72" i="21"/>
  <c r="BF84" i="21"/>
  <c r="BB84" i="21"/>
  <c r="BD85" i="21"/>
  <c r="BF86" i="21"/>
  <c r="BB86" i="21"/>
  <c r="BD87" i="21"/>
  <c r="BB79" i="21"/>
  <c r="BB80" i="21"/>
  <c r="BB81" i="21"/>
  <c r="BD80" i="21"/>
  <c r="BD81" i="21"/>
  <c r="BF108" i="21"/>
  <c r="BB108" i="21"/>
  <c r="BD109" i="21"/>
  <c r="BB87" i="21"/>
  <c r="BF88" i="21"/>
  <c r="BD89" i="21"/>
  <c r="BB90" i="21"/>
  <c r="BD92" i="21"/>
  <c r="BB91" i="21"/>
  <c r="BD107" i="21"/>
  <c r="BF87" i="21"/>
  <c r="BF90" i="21"/>
  <c r="BD93" i="21"/>
  <c r="BD101" i="21"/>
  <c r="BF100" i="21"/>
  <c r="BB96" i="21"/>
  <c r="BF103" i="21"/>
  <c r="BD104" i="21"/>
  <c r="BB103" i="21"/>
  <c r="BB100" i="21"/>
  <c r="BF97" i="21"/>
  <c r="BB97" i="21"/>
  <c r="BF98" i="21"/>
  <c r="BD99" i="21"/>
  <c r="BB98" i="21"/>
  <c r="BF99" i="21"/>
  <c r="BD100" i="21"/>
  <c r="BB94" i="21"/>
  <c r="BF104" i="21"/>
  <c r="BD105" i="21"/>
  <c r="BB104" i="21"/>
  <c r="BF102" i="21"/>
  <c r="BD103" i="21"/>
  <c r="BB102" i="21"/>
  <c r="BF107" i="21"/>
  <c r="BD108" i="21"/>
  <c r="BB107" i="21"/>
  <c r="BF106" i="21"/>
  <c r="BB106" i="21"/>
  <c r="BD102" i="21"/>
  <c r="BF105" i="21"/>
  <c r="BD106" i="21"/>
  <c r="BB105" i="21"/>
  <c r="BF101" i="21"/>
  <c r="BB109" i="21"/>
  <c r="BF109" i="21"/>
  <c r="BF100" i="19"/>
  <c r="BB47" i="20"/>
  <c r="BB88" i="20"/>
  <c r="BF79" i="20"/>
  <c r="BD86" i="20"/>
  <c r="BF85" i="20"/>
  <c r="BD91" i="20"/>
  <c r="BB98" i="20"/>
  <c r="BD47" i="20"/>
  <c r="BB46" i="20"/>
  <c r="BD75" i="20"/>
  <c r="BD79" i="20"/>
  <c r="BF104" i="20"/>
  <c r="AX108" i="19"/>
  <c r="BB87" i="20"/>
  <c r="BB102" i="20"/>
  <c r="AM7" i="20"/>
  <c r="AM8" i="20" s="1"/>
  <c r="AM9" i="20" s="1"/>
  <c r="BB89" i="20"/>
  <c r="BB41" i="20"/>
  <c r="BB48" i="20"/>
  <c r="BD94" i="20"/>
  <c r="BF82" i="20"/>
  <c r="BD87" i="20"/>
  <c r="AE110" i="20"/>
  <c r="AG110" i="20"/>
  <c r="BD108" i="20"/>
  <c r="BF108" i="20"/>
  <c r="BF90" i="20"/>
  <c r="BB100" i="20"/>
  <c r="BD109" i="20"/>
  <c r="BE11" i="20"/>
  <c r="BA13" i="20"/>
  <c r="BE14" i="20" s="1"/>
  <c r="AZ11" i="20"/>
  <c r="BC13" i="20"/>
  <c r="BE13" i="20"/>
  <c r="BC12" i="20"/>
  <c r="BC11" i="20"/>
  <c r="BD45" i="20"/>
  <c r="BB44" i="20"/>
  <c r="BD44" i="20"/>
  <c r="BF43" i="20"/>
  <c r="BB43" i="20"/>
  <c r="AZ8" i="20"/>
  <c r="BD31" i="20"/>
  <c r="BB30" i="20"/>
  <c r="BF30" i="20"/>
  <c r="BD43" i="20"/>
  <c r="BF42" i="20"/>
  <c r="BB42" i="20"/>
  <c r="BD67" i="20"/>
  <c r="BF66" i="20"/>
  <c r="BB66" i="20"/>
  <c r="BC10" i="20"/>
  <c r="BD32" i="20"/>
  <c r="BB31" i="20"/>
  <c r="BF31" i="20"/>
  <c r="BE12" i="20"/>
  <c r="BD42" i="20"/>
  <c r="BF41" i="20"/>
  <c r="O112" i="20"/>
  <c r="O113" i="20"/>
  <c r="BD33" i="20"/>
  <c r="BB32" i="20"/>
  <c r="BF32" i="20"/>
  <c r="BD34" i="20"/>
  <c r="BB33" i="20"/>
  <c r="BF33" i="20"/>
  <c r="BD35" i="20"/>
  <c r="BB34" i="20"/>
  <c r="BF34" i="20"/>
  <c r="BD36" i="20"/>
  <c r="BB35" i="20"/>
  <c r="BF35" i="20"/>
  <c r="BD37" i="20"/>
  <c r="BB36" i="20"/>
  <c r="BF36" i="20"/>
  <c r="BD38" i="20"/>
  <c r="BB37" i="20"/>
  <c r="BF37" i="20"/>
  <c r="BD39" i="20"/>
  <c r="BB38" i="20"/>
  <c r="BF38" i="20"/>
  <c r="BD40" i="20"/>
  <c r="BF39" i="20"/>
  <c r="BB39" i="20"/>
  <c r="BD41" i="20"/>
  <c r="BF40" i="20"/>
  <c r="BB40" i="20"/>
  <c r="BD46" i="20"/>
  <c r="BF45" i="20"/>
  <c r="BB45" i="20"/>
  <c r="BF44" i="20"/>
  <c r="AZ19" i="20"/>
  <c r="BF56" i="20"/>
  <c r="BD57" i="20"/>
  <c r="BB56" i="20"/>
  <c r="BF60" i="20"/>
  <c r="BD61" i="20"/>
  <c r="BB60" i="20"/>
  <c r="BF57" i="20"/>
  <c r="BD58" i="20"/>
  <c r="BB57" i="20"/>
  <c r="BF61" i="20"/>
  <c r="BD62" i="20"/>
  <c r="BB61" i="20"/>
  <c r="BD64" i="20"/>
  <c r="BF63" i="20"/>
  <c r="BB63" i="20"/>
  <c r="BF65" i="20"/>
  <c r="BD66" i="20"/>
  <c r="BB65" i="20"/>
  <c r="BB69" i="20"/>
  <c r="BF69" i="20"/>
  <c r="BD70" i="20"/>
  <c r="BF68" i="20"/>
  <c r="BD69" i="20"/>
  <c r="BF46" i="20"/>
  <c r="BF58" i="20"/>
  <c r="BD59" i="20"/>
  <c r="BB58" i="20"/>
  <c r="BB67" i="20"/>
  <c r="BF67" i="20"/>
  <c r="BD68" i="20"/>
  <c r="BF59" i="20"/>
  <c r="BD60" i="20"/>
  <c r="BB59" i="20"/>
  <c r="BD63" i="20"/>
  <c r="BF62" i="20"/>
  <c r="BB62" i="20"/>
  <c r="BF64" i="20"/>
  <c r="BD65" i="20"/>
  <c r="BB64" i="20"/>
  <c r="BF52" i="20"/>
  <c r="BD53" i="20"/>
  <c r="BB52" i="20"/>
  <c r="BD50" i="20"/>
  <c r="BB49" i="20"/>
  <c r="BF50" i="20"/>
  <c r="BD51" i="20"/>
  <c r="BB50" i="20"/>
  <c r="BF51" i="20"/>
  <c r="BD52" i="20"/>
  <c r="BB51" i="20"/>
  <c r="BF53" i="20"/>
  <c r="BD54" i="20"/>
  <c r="BB53" i="20"/>
  <c r="BB76" i="20"/>
  <c r="BF76" i="20"/>
  <c r="BD77" i="20"/>
  <c r="BF54" i="20"/>
  <c r="BD55" i="20"/>
  <c r="BB54" i="20"/>
  <c r="BF55" i="20"/>
  <c r="BD56" i="20"/>
  <c r="BB55" i="20"/>
  <c r="BB71" i="20"/>
  <c r="BF71" i="20"/>
  <c r="BD72" i="20"/>
  <c r="BF47" i="20"/>
  <c r="BD48" i="20"/>
  <c r="BF48" i="20"/>
  <c r="BD49" i="20"/>
  <c r="BB70" i="20"/>
  <c r="BF70" i="20"/>
  <c r="BD71" i="20"/>
  <c r="BD73" i="20"/>
  <c r="BF49" i="20"/>
  <c r="BB75" i="20"/>
  <c r="BF75" i="20"/>
  <c r="BB77" i="20"/>
  <c r="BF77" i="20"/>
  <c r="BB72" i="20"/>
  <c r="BF72" i="20"/>
  <c r="BB68" i="20"/>
  <c r="BB74" i="20"/>
  <c r="BF74" i="20"/>
  <c r="BD76" i="20"/>
  <c r="BB73" i="20"/>
  <c r="BF73" i="20"/>
  <c r="BF78" i="20"/>
  <c r="BD80" i="20"/>
  <c r="BB79" i="20"/>
  <c r="BD81" i="20"/>
  <c r="BB80" i="20"/>
  <c r="BD82" i="20"/>
  <c r="BB81" i="20"/>
  <c r="BD83" i="20"/>
  <c r="BB82" i="20"/>
  <c r="BD84" i="20"/>
  <c r="BB83" i="20"/>
  <c r="BB78" i="20"/>
  <c r="BD85" i="20"/>
  <c r="BB84" i="20"/>
  <c r="BF80" i="20"/>
  <c r="BF97" i="20"/>
  <c r="BD98" i="20"/>
  <c r="BB97" i="20"/>
  <c r="BF87" i="20"/>
  <c r="BD88" i="20"/>
  <c r="BF88" i="20"/>
  <c r="BD89" i="20"/>
  <c r="BF89" i="20"/>
  <c r="BD90" i="20"/>
  <c r="BB91" i="20"/>
  <c r="BF91" i="20"/>
  <c r="BD92" i="20"/>
  <c r="BB85" i="20"/>
  <c r="BB86" i="20"/>
  <c r="BF101" i="20"/>
  <c r="BD102" i="20"/>
  <c r="BF100" i="20"/>
  <c r="BD101" i="20"/>
  <c r="BF92" i="20"/>
  <c r="BB92" i="20"/>
  <c r="BF93" i="20"/>
  <c r="BB93" i="20"/>
  <c r="BF94" i="20"/>
  <c r="BB94" i="20"/>
  <c r="BF95" i="20"/>
  <c r="BB95" i="20"/>
  <c r="BF99" i="20"/>
  <c r="BD100" i="20"/>
  <c r="BD96" i="20"/>
  <c r="BB101" i="20"/>
  <c r="BF96" i="20"/>
  <c r="BD97" i="20"/>
  <c r="BB96" i="20"/>
  <c r="BF98" i="20"/>
  <c r="BD99" i="20"/>
  <c r="BD95" i="20"/>
  <c r="BD103" i="20"/>
  <c r="BF102" i="20"/>
  <c r="BD104" i="20"/>
  <c r="BB103" i="20"/>
  <c r="BD105" i="20"/>
  <c r="BB104" i="20"/>
  <c r="BD106" i="20"/>
  <c r="BB105" i="20"/>
  <c r="BD107" i="20"/>
  <c r="BB106" i="20"/>
  <c r="BF106" i="20"/>
  <c r="BF103" i="20"/>
  <c r="AI110" i="20"/>
  <c r="BB108" i="20"/>
  <c r="BB107" i="20"/>
  <c r="AX80" i="19"/>
  <c r="BD76" i="19"/>
  <c r="AX104" i="19"/>
  <c r="AX88" i="19"/>
  <c r="BD75" i="19"/>
  <c r="AY10" i="19"/>
  <c r="AX10" i="19"/>
  <c r="AX90" i="19"/>
  <c r="AX52" i="19"/>
  <c r="AX87" i="19"/>
  <c r="AX64" i="19"/>
  <c r="AX27" i="19"/>
  <c r="AX46" i="19"/>
  <c r="AX67" i="19"/>
  <c r="AX107" i="19"/>
  <c r="AX103" i="19"/>
  <c r="AX71" i="19"/>
  <c r="AX106" i="19"/>
  <c r="BD79" i="19"/>
  <c r="AX89" i="19"/>
  <c r="AX65" i="19"/>
  <c r="BB66" i="19"/>
  <c r="BB109" i="19"/>
  <c r="BD70" i="19"/>
  <c r="BF87" i="19"/>
  <c r="BD87" i="19"/>
  <c r="BF66" i="19"/>
  <c r="BF65" i="19"/>
  <c r="BD73" i="19"/>
  <c r="BD69" i="19"/>
  <c r="BD86" i="19"/>
  <c r="BD34" i="19"/>
  <c r="BD77" i="19"/>
  <c r="BF86" i="19"/>
  <c r="BF67" i="19"/>
  <c r="BB67" i="19"/>
  <c r="BF102" i="19"/>
  <c r="BD60" i="19"/>
  <c r="BB65" i="19"/>
  <c r="BF85" i="19"/>
  <c r="BD72" i="19"/>
  <c r="BD88" i="19"/>
  <c r="AA10" i="19"/>
  <c r="O7" i="19"/>
  <c r="O8" i="19"/>
  <c r="C8" i="19"/>
  <c r="C7" i="19"/>
  <c r="Y9" i="19"/>
  <c r="C9" i="19" s="1"/>
  <c r="BF10" i="19"/>
  <c r="BF39" i="19"/>
  <c r="BD40" i="19"/>
  <c r="BB39" i="19"/>
  <c r="BB30" i="19"/>
  <c r="BF30" i="19"/>
  <c r="BD31" i="19"/>
  <c r="BD53" i="19"/>
  <c r="BB52" i="19"/>
  <c r="BF52" i="19"/>
  <c r="O112" i="19"/>
  <c r="O113" i="19"/>
  <c r="O9" i="19"/>
  <c r="BA7" i="19"/>
  <c r="BA8" i="19" s="1"/>
  <c r="BA9" i="19" s="1"/>
  <c r="BA10" i="19" s="1"/>
  <c r="BA11" i="19" s="1"/>
  <c r="BA12" i="19" s="1"/>
  <c r="BA13" i="19" s="1"/>
  <c r="BF50" i="19"/>
  <c r="BF31" i="19"/>
  <c r="BB31" i="19"/>
  <c r="BD32" i="19"/>
  <c r="AZ10" i="19"/>
  <c r="BB11" i="19" s="1"/>
  <c r="AS10" i="19"/>
  <c r="BB10" i="19"/>
  <c r="BF32" i="19"/>
  <c r="BB32" i="19"/>
  <c r="BD33" i="19"/>
  <c r="BF37" i="19"/>
  <c r="BD38" i="19"/>
  <c r="BB37" i="19"/>
  <c r="BD49" i="19"/>
  <c r="BB48" i="19"/>
  <c r="BF48" i="19"/>
  <c r="BD52" i="19"/>
  <c r="BB51" i="19"/>
  <c r="BF51" i="19"/>
  <c r="BF57" i="19"/>
  <c r="BD58" i="19"/>
  <c r="BB57" i="19"/>
  <c r="BF35" i="19"/>
  <c r="BD36" i="19"/>
  <c r="BB35" i="19"/>
  <c r="BF43" i="19"/>
  <c r="BD44" i="19"/>
  <c r="BB43" i="19"/>
  <c r="BB47" i="19"/>
  <c r="BF47" i="19"/>
  <c r="BD48" i="19"/>
  <c r="BD51" i="19"/>
  <c r="BB50" i="19"/>
  <c r="BF36" i="19"/>
  <c r="BD37" i="19"/>
  <c r="BB36" i="19"/>
  <c r="BB44" i="19"/>
  <c r="BF44" i="19"/>
  <c r="BD45" i="19"/>
  <c r="BB45" i="19"/>
  <c r="BF45" i="19"/>
  <c r="BD46" i="19"/>
  <c r="BB46" i="19"/>
  <c r="BF46" i="19"/>
  <c r="BD47" i="19"/>
  <c r="BD50" i="19"/>
  <c r="BB49" i="19"/>
  <c r="BF49" i="19"/>
  <c r="BF38" i="19"/>
  <c r="BD39" i="19"/>
  <c r="BB38" i="19"/>
  <c r="BF40" i="19"/>
  <c r="BD41" i="19"/>
  <c r="BB40" i="19"/>
  <c r="BF41" i="19"/>
  <c r="BD42" i="19"/>
  <c r="BB41" i="19"/>
  <c r="BF33" i="19"/>
  <c r="BB33" i="19"/>
  <c r="BF34" i="19"/>
  <c r="BB34" i="19"/>
  <c r="BD35" i="19"/>
  <c r="BF54" i="19"/>
  <c r="BD55" i="19"/>
  <c r="BB54" i="19"/>
  <c r="BF42" i="19"/>
  <c r="BD43" i="19"/>
  <c r="BB42" i="19"/>
  <c r="BF53" i="19"/>
  <c r="BD54" i="19"/>
  <c r="BB53" i="19"/>
  <c r="BD62" i="19"/>
  <c r="BB61" i="19"/>
  <c r="BF61" i="19"/>
  <c r="BF58" i="19"/>
  <c r="BD59" i="19"/>
  <c r="BB58" i="19"/>
  <c r="BF56" i="19"/>
  <c r="BD57" i="19"/>
  <c r="BB56" i="19"/>
  <c r="BD64" i="19"/>
  <c r="BF63" i="19"/>
  <c r="BB63" i="19"/>
  <c r="BB60" i="19"/>
  <c r="BD61" i="19"/>
  <c r="BF60" i="19"/>
  <c r="BF55" i="19"/>
  <c r="BD56" i="19"/>
  <c r="BB55" i="19"/>
  <c r="BD63" i="19"/>
  <c r="BF62" i="19"/>
  <c r="BB62" i="19"/>
  <c r="BF64" i="19"/>
  <c r="BD65" i="19"/>
  <c r="BB64" i="19"/>
  <c r="BF59" i="19"/>
  <c r="BB59" i="19"/>
  <c r="BD68" i="19"/>
  <c r="BF78" i="19"/>
  <c r="BB78" i="19"/>
  <c r="BD66" i="19"/>
  <c r="BD67" i="19"/>
  <c r="BF77" i="19"/>
  <c r="BB77" i="19"/>
  <c r="BD78" i="19"/>
  <c r="BF76" i="19"/>
  <c r="BB76" i="19"/>
  <c r="BF75" i="19"/>
  <c r="BB75" i="19"/>
  <c r="BF68" i="19"/>
  <c r="BB68" i="19"/>
  <c r="BF74" i="19"/>
  <c r="BB74" i="19"/>
  <c r="BF69" i="19"/>
  <c r="BB69" i="19"/>
  <c r="BF70" i="19"/>
  <c r="BB70" i="19"/>
  <c r="BF71" i="19"/>
  <c r="BB71" i="19"/>
  <c r="BF72" i="19"/>
  <c r="BB72" i="19"/>
  <c r="BF73" i="19"/>
  <c r="BB73" i="19"/>
  <c r="BD71" i="19"/>
  <c r="BD74" i="19"/>
  <c r="BD85" i="19"/>
  <c r="BB84" i="19"/>
  <c r="BF84" i="19"/>
  <c r="BF81" i="19"/>
  <c r="BD80" i="19"/>
  <c r="BD81" i="19"/>
  <c r="BD82" i="19"/>
  <c r="BD83" i="19"/>
  <c r="BD84" i="19"/>
  <c r="BF82" i="19"/>
  <c r="BB83" i="19"/>
  <c r="BD97" i="19"/>
  <c r="BB96" i="19"/>
  <c r="BF96" i="19"/>
  <c r="BF95" i="19"/>
  <c r="BF79" i="19"/>
  <c r="BB80" i="19"/>
  <c r="BD96" i="19"/>
  <c r="BB81" i="19"/>
  <c r="BF83" i="19"/>
  <c r="BF80" i="19"/>
  <c r="BD95" i="19"/>
  <c r="BB79" i="19"/>
  <c r="BB82" i="19"/>
  <c r="BD98" i="19"/>
  <c r="BB97" i="19"/>
  <c r="BD99" i="19"/>
  <c r="BB98" i="19"/>
  <c r="BF98" i="19"/>
  <c r="BB88" i="19"/>
  <c r="BF88" i="19"/>
  <c r="BD89" i="19"/>
  <c r="BB89" i="19"/>
  <c r="BF89" i="19"/>
  <c r="BD90" i="19"/>
  <c r="BB90" i="19"/>
  <c r="BF90" i="19"/>
  <c r="BD91" i="19"/>
  <c r="BB91" i="19"/>
  <c r="BF91" i="19"/>
  <c r="BD92" i="19"/>
  <c r="BB92" i="19"/>
  <c r="BF92" i="19"/>
  <c r="BD93" i="19"/>
  <c r="BB93" i="19"/>
  <c r="BF93" i="19"/>
  <c r="BB95" i="19"/>
  <c r="BB94" i="19"/>
  <c r="BB85" i="19"/>
  <c r="BB86" i="19"/>
  <c r="BB87" i="19"/>
  <c r="BD94" i="19"/>
  <c r="BD107" i="19"/>
  <c r="BF106" i="19"/>
  <c r="BB106" i="19"/>
  <c r="BF94" i="19"/>
  <c r="BF97" i="19"/>
  <c r="BF107" i="19"/>
  <c r="BB107" i="19"/>
  <c r="BD108" i="19"/>
  <c r="BF105" i="19"/>
  <c r="BD100" i="19"/>
  <c r="BB99" i="19"/>
  <c r="BB100" i="19"/>
  <c r="BD101" i="19"/>
  <c r="BF101" i="19"/>
  <c r="BD102" i="19"/>
  <c r="BB101" i="19"/>
  <c r="BF99" i="19"/>
  <c r="BD109" i="19"/>
  <c r="BB108" i="19"/>
  <c r="BF108" i="19"/>
  <c r="BB103" i="19"/>
  <c r="BB102" i="19"/>
  <c r="BD104" i="19"/>
  <c r="BD105" i="19"/>
  <c r="BD106" i="19"/>
  <c r="BD103" i="19"/>
  <c r="BF109" i="19"/>
  <c r="BF103" i="19"/>
  <c r="BB104" i="19"/>
  <c r="AG110" i="19"/>
  <c r="AE110" i="19"/>
  <c r="AH110" i="19"/>
  <c r="AF110" i="19"/>
  <c r="BF104" i="19"/>
  <c r="BB105" i="19"/>
  <c r="BF84" i="18"/>
  <c r="BF109" i="18"/>
  <c r="BB85" i="18"/>
  <c r="BB86" i="18"/>
  <c r="BB91" i="18"/>
  <c r="BF81" i="18"/>
  <c r="BD89" i="18"/>
  <c r="BB52" i="18"/>
  <c r="BD94" i="18"/>
  <c r="BD50" i="18"/>
  <c r="BD51" i="18"/>
  <c r="BD52" i="18"/>
  <c r="BF52" i="18"/>
  <c r="BD103" i="18"/>
  <c r="BD90" i="18"/>
  <c r="BD86" i="18"/>
  <c r="BB98" i="18"/>
  <c r="BF72" i="18"/>
  <c r="BB74" i="18"/>
  <c r="BB95" i="18"/>
  <c r="BD74" i="18"/>
  <c r="BB109" i="18"/>
  <c r="BD73" i="18"/>
  <c r="BF85" i="18"/>
  <c r="BD92" i="18"/>
  <c r="AH110" i="18"/>
  <c r="AI110" i="18" s="1"/>
  <c r="BF73" i="18"/>
  <c r="BB84" i="18"/>
  <c r="AG110" i="18"/>
  <c r="BF86" i="18"/>
  <c r="BB92" i="18"/>
  <c r="BB93" i="18"/>
  <c r="BB94" i="18"/>
  <c r="BB100" i="18"/>
  <c r="AE10" i="18"/>
  <c r="D10" i="18" s="1"/>
  <c r="BF51" i="18"/>
  <c r="BB72" i="18"/>
  <c r="BD88" i="18"/>
  <c r="BD91" i="18"/>
  <c r="BB90" i="18"/>
  <c r="BD97" i="18"/>
  <c r="BD93" i="18"/>
  <c r="BE11" i="18"/>
  <c r="BF87" i="18"/>
  <c r="BB88" i="18"/>
  <c r="BF89" i="18"/>
  <c r="BD95" i="18"/>
  <c r="AF110" i="18"/>
  <c r="AS10" i="18"/>
  <c r="BF90" i="18"/>
  <c r="BF10" i="18"/>
  <c r="BD87" i="18"/>
  <c r="BD85" i="18"/>
  <c r="BF91" i="18"/>
  <c r="BB99" i="18"/>
  <c r="BF96" i="18"/>
  <c r="Z10" i="18"/>
  <c r="H8" i="18"/>
  <c r="C7" i="18"/>
  <c r="O7" i="18"/>
  <c r="O8" i="18"/>
  <c r="BF11" i="18"/>
  <c r="BB11" i="18"/>
  <c r="AZ11" i="18"/>
  <c r="BB12" i="18" s="1"/>
  <c r="BE12" i="18"/>
  <c r="BC11" i="18"/>
  <c r="BB10" i="18"/>
  <c r="BC10" i="18"/>
  <c r="BD11" i="18"/>
  <c r="BC12" i="18"/>
  <c r="BC13" i="18"/>
  <c r="O113" i="18"/>
  <c r="O112" i="18"/>
  <c r="BE13" i="18"/>
  <c r="BA13" i="18"/>
  <c r="AZ55" i="18"/>
  <c r="BD55" i="18"/>
  <c r="AZ26" i="18"/>
  <c r="AZ27" i="18" s="1"/>
  <c r="AZ28" i="18" s="1"/>
  <c r="AZ29" i="18" s="1"/>
  <c r="AZ30" i="18" s="1"/>
  <c r="AZ31" i="18" s="1"/>
  <c r="AZ32" i="18" s="1"/>
  <c r="AZ66" i="18"/>
  <c r="BB70" i="18" s="1"/>
  <c r="BF49" i="18"/>
  <c r="BB50" i="18"/>
  <c r="BB55" i="18"/>
  <c r="BB54" i="18"/>
  <c r="BB53" i="18"/>
  <c r="BF55" i="18"/>
  <c r="BF54" i="18"/>
  <c r="BF53" i="18"/>
  <c r="BD53" i="18"/>
  <c r="AZ41" i="18"/>
  <c r="BB51" i="18"/>
  <c r="BF50" i="18"/>
  <c r="AZ63" i="18"/>
  <c r="BD80" i="18"/>
  <c r="BB79" i="18"/>
  <c r="BF79" i="18"/>
  <c r="BB78" i="18"/>
  <c r="BB77" i="18"/>
  <c r="BB76" i="18"/>
  <c r="BB75" i="18"/>
  <c r="BD83" i="18"/>
  <c r="BB82" i="18"/>
  <c r="BF82" i="18"/>
  <c r="BD84" i="18"/>
  <c r="BB83" i="18"/>
  <c r="BF83" i="18"/>
  <c r="BD81" i="18"/>
  <c r="BB80" i="18"/>
  <c r="BF80" i="18"/>
  <c r="BD82" i="18"/>
  <c r="BB81" i="18"/>
  <c r="BD75" i="18"/>
  <c r="BD76" i="18"/>
  <c r="BD77" i="18"/>
  <c r="BD78" i="18"/>
  <c r="BD79" i="18"/>
  <c r="BF74" i="18"/>
  <c r="BF75" i="18"/>
  <c r="BF76" i="18"/>
  <c r="BF77" i="18"/>
  <c r="BF78" i="18"/>
  <c r="BB73" i="18"/>
  <c r="BB103" i="18"/>
  <c r="BF103" i="18"/>
  <c r="BD104" i="18"/>
  <c r="BF88" i="18"/>
  <c r="BB87" i="18"/>
  <c r="BB89" i="18"/>
  <c r="BF95" i="18"/>
  <c r="BB104" i="18"/>
  <c r="BF104" i="18"/>
  <c r="BD105" i="18"/>
  <c r="BB106" i="18"/>
  <c r="BF106" i="18"/>
  <c r="BD107" i="18"/>
  <c r="BB108" i="18"/>
  <c r="BD109" i="18"/>
  <c r="BF108" i="18"/>
  <c r="BF92" i="18"/>
  <c r="BF93" i="18"/>
  <c r="BF94" i="18"/>
  <c r="BB105" i="18"/>
  <c r="BF105" i="18"/>
  <c r="BD106" i="18"/>
  <c r="BB96" i="18"/>
  <c r="BB97" i="18"/>
  <c r="BD98" i="18"/>
  <c r="BF98" i="18"/>
  <c r="BD99" i="18"/>
  <c r="BF99" i="18"/>
  <c r="BD100" i="18"/>
  <c r="BF100" i="18"/>
  <c r="BD101" i="18"/>
  <c r="BD96" i="18"/>
  <c r="BF97" i="18"/>
  <c r="BD108" i="18"/>
  <c r="BB107" i="18"/>
  <c r="BF107" i="18"/>
  <c r="BF101" i="18"/>
  <c r="BD102" i="18"/>
  <c r="BF102" i="18"/>
  <c r="BB101" i="18"/>
  <c r="BB102" i="18"/>
  <c r="E5" i="1"/>
  <c r="D5" i="1"/>
  <c r="BK10" i="4"/>
  <c r="BI10" i="4"/>
  <c r="AI111" i="4"/>
  <c r="AJ111" i="4"/>
  <c r="AI112" i="4"/>
  <c r="AJ112" i="4"/>
  <c r="AI113" i="4"/>
  <c r="AJ113" i="4"/>
  <c r="AI114" i="4"/>
  <c r="AJ114" i="4"/>
  <c r="AI115" i="4"/>
  <c r="AJ115" i="4"/>
  <c r="AI116" i="4"/>
  <c r="AJ116" i="4"/>
  <c r="AI117" i="4"/>
  <c r="AJ117" i="4"/>
  <c r="AI118" i="4"/>
  <c r="AJ118" i="4"/>
  <c r="AI119" i="4"/>
  <c r="AJ119" i="4"/>
  <c r="AI120" i="4"/>
  <c r="AJ120" i="4"/>
  <c r="AI121" i="4"/>
  <c r="AJ121" i="4"/>
  <c r="AI122" i="4"/>
  <c r="AJ122" i="4"/>
  <c r="AI123" i="4"/>
  <c r="AJ123" i="4"/>
  <c r="AI124" i="4"/>
  <c r="AJ124" i="4"/>
  <c r="AI125" i="4"/>
  <c r="AJ125" i="4"/>
  <c r="AI126" i="4"/>
  <c r="AJ126" i="4"/>
  <c r="AI127" i="4"/>
  <c r="AJ127" i="4"/>
  <c r="AI128" i="4"/>
  <c r="AJ128" i="4"/>
  <c r="AI129" i="4"/>
  <c r="AJ129" i="4"/>
  <c r="AI130" i="4"/>
  <c r="AJ130" i="4"/>
  <c r="AI131" i="4"/>
  <c r="AJ131" i="4"/>
  <c r="AI132" i="4"/>
  <c r="AJ132" i="4"/>
  <c r="AI133" i="4"/>
  <c r="AJ133" i="4"/>
  <c r="AI134" i="4"/>
  <c r="AJ134" i="4"/>
  <c r="AI135" i="4"/>
  <c r="AJ135" i="4"/>
  <c r="AI136" i="4"/>
  <c r="AJ136" i="4"/>
  <c r="AI137" i="4"/>
  <c r="AJ137" i="4"/>
  <c r="AI138" i="4"/>
  <c r="AJ138" i="4"/>
  <c r="AI139" i="4"/>
  <c r="AJ139" i="4"/>
  <c r="AI140" i="4"/>
  <c r="AJ140" i="4"/>
  <c r="AI141" i="4"/>
  <c r="AJ141" i="4"/>
  <c r="AI142" i="4"/>
  <c r="AJ142" i="4"/>
  <c r="AI143" i="4"/>
  <c r="AJ143" i="4"/>
  <c r="AI144" i="4"/>
  <c r="AJ144" i="4"/>
  <c r="AI145" i="4"/>
  <c r="AJ145" i="4"/>
  <c r="AI146" i="4"/>
  <c r="AJ146" i="4"/>
  <c r="AI147" i="4"/>
  <c r="AJ147" i="4"/>
  <c r="AI148" i="4"/>
  <c r="AJ148" i="4"/>
  <c r="AI149" i="4"/>
  <c r="AJ149" i="4"/>
  <c r="AI150" i="4"/>
  <c r="AJ150" i="4"/>
  <c r="AI151" i="4"/>
  <c r="AJ151" i="4"/>
  <c r="AI152" i="4"/>
  <c r="AJ152" i="4"/>
  <c r="AI153" i="4"/>
  <c r="AJ153" i="4"/>
  <c r="AI154" i="4"/>
  <c r="AJ154" i="4"/>
  <c r="AI155" i="4"/>
  <c r="AJ155" i="4"/>
  <c r="AI156" i="4"/>
  <c r="AJ156" i="4"/>
  <c r="AI157" i="4"/>
  <c r="AJ157" i="4"/>
  <c r="AI158" i="4"/>
  <c r="AJ158" i="4"/>
  <c r="AI159" i="4"/>
  <c r="AJ159" i="4"/>
  <c r="AI160" i="4"/>
  <c r="AJ160" i="4"/>
  <c r="AI161" i="4"/>
  <c r="AJ161" i="4"/>
  <c r="AI162" i="4"/>
  <c r="AJ162" i="4"/>
  <c r="AI163" i="4"/>
  <c r="AJ163" i="4"/>
  <c r="AI164" i="4"/>
  <c r="AJ164" i="4"/>
  <c r="AI165" i="4"/>
  <c r="AJ165" i="4"/>
  <c r="AI166" i="4"/>
  <c r="AJ166" i="4"/>
  <c r="AI167" i="4"/>
  <c r="AJ167" i="4"/>
  <c r="AI168" i="4"/>
  <c r="AJ168" i="4"/>
  <c r="AI169" i="4"/>
  <c r="AJ169" i="4"/>
  <c r="AI170" i="4"/>
  <c r="AJ170" i="4"/>
  <c r="AI171" i="4"/>
  <c r="AJ171" i="4"/>
  <c r="AI172" i="4"/>
  <c r="AJ172" i="4"/>
  <c r="AI173" i="4"/>
  <c r="AJ173" i="4"/>
  <c r="AI174" i="4"/>
  <c r="AJ174" i="4"/>
  <c r="AI175" i="4"/>
  <c r="AJ175" i="4"/>
  <c r="AI176" i="4"/>
  <c r="AJ176" i="4"/>
  <c r="AI177" i="4"/>
  <c r="AJ177" i="4"/>
  <c r="AI178" i="4"/>
  <c r="AJ178" i="4"/>
  <c r="AI179" i="4"/>
  <c r="AJ179" i="4"/>
  <c r="AI180" i="4"/>
  <c r="AJ180" i="4"/>
  <c r="AI181" i="4"/>
  <c r="AJ181" i="4"/>
  <c r="AI182" i="4"/>
  <c r="AJ182" i="4"/>
  <c r="AI183" i="4"/>
  <c r="AJ183" i="4"/>
  <c r="AI184" i="4"/>
  <c r="AJ184" i="4"/>
  <c r="AI185" i="4"/>
  <c r="AJ185" i="4"/>
  <c r="AI186" i="4"/>
  <c r="AJ186" i="4"/>
  <c r="AI187" i="4"/>
  <c r="AJ187" i="4"/>
  <c r="AI188" i="4"/>
  <c r="AJ188" i="4"/>
  <c r="AI189" i="4"/>
  <c r="AJ189" i="4"/>
  <c r="AI190" i="4"/>
  <c r="AJ190" i="4"/>
  <c r="AI191" i="4"/>
  <c r="AJ191" i="4"/>
  <c r="AI192" i="4"/>
  <c r="AJ192" i="4"/>
  <c r="AI193" i="4"/>
  <c r="AJ193" i="4"/>
  <c r="AI194" i="4"/>
  <c r="AJ194" i="4"/>
  <c r="AI195" i="4"/>
  <c r="AJ195" i="4"/>
  <c r="AI196" i="4"/>
  <c r="AJ196" i="4"/>
  <c r="AI197" i="4"/>
  <c r="AJ197" i="4"/>
  <c r="AI198" i="4"/>
  <c r="AJ198" i="4"/>
  <c r="AI199" i="4"/>
  <c r="AJ199" i="4"/>
  <c r="AI200" i="4"/>
  <c r="AJ200" i="4"/>
  <c r="AI201" i="4"/>
  <c r="AJ201" i="4"/>
  <c r="AI202" i="4"/>
  <c r="AJ202" i="4"/>
  <c r="AI203" i="4"/>
  <c r="AJ203" i="4"/>
  <c r="AI204" i="4"/>
  <c r="AJ204" i="4"/>
  <c r="AI205" i="4"/>
  <c r="AJ205" i="4"/>
  <c r="AI206" i="4"/>
  <c r="AJ206" i="4"/>
  <c r="AI207" i="4"/>
  <c r="AJ207" i="4"/>
  <c r="AI208" i="4"/>
  <c r="AJ208" i="4"/>
  <c r="AI209" i="4"/>
  <c r="AJ209" i="4"/>
  <c r="AE111" i="4"/>
  <c r="AF111" i="4"/>
  <c r="AG111" i="4"/>
  <c r="AH111" i="4"/>
  <c r="AE112" i="4"/>
  <c r="AF112" i="4"/>
  <c r="AG112" i="4"/>
  <c r="AH112" i="4"/>
  <c r="AE113" i="4"/>
  <c r="AF113" i="4"/>
  <c r="AG113" i="4"/>
  <c r="AH113" i="4"/>
  <c r="AE114" i="4"/>
  <c r="AF114" i="4"/>
  <c r="AG114" i="4"/>
  <c r="AH114" i="4"/>
  <c r="AE115" i="4"/>
  <c r="AF115" i="4"/>
  <c r="AG115" i="4"/>
  <c r="AH115" i="4"/>
  <c r="AE116" i="4"/>
  <c r="AF116" i="4"/>
  <c r="AG116" i="4"/>
  <c r="AH116" i="4"/>
  <c r="AE117" i="4"/>
  <c r="AF117" i="4"/>
  <c r="AG117" i="4"/>
  <c r="AH117" i="4"/>
  <c r="AE118" i="4"/>
  <c r="AF118" i="4"/>
  <c r="AG118" i="4"/>
  <c r="AH118" i="4"/>
  <c r="AE119" i="4"/>
  <c r="AF119" i="4"/>
  <c r="AG119" i="4"/>
  <c r="AH119" i="4"/>
  <c r="AE120" i="4"/>
  <c r="AF120" i="4"/>
  <c r="AG120" i="4"/>
  <c r="AH120" i="4"/>
  <c r="AE121" i="4"/>
  <c r="AF121" i="4"/>
  <c r="AG121" i="4"/>
  <c r="AH121" i="4"/>
  <c r="AE122" i="4"/>
  <c r="AF122" i="4"/>
  <c r="AG122" i="4"/>
  <c r="AH122" i="4"/>
  <c r="AE123" i="4"/>
  <c r="AF123" i="4"/>
  <c r="AG123" i="4"/>
  <c r="AH123" i="4"/>
  <c r="AE124" i="4"/>
  <c r="AF124" i="4"/>
  <c r="AG124" i="4"/>
  <c r="AH124" i="4"/>
  <c r="AE125" i="4"/>
  <c r="AF125" i="4"/>
  <c r="AG125" i="4"/>
  <c r="AH125" i="4"/>
  <c r="AE126" i="4"/>
  <c r="AF126" i="4"/>
  <c r="AG126" i="4"/>
  <c r="AH126" i="4"/>
  <c r="AE127" i="4"/>
  <c r="AF127" i="4"/>
  <c r="AG127" i="4"/>
  <c r="AH127" i="4"/>
  <c r="AE128" i="4"/>
  <c r="AF128" i="4"/>
  <c r="AG128" i="4"/>
  <c r="AH128" i="4"/>
  <c r="AE129" i="4"/>
  <c r="AF129" i="4"/>
  <c r="AG129" i="4"/>
  <c r="AH129" i="4"/>
  <c r="AE130" i="4"/>
  <c r="AF130" i="4"/>
  <c r="AG130" i="4"/>
  <c r="AH130" i="4"/>
  <c r="AE131" i="4"/>
  <c r="AF131" i="4"/>
  <c r="AG131" i="4"/>
  <c r="AH131" i="4"/>
  <c r="AE132" i="4"/>
  <c r="AF132" i="4"/>
  <c r="AG132" i="4"/>
  <c r="AH132" i="4"/>
  <c r="AE133" i="4"/>
  <c r="AF133" i="4"/>
  <c r="AG133" i="4"/>
  <c r="AH133" i="4"/>
  <c r="AE134" i="4"/>
  <c r="AF134" i="4"/>
  <c r="AG134" i="4"/>
  <c r="AH134" i="4"/>
  <c r="AE135" i="4"/>
  <c r="AF135" i="4"/>
  <c r="AG135" i="4"/>
  <c r="AH135" i="4"/>
  <c r="AE136" i="4"/>
  <c r="AF136" i="4"/>
  <c r="AG136" i="4"/>
  <c r="AH136" i="4"/>
  <c r="AE137" i="4"/>
  <c r="AF137" i="4"/>
  <c r="AG137" i="4"/>
  <c r="AH137" i="4"/>
  <c r="AE138" i="4"/>
  <c r="AF138" i="4"/>
  <c r="AG138" i="4"/>
  <c r="AH138" i="4"/>
  <c r="AE139" i="4"/>
  <c r="AF139" i="4"/>
  <c r="AG139" i="4"/>
  <c r="AH139" i="4"/>
  <c r="AE140" i="4"/>
  <c r="AF140" i="4"/>
  <c r="AG140" i="4"/>
  <c r="AH140" i="4"/>
  <c r="AE141" i="4"/>
  <c r="AF141" i="4"/>
  <c r="AG141" i="4"/>
  <c r="AH141" i="4"/>
  <c r="AE142" i="4"/>
  <c r="AF142" i="4"/>
  <c r="AG142" i="4"/>
  <c r="AH142" i="4"/>
  <c r="AE143" i="4"/>
  <c r="AF143" i="4"/>
  <c r="AG143" i="4"/>
  <c r="AH143" i="4"/>
  <c r="AE144" i="4"/>
  <c r="AF144" i="4"/>
  <c r="AG144" i="4"/>
  <c r="AH144" i="4"/>
  <c r="AE145" i="4"/>
  <c r="AF145" i="4"/>
  <c r="AG145" i="4"/>
  <c r="AH145" i="4"/>
  <c r="AE146" i="4"/>
  <c r="AF146" i="4"/>
  <c r="AG146" i="4"/>
  <c r="AH146" i="4"/>
  <c r="AE147" i="4"/>
  <c r="AF147" i="4"/>
  <c r="AG147" i="4"/>
  <c r="AH147" i="4"/>
  <c r="AE148" i="4"/>
  <c r="AF148" i="4"/>
  <c r="AG148" i="4"/>
  <c r="AH148" i="4"/>
  <c r="AE149" i="4"/>
  <c r="AF149" i="4"/>
  <c r="AG149" i="4"/>
  <c r="AH149" i="4"/>
  <c r="AE150" i="4"/>
  <c r="AF150" i="4"/>
  <c r="AG150" i="4"/>
  <c r="AH150" i="4"/>
  <c r="AE151" i="4"/>
  <c r="AF151" i="4"/>
  <c r="AG151" i="4"/>
  <c r="AH151" i="4"/>
  <c r="AE152" i="4"/>
  <c r="AF152" i="4"/>
  <c r="AG152" i="4"/>
  <c r="AH152" i="4"/>
  <c r="AE153" i="4"/>
  <c r="AF153" i="4"/>
  <c r="AG153" i="4"/>
  <c r="AH153" i="4"/>
  <c r="AE154" i="4"/>
  <c r="AF154" i="4"/>
  <c r="AG154" i="4"/>
  <c r="AH154" i="4"/>
  <c r="AE155" i="4"/>
  <c r="AF155" i="4"/>
  <c r="AG155" i="4"/>
  <c r="AH155" i="4"/>
  <c r="AE156" i="4"/>
  <c r="AF156" i="4"/>
  <c r="AG156" i="4"/>
  <c r="AH156" i="4"/>
  <c r="AE157" i="4"/>
  <c r="AF157" i="4"/>
  <c r="AG157" i="4"/>
  <c r="AH157" i="4"/>
  <c r="AE158" i="4"/>
  <c r="AF158" i="4"/>
  <c r="AG158" i="4"/>
  <c r="AH158" i="4"/>
  <c r="AE159" i="4"/>
  <c r="AF159" i="4"/>
  <c r="AG159" i="4"/>
  <c r="AH159" i="4"/>
  <c r="AE160" i="4"/>
  <c r="AF160" i="4"/>
  <c r="AG160" i="4"/>
  <c r="AH160" i="4"/>
  <c r="AE161" i="4"/>
  <c r="AF161" i="4"/>
  <c r="AG161" i="4"/>
  <c r="AH161" i="4"/>
  <c r="AE162" i="4"/>
  <c r="AF162" i="4"/>
  <c r="AG162" i="4"/>
  <c r="AH162" i="4"/>
  <c r="AE163" i="4"/>
  <c r="AF163" i="4"/>
  <c r="AG163" i="4"/>
  <c r="AH163" i="4"/>
  <c r="AE164" i="4"/>
  <c r="AF164" i="4"/>
  <c r="AG164" i="4"/>
  <c r="AH164" i="4"/>
  <c r="AE165" i="4"/>
  <c r="AF165" i="4"/>
  <c r="AG165" i="4"/>
  <c r="AH165" i="4"/>
  <c r="AE166" i="4"/>
  <c r="AF166" i="4"/>
  <c r="AG166" i="4"/>
  <c r="AH166" i="4"/>
  <c r="AE167" i="4"/>
  <c r="AF167" i="4"/>
  <c r="AG167" i="4"/>
  <c r="AH167" i="4"/>
  <c r="AE168" i="4"/>
  <c r="AF168" i="4"/>
  <c r="AG168" i="4"/>
  <c r="AH168" i="4"/>
  <c r="AE169" i="4"/>
  <c r="AF169" i="4"/>
  <c r="AG169" i="4"/>
  <c r="AH169" i="4"/>
  <c r="AE170" i="4"/>
  <c r="AF170" i="4"/>
  <c r="AG170" i="4"/>
  <c r="AH170" i="4"/>
  <c r="AE171" i="4"/>
  <c r="AF171" i="4"/>
  <c r="AG171" i="4"/>
  <c r="AH171" i="4"/>
  <c r="AE172" i="4"/>
  <c r="AF172" i="4"/>
  <c r="AG172" i="4"/>
  <c r="AH172" i="4"/>
  <c r="AE173" i="4"/>
  <c r="AF173" i="4"/>
  <c r="AG173" i="4"/>
  <c r="AH173" i="4"/>
  <c r="AE174" i="4"/>
  <c r="AF174" i="4"/>
  <c r="AG174" i="4"/>
  <c r="AH174" i="4"/>
  <c r="AE175" i="4"/>
  <c r="AF175" i="4"/>
  <c r="AG175" i="4"/>
  <c r="AH175" i="4"/>
  <c r="AE176" i="4"/>
  <c r="AF176" i="4"/>
  <c r="AG176" i="4"/>
  <c r="AH176" i="4"/>
  <c r="AE177" i="4"/>
  <c r="AF177" i="4"/>
  <c r="AG177" i="4"/>
  <c r="AH177" i="4"/>
  <c r="AE178" i="4"/>
  <c r="AF178" i="4"/>
  <c r="AG178" i="4"/>
  <c r="AH178" i="4"/>
  <c r="AE179" i="4"/>
  <c r="AF179" i="4"/>
  <c r="AG179" i="4"/>
  <c r="AH179" i="4"/>
  <c r="AE180" i="4"/>
  <c r="AF180" i="4"/>
  <c r="AG180" i="4"/>
  <c r="AH180" i="4"/>
  <c r="AE181" i="4"/>
  <c r="AF181" i="4"/>
  <c r="AG181" i="4"/>
  <c r="AH181" i="4"/>
  <c r="AE182" i="4"/>
  <c r="AF182" i="4"/>
  <c r="AG182" i="4"/>
  <c r="AH182" i="4"/>
  <c r="AE183" i="4"/>
  <c r="AF183" i="4"/>
  <c r="AG183" i="4"/>
  <c r="AH183" i="4"/>
  <c r="AE184" i="4"/>
  <c r="AF184" i="4"/>
  <c r="AG184" i="4"/>
  <c r="AH184" i="4"/>
  <c r="AE185" i="4"/>
  <c r="AF185" i="4"/>
  <c r="AG185" i="4"/>
  <c r="AH185" i="4"/>
  <c r="AE186" i="4"/>
  <c r="AF186" i="4"/>
  <c r="AG186" i="4"/>
  <c r="AH186" i="4"/>
  <c r="AE187" i="4"/>
  <c r="AF187" i="4"/>
  <c r="AG187" i="4"/>
  <c r="AH187" i="4"/>
  <c r="AE188" i="4"/>
  <c r="AF188" i="4"/>
  <c r="AG188" i="4"/>
  <c r="AH188" i="4"/>
  <c r="AE189" i="4"/>
  <c r="AF189" i="4"/>
  <c r="AG189" i="4"/>
  <c r="AH189" i="4"/>
  <c r="AE190" i="4"/>
  <c r="AF190" i="4"/>
  <c r="AG190" i="4"/>
  <c r="AH190" i="4"/>
  <c r="AE191" i="4"/>
  <c r="AF191" i="4"/>
  <c r="AG191" i="4"/>
  <c r="AH191" i="4"/>
  <c r="AE192" i="4"/>
  <c r="AF192" i="4"/>
  <c r="AG192" i="4"/>
  <c r="AH192" i="4"/>
  <c r="AE193" i="4"/>
  <c r="AF193" i="4"/>
  <c r="AG193" i="4"/>
  <c r="AH193" i="4"/>
  <c r="AE194" i="4"/>
  <c r="AF194" i="4"/>
  <c r="AG194" i="4"/>
  <c r="AH194" i="4"/>
  <c r="AE195" i="4"/>
  <c r="AF195" i="4"/>
  <c r="AG195" i="4"/>
  <c r="AH195" i="4"/>
  <c r="AE196" i="4"/>
  <c r="AF196" i="4"/>
  <c r="AH196" i="4"/>
  <c r="AE197" i="4"/>
  <c r="AF197" i="4"/>
  <c r="AH197" i="4"/>
  <c r="AE198" i="4"/>
  <c r="AF198" i="4"/>
  <c r="AH198" i="4"/>
  <c r="AE199" i="4"/>
  <c r="AF199" i="4"/>
  <c r="AH199" i="4"/>
  <c r="AE200" i="4"/>
  <c r="AF200" i="4"/>
  <c r="AH200" i="4"/>
  <c r="AE201" i="4"/>
  <c r="AF201" i="4"/>
  <c r="AH201" i="4"/>
  <c r="AE202" i="4"/>
  <c r="AF202" i="4"/>
  <c r="AH202" i="4"/>
  <c r="AE203" i="4"/>
  <c r="AF203" i="4"/>
  <c r="AH203" i="4"/>
  <c r="AE204" i="4"/>
  <c r="AF204" i="4"/>
  <c r="AH204" i="4"/>
  <c r="AE205" i="4"/>
  <c r="AF205" i="4"/>
  <c r="AH205" i="4"/>
  <c r="AE206" i="4"/>
  <c r="AF206" i="4"/>
  <c r="AH206" i="4"/>
  <c r="AE207" i="4"/>
  <c r="AF207" i="4"/>
  <c r="AH207" i="4"/>
  <c r="AE208" i="4"/>
  <c r="AF208" i="4"/>
  <c r="AH208" i="4"/>
  <c r="AE209" i="4"/>
  <c r="AF209" i="4"/>
  <c r="AH209" i="4"/>
  <c r="AQ11" i="4"/>
  <c r="AR11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Q10" i="4"/>
  <c r="BN10" i="4" s="1"/>
  <c r="AR10" i="4"/>
  <c r="BL10" i="4" s="1"/>
  <c r="BO10" i="4" s="1"/>
  <c r="AJ110" i="18" l="1"/>
  <c r="AJ65" i="23"/>
  <c r="Q65" i="23" s="1"/>
  <c r="R65" i="23" s="1"/>
  <c r="E65" i="23"/>
  <c r="AZ56" i="18"/>
  <c r="AZ57" i="18" s="1"/>
  <c r="AZ58" i="18" s="1"/>
  <c r="J65" i="23"/>
  <c r="K65" i="23" s="1"/>
  <c r="AI65" i="23"/>
  <c r="AZ23" i="21"/>
  <c r="AI110" i="19"/>
  <c r="AJ110" i="19"/>
  <c r="AI110" i="22"/>
  <c r="BC13" i="22"/>
  <c r="BA10" i="21"/>
  <c r="AZ22" i="22"/>
  <c r="Y9" i="22"/>
  <c r="Y10" i="22" s="1"/>
  <c r="Y9" i="21"/>
  <c r="Z9" i="20"/>
  <c r="H9" i="20" s="1"/>
  <c r="H8" i="20"/>
  <c r="AY10" i="20"/>
  <c r="AX10" i="20"/>
  <c r="AZ20" i="20"/>
  <c r="H7" i="20"/>
  <c r="O8" i="20"/>
  <c r="O9" i="20"/>
  <c r="Z9" i="19"/>
  <c r="BB33" i="18"/>
  <c r="AG10" i="18"/>
  <c r="I10" i="18" s="1"/>
  <c r="BF32" i="18"/>
  <c r="BB32" i="18"/>
  <c r="BB12" i="22"/>
  <c r="BG12" i="22"/>
  <c r="BG22" i="22"/>
  <c r="BG11" i="22"/>
  <c r="BG10" i="22"/>
  <c r="C9" i="22"/>
  <c r="BC11" i="22"/>
  <c r="BE14" i="22"/>
  <c r="BD11" i="22"/>
  <c r="BE11" i="22"/>
  <c r="BC10" i="22"/>
  <c r="BF10" i="22"/>
  <c r="AG10" i="21"/>
  <c r="I10" i="21" s="1"/>
  <c r="BA14" i="22"/>
  <c r="BD12" i="22"/>
  <c r="BF11" i="22"/>
  <c r="BB11" i="22"/>
  <c r="BB10" i="22"/>
  <c r="BF12" i="22"/>
  <c r="AZ12" i="22"/>
  <c r="O9" i="22"/>
  <c r="BC12" i="22"/>
  <c r="BE13" i="22"/>
  <c r="O8" i="22"/>
  <c r="BC14" i="22"/>
  <c r="BE12" i="22"/>
  <c r="BB59" i="18"/>
  <c r="BD12" i="21"/>
  <c r="O8" i="21"/>
  <c r="AZ12" i="21"/>
  <c r="BC10" i="21"/>
  <c r="BB12" i="21"/>
  <c r="AA9" i="21"/>
  <c r="AA10" i="21" s="1"/>
  <c r="H8" i="21"/>
  <c r="H9" i="21"/>
  <c r="BC14" i="20"/>
  <c r="BB12" i="20"/>
  <c r="BB11" i="20"/>
  <c r="BD11" i="20"/>
  <c r="AZ12" i="20"/>
  <c r="BD12" i="20"/>
  <c r="BB10" i="20"/>
  <c r="BF11" i="20"/>
  <c r="BA14" i="20"/>
  <c r="BF10" i="20"/>
  <c r="BF12" i="20"/>
  <c r="BE14" i="19"/>
  <c r="BC11" i="19"/>
  <c r="BA14" i="18"/>
  <c r="BA15" i="18" s="1"/>
  <c r="BA16" i="18" s="1"/>
  <c r="BA17" i="18" s="1"/>
  <c r="BA18" i="18" s="1"/>
  <c r="BE12" i="19"/>
  <c r="BA14" i="19"/>
  <c r="BD11" i="19"/>
  <c r="BC14" i="19"/>
  <c r="BF11" i="19"/>
  <c r="BC13" i="19"/>
  <c r="Y10" i="19"/>
  <c r="BC12" i="19"/>
  <c r="BE11" i="19"/>
  <c r="BC10" i="19"/>
  <c r="BE13" i="19"/>
  <c r="AZ11" i="19"/>
  <c r="BB57" i="18"/>
  <c r="BD12" i="18"/>
  <c r="BF12" i="18"/>
  <c r="AH10" i="18"/>
  <c r="J10" i="18" s="1"/>
  <c r="H9" i="18"/>
  <c r="AY10" i="18"/>
  <c r="AX10" i="18"/>
  <c r="AZ42" i="18"/>
  <c r="BF70" i="18"/>
  <c r="BC14" i="18"/>
  <c r="AZ64" i="18"/>
  <c r="BD69" i="18" s="1"/>
  <c r="BD71" i="18"/>
  <c r="BB31" i="18"/>
  <c r="BD32" i="18"/>
  <c r="BF30" i="18"/>
  <c r="BD31" i="18"/>
  <c r="BF31" i="18"/>
  <c r="BB58" i="18"/>
  <c r="BE14" i="18"/>
  <c r="AZ59" i="18"/>
  <c r="BB60" i="18" s="1"/>
  <c r="BD58" i="18"/>
  <c r="BF59" i="18"/>
  <c r="BB30" i="18"/>
  <c r="BF58" i="18"/>
  <c r="BB71" i="18"/>
  <c r="BD72" i="18"/>
  <c r="BF71" i="18"/>
  <c r="BD57" i="18"/>
  <c r="BF56" i="18"/>
  <c r="BD56" i="18"/>
  <c r="BB56" i="18"/>
  <c r="AZ33" i="18"/>
  <c r="BF33" i="18"/>
  <c r="BD33" i="18"/>
  <c r="BD59" i="18"/>
  <c r="O9" i="18"/>
  <c r="C8" i="18"/>
  <c r="C9" i="18"/>
  <c r="AZ12" i="18"/>
  <c r="C61" i="17"/>
  <c r="C60" i="17"/>
  <c r="O6" i="4"/>
  <c r="H6" i="4"/>
  <c r="C6" i="4"/>
  <c r="C5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AB8" i="4"/>
  <c r="AC8" i="4"/>
  <c r="AD8" i="4"/>
  <c r="AB9" i="4"/>
  <c r="AC9" i="4"/>
  <c r="AD9" i="4"/>
  <c r="AC10" i="4"/>
  <c r="AD10" i="4"/>
  <c r="AD7" i="4"/>
  <c r="O7" i="4" s="1"/>
  <c r="AC7" i="4"/>
  <c r="H7" i="4" s="1"/>
  <c r="AB7" i="4"/>
  <c r="C7" i="4" s="1"/>
  <c r="AZ43" i="18" l="1"/>
  <c r="BF24" i="21"/>
  <c r="BB24" i="21"/>
  <c r="BK66" i="23"/>
  <c r="P65" i="23"/>
  <c r="AK65" i="23" s="1"/>
  <c r="BI66" i="23"/>
  <c r="AQ67" i="23"/>
  <c r="AC66" i="23"/>
  <c r="Z66" i="23" s="1"/>
  <c r="BF57" i="18"/>
  <c r="F65" i="23"/>
  <c r="AL65" i="23"/>
  <c r="AD66" i="23"/>
  <c r="AA66" i="23" s="1"/>
  <c r="AR67" i="23"/>
  <c r="AZ23" i="22"/>
  <c r="BB24" i="22" s="1"/>
  <c r="AZ24" i="21"/>
  <c r="BB28" i="21" s="1"/>
  <c r="BA11" i="21"/>
  <c r="BC12" i="21" s="1"/>
  <c r="BC11" i="21"/>
  <c r="BE11" i="21"/>
  <c r="AZ13" i="20"/>
  <c r="BD14" i="20" s="1"/>
  <c r="AZ13" i="22"/>
  <c r="BG14" i="22" s="1"/>
  <c r="AZ13" i="18"/>
  <c r="AZ14" i="18" s="1"/>
  <c r="AZ15" i="18" s="1"/>
  <c r="AZ13" i="21"/>
  <c r="BD14" i="21" s="1"/>
  <c r="AZ34" i="18"/>
  <c r="BC16" i="18"/>
  <c r="BG23" i="22"/>
  <c r="Y10" i="21"/>
  <c r="C9" i="21"/>
  <c r="BB13" i="21"/>
  <c r="BF13" i="21"/>
  <c r="AZ21" i="20"/>
  <c r="Z10" i="20"/>
  <c r="H9" i="19"/>
  <c r="Z10" i="19"/>
  <c r="C5" i="1"/>
  <c r="BT62" i="21"/>
  <c r="BT62" i="20"/>
  <c r="BU62" i="22"/>
  <c r="BT62" i="19"/>
  <c r="BT62" i="18"/>
  <c r="BT63" i="21"/>
  <c r="BT63" i="19"/>
  <c r="BU63" i="22"/>
  <c r="BT63" i="20"/>
  <c r="BT63" i="18"/>
  <c r="AX10" i="22"/>
  <c r="AE10" i="22"/>
  <c r="AF10" i="22"/>
  <c r="AY10" i="22"/>
  <c r="BG13" i="22"/>
  <c r="BC15" i="22"/>
  <c r="BF13" i="22"/>
  <c r="BE15" i="22"/>
  <c r="H9" i="22"/>
  <c r="BA15" i="22"/>
  <c r="BD13" i="22"/>
  <c r="BB13" i="22"/>
  <c r="BE18" i="18"/>
  <c r="BE15" i="18"/>
  <c r="BE16" i="18"/>
  <c r="BC15" i="18"/>
  <c r="BC17" i="18"/>
  <c r="BC18" i="18"/>
  <c r="BD13" i="20"/>
  <c r="AX10" i="21"/>
  <c r="AY10" i="21"/>
  <c r="BD13" i="21"/>
  <c r="O9" i="21"/>
  <c r="BA15" i="20"/>
  <c r="BC15" i="20"/>
  <c r="BE15" i="20"/>
  <c r="BB13" i="20"/>
  <c r="BF13" i="20"/>
  <c r="BE17" i="18"/>
  <c r="BD12" i="19"/>
  <c r="AE10" i="19"/>
  <c r="D10" i="19" s="1"/>
  <c r="AF10" i="19"/>
  <c r="E10" i="19" s="1"/>
  <c r="AZ12" i="19"/>
  <c r="BF12" i="19"/>
  <c r="BA15" i="19"/>
  <c r="BC15" i="19"/>
  <c r="BB12" i="19"/>
  <c r="BE15" i="19"/>
  <c r="BB67" i="18"/>
  <c r="BD68" i="18"/>
  <c r="BD60" i="18"/>
  <c r="BB46" i="18"/>
  <c r="BF34" i="18"/>
  <c r="BF68" i="18"/>
  <c r="BB68" i="18"/>
  <c r="BF46" i="18"/>
  <c r="BB34" i="18"/>
  <c r="BD34" i="18"/>
  <c r="BC19" i="18"/>
  <c r="BD48" i="18"/>
  <c r="BF47" i="18"/>
  <c r="BB47" i="18"/>
  <c r="AZ16" i="18"/>
  <c r="AZ17" i="18" s="1"/>
  <c r="BA19" i="18"/>
  <c r="BC20" i="18" s="1"/>
  <c r="BE19" i="18"/>
  <c r="AZ60" i="18"/>
  <c r="BF61" i="18" s="1"/>
  <c r="BB13" i="18"/>
  <c r="BF13" i="18"/>
  <c r="BD13" i="18"/>
  <c r="BF60" i="18"/>
  <c r="BB69" i="18"/>
  <c r="BD70" i="18"/>
  <c r="BF69" i="18"/>
  <c r="BB66" i="18"/>
  <c r="BF67" i="18"/>
  <c r="BF66" i="18"/>
  <c r="BD67" i="18"/>
  <c r="AE110" i="4"/>
  <c r="AF110" i="4"/>
  <c r="AH110" i="4"/>
  <c r="AG110" i="4"/>
  <c r="O8" i="4"/>
  <c r="AZ35" i="18" l="1"/>
  <c r="BB36" i="18" s="1"/>
  <c r="BD49" i="18"/>
  <c r="BF48" i="18"/>
  <c r="BB48" i="18"/>
  <c r="BD47" i="18"/>
  <c r="AZ18" i="18"/>
  <c r="BF19" i="18" s="1"/>
  <c r="BE12" i="21"/>
  <c r="BF24" i="22"/>
  <c r="BD29" i="21"/>
  <c r="BG24" i="22"/>
  <c r="BF28" i="21"/>
  <c r="BF27" i="21"/>
  <c r="BF25" i="21"/>
  <c r="AB66" i="23"/>
  <c r="Y66" i="23" s="1"/>
  <c r="AP67" i="23"/>
  <c r="BG66" i="23"/>
  <c r="W65" i="23"/>
  <c r="X65" i="23" s="1"/>
  <c r="H66" i="23"/>
  <c r="BZ66" i="1" s="1"/>
  <c r="AG66" i="23"/>
  <c r="I66" i="23" s="1"/>
  <c r="O66" i="23"/>
  <c r="CA66" i="1" s="1"/>
  <c r="AX66" i="23"/>
  <c r="B65" i="23"/>
  <c r="BD30" i="21"/>
  <c r="BF29" i="21"/>
  <c r="BB29" i="21"/>
  <c r="BD28" i="21"/>
  <c r="BD26" i="21"/>
  <c r="BD27" i="21"/>
  <c r="BB26" i="21"/>
  <c r="BB25" i="21"/>
  <c r="BF26" i="21"/>
  <c r="BD25" i="21"/>
  <c r="BB27" i="21"/>
  <c r="AZ24" i="22"/>
  <c r="BB28" i="22" s="1"/>
  <c r="AJ110" i="4"/>
  <c r="AI110" i="4"/>
  <c r="BA12" i="21"/>
  <c r="BB14" i="18"/>
  <c r="BD14" i="18"/>
  <c r="BB16" i="18"/>
  <c r="BB14" i="20"/>
  <c r="BF14" i="20"/>
  <c r="BD14" i="22"/>
  <c r="BD15" i="18"/>
  <c r="BF15" i="18"/>
  <c r="BF14" i="22"/>
  <c r="BB15" i="18"/>
  <c r="BB14" i="22"/>
  <c r="BD16" i="18"/>
  <c r="BF16" i="18"/>
  <c r="BF14" i="18"/>
  <c r="AZ14" i="21"/>
  <c r="BB14" i="21"/>
  <c r="AZ14" i="22"/>
  <c r="BF14" i="21"/>
  <c r="AZ14" i="20"/>
  <c r="AZ13" i="19"/>
  <c r="BE16" i="20"/>
  <c r="BA16" i="20"/>
  <c r="BE16" i="19"/>
  <c r="BA16" i="19"/>
  <c r="BA16" i="22"/>
  <c r="BC17" i="22" s="1"/>
  <c r="BF35" i="18"/>
  <c r="BD35" i="18"/>
  <c r="BB35" i="18"/>
  <c r="D10" i="22"/>
  <c r="E10" i="22"/>
  <c r="AF10" i="21"/>
  <c r="E10" i="21" s="1"/>
  <c r="AE10" i="21"/>
  <c r="D10" i="21" s="1"/>
  <c r="AH10" i="20"/>
  <c r="J10" i="20" s="1"/>
  <c r="AG10" i="20"/>
  <c r="I10" i="20" s="1"/>
  <c r="AZ22" i="20"/>
  <c r="BB22" i="20"/>
  <c r="BF22" i="20"/>
  <c r="AG10" i="19"/>
  <c r="AH10" i="19"/>
  <c r="J10" i="19" s="1"/>
  <c r="BE16" i="22"/>
  <c r="BC16" i="22"/>
  <c r="BC16" i="20"/>
  <c r="BF17" i="18"/>
  <c r="BD13" i="19"/>
  <c r="BC16" i="19"/>
  <c r="BB13" i="19"/>
  <c r="BF13" i="19"/>
  <c r="BD61" i="18"/>
  <c r="BB63" i="18"/>
  <c r="BB61" i="18"/>
  <c r="BE20" i="18"/>
  <c r="BD64" i="18"/>
  <c r="BD63" i="18"/>
  <c r="BF64" i="18"/>
  <c r="BB18" i="18"/>
  <c r="BB64" i="18"/>
  <c r="BB65" i="18"/>
  <c r="BD66" i="18"/>
  <c r="BF65" i="18"/>
  <c r="BB62" i="18"/>
  <c r="BD62" i="18"/>
  <c r="BF62" i="18"/>
  <c r="BB19" i="18"/>
  <c r="BB17" i="18"/>
  <c r="BF63" i="18"/>
  <c r="BA20" i="18"/>
  <c r="BD18" i="18"/>
  <c r="BD17" i="18"/>
  <c r="BD65" i="18"/>
  <c r="AZ24" i="18"/>
  <c r="BF18" i="18"/>
  <c r="H8" i="4"/>
  <c r="C8" i="4"/>
  <c r="BF36" i="18" l="1"/>
  <c r="BD19" i="18"/>
  <c r="AZ15" i="21"/>
  <c r="AZ15" i="20"/>
  <c r="AZ36" i="18"/>
  <c r="AZ15" i="22"/>
  <c r="BD16" i="22" s="1"/>
  <c r="BD36" i="18"/>
  <c r="AZ19" i="18"/>
  <c r="BD29" i="22"/>
  <c r="BF28" i="22"/>
  <c r="BG26" i="22"/>
  <c r="CB65" i="1"/>
  <c r="AN65" i="23"/>
  <c r="AM65" i="23" s="1"/>
  <c r="CC65" i="1" s="1"/>
  <c r="S65" i="23"/>
  <c r="U65" i="23" s="1"/>
  <c r="CE65" i="1" s="1"/>
  <c r="BX65" i="1"/>
  <c r="AE66" i="23"/>
  <c r="D66" i="23" s="1"/>
  <c r="C66" i="23"/>
  <c r="BY66" i="1" s="1"/>
  <c r="BB29" i="22"/>
  <c r="BG27" i="22"/>
  <c r="BF29" i="22"/>
  <c r="BD30" i="22"/>
  <c r="BD28" i="22"/>
  <c r="BF25" i="22"/>
  <c r="BD25" i="22"/>
  <c r="BD26" i="22"/>
  <c r="BD27" i="22"/>
  <c r="BB27" i="22"/>
  <c r="BB25" i="22"/>
  <c r="BB26" i="22"/>
  <c r="BG25" i="22"/>
  <c r="BF27" i="22"/>
  <c r="AZ23" i="20"/>
  <c r="BD24" i="20" s="1"/>
  <c r="BF26" i="22"/>
  <c r="BA13" i="21"/>
  <c r="BE14" i="21" s="1"/>
  <c r="BE13" i="21"/>
  <c r="BC13" i="21"/>
  <c r="BE17" i="19"/>
  <c r="BA17" i="19"/>
  <c r="BA18" i="19" s="1"/>
  <c r="BA17" i="20"/>
  <c r="BE17" i="20"/>
  <c r="BC17" i="20"/>
  <c r="BA21" i="18"/>
  <c r="BF15" i="21"/>
  <c r="BC17" i="19"/>
  <c r="BD14" i="19"/>
  <c r="BG16" i="22"/>
  <c r="BF14" i="19"/>
  <c r="BF16" i="21"/>
  <c r="AZ14" i="19"/>
  <c r="BF16" i="20"/>
  <c r="BD16" i="21"/>
  <c r="BB14" i="19"/>
  <c r="BB16" i="20"/>
  <c r="BB15" i="20"/>
  <c r="BF15" i="20"/>
  <c r="BD16" i="20"/>
  <c r="BD15" i="20"/>
  <c r="BF16" i="22"/>
  <c r="BD15" i="22"/>
  <c r="BF15" i="22"/>
  <c r="BB15" i="22"/>
  <c r="BG15" i="22"/>
  <c r="BB16" i="21"/>
  <c r="BD15" i="21"/>
  <c r="BB15" i="21"/>
  <c r="BA17" i="22"/>
  <c r="BE17" i="22"/>
  <c r="AI10" i="19"/>
  <c r="P10" i="19" s="1"/>
  <c r="AJ10" i="19"/>
  <c r="Q10" i="19" s="1"/>
  <c r="AL10" i="19" s="1"/>
  <c r="BD23" i="20"/>
  <c r="BF23" i="20"/>
  <c r="BB23" i="20"/>
  <c r="I10" i="19"/>
  <c r="K10" i="19" s="1"/>
  <c r="BI11" i="19" s="1"/>
  <c r="AI10" i="22"/>
  <c r="AJ10" i="22"/>
  <c r="AI10" i="21"/>
  <c r="P10" i="21" s="1"/>
  <c r="AK10" i="21" s="1"/>
  <c r="AJ10" i="21"/>
  <c r="Q10" i="21" s="1"/>
  <c r="AL10" i="21" s="1"/>
  <c r="F10" i="21"/>
  <c r="AT10" i="21" s="1"/>
  <c r="F10" i="19"/>
  <c r="AT10" i="19" s="1"/>
  <c r="AJ10" i="18"/>
  <c r="Q10" i="18" s="1"/>
  <c r="AL10" i="18" s="1"/>
  <c r="AI10" i="18"/>
  <c r="P10" i="18" s="1"/>
  <c r="AK10" i="18" s="1"/>
  <c r="BB29" i="18"/>
  <c r="BF29" i="18"/>
  <c r="BD30" i="18"/>
  <c r="BE21" i="18"/>
  <c r="BC21" i="18"/>
  <c r="C9" i="4"/>
  <c r="O9" i="4"/>
  <c r="H9" i="4"/>
  <c r="DC16" i="1"/>
  <c r="BB16" i="22" l="1"/>
  <c r="AZ15" i="19"/>
  <c r="AZ37" i="18"/>
  <c r="BD38" i="18" s="1"/>
  <c r="BD37" i="18"/>
  <c r="BB37" i="18"/>
  <c r="BF37" i="18"/>
  <c r="AZ16" i="20"/>
  <c r="BF20" i="20" s="1"/>
  <c r="AZ16" i="22"/>
  <c r="BC14" i="21"/>
  <c r="AZ16" i="21"/>
  <c r="AZ20" i="18"/>
  <c r="BB21" i="18" s="1"/>
  <c r="BB20" i="18"/>
  <c r="BD20" i="18"/>
  <c r="BF20" i="18"/>
  <c r="BC18" i="19"/>
  <c r="BE19" i="19"/>
  <c r="BC19" i="19"/>
  <c r="BE18" i="19"/>
  <c r="AW65" i="23"/>
  <c r="CD65" i="1"/>
  <c r="AZ24" i="20"/>
  <c r="BB28" i="20" s="1"/>
  <c r="BB24" i="20"/>
  <c r="BF24" i="20"/>
  <c r="BA18" i="20"/>
  <c r="BE19" i="20" s="1"/>
  <c r="BA19" i="19"/>
  <c r="BA22" i="18"/>
  <c r="BC18" i="20"/>
  <c r="BA14" i="21"/>
  <c r="BE18" i="20"/>
  <c r="BC22" i="18"/>
  <c r="BE22" i="18"/>
  <c r="BB16" i="19"/>
  <c r="BD15" i="19"/>
  <c r="BF16" i="19"/>
  <c r="BF15" i="19"/>
  <c r="BB15" i="19"/>
  <c r="BD16" i="19"/>
  <c r="BA18" i="22"/>
  <c r="BC18" i="22"/>
  <c r="BE18" i="22"/>
  <c r="Q10" i="22"/>
  <c r="AL10" i="22" s="1"/>
  <c r="P10" i="22"/>
  <c r="AK10" i="22" s="1"/>
  <c r="AK10" i="19"/>
  <c r="AQ12" i="19"/>
  <c r="AC11" i="19"/>
  <c r="Z11" i="19" s="1"/>
  <c r="AU10" i="19"/>
  <c r="K10" i="22"/>
  <c r="AP12" i="21"/>
  <c r="AB11" i="21"/>
  <c r="Y11" i="21" s="1"/>
  <c r="BG11" i="21"/>
  <c r="AB11" i="19"/>
  <c r="Y11" i="19" s="1"/>
  <c r="AP12" i="19"/>
  <c r="BG11" i="19"/>
  <c r="F10" i="18"/>
  <c r="AT10" i="18" s="1"/>
  <c r="K10" i="18"/>
  <c r="BI11" i="18" s="1"/>
  <c r="DC21" i="1"/>
  <c r="AN9" i="4"/>
  <c r="AN8" i="4"/>
  <c r="AN7" i="4"/>
  <c r="AN6" i="4"/>
  <c r="AN5" i="4"/>
  <c r="BF38" i="18" l="1"/>
  <c r="BD19" i="20"/>
  <c r="BD21" i="20"/>
  <c r="BB20" i="20"/>
  <c r="BD21" i="18"/>
  <c r="BF21" i="18"/>
  <c r="AZ17" i="22"/>
  <c r="BD18" i="22" s="1"/>
  <c r="BG17" i="22"/>
  <c r="BB17" i="22"/>
  <c r="BF17" i="22"/>
  <c r="BD17" i="22"/>
  <c r="AZ17" i="21"/>
  <c r="BD18" i="21" s="1"/>
  <c r="BB17" i="21"/>
  <c r="BF17" i="21"/>
  <c r="BD17" i="21"/>
  <c r="AZ38" i="18"/>
  <c r="BB39" i="18" s="1"/>
  <c r="BB38" i="18"/>
  <c r="AZ16" i="19"/>
  <c r="BF21" i="20"/>
  <c r="BB21" i="20"/>
  <c r="BD22" i="20"/>
  <c r="BF17" i="20"/>
  <c r="BD18" i="20"/>
  <c r="BB17" i="20"/>
  <c r="BB19" i="20"/>
  <c r="BF18" i="20"/>
  <c r="BF19" i="20"/>
  <c r="BD17" i="20"/>
  <c r="BD20" i="20"/>
  <c r="BB18" i="20"/>
  <c r="BF25" i="20"/>
  <c r="AZ21" i="18"/>
  <c r="BB25" i="20"/>
  <c r="BF28" i="20"/>
  <c r="BD28" i="20"/>
  <c r="BB27" i="20"/>
  <c r="BD27" i="20"/>
  <c r="BD26" i="20"/>
  <c r="BB26" i="20"/>
  <c r="BF27" i="20"/>
  <c r="BF26" i="20"/>
  <c r="BD29" i="20"/>
  <c r="V65" i="23"/>
  <c r="AO66" i="23"/>
  <c r="BD30" i="20"/>
  <c r="BB29" i="20"/>
  <c r="BF29" i="20"/>
  <c r="BD25" i="20"/>
  <c r="BA23" i="18"/>
  <c r="BC19" i="20"/>
  <c r="BC23" i="18"/>
  <c r="BA19" i="20"/>
  <c r="BE20" i="20" s="1"/>
  <c r="BE23" i="18"/>
  <c r="BA15" i="21"/>
  <c r="BC16" i="21" s="1"/>
  <c r="BE15" i="21"/>
  <c r="BC15" i="21"/>
  <c r="BA20" i="19"/>
  <c r="BE21" i="19" s="1"/>
  <c r="BC20" i="19"/>
  <c r="BE20" i="19"/>
  <c r="BA19" i="22"/>
  <c r="BC19" i="22"/>
  <c r="BE19" i="22"/>
  <c r="H11" i="19"/>
  <c r="AC11" i="22"/>
  <c r="AQ12" i="22"/>
  <c r="BJ11" i="22"/>
  <c r="R10" i="21"/>
  <c r="AR12" i="21" s="1"/>
  <c r="K10" i="21"/>
  <c r="C11" i="21"/>
  <c r="C11" i="19"/>
  <c r="AC11" i="18"/>
  <c r="Z11" i="18" s="1"/>
  <c r="AQ12" i="18"/>
  <c r="AU10" i="18"/>
  <c r="AB11" i="18"/>
  <c r="Y11" i="18" s="1"/>
  <c r="AP12" i="18"/>
  <c r="BG11" i="18"/>
  <c r="DC26" i="1"/>
  <c r="C59" i="17"/>
  <c r="C55" i="17"/>
  <c r="C56" i="17"/>
  <c r="C57" i="17"/>
  <c r="BT59" i="4" s="1"/>
  <c r="C58" i="17"/>
  <c r="C3" i="17"/>
  <c r="C4" i="17"/>
  <c r="C5" i="17"/>
  <c r="C6" i="17"/>
  <c r="C7" i="17"/>
  <c r="C8" i="17"/>
  <c r="BT10" i="4" s="1"/>
  <c r="C9" i="17"/>
  <c r="C10" i="17"/>
  <c r="C11" i="17"/>
  <c r="BT13" i="4" s="1"/>
  <c r="C12" i="17"/>
  <c r="C13" i="17"/>
  <c r="C14" i="17"/>
  <c r="BT16" i="4" s="1"/>
  <c r="C15" i="17"/>
  <c r="C16" i="17"/>
  <c r="BT18" i="4" s="1"/>
  <c r="BT21" i="4"/>
  <c r="C20" i="17"/>
  <c r="C21" i="17"/>
  <c r="C22" i="17"/>
  <c r="C23" i="17"/>
  <c r="C24" i="17"/>
  <c r="C25" i="17"/>
  <c r="C26" i="17"/>
  <c r="C27" i="17"/>
  <c r="BT29" i="4" s="1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2" i="17"/>
  <c r="BW110" i="4"/>
  <c r="BX110" i="4"/>
  <c r="BW111" i="4"/>
  <c r="BX111" i="4"/>
  <c r="BW112" i="4"/>
  <c r="BX112" i="4"/>
  <c r="BW113" i="4"/>
  <c r="BX113" i="4"/>
  <c r="BW114" i="4"/>
  <c r="BX114" i="4"/>
  <c r="BW115" i="4"/>
  <c r="BX115" i="4"/>
  <c r="BW116" i="4"/>
  <c r="BX116" i="4"/>
  <c r="BW117" i="4"/>
  <c r="BX117" i="4"/>
  <c r="BW118" i="4"/>
  <c r="BX118" i="4"/>
  <c r="BW119" i="4"/>
  <c r="BX119" i="4"/>
  <c r="BW120" i="4"/>
  <c r="BX120" i="4"/>
  <c r="BW121" i="4"/>
  <c r="BX121" i="4"/>
  <c r="BW122" i="4"/>
  <c r="BX122" i="4"/>
  <c r="BW123" i="4"/>
  <c r="BX123" i="4"/>
  <c r="BW124" i="4"/>
  <c r="BX124" i="4"/>
  <c r="BW125" i="4"/>
  <c r="BX125" i="4"/>
  <c r="BW126" i="4"/>
  <c r="BX126" i="4"/>
  <c r="BW127" i="4"/>
  <c r="BX127" i="4"/>
  <c r="BW128" i="4"/>
  <c r="BX128" i="4"/>
  <c r="BW129" i="4"/>
  <c r="BX129" i="4"/>
  <c r="BW130" i="4"/>
  <c r="BX130" i="4"/>
  <c r="BW131" i="4"/>
  <c r="BX131" i="4"/>
  <c r="BW132" i="4"/>
  <c r="BX132" i="4"/>
  <c r="BW133" i="4"/>
  <c r="BX133" i="4"/>
  <c r="BW134" i="4"/>
  <c r="BX134" i="4"/>
  <c r="BW135" i="4"/>
  <c r="BX135" i="4"/>
  <c r="BW136" i="4"/>
  <c r="BX136" i="4"/>
  <c r="BW137" i="4"/>
  <c r="BX137" i="4"/>
  <c r="BW138" i="4"/>
  <c r="BX138" i="4"/>
  <c r="BW139" i="4"/>
  <c r="BX139" i="4"/>
  <c r="BW140" i="4"/>
  <c r="BX140" i="4"/>
  <c r="BW141" i="4"/>
  <c r="BX141" i="4"/>
  <c r="BW142" i="4"/>
  <c r="BX142" i="4"/>
  <c r="BW143" i="4"/>
  <c r="BX143" i="4"/>
  <c r="BW144" i="4"/>
  <c r="BX144" i="4"/>
  <c r="BW145" i="4"/>
  <c r="BX145" i="4"/>
  <c r="BW146" i="4"/>
  <c r="BX146" i="4"/>
  <c r="BW147" i="4"/>
  <c r="BX147" i="4"/>
  <c r="BW148" i="4"/>
  <c r="BX148" i="4"/>
  <c r="BW149" i="4"/>
  <c r="BX149" i="4"/>
  <c r="BW150" i="4"/>
  <c r="BX150" i="4"/>
  <c r="BW151" i="4"/>
  <c r="BX151" i="4"/>
  <c r="BW152" i="4"/>
  <c r="BX152" i="4"/>
  <c r="BW153" i="4"/>
  <c r="BX153" i="4"/>
  <c r="BW154" i="4"/>
  <c r="BX154" i="4"/>
  <c r="BW155" i="4"/>
  <c r="BX155" i="4"/>
  <c r="BW156" i="4"/>
  <c r="BX156" i="4"/>
  <c r="BW157" i="4"/>
  <c r="BX157" i="4"/>
  <c r="BW158" i="4"/>
  <c r="BX158" i="4"/>
  <c r="BW159" i="4"/>
  <c r="BX159" i="4"/>
  <c r="BW160" i="4"/>
  <c r="BX160" i="4"/>
  <c r="BW161" i="4"/>
  <c r="BX161" i="4"/>
  <c r="BW162" i="4"/>
  <c r="BX162" i="4"/>
  <c r="BW163" i="4"/>
  <c r="BX163" i="4"/>
  <c r="BW164" i="4"/>
  <c r="BX164" i="4"/>
  <c r="BW165" i="4"/>
  <c r="BX165" i="4"/>
  <c r="BW166" i="4"/>
  <c r="BX166" i="4"/>
  <c r="BW167" i="4"/>
  <c r="BX167" i="4"/>
  <c r="BW168" i="4"/>
  <c r="BX168" i="4"/>
  <c r="BW169" i="4"/>
  <c r="BX169" i="4"/>
  <c r="BW170" i="4"/>
  <c r="BX170" i="4"/>
  <c r="BW171" i="4"/>
  <c r="BX171" i="4"/>
  <c r="BW172" i="4"/>
  <c r="BX172" i="4"/>
  <c r="BW173" i="4"/>
  <c r="BX173" i="4"/>
  <c r="BW174" i="4"/>
  <c r="BX174" i="4"/>
  <c r="BW175" i="4"/>
  <c r="BX175" i="4"/>
  <c r="BW176" i="4"/>
  <c r="BX176" i="4"/>
  <c r="BW177" i="4"/>
  <c r="BX177" i="4"/>
  <c r="BW178" i="4"/>
  <c r="BX178" i="4"/>
  <c r="BW179" i="4"/>
  <c r="BX179" i="4"/>
  <c r="BW180" i="4"/>
  <c r="BX180" i="4"/>
  <c r="BW181" i="4"/>
  <c r="BX181" i="4"/>
  <c r="BW182" i="4"/>
  <c r="BX182" i="4"/>
  <c r="BW183" i="4"/>
  <c r="BX183" i="4"/>
  <c r="BW184" i="4"/>
  <c r="BX184" i="4"/>
  <c r="BW185" i="4"/>
  <c r="BX185" i="4"/>
  <c r="BW186" i="4"/>
  <c r="BX186" i="4"/>
  <c r="BW187" i="4"/>
  <c r="BX187" i="4"/>
  <c r="BW188" i="4"/>
  <c r="BX188" i="4"/>
  <c r="BW189" i="4"/>
  <c r="BX189" i="4"/>
  <c r="BW190" i="4"/>
  <c r="BX190" i="4"/>
  <c r="BW191" i="4"/>
  <c r="BX191" i="4"/>
  <c r="BW192" i="4"/>
  <c r="BX192" i="4"/>
  <c r="BW193" i="4"/>
  <c r="BX193" i="4"/>
  <c r="BW194" i="4"/>
  <c r="BX194" i="4"/>
  <c r="BW195" i="4"/>
  <c r="BX195" i="4"/>
  <c r="BW196" i="4"/>
  <c r="BX196" i="4"/>
  <c r="BW197" i="4"/>
  <c r="BX197" i="4"/>
  <c r="BW198" i="4"/>
  <c r="BX198" i="4"/>
  <c r="BW199" i="4"/>
  <c r="BX199" i="4"/>
  <c r="BW200" i="4"/>
  <c r="BX200" i="4"/>
  <c r="BW201" i="4"/>
  <c r="BX201" i="4"/>
  <c r="BW202" i="4"/>
  <c r="BX202" i="4"/>
  <c r="BW203" i="4"/>
  <c r="BX203" i="4"/>
  <c r="BW204" i="4"/>
  <c r="BX204" i="4"/>
  <c r="BW205" i="4"/>
  <c r="BX205" i="4"/>
  <c r="BW206" i="4"/>
  <c r="BX206" i="4"/>
  <c r="BW207" i="4"/>
  <c r="BX207" i="4"/>
  <c r="BW208" i="4"/>
  <c r="BX208" i="4"/>
  <c r="BW209" i="4"/>
  <c r="BX209" i="4"/>
  <c r="BW210" i="4"/>
  <c r="BX210" i="4"/>
  <c r="BW211" i="4"/>
  <c r="BX211" i="4"/>
  <c r="BW212" i="4"/>
  <c r="BX212" i="4"/>
  <c r="BW213" i="4"/>
  <c r="BX213" i="4"/>
  <c r="BW214" i="4"/>
  <c r="BX214" i="4"/>
  <c r="BW215" i="4"/>
  <c r="BX215" i="4"/>
  <c r="BW216" i="4"/>
  <c r="BX216" i="4"/>
  <c r="BW217" i="4"/>
  <c r="BX217" i="4"/>
  <c r="BW218" i="4"/>
  <c r="BX218" i="4"/>
  <c r="BW219" i="4"/>
  <c r="BX219" i="4"/>
  <c r="BW220" i="4"/>
  <c r="BX220" i="4"/>
  <c r="BW221" i="4"/>
  <c r="BX221" i="4"/>
  <c r="BW222" i="4"/>
  <c r="BX222" i="4"/>
  <c r="BW223" i="4"/>
  <c r="BX223" i="4"/>
  <c r="BW224" i="4"/>
  <c r="BX224" i="4"/>
  <c r="BW225" i="4"/>
  <c r="BX225" i="4"/>
  <c r="BW226" i="4"/>
  <c r="BX226" i="4"/>
  <c r="BW227" i="4"/>
  <c r="BX227" i="4"/>
  <c r="BW228" i="4"/>
  <c r="BX228" i="4"/>
  <c r="BW229" i="4"/>
  <c r="BX229" i="4"/>
  <c r="BW230" i="4"/>
  <c r="BX230" i="4"/>
  <c r="BW231" i="4"/>
  <c r="BX231" i="4"/>
  <c r="BW232" i="4"/>
  <c r="BX232" i="4"/>
  <c r="BW233" i="4"/>
  <c r="BX233" i="4"/>
  <c r="BW234" i="4"/>
  <c r="BX234" i="4"/>
  <c r="BW235" i="4"/>
  <c r="BX235" i="4"/>
  <c r="BW236" i="4"/>
  <c r="BX236" i="4"/>
  <c r="BW237" i="4"/>
  <c r="BX237" i="4"/>
  <c r="BW238" i="4"/>
  <c r="BX238" i="4"/>
  <c r="BW239" i="4"/>
  <c r="BX239" i="4"/>
  <c r="BW240" i="4"/>
  <c r="BX240" i="4"/>
  <c r="BW241" i="4"/>
  <c r="BX241" i="4"/>
  <c r="BW242" i="4"/>
  <c r="BX242" i="4"/>
  <c r="BW243" i="4"/>
  <c r="BX243" i="4"/>
  <c r="BW244" i="4"/>
  <c r="BX244" i="4"/>
  <c r="BW245" i="4"/>
  <c r="BX245" i="4"/>
  <c r="BW246" i="4"/>
  <c r="BX246" i="4"/>
  <c r="BW247" i="4"/>
  <c r="BX247" i="4"/>
  <c r="BW248" i="4"/>
  <c r="BX248" i="4"/>
  <c r="BW249" i="4"/>
  <c r="BX249" i="4"/>
  <c r="BW250" i="4"/>
  <c r="BX250" i="4"/>
  <c r="BW251" i="4"/>
  <c r="BX251" i="4"/>
  <c r="BW252" i="4"/>
  <c r="BX252" i="4"/>
  <c r="BW253" i="4"/>
  <c r="BX253" i="4"/>
  <c r="BW254" i="4"/>
  <c r="BX254" i="4"/>
  <c r="BW255" i="4"/>
  <c r="BX255" i="4"/>
  <c r="BW256" i="4"/>
  <c r="BX256" i="4"/>
  <c r="BW257" i="4"/>
  <c r="BX257" i="4"/>
  <c r="BW258" i="4"/>
  <c r="BX258" i="4"/>
  <c r="BW259" i="4"/>
  <c r="BX259" i="4"/>
  <c r="BW260" i="4"/>
  <c r="BX260" i="4"/>
  <c r="BW261" i="4"/>
  <c r="BX261" i="4"/>
  <c r="BW262" i="4"/>
  <c r="BX262" i="4"/>
  <c r="BW263" i="4"/>
  <c r="BX263" i="4"/>
  <c r="BW264" i="4"/>
  <c r="BX264" i="4"/>
  <c r="BW265" i="4"/>
  <c r="BX265" i="4"/>
  <c r="BW266" i="4"/>
  <c r="BX266" i="4"/>
  <c r="BW267" i="4"/>
  <c r="BX267" i="4"/>
  <c r="BW268" i="4"/>
  <c r="BX268" i="4"/>
  <c r="BW269" i="4"/>
  <c r="BX269" i="4"/>
  <c r="BW270" i="4"/>
  <c r="BX270" i="4"/>
  <c r="BW271" i="4"/>
  <c r="BX271" i="4"/>
  <c r="BW272" i="4"/>
  <c r="BX272" i="4"/>
  <c r="BW273" i="4"/>
  <c r="BX273" i="4"/>
  <c r="BW274" i="4"/>
  <c r="BX274" i="4"/>
  <c r="BW275" i="4"/>
  <c r="BX275" i="4"/>
  <c r="BW276" i="4"/>
  <c r="BX276" i="4"/>
  <c r="BW277" i="4"/>
  <c r="BX277" i="4"/>
  <c r="BW278" i="4"/>
  <c r="BX278" i="4"/>
  <c r="BW279" i="4"/>
  <c r="BX279" i="4"/>
  <c r="BW280" i="4"/>
  <c r="BX280" i="4"/>
  <c r="BW281" i="4"/>
  <c r="BX281" i="4"/>
  <c r="BW282" i="4"/>
  <c r="BX282" i="4"/>
  <c r="BW4" i="4"/>
  <c r="BX4" i="4"/>
  <c r="BW5" i="4"/>
  <c r="BX5" i="4"/>
  <c r="BW6" i="4"/>
  <c r="BX6" i="4"/>
  <c r="BW7" i="4"/>
  <c r="BX7" i="4"/>
  <c r="BW8" i="4"/>
  <c r="BX8" i="4"/>
  <c r="BW9" i="4"/>
  <c r="BX9" i="4"/>
  <c r="BW10" i="4"/>
  <c r="BX10" i="4"/>
  <c r="BW11" i="4"/>
  <c r="BX11" i="4"/>
  <c r="BW12" i="4"/>
  <c r="BX12" i="4"/>
  <c r="BW13" i="4"/>
  <c r="BX13" i="4"/>
  <c r="BW14" i="4"/>
  <c r="BX14" i="4"/>
  <c r="BW15" i="4"/>
  <c r="BX15" i="4"/>
  <c r="BW16" i="4"/>
  <c r="BX16" i="4"/>
  <c r="BW17" i="4"/>
  <c r="BX17" i="4"/>
  <c r="BW18" i="4"/>
  <c r="BX18" i="4"/>
  <c r="BW19" i="4"/>
  <c r="BX19" i="4"/>
  <c r="BW20" i="4"/>
  <c r="BX20" i="4"/>
  <c r="BW21" i="4"/>
  <c r="BX21" i="4"/>
  <c r="BW22" i="4"/>
  <c r="BX22" i="4"/>
  <c r="BW23" i="4"/>
  <c r="BX23" i="4"/>
  <c r="BW24" i="4"/>
  <c r="BX24" i="4"/>
  <c r="BW25" i="4"/>
  <c r="BX25" i="4"/>
  <c r="BW26" i="4"/>
  <c r="BX26" i="4"/>
  <c r="BW27" i="4"/>
  <c r="BX27" i="4"/>
  <c r="BW28" i="4"/>
  <c r="BX28" i="4"/>
  <c r="BW29" i="4"/>
  <c r="BX29" i="4"/>
  <c r="BW30" i="4"/>
  <c r="BX30" i="4"/>
  <c r="BW31" i="4"/>
  <c r="BX31" i="4"/>
  <c r="BW32" i="4"/>
  <c r="BX32" i="4"/>
  <c r="BW33" i="4"/>
  <c r="BX33" i="4"/>
  <c r="BW34" i="4"/>
  <c r="BX34" i="4"/>
  <c r="BW35" i="4"/>
  <c r="BX35" i="4"/>
  <c r="BW36" i="4"/>
  <c r="BX36" i="4"/>
  <c r="BW37" i="4"/>
  <c r="BX37" i="4"/>
  <c r="BW38" i="4"/>
  <c r="BX38" i="4"/>
  <c r="BW39" i="4"/>
  <c r="BX39" i="4"/>
  <c r="BW40" i="4"/>
  <c r="BX40" i="4"/>
  <c r="BW41" i="4"/>
  <c r="BX41" i="4"/>
  <c r="BW42" i="4"/>
  <c r="BX42" i="4"/>
  <c r="BW43" i="4"/>
  <c r="BX43" i="4"/>
  <c r="BW44" i="4"/>
  <c r="BX44" i="4"/>
  <c r="BW45" i="4"/>
  <c r="BX45" i="4"/>
  <c r="BW46" i="4"/>
  <c r="BX46" i="4"/>
  <c r="BW47" i="4"/>
  <c r="BX47" i="4"/>
  <c r="BW48" i="4"/>
  <c r="BX48" i="4"/>
  <c r="BW49" i="4"/>
  <c r="BX49" i="4"/>
  <c r="BW50" i="4"/>
  <c r="BX50" i="4"/>
  <c r="BW51" i="4"/>
  <c r="BX51" i="4"/>
  <c r="BW52" i="4"/>
  <c r="BX52" i="4"/>
  <c r="BW53" i="4"/>
  <c r="BX53" i="4"/>
  <c r="BW54" i="4"/>
  <c r="BX54" i="4"/>
  <c r="BW55" i="4"/>
  <c r="BX55" i="4"/>
  <c r="BW56" i="4"/>
  <c r="BX56" i="4"/>
  <c r="BW57" i="4"/>
  <c r="BX57" i="4"/>
  <c r="BW58" i="4"/>
  <c r="BX58" i="4"/>
  <c r="BW59" i="4"/>
  <c r="BX59" i="4"/>
  <c r="BW60" i="4"/>
  <c r="BX60" i="4"/>
  <c r="BW61" i="4"/>
  <c r="BX61" i="4"/>
  <c r="BW62" i="4"/>
  <c r="BX62" i="4"/>
  <c r="BW63" i="4"/>
  <c r="BX63" i="4"/>
  <c r="BW64" i="4"/>
  <c r="BX64" i="4"/>
  <c r="BW65" i="4"/>
  <c r="BX65" i="4"/>
  <c r="BW66" i="4"/>
  <c r="BX66" i="4"/>
  <c r="BW67" i="4"/>
  <c r="BX67" i="4"/>
  <c r="BW68" i="4"/>
  <c r="BX68" i="4"/>
  <c r="BW69" i="4"/>
  <c r="BX69" i="4"/>
  <c r="BW70" i="4"/>
  <c r="BX70" i="4"/>
  <c r="BW71" i="4"/>
  <c r="BX71" i="4"/>
  <c r="BW72" i="4"/>
  <c r="BX72" i="4"/>
  <c r="BW73" i="4"/>
  <c r="BX73" i="4"/>
  <c r="BW74" i="4"/>
  <c r="BX74" i="4"/>
  <c r="BW75" i="4"/>
  <c r="BX75" i="4"/>
  <c r="BW76" i="4"/>
  <c r="BX76" i="4"/>
  <c r="BW77" i="4"/>
  <c r="BX77" i="4"/>
  <c r="BW78" i="4"/>
  <c r="BX78" i="4"/>
  <c r="BW79" i="4"/>
  <c r="BX79" i="4"/>
  <c r="BW80" i="4"/>
  <c r="BX80" i="4"/>
  <c r="BW81" i="4"/>
  <c r="BX81" i="4"/>
  <c r="BW82" i="4"/>
  <c r="BX82" i="4"/>
  <c r="BW83" i="4"/>
  <c r="BX83" i="4"/>
  <c r="BW84" i="4"/>
  <c r="BX84" i="4"/>
  <c r="BW85" i="4"/>
  <c r="BX85" i="4"/>
  <c r="BW86" i="4"/>
  <c r="BX86" i="4"/>
  <c r="BW87" i="4"/>
  <c r="BX87" i="4"/>
  <c r="BW88" i="4"/>
  <c r="BX88" i="4"/>
  <c r="BW89" i="4"/>
  <c r="BX89" i="4"/>
  <c r="BW90" i="4"/>
  <c r="BX90" i="4"/>
  <c r="BW91" i="4"/>
  <c r="BX91" i="4"/>
  <c r="BW92" i="4"/>
  <c r="BX92" i="4"/>
  <c r="BW93" i="4"/>
  <c r="BX93" i="4"/>
  <c r="BW94" i="4"/>
  <c r="BX94" i="4"/>
  <c r="BW95" i="4"/>
  <c r="BX95" i="4"/>
  <c r="BW96" i="4"/>
  <c r="BX96" i="4"/>
  <c r="BW97" i="4"/>
  <c r="BX97" i="4"/>
  <c r="BW98" i="4"/>
  <c r="BX98" i="4"/>
  <c r="BW99" i="4"/>
  <c r="BX99" i="4"/>
  <c r="BW100" i="4"/>
  <c r="BX100" i="4"/>
  <c r="BW101" i="4"/>
  <c r="BX101" i="4"/>
  <c r="BW102" i="4"/>
  <c r="BX102" i="4"/>
  <c r="BW103" i="4"/>
  <c r="BX103" i="4"/>
  <c r="BW104" i="4"/>
  <c r="BX104" i="4"/>
  <c r="BW105" i="4"/>
  <c r="BX105" i="4"/>
  <c r="BW106" i="4"/>
  <c r="BX106" i="4"/>
  <c r="BW107" i="4"/>
  <c r="BX107" i="4"/>
  <c r="BW108" i="4"/>
  <c r="BX108" i="4"/>
  <c r="BW109" i="4"/>
  <c r="BX109" i="4"/>
  <c r="BX3" i="4"/>
  <c r="BW3" i="4"/>
  <c r="BR56" i="4"/>
  <c r="BS56" i="4"/>
  <c r="BT56" i="4"/>
  <c r="BU56" i="4"/>
  <c r="BR57" i="4"/>
  <c r="BS57" i="4"/>
  <c r="BT57" i="4"/>
  <c r="BU57" i="4"/>
  <c r="BR58" i="4"/>
  <c r="BS58" i="4"/>
  <c r="BT58" i="4"/>
  <c r="BU58" i="4"/>
  <c r="BR59" i="4"/>
  <c r="BS59" i="4"/>
  <c r="BU59" i="4"/>
  <c r="BR60" i="4"/>
  <c r="BS60" i="4"/>
  <c r="BT60" i="4"/>
  <c r="BU60" i="4"/>
  <c r="BR61" i="4"/>
  <c r="BS61" i="4"/>
  <c r="BT61" i="4"/>
  <c r="BU61" i="4"/>
  <c r="BR62" i="4"/>
  <c r="BS62" i="4"/>
  <c r="BT62" i="4"/>
  <c r="BU62" i="4"/>
  <c r="BR63" i="4"/>
  <c r="BS63" i="4"/>
  <c r="BT63" i="4"/>
  <c r="BU63" i="4"/>
  <c r="BR64" i="4"/>
  <c r="BS64" i="4"/>
  <c r="BT64" i="4"/>
  <c r="BU64" i="4"/>
  <c r="BR65" i="4"/>
  <c r="BS65" i="4"/>
  <c r="BT65" i="4"/>
  <c r="BU65" i="4"/>
  <c r="BR66" i="4"/>
  <c r="BS66" i="4"/>
  <c r="BT66" i="4"/>
  <c r="BU66" i="4"/>
  <c r="BR67" i="4"/>
  <c r="BS67" i="4"/>
  <c r="BT67" i="4"/>
  <c r="BU67" i="4"/>
  <c r="BR68" i="4"/>
  <c r="BS68" i="4"/>
  <c r="BT68" i="4"/>
  <c r="BU68" i="4"/>
  <c r="BR69" i="4"/>
  <c r="BS69" i="4"/>
  <c r="BT69" i="4"/>
  <c r="BU69" i="4"/>
  <c r="BR70" i="4"/>
  <c r="BS70" i="4"/>
  <c r="BT70" i="4"/>
  <c r="BU70" i="4"/>
  <c r="BR71" i="4"/>
  <c r="BS71" i="4"/>
  <c r="BT71" i="4"/>
  <c r="BU71" i="4"/>
  <c r="BR72" i="4"/>
  <c r="BS72" i="4"/>
  <c r="BT72" i="4"/>
  <c r="BU72" i="4"/>
  <c r="BR73" i="4"/>
  <c r="BS73" i="4"/>
  <c r="BT73" i="4"/>
  <c r="BU73" i="4"/>
  <c r="BR74" i="4"/>
  <c r="BS74" i="4"/>
  <c r="BT74" i="4"/>
  <c r="BU74" i="4"/>
  <c r="BR75" i="4"/>
  <c r="BS75" i="4"/>
  <c r="BT75" i="4"/>
  <c r="BU75" i="4"/>
  <c r="BR76" i="4"/>
  <c r="BS76" i="4"/>
  <c r="BT76" i="4"/>
  <c r="BU76" i="4"/>
  <c r="BR77" i="4"/>
  <c r="BS77" i="4"/>
  <c r="BT77" i="4"/>
  <c r="BU77" i="4"/>
  <c r="BR78" i="4"/>
  <c r="BS78" i="4"/>
  <c r="BT78" i="4"/>
  <c r="BU78" i="4"/>
  <c r="BR79" i="4"/>
  <c r="BS79" i="4"/>
  <c r="BT79" i="4"/>
  <c r="BU79" i="4"/>
  <c r="BR80" i="4"/>
  <c r="BS80" i="4"/>
  <c r="BT80" i="4"/>
  <c r="BU80" i="4"/>
  <c r="BR81" i="4"/>
  <c r="BS81" i="4"/>
  <c r="BT81" i="4"/>
  <c r="BU81" i="4"/>
  <c r="BR82" i="4"/>
  <c r="BS82" i="4"/>
  <c r="BT82" i="4"/>
  <c r="BU82" i="4"/>
  <c r="BR83" i="4"/>
  <c r="BS83" i="4"/>
  <c r="BT83" i="4"/>
  <c r="BU83" i="4"/>
  <c r="BR84" i="4"/>
  <c r="BS84" i="4"/>
  <c r="BT84" i="4"/>
  <c r="BU84" i="4"/>
  <c r="BR85" i="4"/>
  <c r="BS85" i="4"/>
  <c r="BT85" i="4"/>
  <c r="BU85" i="4"/>
  <c r="BR86" i="4"/>
  <c r="BS86" i="4"/>
  <c r="BT86" i="4"/>
  <c r="BU86" i="4"/>
  <c r="BR87" i="4"/>
  <c r="BS87" i="4"/>
  <c r="BT87" i="4"/>
  <c r="BU87" i="4"/>
  <c r="BR88" i="4"/>
  <c r="BS88" i="4"/>
  <c r="BT88" i="4"/>
  <c r="BU88" i="4"/>
  <c r="BR89" i="4"/>
  <c r="BS89" i="4"/>
  <c r="BT89" i="4"/>
  <c r="BU89" i="4"/>
  <c r="BR90" i="4"/>
  <c r="BS90" i="4"/>
  <c r="BT90" i="4"/>
  <c r="BU90" i="4"/>
  <c r="BR91" i="4"/>
  <c r="BS91" i="4"/>
  <c r="BT91" i="4"/>
  <c r="BU91" i="4"/>
  <c r="BR92" i="4"/>
  <c r="BS92" i="4"/>
  <c r="BT92" i="4"/>
  <c r="BU92" i="4"/>
  <c r="BR93" i="4"/>
  <c r="BS93" i="4"/>
  <c r="BT93" i="4"/>
  <c r="BU93" i="4"/>
  <c r="BR94" i="4"/>
  <c r="BS94" i="4"/>
  <c r="BT94" i="4"/>
  <c r="BU94" i="4"/>
  <c r="BR95" i="4"/>
  <c r="BS95" i="4"/>
  <c r="BT95" i="4"/>
  <c r="BU95" i="4"/>
  <c r="BR96" i="4"/>
  <c r="BS96" i="4"/>
  <c r="BT96" i="4"/>
  <c r="BU96" i="4"/>
  <c r="BR97" i="4"/>
  <c r="BS97" i="4"/>
  <c r="BT97" i="4"/>
  <c r="BU97" i="4"/>
  <c r="BR98" i="4"/>
  <c r="BS98" i="4"/>
  <c r="BT98" i="4"/>
  <c r="BU98" i="4"/>
  <c r="BR99" i="4"/>
  <c r="BS99" i="4"/>
  <c r="BT99" i="4"/>
  <c r="BU99" i="4"/>
  <c r="BR100" i="4"/>
  <c r="BS100" i="4"/>
  <c r="BT100" i="4"/>
  <c r="BU100" i="4"/>
  <c r="BR101" i="4"/>
  <c r="BS101" i="4"/>
  <c r="BT101" i="4"/>
  <c r="BU101" i="4"/>
  <c r="BR102" i="4"/>
  <c r="BS102" i="4"/>
  <c r="BT102" i="4"/>
  <c r="BU102" i="4"/>
  <c r="BR103" i="4"/>
  <c r="BS103" i="4"/>
  <c r="BT103" i="4"/>
  <c r="BU103" i="4"/>
  <c r="BR104" i="4"/>
  <c r="BS104" i="4"/>
  <c r="BT104" i="4"/>
  <c r="BU104" i="4"/>
  <c r="BR105" i="4"/>
  <c r="BS105" i="4"/>
  <c r="BT105" i="4"/>
  <c r="BU105" i="4"/>
  <c r="BR106" i="4"/>
  <c r="BS106" i="4"/>
  <c r="BT106" i="4"/>
  <c r="BU106" i="4"/>
  <c r="BR107" i="4"/>
  <c r="BS107" i="4"/>
  <c r="BT107" i="4"/>
  <c r="BU107" i="4"/>
  <c r="BR108" i="4"/>
  <c r="BS108" i="4"/>
  <c r="BT108" i="4"/>
  <c r="BU108" i="4"/>
  <c r="BR109" i="4"/>
  <c r="BS109" i="4"/>
  <c r="BT109" i="4"/>
  <c r="BU109" i="4"/>
  <c r="BR110" i="4"/>
  <c r="BS110" i="4"/>
  <c r="BT110" i="4"/>
  <c r="BU110" i="4"/>
  <c r="BR111" i="4"/>
  <c r="BS111" i="4"/>
  <c r="BT111" i="4"/>
  <c r="BU111" i="4"/>
  <c r="BR112" i="4"/>
  <c r="BS112" i="4"/>
  <c r="BT112" i="4"/>
  <c r="BU112" i="4"/>
  <c r="BR113" i="4"/>
  <c r="BS113" i="4"/>
  <c r="BT113" i="4"/>
  <c r="BU113" i="4"/>
  <c r="BR114" i="4"/>
  <c r="BS114" i="4"/>
  <c r="BT114" i="4"/>
  <c r="BU114" i="4"/>
  <c r="BR115" i="4"/>
  <c r="BS115" i="4"/>
  <c r="BT115" i="4"/>
  <c r="BU115" i="4"/>
  <c r="BR116" i="4"/>
  <c r="BS116" i="4"/>
  <c r="BT116" i="4"/>
  <c r="BU116" i="4"/>
  <c r="BR117" i="4"/>
  <c r="BS117" i="4"/>
  <c r="BT117" i="4"/>
  <c r="BU117" i="4"/>
  <c r="BR118" i="4"/>
  <c r="BS118" i="4"/>
  <c r="BT118" i="4"/>
  <c r="BU118" i="4"/>
  <c r="BR119" i="4"/>
  <c r="BS119" i="4"/>
  <c r="BT119" i="4"/>
  <c r="BU119" i="4"/>
  <c r="BR120" i="4"/>
  <c r="BS120" i="4"/>
  <c r="BT120" i="4"/>
  <c r="BU120" i="4"/>
  <c r="BR121" i="4"/>
  <c r="BS121" i="4"/>
  <c r="BT121" i="4"/>
  <c r="BU121" i="4"/>
  <c r="BR122" i="4"/>
  <c r="BS122" i="4"/>
  <c r="BT122" i="4"/>
  <c r="BU122" i="4"/>
  <c r="BR123" i="4"/>
  <c r="BS123" i="4"/>
  <c r="BT123" i="4"/>
  <c r="BU123" i="4"/>
  <c r="BR124" i="4"/>
  <c r="BS124" i="4"/>
  <c r="BT124" i="4"/>
  <c r="BU124" i="4"/>
  <c r="BR125" i="4"/>
  <c r="BS125" i="4"/>
  <c r="BT125" i="4"/>
  <c r="BU125" i="4"/>
  <c r="BR126" i="4"/>
  <c r="BS126" i="4"/>
  <c r="BT126" i="4"/>
  <c r="BU126" i="4"/>
  <c r="BR127" i="4"/>
  <c r="BS127" i="4"/>
  <c r="BT127" i="4"/>
  <c r="BU127" i="4"/>
  <c r="BR128" i="4"/>
  <c r="BS128" i="4"/>
  <c r="BT128" i="4"/>
  <c r="BU128" i="4"/>
  <c r="BR129" i="4"/>
  <c r="BS129" i="4"/>
  <c r="BT129" i="4"/>
  <c r="BU129" i="4"/>
  <c r="BR130" i="4"/>
  <c r="BS130" i="4"/>
  <c r="BT130" i="4"/>
  <c r="BU130" i="4"/>
  <c r="BR131" i="4"/>
  <c r="BS131" i="4"/>
  <c r="BT131" i="4"/>
  <c r="BU131" i="4"/>
  <c r="BR132" i="4"/>
  <c r="BS132" i="4"/>
  <c r="BT132" i="4"/>
  <c r="BU132" i="4"/>
  <c r="BR133" i="4"/>
  <c r="BS133" i="4"/>
  <c r="BT133" i="4"/>
  <c r="BU133" i="4"/>
  <c r="BR134" i="4"/>
  <c r="BS134" i="4"/>
  <c r="BT134" i="4"/>
  <c r="BU134" i="4"/>
  <c r="BR135" i="4"/>
  <c r="BS135" i="4"/>
  <c r="BT135" i="4"/>
  <c r="BU135" i="4"/>
  <c r="BR136" i="4"/>
  <c r="BS136" i="4"/>
  <c r="BT136" i="4"/>
  <c r="BU136" i="4"/>
  <c r="BR137" i="4"/>
  <c r="BS137" i="4"/>
  <c r="BT137" i="4"/>
  <c r="BU137" i="4"/>
  <c r="BR138" i="4"/>
  <c r="BS138" i="4"/>
  <c r="BT138" i="4"/>
  <c r="BU138" i="4"/>
  <c r="BR139" i="4"/>
  <c r="BS139" i="4"/>
  <c r="BT139" i="4"/>
  <c r="BU139" i="4"/>
  <c r="BR140" i="4"/>
  <c r="BS140" i="4"/>
  <c r="BT140" i="4"/>
  <c r="BU140" i="4"/>
  <c r="BR141" i="4"/>
  <c r="BS141" i="4"/>
  <c r="BT141" i="4"/>
  <c r="BU141" i="4"/>
  <c r="BR142" i="4"/>
  <c r="BS142" i="4"/>
  <c r="BT142" i="4"/>
  <c r="BU142" i="4"/>
  <c r="BR143" i="4"/>
  <c r="BS143" i="4"/>
  <c r="BT143" i="4"/>
  <c r="BU143" i="4"/>
  <c r="BR144" i="4"/>
  <c r="BS144" i="4"/>
  <c r="BT144" i="4"/>
  <c r="BU144" i="4"/>
  <c r="BR145" i="4"/>
  <c r="BS145" i="4"/>
  <c r="BT145" i="4"/>
  <c r="BU145" i="4"/>
  <c r="BR146" i="4"/>
  <c r="BS146" i="4"/>
  <c r="BT146" i="4"/>
  <c r="BU146" i="4"/>
  <c r="BR147" i="4"/>
  <c r="BS147" i="4"/>
  <c r="BT147" i="4"/>
  <c r="BU147" i="4"/>
  <c r="BR148" i="4"/>
  <c r="BS148" i="4"/>
  <c r="BT148" i="4"/>
  <c r="BU148" i="4"/>
  <c r="BR149" i="4"/>
  <c r="BS149" i="4"/>
  <c r="BT149" i="4"/>
  <c r="BU149" i="4"/>
  <c r="BR150" i="4"/>
  <c r="BS150" i="4"/>
  <c r="BT150" i="4"/>
  <c r="BU150" i="4"/>
  <c r="BR151" i="4"/>
  <c r="BS151" i="4"/>
  <c r="BT151" i="4"/>
  <c r="BU151" i="4"/>
  <c r="BR152" i="4"/>
  <c r="BS152" i="4"/>
  <c r="BT152" i="4"/>
  <c r="BU152" i="4"/>
  <c r="BR153" i="4"/>
  <c r="BS153" i="4"/>
  <c r="BT153" i="4"/>
  <c r="BU153" i="4"/>
  <c r="BR154" i="4"/>
  <c r="BS154" i="4"/>
  <c r="BT154" i="4"/>
  <c r="BU154" i="4"/>
  <c r="BR155" i="4"/>
  <c r="BS155" i="4"/>
  <c r="BT155" i="4"/>
  <c r="BU155" i="4"/>
  <c r="BR156" i="4"/>
  <c r="BS156" i="4"/>
  <c r="BT156" i="4"/>
  <c r="BU156" i="4"/>
  <c r="BR157" i="4"/>
  <c r="BS157" i="4"/>
  <c r="BT157" i="4"/>
  <c r="BU157" i="4"/>
  <c r="BR158" i="4"/>
  <c r="BS158" i="4"/>
  <c r="BT158" i="4"/>
  <c r="BU158" i="4"/>
  <c r="BR159" i="4"/>
  <c r="BS159" i="4"/>
  <c r="BT159" i="4"/>
  <c r="BU159" i="4"/>
  <c r="BR160" i="4"/>
  <c r="BS160" i="4"/>
  <c r="BT160" i="4"/>
  <c r="BU160" i="4"/>
  <c r="BR161" i="4"/>
  <c r="BS161" i="4"/>
  <c r="BT161" i="4"/>
  <c r="BU161" i="4"/>
  <c r="BR162" i="4"/>
  <c r="BS162" i="4"/>
  <c r="BT162" i="4"/>
  <c r="BU162" i="4"/>
  <c r="BR163" i="4"/>
  <c r="BS163" i="4"/>
  <c r="BT163" i="4"/>
  <c r="BU163" i="4"/>
  <c r="BR164" i="4"/>
  <c r="BS164" i="4"/>
  <c r="BT164" i="4"/>
  <c r="BU164" i="4"/>
  <c r="BR165" i="4"/>
  <c r="BS165" i="4"/>
  <c r="BT165" i="4"/>
  <c r="BU165" i="4"/>
  <c r="BR166" i="4"/>
  <c r="BS166" i="4"/>
  <c r="BT166" i="4"/>
  <c r="BU166" i="4"/>
  <c r="BR167" i="4"/>
  <c r="BS167" i="4"/>
  <c r="BT167" i="4"/>
  <c r="BU167" i="4"/>
  <c r="BR168" i="4"/>
  <c r="BS168" i="4"/>
  <c r="BT168" i="4"/>
  <c r="BU168" i="4"/>
  <c r="BR169" i="4"/>
  <c r="BS169" i="4"/>
  <c r="BT169" i="4"/>
  <c r="BU169" i="4"/>
  <c r="BR170" i="4"/>
  <c r="BS170" i="4"/>
  <c r="BT170" i="4"/>
  <c r="BU170" i="4"/>
  <c r="BR171" i="4"/>
  <c r="BS171" i="4"/>
  <c r="BT171" i="4"/>
  <c r="BU171" i="4"/>
  <c r="BR172" i="4"/>
  <c r="BS172" i="4"/>
  <c r="BT172" i="4"/>
  <c r="BU172" i="4"/>
  <c r="BR173" i="4"/>
  <c r="BS173" i="4"/>
  <c r="BT173" i="4"/>
  <c r="BU173" i="4"/>
  <c r="BR174" i="4"/>
  <c r="BS174" i="4"/>
  <c r="BT174" i="4"/>
  <c r="BU174" i="4"/>
  <c r="BR175" i="4"/>
  <c r="BS175" i="4"/>
  <c r="BT175" i="4"/>
  <c r="BU175" i="4"/>
  <c r="BR176" i="4"/>
  <c r="BS176" i="4"/>
  <c r="BT176" i="4"/>
  <c r="BU176" i="4"/>
  <c r="BR177" i="4"/>
  <c r="BS177" i="4"/>
  <c r="BT177" i="4"/>
  <c r="BU177" i="4"/>
  <c r="BR178" i="4"/>
  <c r="BS178" i="4"/>
  <c r="BT178" i="4"/>
  <c r="BU178" i="4"/>
  <c r="BR179" i="4"/>
  <c r="BS179" i="4"/>
  <c r="BT179" i="4"/>
  <c r="BU179" i="4"/>
  <c r="BR180" i="4"/>
  <c r="BS180" i="4"/>
  <c r="BT180" i="4"/>
  <c r="BU180" i="4"/>
  <c r="BR181" i="4"/>
  <c r="BS181" i="4"/>
  <c r="BT181" i="4"/>
  <c r="BU181" i="4"/>
  <c r="BR182" i="4"/>
  <c r="BS182" i="4"/>
  <c r="BT182" i="4"/>
  <c r="BU182" i="4"/>
  <c r="BR183" i="4"/>
  <c r="BS183" i="4"/>
  <c r="BT183" i="4"/>
  <c r="BU183" i="4"/>
  <c r="BR184" i="4"/>
  <c r="BS184" i="4"/>
  <c r="BT184" i="4"/>
  <c r="BU184" i="4"/>
  <c r="BR185" i="4"/>
  <c r="BS185" i="4"/>
  <c r="BT185" i="4"/>
  <c r="BU185" i="4"/>
  <c r="BR186" i="4"/>
  <c r="BS186" i="4"/>
  <c r="BT186" i="4"/>
  <c r="BU186" i="4"/>
  <c r="BR187" i="4"/>
  <c r="BS187" i="4"/>
  <c r="BT187" i="4"/>
  <c r="BU187" i="4"/>
  <c r="BR188" i="4"/>
  <c r="BS188" i="4"/>
  <c r="BT188" i="4"/>
  <c r="BU188" i="4"/>
  <c r="BR189" i="4"/>
  <c r="BS189" i="4"/>
  <c r="BT189" i="4"/>
  <c r="BU189" i="4"/>
  <c r="BR190" i="4"/>
  <c r="BS190" i="4"/>
  <c r="BT190" i="4"/>
  <c r="BU190" i="4"/>
  <c r="BR191" i="4"/>
  <c r="BS191" i="4"/>
  <c r="BT191" i="4"/>
  <c r="BU191" i="4"/>
  <c r="BR192" i="4"/>
  <c r="BS192" i="4"/>
  <c r="BT192" i="4"/>
  <c r="BU192" i="4"/>
  <c r="BR193" i="4"/>
  <c r="BS193" i="4"/>
  <c r="BT193" i="4"/>
  <c r="BU193" i="4"/>
  <c r="BR194" i="4"/>
  <c r="BS194" i="4"/>
  <c r="BT194" i="4"/>
  <c r="BU194" i="4"/>
  <c r="BR195" i="4"/>
  <c r="BS195" i="4"/>
  <c r="BT195" i="4"/>
  <c r="BU195" i="4"/>
  <c r="BR196" i="4"/>
  <c r="BS196" i="4"/>
  <c r="BT196" i="4"/>
  <c r="BU196" i="4"/>
  <c r="BR197" i="4"/>
  <c r="BS197" i="4"/>
  <c r="BT197" i="4"/>
  <c r="BU197" i="4"/>
  <c r="BR198" i="4"/>
  <c r="BS198" i="4"/>
  <c r="BT198" i="4"/>
  <c r="BU198" i="4"/>
  <c r="BR199" i="4"/>
  <c r="BS199" i="4"/>
  <c r="BT199" i="4"/>
  <c r="BU199" i="4"/>
  <c r="BR200" i="4"/>
  <c r="BS200" i="4"/>
  <c r="BT200" i="4"/>
  <c r="BU200" i="4"/>
  <c r="BR201" i="4"/>
  <c r="BS201" i="4"/>
  <c r="BT201" i="4"/>
  <c r="BU201" i="4"/>
  <c r="BR202" i="4"/>
  <c r="BS202" i="4"/>
  <c r="BT202" i="4"/>
  <c r="BU202" i="4"/>
  <c r="BR203" i="4"/>
  <c r="BS203" i="4"/>
  <c r="BT203" i="4"/>
  <c r="BU203" i="4"/>
  <c r="BR204" i="4"/>
  <c r="BS204" i="4"/>
  <c r="BT204" i="4"/>
  <c r="BU204" i="4"/>
  <c r="BR205" i="4"/>
  <c r="BS205" i="4"/>
  <c r="BT205" i="4"/>
  <c r="BU205" i="4"/>
  <c r="BR206" i="4"/>
  <c r="BS206" i="4"/>
  <c r="BT206" i="4"/>
  <c r="BU206" i="4"/>
  <c r="BR207" i="4"/>
  <c r="BS207" i="4"/>
  <c r="BT207" i="4"/>
  <c r="BU207" i="4"/>
  <c r="BR208" i="4"/>
  <c r="BS208" i="4"/>
  <c r="BT208" i="4"/>
  <c r="BU208" i="4"/>
  <c r="BR209" i="4"/>
  <c r="BS209" i="4"/>
  <c r="BT209" i="4"/>
  <c r="BU209" i="4"/>
  <c r="BR210" i="4"/>
  <c r="BS210" i="4"/>
  <c r="BT210" i="4"/>
  <c r="BU210" i="4"/>
  <c r="BR211" i="4"/>
  <c r="BS211" i="4"/>
  <c r="BT211" i="4"/>
  <c r="BU211" i="4"/>
  <c r="BR212" i="4"/>
  <c r="BS212" i="4"/>
  <c r="BT212" i="4"/>
  <c r="BU212" i="4"/>
  <c r="BR213" i="4"/>
  <c r="BS213" i="4"/>
  <c r="BT213" i="4"/>
  <c r="BU213" i="4"/>
  <c r="BR214" i="4"/>
  <c r="BS214" i="4"/>
  <c r="BT214" i="4"/>
  <c r="BU214" i="4"/>
  <c r="BR215" i="4"/>
  <c r="BS215" i="4"/>
  <c r="BT215" i="4"/>
  <c r="BU215" i="4"/>
  <c r="BR216" i="4"/>
  <c r="BS216" i="4"/>
  <c r="BT216" i="4"/>
  <c r="BU216" i="4"/>
  <c r="BR217" i="4"/>
  <c r="BS217" i="4"/>
  <c r="BT217" i="4"/>
  <c r="BU217" i="4"/>
  <c r="BR218" i="4"/>
  <c r="BS218" i="4"/>
  <c r="BT218" i="4"/>
  <c r="BU218" i="4"/>
  <c r="BR219" i="4"/>
  <c r="BS219" i="4"/>
  <c r="BT219" i="4"/>
  <c r="BU219" i="4"/>
  <c r="BR220" i="4"/>
  <c r="BS220" i="4"/>
  <c r="BT220" i="4"/>
  <c r="BU220" i="4"/>
  <c r="BR221" i="4"/>
  <c r="BS221" i="4"/>
  <c r="BT221" i="4"/>
  <c r="BU221" i="4"/>
  <c r="BR222" i="4"/>
  <c r="BS222" i="4"/>
  <c r="BT222" i="4"/>
  <c r="BU222" i="4"/>
  <c r="BR223" i="4"/>
  <c r="BS223" i="4"/>
  <c r="BT223" i="4"/>
  <c r="BU223" i="4"/>
  <c r="BR224" i="4"/>
  <c r="BS224" i="4"/>
  <c r="BT224" i="4"/>
  <c r="BU224" i="4"/>
  <c r="BR225" i="4"/>
  <c r="BS225" i="4"/>
  <c r="BT225" i="4"/>
  <c r="BU225" i="4"/>
  <c r="BR226" i="4"/>
  <c r="BS226" i="4"/>
  <c r="BT226" i="4"/>
  <c r="BU226" i="4"/>
  <c r="BR227" i="4"/>
  <c r="BS227" i="4"/>
  <c r="BT227" i="4"/>
  <c r="BU227" i="4"/>
  <c r="BR228" i="4"/>
  <c r="BS228" i="4"/>
  <c r="BT228" i="4"/>
  <c r="BU228" i="4"/>
  <c r="BR229" i="4"/>
  <c r="BS229" i="4"/>
  <c r="BT229" i="4"/>
  <c r="BU229" i="4"/>
  <c r="BR230" i="4"/>
  <c r="BS230" i="4"/>
  <c r="BT230" i="4"/>
  <c r="BU230" i="4"/>
  <c r="BR231" i="4"/>
  <c r="BS231" i="4"/>
  <c r="BT231" i="4"/>
  <c r="BU231" i="4"/>
  <c r="BR232" i="4"/>
  <c r="BS232" i="4"/>
  <c r="BT232" i="4"/>
  <c r="BU232" i="4"/>
  <c r="BR233" i="4"/>
  <c r="BS233" i="4"/>
  <c r="BT233" i="4"/>
  <c r="BU233" i="4"/>
  <c r="BR234" i="4"/>
  <c r="BS234" i="4"/>
  <c r="BT234" i="4"/>
  <c r="BU234" i="4"/>
  <c r="BR235" i="4"/>
  <c r="BS235" i="4"/>
  <c r="BT235" i="4"/>
  <c r="BU235" i="4"/>
  <c r="BR236" i="4"/>
  <c r="BS236" i="4"/>
  <c r="BT236" i="4"/>
  <c r="BU236" i="4"/>
  <c r="BR237" i="4"/>
  <c r="BS237" i="4"/>
  <c r="BT237" i="4"/>
  <c r="BU237" i="4"/>
  <c r="BR238" i="4"/>
  <c r="BS238" i="4"/>
  <c r="BT238" i="4"/>
  <c r="BU238" i="4"/>
  <c r="BR239" i="4"/>
  <c r="BS239" i="4"/>
  <c r="BT239" i="4"/>
  <c r="BU239" i="4"/>
  <c r="BR240" i="4"/>
  <c r="BS240" i="4"/>
  <c r="BT240" i="4"/>
  <c r="BU240" i="4"/>
  <c r="BR241" i="4"/>
  <c r="BS241" i="4"/>
  <c r="BT241" i="4"/>
  <c r="BU241" i="4"/>
  <c r="BR242" i="4"/>
  <c r="BS242" i="4"/>
  <c r="BT242" i="4"/>
  <c r="BU242" i="4"/>
  <c r="BR243" i="4"/>
  <c r="BS243" i="4"/>
  <c r="BT243" i="4"/>
  <c r="BU243" i="4"/>
  <c r="BR244" i="4"/>
  <c r="BS244" i="4"/>
  <c r="BT244" i="4"/>
  <c r="BU244" i="4"/>
  <c r="BR245" i="4"/>
  <c r="BS245" i="4"/>
  <c r="BT245" i="4"/>
  <c r="BU245" i="4"/>
  <c r="BR246" i="4"/>
  <c r="BS246" i="4"/>
  <c r="BT246" i="4"/>
  <c r="BU246" i="4"/>
  <c r="BR247" i="4"/>
  <c r="BS247" i="4"/>
  <c r="BT247" i="4"/>
  <c r="BU247" i="4"/>
  <c r="BR248" i="4"/>
  <c r="BS248" i="4"/>
  <c r="BT248" i="4"/>
  <c r="BU248" i="4"/>
  <c r="BR249" i="4"/>
  <c r="BS249" i="4"/>
  <c r="BT249" i="4"/>
  <c r="BU249" i="4"/>
  <c r="BR250" i="4"/>
  <c r="BS250" i="4"/>
  <c r="BT250" i="4"/>
  <c r="BU250" i="4"/>
  <c r="BR251" i="4"/>
  <c r="BS251" i="4"/>
  <c r="BT251" i="4"/>
  <c r="BU251" i="4"/>
  <c r="BR252" i="4"/>
  <c r="BS252" i="4"/>
  <c r="BT252" i="4"/>
  <c r="BU252" i="4"/>
  <c r="BR253" i="4"/>
  <c r="BS253" i="4"/>
  <c r="BT253" i="4"/>
  <c r="BU253" i="4"/>
  <c r="BR254" i="4"/>
  <c r="BS254" i="4"/>
  <c r="BT254" i="4"/>
  <c r="BU254" i="4"/>
  <c r="BR255" i="4"/>
  <c r="BS255" i="4"/>
  <c r="BT255" i="4"/>
  <c r="BU255" i="4"/>
  <c r="BR256" i="4"/>
  <c r="BS256" i="4"/>
  <c r="BT256" i="4"/>
  <c r="BU256" i="4"/>
  <c r="BR257" i="4"/>
  <c r="BS257" i="4"/>
  <c r="BT257" i="4"/>
  <c r="BU257" i="4"/>
  <c r="BR258" i="4"/>
  <c r="BS258" i="4"/>
  <c r="BT258" i="4"/>
  <c r="BU258" i="4"/>
  <c r="BR259" i="4"/>
  <c r="BS259" i="4"/>
  <c r="BT259" i="4"/>
  <c r="BU259" i="4"/>
  <c r="BR260" i="4"/>
  <c r="BS260" i="4"/>
  <c r="BT260" i="4"/>
  <c r="BU260" i="4"/>
  <c r="BR261" i="4"/>
  <c r="BS261" i="4"/>
  <c r="BT261" i="4"/>
  <c r="BU261" i="4"/>
  <c r="BR262" i="4"/>
  <c r="BS262" i="4"/>
  <c r="BT262" i="4"/>
  <c r="BU262" i="4"/>
  <c r="BR263" i="4"/>
  <c r="BS263" i="4"/>
  <c r="BT263" i="4"/>
  <c r="BU263" i="4"/>
  <c r="BR264" i="4"/>
  <c r="BS264" i="4"/>
  <c r="BT264" i="4"/>
  <c r="BU264" i="4"/>
  <c r="BR265" i="4"/>
  <c r="BS265" i="4"/>
  <c r="BT265" i="4"/>
  <c r="BU265" i="4"/>
  <c r="BR266" i="4"/>
  <c r="BS266" i="4"/>
  <c r="BT266" i="4"/>
  <c r="BU266" i="4"/>
  <c r="BR267" i="4"/>
  <c r="BS267" i="4"/>
  <c r="BT267" i="4"/>
  <c r="BU267" i="4"/>
  <c r="BR268" i="4"/>
  <c r="BS268" i="4"/>
  <c r="BT268" i="4"/>
  <c r="BU268" i="4"/>
  <c r="BR269" i="4"/>
  <c r="BS269" i="4"/>
  <c r="BT269" i="4"/>
  <c r="BU269" i="4"/>
  <c r="BR270" i="4"/>
  <c r="BS270" i="4"/>
  <c r="BT270" i="4"/>
  <c r="BU270" i="4"/>
  <c r="BR271" i="4"/>
  <c r="BS271" i="4"/>
  <c r="BT271" i="4"/>
  <c r="BU271" i="4"/>
  <c r="BR272" i="4"/>
  <c r="BS272" i="4"/>
  <c r="BT272" i="4"/>
  <c r="BU272" i="4"/>
  <c r="BR273" i="4"/>
  <c r="BS273" i="4"/>
  <c r="BT273" i="4"/>
  <c r="BU273" i="4"/>
  <c r="BR274" i="4"/>
  <c r="BS274" i="4"/>
  <c r="BT274" i="4"/>
  <c r="BU274" i="4"/>
  <c r="BR275" i="4"/>
  <c r="BS275" i="4"/>
  <c r="BT275" i="4"/>
  <c r="BU275" i="4"/>
  <c r="BR276" i="4"/>
  <c r="BS276" i="4"/>
  <c r="BT276" i="4"/>
  <c r="BU276" i="4"/>
  <c r="BR277" i="4"/>
  <c r="BS277" i="4"/>
  <c r="BT277" i="4"/>
  <c r="BU277" i="4"/>
  <c r="BR278" i="4"/>
  <c r="BS278" i="4"/>
  <c r="BT278" i="4"/>
  <c r="BU278" i="4"/>
  <c r="BR279" i="4"/>
  <c r="BS279" i="4"/>
  <c r="BT279" i="4"/>
  <c r="BU279" i="4"/>
  <c r="BR280" i="4"/>
  <c r="BS280" i="4"/>
  <c r="BT280" i="4"/>
  <c r="BU280" i="4"/>
  <c r="BR281" i="4"/>
  <c r="BS281" i="4"/>
  <c r="BT281" i="4"/>
  <c r="BU281" i="4"/>
  <c r="BR282" i="4"/>
  <c r="BS282" i="4"/>
  <c r="BT282" i="4"/>
  <c r="BU282" i="4"/>
  <c r="BR4" i="4"/>
  <c r="BS4" i="4"/>
  <c r="BU4" i="4"/>
  <c r="BR5" i="4"/>
  <c r="BS5" i="4"/>
  <c r="BT5" i="4"/>
  <c r="BU5" i="4"/>
  <c r="BR6" i="4"/>
  <c r="BS6" i="4"/>
  <c r="BT6" i="4"/>
  <c r="BU6" i="4"/>
  <c r="BR7" i="4"/>
  <c r="BS7" i="4"/>
  <c r="BT7" i="4"/>
  <c r="BU7" i="4"/>
  <c r="BR8" i="4"/>
  <c r="BS8" i="4"/>
  <c r="BT8" i="4"/>
  <c r="BU8" i="4"/>
  <c r="BR9" i="4"/>
  <c r="BS9" i="4"/>
  <c r="BT9" i="4"/>
  <c r="BU9" i="4"/>
  <c r="BR10" i="4"/>
  <c r="BS10" i="4"/>
  <c r="BU10" i="4"/>
  <c r="BR11" i="4"/>
  <c r="BS11" i="4"/>
  <c r="BT11" i="4"/>
  <c r="BU11" i="4"/>
  <c r="BR12" i="4"/>
  <c r="BS12" i="4"/>
  <c r="BU12" i="4"/>
  <c r="BR13" i="4"/>
  <c r="BS13" i="4"/>
  <c r="BU13" i="4"/>
  <c r="BR14" i="4"/>
  <c r="BS14" i="4"/>
  <c r="BT14" i="4"/>
  <c r="BU14" i="4"/>
  <c r="BR15" i="4"/>
  <c r="BS15" i="4"/>
  <c r="BT15" i="4"/>
  <c r="BU15" i="4"/>
  <c r="BR16" i="4"/>
  <c r="BS16" i="4"/>
  <c r="BU16" i="4"/>
  <c r="BR17" i="4"/>
  <c r="BS17" i="4"/>
  <c r="BT17" i="4"/>
  <c r="BU17" i="4"/>
  <c r="BR18" i="4"/>
  <c r="BS18" i="4"/>
  <c r="BU18" i="4"/>
  <c r="BR19" i="4"/>
  <c r="BS19" i="4"/>
  <c r="BT19" i="4"/>
  <c r="BU19" i="4"/>
  <c r="BR20" i="4"/>
  <c r="BS20" i="4"/>
  <c r="BU20" i="4"/>
  <c r="BR21" i="4"/>
  <c r="BS21" i="4"/>
  <c r="BU21" i="4"/>
  <c r="BR22" i="4"/>
  <c r="BS22" i="4"/>
  <c r="BT22" i="4"/>
  <c r="BU22" i="4"/>
  <c r="BR23" i="4"/>
  <c r="BS23" i="4"/>
  <c r="BT23" i="4"/>
  <c r="BU23" i="4"/>
  <c r="BR24" i="4"/>
  <c r="BS24" i="4"/>
  <c r="BT24" i="4"/>
  <c r="BU24" i="4"/>
  <c r="BR25" i="4"/>
  <c r="BS25" i="4"/>
  <c r="BT25" i="4"/>
  <c r="BU25" i="4"/>
  <c r="BR26" i="4"/>
  <c r="BS26" i="4"/>
  <c r="BT26" i="4"/>
  <c r="BU26" i="4"/>
  <c r="BR27" i="4"/>
  <c r="BS27" i="4"/>
  <c r="BT27" i="4"/>
  <c r="BU27" i="4"/>
  <c r="BR28" i="4"/>
  <c r="BS28" i="4"/>
  <c r="BU28" i="4"/>
  <c r="BR29" i="4"/>
  <c r="BS29" i="4"/>
  <c r="BU29" i="4"/>
  <c r="BR30" i="4"/>
  <c r="BS30" i="4"/>
  <c r="BU30" i="4"/>
  <c r="BR31" i="4"/>
  <c r="BS31" i="4"/>
  <c r="BT31" i="4"/>
  <c r="BU31" i="4"/>
  <c r="BR32" i="4"/>
  <c r="BS32" i="4"/>
  <c r="BT32" i="4"/>
  <c r="BU32" i="4"/>
  <c r="BR33" i="4"/>
  <c r="BS33" i="4"/>
  <c r="BT33" i="4"/>
  <c r="BU33" i="4"/>
  <c r="BR34" i="4"/>
  <c r="BS34" i="4"/>
  <c r="BT34" i="4"/>
  <c r="BU34" i="4"/>
  <c r="BR35" i="4"/>
  <c r="BS35" i="4"/>
  <c r="BT35" i="4"/>
  <c r="BU35" i="4"/>
  <c r="BR36" i="4"/>
  <c r="BS36" i="4"/>
  <c r="BU36" i="4"/>
  <c r="BR37" i="4"/>
  <c r="BS37" i="4"/>
  <c r="BT37" i="4"/>
  <c r="BU37" i="4"/>
  <c r="BR38" i="4"/>
  <c r="BS38" i="4"/>
  <c r="BT38" i="4"/>
  <c r="BU38" i="4"/>
  <c r="BR39" i="4"/>
  <c r="BS39" i="4"/>
  <c r="BT39" i="4"/>
  <c r="BU39" i="4"/>
  <c r="BR40" i="4"/>
  <c r="BS40" i="4"/>
  <c r="BT40" i="4"/>
  <c r="BU40" i="4"/>
  <c r="BR41" i="4"/>
  <c r="BS41" i="4"/>
  <c r="BT41" i="4"/>
  <c r="BU41" i="4"/>
  <c r="BR42" i="4"/>
  <c r="BS42" i="4"/>
  <c r="BT42" i="4"/>
  <c r="BU42" i="4"/>
  <c r="BR43" i="4"/>
  <c r="BS43" i="4"/>
  <c r="BT43" i="4"/>
  <c r="BU43" i="4"/>
  <c r="BR44" i="4"/>
  <c r="BS44" i="4"/>
  <c r="BU44" i="4"/>
  <c r="BR45" i="4"/>
  <c r="BS45" i="4"/>
  <c r="BT45" i="4"/>
  <c r="BU45" i="4"/>
  <c r="BR46" i="4"/>
  <c r="BS46" i="4"/>
  <c r="BT46" i="4"/>
  <c r="BU46" i="4"/>
  <c r="BR47" i="4"/>
  <c r="BS47" i="4"/>
  <c r="BT47" i="4"/>
  <c r="BU47" i="4"/>
  <c r="BR48" i="4"/>
  <c r="BS48" i="4"/>
  <c r="BT48" i="4"/>
  <c r="BU48" i="4"/>
  <c r="BR49" i="4"/>
  <c r="BS49" i="4"/>
  <c r="BT49" i="4"/>
  <c r="BU49" i="4"/>
  <c r="BR50" i="4"/>
  <c r="BS50" i="4"/>
  <c r="BT50" i="4"/>
  <c r="BU50" i="4"/>
  <c r="BR51" i="4"/>
  <c r="BS51" i="4"/>
  <c r="BT51" i="4"/>
  <c r="BU51" i="4"/>
  <c r="BR52" i="4"/>
  <c r="BS52" i="4"/>
  <c r="BU52" i="4"/>
  <c r="BR53" i="4"/>
  <c r="BS53" i="4"/>
  <c r="BT53" i="4"/>
  <c r="BU53" i="4"/>
  <c r="BR54" i="4"/>
  <c r="BS54" i="4"/>
  <c r="BT54" i="4"/>
  <c r="BU54" i="4"/>
  <c r="BR55" i="4"/>
  <c r="BS55" i="4"/>
  <c r="BT55" i="4"/>
  <c r="BU55" i="4"/>
  <c r="BU3" i="4"/>
  <c r="BT3" i="4"/>
  <c r="BS3" i="4"/>
  <c r="BR3" i="4"/>
  <c r="AP10" i="4"/>
  <c r="BD39" i="18" l="1"/>
  <c r="BB18" i="21"/>
  <c r="BF18" i="21"/>
  <c r="AZ18" i="22"/>
  <c r="BB22" i="22" s="1"/>
  <c r="BB18" i="22"/>
  <c r="BG18" i="22"/>
  <c r="AZ18" i="21"/>
  <c r="BF22" i="21" s="1"/>
  <c r="BD19" i="22"/>
  <c r="BF18" i="22"/>
  <c r="AZ17" i="19"/>
  <c r="BD18" i="19" s="1"/>
  <c r="BD17" i="19"/>
  <c r="BB17" i="19"/>
  <c r="BF17" i="19"/>
  <c r="AZ39" i="18"/>
  <c r="BF39" i="18"/>
  <c r="BB21" i="22"/>
  <c r="BF22" i="18"/>
  <c r="AZ22" i="18"/>
  <c r="AZ23" i="18" s="1"/>
  <c r="BB22" i="18"/>
  <c r="BD22" i="18"/>
  <c r="BH66" i="23"/>
  <c r="BL66" i="23"/>
  <c r="BJ66" i="23"/>
  <c r="AS66" i="23"/>
  <c r="BA20" i="22"/>
  <c r="BC21" i="22" s="1"/>
  <c r="BA21" i="19"/>
  <c r="BC22" i="19" s="1"/>
  <c r="BA16" i="21"/>
  <c r="BE17" i="21" s="1"/>
  <c r="BA20" i="20"/>
  <c r="BC21" i="20" s="1"/>
  <c r="BA24" i="18"/>
  <c r="BE25" i="18" s="1"/>
  <c r="BE24" i="18"/>
  <c r="BC24" i="18"/>
  <c r="BC20" i="20"/>
  <c r="BC21" i="19"/>
  <c r="BE16" i="21"/>
  <c r="BE20" i="22"/>
  <c r="BC20" i="22"/>
  <c r="Z11" i="22"/>
  <c r="H11" i="22" s="1"/>
  <c r="BT50" i="18"/>
  <c r="BU50" i="22"/>
  <c r="BT50" i="19"/>
  <c r="BT50" i="20"/>
  <c r="BT50" i="21"/>
  <c r="BT42" i="18"/>
  <c r="BT42" i="21"/>
  <c r="BT42" i="19"/>
  <c r="BU42" i="22"/>
  <c r="BT42" i="20"/>
  <c r="BU34" i="22"/>
  <c r="BT34" i="20"/>
  <c r="BT34" i="18"/>
  <c r="BT34" i="21"/>
  <c r="BT34" i="19"/>
  <c r="BT26" i="20"/>
  <c r="BT26" i="18"/>
  <c r="BU26" i="22"/>
  <c r="BT26" i="19"/>
  <c r="BT26" i="21"/>
  <c r="BT18" i="21"/>
  <c r="BT18" i="19"/>
  <c r="BU18" i="22"/>
  <c r="BT18" i="20"/>
  <c r="BT18" i="18"/>
  <c r="BU10" i="22"/>
  <c r="BT10" i="18"/>
  <c r="BT10" i="20"/>
  <c r="BT10" i="21"/>
  <c r="BT10" i="19"/>
  <c r="BT58" i="21"/>
  <c r="BT58" i="19"/>
  <c r="BU58" i="22"/>
  <c r="BT58" i="20"/>
  <c r="BT58" i="18"/>
  <c r="BT4" i="20"/>
  <c r="BU4" i="22"/>
  <c r="BT4" i="21"/>
  <c r="BT4" i="19"/>
  <c r="BT4" i="18"/>
  <c r="BT49" i="18"/>
  <c r="BU49" i="22"/>
  <c r="BT49" i="19"/>
  <c r="BT49" i="21"/>
  <c r="BT49" i="20"/>
  <c r="BT41" i="20"/>
  <c r="BT41" i="18"/>
  <c r="BT41" i="21"/>
  <c r="BT41" i="19"/>
  <c r="BU41" i="22"/>
  <c r="BU33" i="22"/>
  <c r="BT33" i="18"/>
  <c r="BT33" i="21"/>
  <c r="BT33" i="19"/>
  <c r="BT33" i="20"/>
  <c r="BT25" i="21"/>
  <c r="BT25" i="18"/>
  <c r="BT25" i="20"/>
  <c r="BU25" i="22"/>
  <c r="BT25" i="19"/>
  <c r="BT17" i="19"/>
  <c r="BU17" i="22"/>
  <c r="BT17" i="20"/>
  <c r="BT17" i="18"/>
  <c r="BT17" i="21"/>
  <c r="BT9" i="19"/>
  <c r="BT9" i="21"/>
  <c r="BU9" i="22"/>
  <c r="BT9" i="20"/>
  <c r="BT9" i="18"/>
  <c r="BT57" i="21"/>
  <c r="BU57" i="22"/>
  <c r="BT57" i="19"/>
  <c r="BT57" i="20"/>
  <c r="BT57" i="18"/>
  <c r="BT56" i="20"/>
  <c r="BT56" i="21"/>
  <c r="BU56" i="22"/>
  <c r="BT56" i="19"/>
  <c r="BT56" i="18"/>
  <c r="BT48" i="20"/>
  <c r="BT48" i="18"/>
  <c r="BU48" i="22"/>
  <c r="BT48" i="21"/>
  <c r="BT48" i="19"/>
  <c r="BT40" i="18"/>
  <c r="BT40" i="20"/>
  <c r="BT40" i="21"/>
  <c r="BU40" i="22"/>
  <c r="BT40" i="19"/>
  <c r="BT32" i="18"/>
  <c r="BT32" i="20"/>
  <c r="BT32" i="21"/>
  <c r="BU32" i="22"/>
  <c r="BT32" i="19"/>
  <c r="BT24" i="21"/>
  <c r="BT24" i="18"/>
  <c r="BT24" i="20"/>
  <c r="BU24" i="22"/>
  <c r="BT24" i="19"/>
  <c r="BT16" i="21"/>
  <c r="BT16" i="19"/>
  <c r="BU16" i="22"/>
  <c r="BT16" i="20"/>
  <c r="BT16" i="18"/>
  <c r="BT8" i="21"/>
  <c r="BU8" i="22"/>
  <c r="BT8" i="18"/>
  <c r="BT8" i="20"/>
  <c r="BT8" i="19"/>
  <c r="BT61" i="21"/>
  <c r="BT61" i="19"/>
  <c r="BT61" i="20"/>
  <c r="BU61" i="22"/>
  <c r="BT61" i="18"/>
  <c r="BU55" i="22"/>
  <c r="BT55" i="19"/>
  <c r="BT55" i="20"/>
  <c r="BT55" i="21"/>
  <c r="BT55" i="18"/>
  <c r="BT47" i="21"/>
  <c r="BT47" i="19"/>
  <c r="BT47" i="18"/>
  <c r="BT47" i="20"/>
  <c r="BU47" i="22"/>
  <c r="BT39" i="19"/>
  <c r="BT39" i="18"/>
  <c r="BT39" i="20"/>
  <c r="BT39" i="21"/>
  <c r="BU39" i="22"/>
  <c r="BT31" i="19"/>
  <c r="BT31" i="18"/>
  <c r="BT31" i="20"/>
  <c r="BU31" i="22"/>
  <c r="BT31" i="21"/>
  <c r="BT23" i="21"/>
  <c r="BT23" i="19"/>
  <c r="BT23" i="18"/>
  <c r="BT23" i="20"/>
  <c r="BU23" i="22"/>
  <c r="BT15" i="19"/>
  <c r="BU15" i="22"/>
  <c r="BT15" i="21"/>
  <c r="BT15" i="20"/>
  <c r="BT15" i="18"/>
  <c r="BT7" i="18"/>
  <c r="BT7" i="20"/>
  <c r="BT7" i="19"/>
  <c r="BU7" i="22"/>
  <c r="BT7" i="21"/>
  <c r="BT54" i="19"/>
  <c r="BU54" i="22"/>
  <c r="BT54" i="20"/>
  <c r="BT54" i="21"/>
  <c r="BT54" i="18"/>
  <c r="BT46" i="21"/>
  <c r="BT46" i="18"/>
  <c r="BT46" i="20"/>
  <c r="BU46" i="22"/>
  <c r="BT46" i="19"/>
  <c r="BT38" i="18"/>
  <c r="BT38" i="20"/>
  <c r="BT38" i="19"/>
  <c r="BT38" i="21"/>
  <c r="BU38" i="22"/>
  <c r="BT30" i="18"/>
  <c r="BT30" i="19"/>
  <c r="BT30" i="21"/>
  <c r="BT30" i="20"/>
  <c r="BU30" i="22"/>
  <c r="BT22" i="21"/>
  <c r="BT22" i="18"/>
  <c r="BT22" i="19"/>
  <c r="BT22" i="20"/>
  <c r="BU22" i="22"/>
  <c r="BT14" i="21"/>
  <c r="BT14" i="19"/>
  <c r="BU14" i="22"/>
  <c r="BT14" i="18"/>
  <c r="BT14" i="20"/>
  <c r="BU6" i="22"/>
  <c r="BT6" i="19"/>
  <c r="BT6" i="20"/>
  <c r="BT6" i="21"/>
  <c r="BT6" i="18"/>
  <c r="BU53" i="22"/>
  <c r="BT53" i="19"/>
  <c r="BT53" i="20"/>
  <c r="BT53" i="21"/>
  <c r="BT53" i="18"/>
  <c r="BT45" i="18"/>
  <c r="BT45" i="19"/>
  <c r="BT45" i="20"/>
  <c r="BU45" i="22"/>
  <c r="BT45" i="21"/>
  <c r="BT37" i="18"/>
  <c r="BT37" i="19"/>
  <c r="BT37" i="20"/>
  <c r="BU37" i="22"/>
  <c r="BT37" i="21"/>
  <c r="BT29" i="18"/>
  <c r="BT29" i="19"/>
  <c r="BU29" i="22"/>
  <c r="BT29" i="20"/>
  <c r="BT29" i="21"/>
  <c r="BT21" i="18"/>
  <c r="BT21" i="19"/>
  <c r="BT21" i="21"/>
  <c r="BU21" i="22"/>
  <c r="BT21" i="20"/>
  <c r="BT13" i="19"/>
  <c r="BU13" i="22"/>
  <c r="BT13" i="18"/>
  <c r="BT13" i="21"/>
  <c r="BT13" i="20"/>
  <c r="BU5" i="22"/>
  <c r="BT5" i="19"/>
  <c r="BT5" i="18"/>
  <c r="BT5" i="21"/>
  <c r="BT5" i="20"/>
  <c r="BT30" i="4"/>
  <c r="BT52" i="4"/>
  <c r="BT52" i="18"/>
  <c r="BU52" i="22"/>
  <c r="BT52" i="19"/>
  <c r="BT52" i="20"/>
  <c r="BT52" i="21"/>
  <c r="BT44" i="4"/>
  <c r="BT44" i="18"/>
  <c r="BT44" i="19"/>
  <c r="BU44" i="22"/>
  <c r="BT44" i="20"/>
  <c r="BT44" i="21"/>
  <c r="BT36" i="4"/>
  <c r="BT36" i="21"/>
  <c r="BT36" i="18"/>
  <c r="BT36" i="19"/>
  <c r="BT36" i="20"/>
  <c r="BU36" i="22"/>
  <c r="BT28" i="4"/>
  <c r="BT28" i="18"/>
  <c r="BT28" i="19"/>
  <c r="BU28" i="22"/>
  <c r="BT28" i="21"/>
  <c r="BT28" i="20"/>
  <c r="BT20" i="4"/>
  <c r="BT20" i="18"/>
  <c r="BT20" i="21"/>
  <c r="BT20" i="19"/>
  <c r="BU20" i="22"/>
  <c r="BT20" i="20"/>
  <c r="BT12" i="4"/>
  <c r="BT12" i="19"/>
  <c r="BT12" i="21"/>
  <c r="BU12" i="22"/>
  <c r="BT12" i="18"/>
  <c r="BT12" i="20"/>
  <c r="BT60" i="19"/>
  <c r="BT60" i="21"/>
  <c r="BT60" i="20"/>
  <c r="BU60" i="22"/>
  <c r="BT60" i="18"/>
  <c r="BT51" i="18"/>
  <c r="BU51" i="22"/>
  <c r="BT51" i="19"/>
  <c r="BT51" i="20"/>
  <c r="BT51" i="21"/>
  <c r="BT43" i="18"/>
  <c r="BT43" i="21"/>
  <c r="BT43" i="19"/>
  <c r="BU43" i="22"/>
  <c r="BT43" i="20"/>
  <c r="BU35" i="22"/>
  <c r="BT35" i="21"/>
  <c r="BT35" i="18"/>
  <c r="BT35" i="19"/>
  <c r="BT35" i="20"/>
  <c r="BT27" i="18"/>
  <c r="BT27" i="19"/>
  <c r="BU27" i="22"/>
  <c r="BT27" i="21"/>
  <c r="BT27" i="20"/>
  <c r="BT19" i="18"/>
  <c r="BT19" i="19"/>
  <c r="BT19" i="21"/>
  <c r="BU19" i="22"/>
  <c r="BT19" i="20"/>
  <c r="BT11" i="21"/>
  <c r="BT11" i="19"/>
  <c r="BU11" i="22"/>
  <c r="BT11" i="18"/>
  <c r="BT11" i="20"/>
  <c r="BT59" i="21"/>
  <c r="BT59" i="19"/>
  <c r="BT59" i="20"/>
  <c r="BU59" i="22"/>
  <c r="BT59" i="18"/>
  <c r="R10" i="19"/>
  <c r="AD11" i="19" s="1"/>
  <c r="AA11" i="19" s="1"/>
  <c r="F10" i="22"/>
  <c r="AT10" i="22" s="1"/>
  <c r="BK11" i="21"/>
  <c r="AD11" i="21"/>
  <c r="AA11" i="21" s="1"/>
  <c r="O11" i="21" s="1"/>
  <c r="W10" i="21"/>
  <c r="X10" i="21" s="1"/>
  <c r="AV10" i="21"/>
  <c r="BI11" i="21"/>
  <c r="AC11" i="21"/>
  <c r="Z11" i="21" s="1"/>
  <c r="AQ12" i="21"/>
  <c r="AU10" i="21"/>
  <c r="B10" i="19"/>
  <c r="AM10" i="1" s="1"/>
  <c r="H11" i="18"/>
  <c r="N11" i="1" s="1"/>
  <c r="R10" i="18"/>
  <c r="C11" i="18"/>
  <c r="M11" i="1" s="1"/>
  <c r="DC31" i="1"/>
  <c r="BM10" i="4"/>
  <c r="BT4" i="4"/>
  <c r="BD23" i="18" l="1"/>
  <c r="BF19" i="22"/>
  <c r="BG20" i="22"/>
  <c r="BD27" i="18"/>
  <c r="BF22" i="22"/>
  <c r="BD24" i="18"/>
  <c r="BD21" i="21"/>
  <c r="BD23" i="22"/>
  <c r="BB24" i="18"/>
  <c r="BB20" i="21"/>
  <c r="BB26" i="18"/>
  <c r="BF26" i="18"/>
  <c r="AZ18" i="19"/>
  <c r="BF18" i="19"/>
  <c r="BD23" i="21"/>
  <c r="BB22" i="21"/>
  <c r="BD40" i="18"/>
  <c r="BB18" i="19"/>
  <c r="BD20" i="21"/>
  <c r="AZ40" i="18"/>
  <c r="BD45" i="18" s="1"/>
  <c r="BB40" i="18"/>
  <c r="BB23" i="21"/>
  <c r="BF23" i="21"/>
  <c r="BD24" i="21"/>
  <c r="BF20" i="21"/>
  <c r="BF19" i="21"/>
  <c r="BF21" i="21"/>
  <c r="BD19" i="21"/>
  <c r="BB21" i="21"/>
  <c r="BB19" i="21"/>
  <c r="BD42" i="18"/>
  <c r="BF19" i="19"/>
  <c r="BD43" i="18"/>
  <c r="BG21" i="22"/>
  <c r="BF23" i="22"/>
  <c r="BB23" i="22"/>
  <c r="BD24" i="22"/>
  <c r="BF20" i="22"/>
  <c r="BB19" i="22"/>
  <c r="BD21" i="22"/>
  <c r="BG19" i="22"/>
  <c r="BD22" i="22"/>
  <c r="BB20" i="22"/>
  <c r="BF21" i="22"/>
  <c r="BD20" i="22"/>
  <c r="BF41" i="18"/>
  <c r="BF42" i="18"/>
  <c r="BD22" i="21"/>
  <c r="BB28" i="18"/>
  <c r="BF28" i="18"/>
  <c r="BD29" i="18"/>
  <c r="BB41" i="18"/>
  <c r="BB19" i="19"/>
  <c r="BF40" i="18"/>
  <c r="BB42" i="18"/>
  <c r="BD28" i="18"/>
  <c r="BF27" i="18"/>
  <c r="BB27" i="18"/>
  <c r="BF23" i="18"/>
  <c r="BB25" i="18"/>
  <c r="BD26" i="18"/>
  <c r="BB23" i="18"/>
  <c r="BD25" i="18"/>
  <c r="BF24" i="18"/>
  <c r="BF25" i="18"/>
  <c r="BE21" i="22"/>
  <c r="BC17" i="21"/>
  <c r="BE21" i="20"/>
  <c r="BN66" i="23"/>
  <c r="AH66" i="23"/>
  <c r="AY66" i="23"/>
  <c r="BO66" i="23"/>
  <c r="AF66" i="23"/>
  <c r="BM66" i="23"/>
  <c r="BA21" i="20"/>
  <c r="BC22" i="20" s="1"/>
  <c r="BA25" i="18"/>
  <c r="BA22" i="19"/>
  <c r="BE22" i="19"/>
  <c r="BA21" i="22"/>
  <c r="BC25" i="18"/>
  <c r="BA17" i="21"/>
  <c r="AN10" i="1"/>
  <c r="AO10" i="1" s="1"/>
  <c r="BK11" i="19"/>
  <c r="W10" i="19"/>
  <c r="X10" i="19" s="1"/>
  <c r="AV10" i="19"/>
  <c r="AR12" i="19"/>
  <c r="B10" i="21"/>
  <c r="S10" i="21" s="1"/>
  <c r="BP11" i="18"/>
  <c r="BP11" i="19"/>
  <c r="BP11" i="21"/>
  <c r="BQ11" i="22"/>
  <c r="BP11" i="20"/>
  <c r="AP12" i="22"/>
  <c r="AB11" i="22"/>
  <c r="Y11" i="22" s="1"/>
  <c r="BH11" i="22"/>
  <c r="R10" i="22"/>
  <c r="AN10" i="21"/>
  <c r="AM10" i="21" s="1"/>
  <c r="H11" i="21"/>
  <c r="O11" i="19"/>
  <c r="AR12" i="18"/>
  <c r="AD11" i="18"/>
  <c r="AA11" i="18" s="1"/>
  <c r="AV10" i="18"/>
  <c r="W10" i="18"/>
  <c r="X10" i="18" s="1"/>
  <c r="BK11" i="18"/>
  <c r="B10" i="18"/>
  <c r="DC36" i="1"/>
  <c r="M5" i="4"/>
  <c r="M6" i="4"/>
  <c r="M7" i="4"/>
  <c r="M8" i="4"/>
  <c r="M9" i="4"/>
  <c r="AZ50" i="4"/>
  <c r="AZ51" i="4"/>
  <c r="AZ52" i="4" s="1"/>
  <c r="AZ53" i="4"/>
  <c r="AZ54" i="4" s="1"/>
  <c r="AZ55" i="4" s="1"/>
  <c r="AZ56" i="4" s="1"/>
  <c r="AZ57" i="4" s="1"/>
  <c r="AZ58" i="4" s="1"/>
  <c r="AZ59" i="4" s="1"/>
  <c r="AZ60" i="4" s="1"/>
  <c r="AZ61" i="4"/>
  <c r="AZ62" i="4"/>
  <c r="AZ63" i="4"/>
  <c r="AZ64" i="4"/>
  <c r="AZ65" i="4"/>
  <c r="AZ66" i="4" s="1"/>
  <c r="AZ67" i="4"/>
  <c r="AZ68" i="4"/>
  <c r="AZ69" i="4"/>
  <c r="AZ70" i="4" s="1"/>
  <c r="AZ71" i="4" s="1"/>
  <c r="AZ72" i="4" s="1"/>
  <c r="AZ73" i="4" s="1"/>
  <c r="AZ74" i="4"/>
  <c r="AZ75" i="4"/>
  <c r="AZ76" i="4"/>
  <c r="AZ77" i="4"/>
  <c r="AZ78" i="4"/>
  <c r="AZ79" i="4"/>
  <c r="AZ80" i="4"/>
  <c r="AZ81" i="4"/>
  <c r="AZ82" i="4" s="1"/>
  <c r="AZ83" i="4" s="1"/>
  <c r="AZ84" i="4" s="1"/>
  <c r="AZ85" i="4"/>
  <c r="AZ86" i="4"/>
  <c r="AZ87" i="4"/>
  <c r="AZ88" i="4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/>
  <c r="AZ102" i="4"/>
  <c r="AZ103" i="4"/>
  <c r="AZ104" i="4"/>
  <c r="AZ105" i="4"/>
  <c r="AZ106" i="4"/>
  <c r="AZ107" i="4" s="1"/>
  <c r="AZ108" i="4"/>
  <c r="AZ109" i="4" s="1"/>
  <c r="V6" i="4"/>
  <c r="V7" i="4"/>
  <c r="V8" i="4"/>
  <c r="V9" i="4"/>
  <c r="V5" i="4"/>
  <c r="AM5" i="4"/>
  <c r="BF45" i="18" l="1"/>
  <c r="BD46" i="18"/>
  <c r="BB45" i="18"/>
  <c r="BD41" i="18"/>
  <c r="AZ19" i="19"/>
  <c r="BF44" i="18"/>
  <c r="BD19" i="19"/>
  <c r="BB43" i="18"/>
  <c r="BB44" i="18"/>
  <c r="BD44" i="18"/>
  <c r="BF43" i="18"/>
  <c r="E66" i="23"/>
  <c r="AJ66" i="23"/>
  <c r="Q66" i="23" s="1"/>
  <c r="R66" i="23" s="1"/>
  <c r="J66" i="23"/>
  <c r="K66" i="23" s="1"/>
  <c r="BI67" i="23" s="1"/>
  <c r="AI66" i="23"/>
  <c r="BA18" i="21"/>
  <c r="BE19" i="21" s="1"/>
  <c r="BE18" i="21"/>
  <c r="BC18" i="21"/>
  <c r="BA22" i="22"/>
  <c r="BC23" i="22" s="1"/>
  <c r="BC22" i="22"/>
  <c r="BE22" i="22"/>
  <c r="BA26" i="18"/>
  <c r="BE26" i="18"/>
  <c r="BA22" i="20"/>
  <c r="BE22" i="20"/>
  <c r="BA23" i="19"/>
  <c r="BE23" i="19"/>
  <c r="BC23" i="19"/>
  <c r="BC26" i="18"/>
  <c r="AP10" i="1"/>
  <c r="T10" i="4"/>
  <c r="O10" i="4"/>
  <c r="H10" i="4"/>
  <c r="D10" i="1" s="1"/>
  <c r="C10" i="4"/>
  <c r="S10" i="19"/>
  <c r="AN10" i="19"/>
  <c r="AM10" i="19" s="1"/>
  <c r="C11" i="22"/>
  <c r="AW10" i="21"/>
  <c r="B10" i="22"/>
  <c r="AR12" i="22"/>
  <c r="AD11" i="22"/>
  <c r="AA11" i="22" s="1"/>
  <c r="W10" i="22"/>
  <c r="X10" i="22" s="1"/>
  <c r="BL11" i="22"/>
  <c r="U10" i="21"/>
  <c r="L10" i="1"/>
  <c r="P10" i="1"/>
  <c r="O11" i="18"/>
  <c r="O11" i="1" s="1"/>
  <c r="AN10" i="18"/>
  <c r="AM10" i="18" s="1"/>
  <c r="Q10" i="1" s="1"/>
  <c r="CJ10" i="1" s="1"/>
  <c r="S10" i="18"/>
  <c r="AG10" i="4"/>
  <c r="I10" i="4" s="1"/>
  <c r="AH10" i="4"/>
  <c r="J10" i="4" s="1"/>
  <c r="AY10" i="4"/>
  <c r="AX10" i="4"/>
  <c r="DC41" i="1"/>
  <c r="BD69" i="4"/>
  <c r="BD63" i="4"/>
  <c r="BF93" i="4"/>
  <c r="BD84" i="4"/>
  <c r="BB98" i="4"/>
  <c r="BB91" i="4"/>
  <c r="BF73" i="4"/>
  <c r="BF60" i="4"/>
  <c r="BB71" i="4"/>
  <c r="BF101" i="4"/>
  <c r="BD104" i="4"/>
  <c r="BB79" i="4"/>
  <c r="BD80" i="4"/>
  <c r="BB87" i="4"/>
  <c r="BB83" i="4"/>
  <c r="BD76" i="4"/>
  <c r="BD72" i="4"/>
  <c r="BB58" i="4"/>
  <c r="BD108" i="4"/>
  <c r="BB65" i="4"/>
  <c r="BB95" i="4"/>
  <c r="BF55" i="4"/>
  <c r="BF105" i="4"/>
  <c r="BF70" i="4"/>
  <c r="BB107" i="4"/>
  <c r="BD96" i="4"/>
  <c r="BB90" i="4"/>
  <c r="BF85" i="4"/>
  <c r="BF88" i="4"/>
  <c r="BB75" i="4"/>
  <c r="BB68" i="4"/>
  <c r="BB61" i="4"/>
  <c r="BF56" i="4"/>
  <c r="BF59" i="4"/>
  <c r="BF63" i="4"/>
  <c r="BB103" i="4"/>
  <c r="BD92" i="4"/>
  <c r="BB86" i="4"/>
  <c r="BF81" i="4"/>
  <c r="BF84" i="4"/>
  <c r="BD59" i="4"/>
  <c r="BB57" i="4"/>
  <c r="BF109" i="4"/>
  <c r="BB99" i="4"/>
  <c r="BD88" i="4"/>
  <c r="BB82" i="4"/>
  <c r="BF77" i="4"/>
  <c r="BF80" i="4"/>
  <c r="BF69" i="4"/>
  <c r="BF89" i="4"/>
  <c r="BB109" i="4"/>
  <c r="BF108" i="4"/>
  <c r="BB78" i="4"/>
  <c r="BF76" i="4"/>
  <c r="BD66" i="4"/>
  <c r="BB62" i="4"/>
  <c r="BD100" i="4"/>
  <c r="BB106" i="4"/>
  <c r="BF104" i="4"/>
  <c r="BF96" i="4"/>
  <c r="BB94" i="4"/>
  <c r="BF92" i="4"/>
  <c r="BB102" i="4"/>
  <c r="BF97" i="4"/>
  <c r="BF100" i="4"/>
  <c r="BB74" i="4"/>
  <c r="BD68" i="4"/>
  <c r="BF66" i="4"/>
  <c r="BD109" i="4"/>
  <c r="BB108" i="4"/>
  <c r="BF106" i="4"/>
  <c r="BD105" i="4"/>
  <c r="BB104" i="4"/>
  <c r="BF102" i="4"/>
  <c r="BD101" i="4"/>
  <c r="BB100" i="4"/>
  <c r="BF98" i="4"/>
  <c r="BD97" i="4"/>
  <c r="BB96" i="4"/>
  <c r="BF94" i="4"/>
  <c r="BD93" i="4"/>
  <c r="BB92" i="4"/>
  <c r="BF90" i="4"/>
  <c r="BD89" i="4"/>
  <c r="BB88" i="4"/>
  <c r="BF86" i="4"/>
  <c r="BD85" i="4"/>
  <c r="BB84" i="4"/>
  <c r="BF82" i="4"/>
  <c r="BD81" i="4"/>
  <c r="BB80" i="4"/>
  <c r="BF78" i="4"/>
  <c r="BD77" i="4"/>
  <c r="BB76" i="4"/>
  <c r="BF74" i="4"/>
  <c r="BD73" i="4"/>
  <c r="BB72" i="4"/>
  <c r="BB66" i="4"/>
  <c r="BD64" i="4"/>
  <c r="BB63" i="4"/>
  <c r="BF61" i="4"/>
  <c r="BD60" i="4"/>
  <c r="BB59" i="4"/>
  <c r="BF57" i="4"/>
  <c r="BD56" i="4"/>
  <c r="BB55" i="4"/>
  <c r="BB69" i="4"/>
  <c r="BD67" i="4"/>
  <c r="BF107" i="4"/>
  <c r="BD106" i="4"/>
  <c r="BB105" i="4"/>
  <c r="BF103" i="4"/>
  <c r="BD102" i="4"/>
  <c r="BB101" i="4"/>
  <c r="BF99" i="4"/>
  <c r="BD98" i="4"/>
  <c r="BB97" i="4"/>
  <c r="BF95" i="4"/>
  <c r="BD94" i="4"/>
  <c r="BB93" i="4"/>
  <c r="BF91" i="4"/>
  <c r="BD90" i="4"/>
  <c r="BB89" i="4"/>
  <c r="BF87" i="4"/>
  <c r="BD86" i="4"/>
  <c r="BB85" i="4"/>
  <c r="BF83" i="4"/>
  <c r="BD82" i="4"/>
  <c r="BB81" i="4"/>
  <c r="BF79" i="4"/>
  <c r="BD78" i="4"/>
  <c r="BB77" i="4"/>
  <c r="BF75" i="4"/>
  <c r="BD74" i="4"/>
  <c r="BB73" i="4"/>
  <c r="BF71" i="4"/>
  <c r="BD70" i="4"/>
  <c r="BF67" i="4"/>
  <c r="BB64" i="4"/>
  <c r="BF64" i="4"/>
  <c r="BF62" i="4"/>
  <c r="BD61" i="4"/>
  <c r="BB60" i="4"/>
  <c r="BF58" i="4"/>
  <c r="BD57" i="4"/>
  <c r="BB56" i="4"/>
  <c r="BB67" i="4"/>
  <c r="BD65" i="4"/>
  <c r="BD107" i="4"/>
  <c r="BD103" i="4"/>
  <c r="BD99" i="4"/>
  <c r="BD95" i="4"/>
  <c r="BD91" i="4"/>
  <c r="BD87" i="4"/>
  <c r="BD83" i="4"/>
  <c r="BD79" i="4"/>
  <c r="BD75" i="4"/>
  <c r="BF72" i="4"/>
  <c r="BD71" i="4"/>
  <c r="BB70" i="4"/>
  <c r="BF65" i="4"/>
  <c r="BD62" i="4"/>
  <c r="BD58" i="4"/>
  <c r="BF68" i="4"/>
  <c r="AM6" i="4"/>
  <c r="BA5" i="4"/>
  <c r="BA6" i="4" s="1"/>
  <c r="BA7" i="4" s="1"/>
  <c r="BA8" i="4" s="1"/>
  <c r="BA9" i="4" s="1"/>
  <c r="BA10" i="4" s="1"/>
  <c r="BA11" i="4" s="1"/>
  <c r="BA12" i="4" s="1"/>
  <c r="BC19" i="21" l="1"/>
  <c r="AZ20" i="19"/>
  <c r="BD21" i="19" s="1"/>
  <c r="BD20" i="19"/>
  <c r="BB21" i="19"/>
  <c r="BF20" i="19"/>
  <c r="BB20" i="19"/>
  <c r="BE23" i="22"/>
  <c r="P66" i="23"/>
  <c r="AK66" i="23" s="1"/>
  <c r="BK67" i="23"/>
  <c r="AQ68" i="23"/>
  <c r="AU66" i="23"/>
  <c r="AC67" i="23"/>
  <c r="Z67" i="23" s="1"/>
  <c r="W66" i="23"/>
  <c r="X66" i="23" s="1"/>
  <c r="AR68" i="23"/>
  <c r="AD67" i="23"/>
  <c r="AA67" i="23" s="1"/>
  <c r="AV66" i="23"/>
  <c r="F66" i="23"/>
  <c r="AL66" i="23"/>
  <c r="BA27" i="18"/>
  <c r="BC28" i="18" s="1"/>
  <c r="BE27" i="18"/>
  <c r="BC27" i="18"/>
  <c r="BA24" i="19"/>
  <c r="BC24" i="19"/>
  <c r="BE24" i="19"/>
  <c r="BA23" i="22"/>
  <c r="BA23" i="20"/>
  <c r="BC23" i="20"/>
  <c r="BE23" i="20"/>
  <c r="BA19" i="21"/>
  <c r="V10" i="21"/>
  <c r="AO11" i="21"/>
  <c r="U10" i="19"/>
  <c r="AW10" i="19"/>
  <c r="AO11" i="19" s="1"/>
  <c r="BL11" i="19" s="1"/>
  <c r="AX11" i="19" s="1"/>
  <c r="AN10" i="22"/>
  <c r="AM10" i="22" s="1"/>
  <c r="S10" i="22"/>
  <c r="O11" i="22"/>
  <c r="AW10" i="18"/>
  <c r="R10" i="1"/>
  <c r="U10" i="18"/>
  <c r="S10" i="1" s="1"/>
  <c r="DC46" i="1"/>
  <c r="BA13" i="4"/>
  <c r="BE12" i="4"/>
  <c r="BE11" i="4"/>
  <c r="BC11" i="4"/>
  <c r="BC12" i="4"/>
  <c r="BE13" i="4"/>
  <c r="BC13" i="4"/>
  <c r="AZ44" i="4"/>
  <c r="AM7" i="4"/>
  <c r="BF21" i="19" l="1"/>
  <c r="AZ21" i="19"/>
  <c r="AX67" i="23"/>
  <c r="O67" i="23"/>
  <c r="CA67" i="1" s="1"/>
  <c r="CB66" i="1"/>
  <c r="AN66" i="23"/>
  <c r="AM66" i="23" s="1"/>
  <c r="CC66" i="1" s="1"/>
  <c r="H67" i="23"/>
  <c r="BZ67" i="1" s="1"/>
  <c r="AG67" i="23"/>
  <c r="I67" i="23" s="1"/>
  <c r="AP68" i="23"/>
  <c r="AB67" i="23"/>
  <c r="Y67" i="23" s="1"/>
  <c r="AT66" i="23"/>
  <c r="BG67" i="23"/>
  <c r="B66" i="23"/>
  <c r="BX66" i="1" s="1"/>
  <c r="BA24" i="20"/>
  <c r="BE25" i="20" s="1"/>
  <c r="BE24" i="20"/>
  <c r="BC24" i="20"/>
  <c r="BE25" i="19"/>
  <c r="BA20" i="21"/>
  <c r="BE21" i="21" s="1"/>
  <c r="BE20" i="21"/>
  <c r="BC20" i="21"/>
  <c r="BA24" i="22"/>
  <c r="BC25" i="22" s="1"/>
  <c r="BE24" i="22"/>
  <c r="BC24" i="22"/>
  <c r="BA28" i="18"/>
  <c r="BE28" i="18"/>
  <c r="BA25" i="19"/>
  <c r="BC26" i="19" s="1"/>
  <c r="BC25" i="19"/>
  <c r="BJ11" i="21"/>
  <c r="BL11" i="21"/>
  <c r="BH11" i="21"/>
  <c r="AF11" i="21" s="1"/>
  <c r="E11" i="21" s="1"/>
  <c r="BH11" i="19"/>
  <c r="BJ11" i="19"/>
  <c r="V10" i="18"/>
  <c r="AO11" i="18"/>
  <c r="V10" i="19"/>
  <c r="AW10" i="22"/>
  <c r="AS11" i="21"/>
  <c r="U10" i="22"/>
  <c r="AS11" i="19"/>
  <c r="DC51" i="1"/>
  <c r="BE14" i="4"/>
  <c r="BA14" i="4"/>
  <c r="BE15" i="4" s="1"/>
  <c r="AZ45" i="4"/>
  <c r="BC14" i="4"/>
  <c r="AS10" i="4"/>
  <c r="O113" i="4"/>
  <c r="O112" i="4"/>
  <c r="AM8" i="4"/>
  <c r="AZ22" i="19" l="1"/>
  <c r="BD23" i="19" s="1"/>
  <c r="BB22" i="19"/>
  <c r="BD22" i="19"/>
  <c r="BF22" i="19"/>
  <c r="BE25" i="22"/>
  <c r="S66" i="23"/>
  <c r="C67" i="23"/>
  <c r="BY67" i="1" s="1"/>
  <c r="AE67" i="23"/>
  <c r="BC21" i="21"/>
  <c r="BA29" i="18"/>
  <c r="BC30" i="18" s="1"/>
  <c r="BC29" i="18"/>
  <c r="BE29" i="18"/>
  <c r="BE26" i="19"/>
  <c r="BA21" i="21"/>
  <c r="BA25" i="20"/>
  <c r="BE26" i="20" s="1"/>
  <c r="BC25" i="20"/>
  <c r="BA25" i="22"/>
  <c r="AV67" i="23"/>
  <c r="BA26" i="19"/>
  <c r="AU67" i="23"/>
  <c r="BN11" i="19"/>
  <c r="AH11" i="19"/>
  <c r="J11" i="19" s="1"/>
  <c r="BM11" i="19"/>
  <c r="AF11" i="19"/>
  <c r="E11" i="19" s="1"/>
  <c r="BO11" i="21"/>
  <c r="AX11" i="21"/>
  <c r="BN11" i="21"/>
  <c r="AG11" i="21"/>
  <c r="I11" i="21" s="1"/>
  <c r="BJ11" i="18"/>
  <c r="BL11" i="18"/>
  <c r="V10" i="22"/>
  <c r="AO11" i="22"/>
  <c r="AH11" i="21"/>
  <c r="J11" i="21" s="1"/>
  <c r="BH11" i="18"/>
  <c r="AE11" i="21"/>
  <c r="D11" i="21" s="1"/>
  <c r="BM11" i="21"/>
  <c r="AY11" i="19"/>
  <c r="BO11" i="19"/>
  <c r="AY11" i="21"/>
  <c r="AS11" i="18"/>
  <c r="AE11" i="19"/>
  <c r="D11" i="19" s="1"/>
  <c r="AG11" i="19"/>
  <c r="I11" i="19" s="1"/>
  <c r="DC56" i="1"/>
  <c r="BC15" i="4"/>
  <c r="BA15" i="4"/>
  <c r="AZ46" i="4"/>
  <c r="AM9" i="4"/>
  <c r="AZ5" i="4"/>
  <c r="AZ6" i="4" s="1"/>
  <c r="AZ7" i="4" s="1"/>
  <c r="BP11" i="4"/>
  <c r="B3" i="4"/>
  <c r="AZ23" i="19" l="1"/>
  <c r="BF23" i="19"/>
  <c r="BB23" i="19"/>
  <c r="D67" i="23"/>
  <c r="T66" i="23"/>
  <c r="U66" i="23" s="1"/>
  <c r="CE66" i="1" s="1"/>
  <c r="AW66" i="23"/>
  <c r="CD66" i="1"/>
  <c r="BA22" i="21"/>
  <c r="BE23" i="21" s="1"/>
  <c r="BE22" i="21"/>
  <c r="BC22" i="21"/>
  <c r="BA27" i="19"/>
  <c r="BE28" i="19" s="1"/>
  <c r="BC27" i="19"/>
  <c r="AT67" i="23"/>
  <c r="BA26" i="20"/>
  <c r="BE27" i="20" s="1"/>
  <c r="BC26" i="20"/>
  <c r="BA30" i="18"/>
  <c r="BA26" i="22"/>
  <c r="BE27" i="22" s="1"/>
  <c r="BC26" i="22"/>
  <c r="BE26" i="22"/>
  <c r="BE27" i="19"/>
  <c r="BE30" i="18"/>
  <c r="AJ11" i="19"/>
  <c r="Q11" i="19" s="1"/>
  <c r="AL11" i="19" s="1"/>
  <c r="BN11" i="18"/>
  <c r="AH11" i="18"/>
  <c r="J11" i="18" s="1"/>
  <c r="BO11" i="18"/>
  <c r="AX11" i="18"/>
  <c r="BM11" i="18"/>
  <c r="AF11" i="18"/>
  <c r="E11" i="18" s="1"/>
  <c r="AJ11" i="21"/>
  <c r="Q11" i="21" s="1"/>
  <c r="AL11" i="21" s="1"/>
  <c r="BI11" i="22"/>
  <c r="AG11" i="18"/>
  <c r="I11" i="18" s="1"/>
  <c r="AE11" i="18"/>
  <c r="D11" i="18" s="1"/>
  <c r="AY11" i="18"/>
  <c r="AI11" i="21"/>
  <c r="AS11" i="22"/>
  <c r="AI11" i="19"/>
  <c r="P11" i="19" s="1"/>
  <c r="AK11" i="19" s="1"/>
  <c r="DC61" i="1"/>
  <c r="BA16" i="4"/>
  <c r="BE17" i="4" s="1"/>
  <c r="BE16" i="4"/>
  <c r="BC16" i="4"/>
  <c r="AZ47" i="4"/>
  <c r="AZ8" i="4"/>
  <c r="BC10" i="4"/>
  <c r="AZ24" i="19" l="1"/>
  <c r="BD29" i="19" s="1"/>
  <c r="BF24" i="19"/>
  <c r="BB24" i="19"/>
  <c r="BD25" i="19"/>
  <c r="BD24" i="19"/>
  <c r="AO67" i="23"/>
  <c r="V66" i="23"/>
  <c r="BC28" i="19"/>
  <c r="BA27" i="22"/>
  <c r="BE28" i="22" s="1"/>
  <c r="BA28" i="19"/>
  <c r="BA23" i="21"/>
  <c r="BC23" i="21"/>
  <c r="BC31" i="18"/>
  <c r="BC27" i="22"/>
  <c r="BA27" i="20"/>
  <c r="BC27" i="20"/>
  <c r="BE28" i="20"/>
  <c r="BE31" i="18"/>
  <c r="BA31" i="18"/>
  <c r="BN11" i="22"/>
  <c r="AF11" i="22"/>
  <c r="E11" i="22" s="1"/>
  <c r="AJ11" i="18"/>
  <c r="Q11" i="18" s="1"/>
  <c r="AL11" i="18" s="1"/>
  <c r="AZ48" i="4"/>
  <c r="BB49" i="4" s="1"/>
  <c r="AE11" i="22"/>
  <c r="P11" i="21"/>
  <c r="AI11" i="18"/>
  <c r="P11" i="18" s="1"/>
  <c r="K11" i="21"/>
  <c r="AQ13" i="21" s="1"/>
  <c r="R11" i="19"/>
  <c r="DC66" i="1"/>
  <c r="BC17" i="4"/>
  <c r="BA17" i="4"/>
  <c r="AZ24" i="4"/>
  <c r="AZ9" i="4"/>
  <c r="BF26" i="19" l="1"/>
  <c r="BD27" i="19"/>
  <c r="BB28" i="19"/>
  <c r="BB26" i="19"/>
  <c r="BF28" i="19"/>
  <c r="BD30" i="19"/>
  <c r="BF29" i="19"/>
  <c r="BB29" i="19"/>
  <c r="BD28" i="19"/>
  <c r="BF27" i="19"/>
  <c r="BD26" i="19"/>
  <c r="BF25" i="19"/>
  <c r="BB25" i="19"/>
  <c r="R11" i="18"/>
  <c r="AR13" i="18" s="1"/>
  <c r="BB27" i="19"/>
  <c r="BH67" i="23"/>
  <c r="AS67" i="23"/>
  <c r="BJ67" i="23"/>
  <c r="BL67" i="23"/>
  <c r="BA32" i="18"/>
  <c r="BE33" i="18" s="1"/>
  <c r="BC32" i="18"/>
  <c r="BA29" i="19"/>
  <c r="BC29" i="19"/>
  <c r="BE29" i="19"/>
  <c r="BA24" i="21"/>
  <c r="BE25" i="21" s="1"/>
  <c r="BE24" i="21"/>
  <c r="BC24" i="21"/>
  <c r="BA28" i="22"/>
  <c r="BC28" i="22"/>
  <c r="BA28" i="20"/>
  <c r="BE29" i="20" s="1"/>
  <c r="BC28" i="20"/>
  <c r="BE32" i="18"/>
  <c r="T67" i="23"/>
  <c r="BF49" i="4"/>
  <c r="D11" i="22"/>
  <c r="AZ49" i="4"/>
  <c r="BF53" i="4" s="1"/>
  <c r="R11" i="21"/>
  <c r="AD12" i="21" s="1"/>
  <c r="AA12" i="21" s="1"/>
  <c r="AK11" i="21"/>
  <c r="AK11" i="18"/>
  <c r="F11" i="21"/>
  <c r="BI12" i="21"/>
  <c r="AU11" i="21"/>
  <c r="AC12" i="21"/>
  <c r="Z12" i="21" s="1"/>
  <c r="H12" i="21" s="1"/>
  <c r="K11" i="19"/>
  <c r="AR13" i="19"/>
  <c r="AD12" i="19"/>
  <c r="AA12" i="19" s="1"/>
  <c r="AV11" i="19"/>
  <c r="BK12" i="19"/>
  <c r="K11" i="18"/>
  <c r="AV11" i="18"/>
  <c r="DC71" i="1"/>
  <c r="BA18" i="4"/>
  <c r="BC18" i="4"/>
  <c r="BE18" i="4"/>
  <c r="AZ25" i="4"/>
  <c r="BF10" i="4"/>
  <c r="AZ10" i="4"/>
  <c r="AZ11" i="4" s="1"/>
  <c r="AZ12" i="4" s="1"/>
  <c r="AZ13" i="4" s="1"/>
  <c r="BB10" i="4"/>
  <c r="BK12" i="18" l="1"/>
  <c r="AD12" i="18"/>
  <c r="AA12" i="18" s="1"/>
  <c r="BC33" i="18"/>
  <c r="BO67" i="23"/>
  <c r="AY67" i="23"/>
  <c r="BN67" i="23"/>
  <c r="AH67" i="23"/>
  <c r="BM67" i="23"/>
  <c r="AF67" i="23"/>
  <c r="BC25" i="21"/>
  <c r="BA29" i="20"/>
  <c r="BE30" i="20" s="1"/>
  <c r="BC29" i="20"/>
  <c r="BA25" i="21"/>
  <c r="BA30" i="19"/>
  <c r="BA33" i="18"/>
  <c r="BC34" i="18" s="1"/>
  <c r="BA29" i="22"/>
  <c r="BC29" i="22"/>
  <c r="BE29" i="22"/>
  <c r="BE30" i="19"/>
  <c r="BC30" i="19"/>
  <c r="AB12" i="21"/>
  <c r="Y12" i="21" s="1"/>
  <c r="C12" i="21" s="1"/>
  <c r="AT11" i="21"/>
  <c r="BB53" i="4"/>
  <c r="BB50" i="4"/>
  <c r="BD54" i="4"/>
  <c r="BF54" i="4"/>
  <c r="BD55" i="4"/>
  <c r="BB54" i="4"/>
  <c r="BD50" i="4"/>
  <c r="BF52" i="4"/>
  <c r="BD53" i="4"/>
  <c r="BD52" i="4"/>
  <c r="BB52" i="4"/>
  <c r="BB51" i="4"/>
  <c r="BD51" i="4"/>
  <c r="BF50" i="4"/>
  <c r="BF51" i="4"/>
  <c r="AV11" i="21"/>
  <c r="BK12" i="21"/>
  <c r="AR13" i="21"/>
  <c r="O12" i="21"/>
  <c r="B11" i="21"/>
  <c r="W11" i="21"/>
  <c r="X11" i="21" s="1"/>
  <c r="BG12" i="21"/>
  <c r="AP13" i="21"/>
  <c r="F11" i="22"/>
  <c r="AT11" i="22" s="1"/>
  <c r="B11" i="19"/>
  <c r="F11" i="19"/>
  <c r="AT11" i="19" s="1"/>
  <c r="AC12" i="19"/>
  <c r="Z12" i="19" s="1"/>
  <c r="AQ13" i="19"/>
  <c r="AU11" i="19"/>
  <c r="BI12" i="19"/>
  <c r="O12" i="19"/>
  <c r="O12" i="18"/>
  <c r="O12" i="1" s="1"/>
  <c r="AQ13" i="18"/>
  <c r="AC12" i="18"/>
  <c r="Z12" i="18" s="1"/>
  <c r="AU11" i="18"/>
  <c r="BI12" i="18"/>
  <c r="B11" i="18"/>
  <c r="L11" i="1" s="1"/>
  <c r="F11" i="18"/>
  <c r="AT11" i="18" s="1"/>
  <c r="DC76" i="1"/>
  <c r="AZ14" i="4"/>
  <c r="AZ26" i="4"/>
  <c r="BA19" i="4"/>
  <c r="BE20" i="4" s="1"/>
  <c r="BC19" i="4"/>
  <c r="BE19" i="4"/>
  <c r="BD11" i="4"/>
  <c r="BB12" i="4"/>
  <c r="BD13" i="4"/>
  <c r="BD12" i="4"/>
  <c r="BF12" i="4"/>
  <c r="BB11" i="4"/>
  <c r="BF11" i="4"/>
  <c r="BB14" i="4"/>
  <c r="BB13" i="4"/>
  <c r="BD14" i="4"/>
  <c r="BF14" i="4"/>
  <c r="BF13" i="4"/>
  <c r="AJ67" i="23" l="1"/>
  <c r="Q67" i="23" s="1"/>
  <c r="R67" i="23" s="1"/>
  <c r="E67" i="23"/>
  <c r="J67" i="23"/>
  <c r="K67" i="23" s="1"/>
  <c r="AI67" i="23"/>
  <c r="BE34" i="18"/>
  <c r="BA31" i="19"/>
  <c r="BC31" i="19"/>
  <c r="BE31" i="19"/>
  <c r="BA30" i="20"/>
  <c r="BC30" i="20"/>
  <c r="BA30" i="22"/>
  <c r="BC31" i="22" s="1"/>
  <c r="BC30" i="22"/>
  <c r="BE30" i="22"/>
  <c r="BA34" i="18"/>
  <c r="BA26" i="21"/>
  <c r="BE26" i="21"/>
  <c r="BC26" i="21"/>
  <c r="AN11" i="21"/>
  <c r="AM11" i="21" s="1"/>
  <c r="S11" i="21"/>
  <c r="AB12" i="22"/>
  <c r="Y12" i="22" s="1"/>
  <c r="AP13" i="22"/>
  <c r="BH12" i="22"/>
  <c r="H12" i="19"/>
  <c r="AB12" i="19"/>
  <c r="Y12" i="19" s="1"/>
  <c r="AP13" i="19"/>
  <c r="BG12" i="19"/>
  <c r="W11" i="19"/>
  <c r="X11" i="19" s="1"/>
  <c r="H12" i="18"/>
  <c r="N12" i="1" s="1"/>
  <c r="AB12" i="18"/>
  <c r="Y12" i="18" s="1"/>
  <c r="AP13" i="18"/>
  <c r="BG12" i="18"/>
  <c r="W11" i="18"/>
  <c r="X11" i="18" s="1"/>
  <c r="P11" i="1" s="1"/>
  <c r="AZ15" i="4"/>
  <c r="BF16" i="4" s="1"/>
  <c r="DC81" i="1"/>
  <c r="BB15" i="4"/>
  <c r="BF15" i="4"/>
  <c r="BD15" i="4"/>
  <c r="AZ27" i="4"/>
  <c r="BA20" i="4"/>
  <c r="BE21" i="4" s="1"/>
  <c r="BC20" i="4"/>
  <c r="BK68" i="23" l="1"/>
  <c r="P67" i="23"/>
  <c r="AK67" i="23" s="1"/>
  <c r="BI68" i="23"/>
  <c r="AQ69" i="23"/>
  <c r="AC68" i="23"/>
  <c r="Z68" i="23" s="1"/>
  <c r="F67" i="23"/>
  <c r="AL67" i="23"/>
  <c r="AD68" i="23"/>
  <c r="AA68" i="23" s="1"/>
  <c r="AR69" i="23"/>
  <c r="BA27" i="21"/>
  <c r="BE27" i="21"/>
  <c r="BA31" i="20"/>
  <c r="BE31" i="20"/>
  <c r="BC31" i="20"/>
  <c r="BA32" i="19"/>
  <c r="BE32" i="19"/>
  <c r="BC32" i="19"/>
  <c r="BE35" i="18"/>
  <c r="BC27" i="21"/>
  <c r="BA35" i="18"/>
  <c r="BE36" i="18" s="1"/>
  <c r="BC35" i="18"/>
  <c r="BA31" i="22"/>
  <c r="BE31" i="22"/>
  <c r="BC32" i="20"/>
  <c r="AW11" i="21"/>
  <c r="AO12" i="21" s="1"/>
  <c r="BL12" i="21" s="1"/>
  <c r="AX12" i="21" s="1"/>
  <c r="AZ28" i="4"/>
  <c r="AZ29" i="4" s="1"/>
  <c r="BD30" i="4" s="1"/>
  <c r="C12" i="22"/>
  <c r="C12" i="19"/>
  <c r="AN11" i="19"/>
  <c r="AM11" i="19" s="1"/>
  <c r="S11" i="19"/>
  <c r="BB16" i="4"/>
  <c r="BD16" i="4"/>
  <c r="C12" i="18"/>
  <c r="M12" i="1" s="1"/>
  <c r="S11" i="18"/>
  <c r="AN11" i="18"/>
  <c r="AM11" i="18" s="1"/>
  <c r="Q11" i="1" s="1"/>
  <c r="CJ11" i="1" s="1"/>
  <c r="AZ16" i="4"/>
  <c r="DC86" i="1"/>
  <c r="BA21" i="4"/>
  <c r="BC21" i="4"/>
  <c r="E10" i="1"/>
  <c r="AZ17" i="4" l="1"/>
  <c r="AZ18" i="4" s="1"/>
  <c r="AX68" i="23"/>
  <c r="O68" i="23"/>
  <c r="CA68" i="1" s="1"/>
  <c r="W67" i="23"/>
  <c r="X67" i="23" s="1"/>
  <c r="AB68" i="23"/>
  <c r="Y68" i="23" s="1"/>
  <c r="AP69" i="23"/>
  <c r="BG68" i="23"/>
  <c r="H68" i="23"/>
  <c r="BZ68" i="1" s="1"/>
  <c r="AG68" i="23"/>
  <c r="I68" i="23" s="1"/>
  <c r="B67" i="23"/>
  <c r="BC36" i="18"/>
  <c r="BA32" i="20"/>
  <c r="BE33" i="20" s="1"/>
  <c r="BA33" i="19"/>
  <c r="BE33" i="19"/>
  <c r="BC33" i="19"/>
  <c r="BA32" i="22"/>
  <c r="BE33" i="22" s="1"/>
  <c r="BC32" i="22"/>
  <c r="BE32" i="20"/>
  <c r="BA28" i="21"/>
  <c r="BE28" i="21"/>
  <c r="BC28" i="21"/>
  <c r="BE32" i="22"/>
  <c r="BA36" i="18"/>
  <c r="BE37" i="18" s="1"/>
  <c r="BB29" i="4"/>
  <c r="BB30" i="4"/>
  <c r="BF30" i="4"/>
  <c r="BF29" i="4"/>
  <c r="AZ30" i="4"/>
  <c r="BH12" i="21"/>
  <c r="BM12" i="21" s="1"/>
  <c r="BJ12" i="21"/>
  <c r="AG12" i="21" s="1"/>
  <c r="I12" i="21" s="1"/>
  <c r="V11" i="21"/>
  <c r="T11" i="21"/>
  <c r="U11" i="21" s="1"/>
  <c r="R11" i="1"/>
  <c r="BO12" i="21"/>
  <c r="AS12" i="21"/>
  <c r="AW11" i="19"/>
  <c r="AW11" i="18"/>
  <c r="T11" i="18" s="1"/>
  <c r="BF17" i="4"/>
  <c r="BD18" i="4"/>
  <c r="BF18" i="4"/>
  <c r="BB17" i="4"/>
  <c r="BB18" i="4"/>
  <c r="BD19" i="4"/>
  <c r="BD17" i="4"/>
  <c r="BF19" i="4"/>
  <c r="BB19" i="4"/>
  <c r="DC91" i="1"/>
  <c r="BA22" i="4"/>
  <c r="BE23" i="4" s="1"/>
  <c r="BE22" i="4"/>
  <c r="AZ36" i="4"/>
  <c r="BC22" i="4"/>
  <c r="AZ19" i="4" l="1"/>
  <c r="AE68" i="23"/>
  <c r="C68" i="23"/>
  <c r="BY68" i="1" s="1"/>
  <c r="CB67" i="1"/>
  <c r="AN67" i="23"/>
  <c r="AM67" i="23" s="1"/>
  <c r="CC67" i="1" s="1"/>
  <c r="S67" i="23"/>
  <c r="U67" i="23" s="1"/>
  <c r="CE67" i="1" s="1"/>
  <c r="BX67" i="1"/>
  <c r="BC33" i="22"/>
  <c r="BA33" i="22"/>
  <c r="BA34" i="19"/>
  <c r="BC34" i="19"/>
  <c r="BA33" i="20"/>
  <c r="BE34" i="20" s="1"/>
  <c r="BC33" i="20"/>
  <c r="BA37" i="18"/>
  <c r="BA29" i="21"/>
  <c r="BE30" i="21" s="1"/>
  <c r="BE29" i="21"/>
  <c r="BC29" i="21"/>
  <c r="BE34" i="19"/>
  <c r="BC37" i="18"/>
  <c r="AZ31" i="4"/>
  <c r="BB31" i="4"/>
  <c r="BD31" i="4"/>
  <c r="BF31" i="4"/>
  <c r="AO12" i="19"/>
  <c r="BL12" i="19" s="1"/>
  <c r="AY12" i="19" s="1"/>
  <c r="U11" i="18"/>
  <c r="S11" i="1" s="1"/>
  <c r="AO12" i="18"/>
  <c r="BL12" i="18" s="1"/>
  <c r="AX12" i="18" s="1"/>
  <c r="T11" i="19"/>
  <c r="U11" i="19" s="1"/>
  <c r="AH12" i="21"/>
  <c r="J12" i="21" s="1"/>
  <c r="BN12" i="21"/>
  <c r="AE12" i="21"/>
  <c r="D12" i="21" s="1"/>
  <c r="AF12" i="21"/>
  <c r="E12" i="21" s="1"/>
  <c r="AY12" i="21"/>
  <c r="V11" i="19"/>
  <c r="V11" i="18"/>
  <c r="DC96" i="1"/>
  <c r="BA23" i="4"/>
  <c r="BC23" i="4"/>
  <c r="AZ37" i="4"/>
  <c r="AZ20" i="4" l="1"/>
  <c r="BF21" i="4" s="1"/>
  <c r="BF20" i="4"/>
  <c r="BD20" i="4"/>
  <c r="BB20" i="4"/>
  <c r="BC30" i="21"/>
  <c r="CD67" i="1"/>
  <c r="AW67" i="23"/>
  <c r="D68" i="23"/>
  <c r="AZ32" i="4"/>
  <c r="BA34" i="22"/>
  <c r="BE35" i="22" s="1"/>
  <c r="BC34" i="22"/>
  <c r="BE34" i="22"/>
  <c r="BA38" i="18"/>
  <c r="BE39" i="18" s="1"/>
  <c r="BC38" i="18"/>
  <c r="BE38" i="18"/>
  <c r="BA35" i="19"/>
  <c r="BC35" i="19"/>
  <c r="BE35" i="19"/>
  <c r="BA34" i="20"/>
  <c r="BC34" i="20"/>
  <c r="BA30" i="21"/>
  <c r="BB32" i="4"/>
  <c r="BD32" i="4"/>
  <c r="BF32" i="4"/>
  <c r="BH12" i="19"/>
  <c r="BJ12" i="19"/>
  <c r="AG12" i="19" s="1"/>
  <c r="I12" i="19" s="1"/>
  <c r="BH12" i="18"/>
  <c r="BJ12" i="18"/>
  <c r="BA24" i="4"/>
  <c r="BE25" i="4" s="1"/>
  <c r="AJ12" i="21"/>
  <c r="AI12" i="21"/>
  <c r="AS12" i="19"/>
  <c r="BO12" i="18"/>
  <c r="AS12" i="18"/>
  <c r="DC101" i="1"/>
  <c r="BC24" i="4"/>
  <c r="BE24" i="4"/>
  <c r="AZ38" i="4"/>
  <c r="BB21" i="4" l="1"/>
  <c r="AZ21" i="4"/>
  <c r="BF22" i="4" s="1"/>
  <c r="BD21" i="4"/>
  <c r="AZ33" i="4"/>
  <c r="BD34" i="4" s="1"/>
  <c r="BF33" i="4"/>
  <c r="BD33" i="4"/>
  <c r="BB33" i="4"/>
  <c r="V67" i="23"/>
  <c r="AO68" i="23"/>
  <c r="BA35" i="20"/>
  <c r="BE36" i="20" s="1"/>
  <c r="BA36" i="19"/>
  <c r="BE37" i="19" s="1"/>
  <c r="BA31" i="21"/>
  <c r="BE32" i="21" s="1"/>
  <c r="BC31" i="21"/>
  <c r="BC35" i="20"/>
  <c r="BC36" i="19"/>
  <c r="BA39" i="18"/>
  <c r="BC39" i="18"/>
  <c r="BA35" i="22"/>
  <c r="BC36" i="22" s="1"/>
  <c r="BC35" i="22"/>
  <c r="BE36" i="19"/>
  <c r="BE35" i="20"/>
  <c r="BE31" i="21"/>
  <c r="BN12" i="18"/>
  <c r="AH12" i="18"/>
  <c r="J12" i="18" s="1"/>
  <c r="BM12" i="18"/>
  <c r="AF12" i="18"/>
  <c r="E12" i="18" s="1"/>
  <c r="BC25" i="4"/>
  <c r="P12" i="21"/>
  <c r="Q12" i="21"/>
  <c r="AL12" i="21" s="1"/>
  <c r="BN12" i="19"/>
  <c r="AF12" i="19"/>
  <c r="E12" i="19" s="1"/>
  <c r="BM12" i="19"/>
  <c r="AX12" i="19"/>
  <c r="BO12" i="19"/>
  <c r="AE12" i="18"/>
  <c r="D12" i="18" s="1"/>
  <c r="BA25" i="4"/>
  <c r="AE12" i="19"/>
  <c r="D12" i="19" s="1"/>
  <c r="AH12" i="19"/>
  <c r="J12" i="19" s="1"/>
  <c r="K12" i="19" s="1"/>
  <c r="AG12" i="18"/>
  <c r="I12" i="18" s="1"/>
  <c r="AY12" i="18"/>
  <c r="DC106" i="1"/>
  <c r="AZ39" i="4"/>
  <c r="AZ40" i="4" s="1"/>
  <c r="AZ41" i="4" s="1"/>
  <c r="BF34" i="4" l="1"/>
  <c r="BB34" i="4"/>
  <c r="AZ22" i="4"/>
  <c r="BD22" i="4"/>
  <c r="BB22" i="4"/>
  <c r="AZ34" i="4"/>
  <c r="BC37" i="19"/>
  <c r="BE36" i="22"/>
  <c r="BJ68" i="23"/>
  <c r="BH68" i="23"/>
  <c r="BL68" i="23"/>
  <c r="AS68" i="23"/>
  <c r="BC36" i="20"/>
  <c r="BA40" i="18"/>
  <c r="BE40" i="18"/>
  <c r="BC40" i="18"/>
  <c r="BC32" i="21"/>
  <c r="BA37" i="19"/>
  <c r="BA36" i="22"/>
  <c r="BC37" i="22" s="1"/>
  <c r="BA32" i="21"/>
  <c r="BC33" i="21" s="1"/>
  <c r="BA36" i="20"/>
  <c r="BA26" i="4"/>
  <c r="BC27" i="4" s="1"/>
  <c r="AQ14" i="19"/>
  <c r="AC13" i="19"/>
  <c r="Z13" i="19" s="1"/>
  <c r="AU12" i="19"/>
  <c r="R12" i="21"/>
  <c r="BK13" i="21" s="1"/>
  <c r="AK12" i="21"/>
  <c r="BE26" i="4"/>
  <c r="BC26" i="4"/>
  <c r="K12" i="21"/>
  <c r="AU12" i="21" s="1"/>
  <c r="BI13" i="19"/>
  <c r="AJ12" i="19"/>
  <c r="Q12" i="19" s="1"/>
  <c r="AL12" i="19" s="1"/>
  <c r="AI12" i="19"/>
  <c r="AI12" i="18"/>
  <c r="P12" i="18" s="1"/>
  <c r="AK12" i="18" s="1"/>
  <c r="AJ12" i="18"/>
  <c r="Q12" i="18" s="1"/>
  <c r="AL12" i="18" s="1"/>
  <c r="AZ42" i="4"/>
  <c r="BB41" i="4"/>
  <c r="BB42" i="4"/>
  <c r="BD42" i="4"/>
  <c r="BF41" i="4"/>
  <c r="BF42" i="4"/>
  <c r="AZ43" i="4" l="1"/>
  <c r="BF45" i="4" s="1"/>
  <c r="AZ35" i="4"/>
  <c r="BD38" i="4" s="1"/>
  <c r="AZ23" i="4"/>
  <c r="BB27" i="4" s="1"/>
  <c r="BB23" i="4"/>
  <c r="BF23" i="4"/>
  <c r="BD23" i="4"/>
  <c r="BD35" i="4"/>
  <c r="BD39" i="4"/>
  <c r="BB35" i="4"/>
  <c r="BD37" i="4"/>
  <c r="BF35" i="4"/>
  <c r="BO68" i="23"/>
  <c r="AY68" i="23"/>
  <c r="BM68" i="23"/>
  <c r="AF68" i="23"/>
  <c r="AH68" i="23"/>
  <c r="BN68" i="23"/>
  <c r="BE38" i="19"/>
  <c r="BA37" i="20"/>
  <c r="BE38" i="20" s="1"/>
  <c r="BC37" i="20"/>
  <c r="BE37" i="20"/>
  <c r="BE33" i="21"/>
  <c r="BA41" i="18"/>
  <c r="BC41" i="18"/>
  <c r="BA37" i="22"/>
  <c r="BE38" i="22" s="1"/>
  <c r="BE37" i="22"/>
  <c r="BA33" i="21"/>
  <c r="BA38" i="19"/>
  <c r="BE39" i="19" s="1"/>
  <c r="BC38" i="19"/>
  <c r="BE41" i="18"/>
  <c r="BE27" i="4"/>
  <c r="BA27" i="4"/>
  <c r="H13" i="19"/>
  <c r="AD13" i="21"/>
  <c r="AA13" i="21" s="1"/>
  <c r="AV12" i="21"/>
  <c r="AR14" i="21"/>
  <c r="P12" i="19"/>
  <c r="AC13" i="21"/>
  <c r="Z13" i="21" s="1"/>
  <c r="AQ14" i="21"/>
  <c r="BI13" i="21"/>
  <c r="F12" i="21"/>
  <c r="AT12" i="21" s="1"/>
  <c r="B12" i="21"/>
  <c r="R12" i="18"/>
  <c r="BK13" i="18" s="1"/>
  <c r="BD44" i="4"/>
  <c r="BD45" i="4"/>
  <c r="BD43" i="4"/>
  <c r="BB44" i="4"/>
  <c r="BB43" i="4"/>
  <c r="BF43" i="4"/>
  <c r="BD46" i="4"/>
  <c r="BD47" i="4"/>
  <c r="BB45" i="4"/>
  <c r="BB46" i="4"/>
  <c r="BF47" i="4"/>
  <c r="BB47" i="4"/>
  <c r="BD48" i="4"/>
  <c r="BF37" i="4" l="1"/>
  <c r="BF36" i="4"/>
  <c r="BD28" i="4"/>
  <c r="BF44" i="4"/>
  <c r="BF27" i="4"/>
  <c r="BF25" i="4"/>
  <c r="BD24" i="4"/>
  <c r="BB28" i="4"/>
  <c r="BF28" i="4"/>
  <c r="BD29" i="4"/>
  <c r="BB24" i="4"/>
  <c r="BB26" i="4"/>
  <c r="BF26" i="4"/>
  <c r="BD27" i="4"/>
  <c r="BF24" i="4"/>
  <c r="BD25" i="4"/>
  <c r="BB40" i="4"/>
  <c r="BF40" i="4"/>
  <c r="BD40" i="4"/>
  <c r="BB38" i="4"/>
  <c r="BB36" i="4"/>
  <c r="BD41" i="4"/>
  <c r="BF39" i="4"/>
  <c r="BD26" i="4"/>
  <c r="BF38" i="4"/>
  <c r="BB39" i="4"/>
  <c r="BB25" i="4"/>
  <c r="BF48" i="4"/>
  <c r="BB48" i="4"/>
  <c r="BD49" i="4"/>
  <c r="BD36" i="4"/>
  <c r="BB37" i="4"/>
  <c r="BF46" i="4"/>
  <c r="BC38" i="22"/>
  <c r="J68" i="23"/>
  <c r="K68" i="23" s="1"/>
  <c r="BI69" i="23" s="1"/>
  <c r="AI68" i="23"/>
  <c r="AJ68" i="23"/>
  <c r="Q68" i="23" s="1"/>
  <c r="R68" i="23" s="1"/>
  <c r="E68" i="23"/>
  <c r="BA28" i="4"/>
  <c r="BC29" i="4" s="1"/>
  <c r="BA38" i="22"/>
  <c r="BE39" i="22" s="1"/>
  <c r="BA42" i="18"/>
  <c r="BC42" i="18"/>
  <c r="BA38" i="20"/>
  <c r="BA39" i="19"/>
  <c r="BC40" i="19" s="1"/>
  <c r="BE42" i="18"/>
  <c r="BC38" i="20"/>
  <c r="BC39" i="19"/>
  <c r="BA34" i="21"/>
  <c r="BE35" i="21" s="1"/>
  <c r="BE34" i="21"/>
  <c r="BC34" i="21"/>
  <c r="BE28" i="4"/>
  <c r="BC28" i="4"/>
  <c r="O13" i="21"/>
  <c r="R12" i="19"/>
  <c r="BK13" i="19" s="1"/>
  <c r="AK12" i="19"/>
  <c r="H13" i="21"/>
  <c r="AB13" i="21"/>
  <c r="Y13" i="21" s="1"/>
  <c r="AP14" i="21"/>
  <c r="BG13" i="21"/>
  <c r="W12" i="21"/>
  <c r="X12" i="21" s="1"/>
  <c r="AD13" i="18"/>
  <c r="AA13" i="18" s="1"/>
  <c r="AR14" i="18"/>
  <c r="AV12" i="18"/>
  <c r="BE29" i="4" l="1"/>
  <c r="F68" i="23"/>
  <c r="AL68" i="23"/>
  <c r="AR70" i="23"/>
  <c r="AD69" i="23"/>
  <c r="AA69" i="23" s="1"/>
  <c r="O69" i="23" s="1"/>
  <c r="CA69" i="1" s="1"/>
  <c r="AV68" i="23"/>
  <c r="P68" i="23"/>
  <c r="AK68" i="23" s="1"/>
  <c r="BK69" i="23"/>
  <c r="AU68" i="23"/>
  <c r="AQ70" i="23"/>
  <c r="AC69" i="23"/>
  <c r="Z69" i="23" s="1"/>
  <c r="W68" i="23"/>
  <c r="X68" i="23" s="1"/>
  <c r="BA40" i="19"/>
  <c r="BA39" i="20"/>
  <c r="BE40" i="20" s="1"/>
  <c r="BC39" i="20"/>
  <c r="BE39" i="20"/>
  <c r="BE40" i="19"/>
  <c r="BA39" i="22"/>
  <c r="BC39" i="22"/>
  <c r="BA35" i="21"/>
  <c r="BE36" i="21" s="1"/>
  <c r="BC35" i="21"/>
  <c r="BA29" i="4"/>
  <c r="BA43" i="18"/>
  <c r="BE44" i="18" s="1"/>
  <c r="BC43" i="18"/>
  <c r="BE43" i="18"/>
  <c r="AV12" i="19"/>
  <c r="AR14" i="19"/>
  <c r="AD13" i="19"/>
  <c r="AA13" i="19" s="1"/>
  <c r="O13" i="19" s="1"/>
  <c r="C13" i="21"/>
  <c r="AN12" i="21"/>
  <c r="AM12" i="21" s="1"/>
  <c r="S12" i="21"/>
  <c r="F12" i="19"/>
  <c r="AT12" i="19" s="1"/>
  <c r="K12" i="18"/>
  <c r="O13" i="18"/>
  <c r="O13" i="1" s="1"/>
  <c r="C10" i="1"/>
  <c r="BC40" i="20" l="1"/>
  <c r="AX69" i="23"/>
  <c r="B68" i="23"/>
  <c r="CB68" i="1"/>
  <c r="AN68" i="23"/>
  <c r="AM68" i="23" s="1"/>
  <c r="CC68" i="1" s="1"/>
  <c r="S68" i="23"/>
  <c r="H69" i="23"/>
  <c r="BZ69" i="1" s="1"/>
  <c r="AG69" i="23"/>
  <c r="I69" i="23" s="1"/>
  <c r="AB69" i="23"/>
  <c r="Y69" i="23" s="1"/>
  <c r="AP70" i="23"/>
  <c r="AT68" i="23"/>
  <c r="BG69" i="23"/>
  <c r="BA40" i="22"/>
  <c r="BE41" i="22" s="1"/>
  <c r="BC40" i="22"/>
  <c r="BA44" i="18"/>
  <c r="BE45" i="18" s="1"/>
  <c r="BC44" i="18"/>
  <c r="BA36" i="21"/>
  <c r="BC36" i="21"/>
  <c r="BA41" i="19"/>
  <c r="BC41" i="19"/>
  <c r="BE41" i="19"/>
  <c r="BA40" i="20"/>
  <c r="BE40" i="22"/>
  <c r="BA30" i="4"/>
  <c r="BE31" i="4" s="1"/>
  <c r="BC30" i="4"/>
  <c r="BE30" i="4"/>
  <c r="AU12" i="18"/>
  <c r="AW12" i="21"/>
  <c r="AO13" i="21" s="1"/>
  <c r="BL13" i="21" s="1"/>
  <c r="AY13" i="21" s="1"/>
  <c r="B12" i="18"/>
  <c r="L12" i="1" s="1"/>
  <c r="F12" i="18"/>
  <c r="AB13" i="19"/>
  <c r="Y13" i="19" s="1"/>
  <c r="AP14" i="19"/>
  <c r="BG13" i="19"/>
  <c r="W12" i="19"/>
  <c r="X12" i="19" s="1"/>
  <c r="B12" i="19"/>
  <c r="AC13" i="18"/>
  <c r="Z13" i="18" s="1"/>
  <c r="AQ14" i="18"/>
  <c r="BI13" i="18"/>
  <c r="C69" i="23" l="1"/>
  <c r="BY69" i="1" s="1"/>
  <c r="AE69" i="23"/>
  <c r="T68" i="23"/>
  <c r="AW68" i="23"/>
  <c r="CD68" i="1"/>
  <c r="BX68" i="1"/>
  <c r="U68" i="23"/>
  <c r="CE68" i="1" s="1"/>
  <c r="BC45" i="18"/>
  <c r="BA31" i="4"/>
  <c r="BA37" i="21"/>
  <c r="BE38" i="21" s="1"/>
  <c r="BE37" i="21"/>
  <c r="BC37" i="21"/>
  <c r="BC31" i="4"/>
  <c r="BA41" i="22"/>
  <c r="BA41" i="20"/>
  <c r="BE42" i="20" s="1"/>
  <c r="BA42" i="19"/>
  <c r="BC43" i="19" s="1"/>
  <c r="BE42" i="19"/>
  <c r="BC42" i="19"/>
  <c r="BA45" i="18"/>
  <c r="AU69" i="23"/>
  <c r="AT69" i="23"/>
  <c r="BC41" i="20"/>
  <c r="BC41" i="22"/>
  <c r="BE41" i="20"/>
  <c r="W12" i="18"/>
  <c r="X12" i="18" s="1"/>
  <c r="P12" i="1" s="1"/>
  <c r="AT12" i="18"/>
  <c r="BH13" i="21"/>
  <c r="BJ13" i="21"/>
  <c r="AG13" i="21" s="1"/>
  <c r="I13" i="21" s="1"/>
  <c r="T12" i="21"/>
  <c r="U12" i="21" s="1"/>
  <c r="AB13" i="18"/>
  <c r="Y13" i="18" s="1"/>
  <c r="BG13" i="18"/>
  <c r="AP14" i="18"/>
  <c r="V12" i="21"/>
  <c r="AN12" i="19"/>
  <c r="AM12" i="19" s="1"/>
  <c r="S12" i="19"/>
  <c r="C13" i="19"/>
  <c r="H13" i="18"/>
  <c r="N13" i="1" s="1"/>
  <c r="BE43" i="19" l="1"/>
  <c r="AO69" i="23"/>
  <c r="V68" i="23"/>
  <c r="D69" i="23"/>
  <c r="BC42" i="20"/>
  <c r="BA42" i="22"/>
  <c r="BE42" i="22"/>
  <c r="BC42" i="22"/>
  <c r="BA38" i="21"/>
  <c r="BC38" i="21"/>
  <c r="BA43" i="19"/>
  <c r="BA42" i="20"/>
  <c r="BA32" i="4"/>
  <c r="BE33" i="4" s="1"/>
  <c r="BE32" i="4"/>
  <c r="BC32" i="4"/>
  <c r="AV69" i="23"/>
  <c r="BA46" i="18"/>
  <c r="BC46" i="18"/>
  <c r="BE46" i="18"/>
  <c r="S12" i="18"/>
  <c r="R12" i="1" s="1"/>
  <c r="AN12" i="18"/>
  <c r="AM12" i="18" s="1"/>
  <c r="Q12" i="1" s="1"/>
  <c r="CJ12" i="1" s="1"/>
  <c r="C13" i="18"/>
  <c r="M13" i="1" s="1"/>
  <c r="BN13" i="21"/>
  <c r="AS13" i="21"/>
  <c r="BM13" i="21"/>
  <c r="BO13" i="21"/>
  <c r="AW12" i="19"/>
  <c r="AO13" i="19" s="1"/>
  <c r="BL13" i="19" s="1"/>
  <c r="AY13" i="19" s="1"/>
  <c r="BH69" i="23" l="1"/>
  <c r="AS69" i="23"/>
  <c r="BJ69" i="23"/>
  <c r="BL69" i="23"/>
  <c r="BE47" i="18"/>
  <c r="BA43" i="22"/>
  <c r="BC43" i="22"/>
  <c r="BC33" i="4"/>
  <c r="BA33" i="4"/>
  <c r="BC34" i="4" s="1"/>
  <c r="BA44" i="19"/>
  <c r="BE44" i="19"/>
  <c r="BC44" i="19"/>
  <c r="BA47" i="18"/>
  <c r="BE48" i="18" s="1"/>
  <c r="BA39" i="21"/>
  <c r="BE39" i="21"/>
  <c r="BC39" i="21"/>
  <c r="BC47" i="18"/>
  <c r="BE43" i="22"/>
  <c r="BA43" i="20"/>
  <c r="BC44" i="20" s="1"/>
  <c r="BC43" i="20"/>
  <c r="BE43" i="20"/>
  <c r="AW12" i="18"/>
  <c r="T12" i="18" s="1"/>
  <c r="U12" i="18" s="1"/>
  <c r="S12" i="1" s="1"/>
  <c r="T12" i="19"/>
  <c r="U12" i="19" s="1"/>
  <c r="BH13" i="19"/>
  <c r="BJ13" i="19"/>
  <c r="AG13" i="19" s="1"/>
  <c r="I13" i="19" s="1"/>
  <c r="AE13" i="21"/>
  <c r="D13" i="21" s="1"/>
  <c r="AF13" i="21"/>
  <c r="AH13" i="21"/>
  <c r="J13" i="21" s="1"/>
  <c r="AX13" i="21"/>
  <c r="V12" i="19"/>
  <c r="BO69" i="23" l="1"/>
  <c r="AY69" i="23"/>
  <c r="BN69" i="23"/>
  <c r="AH69" i="23"/>
  <c r="BM69" i="23"/>
  <c r="AF69" i="23"/>
  <c r="T69" i="23"/>
  <c r="BA44" i="20"/>
  <c r="BC45" i="20" s="1"/>
  <c r="BE44" i="20"/>
  <c r="BA40" i="21"/>
  <c r="BE40" i="21"/>
  <c r="BA44" i="22"/>
  <c r="BE45" i="22" s="1"/>
  <c r="BE44" i="22"/>
  <c r="BA48" i="18"/>
  <c r="BE49" i="18" s="1"/>
  <c r="BC48" i="18"/>
  <c r="BE45" i="19"/>
  <c r="BA34" i="4"/>
  <c r="BE35" i="4" s="1"/>
  <c r="BA45" i="19"/>
  <c r="BC46" i="19" s="1"/>
  <c r="BC45" i="19"/>
  <c r="BE34" i="4"/>
  <c r="BC44" i="22"/>
  <c r="BC40" i="21"/>
  <c r="AO13" i="18"/>
  <c r="BL13" i="18" s="1"/>
  <c r="AY13" i="18" s="1"/>
  <c r="V12" i="18"/>
  <c r="E13" i="21"/>
  <c r="AJ13" i="21"/>
  <c r="Q13" i="21" s="1"/>
  <c r="AI13" i="21"/>
  <c r="P13" i="21" s="1"/>
  <c r="AK13" i="21" s="1"/>
  <c r="BN13" i="19"/>
  <c r="AS13" i="19"/>
  <c r="E69" i="23" l="1"/>
  <c r="AJ69" i="23"/>
  <c r="Q69" i="23" s="1"/>
  <c r="R69" i="23" s="1"/>
  <c r="J69" i="23"/>
  <c r="K69" i="23" s="1"/>
  <c r="AI69" i="23"/>
  <c r="P69" i="23" s="1"/>
  <c r="AK69" i="23" s="1"/>
  <c r="BC45" i="22"/>
  <c r="BE45" i="20"/>
  <c r="BJ13" i="18"/>
  <c r="BN13" i="18" s="1"/>
  <c r="BA45" i="22"/>
  <c r="BA41" i="21"/>
  <c r="BC41" i="21"/>
  <c r="BE41" i="21"/>
  <c r="BC49" i="18"/>
  <c r="BA49" i="18"/>
  <c r="BE46" i="19"/>
  <c r="BC35" i="4"/>
  <c r="BA35" i="4"/>
  <c r="BA46" i="19"/>
  <c r="BA45" i="20"/>
  <c r="BH13" i="18"/>
  <c r="BM13" i="18" s="1"/>
  <c r="AS13" i="18"/>
  <c r="BO13" i="18"/>
  <c r="F13" i="21"/>
  <c r="AT13" i="21" s="1"/>
  <c r="AL13" i="21"/>
  <c r="AF13" i="19"/>
  <c r="E13" i="19" s="1"/>
  <c r="BM13" i="19"/>
  <c r="AX13" i="19"/>
  <c r="BO13" i="19"/>
  <c r="R13" i="21"/>
  <c r="BK14" i="21" s="1"/>
  <c r="AH13" i="19"/>
  <c r="J13" i="19" s="1"/>
  <c r="AE13" i="19"/>
  <c r="D13" i="19" s="1"/>
  <c r="AX13" i="18"/>
  <c r="AG13" i="18" l="1"/>
  <c r="I13" i="18" s="1"/>
  <c r="BI70" i="23"/>
  <c r="AC70" i="23"/>
  <c r="Z70" i="23" s="1"/>
  <c r="AQ71" i="23"/>
  <c r="BK70" i="23"/>
  <c r="AD70" i="23"/>
  <c r="AA70" i="23" s="1"/>
  <c r="AR71" i="23"/>
  <c r="F69" i="23"/>
  <c r="W69" i="23" s="1"/>
  <c r="X69" i="23" s="1"/>
  <c r="AL69" i="23"/>
  <c r="B69" i="23" s="1"/>
  <c r="AH13" i="18"/>
  <c r="J13" i="18" s="1"/>
  <c r="BE50" i="18"/>
  <c r="BA50" i="18"/>
  <c r="BE51" i="18" s="1"/>
  <c r="BC50" i="18"/>
  <c r="BA46" i="20"/>
  <c r="BE47" i="20" s="1"/>
  <c r="BE46" i="20"/>
  <c r="BC46" i="20"/>
  <c r="BC36" i="4"/>
  <c r="BA36" i="4"/>
  <c r="BC37" i="4" s="1"/>
  <c r="BA46" i="22"/>
  <c r="BE46" i="22"/>
  <c r="BC46" i="22"/>
  <c r="BE47" i="22"/>
  <c r="BC47" i="19"/>
  <c r="AF13" i="18"/>
  <c r="E13" i="18" s="1"/>
  <c r="BC42" i="21"/>
  <c r="BA47" i="19"/>
  <c r="BE36" i="4"/>
  <c r="BA42" i="21"/>
  <c r="BE42" i="21"/>
  <c r="BE47" i="19"/>
  <c r="AE13" i="18"/>
  <c r="D13" i="18" s="1"/>
  <c r="AP15" i="21"/>
  <c r="AB14" i="21"/>
  <c r="Y14" i="21" s="1"/>
  <c r="C14" i="21" s="1"/>
  <c r="BG14" i="21"/>
  <c r="F13" i="19"/>
  <c r="AT13" i="19" s="1"/>
  <c r="K13" i="21"/>
  <c r="AC14" i="21" s="1"/>
  <c r="Z14" i="21" s="1"/>
  <c r="AD14" i="21"/>
  <c r="AA14" i="21" s="1"/>
  <c r="AR15" i="21"/>
  <c r="AV13" i="21"/>
  <c r="AJ13" i="19"/>
  <c r="Q13" i="19" s="1"/>
  <c r="AL13" i="19" s="1"/>
  <c r="AI13" i="19"/>
  <c r="P13" i="19" s="1"/>
  <c r="AK13" i="19" s="1"/>
  <c r="BC47" i="20" l="1"/>
  <c r="BX69" i="1"/>
  <c r="O70" i="23"/>
  <c r="CA70" i="1" s="1"/>
  <c r="AX70" i="23"/>
  <c r="CB69" i="1"/>
  <c r="S69" i="23"/>
  <c r="AN69" i="23"/>
  <c r="AM69" i="23" s="1"/>
  <c r="CC69" i="1" s="1"/>
  <c r="H70" i="23"/>
  <c r="BZ70" i="1" s="1"/>
  <c r="AG70" i="23"/>
  <c r="I70" i="23" s="1"/>
  <c r="BG70" i="23"/>
  <c r="AP71" i="23"/>
  <c r="AB70" i="23"/>
  <c r="Y70" i="23" s="1"/>
  <c r="BA48" i="19"/>
  <c r="BE49" i="19" s="1"/>
  <c r="BC48" i="19"/>
  <c r="BA47" i="22"/>
  <c r="BC48" i="22" s="1"/>
  <c r="BC51" i="18"/>
  <c r="BA51" i="18"/>
  <c r="BC52" i="18" s="1"/>
  <c r="BA43" i="21"/>
  <c r="BE43" i="21"/>
  <c r="BC47" i="22"/>
  <c r="BA47" i="20"/>
  <c r="AJ13" i="18"/>
  <c r="Q13" i="18" s="1"/>
  <c r="AL13" i="18" s="1"/>
  <c r="BA37" i="4"/>
  <c r="BE37" i="4"/>
  <c r="BE48" i="19"/>
  <c r="F13" i="18"/>
  <c r="AT13" i="18" s="1"/>
  <c r="BC43" i="21"/>
  <c r="AI13" i="18"/>
  <c r="P13" i="18" s="1"/>
  <c r="AK13" i="18" s="1"/>
  <c r="BG14" i="19"/>
  <c r="AB14" i="19"/>
  <c r="Y14" i="19" s="1"/>
  <c r="C14" i="19" s="1"/>
  <c r="AP15" i="19"/>
  <c r="AU13" i="21"/>
  <c r="BI14" i="21"/>
  <c r="W13" i="21"/>
  <c r="X13" i="21" s="1"/>
  <c r="AQ15" i="21"/>
  <c r="H14" i="21"/>
  <c r="O14" i="21"/>
  <c r="AW69" i="23" l="1"/>
  <c r="CD69" i="1"/>
  <c r="C70" i="23"/>
  <c r="BY70" i="1" s="1"/>
  <c r="AE70" i="23"/>
  <c r="D70" i="23" s="1"/>
  <c r="U69" i="23"/>
  <c r="CE69" i="1" s="1"/>
  <c r="AP15" i="18"/>
  <c r="BA44" i="21"/>
  <c r="BC45" i="21" s="1"/>
  <c r="BE44" i="21"/>
  <c r="BC44" i="21"/>
  <c r="AB14" i="18"/>
  <c r="Y14" i="18" s="1"/>
  <c r="C14" i="18" s="1"/>
  <c r="M14" i="1" s="1"/>
  <c r="BA52" i="18"/>
  <c r="BE52" i="18"/>
  <c r="BA48" i="22"/>
  <c r="BA49" i="19"/>
  <c r="BC50" i="19" s="1"/>
  <c r="BG14" i="18"/>
  <c r="BC38" i="4"/>
  <c r="BA38" i="4"/>
  <c r="BC39" i="4" s="1"/>
  <c r="BE38" i="4"/>
  <c r="BA48" i="20"/>
  <c r="BE49" i="20" s="1"/>
  <c r="BE48" i="20"/>
  <c r="BC48" i="20"/>
  <c r="BE48" i="22"/>
  <c r="BC49" i="19"/>
  <c r="R13" i="18"/>
  <c r="AR15" i="18" s="1"/>
  <c r="AN13" i="21"/>
  <c r="AM13" i="21" s="1"/>
  <c r="B13" i="21"/>
  <c r="R13" i="19"/>
  <c r="AO70" i="23" l="1"/>
  <c r="V69" i="23"/>
  <c r="BE39" i="4"/>
  <c r="BA39" i="4"/>
  <c r="BC40" i="4" s="1"/>
  <c r="BA45" i="21"/>
  <c r="BA50" i="19"/>
  <c r="BE51" i="19" s="1"/>
  <c r="BE50" i="19"/>
  <c r="BA49" i="20"/>
  <c r="BE50" i="20" s="1"/>
  <c r="BC49" i="20"/>
  <c r="BA53" i="18"/>
  <c r="BA49" i="22"/>
  <c r="BE50" i="22" s="1"/>
  <c r="BE49" i="22"/>
  <c r="BC49" i="22"/>
  <c r="BC53" i="18"/>
  <c r="BE53" i="18"/>
  <c r="BE45" i="21"/>
  <c r="S13" i="21"/>
  <c r="AD14" i="18"/>
  <c r="AA14" i="18" s="1"/>
  <c r="BK14" i="18"/>
  <c r="AV13" i="18"/>
  <c r="AV13" i="19"/>
  <c r="AD14" i="19"/>
  <c r="AA14" i="19" s="1"/>
  <c r="BK14" i="19"/>
  <c r="AR15" i="19"/>
  <c r="K13" i="18"/>
  <c r="AS70" i="23" l="1"/>
  <c r="BH70" i="23"/>
  <c r="BJ70" i="23"/>
  <c r="BL70" i="23"/>
  <c r="BC50" i="20"/>
  <c r="BC50" i="22"/>
  <c r="BA46" i="21"/>
  <c r="BC47" i="21" s="1"/>
  <c r="BE46" i="21"/>
  <c r="BC46" i="21"/>
  <c r="BC51" i="19"/>
  <c r="BA50" i="22"/>
  <c r="BA50" i="20"/>
  <c r="BE51" i="20" s="1"/>
  <c r="BE40" i="4"/>
  <c r="BA40" i="4"/>
  <c r="BE41" i="4" s="1"/>
  <c r="BA54" i="18"/>
  <c r="BE55" i="18" s="1"/>
  <c r="BC54" i="18"/>
  <c r="BE54" i="18"/>
  <c r="BA51" i="19"/>
  <c r="BC52" i="19" s="1"/>
  <c r="AW13" i="21"/>
  <c r="AO14" i="21" s="1"/>
  <c r="BL14" i="21" s="1"/>
  <c r="AX14" i="21" s="1"/>
  <c r="O14" i="18"/>
  <c r="O14" i="1" s="1"/>
  <c r="B13" i="18"/>
  <c r="L13" i="1" s="1"/>
  <c r="O14" i="19"/>
  <c r="K13" i="19"/>
  <c r="AC14" i="18"/>
  <c r="Z14" i="18" s="1"/>
  <c r="AQ15" i="18"/>
  <c r="BI14" i="18"/>
  <c r="AU13" i="18"/>
  <c r="W13" i="18"/>
  <c r="X13" i="18" s="1"/>
  <c r="P13" i="1" s="1"/>
  <c r="AY70" i="23" l="1"/>
  <c r="BO70" i="23"/>
  <c r="AH70" i="23"/>
  <c r="BN70" i="23"/>
  <c r="BM70" i="23"/>
  <c r="AF70" i="23"/>
  <c r="BE47" i="21"/>
  <c r="BC55" i="18"/>
  <c r="BE52" i="19"/>
  <c r="BA52" i="19"/>
  <c r="BA55" i="18"/>
  <c r="BE56" i="18" s="1"/>
  <c r="BA41" i="4"/>
  <c r="BC41" i="4"/>
  <c r="BA51" i="20"/>
  <c r="BE52" i="20" s="1"/>
  <c r="BC51" i="20"/>
  <c r="BA51" i="22"/>
  <c r="BE51" i="22"/>
  <c r="BA47" i="21"/>
  <c r="BC51" i="22"/>
  <c r="BH14" i="21"/>
  <c r="BJ14" i="21"/>
  <c r="BO14" i="21"/>
  <c r="T13" i="21"/>
  <c r="U13" i="21" s="1"/>
  <c r="V13" i="21"/>
  <c r="AS14" i="21"/>
  <c r="AC14" i="19"/>
  <c r="Z14" i="19" s="1"/>
  <c r="AQ15" i="19"/>
  <c r="BI14" i="19"/>
  <c r="AU13" i="19"/>
  <c r="W13" i="19"/>
  <c r="X13" i="19" s="1"/>
  <c r="B13" i="19"/>
  <c r="H14" i="18"/>
  <c r="N14" i="1" s="1"/>
  <c r="AN13" i="18"/>
  <c r="AM13" i="18" s="1"/>
  <c r="Q13" i="1" s="1"/>
  <c r="CJ13" i="1" s="1"/>
  <c r="S13" i="18"/>
  <c r="AJ70" i="23" l="1"/>
  <c r="Q70" i="23" s="1"/>
  <c r="E70" i="23"/>
  <c r="J70" i="23"/>
  <c r="K70" i="23" s="1"/>
  <c r="BI71" i="23" s="1"/>
  <c r="AI70" i="23"/>
  <c r="BA53" i="19"/>
  <c r="BC53" i="19"/>
  <c r="BA52" i="20"/>
  <c r="BC52" i="20"/>
  <c r="BA52" i="22"/>
  <c r="BE52" i="22"/>
  <c r="BC52" i="22"/>
  <c r="BE53" i="22"/>
  <c r="BA56" i="18"/>
  <c r="BE57" i="18" s="1"/>
  <c r="BC56" i="18"/>
  <c r="BA48" i="21"/>
  <c r="BE49" i="21" s="1"/>
  <c r="BC48" i="21"/>
  <c r="BE48" i="21"/>
  <c r="BE53" i="19"/>
  <c r="BA42" i="4"/>
  <c r="BE43" i="4" s="1"/>
  <c r="BE42" i="4"/>
  <c r="BC42" i="4"/>
  <c r="BN14" i="21"/>
  <c r="AH14" i="21"/>
  <c r="J14" i="21" s="1"/>
  <c r="BM14" i="21"/>
  <c r="AE14" i="21"/>
  <c r="D14" i="21" s="1"/>
  <c r="AY14" i="21"/>
  <c r="R13" i="1"/>
  <c r="AF14" i="21"/>
  <c r="E14" i="21" s="1"/>
  <c r="AG14" i="21"/>
  <c r="I14" i="21" s="1"/>
  <c r="AN13" i="19"/>
  <c r="AM13" i="19" s="1"/>
  <c r="S13" i="19"/>
  <c r="H14" i="19"/>
  <c r="AW13" i="18"/>
  <c r="P70" i="23" l="1"/>
  <c r="AQ72" i="23"/>
  <c r="AC71" i="23"/>
  <c r="Z71" i="23" s="1"/>
  <c r="AU70" i="23"/>
  <c r="F70" i="23"/>
  <c r="AL70" i="23"/>
  <c r="BC43" i="4"/>
  <c r="BA43" i="4"/>
  <c r="BE44" i="4" s="1"/>
  <c r="BA49" i="21"/>
  <c r="BC49" i="21"/>
  <c r="BC57" i="18"/>
  <c r="BA57" i="18"/>
  <c r="BA53" i="22"/>
  <c r="BC53" i="22"/>
  <c r="BA54" i="19"/>
  <c r="BC55" i="19" s="1"/>
  <c r="BC54" i="19"/>
  <c r="BE54" i="19"/>
  <c r="BA53" i="20"/>
  <c r="BC54" i="20" s="1"/>
  <c r="BC53" i="20"/>
  <c r="BE53" i="20"/>
  <c r="AI14" i="21"/>
  <c r="P14" i="21" s="1"/>
  <c r="AK14" i="21" s="1"/>
  <c r="AJ14" i="21"/>
  <c r="Q14" i="21" s="1"/>
  <c r="AL14" i="21" s="1"/>
  <c r="K14" i="21"/>
  <c r="AU14" i="21" s="1"/>
  <c r="T13" i="18"/>
  <c r="U13" i="18" s="1"/>
  <c r="S13" i="1" s="1"/>
  <c r="AO14" i="18"/>
  <c r="BL14" i="18" s="1"/>
  <c r="AX14" i="18" s="1"/>
  <c r="AW13" i="19"/>
  <c r="T13" i="19" s="1"/>
  <c r="V13" i="18"/>
  <c r="AB71" i="23" l="1"/>
  <c r="Y71" i="23" s="1"/>
  <c r="AP72" i="23"/>
  <c r="AT70" i="23"/>
  <c r="BG71" i="23"/>
  <c r="H71" i="23"/>
  <c r="BZ71" i="1" s="1"/>
  <c r="AG71" i="23"/>
  <c r="I71" i="23" s="1"/>
  <c r="AK70" i="23"/>
  <c r="B70" i="23" s="1"/>
  <c r="R70" i="23"/>
  <c r="W70" i="23" s="1"/>
  <c r="X70" i="23" s="1"/>
  <c r="BA54" i="22"/>
  <c r="BE55" i="22" s="1"/>
  <c r="BE58" i="18"/>
  <c r="BC54" i="22"/>
  <c r="BA55" i="19"/>
  <c r="BA50" i="21"/>
  <c r="BC50" i="21"/>
  <c r="BE54" i="22"/>
  <c r="BC58" i="18"/>
  <c r="BA58" i="18"/>
  <c r="BE59" i="18" s="1"/>
  <c r="AF71" i="23"/>
  <c r="BA54" i="20"/>
  <c r="BE55" i="20" s="1"/>
  <c r="BE54" i="20"/>
  <c r="BE55" i="19"/>
  <c r="BE50" i="21"/>
  <c r="BA44" i="4"/>
  <c r="BC44" i="4"/>
  <c r="BI15" i="21"/>
  <c r="AC15" i="21"/>
  <c r="Z15" i="21" s="1"/>
  <c r="AQ16" i="21"/>
  <c r="BH14" i="18"/>
  <c r="BJ14" i="18"/>
  <c r="U13" i="19"/>
  <c r="AO14" i="19"/>
  <c r="BL14" i="19" s="1"/>
  <c r="AY14" i="19" s="1"/>
  <c r="R14" i="21"/>
  <c r="BK15" i="21" s="1"/>
  <c r="B14" i="21"/>
  <c r="F14" i="21"/>
  <c r="AT14" i="21" s="1"/>
  <c r="V13" i="19"/>
  <c r="BO14" i="18"/>
  <c r="AS14" i="18"/>
  <c r="S70" i="23" l="1"/>
  <c r="BX70" i="1"/>
  <c r="AN70" i="23"/>
  <c r="AM70" i="23" s="1"/>
  <c r="CC70" i="1" s="1"/>
  <c r="CB70" i="1"/>
  <c r="AR72" i="23"/>
  <c r="AV70" i="23"/>
  <c r="AD71" i="23"/>
  <c r="AA71" i="23" s="1"/>
  <c r="BK71" i="23"/>
  <c r="C71" i="23"/>
  <c r="BY71" i="1" s="1"/>
  <c r="BC55" i="22"/>
  <c r="BA56" i="19"/>
  <c r="BE56" i="19"/>
  <c r="BA55" i="22"/>
  <c r="E71" i="23"/>
  <c r="BA45" i="4"/>
  <c r="BE46" i="4" s="1"/>
  <c r="BC45" i="4"/>
  <c r="BE45" i="4"/>
  <c r="BA55" i="20"/>
  <c r="BE56" i="20" s="1"/>
  <c r="BC55" i="20"/>
  <c r="BA59" i="18"/>
  <c r="BC59" i="18"/>
  <c r="BA51" i="21"/>
  <c r="BE52" i="21" s="1"/>
  <c r="BE51" i="21"/>
  <c r="BC51" i="21"/>
  <c r="BC56" i="19"/>
  <c r="H15" i="21"/>
  <c r="BM14" i="18"/>
  <c r="AE14" i="18"/>
  <c r="D14" i="18" s="1"/>
  <c r="BN14" i="18"/>
  <c r="AH14" i="18"/>
  <c r="J14" i="18" s="1"/>
  <c r="BH14" i="19"/>
  <c r="BJ14" i="19"/>
  <c r="AV14" i="21"/>
  <c r="AR16" i="21"/>
  <c r="AD15" i="21"/>
  <c r="AA15" i="21" s="1"/>
  <c r="W14" i="21"/>
  <c r="X14" i="21" s="1"/>
  <c r="AN14" i="21" s="1"/>
  <c r="AM14" i="21" s="1"/>
  <c r="AB15" i="21"/>
  <c r="Y15" i="21" s="1"/>
  <c r="AP16" i="21"/>
  <c r="BG15" i="21"/>
  <c r="AS14" i="19"/>
  <c r="AG14" i="18"/>
  <c r="I14" i="18" s="1"/>
  <c r="AF14" i="18"/>
  <c r="E14" i="18" s="1"/>
  <c r="AY14" i="18"/>
  <c r="O71" i="23" l="1"/>
  <c r="CA71" i="1" s="1"/>
  <c r="AY71" i="23"/>
  <c r="AW70" i="23"/>
  <c r="CD70" i="1"/>
  <c r="BA57" i="19"/>
  <c r="BE58" i="19" s="1"/>
  <c r="BE57" i="19"/>
  <c r="BA52" i="21"/>
  <c r="BE53" i="21" s="1"/>
  <c r="BC52" i="21"/>
  <c r="BA56" i="22"/>
  <c r="BC57" i="22" s="1"/>
  <c r="BC56" i="22"/>
  <c r="BE56" i="22"/>
  <c r="BA60" i="18"/>
  <c r="BE61" i="18" s="1"/>
  <c r="BC60" i="18"/>
  <c r="BE60" i="18"/>
  <c r="BC57" i="19"/>
  <c r="BA56" i="20"/>
  <c r="BE57" i="20" s="1"/>
  <c r="BC56" i="20"/>
  <c r="BA46" i="4"/>
  <c r="BC46" i="4"/>
  <c r="BM14" i="19"/>
  <c r="AE14" i="19"/>
  <c r="D14" i="19" s="1"/>
  <c r="BN14" i="19"/>
  <c r="AG14" i="19"/>
  <c r="I14" i="19" s="1"/>
  <c r="O15" i="21"/>
  <c r="S14" i="21"/>
  <c r="AX14" i="19"/>
  <c r="BO14" i="19"/>
  <c r="C15" i="21"/>
  <c r="AH14" i="19"/>
  <c r="J14" i="19" s="1"/>
  <c r="AF14" i="19"/>
  <c r="E14" i="19" s="1"/>
  <c r="AJ14" i="18"/>
  <c r="Q14" i="18" s="1"/>
  <c r="AL14" i="18" s="1"/>
  <c r="AI14" i="18"/>
  <c r="P14" i="18" s="1"/>
  <c r="AK14" i="18" s="1"/>
  <c r="BC58" i="19" l="1"/>
  <c r="V70" i="23"/>
  <c r="AO71" i="23"/>
  <c r="T70" i="23"/>
  <c r="U70" i="23" s="1"/>
  <c r="CE70" i="1" s="1"/>
  <c r="BC61" i="18"/>
  <c r="BC53" i="21"/>
  <c r="BA58" i="19"/>
  <c r="BA47" i="4"/>
  <c r="BC48" i="4" s="1"/>
  <c r="BC47" i="4"/>
  <c r="BE47" i="4"/>
  <c r="BA61" i="18"/>
  <c r="BE62" i="18" s="1"/>
  <c r="BA53" i="21"/>
  <c r="BE54" i="21" s="1"/>
  <c r="BA57" i="22"/>
  <c r="BA57" i="20"/>
  <c r="BC58" i="20" s="1"/>
  <c r="BC57" i="20"/>
  <c r="BE57" i="22"/>
  <c r="AW14" i="21"/>
  <c r="T14" i="21" s="1"/>
  <c r="AJ14" i="19"/>
  <c r="AI14" i="19"/>
  <c r="P14" i="19" s="1"/>
  <c r="AK14" i="19" s="1"/>
  <c r="BE58" i="20" l="1"/>
  <c r="BL71" i="23"/>
  <c r="AS71" i="23"/>
  <c r="BJ71" i="23"/>
  <c r="BH71" i="23"/>
  <c r="BC54" i="21"/>
  <c r="BA58" i="22"/>
  <c r="BE59" i="22" s="1"/>
  <c r="BC58" i="22"/>
  <c r="BE58" i="22"/>
  <c r="BC59" i="19"/>
  <c r="BA58" i="20"/>
  <c r="BC59" i="20" s="1"/>
  <c r="BA62" i="18"/>
  <c r="BC63" i="18" s="1"/>
  <c r="BC62" i="18"/>
  <c r="BA59" i="19"/>
  <c r="BE59" i="19"/>
  <c r="BA54" i="21"/>
  <c r="BC55" i="21" s="1"/>
  <c r="BA48" i="4"/>
  <c r="BE49" i="4" s="1"/>
  <c r="BE48" i="4"/>
  <c r="V14" i="21"/>
  <c r="AO15" i="21"/>
  <c r="BL15" i="21" s="1"/>
  <c r="AX15" i="21" s="1"/>
  <c r="U14" i="21"/>
  <c r="Q14" i="19"/>
  <c r="AL14" i="19" s="1"/>
  <c r="F14" i="18"/>
  <c r="AT14" i="18" s="1"/>
  <c r="BC59" i="22" l="1"/>
  <c r="BM71" i="23"/>
  <c r="AE71" i="23"/>
  <c r="BN71" i="23"/>
  <c r="AH71" i="23"/>
  <c r="BO71" i="23"/>
  <c r="AX71" i="23"/>
  <c r="BE55" i="21"/>
  <c r="BA59" i="20"/>
  <c r="BC60" i="20" s="1"/>
  <c r="BE59" i="20"/>
  <c r="BA55" i="21"/>
  <c r="BA60" i="19"/>
  <c r="BA59" i="22"/>
  <c r="BC60" i="22" s="1"/>
  <c r="BA63" i="18"/>
  <c r="BC64" i="18" s="1"/>
  <c r="BE63" i="18"/>
  <c r="BC60" i="19"/>
  <c r="BA49" i="4"/>
  <c r="BE50" i="4" s="1"/>
  <c r="BC49" i="4"/>
  <c r="BE60" i="19"/>
  <c r="BH15" i="21"/>
  <c r="BJ15" i="21"/>
  <c r="BO15" i="21"/>
  <c r="AS15" i="21"/>
  <c r="AP16" i="18"/>
  <c r="AB15" i="18"/>
  <c r="Y15" i="18" s="1"/>
  <c r="C15" i="18" s="1"/>
  <c r="M15" i="1" s="1"/>
  <c r="BG15" i="18"/>
  <c r="K14" i="19"/>
  <c r="AU14" i="19" s="1"/>
  <c r="R14" i="19"/>
  <c r="R14" i="18"/>
  <c r="AD15" i="18" s="1"/>
  <c r="AA15" i="18" s="1"/>
  <c r="J71" i="23" l="1"/>
  <c r="AJ71" i="23"/>
  <c r="Q71" i="23" s="1"/>
  <c r="D71" i="23"/>
  <c r="F71" i="23" s="1"/>
  <c r="AI71" i="23"/>
  <c r="BA61" i="19"/>
  <c r="BE62" i="19" s="1"/>
  <c r="BE61" i="19"/>
  <c r="BE56" i="21"/>
  <c r="BA60" i="20"/>
  <c r="BC61" i="20" s="1"/>
  <c r="BE60" i="20"/>
  <c r="BC56" i="21"/>
  <c r="BA50" i="4"/>
  <c r="BC51" i="4" s="1"/>
  <c r="BC50" i="4"/>
  <c r="BA64" i="18"/>
  <c r="BC65" i="18" s="1"/>
  <c r="BE64" i="18"/>
  <c r="BC61" i="19"/>
  <c r="BA60" i="22"/>
  <c r="BE61" i="22" s="1"/>
  <c r="BE60" i="22"/>
  <c r="BA56" i="21"/>
  <c r="BN15" i="21"/>
  <c r="AH15" i="21"/>
  <c r="J15" i="21" s="1"/>
  <c r="K15" i="21" s="1"/>
  <c r="AU15" i="21" s="1"/>
  <c r="BM15" i="21"/>
  <c r="AE15" i="21"/>
  <c r="D15" i="21" s="1"/>
  <c r="AF15" i="21"/>
  <c r="E15" i="21" s="1"/>
  <c r="AY15" i="21"/>
  <c r="AG15" i="21"/>
  <c r="I15" i="21" s="1"/>
  <c r="BK15" i="18"/>
  <c r="AV14" i="18"/>
  <c r="AR16" i="18"/>
  <c r="AD15" i="19"/>
  <c r="AA15" i="19" s="1"/>
  <c r="AR16" i="19"/>
  <c r="AV14" i="19"/>
  <c r="BK15" i="19"/>
  <c r="AC15" i="19"/>
  <c r="Z15" i="19" s="1"/>
  <c r="AQ16" i="19"/>
  <c r="BI15" i="19"/>
  <c r="B14" i="19"/>
  <c r="F14" i="19"/>
  <c r="K14" i="18"/>
  <c r="O15" i="18"/>
  <c r="O15" i="1" s="1"/>
  <c r="P71" i="23" l="1"/>
  <c r="BG72" i="23"/>
  <c r="AT71" i="23"/>
  <c r="AP73" i="23"/>
  <c r="AB72" i="23"/>
  <c r="Y72" i="23" s="1"/>
  <c r="AF72" i="23" s="1"/>
  <c r="K71" i="23"/>
  <c r="AL71" i="23"/>
  <c r="BC62" i="19"/>
  <c r="BA61" i="22"/>
  <c r="BE57" i="21"/>
  <c r="BA65" i="18"/>
  <c r="BA51" i="4"/>
  <c r="BE62" i="22"/>
  <c r="BA57" i="21"/>
  <c r="BE58" i="21" s="1"/>
  <c r="BC61" i="22"/>
  <c r="BE65" i="18"/>
  <c r="BA61" i="20"/>
  <c r="BC62" i="20" s="1"/>
  <c r="BE61" i="20"/>
  <c r="BA62" i="19"/>
  <c r="BE51" i="4"/>
  <c r="BC57" i="21"/>
  <c r="AI15" i="21"/>
  <c r="P15" i="21" s="1"/>
  <c r="AK15" i="21" s="1"/>
  <c r="W14" i="19"/>
  <c r="X14" i="19" s="1"/>
  <c r="AT14" i="19"/>
  <c r="AQ17" i="21"/>
  <c r="AC16" i="21"/>
  <c r="Z16" i="21" s="1"/>
  <c r="AJ15" i="21"/>
  <c r="Q15" i="21" s="1"/>
  <c r="AL15" i="21" s="1"/>
  <c r="BI16" i="21"/>
  <c r="B14" i="18"/>
  <c r="L14" i="1" s="1"/>
  <c r="O15" i="19"/>
  <c r="H15" i="19"/>
  <c r="AB15" i="19"/>
  <c r="Y15" i="19" s="1"/>
  <c r="AP16" i="19"/>
  <c r="BG15" i="19"/>
  <c r="AQ16" i="18"/>
  <c r="AC15" i="18"/>
  <c r="Z15" i="18" s="1"/>
  <c r="AU14" i="18"/>
  <c r="BI15" i="18"/>
  <c r="W14" i="18"/>
  <c r="X14" i="18" s="1"/>
  <c r="P14" i="1" s="1"/>
  <c r="BI72" i="23" l="1"/>
  <c r="AC72" i="23"/>
  <c r="Z72" i="23" s="1"/>
  <c r="AQ73" i="23"/>
  <c r="AU71" i="23"/>
  <c r="C72" i="23"/>
  <c r="BY72" i="1" s="1"/>
  <c r="AK71" i="23"/>
  <c r="B71" i="23" s="1"/>
  <c r="BX71" i="1" s="1"/>
  <c r="R71" i="23"/>
  <c r="BA66" i="18"/>
  <c r="BC67" i="18" s="1"/>
  <c r="BC66" i="18"/>
  <c r="BA62" i="22"/>
  <c r="BE63" i="22" s="1"/>
  <c r="BC62" i="22"/>
  <c r="BA58" i="21"/>
  <c r="BE59" i="21" s="1"/>
  <c r="BE66" i="18"/>
  <c r="BA63" i="19"/>
  <c r="BC64" i="19" s="1"/>
  <c r="BE63" i="19"/>
  <c r="BC63" i="19"/>
  <c r="BA52" i="4"/>
  <c r="BE53" i="4" s="1"/>
  <c r="BE52" i="4"/>
  <c r="BC52" i="4"/>
  <c r="BC58" i="21"/>
  <c r="BC63" i="22"/>
  <c r="E72" i="23"/>
  <c r="BA62" i="20"/>
  <c r="BE63" i="20" s="1"/>
  <c r="BE62" i="20"/>
  <c r="H16" i="21"/>
  <c r="S14" i="19"/>
  <c r="AW14" i="19" s="1"/>
  <c r="AO15" i="19" s="1"/>
  <c r="BL15" i="19" s="1"/>
  <c r="AX15" i="19" s="1"/>
  <c r="AN14" i="19"/>
  <c r="AM14" i="19" s="1"/>
  <c r="R15" i="21"/>
  <c r="C15" i="19"/>
  <c r="H15" i="18"/>
  <c r="N15" i="1" s="1"/>
  <c r="S14" i="18"/>
  <c r="AN14" i="18"/>
  <c r="AM14" i="18" s="1"/>
  <c r="Q14" i="1" s="1"/>
  <c r="CJ14" i="1" s="1"/>
  <c r="BE64" i="19" l="1"/>
  <c r="H72" i="23"/>
  <c r="BZ72" i="1" s="1"/>
  <c r="AH72" i="23"/>
  <c r="W71" i="23"/>
  <c r="X71" i="23" s="1"/>
  <c r="AV71" i="23"/>
  <c r="AD72" i="23"/>
  <c r="AA72" i="23" s="1"/>
  <c r="AR73" i="23"/>
  <c r="BK72" i="23"/>
  <c r="AT72" i="23"/>
  <c r="BA63" i="20"/>
  <c r="BE64" i="20" s="1"/>
  <c r="BC63" i="20"/>
  <c r="BA59" i="21"/>
  <c r="BE60" i="21" s="1"/>
  <c r="BC59" i="21"/>
  <c r="BA67" i="18"/>
  <c r="BE68" i="18" s="1"/>
  <c r="BE67" i="18"/>
  <c r="BA53" i="4"/>
  <c r="BC53" i="4"/>
  <c r="BA63" i="22"/>
  <c r="BA64" i="19"/>
  <c r="T14" i="19"/>
  <c r="U14" i="19" s="1"/>
  <c r="BH15" i="19"/>
  <c r="AE15" i="19" s="1"/>
  <c r="D15" i="19" s="1"/>
  <c r="BJ15" i="19"/>
  <c r="AH15" i="19" s="1"/>
  <c r="J15" i="19" s="1"/>
  <c r="AD16" i="21"/>
  <c r="AA16" i="21" s="1"/>
  <c r="AR17" i="21"/>
  <c r="AV15" i="21"/>
  <c r="BK16" i="21"/>
  <c r="B15" i="21"/>
  <c r="F15" i="21"/>
  <c r="V14" i="19"/>
  <c r="AW14" i="18"/>
  <c r="AO15" i="18" s="1"/>
  <c r="BL15" i="18" s="1"/>
  <c r="AX15" i="18" s="1"/>
  <c r="R14" i="1"/>
  <c r="O72" i="23" l="1"/>
  <c r="CA72" i="1" s="1"/>
  <c r="AY72" i="23"/>
  <c r="CB71" i="1"/>
  <c r="S71" i="23"/>
  <c r="AN71" i="23"/>
  <c r="AM71" i="23" s="1"/>
  <c r="CC71" i="1" s="1"/>
  <c r="BC64" i="20"/>
  <c r="J72" i="23"/>
  <c r="AV72" i="23"/>
  <c r="BC68" i="18"/>
  <c r="BC65" i="19"/>
  <c r="BA64" i="20"/>
  <c r="BC65" i="20" s="1"/>
  <c r="BA65" i="19"/>
  <c r="BC66" i="19" s="1"/>
  <c r="BE65" i="19"/>
  <c r="BA68" i="18"/>
  <c r="BA60" i="21"/>
  <c r="BC64" i="22"/>
  <c r="BA54" i="4"/>
  <c r="BE55" i="4" s="1"/>
  <c r="BC54" i="4"/>
  <c r="BE54" i="4"/>
  <c r="BC60" i="21"/>
  <c r="BA64" i="22"/>
  <c r="BE64" i="22"/>
  <c r="W15" i="21"/>
  <c r="X15" i="21" s="1"/>
  <c r="AN15" i="21" s="1"/>
  <c r="AM15" i="21" s="1"/>
  <c r="AT15" i="21"/>
  <c r="BH15" i="18"/>
  <c r="BJ15" i="18"/>
  <c r="AH15" i="18" s="1"/>
  <c r="J15" i="18" s="1"/>
  <c r="T14" i="18"/>
  <c r="U14" i="18" s="1"/>
  <c r="S14" i="1" s="1"/>
  <c r="O16" i="21"/>
  <c r="AB16" i="21"/>
  <c r="Y16" i="21" s="1"/>
  <c r="AP17" i="21"/>
  <c r="BG16" i="21"/>
  <c r="BM15" i="19"/>
  <c r="AS15" i="19"/>
  <c r="V14" i="18"/>
  <c r="CD71" i="1" l="1"/>
  <c r="AW71" i="23"/>
  <c r="T71" i="23" s="1"/>
  <c r="U71" i="23" s="1"/>
  <c r="CE71" i="1" s="1"/>
  <c r="BA55" i="4"/>
  <c r="BC56" i="4" s="1"/>
  <c r="BC55" i="4"/>
  <c r="BA61" i="21"/>
  <c r="BC62" i="21" s="1"/>
  <c r="BE61" i="21"/>
  <c r="BA66" i="19"/>
  <c r="BA65" i="22"/>
  <c r="BE66" i="22" s="1"/>
  <c r="BE69" i="18"/>
  <c r="BE66" i="19"/>
  <c r="BA65" i="20"/>
  <c r="BE65" i="20"/>
  <c r="BE65" i="22"/>
  <c r="BC61" i="21"/>
  <c r="BC65" i="22"/>
  <c r="BA69" i="18"/>
  <c r="BC69" i="18"/>
  <c r="S15" i="21"/>
  <c r="BO15" i="18"/>
  <c r="BN15" i="19"/>
  <c r="AY15" i="19"/>
  <c r="AI15" i="19" s="1"/>
  <c r="P15" i="19" s="1"/>
  <c r="BO15" i="19"/>
  <c r="C16" i="21"/>
  <c r="AF15" i="19"/>
  <c r="E15" i="19" s="1"/>
  <c r="AG15" i="19"/>
  <c r="I15" i="19" s="1"/>
  <c r="K15" i="19" s="1"/>
  <c r="AU15" i="19" s="1"/>
  <c r="BM15" i="18"/>
  <c r="BN15" i="18"/>
  <c r="AS15" i="18"/>
  <c r="AC16" i="19" l="1"/>
  <c r="Z16" i="19" s="1"/>
  <c r="H16" i="19" s="1"/>
  <c r="AQ17" i="19"/>
  <c r="AO72" i="23"/>
  <c r="V71" i="23"/>
  <c r="BC66" i="22"/>
  <c r="BA66" i="20"/>
  <c r="BC67" i="20" s="1"/>
  <c r="BE66" i="20"/>
  <c r="BC66" i="20"/>
  <c r="BA67" i="19"/>
  <c r="BC68" i="19" s="1"/>
  <c r="BA56" i="4"/>
  <c r="BC70" i="18"/>
  <c r="BA66" i="22"/>
  <c r="BE67" i="22" s="1"/>
  <c r="BA62" i="21"/>
  <c r="BE62" i="21"/>
  <c r="BC67" i="19"/>
  <c r="BE56" i="4"/>
  <c r="BE67" i="19"/>
  <c r="BA70" i="18"/>
  <c r="BE70" i="18"/>
  <c r="AW15" i="21"/>
  <c r="AO16" i="21" s="1"/>
  <c r="BL16" i="21" s="1"/>
  <c r="AX16" i="21" s="1"/>
  <c r="AY15" i="18"/>
  <c r="AK15" i="19"/>
  <c r="AG15" i="18"/>
  <c r="I15" i="18" s="1"/>
  <c r="BI16" i="19"/>
  <c r="AJ15" i="19"/>
  <c r="Q15" i="19" s="1"/>
  <c r="AL15" i="19" s="1"/>
  <c r="AE15" i="18"/>
  <c r="AF15" i="18"/>
  <c r="BL72" i="23" l="1"/>
  <c r="BH72" i="23"/>
  <c r="BJ72" i="23"/>
  <c r="AS72" i="23"/>
  <c r="BC67" i="22"/>
  <c r="BA67" i="20"/>
  <c r="BA68" i="19"/>
  <c r="BA71" i="18"/>
  <c r="BC72" i="18" s="1"/>
  <c r="BC71" i="18"/>
  <c r="BA63" i="21"/>
  <c r="BE64" i="21" s="1"/>
  <c r="BE63" i="21"/>
  <c r="BC63" i="21"/>
  <c r="BA67" i="22"/>
  <c r="BE71" i="18"/>
  <c r="BA57" i="4"/>
  <c r="BE57" i="4"/>
  <c r="BC57" i="4"/>
  <c r="BE67" i="20"/>
  <c r="BE68" i="19"/>
  <c r="T15" i="21"/>
  <c r="U15" i="21" s="1"/>
  <c r="BJ16" i="21"/>
  <c r="AH16" i="21" s="1"/>
  <c r="J16" i="21" s="1"/>
  <c r="BH16" i="21"/>
  <c r="AE16" i="21" s="1"/>
  <c r="D16" i="21" s="1"/>
  <c r="V15" i="21"/>
  <c r="AI15" i="18"/>
  <c r="P15" i="18" s="1"/>
  <c r="D15" i="18"/>
  <c r="AJ15" i="18"/>
  <c r="E15" i="18"/>
  <c r="AS16" i="21"/>
  <c r="BO16" i="21"/>
  <c r="BN72" i="23" l="1"/>
  <c r="AG72" i="23"/>
  <c r="BM72" i="23"/>
  <c r="AE72" i="23"/>
  <c r="BO72" i="23"/>
  <c r="AX72" i="23"/>
  <c r="AJ72" i="23" s="1"/>
  <c r="Q72" i="23" s="1"/>
  <c r="AL72" i="23" s="1"/>
  <c r="BE72" i="18"/>
  <c r="BA68" i="22"/>
  <c r="BC68" i="22"/>
  <c r="BA69" i="19"/>
  <c r="BC69" i="19"/>
  <c r="BC70" i="19"/>
  <c r="BE69" i="19"/>
  <c r="BA68" i="20"/>
  <c r="BC68" i="20"/>
  <c r="BE68" i="20"/>
  <c r="BE58" i="4"/>
  <c r="BA58" i="4"/>
  <c r="BC58" i="4"/>
  <c r="BA64" i="21"/>
  <c r="BE65" i="21" s="1"/>
  <c r="BC64" i="21"/>
  <c r="BE68" i="22"/>
  <c r="BA72" i="18"/>
  <c r="BC73" i="18" s="1"/>
  <c r="BC59" i="4"/>
  <c r="AK15" i="18"/>
  <c r="AF16" i="21"/>
  <c r="E16" i="21" s="1"/>
  <c r="F16" i="21" s="1"/>
  <c r="AB17" i="21" s="1"/>
  <c r="Y17" i="21" s="1"/>
  <c r="BM16" i="21"/>
  <c r="AG16" i="21"/>
  <c r="I16" i="21" s="1"/>
  <c r="BN16" i="21"/>
  <c r="Q15" i="18"/>
  <c r="AL15" i="18" s="1"/>
  <c r="AY16" i="21"/>
  <c r="AI16" i="21" s="1"/>
  <c r="P16" i="21" s="1"/>
  <c r="R15" i="19"/>
  <c r="D72" i="23" l="1"/>
  <c r="F72" i="23" s="1"/>
  <c r="BG73" i="23" s="1"/>
  <c r="AI72" i="23"/>
  <c r="I72" i="23"/>
  <c r="K72" i="23" s="1"/>
  <c r="BI73" i="23" s="1"/>
  <c r="BE59" i="4"/>
  <c r="BA59" i="4"/>
  <c r="BA69" i="22"/>
  <c r="BA69" i="20"/>
  <c r="BE69" i="20"/>
  <c r="BA73" i="18"/>
  <c r="BE74" i="18" s="1"/>
  <c r="BE73" i="18"/>
  <c r="BC65" i="21"/>
  <c r="BA70" i="19"/>
  <c r="BC69" i="22"/>
  <c r="BE69" i="22"/>
  <c r="BA65" i="21"/>
  <c r="BE66" i="21" s="1"/>
  <c r="BC69" i="20"/>
  <c r="BE70" i="19"/>
  <c r="AP18" i="21"/>
  <c r="AT16" i="21"/>
  <c r="AK16" i="21"/>
  <c r="BG17" i="21"/>
  <c r="C17" i="21"/>
  <c r="AJ16" i="21"/>
  <c r="AD16" i="19"/>
  <c r="AA16" i="19" s="1"/>
  <c r="AR17" i="19"/>
  <c r="AV15" i="19"/>
  <c r="BK16" i="19"/>
  <c r="B15" i="19"/>
  <c r="F15" i="19"/>
  <c r="AT15" i="19" s="1"/>
  <c r="F15" i="18"/>
  <c r="AT15" i="18" s="1"/>
  <c r="AQ74" i="23" l="1"/>
  <c r="AC73" i="23"/>
  <c r="Z73" i="23" s="1"/>
  <c r="AU72" i="23"/>
  <c r="P72" i="23"/>
  <c r="AB73" i="23"/>
  <c r="Y73" i="23" s="1"/>
  <c r="AP74" i="23"/>
  <c r="BA70" i="22"/>
  <c r="BC71" i="22" s="1"/>
  <c r="BC70" i="22"/>
  <c r="BA74" i="18"/>
  <c r="BC74" i="18"/>
  <c r="BA70" i="20"/>
  <c r="BC71" i="20" s="1"/>
  <c r="BC70" i="20"/>
  <c r="BE70" i="20"/>
  <c r="BE70" i="22"/>
  <c r="BC75" i="18"/>
  <c r="BA71" i="19"/>
  <c r="BE72" i="19" s="1"/>
  <c r="BC71" i="19"/>
  <c r="BE71" i="19"/>
  <c r="BA66" i="21"/>
  <c r="BC66" i="21"/>
  <c r="BE60" i="4"/>
  <c r="BA60" i="4"/>
  <c r="BC60" i="4"/>
  <c r="AP17" i="18"/>
  <c r="Q16" i="21"/>
  <c r="R15" i="18"/>
  <c r="BG16" i="18"/>
  <c r="AB16" i="18"/>
  <c r="Y16" i="18" s="1"/>
  <c r="C16" i="18" s="1"/>
  <c r="M16" i="1" s="1"/>
  <c r="O16" i="19"/>
  <c r="AB16" i="19"/>
  <c r="Y16" i="19" s="1"/>
  <c r="AP17" i="19"/>
  <c r="BG16" i="19"/>
  <c r="W15" i="19"/>
  <c r="X15" i="19" s="1"/>
  <c r="K15" i="18"/>
  <c r="C73" i="23" l="1"/>
  <c r="BY73" i="1" s="1"/>
  <c r="AF73" i="23"/>
  <c r="AK72" i="23"/>
  <c r="B72" i="23" s="1"/>
  <c r="R72" i="23"/>
  <c r="H73" i="23"/>
  <c r="BZ73" i="1" s="1"/>
  <c r="AH73" i="23"/>
  <c r="J73" i="23" s="1"/>
  <c r="BE71" i="20"/>
  <c r="BA67" i="21"/>
  <c r="BC68" i="21" s="1"/>
  <c r="BE67" i="21"/>
  <c r="BC67" i="21"/>
  <c r="BA72" i="19"/>
  <c r="BC73" i="19" s="1"/>
  <c r="BE61" i="4"/>
  <c r="BA61" i="4"/>
  <c r="BC62" i="4" s="1"/>
  <c r="BC61" i="4"/>
  <c r="BA75" i="18"/>
  <c r="BC76" i="18" s="1"/>
  <c r="BE75" i="18"/>
  <c r="BA71" i="22"/>
  <c r="BE72" i="22" s="1"/>
  <c r="BC72" i="19"/>
  <c r="BA71" i="20"/>
  <c r="BE71" i="22"/>
  <c r="AL16" i="21"/>
  <c r="R16" i="21"/>
  <c r="W15" i="18"/>
  <c r="X15" i="18" s="1"/>
  <c r="P15" i="1" s="1"/>
  <c r="B15" i="18"/>
  <c r="L15" i="1" s="1"/>
  <c r="BK16" i="18"/>
  <c r="AD16" i="18"/>
  <c r="AA16" i="18" s="1"/>
  <c r="AR17" i="18"/>
  <c r="AV15" i="18"/>
  <c r="AN15" i="19"/>
  <c r="AM15" i="19" s="1"/>
  <c r="S15" i="19"/>
  <c r="C16" i="19"/>
  <c r="BI16" i="18"/>
  <c r="AC16" i="18"/>
  <c r="Z16" i="18" s="1"/>
  <c r="AQ17" i="18"/>
  <c r="AU15" i="18"/>
  <c r="AR74" i="23" l="1"/>
  <c r="AD73" i="23"/>
  <c r="AA73" i="23" s="1"/>
  <c r="W72" i="23"/>
  <c r="X72" i="23" s="1"/>
  <c r="BK73" i="23"/>
  <c r="BX72" i="1"/>
  <c r="E73" i="23"/>
  <c r="BC72" i="22"/>
  <c r="BE68" i="21"/>
  <c r="BE62" i="4"/>
  <c r="BE72" i="20"/>
  <c r="BA72" i="22"/>
  <c r="BC73" i="22" s="1"/>
  <c r="BA73" i="19"/>
  <c r="BC74" i="19" s="1"/>
  <c r="BE73" i="19"/>
  <c r="BA76" i="18"/>
  <c r="BE77" i="18" s="1"/>
  <c r="BA72" i="20"/>
  <c r="BE73" i="20" s="1"/>
  <c r="BC72" i="20"/>
  <c r="BA68" i="21"/>
  <c r="BE76" i="18"/>
  <c r="BA62" i="4"/>
  <c r="AV16" i="21"/>
  <c r="BK17" i="21"/>
  <c r="AD17" i="21"/>
  <c r="AA17" i="21" s="1"/>
  <c r="AR18" i="21"/>
  <c r="AN15" i="18"/>
  <c r="AM15" i="18" s="1"/>
  <c r="Q15" i="1" s="1"/>
  <c r="CJ15" i="1" s="1"/>
  <c r="S15" i="18"/>
  <c r="K16" i="21"/>
  <c r="AQ18" i="21" s="1"/>
  <c r="B16" i="21"/>
  <c r="O16" i="18"/>
  <c r="O16" i="1" s="1"/>
  <c r="AW15" i="19"/>
  <c r="AO16" i="19" s="1"/>
  <c r="BL16" i="19" s="1"/>
  <c r="AX16" i="19" s="1"/>
  <c r="H16" i="18"/>
  <c r="N16" i="1" s="1"/>
  <c r="BC73" i="20" l="1"/>
  <c r="S72" i="23"/>
  <c r="AN72" i="23"/>
  <c r="AM72" i="23" s="1"/>
  <c r="CC72" i="1" s="1"/>
  <c r="CB72" i="1"/>
  <c r="O73" i="23"/>
  <c r="CA73" i="1" s="1"/>
  <c r="AY73" i="23"/>
  <c r="BC77" i="18"/>
  <c r="BA69" i="21"/>
  <c r="BC70" i="21" s="1"/>
  <c r="BE69" i="21"/>
  <c r="BC69" i="21"/>
  <c r="BE63" i="4"/>
  <c r="BA63" i="4"/>
  <c r="BC64" i="4" s="1"/>
  <c r="BC63" i="4"/>
  <c r="BA77" i="18"/>
  <c r="BA74" i="19"/>
  <c r="BC75" i="19" s="1"/>
  <c r="BE75" i="19"/>
  <c r="BA73" i="20"/>
  <c r="BA73" i="22"/>
  <c r="BE73" i="22"/>
  <c r="BE74" i="19"/>
  <c r="O17" i="21"/>
  <c r="T15" i="19"/>
  <c r="U15" i="19" s="1"/>
  <c r="BH16" i="19"/>
  <c r="AE16" i="19" s="1"/>
  <c r="D16" i="19" s="1"/>
  <c r="BJ16" i="19"/>
  <c r="AH16" i="19" s="1"/>
  <c r="J16" i="19" s="1"/>
  <c r="R15" i="1"/>
  <c r="AU16" i="21"/>
  <c r="AW15" i="18"/>
  <c r="W16" i="21"/>
  <c r="X16" i="21" s="1"/>
  <c r="S16" i="21" s="1"/>
  <c r="AC17" i="21"/>
  <c r="Z17" i="21" s="1"/>
  <c r="BI17" i="21"/>
  <c r="V15" i="19"/>
  <c r="AW72" i="23" l="1"/>
  <c r="CD72" i="1"/>
  <c r="BE70" i="21"/>
  <c r="BE74" i="20"/>
  <c r="BA75" i="19"/>
  <c r="BE64" i="4"/>
  <c r="BA64" i="4"/>
  <c r="BA70" i="21"/>
  <c r="BA74" i="22"/>
  <c r="BC74" i="22"/>
  <c r="BE74" i="22"/>
  <c r="BA74" i="20"/>
  <c r="BE75" i="20" s="1"/>
  <c r="BC74" i="20"/>
  <c r="BA78" i="18"/>
  <c r="BC79" i="18" s="1"/>
  <c r="BC78" i="18"/>
  <c r="BE78" i="18"/>
  <c r="AO16" i="18"/>
  <c r="BL16" i="18" s="1"/>
  <c r="AX16" i="18" s="1"/>
  <c r="V15" i="18"/>
  <c r="T15" i="18"/>
  <c r="U15" i="18" s="1"/>
  <c r="S15" i="1" s="1"/>
  <c r="AN16" i="21"/>
  <c r="AM16" i="21" s="1"/>
  <c r="H17" i="21"/>
  <c r="AW16" i="21"/>
  <c r="AO17" i="21" s="1"/>
  <c r="BN16" i="19"/>
  <c r="AS16" i="19"/>
  <c r="BE79" i="18" l="1"/>
  <c r="AO73" i="23"/>
  <c r="V72" i="23"/>
  <c r="T72" i="23"/>
  <c r="U72" i="23" s="1"/>
  <c r="CE72" i="1" s="1"/>
  <c r="BA75" i="22"/>
  <c r="BC76" i="22" s="1"/>
  <c r="BA76" i="19"/>
  <c r="BC76" i="19"/>
  <c r="BA79" i="18"/>
  <c r="BC80" i="18" s="1"/>
  <c r="BA75" i="20"/>
  <c r="BC75" i="20"/>
  <c r="BA65" i="4"/>
  <c r="BC65" i="4"/>
  <c r="BC75" i="22"/>
  <c r="BA71" i="21"/>
  <c r="BC72" i="21" s="1"/>
  <c r="BC71" i="21"/>
  <c r="BE71" i="21"/>
  <c r="BE75" i="22"/>
  <c r="BE76" i="19"/>
  <c r="BE65" i="4"/>
  <c r="BL17" i="21"/>
  <c r="AY17" i="21" s="1"/>
  <c r="BH17" i="21"/>
  <c r="AF17" i="21" s="1"/>
  <c r="E17" i="21" s="1"/>
  <c r="BJ17" i="21"/>
  <c r="AH17" i="21" s="1"/>
  <c r="J17" i="21" s="1"/>
  <c r="BJ16" i="18"/>
  <c r="AS16" i="18"/>
  <c r="BH16" i="18"/>
  <c r="BO16" i="18"/>
  <c r="T16" i="21"/>
  <c r="U16" i="21" s="1"/>
  <c r="BM16" i="19"/>
  <c r="AY16" i="19"/>
  <c r="AI16" i="19" s="1"/>
  <c r="P16" i="19" s="1"/>
  <c r="BO16" i="19"/>
  <c r="V16" i="21"/>
  <c r="AF16" i="19"/>
  <c r="E16" i="19" s="1"/>
  <c r="F16" i="19" s="1"/>
  <c r="AT16" i="19" s="1"/>
  <c r="AG16" i="19"/>
  <c r="I16" i="19" s="1"/>
  <c r="BH73" i="23" l="1"/>
  <c r="AS73" i="23"/>
  <c r="BJ73" i="23"/>
  <c r="BL73" i="23"/>
  <c r="T73" i="23"/>
  <c r="BE76" i="22"/>
  <c r="BA77" i="19"/>
  <c r="BE78" i="19" s="1"/>
  <c r="BE77" i="19"/>
  <c r="BA72" i="21"/>
  <c r="BC73" i="21" s="1"/>
  <c r="BE66" i="4"/>
  <c r="BA66" i="4"/>
  <c r="BC67" i="4" s="1"/>
  <c r="BC66" i="4"/>
  <c r="BE72" i="21"/>
  <c r="BA76" i="20"/>
  <c r="BC77" i="20" s="1"/>
  <c r="BE76" i="20"/>
  <c r="BC76" i="20"/>
  <c r="BA80" i="18"/>
  <c r="BC81" i="18" s="1"/>
  <c r="BE80" i="18"/>
  <c r="BA76" i="22"/>
  <c r="BE77" i="22" s="1"/>
  <c r="BC77" i="19"/>
  <c r="BM16" i="18"/>
  <c r="AE16" i="18"/>
  <c r="D16" i="18" s="1"/>
  <c r="BN16" i="18"/>
  <c r="AH16" i="18"/>
  <c r="J16" i="18" s="1"/>
  <c r="AP18" i="19"/>
  <c r="AB17" i="19"/>
  <c r="Y17" i="19" s="1"/>
  <c r="AG16" i="18"/>
  <c r="I16" i="18" s="1"/>
  <c r="AY16" i="18"/>
  <c r="AF16" i="18"/>
  <c r="E16" i="18" s="1"/>
  <c r="AK16" i="19"/>
  <c r="AS17" i="21"/>
  <c r="BO17" i="21"/>
  <c r="AJ16" i="19"/>
  <c r="BG17" i="19"/>
  <c r="BO73" i="23" l="1"/>
  <c r="AX73" i="23"/>
  <c r="AJ73" i="23" s="1"/>
  <c r="Q73" i="23" s="1"/>
  <c r="BN73" i="23"/>
  <c r="AG73" i="23"/>
  <c r="BM73" i="23"/>
  <c r="AE73" i="23"/>
  <c r="BE81" i="18"/>
  <c r="BE67" i="4"/>
  <c r="BA67" i="4"/>
  <c r="BA73" i="21"/>
  <c r="BE73" i="21"/>
  <c r="BA77" i="22"/>
  <c r="BC77" i="22"/>
  <c r="BA81" i="18"/>
  <c r="BA77" i="20"/>
  <c r="BE77" i="20"/>
  <c r="BC68" i="4"/>
  <c r="BA78" i="19"/>
  <c r="BC78" i="19"/>
  <c r="AI16" i="18"/>
  <c r="P16" i="18" s="1"/>
  <c r="AK16" i="18" s="1"/>
  <c r="C17" i="19"/>
  <c r="AJ16" i="18"/>
  <c r="Q16" i="18" s="1"/>
  <c r="AL16" i="18" s="1"/>
  <c r="AE17" i="21"/>
  <c r="D17" i="21" s="1"/>
  <c r="F17" i="21" s="1"/>
  <c r="BM17" i="21"/>
  <c r="AG17" i="21"/>
  <c r="I17" i="21" s="1"/>
  <c r="BN17" i="21"/>
  <c r="Q16" i="19"/>
  <c r="AL16" i="19" s="1"/>
  <c r="AX17" i="21"/>
  <c r="AT17" i="21" l="1"/>
  <c r="AP19" i="21"/>
  <c r="AB18" i="21"/>
  <c r="Y18" i="21" s="1"/>
  <c r="C18" i="21" s="1"/>
  <c r="D73" i="23"/>
  <c r="F73" i="23" s="1"/>
  <c r="BG74" i="23" s="1"/>
  <c r="AI73" i="23"/>
  <c r="I73" i="23"/>
  <c r="K73" i="23" s="1"/>
  <c r="BI74" i="23" s="1"/>
  <c r="AL73" i="23"/>
  <c r="BA74" i="21"/>
  <c r="BC75" i="21" s="1"/>
  <c r="BC74" i="21"/>
  <c r="BA79" i="19"/>
  <c r="BE80" i="19" s="1"/>
  <c r="BE79" i="19"/>
  <c r="BC79" i="19"/>
  <c r="BA78" i="20"/>
  <c r="BE79" i="20" s="1"/>
  <c r="BC78" i="20"/>
  <c r="BE68" i="4"/>
  <c r="BA68" i="4"/>
  <c r="BC69" i="4" s="1"/>
  <c r="BE82" i="18"/>
  <c r="BA78" i="22"/>
  <c r="BC78" i="22"/>
  <c r="BE78" i="22"/>
  <c r="BE74" i="21"/>
  <c r="BE78" i="20"/>
  <c r="BA82" i="18"/>
  <c r="BE83" i="18" s="1"/>
  <c r="BC82" i="18"/>
  <c r="R16" i="18"/>
  <c r="AD17" i="18" s="1"/>
  <c r="AA17" i="18" s="1"/>
  <c r="R16" i="19"/>
  <c r="BK17" i="19" s="1"/>
  <c r="AJ17" i="21"/>
  <c r="BG18" i="21"/>
  <c r="AI17" i="21"/>
  <c r="K16" i="18"/>
  <c r="F16" i="18"/>
  <c r="AC74" i="23" l="1"/>
  <c r="Z74" i="23" s="1"/>
  <c r="AQ75" i="23"/>
  <c r="AU73" i="23"/>
  <c r="P73" i="23"/>
  <c r="BC79" i="20"/>
  <c r="AT73" i="23"/>
  <c r="AB74" i="23"/>
  <c r="Y74" i="23" s="1"/>
  <c r="AP75" i="23"/>
  <c r="AV16" i="18"/>
  <c r="AR18" i="18"/>
  <c r="BK17" i="18"/>
  <c r="BA79" i="22"/>
  <c r="BC79" i="22"/>
  <c r="BA75" i="21"/>
  <c r="BC76" i="21" s="1"/>
  <c r="BA83" i="18"/>
  <c r="BC84" i="18" s="1"/>
  <c r="BE79" i="22"/>
  <c r="BA80" i="19"/>
  <c r="BC81" i="19" s="1"/>
  <c r="BC80" i="19"/>
  <c r="BA79" i="20"/>
  <c r="BC83" i="18"/>
  <c r="BA69" i="4"/>
  <c r="BC70" i="4" s="1"/>
  <c r="BE69" i="4"/>
  <c r="BE75" i="21"/>
  <c r="AV16" i="19"/>
  <c r="AR18" i="19"/>
  <c r="AP18" i="18"/>
  <c r="AT16" i="18"/>
  <c r="AD17" i="19"/>
  <c r="AA17" i="19" s="1"/>
  <c r="O17" i="19" s="1"/>
  <c r="Q17" i="21"/>
  <c r="P17" i="21"/>
  <c r="AK17" i="21" s="1"/>
  <c r="B16" i="19"/>
  <c r="K16" i="19"/>
  <c r="W16" i="19" s="1"/>
  <c r="X16" i="19" s="1"/>
  <c r="W16" i="18"/>
  <c r="X16" i="18" s="1"/>
  <c r="P16" i="1" s="1"/>
  <c r="BG17" i="18"/>
  <c r="AB17" i="18"/>
  <c r="Y17" i="18" s="1"/>
  <c r="C17" i="18" s="1"/>
  <c r="M17" i="1" s="1"/>
  <c r="AU16" i="18"/>
  <c r="AC17" i="18"/>
  <c r="Z17" i="18" s="1"/>
  <c r="AQ18" i="18"/>
  <c r="BI17" i="18"/>
  <c r="B16" i="18"/>
  <c r="O17" i="18"/>
  <c r="O17" i="1" s="1"/>
  <c r="AK73" i="23" l="1"/>
  <c r="B73" i="23" s="1"/>
  <c r="R73" i="23"/>
  <c r="C74" i="23"/>
  <c r="BY74" i="1" s="1"/>
  <c r="AF74" i="23"/>
  <c r="H74" i="23"/>
  <c r="BZ74" i="1" s="1"/>
  <c r="AH74" i="23"/>
  <c r="J74" i="23" s="1"/>
  <c r="K74" i="23" s="1"/>
  <c r="BA81" i="19"/>
  <c r="BE82" i="19" s="1"/>
  <c r="BE81" i="19"/>
  <c r="BA84" i="18"/>
  <c r="BE70" i="4"/>
  <c r="BA70" i="4"/>
  <c r="BE71" i="4" s="1"/>
  <c r="BA80" i="22"/>
  <c r="BC81" i="22" s="1"/>
  <c r="BC80" i="22"/>
  <c r="BA76" i="21"/>
  <c r="BE77" i="21" s="1"/>
  <c r="BE76" i="21"/>
  <c r="BE84" i="18"/>
  <c r="BA80" i="20"/>
  <c r="BC81" i="20" s="1"/>
  <c r="BE80" i="20"/>
  <c r="BC80" i="20"/>
  <c r="BE80" i="22"/>
  <c r="AU16" i="19"/>
  <c r="R17" i="21"/>
  <c r="AL17" i="21"/>
  <c r="AC17" i="19"/>
  <c r="Z17" i="19" s="1"/>
  <c r="H17" i="19" s="1"/>
  <c r="AN16" i="18"/>
  <c r="AM16" i="18" s="1"/>
  <c r="Q16" i="1" s="1"/>
  <c r="CJ16" i="1" s="1"/>
  <c r="BI17" i="19"/>
  <c r="AQ18" i="19"/>
  <c r="AN16" i="19"/>
  <c r="AM16" i="19" s="1"/>
  <c r="S16" i="19"/>
  <c r="S16" i="18"/>
  <c r="L16" i="1"/>
  <c r="H17" i="18"/>
  <c r="N17" i="1" s="1"/>
  <c r="E74" i="23" l="1"/>
  <c r="AR75" i="23"/>
  <c r="AD74" i="23"/>
  <c r="AA74" i="23" s="1"/>
  <c r="AV73" i="23"/>
  <c r="BK74" i="23"/>
  <c r="W73" i="23"/>
  <c r="X73" i="23" s="1"/>
  <c r="AQ76" i="23"/>
  <c r="AC75" i="23"/>
  <c r="Z75" i="23" s="1"/>
  <c r="BX73" i="1"/>
  <c r="BE81" i="22"/>
  <c r="BC82" i="19"/>
  <c r="BC71" i="4"/>
  <c r="BE81" i="20"/>
  <c r="BC77" i="21"/>
  <c r="BA81" i="22"/>
  <c r="BA85" i="18"/>
  <c r="BE85" i="18"/>
  <c r="BC85" i="18"/>
  <c r="BA82" i="19"/>
  <c r="BE83" i="19" s="1"/>
  <c r="BA81" i="20"/>
  <c r="BA77" i="21"/>
  <c r="BA71" i="4"/>
  <c r="R16" i="1"/>
  <c r="AR19" i="21"/>
  <c r="AV17" i="21"/>
  <c r="AD18" i="21"/>
  <c r="AA18" i="21" s="1"/>
  <c r="O18" i="21" s="1"/>
  <c r="BK18" i="21"/>
  <c r="K17" i="21"/>
  <c r="AW16" i="19"/>
  <c r="AW16" i="18"/>
  <c r="AO17" i="18" s="1"/>
  <c r="BL17" i="18" s="1"/>
  <c r="AY17" i="18" s="1"/>
  <c r="O74" i="23" l="1"/>
  <c r="CA74" i="1" s="1"/>
  <c r="AY74" i="23"/>
  <c r="H75" i="23"/>
  <c r="BZ75" i="1" s="1"/>
  <c r="CB73" i="1"/>
  <c r="AN73" i="23"/>
  <c r="AM73" i="23" s="1"/>
  <c r="CC73" i="1" s="1"/>
  <c r="S73" i="23"/>
  <c r="F74" i="23"/>
  <c r="BA86" i="18"/>
  <c r="BE87" i="18" s="1"/>
  <c r="BC86" i="18"/>
  <c r="BE72" i="4"/>
  <c r="BA72" i="4"/>
  <c r="BC73" i="4" s="1"/>
  <c r="BC72" i="4"/>
  <c r="BA78" i="21"/>
  <c r="BC79" i="21" s="1"/>
  <c r="BC78" i="21"/>
  <c r="BE78" i="21"/>
  <c r="BA83" i="19"/>
  <c r="BC83" i="19"/>
  <c r="BA82" i="20"/>
  <c r="BE83" i="20" s="1"/>
  <c r="BE82" i="20"/>
  <c r="BC82" i="20"/>
  <c r="BE86" i="18"/>
  <c r="BA82" i="22"/>
  <c r="BC82" i="22"/>
  <c r="BE82" i="22"/>
  <c r="BH17" i="18"/>
  <c r="AF17" i="18" s="1"/>
  <c r="E17" i="18" s="1"/>
  <c r="BJ17" i="18"/>
  <c r="T16" i="19"/>
  <c r="U16" i="19" s="1"/>
  <c r="AO17" i="19"/>
  <c r="T16" i="18"/>
  <c r="U16" i="18" s="1"/>
  <c r="S16" i="1" s="1"/>
  <c r="AC18" i="21"/>
  <c r="Z18" i="21" s="1"/>
  <c r="AQ19" i="21"/>
  <c r="AU17" i="21"/>
  <c r="BI18" i="21"/>
  <c r="W17" i="21"/>
  <c r="X17" i="21" s="1"/>
  <c r="B17" i="21"/>
  <c r="V16" i="19"/>
  <c r="V16" i="18"/>
  <c r="BC87" i="18" l="1"/>
  <c r="AB75" i="23"/>
  <c r="Y75" i="23" s="1"/>
  <c r="AP76" i="23"/>
  <c r="CD73" i="1"/>
  <c r="AW73" i="23"/>
  <c r="U73" i="23"/>
  <c r="CE73" i="1" s="1"/>
  <c r="BE79" i="21"/>
  <c r="BA84" i="19"/>
  <c r="BA83" i="20"/>
  <c r="BC83" i="20"/>
  <c r="BE73" i="4"/>
  <c r="BA73" i="4"/>
  <c r="BE84" i="19"/>
  <c r="BA87" i="18"/>
  <c r="AH75" i="23"/>
  <c r="BA83" i="22"/>
  <c r="BC84" i="22" s="1"/>
  <c r="BE83" i="22"/>
  <c r="BC83" i="22"/>
  <c r="BC84" i="19"/>
  <c r="BA79" i="21"/>
  <c r="BL17" i="19"/>
  <c r="AX17" i="19" s="1"/>
  <c r="BH17" i="19"/>
  <c r="BJ17" i="19"/>
  <c r="AH17" i="19" s="1"/>
  <c r="J17" i="19" s="1"/>
  <c r="BM17" i="18"/>
  <c r="AN17" i="21"/>
  <c r="AM17" i="21" s="1"/>
  <c r="S17" i="21"/>
  <c r="H18" i="21"/>
  <c r="AS17" i="19"/>
  <c r="AS17" i="18"/>
  <c r="BN17" i="18"/>
  <c r="BO17" i="18"/>
  <c r="AO74" i="23" l="1"/>
  <c r="V73" i="23"/>
  <c r="C75" i="23"/>
  <c r="BY75" i="1" s="1"/>
  <c r="AE75" i="23"/>
  <c r="D75" i="23" s="1"/>
  <c r="BE84" i="22"/>
  <c r="J75" i="23"/>
  <c r="K75" i="23" s="1"/>
  <c r="BE74" i="4"/>
  <c r="BA74" i="4"/>
  <c r="BE75" i="4" s="1"/>
  <c r="BC74" i="4"/>
  <c r="BA85" i="19"/>
  <c r="BE86" i="19" s="1"/>
  <c r="BA80" i="21"/>
  <c r="BC80" i="21"/>
  <c r="BE80" i="21"/>
  <c r="BA88" i="18"/>
  <c r="BE89" i="18" s="1"/>
  <c r="BC88" i="18"/>
  <c r="BC85" i="19"/>
  <c r="BA84" i="20"/>
  <c r="BE84" i="20"/>
  <c r="BC84" i="20"/>
  <c r="BE88" i="18"/>
  <c r="BA84" i="22"/>
  <c r="BE85" i="19"/>
  <c r="BM17" i="19"/>
  <c r="AF17" i="19"/>
  <c r="E17" i="19" s="1"/>
  <c r="F17" i="19" s="1"/>
  <c r="AE17" i="18"/>
  <c r="D17" i="18" s="1"/>
  <c r="BN17" i="19"/>
  <c r="AY17" i="19"/>
  <c r="BO17" i="19"/>
  <c r="AW17" i="21"/>
  <c r="AO18" i="21" s="1"/>
  <c r="BL18" i="21" s="1"/>
  <c r="AY18" i="21" s="1"/>
  <c r="AE17" i="19"/>
  <c r="D17" i="19" s="1"/>
  <c r="AG17" i="19"/>
  <c r="I17" i="19" s="1"/>
  <c r="K17" i="19" s="1"/>
  <c r="AU17" i="19" s="1"/>
  <c r="AX17" i="18"/>
  <c r="AG17" i="18"/>
  <c r="I17" i="18" s="1"/>
  <c r="AH17" i="18"/>
  <c r="AQ19" i="19" l="1"/>
  <c r="AC18" i="19"/>
  <c r="Z18" i="19" s="1"/>
  <c r="H18" i="19" s="1"/>
  <c r="BL74" i="23"/>
  <c r="BJ74" i="23"/>
  <c r="AU74" i="23" s="1"/>
  <c r="AS74" i="23"/>
  <c r="BH74" i="23"/>
  <c r="AT74" i="23" s="1"/>
  <c r="AJ17" i="19"/>
  <c r="Q17" i="19" s="1"/>
  <c r="AL17" i="19" s="1"/>
  <c r="BC89" i="18"/>
  <c r="BA85" i="20"/>
  <c r="BE86" i="20" s="1"/>
  <c r="BE85" i="20"/>
  <c r="BC85" i="20"/>
  <c r="AQ77" i="23"/>
  <c r="AC76" i="23"/>
  <c r="Z76" i="23" s="1"/>
  <c r="BA75" i="4"/>
  <c r="BC75" i="4"/>
  <c r="BA89" i="18"/>
  <c r="BC90" i="18" s="1"/>
  <c r="BA81" i="21"/>
  <c r="BC81" i="21"/>
  <c r="BA86" i="19"/>
  <c r="BE87" i="19" s="1"/>
  <c r="BC86" i="19"/>
  <c r="BA85" i="22"/>
  <c r="BE85" i="22"/>
  <c r="BC85" i="22"/>
  <c r="BE81" i="21"/>
  <c r="AP19" i="19"/>
  <c r="AB18" i="19"/>
  <c r="Y18" i="19" s="1"/>
  <c r="C18" i="19" s="1"/>
  <c r="AT17" i="19"/>
  <c r="BH18" i="21"/>
  <c r="AF18" i="21" s="1"/>
  <c r="E18" i="21" s="1"/>
  <c r="BJ18" i="21"/>
  <c r="AH18" i="21" s="1"/>
  <c r="J18" i="21" s="1"/>
  <c r="T17" i="21"/>
  <c r="U17" i="21" s="1"/>
  <c r="AI17" i="18"/>
  <c r="P17" i="18" s="1"/>
  <c r="AK17" i="18" s="1"/>
  <c r="J17" i="18"/>
  <c r="V17" i="21"/>
  <c r="BI18" i="19"/>
  <c r="BG18" i="19"/>
  <c r="AI17" i="19"/>
  <c r="P17" i="19" s="1"/>
  <c r="AK17" i="19" s="1"/>
  <c r="AJ17" i="18"/>
  <c r="BE90" i="18" l="1"/>
  <c r="BC86" i="20"/>
  <c r="BM74" i="23"/>
  <c r="AE74" i="23"/>
  <c r="BN74" i="23"/>
  <c r="AG74" i="23"/>
  <c r="BO74" i="23"/>
  <c r="AX74" i="23"/>
  <c r="AJ74" i="23" s="1"/>
  <c r="Q74" i="23" s="1"/>
  <c r="BA86" i="22"/>
  <c r="BC86" i="22"/>
  <c r="BE86" i="22"/>
  <c r="BC87" i="19"/>
  <c r="BA86" i="20"/>
  <c r="BC87" i="20" s="1"/>
  <c r="BA90" i="18"/>
  <c r="BA87" i="19"/>
  <c r="BC88" i="19" s="1"/>
  <c r="BC76" i="4"/>
  <c r="BA76" i="4"/>
  <c r="BE76" i="4"/>
  <c r="BA82" i="21"/>
  <c r="BC82" i="21"/>
  <c r="BE82" i="21"/>
  <c r="H76" i="23"/>
  <c r="BZ76" i="1" s="1"/>
  <c r="Q17" i="18"/>
  <c r="R17" i="18" s="1"/>
  <c r="BN18" i="21"/>
  <c r="AS18" i="21"/>
  <c r="BO18" i="21"/>
  <c r="R17" i="19"/>
  <c r="R74" i="23" l="1"/>
  <c r="AL74" i="23"/>
  <c r="I74" i="23"/>
  <c r="BI75" i="23"/>
  <c r="W74" i="23"/>
  <c r="X74" i="23" s="1"/>
  <c r="D74" i="23"/>
  <c r="AI74" i="23"/>
  <c r="BG75" i="23"/>
  <c r="BE88" i="19"/>
  <c r="BE91" i="18"/>
  <c r="BA83" i="21"/>
  <c r="BA77" i="4"/>
  <c r="BC77" i="4"/>
  <c r="BA87" i="20"/>
  <c r="BE87" i="20"/>
  <c r="BA91" i="18"/>
  <c r="BC92" i="18" s="1"/>
  <c r="BC83" i="21"/>
  <c r="BA87" i="22"/>
  <c r="BE88" i="22" s="1"/>
  <c r="BE87" i="22"/>
  <c r="BC87" i="22"/>
  <c r="BE77" i="4"/>
  <c r="BA88" i="19"/>
  <c r="BE84" i="21"/>
  <c r="BE83" i="21"/>
  <c r="BC91" i="18"/>
  <c r="AE18" i="21"/>
  <c r="D18" i="21" s="1"/>
  <c r="BM18" i="21"/>
  <c r="AL17" i="18"/>
  <c r="AD18" i="18"/>
  <c r="AA18" i="18" s="1"/>
  <c r="O18" i="18" s="1"/>
  <c r="O18" i="1" s="1"/>
  <c r="AR19" i="18"/>
  <c r="BK18" i="18"/>
  <c r="AV17" i="18"/>
  <c r="AG18" i="21"/>
  <c r="I18" i="21" s="1"/>
  <c r="K18" i="21" s="1"/>
  <c r="AX18" i="21"/>
  <c r="W17" i="19"/>
  <c r="X17" i="19" s="1"/>
  <c r="AD18" i="19"/>
  <c r="AA18" i="19" s="1"/>
  <c r="AR19" i="19"/>
  <c r="AV17" i="19"/>
  <c r="BK18" i="19"/>
  <c r="K17" i="18"/>
  <c r="BI18" i="18" s="1"/>
  <c r="F17" i="18"/>
  <c r="AT17" i="18" s="1"/>
  <c r="BK75" i="23" l="1"/>
  <c r="P74" i="23"/>
  <c r="AK74" i="23" s="1"/>
  <c r="B74" i="23" s="1"/>
  <c r="BX74" i="1" s="1"/>
  <c r="AN74" i="23"/>
  <c r="AM74" i="23" s="1"/>
  <c r="CC74" i="1" s="1"/>
  <c r="CB74" i="1"/>
  <c r="AV74" i="23"/>
  <c r="AR76" i="23"/>
  <c r="AD75" i="23"/>
  <c r="AA75" i="23" s="1"/>
  <c r="AI18" i="21"/>
  <c r="P18" i="21" s="1"/>
  <c r="AK18" i="21" s="1"/>
  <c r="BA84" i="21"/>
  <c r="BC85" i="21" s="1"/>
  <c r="BE92" i="18"/>
  <c r="BA89" i="19"/>
  <c r="BC90" i="19" s="1"/>
  <c r="BE89" i="19"/>
  <c r="BE88" i="20"/>
  <c r="BA88" i="22"/>
  <c r="BE89" i="22" s="1"/>
  <c r="BC88" i="22"/>
  <c r="BA92" i="18"/>
  <c r="BC93" i="18" s="1"/>
  <c r="BC88" i="20"/>
  <c r="BC78" i="4"/>
  <c r="BA78" i="4"/>
  <c r="BE78" i="4"/>
  <c r="BC84" i="21"/>
  <c r="BA88" i="20"/>
  <c r="BE89" i="20" s="1"/>
  <c r="BC89" i="19"/>
  <c r="AC19" i="21"/>
  <c r="Z19" i="21" s="1"/>
  <c r="H19" i="21" s="1"/>
  <c r="AQ20" i="21"/>
  <c r="AU18" i="21"/>
  <c r="BI19" i="21"/>
  <c r="AJ18" i="21"/>
  <c r="W17" i="18"/>
  <c r="X17" i="18" s="1"/>
  <c r="P17" i="1" s="1"/>
  <c r="AC18" i="18"/>
  <c r="Z18" i="18" s="1"/>
  <c r="AU17" i="18"/>
  <c r="AQ19" i="18"/>
  <c r="O18" i="19"/>
  <c r="AN17" i="19"/>
  <c r="AM17" i="19" s="1"/>
  <c r="B17" i="19"/>
  <c r="AB18" i="18"/>
  <c r="Y18" i="18" s="1"/>
  <c r="AP19" i="18"/>
  <c r="BG18" i="18"/>
  <c r="O75" i="23" l="1"/>
  <c r="CA75" i="1" s="1"/>
  <c r="AX75" i="23"/>
  <c r="S74" i="23"/>
  <c r="BE85" i="21"/>
  <c r="BC89" i="22"/>
  <c r="BA89" i="22"/>
  <c r="BA93" i="18"/>
  <c r="BE94" i="18" s="1"/>
  <c r="BE93" i="18"/>
  <c r="BA89" i="20"/>
  <c r="BC90" i="20" s="1"/>
  <c r="BA85" i="21"/>
  <c r="BA90" i="19"/>
  <c r="BE91" i="19" s="1"/>
  <c r="BE90" i="19"/>
  <c r="BC89" i="20"/>
  <c r="BA79" i="4"/>
  <c r="BC80" i="4" s="1"/>
  <c r="BE79" i="4"/>
  <c r="BC79" i="4"/>
  <c r="Q18" i="21"/>
  <c r="H18" i="18"/>
  <c r="N18" i="1" s="1"/>
  <c r="B17" i="18"/>
  <c r="L17" i="1" s="1"/>
  <c r="AN17" i="18"/>
  <c r="AM17" i="18" s="1"/>
  <c r="Q17" i="1" s="1"/>
  <c r="CJ17" i="1" s="1"/>
  <c r="S17" i="19"/>
  <c r="C18" i="18"/>
  <c r="M18" i="1" s="1"/>
  <c r="CD74" i="1" l="1"/>
  <c r="AW74" i="23"/>
  <c r="T74" i="23" s="1"/>
  <c r="U74" i="23" s="1"/>
  <c r="CE74" i="1" s="1"/>
  <c r="BE90" i="20"/>
  <c r="BA90" i="22"/>
  <c r="BC91" i="22" s="1"/>
  <c r="BC90" i="22"/>
  <c r="BE90" i="22"/>
  <c r="AH76" i="23"/>
  <c r="BA86" i="21"/>
  <c r="BE86" i="21"/>
  <c r="BC86" i="21"/>
  <c r="BA94" i="18"/>
  <c r="BC94" i="18"/>
  <c r="BE80" i="4"/>
  <c r="BA80" i="4"/>
  <c r="BA91" i="19"/>
  <c r="BC91" i="19"/>
  <c r="BA90" i="20"/>
  <c r="R18" i="21"/>
  <c r="AL18" i="21"/>
  <c r="S17" i="18"/>
  <c r="AW17" i="19"/>
  <c r="AO18" i="19" s="1"/>
  <c r="BL18" i="19" s="1"/>
  <c r="AY18" i="19" s="1"/>
  <c r="AO75" i="23" l="1"/>
  <c r="V74" i="23"/>
  <c r="BA81" i="4"/>
  <c r="BC81" i="4"/>
  <c r="BE81" i="4"/>
  <c r="BE87" i="21"/>
  <c r="BC82" i="4"/>
  <c r="BC88" i="21"/>
  <c r="BA87" i="21"/>
  <c r="BA91" i="20"/>
  <c r="BE91" i="20"/>
  <c r="BC91" i="20"/>
  <c r="BE92" i="20"/>
  <c r="J76" i="23"/>
  <c r="K76" i="23" s="1"/>
  <c r="BA92" i="19"/>
  <c r="BE93" i="19" s="1"/>
  <c r="BE92" i="19"/>
  <c r="BC92" i="19"/>
  <c r="BC87" i="21"/>
  <c r="BA91" i="22"/>
  <c r="BE91" i="22"/>
  <c r="BC92" i="20"/>
  <c r="BA95" i="18"/>
  <c r="BC95" i="18"/>
  <c r="BE95" i="18"/>
  <c r="BE88" i="21"/>
  <c r="BH18" i="19"/>
  <c r="AE18" i="19" s="1"/>
  <c r="D18" i="19" s="1"/>
  <c r="BJ18" i="19"/>
  <c r="AG18" i="19" s="1"/>
  <c r="I18" i="19" s="1"/>
  <c r="T17" i="19"/>
  <c r="U17" i="19" s="1"/>
  <c r="R17" i="1"/>
  <c r="AR20" i="21"/>
  <c r="AV18" i="21"/>
  <c r="AD19" i="21"/>
  <c r="AA19" i="21" s="1"/>
  <c r="BK19" i="21"/>
  <c r="AW17" i="18"/>
  <c r="F18" i="21"/>
  <c r="AT18" i="21" s="1"/>
  <c r="V17" i="19"/>
  <c r="BL75" i="23" l="1"/>
  <c r="BJ75" i="23"/>
  <c r="AU75" i="23" s="1"/>
  <c r="BH75" i="23"/>
  <c r="AS75" i="23"/>
  <c r="BA96" i="18"/>
  <c r="BE97" i="18" s="1"/>
  <c r="BC96" i="18"/>
  <c r="BA92" i="20"/>
  <c r="BC93" i="20" s="1"/>
  <c r="AQ78" i="23"/>
  <c r="AC77" i="23"/>
  <c r="Z77" i="23" s="1"/>
  <c r="BE82" i="4"/>
  <c r="BA82" i="4"/>
  <c r="BE96" i="18"/>
  <c r="BA92" i="22"/>
  <c r="BC93" i="22" s="1"/>
  <c r="BC92" i="22"/>
  <c r="BE92" i="22"/>
  <c r="BA93" i="19"/>
  <c r="BE94" i="19" s="1"/>
  <c r="BC93" i="19"/>
  <c r="BA88" i="21"/>
  <c r="BE89" i="21" s="1"/>
  <c r="BC97" i="18"/>
  <c r="BO18" i="19"/>
  <c r="T17" i="18"/>
  <c r="U17" i="18" s="1"/>
  <c r="S17" i="1" s="1"/>
  <c r="AO18" i="18"/>
  <c r="BL18" i="18" s="1"/>
  <c r="AY18" i="18" s="1"/>
  <c r="O19" i="21"/>
  <c r="V17" i="18"/>
  <c r="B18" i="21"/>
  <c r="AB19" i="21"/>
  <c r="Y19" i="21" s="1"/>
  <c r="AP20" i="21"/>
  <c r="BG19" i="21"/>
  <c r="W18" i="21"/>
  <c r="X18" i="21" s="1"/>
  <c r="AS18" i="19"/>
  <c r="BM75" i="23" l="1"/>
  <c r="AF75" i="23"/>
  <c r="AG75" i="23"/>
  <c r="BN75" i="23"/>
  <c r="BO75" i="23"/>
  <c r="AY75" i="23"/>
  <c r="AI75" i="23" s="1"/>
  <c r="BA97" i="18"/>
  <c r="BA94" i="19"/>
  <c r="BC94" i="19"/>
  <c r="BA83" i="4"/>
  <c r="BE83" i="4"/>
  <c r="BC83" i="4"/>
  <c r="BA93" i="20"/>
  <c r="BC94" i="20" s="1"/>
  <c r="BE93" i="20"/>
  <c r="BA89" i="21"/>
  <c r="BC90" i="21" s="1"/>
  <c r="BC89" i="21"/>
  <c r="BA93" i="22"/>
  <c r="BE94" i="22" s="1"/>
  <c r="BE93" i="22"/>
  <c r="H77" i="23"/>
  <c r="BZ77" i="1" s="1"/>
  <c r="AG77" i="23"/>
  <c r="BH18" i="18"/>
  <c r="BJ18" i="18"/>
  <c r="AX18" i="19"/>
  <c r="BO18" i="18"/>
  <c r="AF18" i="19"/>
  <c r="E18" i="19" s="1"/>
  <c r="BM18" i="19"/>
  <c r="AH18" i="19"/>
  <c r="J18" i="19" s="1"/>
  <c r="BN18" i="19"/>
  <c r="AS18" i="18"/>
  <c r="C19" i="21"/>
  <c r="AN18" i="21"/>
  <c r="AM18" i="21" s="1"/>
  <c r="S18" i="21"/>
  <c r="BM18" i="18" l="1"/>
  <c r="AE18" i="18"/>
  <c r="D18" i="18" s="1"/>
  <c r="P75" i="23"/>
  <c r="I75" i="23"/>
  <c r="BI76" i="23"/>
  <c r="AJ75" i="23"/>
  <c r="Q75" i="23" s="1"/>
  <c r="R75" i="23" s="1"/>
  <c r="E75" i="23"/>
  <c r="BA95" i="19"/>
  <c r="BE96" i="19" s="1"/>
  <c r="BC95" i="19"/>
  <c r="BA98" i="18"/>
  <c r="BC99" i="18" s="1"/>
  <c r="BE98" i="18"/>
  <c r="BC98" i="18"/>
  <c r="BE84" i="4"/>
  <c r="BA84" i="4"/>
  <c r="BC85" i="4" s="1"/>
  <c r="I77" i="23"/>
  <c r="BA94" i="22"/>
  <c r="BC95" i="22" s="1"/>
  <c r="BC94" i="22"/>
  <c r="BA90" i="21"/>
  <c r="BC91" i="21" s="1"/>
  <c r="BA94" i="20"/>
  <c r="BC95" i="20" s="1"/>
  <c r="BE94" i="20"/>
  <c r="BE95" i="19"/>
  <c r="BE90" i="21"/>
  <c r="BC84" i="4"/>
  <c r="BN18" i="18"/>
  <c r="AH18" i="18"/>
  <c r="J18" i="18" s="1"/>
  <c r="AX18" i="18"/>
  <c r="AJ18" i="19"/>
  <c r="Q18" i="19" s="1"/>
  <c r="AI18" i="19"/>
  <c r="P18" i="19" s="1"/>
  <c r="AK18" i="19" s="1"/>
  <c r="AG18" i="18"/>
  <c r="I18" i="18" s="1"/>
  <c r="AF18" i="18"/>
  <c r="AW18" i="21"/>
  <c r="F75" i="23" l="1"/>
  <c r="AL75" i="23"/>
  <c r="AD76" i="23"/>
  <c r="AA76" i="23" s="1"/>
  <c r="AR77" i="23"/>
  <c r="AV75" i="23"/>
  <c r="AK75" i="23"/>
  <c r="B75" i="23" s="1"/>
  <c r="BX75" i="1" s="1"/>
  <c r="BK76" i="23"/>
  <c r="BE95" i="22"/>
  <c r="BE99" i="18"/>
  <c r="BA96" i="19"/>
  <c r="BC97" i="19" s="1"/>
  <c r="BC96" i="19"/>
  <c r="BA99" i="18"/>
  <c r="BC100" i="18" s="1"/>
  <c r="BA91" i="21"/>
  <c r="BE92" i="21" s="1"/>
  <c r="BA95" i="20"/>
  <c r="BC96" i="20" s="1"/>
  <c r="BE91" i="21"/>
  <c r="BA95" i="22"/>
  <c r="BE96" i="22" s="1"/>
  <c r="BE85" i="4"/>
  <c r="BA85" i="4"/>
  <c r="BE95" i="20"/>
  <c r="AI18" i="18"/>
  <c r="P18" i="18" s="1"/>
  <c r="AK18" i="18" s="1"/>
  <c r="T18" i="21"/>
  <c r="U18" i="21" s="1"/>
  <c r="AO19" i="21"/>
  <c r="BL19" i="21" s="1"/>
  <c r="AY19" i="21" s="1"/>
  <c r="R18" i="19"/>
  <c r="AL18" i="19"/>
  <c r="AJ18" i="18"/>
  <c r="E18" i="18"/>
  <c r="V18" i="21"/>
  <c r="F18" i="19"/>
  <c r="AT18" i="19" s="1"/>
  <c r="BC96" i="22" l="1"/>
  <c r="O76" i="23"/>
  <c r="CA76" i="1" s="1"/>
  <c r="AX76" i="23"/>
  <c r="AB76" i="23"/>
  <c r="Y76" i="23" s="1"/>
  <c r="AP77" i="23"/>
  <c r="AT75" i="23"/>
  <c r="AT76" i="23" s="1"/>
  <c r="W75" i="23"/>
  <c r="X75" i="23" s="1"/>
  <c r="BG76" i="23"/>
  <c r="BC92" i="21"/>
  <c r="BA97" i="19"/>
  <c r="BE97" i="19"/>
  <c r="BA96" i="22"/>
  <c r="BE97" i="22" s="1"/>
  <c r="BA96" i="20"/>
  <c r="BC97" i="20" s="1"/>
  <c r="BA100" i="18"/>
  <c r="BE100" i="18"/>
  <c r="BE86" i="4"/>
  <c r="BA86" i="4"/>
  <c r="BE87" i="4" s="1"/>
  <c r="BC86" i="4"/>
  <c r="BC98" i="19"/>
  <c r="BE96" i="20"/>
  <c r="BA92" i="21"/>
  <c r="BK19" i="19"/>
  <c r="AV18" i="19"/>
  <c r="BH19" i="21"/>
  <c r="AF19" i="21" s="1"/>
  <c r="E19" i="21" s="1"/>
  <c r="BJ19" i="21"/>
  <c r="AH19" i="21" s="1"/>
  <c r="J19" i="21" s="1"/>
  <c r="AD19" i="19"/>
  <c r="AA19" i="19" s="1"/>
  <c r="O19" i="19" s="1"/>
  <c r="AR20" i="19"/>
  <c r="Q18" i="18"/>
  <c r="AL18" i="18" s="1"/>
  <c r="AS19" i="21"/>
  <c r="BO19" i="21"/>
  <c r="AB19" i="19"/>
  <c r="Y19" i="19" s="1"/>
  <c r="AP20" i="19"/>
  <c r="BG19" i="19"/>
  <c r="K18" i="19"/>
  <c r="F18" i="18"/>
  <c r="AT18" i="18" s="1"/>
  <c r="K18" i="18"/>
  <c r="AU18" i="18" s="1"/>
  <c r="AE76" i="23" l="1"/>
  <c r="C76" i="23"/>
  <c r="BY76" i="1" s="1"/>
  <c r="AN75" i="23"/>
  <c r="AM75" i="23" s="1"/>
  <c r="CC75" i="1" s="1"/>
  <c r="CB75" i="1"/>
  <c r="S75" i="23"/>
  <c r="BA87" i="4"/>
  <c r="BC88" i="4" s="1"/>
  <c r="BA101" i="18"/>
  <c r="BE101" i="18"/>
  <c r="BC101" i="18"/>
  <c r="BC87" i="4"/>
  <c r="BA98" i="19"/>
  <c r="BE98" i="19"/>
  <c r="BA97" i="20"/>
  <c r="BE98" i="20" s="1"/>
  <c r="BE97" i="20"/>
  <c r="BA97" i="22"/>
  <c r="BE98" i="22" s="1"/>
  <c r="BC97" i="22"/>
  <c r="BA93" i="21"/>
  <c r="BC93" i="21"/>
  <c r="BE93" i="21"/>
  <c r="AE19" i="21"/>
  <c r="D19" i="21" s="1"/>
  <c r="BM19" i="21"/>
  <c r="AG19" i="21"/>
  <c r="I19" i="21" s="1"/>
  <c r="BN19" i="21"/>
  <c r="R18" i="18"/>
  <c r="AD19" i="18" s="1"/>
  <c r="AA19" i="18" s="1"/>
  <c r="O19" i="18" s="1"/>
  <c r="O19" i="1" s="1"/>
  <c r="B18" i="19"/>
  <c r="AX19" i="21"/>
  <c r="AC19" i="19"/>
  <c r="Z19" i="19" s="1"/>
  <c r="AQ20" i="19"/>
  <c r="AU18" i="19"/>
  <c r="W18" i="19"/>
  <c r="X18" i="19" s="1"/>
  <c r="BI19" i="19"/>
  <c r="C19" i="19"/>
  <c r="AQ20" i="18"/>
  <c r="BI19" i="18"/>
  <c r="AC19" i="18"/>
  <c r="Z19" i="18" s="1"/>
  <c r="AB19" i="18"/>
  <c r="Y19" i="18" s="1"/>
  <c r="AP20" i="18"/>
  <c r="BG19" i="18"/>
  <c r="AW75" i="23" l="1"/>
  <c r="T75" i="23" s="1"/>
  <c r="U75" i="23" s="1"/>
  <c r="CE75" i="1" s="1"/>
  <c r="CD75" i="1"/>
  <c r="D76" i="23"/>
  <c r="BA98" i="20"/>
  <c r="BC94" i="21"/>
  <c r="BE88" i="4"/>
  <c r="BA88" i="4"/>
  <c r="BE89" i="4" s="1"/>
  <c r="BA94" i="21"/>
  <c r="BA102" i="18"/>
  <c r="BE103" i="18" s="1"/>
  <c r="BC102" i="18"/>
  <c r="BE102" i="18"/>
  <c r="BE94" i="21"/>
  <c r="BA98" i="22"/>
  <c r="BE99" i="22" s="1"/>
  <c r="BC98" i="22"/>
  <c r="BA99" i="19"/>
  <c r="BE99" i="19"/>
  <c r="BC99" i="19"/>
  <c r="BC98" i="20"/>
  <c r="AI19" i="21"/>
  <c r="P19" i="21" s="1"/>
  <c r="AK19" i="21" s="1"/>
  <c r="AR20" i="18"/>
  <c r="AV18" i="18"/>
  <c r="BK19" i="18"/>
  <c r="W18" i="18"/>
  <c r="X18" i="18" s="1"/>
  <c r="P18" i="1" s="1"/>
  <c r="B18" i="18"/>
  <c r="AJ19" i="21"/>
  <c r="Q19" i="21" s="1"/>
  <c r="AL19" i="21" s="1"/>
  <c r="AN18" i="19"/>
  <c r="AM18" i="19" s="1"/>
  <c r="S18" i="19"/>
  <c r="H19" i="19"/>
  <c r="H19" i="18"/>
  <c r="N19" i="1" s="1"/>
  <c r="C19" i="18"/>
  <c r="M19" i="1" s="1"/>
  <c r="V75" i="23" l="1"/>
  <c r="AO76" i="23"/>
  <c r="BC89" i="4"/>
  <c r="BC95" i="21"/>
  <c r="BA99" i="20"/>
  <c r="BC100" i="20" s="1"/>
  <c r="BC99" i="20"/>
  <c r="BE99" i="20"/>
  <c r="BA100" i="19"/>
  <c r="BC100" i="19"/>
  <c r="BE100" i="19"/>
  <c r="BE95" i="21"/>
  <c r="BA103" i="18"/>
  <c r="BC103" i="18"/>
  <c r="BA89" i="4"/>
  <c r="BE90" i="4" s="1"/>
  <c r="BA95" i="21"/>
  <c r="BC96" i="21" s="1"/>
  <c r="BC101" i="19"/>
  <c r="BA99" i="22"/>
  <c r="BC100" i="22" s="1"/>
  <c r="BC99" i="22"/>
  <c r="S18" i="18"/>
  <c r="AN18" i="18"/>
  <c r="AM18" i="18" s="1"/>
  <c r="Q18" i="1" s="1"/>
  <c r="CJ18" i="1" s="1"/>
  <c r="L18" i="1"/>
  <c r="F19" i="21"/>
  <c r="AT19" i="21" s="1"/>
  <c r="AW18" i="19"/>
  <c r="AO19" i="19" s="1"/>
  <c r="BL19" i="19" s="1"/>
  <c r="AX19" i="19" s="1"/>
  <c r="AS76" i="23" l="1"/>
  <c r="BJ76" i="23"/>
  <c r="AU76" i="23" s="1"/>
  <c r="BH76" i="23"/>
  <c r="BL76" i="23"/>
  <c r="BE100" i="22"/>
  <c r="BA101" i="19"/>
  <c r="BE101" i="19"/>
  <c r="BA96" i="21"/>
  <c r="BC97" i="21" s="1"/>
  <c r="BE96" i="21"/>
  <c r="BC90" i="4"/>
  <c r="BA90" i="4"/>
  <c r="BE91" i="4" s="1"/>
  <c r="BA100" i="20"/>
  <c r="BA104" i="18"/>
  <c r="BC104" i="18"/>
  <c r="BE104" i="18"/>
  <c r="BA100" i="22"/>
  <c r="BE100" i="20"/>
  <c r="BH19" i="19"/>
  <c r="AF19" i="19" s="1"/>
  <c r="E19" i="19" s="1"/>
  <c r="BJ19" i="19"/>
  <c r="AH19" i="19" s="1"/>
  <c r="J19" i="19" s="1"/>
  <c r="T18" i="19"/>
  <c r="U18" i="19" s="1"/>
  <c r="R18" i="1"/>
  <c r="AW18" i="18"/>
  <c r="AP21" i="21"/>
  <c r="AB20" i="21"/>
  <c r="Y20" i="21" s="1"/>
  <c r="BG20" i="21"/>
  <c r="R19" i="21"/>
  <c r="V18" i="19"/>
  <c r="BO76" i="23" l="1"/>
  <c r="AY76" i="23"/>
  <c r="AI76" i="23" s="1"/>
  <c r="BM76" i="23"/>
  <c r="AF76" i="23"/>
  <c r="AG76" i="23"/>
  <c r="BN76" i="23"/>
  <c r="BA102" i="19"/>
  <c r="BC102" i="19"/>
  <c r="BE102" i="19"/>
  <c r="BA105" i="18"/>
  <c r="BC105" i="18"/>
  <c r="BC91" i="4"/>
  <c r="BA97" i="21"/>
  <c r="BE97" i="21"/>
  <c r="BA101" i="20"/>
  <c r="BC102" i="20" s="1"/>
  <c r="BE101" i="20"/>
  <c r="BC101" i="20"/>
  <c r="BA101" i="22"/>
  <c r="BC102" i="22" s="1"/>
  <c r="BE101" i="22"/>
  <c r="BC101" i="22"/>
  <c r="BA91" i="4"/>
  <c r="BE105" i="18"/>
  <c r="T18" i="18"/>
  <c r="U18" i="18" s="1"/>
  <c r="S18" i="1" s="1"/>
  <c r="AO19" i="18"/>
  <c r="BL19" i="18" s="1"/>
  <c r="AY19" i="18" s="1"/>
  <c r="V18" i="18"/>
  <c r="C20" i="21"/>
  <c r="AD20" i="21"/>
  <c r="AA20" i="21" s="1"/>
  <c r="AR21" i="21"/>
  <c r="AV19" i="21"/>
  <c r="BK20" i="21"/>
  <c r="K19" i="21"/>
  <c r="B19" i="21"/>
  <c r="BO19" i="19"/>
  <c r="BN19" i="19"/>
  <c r="AS19" i="19"/>
  <c r="BM19" i="19"/>
  <c r="BE102" i="20" l="1"/>
  <c r="I76" i="23"/>
  <c r="BI77" i="23"/>
  <c r="AJ76" i="23"/>
  <c r="Q76" i="23" s="1"/>
  <c r="R76" i="23" s="1"/>
  <c r="BK77" i="23" s="1"/>
  <c r="E76" i="23"/>
  <c r="P76" i="23"/>
  <c r="BE102" i="22"/>
  <c r="BA98" i="21"/>
  <c r="BE98" i="21"/>
  <c r="BC98" i="21"/>
  <c r="BA103" i="19"/>
  <c r="BC103" i="19"/>
  <c r="BE103" i="19"/>
  <c r="BC92" i="4"/>
  <c r="BA92" i="4"/>
  <c r="BE93" i="4" s="1"/>
  <c r="BE92" i="4"/>
  <c r="BA106" i="18"/>
  <c r="BC107" i="18" s="1"/>
  <c r="BE106" i="18"/>
  <c r="BC106" i="18"/>
  <c r="BA102" i="20"/>
  <c r="BC103" i="20" s="1"/>
  <c r="BA102" i="22"/>
  <c r="BH19" i="18"/>
  <c r="BJ19" i="18"/>
  <c r="BO19" i="18"/>
  <c r="AS19" i="18"/>
  <c r="O20" i="21"/>
  <c r="AQ21" i="21"/>
  <c r="AC20" i="21"/>
  <c r="Z20" i="21" s="1"/>
  <c r="AU19" i="21"/>
  <c r="BI20" i="21"/>
  <c r="W19" i="21"/>
  <c r="X19" i="21" s="1"/>
  <c r="AE19" i="19"/>
  <c r="D19" i="19" s="1"/>
  <c r="AG19" i="19"/>
  <c r="I19" i="19" s="1"/>
  <c r="AY19" i="19"/>
  <c r="AJ19" i="19" s="1"/>
  <c r="Q19" i="19" s="1"/>
  <c r="AL19" i="19" s="1"/>
  <c r="AK76" i="23" l="1"/>
  <c r="F76" i="23"/>
  <c r="AL76" i="23"/>
  <c r="B76" i="23" s="1"/>
  <c r="AV76" i="23"/>
  <c r="AR78" i="23"/>
  <c r="AD77" i="23"/>
  <c r="AA77" i="23" s="1"/>
  <c r="BC93" i="4"/>
  <c r="BE104" i="19"/>
  <c r="BC103" i="22"/>
  <c r="BA104" i="19"/>
  <c r="BE105" i="19" s="1"/>
  <c r="BC104" i="19"/>
  <c r="BA99" i="21"/>
  <c r="BC100" i="21" s="1"/>
  <c r="BA103" i="20"/>
  <c r="BE103" i="20"/>
  <c r="BA107" i="18"/>
  <c r="BC108" i="18" s="1"/>
  <c r="BE107" i="18"/>
  <c r="BE99" i="21"/>
  <c r="BC99" i="21"/>
  <c r="BA103" i="22"/>
  <c r="BE103" i="22"/>
  <c r="BA93" i="4"/>
  <c r="BM19" i="18"/>
  <c r="AE19" i="18"/>
  <c r="D19" i="18" s="1"/>
  <c r="BN19" i="18"/>
  <c r="AH19" i="18"/>
  <c r="J19" i="18" s="1"/>
  <c r="AF19" i="18"/>
  <c r="E19" i="18" s="1"/>
  <c r="AX19" i="18"/>
  <c r="AG19" i="18"/>
  <c r="I19" i="18" s="1"/>
  <c r="AN19" i="21"/>
  <c r="AM19" i="21" s="1"/>
  <c r="S19" i="21"/>
  <c r="H20" i="21"/>
  <c r="AI19" i="19"/>
  <c r="BX76" i="1" l="1"/>
  <c r="AX77" i="23"/>
  <c r="O77" i="23"/>
  <c r="CA77" i="1" s="1"/>
  <c r="AB77" i="23"/>
  <c r="Y77" i="23" s="1"/>
  <c r="AP78" i="23"/>
  <c r="W76" i="23"/>
  <c r="X76" i="23" s="1"/>
  <c r="BG77" i="23"/>
  <c r="BE100" i="21"/>
  <c r="BA104" i="20"/>
  <c r="BE105" i="20" s="1"/>
  <c r="BA105" i="19"/>
  <c r="BE104" i="20"/>
  <c r="BC105" i="20"/>
  <c r="BC105" i="19"/>
  <c r="BA104" i="22"/>
  <c r="BC104" i="22"/>
  <c r="BC104" i="20"/>
  <c r="BA100" i="21"/>
  <c r="BA108" i="18"/>
  <c r="BA109" i="18" s="1"/>
  <c r="BE108" i="18"/>
  <c r="BE94" i="4"/>
  <c r="BA94" i="4"/>
  <c r="BE95" i="4" s="1"/>
  <c r="BC94" i="4"/>
  <c r="BE104" i="22"/>
  <c r="P19" i="19"/>
  <c r="AK19" i="19" s="1"/>
  <c r="AJ19" i="18"/>
  <c r="Q19" i="18" s="1"/>
  <c r="AL19" i="18" s="1"/>
  <c r="AI19" i="18"/>
  <c r="P19" i="18" s="1"/>
  <c r="AK19" i="18" s="1"/>
  <c r="AW19" i="21"/>
  <c r="AO20" i="21" s="1"/>
  <c r="BL20" i="21" s="1"/>
  <c r="AX20" i="21" s="1"/>
  <c r="F19" i="19"/>
  <c r="AT19" i="19" s="1"/>
  <c r="K19" i="19"/>
  <c r="AU19" i="19" s="1"/>
  <c r="F19" i="18"/>
  <c r="AT19" i="18" s="1"/>
  <c r="K19" i="18"/>
  <c r="C77" i="23" l="1"/>
  <c r="BY77" i="1" s="1"/>
  <c r="AE77" i="23"/>
  <c r="AN76" i="23"/>
  <c r="AM76" i="23" s="1"/>
  <c r="CC76" i="1" s="1"/>
  <c r="CB76" i="1"/>
  <c r="S76" i="23"/>
  <c r="BA101" i="21"/>
  <c r="BC102" i="21" s="1"/>
  <c r="BC101" i="21"/>
  <c r="BE101" i="21"/>
  <c r="BA105" i="22"/>
  <c r="BA106" i="22" s="1"/>
  <c r="BA107" i="22" s="1"/>
  <c r="BA108" i="22" s="1"/>
  <c r="BA109" i="22" s="1"/>
  <c r="BA106" i="19"/>
  <c r="BA107" i="19" s="1"/>
  <c r="BA108" i="19" s="1"/>
  <c r="BA109" i="19" s="1"/>
  <c r="BC106" i="19"/>
  <c r="BE106" i="19"/>
  <c r="BC105" i="22"/>
  <c r="BA95" i="4"/>
  <c r="BC109" i="18"/>
  <c r="BE105" i="22"/>
  <c r="BE109" i="18"/>
  <c r="BC95" i="4"/>
  <c r="BA105" i="20"/>
  <c r="BH20" i="21"/>
  <c r="AF20" i="21" s="1"/>
  <c r="E20" i="21" s="1"/>
  <c r="BJ20" i="21"/>
  <c r="AG20" i="21" s="1"/>
  <c r="I20" i="21" s="1"/>
  <c r="R19" i="19"/>
  <c r="AD20" i="19" s="1"/>
  <c r="AA20" i="19" s="1"/>
  <c r="T19" i="21"/>
  <c r="U19" i="21" s="1"/>
  <c r="V19" i="21"/>
  <c r="B19" i="19"/>
  <c r="AP21" i="18"/>
  <c r="AB20" i="18"/>
  <c r="Y20" i="18" s="1"/>
  <c r="BG20" i="18"/>
  <c r="AQ21" i="18"/>
  <c r="AC20" i="18"/>
  <c r="Z20" i="18" s="1"/>
  <c r="H20" i="18" s="1"/>
  <c r="N20" i="1" s="1"/>
  <c r="AU19" i="18"/>
  <c r="BI20" i="18"/>
  <c r="AC20" i="19"/>
  <c r="Z20" i="19" s="1"/>
  <c r="AQ21" i="19"/>
  <c r="BI20" i="19"/>
  <c r="AB20" i="19"/>
  <c r="Y20" i="19" s="1"/>
  <c r="AP21" i="19"/>
  <c r="BG20" i="19"/>
  <c r="R19" i="18"/>
  <c r="BE102" i="21" l="1"/>
  <c r="AW76" i="23"/>
  <c r="CD76" i="1"/>
  <c r="D77" i="23"/>
  <c r="BE107" i="22"/>
  <c r="BE108" i="22"/>
  <c r="BE106" i="22"/>
  <c r="BC106" i="22"/>
  <c r="BE107" i="19"/>
  <c r="BE108" i="19"/>
  <c r="BC107" i="19"/>
  <c r="BC108" i="22"/>
  <c r="BC108" i="19"/>
  <c r="BE109" i="22"/>
  <c r="BA106" i="20"/>
  <c r="BC107" i="20" s="1"/>
  <c r="BE106" i="20"/>
  <c r="BC106" i="20"/>
  <c r="BC107" i="22"/>
  <c r="BC109" i="22"/>
  <c r="BE96" i="4"/>
  <c r="BA96" i="4"/>
  <c r="BC96" i="4"/>
  <c r="BE109" i="19"/>
  <c r="BA102" i="21"/>
  <c r="BC109" i="19"/>
  <c r="AV19" i="19"/>
  <c r="W19" i="19"/>
  <c r="X19" i="19" s="1"/>
  <c r="BK20" i="19"/>
  <c r="AR21" i="19"/>
  <c r="C20" i="18"/>
  <c r="M20" i="1" s="1"/>
  <c r="BO20" i="21"/>
  <c r="AS20" i="21"/>
  <c r="H20" i="19"/>
  <c r="O20" i="19"/>
  <c r="C20" i="19"/>
  <c r="B19" i="18"/>
  <c r="L19" i="1" s="1"/>
  <c r="W19" i="18"/>
  <c r="X19" i="18" s="1"/>
  <c r="P19" i="1" s="1"/>
  <c r="AD20" i="18"/>
  <c r="AA20" i="18" s="1"/>
  <c r="AR21" i="18"/>
  <c r="AV19" i="18"/>
  <c r="BK20" i="18"/>
  <c r="V76" i="23" l="1"/>
  <c r="AO77" i="23"/>
  <c r="T76" i="23"/>
  <c r="U76" i="23" s="1"/>
  <c r="CE76" i="1" s="1"/>
  <c r="BE107" i="20"/>
  <c r="BA103" i="21"/>
  <c r="BC104" i="21" s="1"/>
  <c r="BE103" i="21"/>
  <c r="BC103" i="21"/>
  <c r="S19" i="19"/>
  <c r="AW19" i="19" s="1"/>
  <c r="T19" i="19" s="1"/>
  <c r="BE97" i="4"/>
  <c r="BA97" i="4"/>
  <c r="BC97" i="4"/>
  <c r="BA107" i="20"/>
  <c r="BE108" i="20" s="1"/>
  <c r="AN19" i="19"/>
  <c r="AM19" i="19" s="1"/>
  <c r="AE20" i="21"/>
  <c r="D20" i="21" s="1"/>
  <c r="BM20" i="21"/>
  <c r="AH20" i="21"/>
  <c r="J20" i="21" s="1"/>
  <c r="K20" i="21" s="1"/>
  <c r="AU20" i="21" s="1"/>
  <c r="BN20" i="21"/>
  <c r="AY20" i="21"/>
  <c r="AN19" i="18"/>
  <c r="AM19" i="18" s="1"/>
  <c r="Q19" i="1" s="1"/>
  <c r="CJ19" i="1" s="1"/>
  <c r="S19" i="18"/>
  <c r="O20" i="18"/>
  <c r="O20" i="1" s="1"/>
  <c r="BE104" i="21" l="1"/>
  <c r="BH77" i="23"/>
  <c r="BJ77" i="23"/>
  <c r="BL77" i="23"/>
  <c r="AS77" i="23"/>
  <c r="BE98" i="4"/>
  <c r="BA98" i="4"/>
  <c r="BC99" i="4" s="1"/>
  <c r="BC98" i="4"/>
  <c r="BA108" i="20"/>
  <c r="BE109" i="20" s="1"/>
  <c r="BC108" i="20"/>
  <c r="BA104" i="21"/>
  <c r="BE105" i="21" s="1"/>
  <c r="AC21" i="21"/>
  <c r="Z21" i="21" s="1"/>
  <c r="H21" i="21" s="1"/>
  <c r="AQ22" i="21"/>
  <c r="U19" i="19"/>
  <c r="AO20" i="19"/>
  <c r="BL20" i="19" s="1"/>
  <c r="AX20" i="19" s="1"/>
  <c r="R19" i="1"/>
  <c r="AJ20" i="21"/>
  <c r="Q20" i="21" s="1"/>
  <c r="AL20" i="21" s="1"/>
  <c r="AI20" i="21"/>
  <c r="P20" i="21" s="1"/>
  <c r="AK20" i="21" s="1"/>
  <c r="BI21" i="21"/>
  <c r="V19" i="19"/>
  <c r="AW19" i="18"/>
  <c r="BO77" i="23" l="1"/>
  <c r="AY77" i="23"/>
  <c r="BN77" i="23"/>
  <c r="AH77" i="23"/>
  <c r="BM77" i="23"/>
  <c r="AF77" i="23"/>
  <c r="BA109" i="20"/>
  <c r="BC109" i="20"/>
  <c r="BA105" i="21"/>
  <c r="BC105" i="21"/>
  <c r="BE99" i="4"/>
  <c r="BA99" i="4"/>
  <c r="BH20" i="19"/>
  <c r="BJ20" i="19"/>
  <c r="T19" i="18"/>
  <c r="U19" i="18" s="1"/>
  <c r="S19" i="1" s="1"/>
  <c r="AO20" i="18"/>
  <c r="BL20" i="18" s="1"/>
  <c r="AX20" i="18" s="1"/>
  <c r="R20" i="21"/>
  <c r="AS20" i="19"/>
  <c r="BO20" i="19"/>
  <c r="V19" i="18"/>
  <c r="AJ77" i="23" l="1"/>
  <c r="Q77" i="23" s="1"/>
  <c r="R77" i="23" s="1"/>
  <c r="E77" i="23"/>
  <c r="J77" i="23"/>
  <c r="K77" i="23" s="1"/>
  <c r="AI77" i="23"/>
  <c r="P77" i="23" s="1"/>
  <c r="AK77" i="23" s="1"/>
  <c r="BE106" i="21"/>
  <c r="BA106" i="21"/>
  <c r="BE107" i="21" s="1"/>
  <c r="BA100" i="4"/>
  <c r="BE101" i="4" s="1"/>
  <c r="BE100" i="4"/>
  <c r="BC100" i="4"/>
  <c r="BC106" i="21"/>
  <c r="BM20" i="19"/>
  <c r="AF20" i="19"/>
  <c r="E20" i="19" s="1"/>
  <c r="BN20" i="19"/>
  <c r="AH20" i="19"/>
  <c r="J20" i="19" s="1"/>
  <c r="BH20" i="18"/>
  <c r="BJ20" i="18"/>
  <c r="BN20" i="18" s="1"/>
  <c r="AD21" i="21"/>
  <c r="AA21" i="21" s="1"/>
  <c r="AR22" i="21"/>
  <c r="AV20" i="21"/>
  <c r="BK21" i="21"/>
  <c r="AY20" i="19"/>
  <c r="AG20" i="19"/>
  <c r="I20" i="19" s="1"/>
  <c r="AE20" i="19"/>
  <c r="D20" i="19" s="1"/>
  <c r="BO20" i="18"/>
  <c r="AS20" i="18"/>
  <c r="BI78" i="23" l="1"/>
  <c r="AC78" i="23"/>
  <c r="Z78" i="23" s="1"/>
  <c r="AQ79" i="23"/>
  <c r="AU77" i="23"/>
  <c r="F77" i="23"/>
  <c r="W77" i="23" s="1"/>
  <c r="X77" i="23" s="1"/>
  <c r="AL77" i="23"/>
  <c r="B77" i="23" s="1"/>
  <c r="BX77" i="1" s="1"/>
  <c r="BK78" i="23"/>
  <c r="AR79" i="23"/>
  <c r="AD78" i="23"/>
  <c r="AA78" i="23" s="1"/>
  <c r="AV77" i="23"/>
  <c r="AV78" i="23" s="1"/>
  <c r="BC101" i="4"/>
  <c r="BA101" i="4"/>
  <c r="BE102" i="4" s="1"/>
  <c r="AJ20" i="19"/>
  <c r="Q20" i="19" s="1"/>
  <c r="AL20" i="19" s="1"/>
  <c r="BA107" i="21"/>
  <c r="BC107" i="21"/>
  <c r="BM20" i="18"/>
  <c r="AE20" i="18"/>
  <c r="D20" i="18" s="1"/>
  <c r="AF20" i="18"/>
  <c r="E20" i="18" s="1"/>
  <c r="O21" i="21"/>
  <c r="AI20" i="19"/>
  <c r="AG20" i="18"/>
  <c r="I20" i="18" s="1"/>
  <c r="AH20" i="18"/>
  <c r="J20" i="18" s="1"/>
  <c r="AY20" i="18"/>
  <c r="AN77" i="23" l="1"/>
  <c r="AM77" i="23" s="1"/>
  <c r="CC77" i="1" s="1"/>
  <c r="S77" i="23"/>
  <c r="CB77" i="1"/>
  <c r="AX78" i="23"/>
  <c r="O78" i="23"/>
  <c r="CA78" i="1" s="1"/>
  <c r="AG78" i="23"/>
  <c r="H78" i="23"/>
  <c r="BZ78" i="1" s="1"/>
  <c r="BG78" i="23"/>
  <c r="AP79" i="23"/>
  <c r="AB78" i="23"/>
  <c r="Y78" i="23" s="1"/>
  <c r="AT77" i="23"/>
  <c r="AT78" i="23" s="1"/>
  <c r="BA102" i="4"/>
  <c r="BC102" i="4"/>
  <c r="BA108" i="21"/>
  <c r="BE109" i="21" s="1"/>
  <c r="BE108" i="21"/>
  <c r="BC108" i="21"/>
  <c r="P20" i="19"/>
  <c r="AK20" i="19" s="1"/>
  <c r="AJ20" i="18"/>
  <c r="Q20" i="18" s="1"/>
  <c r="AL20" i="18" s="1"/>
  <c r="F20" i="21"/>
  <c r="AT20" i="21" s="1"/>
  <c r="AI20" i="18"/>
  <c r="P20" i="18" s="1"/>
  <c r="AK20" i="18" s="1"/>
  <c r="I78" i="23" l="1"/>
  <c r="C78" i="23"/>
  <c r="BY78" i="1" s="1"/>
  <c r="AE78" i="23"/>
  <c r="CD77" i="1"/>
  <c r="AW77" i="23"/>
  <c r="T77" i="23"/>
  <c r="U77" i="23" s="1"/>
  <c r="CE77" i="1" s="1"/>
  <c r="BE103" i="4"/>
  <c r="BA103" i="4"/>
  <c r="BE104" i="4" s="1"/>
  <c r="BC103" i="4"/>
  <c r="BA109" i="21"/>
  <c r="BC109" i="21"/>
  <c r="R20" i="19"/>
  <c r="AV20" i="19" s="1"/>
  <c r="B20" i="21"/>
  <c r="AB21" i="21"/>
  <c r="Y21" i="21" s="1"/>
  <c r="AP22" i="21"/>
  <c r="W20" i="21"/>
  <c r="X20" i="21" s="1"/>
  <c r="BG21" i="21"/>
  <c r="K20" i="19"/>
  <c r="AU20" i="19" s="1"/>
  <c r="F20" i="19"/>
  <c r="AT20" i="19" s="1"/>
  <c r="V77" i="23" l="1"/>
  <c r="AO78" i="23"/>
  <c r="D78" i="23"/>
  <c r="BA104" i="4"/>
  <c r="BE105" i="4" s="1"/>
  <c r="BC104" i="4"/>
  <c r="BK21" i="19"/>
  <c r="AR22" i="19"/>
  <c r="AD21" i="19"/>
  <c r="AA21" i="19" s="1"/>
  <c r="O21" i="19" s="1"/>
  <c r="W20" i="19"/>
  <c r="X20" i="19" s="1"/>
  <c r="AN20" i="19" s="1"/>
  <c r="AM20" i="19" s="1"/>
  <c r="AQ22" i="19"/>
  <c r="AC21" i="19"/>
  <c r="Z21" i="19" s="1"/>
  <c r="BI21" i="19"/>
  <c r="AP22" i="19"/>
  <c r="AB21" i="19"/>
  <c r="Y21" i="19" s="1"/>
  <c r="BG21" i="19"/>
  <c r="C21" i="21"/>
  <c r="AN20" i="21"/>
  <c r="AM20" i="21" s="1"/>
  <c r="S20" i="21"/>
  <c r="B20" i="19"/>
  <c r="BL78" i="23" l="1"/>
  <c r="BJ78" i="23"/>
  <c r="AS78" i="23"/>
  <c r="BH78" i="23"/>
  <c r="BC105" i="4"/>
  <c r="BA105" i="4"/>
  <c r="BE106" i="4" s="1"/>
  <c r="F20" i="18"/>
  <c r="S20" i="19"/>
  <c r="C21" i="19"/>
  <c r="H21" i="19"/>
  <c r="K20" i="18"/>
  <c r="AW20" i="21"/>
  <c r="AO21" i="21" s="1"/>
  <c r="BL21" i="21" s="1"/>
  <c r="AX21" i="21" s="1"/>
  <c r="R20" i="18"/>
  <c r="AV20" i="18" s="1"/>
  <c r="BM78" i="23" l="1"/>
  <c r="AF78" i="23"/>
  <c r="BN78" i="23"/>
  <c r="AH78" i="23"/>
  <c r="BO78" i="23"/>
  <c r="AY78" i="23"/>
  <c r="BC106" i="4"/>
  <c r="BA106" i="4"/>
  <c r="AB21" i="18"/>
  <c r="Y21" i="18" s="1"/>
  <c r="C21" i="18" s="1"/>
  <c r="M21" i="1" s="1"/>
  <c r="AT20" i="18"/>
  <c r="AQ22" i="18"/>
  <c r="AU20" i="18"/>
  <c r="BH21" i="21"/>
  <c r="BJ21" i="21"/>
  <c r="AG21" i="21" s="1"/>
  <c r="I21" i="21" s="1"/>
  <c r="T20" i="21"/>
  <c r="U20" i="21" s="1"/>
  <c r="BG21" i="18"/>
  <c r="AC21" i="18"/>
  <c r="Z21" i="18" s="1"/>
  <c r="H21" i="18" s="1"/>
  <c r="N21" i="1" s="1"/>
  <c r="BI21" i="18"/>
  <c r="AW20" i="19"/>
  <c r="T20" i="19" s="1"/>
  <c r="U20" i="19" s="1"/>
  <c r="AP22" i="18"/>
  <c r="V20" i="21"/>
  <c r="B20" i="18"/>
  <c r="L20" i="1" s="1"/>
  <c r="W20" i="18"/>
  <c r="X20" i="18" s="1"/>
  <c r="P20" i="1" s="1"/>
  <c r="AR22" i="18"/>
  <c r="AD21" i="18"/>
  <c r="AA21" i="18" s="1"/>
  <c r="BK21" i="18"/>
  <c r="J78" i="23" l="1"/>
  <c r="K78" i="23" s="1"/>
  <c r="BI79" i="23" s="1"/>
  <c r="AI78" i="23"/>
  <c r="E78" i="23"/>
  <c r="AJ78" i="23"/>
  <c r="Q78" i="23" s="1"/>
  <c r="R78" i="23" s="1"/>
  <c r="BE107" i="4"/>
  <c r="BA107" i="4"/>
  <c r="BC107" i="4"/>
  <c r="AO21" i="19"/>
  <c r="V20" i="19"/>
  <c r="BO21" i="21"/>
  <c r="AS21" i="21"/>
  <c r="O21" i="18"/>
  <c r="O21" i="1" s="1"/>
  <c r="AN20" i="18"/>
  <c r="AM20" i="18" s="1"/>
  <c r="Q20" i="1" s="1"/>
  <c r="CJ20" i="1" s="1"/>
  <c r="S20" i="18"/>
  <c r="AR80" i="23" l="1"/>
  <c r="AD79" i="23"/>
  <c r="AA79" i="23" s="1"/>
  <c r="F78" i="23"/>
  <c r="AL78" i="23"/>
  <c r="P78" i="23"/>
  <c r="AK78" i="23" s="1"/>
  <c r="BK79" i="23"/>
  <c r="AC79" i="23"/>
  <c r="Z79" i="23" s="1"/>
  <c r="AQ80" i="23"/>
  <c r="AU78" i="23"/>
  <c r="BE108" i="4"/>
  <c r="BA108" i="4"/>
  <c r="BC108" i="4"/>
  <c r="BE109" i="4"/>
  <c r="BJ21" i="19"/>
  <c r="BL21" i="19"/>
  <c r="BH21" i="19"/>
  <c r="AS21" i="19"/>
  <c r="R20" i="1"/>
  <c r="AF21" i="21"/>
  <c r="E21" i="21" s="1"/>
  <c r="BM21" i="21"/>
  <c r="BN21" i="21"/>
  <c r="AY21" i="21"/>
  <c r="AE21" i="21"/>
  <c r="D21" i="21" s="1"/>
  <c r="AH21" i="21"/>
  <c r="J21" i="21" s="1"/>
  <c r="K21" i="21" s="1"/>
  <c r="AU21" i="21" s="1"/>
  <c r="AW20" i="18"/>
  <c r="AO21" i="18" s="1"/>
  <c r="BL21" i="18" s="1"/>
  <c r="AX21" i="18" s="1"/>
  <c r="B78" i="23" l="1"/>
  <c r="AP80" i="23"/>
  <c r="AB79" i="23"/>
  <c r="Y79" i="23" s="1"/>
  <c r="BG79" i="23"/>
  <c r="H79" i="23"/>
  <c r="BZ79" i="1" s="1"/>
  <c r="AG79" i="23"/>
  <c r="I79" i="23" s="1"/>
  <c r="W78" i="23"/>
  <c r="X78" i="23" s="1"/>
  <c r="AX79" i="23"/>
  <c r="O79" i="23"/>
  <c r="CA79" i="1" s="1"/>
  <c r="BA109" i="4"/>
  <c r="BC109" i="4"/>
  <c r="BM21" i="19"/>
  <c r="AE21" i="19"/>
  <c r="D21" i="19" s="1"/>
  <c r="BO21" i="19"/>
  <c r="AY21" i="19"/>
  <c r="BN21" i="19"/>
  <c r="AG21" i="19"/>
  <c r="I21" i="19" s="1"/>
  <c r="AC22" i="21"/>
  <c r="Z22" i="21" s="1"/>
  <c r="H22" i="21" s="1"/>
  <c r="AQ23" i="21"/>
  <c r="AX21" i="19"/>
  <c r="AF21" i="19"/>
  <c r="E21" i="19" s="1"/>
  <c r="F21" i="19" s="1"/>
  <c r="AH21" i="19"/>
  <c r="J21" i="19" s="1"/>
  <c r="BH21" i="18"/>
  <c r="BJ21" i="18"/>
  <c r="AG21" i="18" s="1"/>
  <c r="I21" i="18" s="1"/>
  <c r="T20" i="18"/>
  <c r="U20" i="18" s="1"/>
  <c r="S20" i="1" s="1"/>
  <c r="BI22" i="21"/>
  <c r="AJ21" i="21"/>
  <c r="AI21" i="21"/>
  <c r="P21" i="21" s="1"/>
  <c r="AK21" i="21" s="1"/>
  <c r="V20" i="18"/>
  <c r="CB78" i="1" l="1"/>
  <c r="AN78" i="23"/>
  <c r="AM78" i="23" s="1"/>
  <c r="CC78" i="1" s="1"/>
  <c r="C79" i="23"/>
  <c r="BY79" i="1" s="1"/>
  <c r="AE79" i="23"/>
  <c r="S78" i="23"/>
  <c r="BX78" i="1"/>
  <c r="K21" i="19"/>
  <c r="BI22" i="19" s="1"/>
  <c r="AT21" i="19"/>
  <c r="AB22" i="19"/>
  <c r="Y22" i="19" s="1"/>
  <c r="AP23" i="19"/>
  <c r="BG22" i="19"/>
  <c r="AJ21" i="19"/>
  <c r="Q21" i="19" s="1"/>
  <c r="AL21" i="19" s="1"/>
  <c r="AI21" i="19"/>
  <c r="P21" i="19" s="1"/>
  <c r="AK21" i="19" s="1"/>
  <c r="Q21" i="21"/>
  <c r="AL21" i="21" s="1"/>
  <c r="BO21" i="18"/>
  <c r="BN21" i="18"/>
  <c r="BM21" i="18"/>
  <c r="AS21" i="18"/>
  <c r="T78" i="23" l="1"/>
  <c r="U78" i="23" s="1"/>
  <c r="CE78" i="1" s="1"/>
  <c r="CD78" i="1"/>
  <c r="AW78" i="23"/>
  <c r="D79" i="23"/>
  <c r="R21" i="21"/>
  <c r="AD22" i="21" s="1"/>
  <c r="AA22" i="21" s="1"/>
  <c r="C22" i="19"/>
  <c r="AC22" i="19"/>
  <c r="Z22" i="19" s="1"/>
  <c r="H22" i="19" s="1"/>
  <c r="AQ23" i="19"/>
  <c r="AU21" i="19"/>
  <c r="AE21" i="18"/>
  <c r="D21" i="18" s="1"/>
  <c r="AH21" i="18"/>
  <c r="J21" i="18" s="1"/>
  <c r="AF21" i="18"/>
  <c r="E21" i="18" s="1"/>
  <c r="AY21" i="18"/>
  <c r="BK22" i="21" l="1"/>
  <c r="AV21" i="21"/>
  <c r="AR23" i="21"/>
  <c r="AO79" i="23"/>
  <c r="V78" i="23"/>
  <c r="AI21" i="18"/>
  <c r="P21" i="18" s="1"/>
  <c r="R21" i="19"/>
  <c r="F21" i="21"/>
  <c r="AT21" i="21" s="1"/>
  <c r="O22" i="21"/>
  <c r="AJ21" i="18"/>
  <c r="BL79" i="23" l="1"/>
  <c r="AS79" i="23"/>
  <c r="BJ79" i="23"/>
  <c r="BH79" i="23"/>
  <c r="AK21" i="18"/>
  <c r="Q21" i="18"/>
  <c r="AL21" i="18" s="1"/>
  <c r="W21" i="19"/>
  <c r="X21" i="19" s="1"/>
  <c r="AV21" i="19"/>
  <c r="AD22" i="19"/>
  <c r="AA22" i="19" s="1"/>
  <c r="O22" i="19" s="1"/>
  <c r="AR23" i="19"/>
  <c r="BK22" i="19"/>
  <c r="B21" i="19"/>
  <c r="B21" i="21"/>
  <c r="AB22" i="21"/>
  <c r="Y22" i="21" s="1"/>
  <c r="AP23" i="21"/>
  <c r="W21" i="21"/>
  <c r="X21" i="21" s="1"/>
  <c r="BG22" i="21"/>
  <c r="BM79" i="23" l="1"/>
  <c r="AF79" i="23"/>
  <c r="BN79" i="23"/>
  <c r="AH79" i="23"/>
  <c r="BO79" i="23"/>
  <c r="AY79" i="23"/>
  <c r="R21" i="18"/>
  <c r="AN21" i="19"/>
  <c r="AM21" i="19" s="1"/>
  <c r="S21" i="19"/>
  <c r="F21" i="18"/>
  <c r="AT21" i="18" s="1"/>
  <c r="C22" i="21"/>
  <c r="AN21" i="21"/>
  <c r="AM21" i="21" s="1"/>
  <c r="S21" i="21"/>
  <c r="K21" i="18"/>
  <c r="J79" i="23" l="1"/>
  <c r="K79" i="23" s="1"/>
  <c r="AI79" i="23"/>
  <c r="E79" i="23"/>
  <c r="AJ79" i="23"/>
  <c r="Q79" i="23" s="1"/>
  <c r="R79" i="23" s="1"/>
  <c r="AD22" i="18"/>
  <c r="AA22" i="18" s="1"/>
  <c r="BK22" i="18"/>
  <c r="AV21" i="18"/>
  <c r="AR23" i="18"/>
  <c r="AW21" i="19"/>
  <c r="AO22" i="19" s="1"/>
  <c r="AP23" i="18"/>
  <c r="AB22" i="18"/>
  <c r="Y22" i="18" s="1"/>
  <c r="BG22" i="18"/>
  <c r="AW21" i="21"/>
  <c r="AO22" i="21" s="1"/>
  <c r="BL22" i="21" s="1"/>
  <c r="AY22" i="21" s="1"/>
  <c r="B21" i="18"/>
  <c r="L21" i="1" s="1"/>
  <c r="AC22" i="18"/>
  <c r="Z22" i="18" s="1"/>
  <c r="AQ23" i="18"/>
  <c r="AU21" i="18"/>
  <c r="BI22" i="18"/>
  <c r="W21" i="18"/>
  <c r="X21" i="18" s="1"/>
  <c r="P21" i="1" s="1"/>
  <c r="AD80" i="23" l="1"/>
  <c r="AA80" i="23" s="1"/>
  <c r="AR81" i="23"/>
  <c r="AV79" i="23"/>
  <c r="F79" i="23"/>
  <c r="AL79" i="23"/>
  <c r="P79" i="23"/>
  <c r="AK79" i="23" s="1"/>
  <c r="BK80" i="23"/>
  <c r="BI80" i="23"/>
  <c r="W79" i="23"/>
  <c r="X79" i="23" s="1"/>
  <c r="AQ81" i="23"/>
  <c r="AC80" i="23"/>
  <c r="Z80" i="23" s="1"/>
  <c r="AU79" i="23"/>
  <c r="AU80" i="23" s="1"/>
  <c r="O22" i="18"/>
  <c r="O22" i="1" s="1"/>
  <c r="T21" i="19"/>
  <c r="U21" i="19" s="1"/>
  <c r="BL22" i="19"/>
  <c r="AY22" i="19" s="1"/>
  <c r="BH22" i="21"/>
  <c r="BJ22" i="21"/>
  <c r="BH22" i="19"/>
  <c r="AE22" i="19" s="1"/>
  <c r="D22" i="19" s="1"/>
  <c r="BJ22" i="19"/>
  <c r="AG22" i="19" s="1"/>
  <c r="I22" i="19" s="1"/>
  <c r="T21" i="21"/>
  <c r="U21" i="21" s="1"/>
  <c r="V21" i="19"/>
  <c r="C22" i="18"/>
  <c r="M22" i="1" s="1"/>
  <c r="V21" i="21"/>
  <c r="H22" i="18"/>
  <c r="N22" i="1" s="1"/>
  <c r="AN21" i="18"/>
  <c r="AM21" i="18" s="1"/>
  <c r="Q21" i="1" s="1"/>
  <c r="CJ21" i="1" s="1"/>
  <c r="S21" i="18"/>
  <c r="B79" i="23" l="1"/>
  <c r="BX79" i="1" s="1"/>
  <c r="AT79" i="23"/>
  <c r="AT80" i="23" s="1"/>
  <c r="AB80" i="23"/>
  <c r="Y80" i="23" s="1"/>
  <c r="AP81" i="23"/>
  <c r="BG80" i="23"/>
  <c r="H80" i="23"/>
  <c r="BZ80" i="1" s="1"/>
  <c r="AG80" i="23"/>
  <c r="S79" i="23"/>
  <c r="AN79" i="23"/>
  <c r="AM79" i="23" s="1"/>
  <c r="CC79" i="1" s="1"/>
  <c r="CB79" i="1"/>
  <c r="O80" i="23"/>
  <c r="CA80" i="1" s="1"/>
  <c r="AX80" i="23"/>
  <c r="R21" i="1"/>
  <c r="AS22" i="19"/>
  <c r="BO22" i="19"/>
  <c r="BN22" i="19"/>
  <c r="BM22" i="21"/>
  <c r="BO22" i="21"/>
  <c r="AS22" i="21"/>
  <c r="BN22" i="21"/>
  <c r="AW21" i="18"/>
  <c r="CD79" i="1" l="1"/>
  <c r="AW79" i="23"/>
  <c r="T79" i="23"/>
  <c r="U79" i="23" s="1"/>
  <c r="CE79" i="1" s="1"/>
  <c r="C80" i="23"/>
  <c r="BY80" i="1" s="1"/>
  <c r="AE80" i="23"/>
  <c r="I80" i="23"/>
  <c r="T21" i="18"/>
  <c r="U21" i="18" s="1"/>
  <c r="S21" i="1" s="1"/>
  <c r="AO22" i="18"/>
  <c r="BL22" i="18" s="1"/>
  <c r="AY22" i="18" s="1"/>
  <c r="BM22" i="19"/>
  <c r="AH22" i="19"/>
  <c r="J22" i="19" s="1"/>
  <c r="K22" i="19" s="1"/>
  <c r="AU22" i="19" s="1"/>
  <c r="AX22" i="19"/>
  <c r="AF22" i="19"/>
  <c r="E22" i="19" s="1"/>
  <c r="F22" i="19" s="1"/>
  <c r="AT22" i="19" s="1"/>
  <c r="AF22" i="21"/>
  <c r="E22" i="21" s="1"/>
  <c r="AH22" i="21"/>
  <c r="J22" i="21" s="1"/>
  <c r="AG22" i="21"/>
  <c r="I22" i="21" s="1"/>
  <c r="AX22" i="21"/>
  <c r="AE22" i="21"/>
  <c r="D22" i="21" s="1"/>
  <c r="V21" i="18"/>
  <c r="D80" i="23" l="1"/>
  <c r="V79" i="23"/>
  <c r="AO80" i="23"/>
  <c r="AB23" i="19"/>
  <c r="Y23" i="19" s="1"/>
  <c r="AP24" i="19"/>
  <c r="AQ24" i="19"/>
  <c r="AC23" i="19"/>
  <c r="Z23" i="19" s="1"/>
  <c r="H23" i="19" s="1"/>
  <c r="BH22" i="18"/>
  <c r="BJ22" i="18"/>
  <c r="BN22" i="18" s="1"/>
  <c r="BG23" i="19"/>
  <c r="AJ22" i="19"/>
  <c r="Q22" i="19" s="1"/>
  <c r="AL22" i="19" s="1"/>
  <c r="AI22" i="19"/>
  <c r="P22" i="19" s="1"/>
  <c r="AK22" i="19" s="1"/>
  <c r="BI23" i="19"/>
  <c r="AJ22" i="21"/>
  <c r="Q22" i="21" s="1"/>
  <c r="AL22" i="21" s="1"/>
  <c r="AI22" i="21"/>
  <c r="P22" i="21" s="1"/>
  <c r="AK22" i="21" s="1"/>
  <c r="BO22" i="18"/>
  <c r="AS22" i="18"/>
  <c r="BH80" i="23" l="1"/>
  <c r="BL80" i="23"/>
  <c r="BJ80" i="23"/>
  <c r="AS80" i="23"/>
  <c r="C23" i="19"/>
  <c r="BM22" i="18"/>
  <c r="AF22" i="18"/>
  <c r="E22" i="18" s="1"/>
  <c r="AE22" i="18"/>
  <c r="D22" i="18" s="1"/>
  <c r="AH22" i="18"/>
  <c r="J22" i="18" s="1"/>
  <c r="AG22" i="18"/>
  <c r="I22" i="18" s="1"/>
  <c r="AX22" i="18"/>
  <c r="BN80" i="23" l="1"/>
  <c r="AH80" i="23"/>
  <c r="BO80" i="23"/>
  <c r="AY80" i="23"/>
  <c r="BM80" i="23"/>
  <c r="AF80" i="23"/>
  <c r="R22" i="21"/>
  <c r="AV22" i="21" s="1"/>
  <c r="F22" i="21"/>
  <c r="AT22" i="21" s="1"/>
  <c r="K22" i="21"/>
  <c r="AU22" i="21" s="1"/>
  <c r="AI22" i="18"/>
  <c r="AJ22" i="18"/>
  <c r="Q22" i="18" s="1"/>
  <c r="AL22" i="18" s="1"/>
  <c r="AJ80" i="23" l="1"/>
  <c r="Q80" i="23" s="1"/>
  <c r="R80" i="23" s="1"/>
  <c r="E80" i="23"/>
  <c r="J80" i="23"/>
  <c r="K80" i="23" s="1"/>
  <c r="BI81" i="23" s="1"/>
  <c r="AI80" i="23"/>
  <c r="P22" i="18"/>
  <c r="AK22" i="18" s="1"/>
  <c r="AQ24" i="21"/>
  <c r="AC23" i="21"/>
  <c r="Z23" i="21" s="1"/>
  <c r="BI23" i="21"/>
  <c r="AP24" i="21"/>
  <c r="AB23" i="21"/>
  <c r="Y23" i="21" s="1"/>
  <c r="BG23" i="21"/>
  <c r="AD23" i="21"/>
  <c r="AA23" i="21" s="1"/>
  <c r="AR24" i="21"/>
  <c r="W22" i="21"/>
  <c r="X22" i="21" s="1"/>
  <c r="BK23" i="21"/>
  <c r="BK81" i="23" l="1"/>
  <c r="P80" i="23"/>
  <c r="AK80" i="23" s="1"/>
  <c r="AC81" i="23"/>
  <c r="Z81" i="23" s="1"/>
  <c r="AQ82" i="23"/>
  <c r="F80" i="23"/>
  <c r="W80" i="23" s="1"/>
  <c r="X80" i="23" s="1"/>
  <c r="AL80" i="23"/>
  <c r="AV80" i="23"/>
  <c r="AD81" i="23"/>
  <c r="AA81" i="23" s="1"/>
  <c r="AR82" i="23"/>
  <c r="R22" i="19"/>
  <c r="AV22" i="19" s="1"/>
  <c r="B22" i="19"/>
  <c r="B22" i="21"/>
  <c r="S22" i="21" s="1"/>
  <c r="C23" i="21"/>
  <c r="H23" i="21"/>
  <c r="AN22" i="21"/>
  <c r="AM22" i="21" s="1"/>
  <c r="O23" i="21"/>
  <c r="R22" i="18"/>
  <c r="AD23" i="18" s="1"/>
  <c r="AA23" i="18" s="1"/>
  <c r="K22" i="18"/>
  <c r="CB80" i="1" l="1"/>
  <c r="AN80" i="23"/>
  <c r="AM80" i="23" s="1"/>
  <c r="CC80" i="1" s="1"/>
  <c r="H81" i="23"/>
  <c r="BZ81" i="1" s="1"/>
  <c r="AG81" i="23"/>
  <c r="I81" i="23" s="1"/>
  <c r="B80" i="23"/>
  <c r="AX81" i="23"/>
  <c r="O81" i="23"/>
  <c r="CA81" i="1" s="1"/>
  <c r="AB81" i="23"/>
  <c r="Y81" i="23" s="1"/>
  <c r="AP82" i="23"/>
  <c r="BG81" i="23"/>
  <c r="W22" i="19"/>
  <c r="X22" i="19" s="1"/>
  <c r="BK23" i="19"/>
  <c r="AD23" i="19"/>
  <c r="AA23" i="19" s="1"/>
  <c r="O23" i="19" s="1"/>
  <c r="AR24" i="19"/>
  <c r="AW22" i="21"/>
  <c r="AO23" i="21" s="1"/>
  <c r="BL23" i="21" s="1"/>
  <c r="AY23" i="21" s="1"/>
  <c r="BK23" i="18"/>
  <c r="AV22" i="18"/>
  <c r="AR24" i="18"/>
  <c r="AQ24" i="18"/>
  <c r="AC23" i="18"/>
  <c r="Z23" i="18" s="1"/>
  <c r="AU22" i="18"/>
  <c r="BI23" i="18"/>
  <c r="B22" i="18"/>
  <c r="L22" i="1" s="1"/>
  <c r="F22" i="18"/>
  <c r="AT22" i="18" s="1"/>
  <c r="O23" i="18"/>
  <c r="O23" i="1" s="1"/>
  <c r="S80" i="23" l="1"/>
  <c r="BX80" i="1"/>
  <c r="C81" i="23"/>
  <c r="BY81" i="1" s="1"/>
  <c r="AE81" i="23"/>
  <c r="BH23" i="21"/>
  <c r="AF23" i="21" s="1"/>
  <c r="E23" i="21" s="1"/>
  <c r="BJ23" i="21"/>
  <c r="AG23" i="21" s="1"/>
  <c r="I23" i="21" s="1"/>
  <c r="T22" i="21"/>
  <c r="U22" i="21" s="1"/>
  <c r="AN22" i="19"/>
  <c r="AM22" i="19" s="1"/>
  <c r="S22" i="19"/>
  <c r="V22" i="21"/>
  <c r="H23" i="18"/>
  <c r="N23" i="1" s="1"/>
  <c r="AP24" i="18"/>
  <c r="AB23" i="18"/>
  <c r="Y23" i="18" s="1"/>
  <c r="BG23" i="18"/>
  <c r="W22" i="18"/>
  <c r="X22" i="18" s="1"/>
  <c r="P22" i="1" s="1"/>
  <c r="D81" i="23" l="1"/>
  <c r="T80" i="23"/>
  <c r="U80" i="23" s="1"/>
  <c r="CE80" i="1" s="1"/>
  <c r="CD80" i="1"/>
  <c r="AW80" i="23"/>
  <c r="AW22" i="19"/>
  <c r="AO23" i="19" s="1"/>
  <c r="BN23" i="21"/>
  <c r="BO23" i="21"/>
  <c r="BM23" i="21"/>
  <c r="AS23" i="21"/>
  <c r="AN22" i="18"/>
  <c r="AM22" i="18" s="1"/>
  <c r="Q22" i="1" s="1"/>
  <c r="CJ22" i="1" s="1"/>
  <c r="S22" i="18"/>
  <c r="C23" i="18"/>
  <c r="M23" i="1" s="1"/>
  <c r="AO81" i="23" l="1"/>
  <c r="V80" i="23"/>
  <c r="BL23" i="19"/>
  <c r="AY23" i="19" s="1"/>
  <c r="BH23" i="19"/>
  <c r="BJ23" i="19"/>
  <c r="V22" i="19"/>
  <c r="T22" i="19"/>
  <c r="U22" i="19" s="1"/>
  <c r="R22" i="1"/>
  <c r="AE23" i="21"/>
  <c r="D23" i="21" s="1"/>
  <c r="F23" i="21" s="1"/>
  <c r="AX23" i="21"/>
  <c r="AH23" i="21"/>
  <c r="J23" i="21" s="1"/>
  <c r="AS23" i="19"/>
  <c r="AW22" i="18"/>
  <c r="BL81" i="23" l="1"/>
  <c r="AS81" i="23"/>
  <c r="BH81" i="23"/>
  <c r="BJ81" i="23"/>
  <c r="AP25" i="21"/>
  <c r="AB24" i="21"/>
  <c r="Y24" i="21" s="1"/>
  <c r="C24" i="21" s="1"/>
  <c r="AT23" i="21"/>
  <c r="BM23" i="19"/>
  <c r="AF23" i="19"/>
  <c r="E23" i="19" s="1"/>
  <c r="BO23" i="19"/>
  <c r="BN23" i="19"/>
  <c r="AG23" i="19"/>
  <c r="I23" i="19" s="1"/>
  <c r="T22" i="18"/>
  <c r="U22" i="18" s="1"/>
  <c r="S22" i="1" s="1"/>
  <c r="AO23" i="18"/>
  <c r="BL23" i="18" s="1"/>
  <c r="AY23" i="18" s="1"/>
  <c r="AJ23" i="21"/>
  <c r="AI23" i="21"/>
  <c r="P23" i="21" s="1"/>
  <c r="AK23" i="21" s="1"/>
  <c r="BG24" i="21"/>
  <c r="AH23" i="19"/>
  <c r="J23" i="19" s="1"/>
  <c r="AE23" i="19"/>
  <c r="D23" i="19" s="1"/>
  <c r="AX23" i="19"/>
  <c r="V22" i="18"/>
  <c r="BN81" i="23" l="1"/>
  <c r="AH81" i="23"/>
  <c r="BM81" i="23"/>
  <c r="AF81" i="23"/>
  <c r="BO81" i="23"/>
  <c r="AY81" i="23"/>
  <c r="F23" i="19"/>
  <c r="AB24" i="19" s="1"/>
  <c r="Y24" i="19" s="1"/>
  <c r="C24" i="19" s="1"/>
  <c r="BH23" i="18"/>
  <c r="BJ23" i="18"/>
  <c r="BN23" i="18" s="1"/>
  <c r="Q23" i="21"/>
  <c r="AJ23" i="19"/>
  <c r="AI23" i="19"/>
  <c r="P23" i="19" s="1"/>
  <c r="AK23" i="19" s="1"/>
  <c r="BO23" i="18"/>
  <c r="AS23" i="18"/>
  <c r="AJ81" i="23" l="1"/>
  <c r="Q81" i="23" s="1"/>
  <c r="R81" i="23" s="1"/>
  <c r="E81" i="23"/>
  <c r="J81" i="23"/>
  <c r="K81" i="23" s="1"/>
  <c r="AI81" i="23"/>
  <c r="BG24" i="19"/>
  <c r="AT23" i="19"/>
  <c r="AP25" i="19"/>
  <c r="BM23" i="18"/>
  <c r="AF23" i="18"/>
  <c r="E23" i="18" s="1"/>
  <c r="R23" i="21"/>
  <c r="AV23" i="21" s="1"/>
  <c r="AL23" i="21"/>
  <c r="Q23" i="19"/>
  <c r="AG23" i="18"/>
  <c r="I23" i="18" s="1"/>
  <c r="AE23" i="18"/>
  <c r="D23" i="18" s="1"/>
  <c r="AH23" i="18"/>
  <c r="J23" i="18" s="1"/>
  <c r="AX23" i="18"/>
  <c r="BK82" i="23" l="1"/>
  <c r="P81" i="23"/>
  <c r="AK81" i="23" s="1"/>
  <c r="BI82" i="23"/>
  <c r="AC82" i="23"/>
  <c r="Z82" i="23" s="1"/>
  <c r="AU81" i="23"/>
  <c r="AU82" i="23" s="1"/>
  <c r="AQ83" i="23"/>
  <c r="F81" i="23"/>
  <c r="W81" i="23" s="1"/>
  <c r="X81" i="23" s="1"/>
  <c r="AL81" i="23"/>
  <c r="AR83" i="23"/>
  <c r="AD82" i="23"/>
  <c r="AA82" i="23" s="1"/>
  <c r="AV81" i="23"/>
  <c r="AR25" i="21"/>
  <c r="AD24" i="21"/>
  <c r="AA24" i="21" s="1"/>
  <c r="BK24" i="21"/>
  <c r="R23" i="19"/>
  <c r="AL23" i="19"/>
  <c r="K23" i="21"/>
  <c r="AJ23" i="18"/>
  <c r="Q23" i="18" s="1"/>
  <c r="AL23" i="18" s="1"/>
  <c r="AI23" i="18"/>
  <c r="P23" i="18" s="1"/>
  <c r="AK23" i="18" s="1"/>
  <c r="H82" i="23" l="1"/>
  <c r="BZ82" i="1" s="1"/>
  <c r="AG82" i="23"/>
  <c r="AN81" i="23"/>
  <c r="AM81" i="23" s="1"/>
  <c r="CC81" i="1" s="1"/>
  <c r="CB81" i="1"/>
  <c r="O82" i="23"/>
  <c r="CA82" i="1" s="1"/>
  <c r="AX82" i="23"/>
  <c r="BG82" i="23"/>
  <c r="AT81" i="23"/>
  <c r="AT82" i="23" s="1"/>
  <c r="AP83" i="23"/>
  <c r="AB82" i="23"/>
  <c r="Y82" i="23" s="1"/>
  <c r="B81" i="23"/>
  <c r="BX81" i="1" s="1"/>
  <c r="AR25" i="19"/>
  <c r="AV23" i="19"/>
  <c r="O24" i="21"/>
  <c r="BK24" i="19"/>
  <c r="AD24" i="19"/>
  <c r="AA24" i="19" s="1"/>
  <c r="O24" i="19" s="1"/>
  <c r="B23" i="21"/>
  <c r="AU23" i="21"/>
  <c r="BI24" i="21"/>
  <c r="W23" i="21"/>
  <c r="X23" i="21" s="1"/>
  <c r="AQ25" i="21"/>
  <c r="AC24" i="21"/>
  <c r="Z24" i="21" s="1"/>
  <c r="K23" i="19"/>
  <c r="B23" i="19"/>
  <c r="C82" i="23" l="1"/>
  <c r="BY82" i="1" s="1"/>
  <c r="AE82" i="23"/>
  <c r="S81" i="23"/>
  <c r="I82" i="23"/>
  <c r="H24" i="21"/>
  <c r="AN23" i="21"/>
  <c r="AM23" i="21" s="1"/>
  <c r="S23" i="21"/>
  <c r="AQ25" i="19"/>
  <c r="AC24" i="19"/>
  <c r="Z24" i="19" s="1"/>
  <c r="AU23" i="19"/>
  <c r="W23" i="19"/>
  <c r="X23" i="19" s="1"/>
  <c r="BI24" i="19"/>
  <c r="AW81" i="23" l="1"/>
  <c r="CD81" i="1"/>
  <c r="T81" i="23"/>
  <c r="U81" i="23" s="1"/>
  <c r="CE81" i="1" s="1"/>
  <c r="D82" i="23"/>
  <c r="AW23" i="21"/>
  <c r="S23" i="19"/>
  <c r="AN23" i="19"/>
  <c r="AM23" i="19" s="1"/>
  <c r="H24" i="19"/>
  <c r="R23" i="18"/>
  <c r="AV23" i="18" s="1"/>
  <c r="AO82" i="23" l="1"/>
  <c r="V81" i="23"/>
  <c r="T23" i="21"/>
  <c r="U23" i="21" s="1"/>
  <c r="AO24" i="21"/>
  <c r="BL24" i="21" s="1"/>
  <c r="AX24" i="21" s="1"/>
  <c r="V23" i="21"/>
  <c r="AW23" i="19"/>
  <c r="AO24" i="19" s="1"/>
  <c r="BL24" i="19" s="1"/>
  <c r="AY24" i="19" s="1"/>
  <c r="K23" i="18"/>
  <c r="AU23" i="18" s="1"/>
  <c r="AD24" i="18"/>
  <c r="AA24" i="18" s="1"/>
  <c r="AR25" i="18"/>
  <c r="BK24" i="18"/>
  <c r="B23" i="18"/>
  <c r="L23" i="1" s="1"/>
  <c r="F23" i="18"/>
  <c r="AT23" i="18" s="1"/>
  <c r="BJ82" i="23" l="1"/>
  <c r="BL82" i="23"/>
  <c r="AS82" i="23"/>
  <c r="BH82" i="23"/>
  <c r="BH24" i="21"/>
  <c r="BJ24" i="21"/>
  <c r="BH24" i="19"/>
  <c r="AE24" i="19" s="1"/>
  <c r="D24" i="19" s="1"/>
  <c r="BJ24" i="19"/>
  <c r="AH24" i="19" s="1"/>
  <c r="J24" i="19" s="1"/>
  <c r="T23" i="19"/>
  <c r="U23" i="19" s="1"/>
  <c r="AS24" i="21"/>
  <c r="BO24" i="21"/>
  <c r="V23" i="19"/>
  <c r="W23" i="18"/>
  <c r="X23" i="18" s="1"/>
  <c r="P23" i="1" s="1"/>
  <c r="BI24" i="18"/>
  <c r="AQ25" i="18"/>
  <c r="AC24" i="18"/>
  <c r="Z24" i="18" s="1"/>
  <c r="H24" i="18" s="1"/>
  <c r="N24" i="1" s="1"/>
  <c r="O24" i="18"/>
  <c r="O24" i="1" s="1"/>
  <c r="AB24" i="18"/>
  <c r="Y24" i="18" s="1"/>
  <c r="AP25" i="18"/>
  <c r="BG24" i="18"/>
  <c r="BM82" i="23" l="1"/>
  <c r="AF82" i="23"/>
  <c r="BO82" i="23"/>
  <c r="AY82" i="23"/>
  <c r="BN82" i="23"/>
  <c r="AH82" i="23"/>
  <c r="BN24" i="21"/>
  <c r="AG24" i="21"/>
  <c r="I24" i="21" s="1"/>
  <c r="BM24" i="21"/>
  <c r="AE24" i="21"/>
  <c r="D24" i="21" s="1"/>
  <c r="S23" i="18"/>
  <c r="AN23" i="18"/>
  <c r="AM23" i="18" s="1"/>
  <c r="Q23" i="1" s="1"/>
  <c r="CJ23" i="1" s="1"/>
  <c r="AF24" i="21"/>
  <c r="E24" i="21" s="1"/>
  <c r="AH24" i="21"/>
  <c r="J24" i="21" s="1"/>
  <c r="AY24" i="21"/>
  <c r="BO24" i="19"/>
  <c r="BM24" i="19"/>
  <c r="BN24" i="19"/>
  <c r="AS24" i="19"/>
  <c r="C24" i="18"/>
  <c r="M24" i="1" s="1"/>
  <c r="J82" i="23" l="1"/>
  <c r="K82" i="23" s="1"/>
  <c r="BI83" i="23" s="1"/>
  <c r="AI82" i="23"/>
  <c r="E82" i="23"/>
  <c r="AJ82" i="23"/>
  <c r="Q82" i="23" s="1"/>
  <c r="R23" i="1"/>
  <c r="AW23" i="18"/>
  <c r="AI24" i="21"/>
  <c r="P24" i="21" s="1"/>
  <c r="AK24" i="21" s="1"/>
  <c r="AJ24" i="21"/>
  <c r="Q24" i="21" s="1"/>
  <c r="AL24" i="21" s="1"/>
  <c r="AG24" i="19"/>
  <c r="I24" i="19" s="1"/>
  <c r="K24" i="19" s="1"/>
  <c r="AF24" i="19"/>
  <c r="E24" i="19" s="1"/>
  <c r="AX24" i="19"/>
  <c r="AI24" i="19" s="1"/>
  <c r="P24" i="19" s="1"/>
  <c r="P82" i="23" l="1"/>
  <c r="F82" i="23"/>
  <c r="AL82" i="23"/>
  <c r="AQ84" i="23"/>
  <c r="AC83" i="23"/>
  <c r="Z83" i="23" s="1"/>
  <c r="AQ26" i="19"/>
  <c r="AC25" i="19"/>
  <c r="Z25" i="19" s="1"/>
  <c r="H25" i="19" s="1"/>
  <c r="AU24" i="19"/>
  <c r="V23" i="18"/>
  <c r="AO24" i="18"/>
  <c r="BL24" i="18" s="1"/>
  <c r="T23" i="18"/>
  <c r="U23" i="18" s="1"/>
  <c r="S23" i="1" s="1"/>
  <c r="AK24" i="19"/>
  <c r="AJ24" i="19"/>
  <c r="BI25" i="19"/>
  <c r="AG83" i="23" l="1"/>
  <c r="I83" i="23" s="1"/>
  <c r="H83" i="23"/>
  <c r="BZ83" i="1" s="1"/>
  <c r="AP84" i="23"/>
  <c r="AB83" i="23"/>
  <c r="Y83" i="23" s="1"/>
  <c r="BG83" i="23"/>
  <c r="AK82" i="23"/>
  <c r="B82" i="23" s="1"/>
  <c r="R82" i="23"/>
  <c r="W82" i="23" s="1"/>
  <c r="X82" i="23" s="1"/>
  <c r="BH24" i="18"/>
  <c r="BM24" i="18" s="1"/>
  <c r="BJ24" i="18"/>
  <c r="BN24" i="18" s="1"/>
  <c r="Q24" i="19"/>
  <c r="AS24" i="18"/>
  <c r="BO24" i="18"/>
  <c r="R24" i="21"/>
  <c r="BK25" i="21" s="1"/>
  <c r="K24" i="21"/>
  <c r="AX24" i="18"/>
  <c r="S82" i="23" l="1"/>
  <c r="AN82" i="23"/>
  <c r="AM82" i="23" s="1"/>
  <c r="CC82" i="1" s="1"/>
  <c r="CB82" i="1"/>
  <c r="BX82" i="1"/>
  <c r="C83" i="23"/>
  <c r="BY83" i="1" s="1"/>
  <c r="AF83" i="23"/>
  <c r="AV82" i="23"/>
  <c r="AD83" i="23"/>
  <c r="AA83" i="23" s="1"/>
  <c r="AR84" i="23"/>
  <c r="BK83" i="23"/>
  <c r="AE24" i="18"/>
  <c r="D24" i="18" s="1"/>
  <c r="AH24" i="18"/>
  <c r="J24" i="18" s="1"/>
  <c r="AF24" i="18"/>
  <c r="E24" i="18" s="1"/>
  <c r="R24" i="19"/>
  <c r="AD25" i="19" s="1"/>
  <c r="AA25" i="19" s="1"/>
  <c r="O25" i="19" s="1"/>
  <c r="AL24" i="19"/>
  <c r="AG24" i="18"/>
  <c r="I24" i="18" s="1"/>
  <c r="AY24" i="18"/>
  <c r="AD25" i="21"/>
  <c r="AA25" i="21" s="1"/>
  <c r="AR26" i="21"/>
  <c r="AV24" i="21"/>
  <c r="F24" i="19"/>
  <c r="AT24" i="19" s="1"/>
  <c r="B24" i="21"/>
  <c r="F24" i="21"/>
  <c r="AT24" i="21" s="1"/>
  <c r="AC25" i="21"/>
  <c r="Z25" i="21" s="1"/>
  <c r="AQ26" i="21"/>
  <c r="AU24" i="21"/>
  <c r="BI25" i="21"/>
  <c r="AI24" i="18" l="1"/>
  <c r="P24" i="18" s="1"/>
  <c r="E83" i="23"/>
  <c r="O83" i="23"/>
  <c r="CA83" i="1" s="1"/>
  <c r="AY83" i="23"/>
  <c r="T82" i="23"/>
  <c r="U82" i="23" s="1"/>
  <c r="CE82" i="1" s="1"/>
  <c r="AW82" i="23"/>
  <c r="CD82" i="1"/>
  <c r="AK24" i="18"/>
  <c r="AJ24" i="18"/>
  <c r="Q24" i="18" s="1"/>
  <c r="AL24" i="18" s="1"/>
  <c r="O25" i="21"/>
  <c r="AR26" i="19"/>
  <c r="AV24" i="19"/>
  <c r="BK25" i="19"/>
  <c r="B24" i="19"/>
  <c r="W24" i="21"/>
  <c r="X24" i="21" s="1"/>
  <c r="AB25" i="21"/>
  <c r="Y25" i="21" s="1"/>
  <c r="AP26" i="21"/>
  <c r="BG25" i="21"/>
  <c r="H25" i="21"/>
  <c r="AB25" i="19"/>
  <c r="Y25" i="19" s="1"/>
  <c r="AP26" i="19"/>
  <c r="W24" i="19"/>
  <c r="X24" i="19" s="1"/>
  <c r="BG25" i="19"/>
  <c r="V82" i="23" l="1"/>
  <c r="AO83" i="23"/>
  <c r="C25" i="21"/>
  <c r="AN24" i="21"/>
  <c r="AM24" i="21" s="1"/>
  <c r="S24" i="21"/>
  <c r="C25" i="19"/>
  <c r="S24" i="19"/>
  <c r="AN24" i="19"/>
  <c r="AM24" i="19" s="1"/>
  <c r="BJ83" i="23" l="1"/>
  <c r="BH83" i="23"/>
  <c r="AS83" i="23"/>
  <c r="BL83" i="23"/>
  <c r="AW24" i="21"/>
  <c r="AO25" i="21" s="1"/>
  <c r="BL25" i="21" s="1"/>
  <c r="AX25" i="21" s="1"/>
  <c r="AW24" i="19"/>
  <c r="AO25" i="19" s="1"/>
  <c r="BL25" i="19" s="1"/>
  <c r="AX25" i="19" s="1"/>
  <c r="BO83" i="23" l="1"/>
  <c r="AX83" i="23"/>
  <c r="BM83" i="23"/>
  <c r="AE83" i="23"/>
  <c r="BN83" i="23"/>
  <c r="AH83" i="23"/>
  <c r="BH25" i="21"/>
  <c r="AE25" i="21" s="1"/>
  <c r="D25" i="21" s="1"/>
  <c r="BJ25" i="21"/>
  <c r="AG25" i="21" s="1"/>
  <c r="I25" i="21" s="1"/>
  <c r="BH25" i="19"/>
  <c r="AE25" i="19" s="1"/>
  <c r="D25" i="19" s="1"/>
  <c r="BJ25" i="19"/>
  <c r="AH25" i="19" s="1"/>
  <c r="J25" i="19" s="1"/>
  <c r="K25" i="19" s="1"/>
  <c r="T24" i="21"/>
  <c r="U24" i="21" s="1"/>
  <c r="T24" i="19"/>
  <c r="U24" i="19" s="1"/>
  <c r="V24" i="21"/>
  <c r="V24" i="19"/>
  <c r="K24" i="18"/>
  <c r="AC25" i="18" s="1"/>
  <c r="Z25" i="18" s="1"/>
  <c r="R24" i="18"/>
  <c r="AD25" i="18" s="1"/>
  <c r="AA25" i="18" s="1"/>
  <c r="O25" i="18" s="1"/>
  <c r="O25" i="1" s="1"/>
  <c r="F24" i="18"/>
  <c r="AT24" i="18" s="1"/>
  <c r="J83" i="23" l="1"/>
  <c r="AJ83" i="23"/>
  <c r="Q83" i="23" s="1"/>
  <c r="D83" i="23"/>
  <c r="F83" i="23" s="1"/>
  <c r="AI83" i="23"/>
  <c r="AC26" i="19"/>
  <c r="Z26" i="19" s="1"/>
  <c r="AQ27" i="19"/>
  <c r="AU24" i="18"/>
  <c r="AV24" i="18"/>
  <c r="AS25" i="21"/>
  <c r="BO25" i="21"/>
  <c r="BN25" i="21"/>
  <c r="BM25" i="21"/>
  <c r="AR26" i="18"/>
  <c r="BI25" i="18"/>
  <c r="AQ26" i="18"/>
  <c r="BM25" i="19"/>
  <c r="BO25" i="19"/>
  <c r="AS25" i="19"/>
  <c r="BK25" i="18"/>
  <c r="B24" i="18"/>
  <c r="L24" i="1" s="1"/>
  <c r="H25" i="18"/>
  <c r="N25" i="1" s="1"/>
  <c r="W24" i="18"/>
  <c r="X24" i="18" s="1"/>
  <c r="BG25" i="18"/>
  <c r="AB25" i="18"/>
  <c r="AP26" i="18"/>
  <c r="S24" i="18" l="1"/>
  <c r="P83" i="23"/>
  <c r="BG84" i="23"/>
  <c r="AT83" i="23"/>
  <c r="AB84" i="23"/>
  <c r="Y84" i="23" s="1"/>
  <c r="AP85" i="23"/>
  <c r="K83" i="23"/>
  <c r="AL83" i="23"/>
  <c r="H26" i="19"/>
  <c r="AH26" i="19"/>
  <c r="J26" i="19" s="1"/>
  <c r="AU25" i="19"/>
  <c r="BN25" i="19"/>
  <c r="AH25" i="21"/>
  <c r="J25" i="21" s="1"/>
  <c r="AY25" i="21"/>
  <c r="AF25" i="19"/>
  <c r="E25" i="19" s="1"/>
  <c r="AF25" i="21"/>
  <c r="E25" i="21" s="1"/>
  <c r="AG25" i="19"/>
  <c r="I25" i="19" s="1"/>
  <c r="AY25" i="19"/>
  <c r="AI25" i="19" s="1"/>
  <c r="P25" i="19" s="1"/>
  <c r="AN24" i="18"/>
  <c r="AM24" i="18" s="1"/>
  <c r="Q24" i="1" s="1"/>
  <c r="CJ24" i="1" s="1"/>
  <c r="P24" i="1"/>
  <c r="AW24" i="18"/>
  <c r="R24" i="1"/>
  <c r="Y25" i="18"/>
  <c r="C84" i="23" l="1"/>
  <c r="BY84" i="1" s="1"/>
  <c r="AF84" i="23"/>
  <c r="AK83" i="23"/>
  <c r="B83" i="23" s="1"/>
  <c r="BX83" i="1" s="1"/>
  <c r="R83" i="23"/>
  <c r="W83" i="23" s="1"/>
  <c r="X83" i="23" s="1"/>
  <c r="BI84" i="23"/>
  <c r="AC84" i="23"/>
  <c r="Z84" i="23" s="1"/>
  <c r="AQ85" i="23"/>
  <c r="AU83" i="23"/>
  <c r="V24" i="18"/>
  <c r="AO25" i="18"/>
  <c r="BL25" i="18" s="1"/>
  <c r="T24" i="18"/>
  <c r="U24" i="18" s="1"/>
  <c r="S24" i="1" s="1"/>
  <c r="AK25" i="19"/>
  <c r="AI25" i="21"/>
  <c r="P25" i="21" s="1"/>
  <c r="AK25" i="21" s="1"/>
  <c r="AJ25" i="21"/>
  <c r="AJ25" i="19"/>
  <c r="BI26" i="19"/>
  <c r="C25" i="18"/>
  <c r="M25" i="1" s="1"/>
  <c r="S83" i="23" l="1"/>
  <c r="CB83" i="1"/>
  <c r="AN83" i="23"/>
  <c r="AM83" i="23" s="1"/>
  <c r="CC83" i="1" s="1"/>
  <c r="H84" i="23"/>
  <c r="BZ84" i="1" s="1"/>
  <c r="AH84" i="23"/>
  <c r="J84" i="23" s="1"/>
  <c r="AD84" i="23"/>
  <c r="AA84" i="23" s="1"/>
  <c r="AR85" i="23"/>
  <c r="AV83" i="23"/>
  <c r="BK84" i="23"/>
  <c r="E84" i="23"/>
  <c r="BH25" i="18"/>
  <c r="BM25" i="18" s="1"/>
  <c r="BJ25" i="18"/>
  <c r="Q25" i="21"/>
  <c r="AL25" i="21" s="1"/>
  <c r="Q25" i="19"/>
  <c r="AL25" i="19" s="1"/>
  <c r="AS25" i="18"/>
  <c r="BO25" i="18"/>
  <c r="AX25" i="18"/>
  <c r="AY84" i="23" l="1"/>
  <c r="O84" i="23"/>
  <c r="CA84" i="1" s="1"/>
  <c r="CD83" i="1"/>
  <c r="AW83" i="23"/>
  <c r="T83" i="23" s="1"/>
  <c r="U83" i="23" s="1"/>
  <c r="CE83" i="1" s="1"/>
  <c r="BN25" i="18"/>
  <c r="AH25" i="18"/>
  <c r="J25" i="18" s="1"/>
  <c r="AE25" i="18"/>
  <c r="D25" i="18" s="1"/>
  <c r="R25" i="19"/>
  <c r="BK26" i="19" s="1"/>
  <c r="AF25" i="18"/>
  <c r="E25" i="18" s="1"/>
  <c r="AG25" i="18"/>
  <c r="I25" i="18" s="1"/>
  <c r="AY25" i="18"/>
  <c r="K25" i="21"/>
  <c r="AU25" i="21" s="1"/>
  <c r="R25" i="21"/>
  <c r="AV25" i="21" s="1"/>
  <c r="AO84" i="23" l="1"/>
  <c r="V83" i="23"/>
  <c r="AI25" i="18"/>
  <c r="P25" i="18" s="1"/>
  <c r="AK25" i="18" s="1"/>
  <c r="AV25" i="19"/>
  <c r="AJ25" i="18"/>
  <c r="Q25" i="18" s="1"/>
  <c r="AL25" i="18" s="1"/>
  <c r="AR27" i="19"/>
  <c r="AD26" i="19"/>
  <c r="AA26" i="19" s="1"/>
  <c r="O26" i="19" s="1"/>
  <c r="B25" i="19"/>
  <c r="F25" i="19"/>
  <c r="AT25" i="19" s="1"/>
  <c r="AR27" i="21"/>
  <c r="AD26" i="21"/>
  <c r="AA26" i="21" s="1"/>
  <c r="BK26" i="21"/>
  <c r="B25" i="21"/>
  <c r="F25" i="21"/>
  <c r="AT25" i="21" s="1"/>
  <c r="AQ27" i="21"/>
  <c r="AC26" i="21"/>
  <c r="Z26" i="21" s="1"/>
  <c r="BI26" i="21"/>
  <c r="F25" i="18"/>
  <c r="AT25" i="18" s="1"/>
  <c r="AS84" i="23" l="1"/>
  <c r="BH84" i="23"/>
  <c r="BJ84" i="23"/>
  <c r="BL84" i="23"/>
  <c r="H26" i="21"/>
  <c r="AH26" i="21"/>
  <c r="J26" i="21" s="1"/>
  <c r="AP27" i="21"/>
  <c r="AB26" i="21"/>
  <c r="Y26" i="21" s="1"/>
  <c r="BG26" i="21"/>
  <c r="W25" i="21"/>
  <c r="X25" i="21" s="1"/>
  <c r="AB26" i="19"/>
  <c r="Y26" i="19" s="1"/>
  <c r="AP27" i="19"/>
  <c r="W25" i="19"/>
  <c r="X25" i="19" s="1"/>
  <c r="BG26" i="19"/>
  <c r="O26" i="21"/>
  <c r="R25" i="18"/>
  <c r="AB26" i="18"/>
  <c r="Y26" i="18" s="1"/>
  <c r="AP27" i="18"/>
  <c r="BG26" i="18"/>
  <c r="BO84" i="23" l="1"/>
  <c r="AX84" i="23"/>
  <c r="AJ84" i="23" s="1"/>
  <c r="Q84" i="23" s="1"/>
  <c r="BN84" i="23"/>
  <c r="AG84" i="23"/>
  <c r="BM84" i="23"/>
  <c r="AE84" i="23"/>
  <c r="AN25" i="21"/>
  <c r="AM25" i="21" s="1"/>
  <c r="S25" i="21"/>
  <c r="S25" i="19"/>
  <c r="AN25" i="19"/>
  <c r="AM25" i="19" s="1"/>
  <c r="AE26" i="19"/>
  <c r="D26" i="19" s="1"/>
  <c r="C26" i="19"/>
  <c r="C26" i="21"/>
  <c r="C26" i="18"/>
  <c r="M26" i="1" s="1"/>
  <c r="AE26" i="18"/>
  <c r="AV25" i="18"/>
  <c r="AD26" i="18"/>
  <c r="AA26" i="18" s="1"/>
  <c r="AR27" i="18"/>
  <c r="BK26" i="18"/>
  <c r="K25" i="18"/>
  <c r="I84" i="23" l="1"/>
  <c r="K84" i="23" s="1"/>
  <c r="BI85" i="23" s="1"/>
  <c r="AL84" i="23"/>
  <c r="D84" i="23"/>
  <c r="F84" i="23" s="1"/>
  <c r="BG85" i="23" s="1"/>
  <c r="AI84" i="23"/>
  <c r="D26" i="18"/>
  <c r="AW25" i="19"/>
  <c r="AW25" i="21"/>
  <c r="AO26" i="21" s="1"/>
  <c r="BL26" i="21" s="1"/>
  <c r="AX26" i="21" s="1"/>
  <c r="B25" i="18"/>
  <c r="L25" i="1" s="1"/>
  <c r="O26" i="18"/>
  <c r="O26" i="1" s="1"/>
  <c r="AC26" i="18"/>
  <c r="Z26" i="18" s="1"/>
  <c r="AQ27" i="18"/>
  <c r="BI26" i="18"/>
  <c r="AU25" i="18"/>
  <c r="W25" i="18"/>
  <c r="X25" i="18" s="1"/>
  <c r="P25" i="1" s="1"/>
  <c r="AT84" i="23" l="1"/>
  <c r="AT85" i="23" s="1"/>
  <c r="AB85" i="23"/>
  <c r="Y85" i="23" s="1"/>
  <c r="AP86" i="23"/>
  <c r="P84" i="23"/>
  <c r="AC85" i="23"/>
  <c r="Z85" i="23" s="1"/>
  <c r="AQ86" i="23"/>
  <c r="AU84" i="23"/>
  <c r="BH26" i="21"/>
  <c r="AE26" i="21" s="1"/>
  <c r="D26" i="21" s="1"/>
  <c r="BJ26" i="21"/>
  <c r="T25" i="21"/>
  <c r="U25" i="21" s="1"/>
  <c r="T25" i="19"/>
  <c r="U25" i="19" s="1"/>
  <c r="AO26" i="19"/>
  <c r="V25" i="19"/>
  <c r="V25" i="21"/>
  <c r="AN25" i="18"/>
  <c r="AM25" i="18" s="1"/>
  <c r="Q25" i="1" s="1"/>
  <c r="CJ25" i="1" s="1"/>
  <c r="S25" i="18"/>
  <c r="H26" i="18"/>
  <c r="N26" i="1" s="1"/>
  <c r="AK84" i="23" l="1"/>
  <c r="B84" i="23" s="1"/>
  <c r="R84" i="23"/>
  <c r="C85" i="23"/>
  <c r="BY85" i="1" s="1"/>
  <c r="AF85" i="23"/>
  <c r="H85" i="23"/>
  <c r="BZ85" i="1" s="1"/>
  <c r="AH85" i="23"/>
  <c r="J85" i="23" s="1"/>
  <c r="K85" i="23" s="1"/>
  <c r="BL26" i="19"/>
  <c r="BH26" i="19"/>
  <c r="BM26" i="19" s="1"/>
  <c r="BJ26" i="19"/>
  <c r="BN26" i="19" s="1"/>
  <c r="R25" i="1"/>
  <c r="BM26" i="21"/>
  <c r="BO26" i="21"/>
  <c r="BN26" i="21"/>
  <c r="AS26" i="21"/>
  <c r="AS26" i="19"/>
  <c r="AW25" i="18"/>
  <c r="AC86" i="23" l="1"/>
  <c r="Z86" i="23" s="1"/>
  <c r="AQ87" i="23"/>
  <c r="E85" i="23"/>
  <c r="AV84" i="23"/>
  <c r="AV85" i="23" s="1"/>
  <c r="AD85" i="23"/>
  <c r="AA85" i="23" s="1"/>
  <c r="AR86" i="23"/>
  <c r="W84" i="23"/>
  <c r="X84" i="23" s="1"/>
  <c r="BK85" i="23"/>
  <c r="BX84" i="1"/>
  <c r="BO26" i="19"/>
  <c r="AX26" i="19"/>
  <c r="AO26" i="18"/>
  <c r="T25" i="18"/>
  <c r="U25" i="18" s="1"/>
  <c r="S25" i="1" s="1"/>
  <c r="AF26" i="19"/>
  <c r="E26" i="19" s="1"/>
  <c r="F26" i="19" s="1"/>
  <c r="AG26" i="21"/>
  <c r="I26" i="21" s="1"/>
  <c r="AY26" i="21"/>
  <c r="AI26" i="21" s="1"/>
  <c r="P26" i="21" s="1"/>
  <c r="AG26" i="19"/>
  <c r="I26" i="19" s="1"/>
  <c r="AF26" i="21"/>
  <c r="E26" i="21" s="1"/>
  <c r="F26" i="21" s="1"/>
  <c r="AY26" i="19"/>
  <c r="AI26" i="19" s="1"/>
  <c r="P26" i="19" s="1"/>
  <c r="V25" i="18"/>
  <c r="AN84" i="23" l="1"/>
  <c r="AM84" i="23" s="1"/>
  <c r="CC84" i="1" s="1"/>
  <c r="S84" i="23"/>
  <c r="CB84" i="1"/>
  <c r="F85" i="23"/>
  <c r="H86" i="23"/>
  <c r="BZ86" i="1" s="1"/>
  <c r="AH86" i="23"/>
  <c r="J86" i="23" s="1"/>
  <c r="K86" i="23" s="1"/>
  <c r="AC87" i="23" s="1"/>
  <c r="Z87" i="23" s="1"/>
  <c r="AY85" i="23"/>
  <c r="O85" i="23"/>
  <c r="CA85" i="1" s="1"/>
  <c r="AT26" i="19"/>
  <c r="AB27" i="19"/>
  <c r="Y27" i="19" s="1"/>
  <c r="AP28" i="19"/>
  <c r="AT26" i="21"/>
  <c r="AB27" i="21"/>
  <c r="Y27" i="21" s="1"/>
  <c r="AP28" i="21"/>
  <c r="BL26" i="18"/>
  <c r="BH26" i="18"/>
  <c r="BM26" i="18" s="1"/>
  <c r="BJ26" i="18"/>
  <c r="AK26" i="21"/>
  <c r="AK26" i="19"/>
  <c r="AJ26" i="21"/>
  <c r="Q26" i="21" s="1"/>
  <c r="AL26" i="21" s="1"/>
  <c r="BG27" i="21"/>
  <c r="AJ26" i="19"/>
  <c r="Q26" i="19" s="1"/>
  <c r="AL26" i="19" s="1"/>
  <c r="BG27" i="19"/>
  <c r="AS26" i="18"/>
  <c r="AQ88" i="23" l="1"/>
  <c r="AB86" i="23"/>
  <c r="Y86" i="23" s="1"/>
  <c r="AP87" i="23"/>
  <c r="T84" i="23"/>
  <c r="U84" i="23" s="1"/>
  <c r="CE84" i="1" s="1"/>
  <c r="AW84" i="23"/>
  <c r="CD84" i="1"/>
  <c r="H87" i="23"/>
  <c r="BZ87" i="1" s="1"/>
  <c r="BN26" i="18"/>
  <c r="AH26" i="18"/>
  <c r="J26" i="18" s="1"/>
  <c r="R26" i="21"/>
  <c r="BK27" i="21" s="1"/>
  <c r="C27" i="21"/>
  <c r="C27" i="19"/>
  <c r="R26" i="19"/>
  <c r="AD27" i="19" s="1"/>
  <c r="AA27" i="19" s="1"/>
  <c r="O27" i="19" s="1"/>
  <c r="BO26" i="18"/>
  <c r="AX26" i="18"/>
  <c r="AG26" i="18"/>
  <c r="I26" i="18" s="1"/>
  <c r="AF26" i="18"/>
  <c r="E26" i="18" s="1"/>
  <c r="F26" i="18" s="1"/>
  <c r="AY26" i="18"/>
  <c r="V84" i="23" l="1"/>
  <c r="AO85" i="23"/>
  <c r="AE86" i="23"/>
  <c r="C86" i="23"/>
  <c r="BY86" i="1" s="1"/>
  <c r="AV26" i="21"/>
  <c r="AR28" i="21"/>
  <c r="AD27" i="21"/>
  <c r="AA27" i="21" s="1"/>
  <c r="O27" i="21" s="1"/>
  <c r="AV26" i="19"/>
  <c r="BK27" i="19"/>
  <c r="AP28" i="18"/>
  <c r="AB27" i="18"/>
  <c r="Y27" i="18" s="1"/>
  <c r="AR28" i="19"/>
  <c r="AT26" i="18"/>
  <c r="AI26" i="18"/>
  <c r="P26" i="18" s="1"/>
  <c r="AK26" i="18" s="1"/>
  <c r="AJ26" i="18"/>
  <c r="BG27" i="18"/>
  <c r="D86" i="23" l="1"/>
  <c r="AS85" i="23"/>
  <c r="BJ85" i="23"/>
  <c r="BH85" i="23"/>
  <c r="BL85" i="23"/>
  <c r="T85" i="23"/>
  <c r="C27" i="18"/>
  <c r="M27" i="1" s="1"/>
  <c r="Q26" i="18"/>
  <c r="AL26" i="18" s="1"/>
  <c r="K26" i="19"/>
  <c r="B26" i="19"/>
  <c r="K26" i="21"/>
  <c r="K26" i="18"/>
  <c r="BN85" i="23" l="1"/>
  <c r="AG85" i="23"/>
  <c r="BO85" i="23"/>
  <c r="AX85" i="23"/>
  <c r="AJ85" i="23" s="1"/>
  <c r="Q85" i="23" s="1"/>
  <c r="BM85" i="23"/>
  <c r="AE85" i="23"/>
  <c r="AU85" i="23"/>
  <c r="AQ28" i="19"/>
  <c r="W26" i="19"/>
  <c r="X26" i="19" s="1"/>
  <c r="AC27" i="19"/>
  <c r="Z27" i="19" s="1"/>
  <c r="BI27" i="19"/>
  <c r="AU26" i="19"/>
  <c r="B26" i="21"/>
  <c r="AU26" i="21"/>
  <c r="AQ28" i="21"/>
  <c r="AC27" i="21"/>
  <c r="Z27" i="21" s="1"/>
  <c r="BI27" i="21"/>
  <c r="W26" i="21"/>
  <c r="X26" i="21" s="1"/>
  <c r="AQ28" i="18"/>
  <c r="AC27" i="18"/>
  <c r="Z27" i="18" s="1"/>
  <c r="AU26" i="18"/>
  <c r="BI27" i="18"/>
  <c r="R26" i="18"/>
  <c r="R85" i="23" l="1"/>
  <c r="AL85" i="23"/>
  <c r="I85" i="23"/>
  <c r="BI86" i="23"/>
  <c r="D85" i="23"/>
  <c r="AI85" i="23"/>
  <c r="BG86" i="23"/>
  <c r="W85" i="23"/>
  <c r="X85" i="23" s="1"/>
  <c r="H27" i="19"/>
  <c r="AH27" i="19"/>
  <c r="J27" i="19" s="1"/>
  <c r="AN26" i="19"/>
  <c r="AM26" i="19" s="1"/>
  <c r="S26" i="19"/>
  <c r="AN26" i="21"/>
  <c r="AM26" i="21" s="1"/>
  <c r="S26" i="21"/>
  <c r="H27" i="21"/>
  <c r="H27" i="18"/>
  <c r="N27" i="1" s="1"/>
  <c r="W26" i="18"/>
  <c r="X26" i="18" s="1"/>
  <c r="P26" i="1" s="1"/>
  <c r="AR28" i="18"/>
  <c r="AV26" i="18"/>
  <c r="AD27" i="18"/>
  <c r="AA27" i="18" s="1"/>
  <c r="BK27" i="18"/>
  <c r="B26" i="18"/>
  <c r="L26" i="1" s="1"/>
  <c r="P85" i="23" l="1"/>
  <c r="AK85" i="23" s="1"/>
  <c r="B85" i="23" s="1"/>
  <c r="S85" i="23" s="1"/>
  <c r="BK86" i="23"/>
  <c r="CB85" i="1"/>
  <c r="AN85" i="23"/>
  <c r="AM85" i="23" s="1"/>
  <c r="CC85" i="1" s="1"/>
  <c r="AD86" i="23"/>
  <c r="AA86" i="23" s="1"/>
  <c r="AR87" i="23"/>
  <c r="AH87" i="23"/>
  <c r="AW26" i="19"/>
  <c r="AO27" i="19" s="1"/>
  <c r="BL27" i="19" s="1"/>
  <c r="AW26" i="21"/>
  <c r="AO27" i="21" s="1"/>
  <c r="BL27" i="21" s="1"/>
  <c r="AY27" i="21" s="1"/>
  <c r="AN26" i="18"/>
  <c r="AM26" i="18" s="1"/>
  <c r="Q26" i="1" s="1"/>
  <c r="CJ26" i="1" s="1"/>
  <c r="S26" i="18"/>
  <c r="O27" i="18"/>
  <c r="O27" i="1" s="1"/>
  <c r="AW85" i="23" l="1"/>
  <c r="CD85" i="1"/>
  <c r="AX86" i="23"/>
  <c r="O86" i="23"/>
  <c r="CA86" i="1" s="1"/>
  <c r="BX85" i="1"/>
  <c r="U85" i="23"/>
  <c r="CE85" i="1" s="1"/>
  <c r="J87" i="23"/>
  <c r="K87" i="23" s="1"/>
  <c r="T26" i="19"/>
  <c r="U26" i="19" s="1"/>
  <c r="BH27" i="21"/>
  <c r="AF27" i="21" s="1"/>
  <c r="E27" i="21" s="1"/>
  <c r="BJ27" i="21"/>
  <c r="AH27" i="21" s="1"/>
  <c r="J27" i="21" s="1"/>
  <c r="BH27" i="19"/>
  <c r="AF27" i="19" s="1"/>
  <c r="E27" i="19" s="1"/>
  <c r="BJ27" i="19"/>
  <c r="T26" i="21"/>
  <c r="U26" i="21" s="1"/>
  <c r="R26" i="1"/>
  <c r="V26" i="19"/>
  <c r="V26" i="21"/>
  <c r="AW26" i="18"/>
  <c r="AO86" i="23" l="1"/>
  <c r="V85" i="23"/>
  <c r="AC88" i="23"/>
  <c r="Z88" i="23" s="1"/>
  <c r="AQ89" i="23"/>
  <c r="T26" i="18"/>
  <c r="U26" i="18" s="1"/>
  <c r="S26" i="1" s="1"/>
  <c r="AO27" i="18"/>
  <c r="BL27" i="18" s="1"/>
  <c r="BN27" i="19"/>
  <c r="BO27" i="19"/>
  <c r="AS27" i="19"/>
  <c r="BM27" i="19"/>
  <c r="AS27" i="21"/>
  <c r="BN27" i="21"/>
  <c r="BM27" i="21"/>
  <c r="BO27" i="21"/>
  <c r="V26" i="18"/>
  <c r="AS86" i="23" l="1"/>
  <c r="BJ86" i="23"/>
  <c r="BH86" i="23"/>
  <c r="BL86" i="23"/>
  <c r="H88" i="23"/>
  <c r="BZ88" i="1" s="1"/>
  <c r="AG88" i="23"/>
  <c r="BH27" i="18"/>
  <c r="BJ27" i="18"/>
  <c r="BN27" i="18" s="1"/>
  <c r="AE27" i="19"/>
  <c r="D27" i="19" s="1"/>
  <c r="AY27" i="19"/>
  <c r="AJ27" i="19" s="1"/>
  <c r="AG27" i="19"/>
  <c r="I27" i="19" s="1"/>
  <c r="AE27" i="21"/>
  <c r="D27" i="21" s="1"/>
  <c r="AG27" i="21"/>
  <c r="I27" i="21" s="1"/>
  <c r="AX27" i="21"/>
  <c r="AJ27" i="21" s="1"/>
  <c r="Q27" i="21" s="1"/>
  <c r="AL27" i="21" s="1"/>
  <c r="BO27" i="18"/>
  <c r="AS27" i="18"/>
  <c r="BO86" i="23" l="1"/>
  <c r="AY86" i="23"/>
  <c r="AI86" i="23" s="1"/>
  <c r="BM86" i="23"/>
  <c r="AF86" i="23"/>
  <c r="BN86" i="23"/>
  <c r="AG86" i="23"/>
  <c r="AU86" i="23"/>
  <c r="I88" i="23"/>
  <c r="BM27" i="18"/>
  <c r="AF27" i="18"/>
  <c r="E27" i="18" s="1"/>
  <c r="Q27" i="19"/>
  <c r="AL27" i="19" s="1"/>
  <c r="AX27" i="18"/>
  <c r="AI27" i="19"/>
  <c r="AI27" i="21"/>
  <c r="P27" i="21" s="1"/>
  <c r="AK27" i="21" s="1"/>
  <c r="AG27" i="18"/>
  <c r="I27" i="18" s="1"/>
  <c r="AH27" i="18"/>
  <c r="J27" i="18" s="1"/>
  <c r="AE27" i="18"/>
  <c r="D27" i="18" s="1"/>
  <c r="AY27" i="18"/>
  <c r="I86" i="23" l="1"/>
  <c r="BI87" i="23"/>
  <c r="E86" i="23"/>
  <c r="AJ86" i="23"/>
  <c r="Q86" i="23" s="1"/>
  <c r="R86" i="23" s="1"/>
  <c r="P86" i="23"/>
  <c r="P27" i="19"/>
  <c r="K27" i="19"/>
  <c r="AQ29" i="19" s="1"/>
  <c r="F27" i="19"/>
  <c r="AT27" i="19" s="1"/>
  <c r="AJ27" i="18"/>
  <c r="AI27" i="18"/>
  <c r="P27" i="18" s="1"/>
  <c r="AK27" i="18" s="1"/>
  <c r="AK86" i="23" l="1"/>
  <c r="AL86" i="23"/>
  <c r="B86" i="23" s="1"/>
  <c r="F86" i="23"/>
  <c r="AV86" i="23"/>
  <c r="AR88" i="23"/>
  <c r="AD87" i="23"/>
  <c r="AA87" i="23" s="1"/>
  <c r="BK87" i="23"/>
  <c r="AU27" i="19"/>
  <c r="R27" i="19"/>
  <c r="AV27" i="19" s="1"/>
  <c r="AK27" i="19"/>
  <c r="B27" i="19" s="1"/>
  <c r="BI28" i="19"/>
  <c r="Q27" i="18"/>
  <c r="AL27" i="18" s="1"/>
  <c r="AC28" i="19"/>
  <c r="Z28" i="19" s="1"/>
  <c r="H28" i="19" s="1"/>
  <c r="K27" i="21"/>
  <c r="AU27" i="21" s="1"/>
  <c r="R27" i="21"/>
  <c r="AB28" i="19"/>
  <c r="Y28" i="19" s="1"/>
  <c r="AP29" i="19"/>
  <c r="BG28" i="19"/>
  <c r="AX87" i="23" l="1"/>
  <c r="O87" i="23"/>
  <c r="CA87" i="1" s="1"/>
  <c r="BX86" i="1"/>
  <c r="AT86" i="23"/>
  <c r="AP88" i="23"/>
  <c r="AB87" i="23"/>
  <c r="Y87" i="23" s="1"/>
  <c r="BG87" i="23"/>
  <c r="W86" i="23"/>
  <c r="X86" i="23" s="1"/>
  <c r="W27" i="19"/>
  <c r="X27" i="19" s="1"/>
  <c r="S27" i="19" s="1"/>
  <c r="AR29" i="19"/>
  <c r="AD28" i="19"/>
  <c r="AA28" i="19" s="1"/>
  <c r="O28" i="19" s="1"/>
  <c r="BK28" i="19"/>
  <c r="C28" i="19"/>
  <c r="AD28" i="21"/>
  <c r="AA28" i="21" s="1"/>
  <c r="AR29" i="21"/>
  <c r="AV27" i="21"/>
  <c r="BK28" i="21"/>
  <c r="AQ29" i="21"/>
  <c r="AC28" i="21"/>
  <c r="Z28" i="21" s="1"/>
  <c r="BI28" i="21"/>
  <c r="F27" i="21"/>
  <c r="AT27" i="21" s="1"/>
  <c r="B27" i="21"/>
  <c r="K27" i="18"/>
  <c r="F27" i="18"/>
  <c r="AT27" i="18" s="1"/>
  <c r="S86" i="23" l="1"/>
  <c r="CB86" i="1"/>
  <c r="AN86" i="23"/>
  <c r="AM86" i="23" s="1"/>
  <c r="CC86" i="1" s="1"/>
  <c r="AE87" i="23"/>
  <c r="C87" i="23"/>
  <c r="BY87" i="1" s="1"/>
  <c r="AN27" i="19"/>
  <c r="AM27" i="19" s="1"/>
  <c r="AW27" i="19"/>
  <c r="T27" i="19" s="1"/>
  <c r="U27" i="19" s="1"/>
  <c r="AB28" i="21"/>
  <c r="Y28" i="21" s="1"/>
  <c r="AP29" i="21"/>
  <c r="BG28" i="21"/>
  <c r="W27" i="21"/>
  <c r="X27" i="21" s="1"/>
  <c r="O28" i="21"/>
  <c r="H28" i="21"/>
  <c r="AH28" i="21"/>
  <c r="J28" i="21" s="1"/>
  <c r="AU27" i="18"/>
  <c r="AQ29" i="18"/>
  <c r="AC28" i="18"/>
  <c r="Z28" i="18" s="1"/>
  <c r="H28" i="18" s="1"/>
  <c r="N28" i="1" s="1"/>
  <c r="BI28" i="18"/>
  <c r="AB28" i="18"/>
  <c r="Y28" i="18" s="1"/>
  <c r="AP29" i="18"/>
  <c r="BG28" i="18"/>
  <c r="R27" i="18"/>
  <c r="D87" i="23" l="1"/>
  <c r="AW86" i="23"/>
  <c r="T86" i="23" s="1"/>
  <c r="U86" i="23" s="1"/>
  <c r="CE86" i="1" s="1"/>
  <c r="CD86" i="1"/>
  <c r="V27" i="19"/>
  <c r="AO28" i="19"/>
  <c r="C28" i="21"/>
  <c r="AN27" i="21"/>
  <c r="AM27" i="21" s="1"/>
  <c r="S27" i="21"/>
  <c r="C28" i="18"/>
  <c r="M28" i="1" s="1"/>
  <c r="B27" i="18"/>
  <c r="L27" i="1" s="1"/>
  <c r="W27" i="18"/>
  <c r="X27" i="18" s="1"/>
  <c r="P27" i="1" s="1"/>
  <c r="AR29" i="18"/>
  <c r="AD28" i="18"/>
  <c r="AA28" i="18" s="1"/>
  <c r="AV27" i="18"/>
  <c r="BK28" i="18"/>
  <c r="V86" i="23" l="1"/>
  <c r="AO87" i="23"/>
  <c r="BJ28" i="19"/>
  <c r="BL28" i="19"/>
  <c r="AS28" i="19"/>
  <c r="BH28" i="19"/>
  <c r="AW27" i="21"/>
  <c r="AO28" i="21" s="1"/>
  <c r="BL28" i="21" s="1"/>
  <c r="AY28" i="21" s="1"/>
  <c r="S27" i="18"/>
  <c r="AN27" i="18"/>
  <c r="AM27" i="18" s="1"/>
  <c r="Q27" i="1" s="1"/>
  <c r="CJ27" i="1" s="1"/>
  <c r="O28" i="18"/>
  <c r="O28" i="1" s="1"/>
  <c r="BH87" i="23" l="1"/>
  <c r="BJ87" i="23"/>
  <c r="AU87" i="23" s="1"/>
  <c r="BL87" i="23"/>
  <c r="AS87" i="23"/>
  <c r="BM28" i="19"/>
  <c r="AF28" i="19"/>
  <c r="E28" i="19" s="1"/>
  <c r="BO28" i="19"/>
  <c r="AY28" i="19"/>
  <c r="BN28" i="19"/>
  <c r="AG28" i="19"/>
  <c r="I28" i="19" s="1"/>
  <c r="AH28" i="19"/>
  <c r="J28" i="19" s="1"/>
  <c r="BH28" i="21"/>
  <c r="AF28" i="21" s="1"/>
  <c r="E28" i="21" s="1"/>
  <c r="BJ28" i="21"/>
  <c r="AX28" i="19"/>
  <c r="T27" i="21"/>
  <c r="U27" i="21" s="1"/>
  <c r="AE28" i="19"/>
  <c r="D28" i="19" s="1"/>
  <c r="R27" i="1"/>
  <c r="V27" i="21"/>
  <c r="AW27" i="18"/>
  <c r="AO28" i="18" s="1"/>
  <c r="BL28" i="18" s="1"/>
  <c r="AY28" i="18" s="1"/>
  <c r="BO87" i="23" l="1"/>
  <c r="AY87" i="23"/>
  <c r="AI87" i="23" s="1"/>
  <c r="AG87" i="23"/>
  <c r="BN87" i="23"/>
  <c r="BM87" i="23"/>
  <c r="AF87" i="23"/>
  <c r="K28" i="19"/>
  <c r="AU28" i="19" s="1"/>
  <c r="AJ28" i="19"/>
  <c r="Q28" i="19" s="1"/>
  <c r="AL28" i="19" s="1"/>
  <c r="BH28" i="18"/>
  <c r="AF28" i="18" s="1"/>
  <c r="E28" i="18" s="1"/>
  <c r="BJ28" i="18"/>
  <c r="AI28" i="19"/>
  <c r="P28" i="19" s="1"/>
  <c r="T27" i="18"/>
  <c r="U27" i="18" s="1"/>
  <c r="S27" i="1" s="1"/>
  <c r="BN28" i="21"/>
  <c r="BM28" i="21"/>
  <c r="BO28" i="21"/>
  <c r="AS28" i="21"/>
  <c r="V27" i="18"/>
  <c r="BI29" i="19" l="1"/>
  <c r="AC29" i="19"/>
  <c r="Z29" i="19" s="1"/>
  <c r="H29" i="19" s="1"/>
  <c r="AQ30" i="19"/>
  <c r="I87" i="23"/>
  <c r="BI88" i="23"/>
  <c r="P87" i="23"/>
  <c r="E87" i="23"/>
  <c r="AJ87" i="23"/>
  <c r="Q87" i="23" s="1"/>
  <c r="R87" i="23" s="1"/>
  <c r="AK28" i="19"/>
  <c r="R28" i="19"/>
  <c r="AV28" i="19" s="1"/>
  <c r="AX28" i="21"/>
  <c r="AJ28" i="21" s="1"/>
  <c r="Q28" i="21" s="1"/>
  <c r="AL28" i="21" s="1"/>
  <c r="AE28" i="21"/>
  <c r="D28" i="21" s="1"/>
  <c r="AG28" i="21"/>
  <c r="I28" i="21" s="1"/>
  <c r="BN28" i="18"/>
  <c r="BM28" i="18"/>
  <c r="BO28" i="18"/>
  <c r="AS28" i="18"/>
  <c r="AK87" i="23" l="1"/>
  <c r="AD88" i="23"/>
  <c r="AA88" i="23" s="1"/>
  <c r="AR89" i="23"/>
  <c r="AV87" i="23"/>
  <c r="BK88" i="23"/>
  <c r="AL87" i="23"/>
  <c r="B87" i="23" s="1"/>
  <c r="BX87" i="1" s="1"/>
  <c r="F87" i="23"/>
  <c r="AR30" i="19"/>
  <c r="BK29" i="19"/>
  <c r="AD29" i="19"/>
  <c r="AA29" i="19" s="1"/>
  <c r="O29" i="19" s="1"/>
  <c r="AE28" i="18"/>
  <c r="D28" i="18" s="1"/>
  <c r="AH28" i="18"/>
  <c r="J28" i="18" s="1"/>
  <c r="AI28" i="21"/>
  <c r="P28" i="21" s="1"/>
  <c r="AK28" i="21" s="1"/>
  <c r="F28" i="19"/>
  <c r="AT28" i="19" s="1"/>
  <c r="B28" i="19"/>
  <c r="AG28" i="18"/>
  <c r="I28" i="18" s="1"/>
  <c r="AX28" i="18"/>
  <c r="AB88" i="23" l="1"/>
  <c r="Y88" i="23" s="1"/>
  <c r="AP89" i="23"/>
  <c r="AT87" i="23"/>
  <c r="W87" i="23"/>
  <c r="X87" i="23" s="1"/>
  <c r="BG88" i="23"/>
  <c r="AX88" i="23"/>
  <c r="O88" i="23"/>
  <c r="CA88" i="1" s="1"/>
  <c r="AI28" i="18"/>
  <c r="P28" i="18" s="1"/>
  <c r="AK28" i="18" s="1"/>
  <c r="AP30" i="19"/>
  <c r="AB29" i="19"/>
  <c r="Y29" i="19" s="1"/>
  <c r="BG29" i="19"/>
  <c r="W28" i="19"/>
  <c r="X28" i="19" s="1"/>
  <c r="AJ28" i="18"/>
  <c r="Q28" i="18" s="1"/>
  <c r="AL28" i="18" s="1"/>
  <c r="S87" i="23" l="1"/>
  <c r="CB87" i="1"/>
  <c r="AN87" i="23"/>
  <c r="AM87" i="23" s="1"/>
  <c r="CC87" i="1" s="1"/>
  <c r="AE88" i="23"/>
  <c r="C88" i="23"/>
  <c r="BY88" i="1" s="1"/>
  <c r="K28" i="21"/>
  <c r="R28" i="21"/>
  <c r="AV28" i="21" s="1"/>
  <c r="AN28" i="19"/>
  <c r="AM28" i="19" s="1"/>
  <c r="S28" i="19"/>
  <c r="C29" i="19"/>
  <c r="D88" i="23" l="1"/>
  <c r="AW87" i="23"/>
  <c r="T87" i="23" s="1"/>
  <c r="U87" i="23" s="1"/>
  <c r="CE87" i="1" s="1"/>
  <c r="CD87" i="1"/>
  <c r="AW28" i="19"/>
  <c r="AO29" i="19" s="1"/>
  <c r="BL29" i="19" s="1"/>
  <c r="AY29" i="19" s="1"/>
  <c r="AM4" i="19"/>
  <c r="BK29" i="21"/>
  <c r="AD29" i="21"/>
  <c r="AA29" i="21" s="1"/>
  <c r="AR30" i="21"/>
  <c r="AQ30" i="21"/>
  <c r="AU28" i="21"/>
  <c r="AC29" i="21"/>
  <c r="Z29" i="21" s="1"/>
  <c r="BI29" i="21"/>
  <c r="B28" i="21"/>
  <c r="F28" i="21"/>
  <c r="AT28" i="21" s="1"/>
  <c r="R28" i="18"/>
  <c r="AV28" i="18" s="1"/>
  <c r="V87" i="23" l="1"/>
  <c r="AO88" i="23"/>
  <c r="T28" i="19"/>
  <c r="U28" i="19" s="1"/>
  <c r="W28" i="21"/>
  <c r="X28" i="21" s="1"/>
  <c r="AN28" i="21" s="1"/>
  <c r="AM28" i="21" s="1"/>
  <c r="BH29" i="19"/>
  <c r="AF29" i="19" s="1"/>
  <c r="E29" i="19" s="1"/>
  <c r="BJ29" i="19"/>
  <c r="AG29" i="19" s="1"/>
  <c r="I29" i="19" s="1"/>
  <c r="AP30" i="21"/>
  <c r="AB29" i="21"/>
  <c r="Y29" i="21" s="1"/>
  <c r="BG29" i="21"/>
  <c r="V28" i="19"/>
  <c r="H29" i="21"/>
  <c r="O29" i="21"/>
  <c r="K28" i="18"/>
  <c r="BI29" i="18" s="1"/>
  <c r="BK29" i="18"/>
  <c r="AD29" i="18"/>
  <c r="AA29" i="18" s="1"/>
  <c r="AR30" i="18"/>
  <c r="F28" i="18"/>
  <c r="AT28" i="18" s="1"/>
  <c r="BJ88" i="23" l="1"/>
  <c r="BL88" i="23"/>
  <c r="BH88" i="23"/>
  <c r="AS88" i="23"/>
  <c r="S28" i="21"/>
  <c r="AC29" i="18"/>
  <c r="Z29" i="18" s="1"/>
  <c r="AQ30" i="18"/>
  <c r="AU28" i="18"/>
  <c r="BO29" i="19"/>
  <c r="AS29" i="19"/>
  <c r="C29" i="21"/>
  <c r="AM4" i="21"/>
  <c r="O29" i="18"/>
  <c r="O29" i="1" s="1"/>
  <c r="B28" i="18"/>
  <c r="L28" i="1" s="1"/>
  <c r="AP30" i="18"/>
  <c r="AB29" i="18"/>
  <c r="Y29" i="18" s="1"/>
  <c r="BG29" i="18"/>
  <c r="W28" i="18"/>
  <c r="X28" i="18" s="1"/>
  <c r="P28" i="1" s="1"/>
  <c r="BM88" i="23" l="1"/>
  <c r="AF88" i="23"/>
  <c r="BO88" i="23"/>
  <c r="AY88" i="23"/>
  <c r="AH88" i="23"/>
  <c r="BN88" i="23"/>
  <c r="AW28" i="21"/>
  <c r="AO29" i="21" s="1"/>
  <c r="BL29" i="21" s="1"/>
  <c r="AY29" i="21" s="1"/>
  <c r="T28" i="21"/>
  <c r="U28" i="21" s="1"/>
  <c r="H29" i="18"/>
  <c r="N29" i="1" s="1"/>
  <c r="BN29" i="19"/>
  <c r="BM29" i="19"/>
  <c r="AX29" i="19"/>
  <c r="AE29" i="19"/>
  <c r="D29" i="19" s="1"/>
  <c r="F29" i="19" s="1"/>
  <c r="AT29" i="19" s="1"/>
  <c r="AH29" i="19"/>
  <c r="J29" i="19" s="1"/>
  <c r="K29" i="19" s="1"/>
  <c r="AU29" i="19" s="1"/>
  <c r="C29" i="18"/>
  <c r="M29" i="1" s="1"/>
  <c r="S28" i="18"/>
  <c r="AN28" i="18"/>
  <c r="AM28" i="18" s="1"/>
  <c r="Q28" i="1" s="1"/>
  <c r="CJ28" i="1" s="1"/>
  <c r="J88" i="23" l="1"/>
  <c r="K88" i="23" s="1"/>
  <c r="BI89" i="23" s="1"/>
  <c r="AI88" i="23"/>
  <c r="AJ88" i="23"/>
  <c r="Q88" i="23" s="1"/>
  <c r="R88" i="23" s="1"/>
  <c r="E88" i="23"/>
  <c r="AQ31" i="19"/>
  <c r="AC30" i="19"/>
  <c r="Z30" i="19" s="1"/>
  <c r="V28" i="21"/>
  <c r="BJ29" i="21"/>
  <c r="AG29" i="21" s="1"/>
  <c r="I29" i="21" s="1"/>
  <c r="BH29" i="21"/>
  <c r="AB30" i="19"/>
  <c r="Y30" i="19" s="1"/>
  <c r="AP31" i="19"/>
  <c r="R28" i="1"/>
  <c r="AS29" i="21"/>
  <c r="AJ29" i="19"/>
  <c r="Q29" i="19" s="1"/>
  <c r="AL29" i="19" s="1"/>
  <c r="BI30" i="19"/>
  <c r="BG30" i="19"/>
  <c r="AI29" i="19"/>
  <c r="AW28" i="18"/>
  <c r="AO29" i="18" s="1"/>
  <c r="BL29" i="18" s="1"/>
  <c r="AY29" i="18" s="1"/>
  <c r="F88" i="23" l="1"/>
  <c r="AL88" i="23"/>
  <c r="AV88" i="23"/>
  <c r="AD89" i="23"/>
  <c r="AA89" i="23" s="1"/>
  <c r="AR90" i="23"/>
  <c r="BK89" i="23"/>
  <c r="P88" i="23"/>
  <c r="AK88" i="23" s="1"/>
  <c r="AC89" i="23"/>
  <c r="Z89" i="23" s="1"/>
  <c r="AQ90" i="23"/>
  <c r="W88" i="23"/>
  <c r="X88" i="23" s="1"/>
  <c r="AU88" i="23"/>
  <c r="BM29" i="21"/>
  <c r="AF29" i="21"/>
  <c r="E29" i="21" s="1"/>
  <c r="H30" i="19"/>
  <c r="BH29" i="18"/>
  <c r="BJ29" i="18"/>
  <c r="AH29" i="18" s="1"/>
  <c r="J29" i="18" s="1"/>
  <c r="C30" i="19"/>
  <c r="T28" i="18"/>
  <c r="U28" i="18" s="1"/>
  <c r="S28" i="1" s="1"/>
  <c r="BO29" i="21"/>
  <c r="BN29" i="21"/>
  <c r="P29" i="19"/>
  <c r="AE29" i="21"/>
  <c r="D29" i="21" s="1"/>
  <c r="F29" i="21" s="1"/>
  <c r="AT29" i="21" s="1"/>
  <c r="AX29" i="21"/>
  <c r="AH29" i="21"/>
  <c r="J29" i="21" s="1"/>
  <c r="K29" i="21" s="1"/>
  <c r="V28" i="18"/>
  <c r="AN88" i="23" l="1"/>
  <c r="AM88" i="23" s="1"/>
  <c r="CC88" i="1" s="1"/>
  <c r="CB88" i="1"/>
  <c r="AX89" i="23"/>
  <c r="O89" i="23"/>
  <c r="CA89" i="1" s="1"/>
  <c r="H89" i="23"/>
  <c r="BZ89" i="1" s="1"/>
  <c r="AG89" i="23"/>
  <c r="I89" i="23" s="1"/>
  <c r="B88" i="23"/>
  <c r="AT88" i="23"/>
  <c r="AB89" i="23"/>
  <c r="Y89" i="23" s="1"/>
  <c r="AP90" i="23"/>
  <c r="BG89" i="23"/>
  <c r="AQ31" i="21"/>
  <c r="AC30" i="21"/>
  <c r="Z30" i="21" s="1"/>
  <c r="AU29" i="21"/>
  <c r="AP31" i="21"/>
  <c r="AB30" i="21"/>
  <c r="Y30" i="21" s="1"/>
  <c r="AK29" i="19"/>
  <c r="R29" i="19"/>
  <c r="BI30" i="21"/>
  <c r="AJ29" i="21"/>
  <c r="Q29" i="21" s="1"/>
  <c r="AL29" i="21" s="1"/>
  <c r="AI29" i="21"/>
  <c r="BG30" i="21"/>
  <c r="BN29" i="18"/>
  <c r="BM29" i="18"/>
  <c r="BO29" i="18"/>
  <c r="AS29" i="18"/>
  <c r="AE89" i="23" l="1"/>
  <c r="C89" i="23"/>
  <c r="BY89" i="1" s="1"/>
  <c r="BX88" i="1"/>
  <c r="S88" i="23"/>
  <c r="H30" i="21"/>
  <c r="C30" i="21"/>
  <c r="AR31" i="19"/>
  <c r="AD30" i="19"/>
  <c r="AA30" i="19" s="1"/>
  <c r="W29" i="19"/>
  <c r="X29" i="19" s="1"/>
  <c r="AV29" i="19"/>
  <c r="BK30" i="19"/>
  <c r="P29" i="21"/>
  <c r="AE29" i="18"/>
  <c r="D29" i="18" s="1"/>
  <c r="B29" i="19"/>
  <c r="AG29" i="18"/>
  <c r="I29" i="18" s="1"/>
  <c r="K29" i="18" s="1"/>
  <c r="AF29" i="18"/>
  <c r="E29" i="18" s="1"/>
  <c r="AX29" i="18"/>
  <c r="T88" i="23" l="1"/>
  <c r="U88" i="23" s="1"/>
  <c r="CE88" i="1" s="1"/>
  <c r="AW88" i="23"/>
  <c r="CD88" i="1"/>
  <c r="D89" i="23"/>
  <c r="F89" i="23" s="1"/>
  <c r="AK29" i="21"/>
  <c r="R29" i="21"/>
  <c r="S29" i="19"/>
  <c r="AN29" i="19"/>
  <c r="AM29" i="19" s="1"/>
  <c r="O30" i="19"/>
  <c r="AQ31" i="18"/>
  <c r="AC30" i="18"/>
  <c r="Z30" i="18" s="1"/>
  <c r="AU29" i="18"/>
  <c r="AJ29" i="18"/>
  <c r="Q29" i="18" s="1"/>
  <c r="AL29" i="18" s="1"/>
  <c r="BI30" i="18"/>
  <c r="AI29" i="18"/>
  <c r="P29" i="18" s="1"/>
  <c r="AK29" i="18" s="1"/>
  <c r="AB90" i="23" l="1"/>
  <c r="Y90" i="23" s="1"/>
  <c r="AP91" i="23"/>
  <c r="AO89" i="23"/>
  <c r="V88" i="23"/>
  <c r="AD30" i="21"/>
  <c r="AA30" i="21" s="1"/>
  <c r="AR31" i="21"/>
  <c r="W29" i="21"/>
  <c r="X29" i="21" s="1"/>
  <c r="AV29" i="21"/>
  <c r="BK30" i="21"/>
  <c r="AW29" i="19"/>
  <c r="AO30" i="19" s="1"/>
  <c r="BL30" i="19" s="1"/>
  <c r="AY30" i="19" s="1"/>
  <c r="H30" i="18"/>
  <c r="N30" i="1" s="1"/>
  <c r="B29" i="21"/>
  <c r="R29" i="18"/>
  <c r="BK30" i="18" s="1"/>
  <c r="T29" i="19" l="1"/>
  <c r="U29" i="19" s="1"/>
  <c r="BJ89" i="23"/>
  <c r="BH89" i="23"/>
  <c r="BL89" i="23"/>
  <c r="AS89" i="23"/>
  <c r="T89" i="23"/>
  <c r="AT89" i="23"/>
  <c r="C90" i="23"/>
  <c r="BY90" i="1" s="1"/>
  <c r="AF90" i="23"/>
  <c r="BH30" i="19"/>
  <c r="AF30" i="19" s="1"/>
  <c r="E30" i="19" s="1"/>
  <c r="BJ30" i="19"/>
  <c r="AG30" i="19" s="1"/>
  <c r="I30" i="19" s="1"/>
  <c r="S29" i="21"/>
  <c r="AN29" i="21"/>
  <c r="AM29" i="21" s="1"/>
  <c r="O30" i="21"/>
  <c r="V29" i="19"/>
  <c r="F29" i="18"/>
  <c r="AD30" i="18"/>
  <c r="AA30" i="18" s="1"/>
  <c r="AR31" i="18"/>
  <c r="AV29" i="18"/>
  <c r="BO89" i="23" l="1"/>
  <c r="AY89" i="23"/>
  <c r="BM89" i="23"/>
  <c r="AF89" i="23"/>
  <c r="E90" i="23"/>
  <c r="BN89" i="23"/>
  <c r="AH89" i="23"/>
  <c r="AP31" i="18"/>
  <c r="AT29" i="18"/>
  <c r="AW29" i="21"/>
  <c r="AO30" i="21" s="1"/>
  <c r="BL30" i="21" s="1"/>
  <c r="AY30" i="21" s="1"/>
  <c r="AS30" i="19"/>
  <c r="W29" i="18"/>
  <c r="X29" i="18" s="1"/>
  <c r="P29" i="1" s="1"/>
  <c r="BG30" i="18"/>
  <c r="AB30" i="18"/>
  <c r="Y30" i="18" s="1"/>
  <c r="C30" i="18" s="1"/>
  <c r="M30" i="1" s="1"/>
  <c r="O30" i="18"/>
  <c r="O30" i="1" s="1"/>
  <c r="E89" i="23" l="1"/>
  <c r="AJ89" i="23"/>
  <c r="Q89" i="23" s="1"/>
  <c r="BG90" i="23"/>
  <c r="J89" i="23"/>
  <c r="K89" i="23" s="1"/>
  <c r="AI89" i="23"/>
  <c r="T29" i="21"/>
  <c r="U29" i="21" s="1"/>
  <c r="BH30" i="21"/>
  <c r="AF30" i="21" s="1"/>
  <c r="E30" i="21" s="1"/>
  <c r="BJ30" i="21"/>
  <c r="AG30" i="21" s="1"/>
  <c r="I30" i="21" s="1"/>
  <c r="V29" i="21"/>
  <c r="BN30" i="19"/>
  <c r="AH30" i="19"/>
  <c r="AE30" i="19"/>
  <c r="BM30" i="19"/>
  <c r="AX30" i="19"/>
  <c r="BO30" i="19"/>
  <c r="AN29" i="18"/>
  <c r="AM29" i="18" s="1"/>
  <c r="Q29" i="1" s="1"/>
  <c r="CJ29" i="1" s="1"/>
  <c r="B29" i="18"/>
  <c r="L29" i="1" s="1"/>
  <c r="BI90" i="23" l="1"/>
  <c r="AQ91" i="23"/>
  <c r="AC90" i="23"/>
  <c r="Z90" i="23" s="1"/>
  <c r="AU89" i="23"/>
  <c r="P89" i="23"/>
  <c r="AK89" i="23" s="1"/>
  <c r="AL89" i="23"/>
  <c r="AS30" i="21"/>
  <c r="AI30" i="19"/>
  <c r="D30" i="19"/>
  <c r="F30" i="19" s="1"/>
  <c r="AT30" i="19" s="1"/>
  <c r="AJ30" i="19"/>
  <c r="Q30" i="19" s="1"/>
  <c r="J30" i="19"/>
  <c r="K30" i="19" s="1"/>
  <c r="S29" i="18"/>
  <c r="AW29" i="18" s="1"/>
  <c r="AO30" i="18" s="1"/>
  <c r="BL30" i="18" s="1"/>
  <c r="R89" i="23" l="1"/>
  <c r="AD90" i="23" s="1"/>
  <c r="AA90" i="23" s="1"/>
  <c r="H90" i="23"/>
  <c r="BZ90" i="1" s="1"/>
  <c r="AG90" i="23"/>
  <c r="B89" i="23"/>
  <c r="W89" i="23"/>
  <c r="X89" i="23" s="1"/>
  <c r="AQ32" i="19"/>
  <c r="AC31" i="19"/>
  <c r="Z31" i="19" s="1"/>
  <c r="AU30" i="19"/>
  <c r="BI31" i="19"/>
  <c r="AP32" i="19"/>
  <c r="AB31" i="19"/>
  <c r="Y31" i="19" s="1"/>
  <c r="BG31" i="19"/>
  <c r="BH30" i="18"/>
  <c r="BJ30" i="18"/>
  <c r="BM30" i="21"/>
  <c r="AE30" i="21"/>
  <c r="BN30" i="21"/>
  <c r="AH30" i="21"/>
  <c r="BO30" i="21"/>
  <c r="AX30" i="21"/>
  <c r="AL30" i="19"/>
  <c r="P30" i="19"/>
  <c r="R29" i="1"/>
  <c r="T29" i="18"/>
  <c r="U29" i="18" s="1"/>
  <c r="S29" i="1" s="1"/>
  <c r="V29" i="18"/>
  <c r="AS30" i="18"/>
  <c r="BK90" i="23" l="1"/>
  <c r="AV89" i="23"/>
  <c r="AR91" i="23"/>
  <c r="I90" i="23"/>
  <c r="BX89" i="1"/>
  <c r="S89" i="23"/>
  <c r="AN89" i="23"/>
  <c r="AM89" i="23" s="1"/>
  <c r="CC89" i="1" s="1"/>
  <c r="CB89" i="1"/>
  <c r="O90" i="23"/>
  <c r="CA90" i="1" s="1"/>
  <c r="AY90" i="23"/>
  <c r="H31" i="19"/>
  <c r="BN30" i="18"/>
  <c r="AH30" i="18"/>
  <c r="J30" i="18" s="1"/>
  <c r="AK30" i="19"/>
  <c r="B30" i="19" s="1"/>
  <c r="R30" i="19"/>
  <c r="AV30" i="19" s="1"/>
  <c r="C31" i="19"/>
  <c r="AI30" i="21"/>
  <c r="D30" i="21"/>
  <c r="F30" i="21" s="1"/>
  <c r="AJ30" i="21"/>
  <c r="Q30" i="21" s="1"/>
  <c r="J30" i="21"/>
  <c r="K30" i="21" s="1"/>
  <c r="BI31" i="21" s="1"/>
  <c r="BO30" i="18"/>
  <c r="AX30" i="18"/>
  <c r="BM30" i="18"/>
  <c r="AE30" i="18"/>
  <c r="D30" i="18" s="1"/>
  <c r="AG30" i="18"/>
  <c r="I30" i="18" s="1"/>
  <c r="K30" i="18" s="1"/>
  <c r="AF30" i="18"/>
  <c r="E30" i="18" s="1"/>
  <c r="AY30" i="18"/>
  <c r="AW89" i="23" l="1"/>
  <c r="CD89" i="1"/>
  <c r="U89" i="23"/>
  <c r="CE89" i="1" s="1"/>
  <c r="AC31" i="21"/>
  <c r="Z31" i="21" s="1"/>
  <c r="H31" i="21" s="1"/>
  <c r="AQ32" i="21"/>
  <c r="AU30" i="21"/>
  <c r="BG31" i="21"/>
  <c r="AT30" i="21"/>
  <c r="AP32" i="21"/>
  <c r="AB31" i="21"/>
  <c r="Y31" i="21" s="1"/>
  <c r="AR32" i="19"/>
  <c r="AD31" i="19"/>
  <c r="AA31" i="19" s="1"/>
  <c r="O31" i="19" s="1"/>
  <c r="W30" i="19"/>
  <c r="X30" i="19" s="1"/>
  <c r="BK31" i="19"/>
  <c r="AC31" i="18"/>
  <c r="Z31" i="18" s="1"/>
  <c r="H31" i="18" s="1"/>
  <c r="N31" i="1" s="1"/>
  <c r="AQ32" i="18"/>
  <c r="AU30" i="18"/>
  <c r="AL30" i="21"/>
  <c r="P30" i="21"/>
  <c r="AJ30" i="18"/>
  <c r="Q30" i="18" s="1"/>
  <c r="AL30" i="18" s="1"/>
  <c r="BI31" i="18"/>
  <c r="AI30" i="18"/>
  <c r="P30" i="18" s="1"/>
  <c r="AK30" i="18" s="1"/>
  <c r="AO90" i="23" l="1"/>
  <c r="V89" i="23"/>
  <c r="AK30" i="21"/>
  <c r="B30" i="21" s="1"/>
  <c r="R30" i="21"/>
  <c r="C31" i="21"/>
  <c r="AN30" i="19"/>
  <c r="AM30" i="19" s="1"/>
  <c r="S30" i="19"/>
  <c r="F30" i="18"/>
  <c r="AT30" i="18" s="1"/>
  <c r="BH90" i="23" l="1"/>
  <c r="AS90" i="23"/>
  <c r="BL90" i="23"/>
  <c r="BJ90" i="23"/>
  <c r="AW30" i="19"/>
  <c r="T30" i="19" s="1"/>
  <c r="U30" i="19" s="1"/>
  <c r="AD31" i="21"/>
  <c r="AA31" i="21" s="1"/>
  <c r="AR32" i="21"/>
  <c r="AV30" i="21"/>
  <c r="W30" i="21"/>
  <c r="X30" i="21" s="1"/>
  <c r="BK31" i="21"/>
  <c r="AP32" i="18"/>
  <c r="AB31" i="18"/>
  <c r="Y31" i="18" s="1"/>
  <c r="BG31" i="18"/>
  <c r="BN90" i="23" l="1"/>
  <c r="AH90" i="23"/>
  <c r="BO90" i="23"/>
  <c r="AX90" i="23"/>
  <c r="BM90" i="23"/>
  <c r="AE90" i="23"/>
  <c r="O31" i="21"/>
  <c r="AN30" i="21"/>
  <c r="AM30" i="21" s="1"/>
  <c r="S30" i="21"/>
  <c r="V30" i="19"/>
  <c r="AO31" i="19"/>
  <c r="C31" i="18"/>
  <c r="M31" i="1" s="1"/>
  <c r="R30" i="18"/>
  <c r="D90" i="23" l="1"/>
  <c r="F90" i="23" s="1"/>
  <c r="BG91" i="23" s="1"/>
  <c r="AI90" i="23"/>
  <c r="J90" i="23"/>
  <c r="AJ90" i="23"/>
  <c r="Q90" i="23" s="1"/>
  <c r="AW30" i="21"/>
  <c r="T30" i="21"/>
  <c r="U30" i="21" s="1"/>
  <c r="BL31" i="19"/>
  <c r="AY31" i="19" s="1"/>
  <c r="AS31" i="19"/>
  <c r="BH31" i="19"/>
  <c r="AF31" i="19" s="1"/>
  <c r="E31" i="19" s="1"/>
  <c r="BJ31" i="19"/>
  <c r="AG31" i="19" s="1"/>
  <c r="I31" i="19" s="1"/>
  <c r="B30" i="18"/>
  <c r="L30" i="1" s="1"/>
  <c r="W30" i="18"/>
  <c r="X30" i="18" s="1"/>
  <c r="P30" i="1" s="1"/>
  <c r="AD31" i="18"/>
  <c r="AA31" i="18" s="1"/>
  <c r="AR32" i="18"/>
  <c r="AV30" i="18"/>
  <c r="BK31" i="18"/>
  <c r="K90" i="23" l="1"/>
  <c r="AL90" i="23"/>
  <c r="P90" i="23"/>
  <c r="AK90" i="23" s="1"/>
  <c r="B90" i="23" s="1"/>
  <c r="AT90" i="23"/>
  <c r="AP92" i="23"/>
  <c r="AB91" i="23"/>
  <c r="Y91" i="23" s="1"/>
  <c r="AE31" i="19"/>
  <c r="BM31" i="19"/>
  <c r="AH31" i="19"/>
  <c r="BN31" i="19"/>
  <c r="AX31" i="19"/>
  <c r="BO31" i="19"/>
  <c r="V30" i="21"/>
  <c r="AO31" i="21"/>
  <c r="S30" i="18"/>
  <c r="AN30" i="18"/>
  <c r="AM30" i="18" s="1"/>
  <c r="Q30" i="1" s="1"/>
  <c r="CJ30" i="1" s="1"/>
  <c r="O31" i="18"/>
  <c r="O31" i="1" s="1"/>
  <c r="BX90" i="1" l="1"/>
  <c r="AC91" i="23"/>
  <c r="Z91" i="23" s="1"/>
  <c r="AQ92" i="23"/>
  <c r="AU90" i="23"/>
  <c r="BI91" i="23"/>
  <c r="C91" i="23"/>
  <c r="BY91" i="1" s="1"/>
  <c r="AF91" i="23"/>
  <c r="R90" i="23"/>
  <c r="W90" i="23" s="1"/>
  <c r="X90" i="23" s="1"/>
  <c r="R30" i="1"/>
  <c r="AJ31" i="19"/>
  <c r="Q31" i="19" s="1"/>
  <c r="J31" i="19"/>
  <c r="K31" i="19" s="1"/>
  <c r="BI32" i="19" s="1"/>
  <c r="BL31" i="21"/>
  <c r="AY31" i="21" s="1"/>
  <c r="AS31" i="21"/>
  <c r="BJ31" i="21"/>
  <c r="BH31" i="21"/>
  <c r="AF31" i="21" s="1"/>
  <c r="E31" i="21" s="1"/>
  <c r="D31" i="19"/>
  <c r="AI31" i="19"/>
  <c r="AW30" i="18"/>
  <c r="T30" i="18" s="1"/>
  <c r="AN90" i="23" l="1"/>
  <c r="AM90" i="23" s="1"/>
  <c r="CC90" i="1" s="1"/>
  <c r="CB90" i="1"/>
  <c r="S90" i="23"/>
  <c r="H91" i="23"/>
  <c r="BZ91" i="1" s="1"/>
  <c r="AH91" i="23"/>
  <c r="J91" i="23" s="1"/>
  <c r="E91" i="23"/>
  <c r="AV90" i="23"/>
  <c r="AR92" i="23"/>
  <c r="AD91" i="23"/>
  <c r="AA91" i="23" s="1"/>
  <c r="BK91" i="23"/>
  <c r="AQ33" i="19"/>
  <c r="AC32" i="19"/>
  <c r="Z32" i="19" s="1"/>
  <c r="H32" i="19" s="1"/>
  <c r="AU31" i="19"/>
  <c r="AG31" i="21"/>
  <c r="I31" i="21" s="1"/>
  <c r="AL31" i="19"/>
  <c r="AX31" i="21"/>
  <c r="BO31" i="21"/>
  <c r="P31" i="19"/>
  <c r="R31" i="19" s="1"/>
  <c r="BK32" i="19" s="1"/>
  <c r="BN31" i="21"/>
  <c r="AH31" i="21"/>
  <c r="F31" i="19"/>
  <c r="AT31" i="19" s="1"/>
  <c r="AE31" i="21"/>
  <c r="BM31" i="21"/>
  <c r="U30" i="18"/>
  <c r="S30" i="1" s="1"/>
  <c r="AO31" i="18"/>
  <c r="V30" i="18"/>
  <c r="AY91" i="23" l="1"/>
  <c r="O91" i="23"/>
  <c r="CA91" i="1" s="1"/>
  <c r="CD90" i="1"/>
  <c r="AW90" i="23"/>
  <c r="T90" i="23" s="1"/>
  <c r="U90" i="23" s="1"/>
  <c r="CE90" i="1" s="1"/>
  <c r="AK31" i="19"/>
  <c r="B31" i="19" s="1"/>
  <c r="AB32" i="19"/>
  <c r="Y32" i="19" s="1"/>
  <c r="AP33" i="19"/>
  <c r="BG32" i="19"/>
  <c r="J31" i="21"/>
  <c r="K31" i="21" s="1"/>
  <c r="AJ31" i="21"/>
  <c r="Q31" i="21" s="1"/>
  <c r="AR33" i="19"/>
  <c r="AV31" i="19"/>
  <c r="AD32" i="19"/>
  <c r="AA32" i="19" s="1"/>
  <c r="O32" i="19" s="1"/>
  <c r="W31" i="19"/>
  <c r="X31" i="19" s="1"/>
  <c r="D31" i="21"/>
  <c r="F31" i="21" s="1"/>
  <c r="AT31" i="21" s="1"/>
  <c r="AI31" i="21"/>
  <c r="BJ31" i="18"/>
  <c r="BH31" i="18"/>
  <c r="AE31" i="18" s="1"/>
  <c r="D31" i="18" s="1"/>
  <c r="BL31" i="18"/>
  <c r="AX31" i="18" s="1"/>
  <c r="AS31" i="18"/>
  <c r="AO91" i="23" l="1"/>
  <c r="V90" i="23"/>
  <c r="AC32" i="21"/>
  <c r="Z32" i="21" s="1"/>
  <c r="H32" i="21" s="1"/>
  <c r="AQ33" i="21"/>
  <c r="AU31" i="21"/>
  <c r="BI32" i="21"/>
  <c r="AB32" i="21"/>
  <c r="Y32" i="21" s="1"/>
  <c r="AP33" i="21"/>
  <c r="AL31" i="21"/>
  <c r="AN31" i="19"/>
  <c r="AM31" i="19" s="1"/>
  <c r="S31" i="19"/>
  <c r="BO31" i="18"/>
  <c r="BM31" i="18"/>
  <c r="P31" i="21"/>
  <c r="BG32" i="21"/>
  <c r="C32" i="19"/>
  <c r="BN31" i="18"/>
  <c r="AG31" i="18"/>
  <c r="I31" i="18" s="1"/>
  <c r="AF31" i="18"/>
  <c r="E31" i="18" s="1"/>
  <c r="AH31" i="18"/>
  <c r="J31" i="18" s="1"/>
  <c r="AY31" i="18"/>
  <c r="BH91" i="23" l="1"/>
  <c r="BJ91" i="23"/>
  <c r="AS91" i="23"/>
  <c r="BL91" i="23"/>
  <c r="AW31" i="19"/>
  <c r="T31" i="19" s="1"/>
  <c r="U31" i="19" s="1"/>
  <c r="AI31" i="18"/>
  <c r="P31" i="18" s="1"/>
  <c r="AK31" i="18" s="1"/>
  <c r="AK31" i="21"/>
  <c r="B31" i="21" s="1"/>
  <c r="R31" i="21"/>
  <c r="AV31" i="21" s="1"/>
  <c r="C32" i="21"/>
  <c r="AJ31" i="18"/>
  <c r="BO91" i="23" l="1"/>
  <c r="AX91" i="23"/>
  <c r="AJ91" i="23" s="1"/>
  <c r="Q91" i="23" s="1"/>
  <c r="BN91" i="23"/>
  <c r="AG91" i="23"/>
  <c r="I91" i="23" s="1"/>
  <c r="K91" i="23" s="1"/>
  <c r="BM91" i="23"/>
  <c r="AE91" i="23"/>
  <c r="AD32" i="21"/>
  <c r="AA32" i="21" s="1"/>
  <c r="AR33" i="21"/>
  <c r="W31" i="21"/>
  <c r="X31" i="21" s="1"/>
  <c r="BK32" i="21"/>
  <c r="V31" i="19"/>
  <c r="AO32" i="19"/>
  <c r="Q31" i="18"/>
  <c r="AL31" i="18" s="1"/>
  <c r="K31" i="18"/>
  <c r="AC32" i="18" s="1"/>
  <c r="Z32" i="18" s="1"/>
  <c r="D91" i="23" l="1"/>
  <c r="F91" i="23" s="1"/>
  <c r="BG92" i="23" s="1"/>
  <c r="AI91" i="23"/>
  <c r="BI92" i="23"/>
  <c r="AQ93" i="23"/>
  <c r="AC92" i="23"/>
  <c r="Z92" i="23" s="1"/>
  <c r="AU91" i="23"/>
  <c r="AL91" i="23"/>
  <c r="R31" i="18"/>
  <c r="AD32" i="18" s="1"/>
  <c r="AA32" i="18" s="1"/>
  <c r="AN31" i="21"/>
  <c r="AM31" i="21" s="1"/>
  <c r="S31" i="21"/>
  <c r="O32" i="21"/>
  <c r="BJ32" i="19"/>
  <c r="AG32" i="19" s="1"/>
  <c r="I32" i="19" s="1"/>
  <c r="AS32" i="19"/>
  <c r="BL32" i="19"/>
  <c r="AY32" i="19" s="1"/>
  <c r="BH32" i="19"/>
  <c r="AF32" i="19" s="1"/>
  <c r="E32" i="19" s="1"/>
  <c r="AU31" i="18"/>
  <c r="BI32" i="18"/>
  <c r="AQ33" i="18"/>
  <c r="H32" i="18"/>
  <c r="N32" i="1" s="1"/>
  <c r="B31" i="18"/>
  <c r="L31" i="1" s="1"/>
  <c r="F31" i="18"/>
  <c r="AV31" i="18" l="1"/>
  <c r="BK32" i="18"/>
  <c r="AR33" i="18"/>
  <c r="H92" i="23"/>
  <c r="BZ92" i="1" s="1"/>
  <c r="AH92" i="23"/>
  <c r="J92" i="23" s="1"/>
  <c r="P91" i="23"/>
  <c r="AB92" i="23"/>
  <c r="Y92" i="23" s="1"/>
  <c r="AP93" i="23"/>
  <c r="AT91" i="23"/>
  <c r="W31" i="18"/>
  <c r="X31" i="18" s="1"/>
  <c r="P31" i="1" s="1"/>
  <c r="AT31" i="18"/>
  <c r="BM32" i="19"/>
  <c r="AE32" i="19"/>
  <c r="BN32" i="19"/>
  <c r="AH32" i="19"/>
  <c r="AX32" i="19"/>
  <c r="BO32" i="19"/>
  <c r="AW31" i="21"/>
  <c r="T31" i="21" s="1"/>
  <c r="U31" i="21" s="1"/>
  <c r="O32" i="18"/>
  <c r="O32" i="1" s="1"/>
  <c r="AP33" i="18"/>
  <c r="AB32" i="18"/>
  <c r="Y32" i="18" s="1"/>
  <c r="BG32" i="18"/>
  <c r="C92" i="23" l="1"/>
  <c r="BY92" i="1" s="1"/>
  <c r="AF92" i="23"/>
  <c r="AK91" i="23"/>
  <c r="B91" i="23" s="1"/>
  <c r="BX91" i="1" s="1"/>
  <c r="R91" i="23"/>
  <c r="S31" i="18"/>
  <c r="R31" i="1" s="1"/>
  <c r="AN31" i="18"/>
  <c r="AM31" i="18" s="1"/>
  <c r="Q31" i="1" s="1"/>
  <c r="CJ31" i="1" s="1"/>
  <c r="V31" i="21"/>
  <c r="AO32" i="21"/>
  <c r="D32" i="19"/>
  <c r="F32" i="19" s="1"/>
  <c r="AI32" i="19"/>
  <c r="J32" i="19"/>
  <c r="AJ32" i="19"/>
  <c r="Q32" i="19" s="1"/>
  <c r="C32" i="18"/>
  <c r="M32" i="1" s="1"/>
  <c r="E92" i="23" l="1"/>
  <c r="AR93" i="23"/>
  <c r="AD92" i="23"/>
  <c r="AA92" i="23" s="1"/>
  <c r="AV91" i="23"/>
  <c r="W91" i="23"/>
  <c r="X91" i="23" s="1"/>
  <c r="BK92" i="23"/>
  <c r="AP34" i="19"/>
  <c r="AB33" i="19"/>
  <c r="Y33" i="19" s="1"/>
  <c r="AT32" i="19"/>
  <c r="BG33" i="19"/>
  <c r="AW31" i="18"/>
  <c r="AO32" i="18" s="1"/>
  <c r="BH32" i="18" s="1"/>
  <c r="AE32" i="18" s="1"/>
  <c r="D32" i="18" s="1"/>
  <c r="P32" i="19"/>
  <c r="AK32" i="19" s="1"/>
  <c r="K32" i="19"/>
  <c r="AL32" i="19"/>
  <c r="BL32" i="21"/>
  <c r="AY32" i="21" s="1"/>
  <c r="BH32" i="21"/>
  <c r="AF32" i="21" s="1"/>
  <c r="E32" i="21" s="1"/>
  <c r="AS32" i="21"/>
  <c r="BJ32" i="21"/>
  <c r="AG32" i="21" s="1"/>
  <c r="I32" i="21" s="1"/>
  <c r="BL32" i="18" l="1"/>
  <c r="AX32" i="18" s="1"/>
  <c r="AN91" i="23"/>
  <c r="AM91" i="23" s="1"/>
  <c r="CC91" i="1" s="1"/>
  <c r="S91" i="23"/>
  <c r="CB91" i="1"/>
  <c r="AY92" i="23"/>
  <c r="O92" i="23"/>
  <c r="CA92" i="1" s="1"/>
  <c r="T31" i="18"/>
  <c r="U31" i="18" s="1"/>
  <c r="S31" i="1" s="1"/>
  <c r="C33" i="19"/>
  <c r="V31" i="18"/>
  <c r="BJ32" i="18"/>
  <c r="R32" i="19"/>
  <c r="BN32" i="21"/>
  <c r="AH32" i="21"/>
  <c r="BM32" i="21"/>
  <c r="AE32" i="21"/>
  <c r="AQ34" i="19"/>
  <c r="AU32" i="19"/>
  <c r="BI33" i="19"/>
  <c r="AC33" i="19"/>
  <c r="Z33" i="19" s="1"/>
  <c r="BO32" i="21"/>
  <c r="AX32" i="21"/>
  <c r="B32" i="19"/>
  <c r="BM32" i="18"/>
  <c r="AS32" i="18"/>
  <c r="BO32" i="18" l="1"/>
  <c r="CD91" i="1"/>
  <c r="AW91" i="23"/>
  <c r="T91" i="23"/>
  <c r="U91" i="23" s="1"/>
  <c r="CE91" i="1" s="1"/>
  <c r="AV32" i="19"/>
  <c r="AD33" i="19"/>
  <c r="AA33" i="19" s="1"/>
  <c r="O33" i="19" s="1"/>
  <c r="AR34" i="19"/>
  <c r="BK33" i="19"/>
  <c r="W32" i="19"/>
  <c r="X32" i="19" s="1"/>
  <c r="S32" i="19" s="1"/>
  <c r="H33" i="19"/>
  <c r="AI32" i="21"/>
  <c r="D32" i="21"/>
  <c r="F32" i="21" s="1"/>
  <c r="BG33" i="21" s="1"/>
  <c r="J32" i="21"/>
  <c r="AJ32" i="21"/>
  <c r="Q32" i="21" s="1"/>
  <c r="BN32" i="18"/>
  <c r="AG32" i="18"/>
  <c r="I32" i="18" s="1"/>
  <c r="AF32" i="18"/>
  <c r="E32" i="18" s="1"/>
  <c r="F32" i="18" s="1"/>
  <c r="AH32" i="18"/>
  <c r="J32" i="18" s="1"/>
  <c r="AY32" i="18"/>
  <c r="V91" i="23" l="1"/>
  <c r="AO92" i="23"/>
  <c r="AN32" i="19"/>
  <c r="AM32" i="19" s="1"/>
  <c r="AB33" i="21"/>
  <c r="Y33" i="21" s="1"/>
  <c r="AP34" i="21"/>
  <c r="AT32" i="21"/>
  <c r="R32" i="21"/>
  <c r="AV32" i="21" s="1"/>
  <c r="AB33" i="18"/>
  <c r="Y33" i="18" s="1"/>
  <c r="C33" i="18" s="1"/>
  <c r="M33" i="1" s="1"/>
  <c r="AT32" i="18"/>
  <c r="P32" i="21"/>
  <c r="AK32" i="21" s="1"/>
  <c r="AW32" i="19"/>
  <c r="T32" i="19" s="1"/>
  <c r="U32" i="19" s="1"/>
  <c r="K32" i="21"/>
  <c r="AL32" i="21"/>
  <c r="AI32" i="18"/>
  <c r="P32" i="18" s="1"/>
  <c r="AK32" i="18" s="1"/>
  <c r="AP34" i="18"/>
  <c r="BG33" i="18"/>
  <c r="AJ32" i="18"/>
  <c r="Q32" i="18" s="1"/>
  <c r="AL32" i="18" s="1"/>
  <c r="AR34" i="21" l="1"/>
  <c r="BJ92" i="23"/>
  <c r="BL92" i="23"/>
  <c r="BH92" i="23"/>
  <c r="AS92" i="23"/>
  <c r="BK33" i="21"/>
  <c r="C33" i="21"/>
  <c r="AD33" i="21"/>
  <c r="AA33" i="21" s="1"/>
  <c r="B32" i="21"/>
  <c r="W32" i="21"/>
  <c r="X32" i="21" s="1"/>
  <c r="BI33" i="21"/>
  <c r="AQ34" i="21"/>
  <c r="AC33" i="21"/>
  <c r="Z33" i="21" s="1"/>
  <c r="AU32" i="21"/>
  <c r="V32" i="19"/>
  <c r="AO33" i="19"/>
  <c r="R32" i="18"/>
  <c r="AV32" i="18" s="1"/>
  <c r="BM92" i="23" l="1"/>
  <c r="AE92" i="23"/>
  <c r="BO92" i="23"/>
  <c r="AX92" i="23"/>
  <c r="AJ92" i="23" s="1"/>
  <c r="Q92" i="23" s="1"/>
  <c r="BN92" i="23"/>
  <c r="AG92" i="23"/>
  <c r="O33" i="21"/>
  <c r="H33" i="21"/>
  <c r="BL33" i="19"/>
  <c r="AY33" i="19" s="1"/>
  <c r="AS33" i="19"/>
  <c r="BH33" i="19"/>
  <c r="AE33" i="19" s="1"/>
  <c r="D33" i="19" s="1"/>
  <c r="BJ33" i="19"/>
  <c r="AG33" i="19" s="1"/>
  <c r="I33" i="19" s="1"/>
  <c r="AN32" i="21"/>
  <c r="AM32" i="21" s="1"/>
  <c r="S32" i="21"/>
  <c r="BK33" i="18"/>
  <c r="AD33" i="18"/>
  <c r="AA33" i="18" s="1"/>
  <c r="O33" i="18" s="1"/>
  <c r="O33" i="1" s="1"/>
  <c r="AR34" i="18"/>
  <c r="I92" i="23" l="1"/>
  <c r="K92" i="23" s="1"/>
  <c r="BI93" i="23" s="1"/>
  <c r="AL92" i="23"/>
  <c r="D92" i="23"/>
  <c r="F92" i="23" s="1"/>
  <c r="AI92" i="23"/>
  <c r="BM33" i="19"/>
  <c r="AF33" i="19"/>
  <c r="BN33" i="19"/>
  <c r="AH33" i="19"/>
  <c r="AX33" i="19"/>
  <c r="BO33" i="19"/>
  <c r="AW32" i="21"/>
  <c r="K32" i="18"/>
  <c r="AT92" i="23" l="1"/>
  <c r="AB93" i="23"/>
  <c r="Y93" i="23" s="1"/>
  <c r="AP94" i="23"/>
  <c r="P92" i="23"/>
  <c r="BG93" i="23"/>
  <c r="AC93" i="23"/>
  <c r="Z93" i="23" s="1"/>
  <c r="AQ94" i="23"/>
  <c r="AU92" i="23"/>
  <c r="AO33" i="21"/>
  <c r="V32" i="21"/>
  <c r="J33" i="19"/>
  <c r="K33" i="19" s="1"/>
  <c r="AI33" i="19"/>
  <c r="E33" i="19"/>
  <c r="AJ33" i="19"/>
  <c r="Q33" i="19" s="1"/>
  <c r="T32" i="21"/>
  <c r="U32" i="21" s="1"/>
  <c r="B32" i="18"/>
  <c r="L32" i="1" s="1"/>
  <c r="AC33" i="18"/>
  <c r="Z33" i="18" s="1"/>
  <c r="AQ34" i="18"/>
  <c r="AU32" i="18"/>
  <c r="BI33" i="18"/>
  <c r="W32" i="18"/>
  <c r="X32" i="18" s="1"/>
  <c r="P32" i="1" s="1"/>
  <c r="AK92" i="23" l="1"/>
  <c r="B92" i="23" s="1"/>
  <c r="R92" i="23"/>
  <c r="H93" i="23"/>
  <c r="BZ93" i="1" s="1"/>
  <c r="AH93" i="23"/>
  <c r="J93" i="23" s="1"/>
  <c r="C93" i="23"/>
  <c r="BY93" i="1" s="1"/>
  <c r="AF93" i="23"/>
  <c r="P33" i="19"/>
  <c r="AK33" i="19" s="1"/>
  <c r="F33" i="19"/>
  <c r="AT33" i="19" s="1"/>
  <c r="AL33" i="19"/>
  <c r="BI34" i="19"/>
  <c r="AC34" i="19"/>
  <c r="Z34" i="19" s="1"/>
  <c r="AQ35" i="19"/>
  <c r="AU33" i="19"/>
  <c r="BH33" i="21"/>
  <c r="AE33" i="21" s="1"/>
  <c r="D33" i="21" s="1"/>
  <c r="BL33" i="21"/>
  <c r="AX33" i="21" s="1"/>
  <c r="BJ33" i="21"/>
  <c r="AH33" i="21" s="1"/>
  <c r="J33" i="21" s="1"/>
  <c r="AS33" i="21"/>
  <c r="H33" i="18"/>
  <c r="N33" i="1" s="1"/>
  <c r="AN32" i="18"/>
  <c r="AM32" i="18" s="1"/>
  <c r="Q32" i="1" s="1"/>
  <c r="CJ32" i="1" s="1"/>
  <c r="S32" i="18"/>
  <c r="B33" i="19" l="1"/>
  <c r="R33" i="19"/>
  <c r="W33" i="19" s="1"/>
  <c r="X33" i="19" s="1"/>
  <c r="AV92" i="23"/>
  <c r="AR94" i="23"/>
  <c r="AD93" i="23"/>
  <c r="AA93" i="23" s="1"/>
  <c r="W92" i="23"/>
  <c r="X92" i="23" s="1"/>
  <c r="BK93" i="23"/>
  <c r="E93" i="23"/>
  <c r="BX92" i="1"/>
  <c r="R32" i="1"/>
  <c r="BM33" i="21"/>
  <c r="AF33" i="21"/>
  <c r="H34" i="19"/>
  <c r="BN33" i="21"/>
  <c r="AG33" i="21"/>
  <c r="BO33" i="21"/>
  <c r="AY33" i="21"/>
  <c r="AI33" i="21" s="1"/>
  <c r="AP35" i="19"/>
  <c r="AB34" i="19"/>
  <c r="Y34" i="19" s="1"/>
  <c r="BG34" i="19"/>
  <c r="AW32" i="18"/>
  <c r="AO33" i="18" s="1"/>
  <c r="AD34" i="19" l="1"/>
  <c r="AA34" i="19" s="1"/>
  <c r="O34" i="19" s="1"/>
  <c r="AR35" i="19"/>
  <c r="BK34" i="19"/>
  <c r="AV33" i="19"/>
  <c r="CB92" i="1"/>
  <c r="S92" i="23"/>
  <c r="AN92" i="23"/>
  <c r="AM92" i="23" s="1"/>
  <c r="CC92" i="1" s="1"/>
  <c r="AY93" i="23"/>
  <c r="O93" i="23"/>
  <c r="CA93" i="1" s="1"/>
  <c r="AN33" i="19"/>
  <c r="AM33" i="19" s="1"/>
  <c r="AN4" i="19"/>
  <c r="S33" i="19"/>
  <c r="T32" i="18"/>
  <c r="U32" i="18" s="1"/>
  <c r="S32" i="1" s="1"/>
  <c r="P33" i="21"/>
  <c r="AJ33" i="21"/>
  <c r="Q33" i="21" s="1"/>
  <c r="R33" i="21" s="1"/>
  <c r="BK34" i="21" s="1"/>
  <c r="E33" i="21"/>
  <c r="C34" i="19"/>
  <c r="I33" i="21"/>
  <c r="K33" i="21" s="1"/>
  <c r="BI34" i="21" s="1"/>
  <c r="BH33" i="18"/>
  <c r="BL33" i="18"/>
  <c r="BJ33" i="18"/>
  <c r="V32" i="18"/>
  <c r="AU33" i="21" l="1"/>
  <c r="AQ35" i="21"/>
  <c r="AC34" i="21"/>
  <c r="Z34" i="21" s="1"/>
  <c r="H34" i="21" s="1"/>
  <c r="T92" i="23"/>
  <c r="U92" i="23" s="1"/>
  <c r="CE92" i="1" s="1"/>
  <c r="CD92" i="1"/>
  <c r="AW92" i="23"/>
  <c r="AW33" i="19"/>
  <c r="T33" i="19" s="1"/>
  <c r="U33" i="19" s="1"/>
  <c r="AK33" i="21"/>
  <c r="AL33" i="21"/>
  <c r="F33" i="21"/>
  <c r="AT33" i="21" s="1"/>
  <c r="AR35" i="21"/>
  <c r="AD34" i="21"/>
  <c r="AA34" i="21" s="1"/>
  <c r="AV33" i="21"/>
  <c r="AS33" i="18"/>
  <c r="AO93" i="23" l="1"/>
  <c r="V92" i="23"/>
  <c r="V33" i="19"/>
  <c r="AO34" i="19"/>
  <c r="BJ34" i="19" s="1"/>
  <c r="AH34" i="19" s="1"/>
  <c r="J34" i="19" s="1"/>
  <c r="W33" i="21"/>
  <c r="X33" i="21" s="1"/>
  <c r="B33" i="21"/>
  <c r="O34" i="21"/>
  <c r="AP35" i="21"/>
  <c r="AB34" i="21"/>
  <c r="Y34" i="21" s="1"/>
  <c r="BG34" i="21"/>
  <c r="BN33" i="18"/>
  <c r="AG33" i="18"/>
  <c r="I33" i="18" s="1"/>
  <c r="BO33" i="18"/>
  <c r="AY33" i="18"/>
  <c r="BM33" i="18"/>
  <c r="AF33" i="18"/>
  <c r="E33" i="18" s="1"/>
  <c r="AE33" i="18"/>
  <c r="D33" i="18" s="1"/>
  <c r="AH33" i="18"/>
  <c r="J33" i="18" s="1"/>
  <c r="AX33" i="18"/>
  <c r="K33" i="18" l="1"/>
  <c r="AS93" i="23"/>
  <c r="BJ93" i="23"/>
  <c r="BH93" i="23"/>
  <c r="BL93" i="23"/>
  <c r="AS34" i="19"/>
  <c r="BH34" i="19"/>
  <c r="AE34" i="19" s="1"/>
  <c r="D34" i="19" s="1"/>
  <c r="AN33" i="21"/>
  <c r="AM33" i="21" s="1"/>
  <c r="S33" i="21"/>
  <c r="BL34" i="19"/>
  <c r="BN34" i="19"/>
  <c r="AG34" i="19"/>
  <c r="C34" i="21"/>
  <c r="AC34" i="18"/>
  <c r="Z34" i="18" s="1"/>
  <c r="AQ35" i="18"/>
  <c r="AU33" i="18"/>
  <c r="AI33" i="18"/>
  <c r="P33" i="18" s="1"/>
  <c r="AK33" i="18" s="1"/>
  <c r="AJ33" i="18"/>
  <c r="Q33" i="18" s="1"/>
  <c r="AL33" i="18" s="1"/>
  <c r="BI34" i="18"/>
  <c r="BO93" i="23" l="1"/>
  <c r="AX93" i="23"/>
  <c r="AJ93" i="23" s="1"/>
  <c r="Q93" i="23" s="1"/>
  <c r="BM93" i="23"/>
  <c r="AE93" i="23"/>
  <c r="BN93" i="23"/>
  <c r="AG93" i="23"/>
  <c r="I93" i="23" s="1"/>
  <c r="K93" i="23" s="1"/>
  <c r="BO34" i="19"/>
  <c r="AX34" i="19"/>
  <c r="AF34" i="19"/>
  <c r="E34" i="19" s="1"/>
  <c r="F34" i="19" s="1"/>
  <c r="AT34" i="19" s="1"/>
  <c r="AW33" i="21"/>
  <c r="T33" i="21" s="1"/>
  <c r="U33" i="21" s="1"/>
  <c r="BM34" i="19"/>
  <c r="AY34" i="19"/>
  <c r="I34" i="19"/>
  <c r="H34" i="18"/>
  <c r="N34" i="1" s="1"/>
  <c r="AI34" i="19" l="1"/>
  <c r="P34" i="19" s="1"/>
  <c r="AK34" i="19" s="1"/>
  <c r="BI94" i="23"/>
  <c r="AC94" i="23"/>
  <c r="Z94" i="23" s="1"/>
  <c r="AQ95" i="23"/>
  <c r="AU93" i="23"/>
  <c r="AU94" i="23" s="1"/>
  <c r="D93" i="23"/>
  <c r="F93" i="23" s="1"/>
  <c r="AI93" i="23"/>
  <c r="AL93" i="23"/>
  <c r="AJ34" i="19"/>
  <c r="Q34" i="19" s="1"/>
  <c r="R34" i="19" s="1"/>
  <c r="AV34" i="19" s="1"/>
  <c r="AO34" i="21"/>
  <c r="AS34" i="21" s="1"/>
  <c r="V33" i="21"/>
  <c r="BG35" i="19"/>
  <c r="AB35" i="19"/>
  <c r="Y35" i="19" s="1"/>
  <c r="C35" i="19" s="1"/>
  <c r="AP36" i="19"/>
  <c r="K34" i="19"/>
  <c r="AU34" i="19" s="1"/>
  <c r="AL34" i="19" l="1"/>
  <c r="AP95" i="23"/>
  <c r="AB94" i="23"/>
  <c r="Y94" i="23" s="1"/>
  <c r="AT93" i="23"/>
  <c r="P93" i="23"/>
  <c r="H94" i="23"/>
  <c r="BZ94" i="1" s="1"/>
  <c r="AH94" i="23"/>
  <c r="J94" i="23" s="1"/>
  <c r="BG94" i="23"/>
  <c r="AR36" i="19"/>
  <c r="BK35" i="19"/>
  <c r="AD35" i="19"/>
  <c r="AA35" i="19" s="1"/>
  <c r="O35" i="19" s="1"/>
  <c r="BH34" i="21"/>
  <c r="AE34" i="21" s="1"/>
  <c r="D34" i="21" s="1"/>
  <c r="BL34" i="21"/>
  <c r="AX34" i="21" s="1"/>
  <c r="BJ34" i="21"/>
  <c r="AH34" i="21" s="1"/>
  <c r="J34" i="21" s="1"/>
  <c r="AC35" i="19"/>
  <c r="Z35" i="19" s="1"/>
  <c r="AQ36" i="19"/>
  <c r="BI35" i="19"/>
  <c r="W34" i="19"/>
  <c r="X34" i="19" s="1"/>
  <c r="B34" i="19"/>
  <c r="R33" i="18"/>
  <c r="AK93" i="23" l="1"/>
  <c r="B93" i="23" s="1"/>
  <c r="BX93" i="1" s="1"/>
  <c r="R93" i="23"/>
  <c r="C94" i="23"/>
  <c r="BY94" i="1" s="1"/>
  <c r="AF94" i="23"/>
  <c r="AG34" i="21"/>
  <c r="I34" i="21" s="1"/>
  <c r="BN34" i="21"/>
  <c r="AF34" i="21"/>
  <c r="E34" i="21" s="1"/>
  <c r="F34" i="21" s="1"/>
  <c r="BG35" i="21" s="1"/>
  <c r="BM34" i="21"/>
  <c r="AY34" i="21"/>
  <c r="AI34" i="21" s="1"/>
  <c r="P34" i="21" s="1"/>
  <c r="BO34" i="21"/>
  <c r="AN34" i="19"/>
  <c r="AM34" i="19" s="1"/>
  <c r="S34" i="19"/>
  <c r="H35" i="19"/>
  <c r="AV33" i="18"/>
  <c r="AR35" i="18"/>
  <c r="AD34" i="18"/>
  <c r="AA34" i="18" s="1"/>
  <c r="BK34" i="18"/>
  <c r="F33" i="18"/>
  <c r="AT33" i="18" s="1"/>
  <c r="B33" i="18"/>
  <c r="L33" i="1" s="1"/>
  <c r="E94" i="23" l="1"/>
  <c r="AD94" i="23"/>
  <c r="AA94" i="23" s="1"/>
  <c r="AR95" i="23"/>
  <c r="AV93" i="23"/>
  <c r="W93" i="23"/>
  <c r="X93" i="23" s="1"/>
  <c r="BK94" i="23"/>
  <c r="AJ34" i="21"/>
  <c r="Q34" i="21" s="1"/>
  <c r="R34" i="21" s="1"/>
  <c r="AV34" i="21" s="1"/>
  <c r="AT34" i="21"/>
  <c r="AP36" i="21"/>
  <c r="AB35" i="21"/>
  <c r="Y35" i="21" s="1"/>
  <c r="W33" i="18"/>
  <c r="X33" i="18" s="1"/>
  <c r="P33" i="1" s="1"/>
  <c r="AW34" i="19"/>
  <c r="T34" i="19" s="1"/>
  <c r="U34" i="19" s="1"/>
  <c r="AK34" i="21"/>
  <c r="K34" i="21"/>
  <c r="O34" i="18"/>
  <c r="O34" i="1" s="1"/>
  <c r="AB34" i="18"/>
  <c r="Y34" i="18" s="1"/>
  <c r="AP35" i="18"/>
  <c r="BG34" i="18"/>
  <c r="AL34" i="21" l="1"/>
  <c r="B34" i="21" s="1"/>
  <c r="AN93" i="23"/>
  <c r="AM93" i="23" s="1"/>
  <c r="CC93" i="1" s="1"/>
  <c r="CB93" i="1"/>
  <c r="S93" i="23"/>
  <c r="AY94" i="23"/>
  <c r="O94" i="23"/>
  <c r="CA94" i="1" s="1"/>
  <c r="C35" i="21"/>
  <c r="AR36" i="21"/>
  <c r="AD35" i="21"/>
  <c r="AA35" i="21" s="1"/>
  <c r="S33" i="18"/>
  <c r="R33" i="1" s="1"/>
  <c r="BK35" i="21"/>
  <c r="AN33" i="18"/>
  <c r="AM33" i="18" s="1"/>
  <c r="Q33" i="1" s="1"/>
  <c r="CJ33" i="1" s="1"/>
  <c r="V34" i="19"/>
  <c r="AO35" i="19"/>
  <c r="AQ36" i="21"/>
  <c r="AC35" i="21"/>
  <c r="Z35" i="21" s="1"/>
  <c r="AU34" i="21"/>
  <c r="BI35" i="21"/>
  <c r="W34" i="21"/>
  <c r="X34" i="21" s="1"/>
  <c r="C34" i="18"/>
  <c r="M34" i="1" s="1"/>
  <c r="CD93" i="1" l="1"/>
  <c r="AW93" i="23"/>
  <c r="T93" i="23"/>
  <c r="U93" i="23" s="1"/>
  <c r="CE93" i="1" s="1"/>
  <c r="AW33" i="18"/>
  <c r="AO34" i="18" s="1"/>
  <c r="O35" i="21"/>
  <c r="H35" i="21"/>
  <c r="S34" i="21"/>
  <c r="AN34" i="21"/>
  <c r="AM34" i="21" s="1"/>
  <c r="AS35" i="19"/>
  <c r="BH35" i="19"/>
  <c r="AF35" i="19" s="1"/>
  <c r="E35" i="19" s="1"/>
  <c r="BJ35" i="19"/>
  <c r="AH35" i="19" s="1"/>
  <c r="J35" i="19" s="1"/>
  <c r="BL35" i="19"/>
  <c r="AX35" i="19" s="1"/>
  <c r="T33" i="18" l="1"/>
  <c r="U33" i="18" s="1"/>
  <c r="S33" i="1" s="1"/>
  <c r="AO94" i="23"/>
  <c r="V93" i="23"/>
  <c r="V33" i="18"/>
  <c r="AT35" i="19"/>
  <c r="AW34" i="21"/>
  <c r="T34" i="21" s="1"/>
  <c r="U34" i="21" s="1"/>
  <c r="AY35" i="19"/>
  <c r="AJ35" i="19" s="1"/>
  <c r="Q35" i="19" s="1"/>
  <c r="BO35" i="19"/>
  <c r="AU35" i="19"/>
  <c r="BN35" i="19"/>
  <c r="AG35" i="19"/>
  <c r="BM35" i="19"/>
  <c r="AE35" i="19"/>
  <c r="BJ34" i="18"/>
  <c r="AG34" i="18" s="1"/>
  <c r="I34" i="18" s="1"/>
  <c r="BL34" i="18"/>
  <c r="BH34" i="18"/>
  <c r="AS34" i="18"/>
  <c r="AS94" i="23" l="1"/>
  <c r="BL94" i="23"/>
  <c r="BJ94" i="23"/>
  <c r="BH94" i="23"/>
  <c r="T94" i="23"/>
  <c r="AL35" i="19"/>
  <c r="I35" i="19"/>
  <c r="K35" i="19" s="1"/>
  <c r="BI36" i="19" s="1"/>
  <c r="D35" i="19"/>
  <c r="F35" i="19" s="1"/>
  <c r="BG36" i="19" s="1"/>
  <c r="AI35" i="19"/>
  <c r="V34" i="21"/>
  <c r="AO35" i="21"/>
  <c r="BN34" i="18"/>
  <c r="BM34" i="18"/>
  <c r="AF34" i="18"/>
  <c r="E34" i="18" s="1"/>
  <c r="BO34" i="18"/>
  <c r="AY34" i="18"/>
  <c r="AE34" i="18"/>
  <c r="D34" i="18" s="1"/>
  <c r="AH34" i="18"/>
  <c r="J34" i="18" s="1"/>
  <c r="AX34" i="18"/>
  <c r="F34" i="18" l="1"/>
  <c r="BG35" i="18" s="1"/>
  <c r="AP37" i="19"/>
  <c r="AB36" i="19"/>
  <c r="Y36" i="19" s="1"/>
  <c r="AC36" i="19"/>
  <c r="Z36" i="19" s="1"/>
  <c r="H36" i="19" s="1"/>
  <c r="AQ37" i="19"/>
  <c r="BN94" i="23"/>
  <c r="AG94" i="23"/>
  <c r="BO94" i="23"/>
  <c r="AX94" i="23"/>
  <c r="AJ94" i="23" s="1"/>
  <c r="Q94" i="23" s="1"/>
  <c r="BM94" i="23"/>
  <c r="AE94" i="23"/>
  <c r="AT34" i="18"/>
  <c r="BH35" i="21"/>
  <c r="BL35" i="21"/>
  <c r="AY35" i="21" s="1"/>
  <c r="BJ35" i="21"/>
  <c r="AG35" i="21" s="1"/>
  <c r="I35" i="21" s="1"/>
  <c r="AS35" i="21"/>
  <c r="P35" i="19"/>
  <c r="AI34" i="18"/>
  <c r="AJ34" i="18"/>
  <c r="AB35" i="18" l="1"/>
  <c r="Y35" i="18" s="1"/>
  <c r="C35" i="18" s="1"/>
  <c r="M35" i="1" s="1"/>
  <c r="AP36" i="18"/>
  <c r="AK35" i="19"/>
  <c r="B35" i="19" s="1"/>
  <c r="R35" i="19"/>
  <c r="C36" i="19"/>
  <c r="D94" i="23"/>
  <c r="F94" i="23" s="1"/>
  <c r="BG95" i="23" s="1"/>
  <c r="AI94" i="23"/>
  <c r="I94" i="23"/>
  <c r="K94" i="23" s="1"/>
  <c r="BI95" i="23" s="1"/>
  <c r="AL94" i="23"/>
  <c r="AF35" i="21"/>
  <c r="E35" i="21" s="1"/>
  <c r="BO35" i="21"/>
  <c r="AX35" i="21"/>
  <c r="BN35" i="21"/>
  <c r="AH35" i="21"/>
  <c r="BM35" i="21"/>
  <c r="AE35" i="21"/>
  <c r="Q34" i="18"/>
  <c r="AL34" i="18" s="1"/>
  <c r="P34" i="18"/>
  <c r="AK34" i="18" s="1"/>
  <c r="BK36" i="19" l="1"/>
  <c r="AR37" i="19"/>
  <c r="AV35" i="19"/>
  <c r="W35" i="19"/>
  <c r="X35" i="19" s="1"/>
  <c r="AD36" i="19"/>
  <c r="AA36" i="19" s="1"/>
  <c r="O36" i="19" s="1"/>
  <c r="AC95" i="23"/>
  <c r="Z95" i="23" s="1"/>
  <c r="AQ96" i="23"/>
  <c r="P94" i="23"/>
  <c r="AT94" i="23"/>
  <c r="AP96" i="23"/>
  <c r="AB95" i="23"/>
  <c r="Y95" i="23" s="1"/>
  <c r="J35" i="21"/>
  <c r="AJ35" i="21"/>
  <c r="Q35" i="21" s="1"/>
  <c r="R34" i="18"/>
  <c r="BK35" i="18" s="1"/>
  <c r="D35" i="21"/>
  <c r="F35" i="21" s="1"/>
  <c r="AI35" i="21"/>
  <c r="AT35" i="21" l="1"/>
  <c r="AP37" i="21"/>
  <c r="AB36" i="21"/>
  <c r="Y36" i="21" s="1"/>
  <c r="C36" i="21" s="1"/>
  <c r="BG36" i="21"/>
  <c r="S35" i="19"/>
  <c r="AW35" i="19" s="1"/>
  <c r="T35" i="19" s="1"/>
  <c r="U35" i="19" s="1"/>
  <c r="AN35" i="19"/>
  <c r="AM35" i="19" s="1"/>
  <c r="AK94" i="23"/>
  <c r="B94" i="23" s="1"/>
  <c r="R94" i="23"/>
  <c r="C95" i="23"/>
  <c r="BY95" i="1" s="1"/>
  <c r="AF95" i="23"/>
  <c r="H95" i="23"/>
  <c r="BZ95" i="1" s="1"/>
  <c r="AH95" i="23"/>
  <c r="J95" i="23" s="1"/>
  <c r="AR36" i="18"/>
  <c r="P35" i="21"/>
  <c r="AK35" i="21" s="1"/>
  <c r="AL35" i="21"/>
  <c r="K35" i="21"/>
  <c r="AU35" i="21" s="1"/>
  <c r="AV34" i="18"/>
  <c r="AD35" i="18"/>
  <c r="AA35" i="18" s="1"/>
  <c r="O35" i="18" s="1"/>
  <c r="O35" i="1" s="1"/>
  <c r="K34" i="18"/>
  <c r="R35" i="21" l="1"/>
  <c r="AD36" i="21" s="1"/>
  <c r="AA36" i="21" s="1"/>
  <c r="O36" i="21" s="1"/>
  <c r="AO36" i="19"/>
  <c r="V35" i="19"/>
  <c r="E95" i="23"/>
  <c r="AV94" i="23"/>
  <c r="AD95" i="23"/>
  <c r="AA95" i="23" s="1"/>
  <c r="AR96" i="23"/>
  <c r="W94" i="23"/>
  <c r="X94" i="23" s="1"/>
  <c r="BK95" i="23"/>
  <c r="BX94" i="1"/>
  <c r="AQ37" i="21"/>
  <c r="AC36" i="21"/>
  <c r="Z36" i="21" s="1"/>
  <c r="BI36" i="21"/>
  <c r="B35" i="21"/>
  <c r="BL36" i="19"/>
  <c r="AY36" i="19" s="1"/>
  <c r="BJ36" i="19"/>
  <c r="AG36" i="19" s="1"/>
  <c r="I36" i="19" s="1"/>
  <c r="AS36" i="19"/>
  <c r="BH36" i="19"/>
  <c r="AE36" i="19" s="1"/>
  <c r="D36" i="19" s="1"/>
  <c r="AQ36" i="18"/>
  <c r="AC35" i="18"/>
  <c r="Z35" i="18" s="1"/>
  <c r="AU34" i="18"/>
  <c r="BI35" i="18"/>
  <c r="W34" i="18"/>
  <c r="X34" i="18" s="1"/>
  <c r="P34" i="1" s="1"/>
  <c r="B34" i="18"/>
  <c r="L34" i="1" s="1"/>
  <c r="W35" i="21" l="1"/>
  <c r="X35" i="21" s="1"/>
  <c r="AN35" i="21" s="1"/>
  <c r="AM35" i="21" s="1"/>
  <c r="BK36" i="21"/>
  <c r="AV35" i="21"/>
  <c r="AR37" i="21"/>
  <c r="AY95" i="23"/>
  <c r="O95" i="23"/>
  <c r="CA95" i="1" s="1"/>
  <c r="S94" i="23"/>
  <c r="AN94" i="23"/>
  <c r="AM94" i="23" s="1"/>
  <c r="CC94" i="1" s="1"/>
  <c r="CB94" i="1"/>
  <c r="S35" i="21"/>
  <c r="BM36" i="19"/>
  <c r="AF36" i="19"/>
  <c r="BN36" i="19"/>
  <c r="AH36" i="19"/>
  <c r="H36" i="21"/>
  <c r="AX36" i="19"/>
  <c r="BO36" i="19"/>
  <c r="AN34" i="18"/>
  <c r="AM34" i="18" s="1"/>
  <c r="Q34" i="1" s="1"/>
  <c r="CJ34" i="1" s="1"/>
  <c r="S34" i="18"/>
  <c r="H35" i="18"/>
  <c r="N35" i="1" s="1"/>
  <c r="AW94" i="23" l="1"/>
  <c r="CD94" i="1"/>
  <c r="U94" i="23"/>
  <c r="CE94" i="1" s="1"/>
  <c r="AW35" i="21"/>
  <c r="V35" i="21" s="1"/>
  <c r="J36" i="19"/>
  <c r="K36" i="19" s="1"/>
  <c r="AI36" i="19"/>
  <c r="E36" i="19"/>
  <c r="F36" i="19" s="1"/>
  <c r="AJ36" i="19"/>
  <c r="Q36" i="19" s="1"/>
  <c r="R34" i="1"/>
  <c r="AW34" i="18"/>
  <c r="AO35" i="18" s="1"/>
  <c r="T35" i="21" l="1"/>
  <c r="U35" i="21" s="1"/>
  <c r="AO95" i="23"/>
  <c r="V94" i="23"/>
  <c r="AO36" i="21"/>
  <c r="BJ36" i="21" s="1"/>
  <c r="AH36" i="21" s="1"/>
  <c r="J36" i="21" s="1"/>
  <c r="BG37" i="19"/>
  <c r="AT36" i="19"/>
  <c r="AC37" i="19"/>
  <c r="Z37" i="19" s="1"/>
  <c r="AQ38" i="19"/>
  <c r="AU36" i="19"/>
  <c r="AB37" i="19"/>
  <c r="Y37" i="19" s="1"/>
  <c r="AP38" i="19"/>
  <c r="BI37" i="19"/>
  <c r="T34" i="18"/>
  <c r="U34" i="18" s="1"/>
  <c r="S34" i="1" s="1"/>
  <c r="AL36" i="19"/>
  <c r="P36" i="19"/>
  <c r="AS36" i="21"/>
  <c r="BH35" i="18"/>
  <c r="AE35" i="18" s="1"/>
  <c r="D35" i="18" s="1"/>
  <c r="BL35" i="18"/>
  <c r="AX35" i="18" s="1"/>
  <c r="BJ35" i="18"/>
  <c r="AH35" i="18" s="1"/>
  <c r="J35" i="18" s="1"/>
  <c r="V34" i="18"/>
  <c r="BL36" i="21" l="1"/>
  <c r="AY36" i="21" s="1"/>
  <c r="BH36" i="21"/>
  <c r="AF36" i="21" s="1"/>
  <c r="E36" i="21" s="1"/>
  <c r="BH95" i="23"/>
  <c r="BJ95" i="23"/>
  <c r="AS95" i="23"/>
  <c r="BL95" i="23"/>
  <c r="C37" i="19"/>
  <c r="H37" i="19"/>
  <c r="BN36" i="21"/>
  <c r="AG36" i="21"/>
  <c r="AE36" i="21"/>
  <c r="AX36" i="21"/>
  <c r="AJ36" i="21" s="1"/>
  <c r="Q36" i="21" s="1"/>
  <c r="R36" i="19"/>
  <c r="AK36" i="19"/>
  <c r="B36" i="19" s="1"/>
  <c r="BN35" i="18"/>
  <c r="BM35" i="18"/>
  <c r="BO35" i="18"/>
  <c r="AS35" i="18"/>
  <c r="BM36" i="21" l="1"/>
  <c r="BO36" i="21"/>
  <c r="AL36" i="21"/>
  <c r="BO95" i="23"/>
  <c r="AX95" i="23"/>
  <c r="AJ95" i="23" s="1"/>
  <c r="Q95" i="23" s="1"/>
  <c r="BN95" i="23"/>
  <c r="AG95" i="23"/>
  <c r="I95" i="23" s="1"/>
  <c r="K95" i="23" s="1"/>
  <c r="BM95" i="23"/>
  <c r="AE95" i="23"/>
  <c r="W36" i="19"/>
  <c r="X36" i="19" s="1"/>
  <c r="AR38" i="19"/>
  <c r="AD37" i="19"/>
  <c r="AA37" i="19" s="1"/>
  <c r="O37" i="19" s="1"/>
  <c r="AV36" i="19"/>
  <c r="BK37" i="19"/>
  <c r="D36" i="21"/>
  <c r="AI36" i="21"/>
  <c r="I36" i="21"/>
  <c r="K36" i="21" s="1"/>
  <c r="BI37" i="21" s="1"/>
  <c r="AG35" i="18"/>
  <c r="I35" i="18" s="1"/>
  <c r="K35" i="18" s="1"/>
  <c r="AF35" i="18"/>
  <c r="E35" i="18" s="1"/>
  <c r="AY35" i="18"/>
  <c r="AI35" i="18" s="1"/>
  <c r="P35" i="18" s="1"/>
  <c r="AQ37" i="18" l="1"/>
  <c r="AC36" i="18"/>
  <c r="Z36" i="18" s="1"/>
  <c r="H36" i="18" s="1"/>
  <c r="N36" i="1" s="1"/>
  <c r="AU35" i="18"/>
  <c r="D95" i="23"/>
  <c r="F95" i="23" s="1"/>
  <c r="BG96" i="23" s="1"/>
  <c r="AI95" i="23"/>
  <c r="BI96" i="23"/>
  <c r="AC96" i="23"/>
  <c r="Z96" i="23" s="1"/>
  <c r="AQ97" i="23"/>
  <c r="AU95" i="23"/>
  <c r="AL95" i="23"/>
  <c r="F36" i="21"/>
  <c r="AT36" i="21" s="1"/>
  <c r="AC37" i="21"/>
  <c r="Z37" i="21" s="1"/>
  <c r="AQ38" i="21"/>
  <c r="AU36" i="21"/>
  <c r="P36" i="21"/>
  <c r="R36" i="21" s="1"/>
  <c r="BK37" i="21" s="1"/>
  <c r="S36" i="19"/>
  <c r="AN36" i="19"/>
  <c r="AM36" i="19" s="1"/>
  <c r="AK35" i="18"/>
  <c r="BI36" i="18"/>
  <c r="AJ35" i="18"/>
  <c r="Q35" i="18" s="1"/>
  <c r="AL35" i="18" s="1"/>
  <c r="H96" i="23" l="1"/>
  <c r="BZ96" i="1" s="1"/>
  <c r="AH96" i="23"/>
  <c r="J96" i="23" s="1"/>
  <c r="P95" i="23"/>
  <c r="AP97" i="23"/>
  <c r="AB96" i="23"/>
  <c r="Y96" i="23" s="1"/>
  <c r="AT95" i="23"/>
  <c r="AT96" i="23" s="1"/>
  <c r="H37" i="21"/>
  <c r="AW36" i="19"/>
  <c r="AK36" i="21"/>
  <c r="B36" i="21" s="1"/>
  <c r="W36" i="21"/>
  <c r="X36" i="21" s="1"/>
  <c r="AR38" i="21"/>
  <c r="AD37" i="21"/>
  <c r="AA37" i="21" s="1"/>
  <c r="AV36" i="21"/>
  <c r="AP38" i="21"/>
  <c r="AB37" i="21"/>
  <c r="Y37" i="21" s="1"/>
  <c r="BG37" i="21"/>
  <c r="C96" i="23" l="1"/>
  <c r="BY96" i="1" s="1"/>
  <c r="AF96" i="23"/>
  <c r="AK95" i="23"/>
  <c r="B95" i="23" s="1"/>
  <c r="BX95" i="1" s="1"/>
  <c r="R95" i="23"/>
  <c r="AN36" i="21"/>
  <c r="AM36" i="21" s="1"/>
  <c r="S36" i="21"/>
  <c r="T36" i="19"/>
  <c r="U36" i="19" s="1"/>
  <c r="V36" i="19"/>
  <c r="AO37" i="19"/>
  <c r="C37" i="21"/>
  <c r="O37" i="21"/>
  <c r="R35" i="18"/>
  <c r="AD96" i="23" l="1"/>
  <c r="AA96" i="23" s="1"/>
  <c r="AR97" i="23"/>
  <c r="AV95" i="23"/>
  <c r="BK96" i="23"/>
  <c r="W95" i="23"/>
  <c r="X95" i="23" s="1"/>
  <c r="E96" i="23"/>
  <c r="BL37" i="19"/>
  <c r="AX37" i="19" s="1"/>
  <c r="AS37" i="19"/>
  <c r="BJ37" i="19"/>
  <c r="BH37" i="19"/>
  <c r="AF37" i="19" s="1"/>
  <c r="E37" i="19" s="1"/>
  <c r="AW36" i="21"/>
  <c r="T36" i="21" s="1"/>
  <c r="U36" i="21" s="1"/>
  <c r="AV35" i="18"/>
  <c r="AD36" i="18"/>
  <c r="AA36" i="18" s="1"/>
  <c r="AR37" i="18"/>
  <c r="BK36" i="18"/>
  <c r="B35" i="18"/>
  <c r="L35" i="1" s="1"/>
  <c r="F35" i="18"/>
  <c r="AN95" i="23" l="1"/>
  <c r="AM95" i="23" s="1"/>
  <c r="CC95" i="1" s="1"/>
  <c r="CB95" i="1"/>
  <c r="S95" i="23"/>
  <c r="AY96" i="23"/>
  <c r="O96" i="23"/>
  <c r="CA96" i="1" s="1"/>
  <c r="AG37" i="19"/>
  <c r="I37" i="19" s="1"/>
  <c r="W35" i="18"/>
  <c r="X35" i="18" s="1"/>
  <c r="P35" i="1" s="1"/>
  <c r="AT35" i="18"/>
  <c r="AE37" i="19"/>
  <c r="BM37" i="19"/>
  <c r="BN37" i="19"/>
  <c r="AH37" i="19"/>
  <c r="AY37" i="19"/>
  <c r="BO37" i="19"/>
  <c r="V36" i="21"/>
  <c r="AO37" i="21"/>
  <c r="O36" i="18"/>
  <c r="O36" i="1" s="1"/>
  <c r="AB36" i="18"/>
  <c r="Y36" i="18" s="1"/>
  <c r="AP37" i="18"/>
  <c r="BG36" i="18"/>
  <c r="AW95" i="23" l="1"/>
  <c r="CD95" i="1"/>
  <c r="T95" i="23"/>
  <c r="U95" i="23" s="1"/>
  <c r="CE95" i="1" s="1"/>
  <c r="AN35" i="18"/>
  <c r="AM35" i="18" s="1"/>
  <c r="Q35" i="1" s="1"/>
  <c r="CJ35" i="1" s="1"/>
  <c r="S35" i="18"/>
  <c r="R35" i="1" s="1"/>
  <c r="J37" i="19"/>
  <c r="K37" i="19" s="1"/>
  <c r="AJ37" i="19"/>
  <c r="Q37" i="19" s="1"/>
  <c r="BL37" i="21"/>
  <c r="AX37" i="21" s="1"/>
  <c r="AS37" i="21"/>
  <c r="BJ37" i="21"/>
  <c r="AG37" i="21" s="1"/>
  <c r="I37" i="21" s="1"/>
  <c r="BH37" i="21"/>
  <c r="AF37" i="21" s="1"/>
  <c r="E37" i="21" s="1"/>
  <c r="D37" i="19"/>
  <c r="AI37" i="19"/>
  <c r="C36" i="18"/>
  <c r="M36" i="1" s="1"/>
  <c r="AW35" i="18" l="1"/>
  <c r="AO36" i="18" s="1"/>
  <c r="BJ36" i="18" s="1"/>
  <c r="AH36" i="18" s="1"/>
  <c r="J36" i="18" s="1"/>
  <c r="AO96" i="23"/>
  <c r="V95" i="23"/>
  <c r="AQ39" i="19"/>
  <c r="AC38" i="19"/>
  <c r="Z38" i="19" s="1"/>
  <c r="AU37" i="19"/>
  <c r="BI38" i="19"/>
  <c r="T35" i="18"/>
  <c r="U35" i="18" s="1"/>
  <c r="S35" i="1" s="1"/>
  <c r="BO37" i="21"/>
  <c r="AY37" i="21"/>
  <c r="P37" i="19"/>
  <c r="R37" i="19" s="1"/>
  <c r="AL37" i="19"/>
  <c r="F37" i="19"/>
  <c r="AT37" i="19" s="1"/>
  <c r="BM37" i="21"/>
  <c r="AE37" i="21"/>
  <c r="BN37" i="21"/>
  <c r="AH37" i="21"/>
  <c r="BL36" i="18"/>
  <c r="AX36" i="18" s="1"/>
  <c r="BH36" i="18"/>
  <c r="AE36" i="18" s="1"/>
  <c r="D36" i="18" s="1"/>
  <c r="V35" i="18"/>
  <c r="BJ96" i="23" l="1"/>
  <c r="BL96" i="23"/>
  <c r="BH96" i="23"/>
  <c r="AS96" i="23"/>
  <c r="T96" i="23"/>
  <c r="H38" i="19"/>
  <c r="BK38" i="19"/>
  <c r="AV37" i="19"/>
  <c r="AK37" i="19"/>
  <c r="B37" i="19" s="1"/>
  <c r="J37" i="21"/>
  <c r="K37" i="21" s="1"/>
  <c r="BI38" i="21" s="1"/>
  <c r="AJ37" i="21"/>
  <c r="Q37" i="21" s="1"/>
  <c r="W37" i="19"/>
  <c r="X37" i="19" s="1"/>
  <c r="AD38" i="19"/>
  <c r="AA38" i="19" s="1"/>
  <c r="AR39" i="19"/>
  <c r="AP39" i="19"/>
  <c r="AB38" i="19"/>
  <c r="Y38" i="19" s="1"/>
  <c r="BG38" i="19"/>
  <c r="D37" i="21"/>
  <c r="AI37" i="21"/>
  <c r="P37" i="21" s="1"/>
  <c r="R37" i="21" s="1"/>
  <c r="BN36" i="18"/>
  <c r="BM36" i="18"/>
  <c r="BO36" i="18"/>
  <c r="AS36" i="18"/>
  <c r="BM96" i="23" l="1"/>
  <c r="AE96" i="23"/>
  <c r="BO96" i="23"/>
  <c r="AX96" i="23"/>
  <c r="AJ96" i="23" s="1"/>
  <c r="Q96" i="23" s="1"/>
  <c r="BN96" i="23"/>
  <c r="AG96" i="23"/>
  <c r="AU37" i="21"/>
  <c r="AC38" i="21"/>
  <c r="Z38" i="21" s="1"/>
  <c r="AQ39" i="21"/>
  <c r="O38" i="19"/>
  <c r="AN37" i="19"/>
  <c r="AM37" i="19" s="1"/>
  <c r="S37" i="19"/>
  <c r="C38" i="19"/>
  <c r="BK38" i="21"/>
  <c r="AD38" i="21"/>
  <c r="AA38" i="21" s="1"/>
  <c r="AR39" i="21"/>
  <c r="AV37" i="21"/>
  <c r="F37" i="21"/>
  <c r="AT37" i="21" s="1"/>
  <c r="AK37" i="21"/>
  <c r="AL37" i="21"/>
  <c r="AF36" i="18"/>
  <c r="E36" i="18" s="1"/>
  <c r="AG36" i="18"/>
  <c r="I36" i="18" s="1"/>
  <c r="K36" i="18" s="1"/>
  <c r="AU36" i="18" s="1"/>
  <c r="AY36" i="18"/>
  <c r="AI36" i="18" s="1"/>
  <c r="P36" i="18" s="1"/>
  <c r="I96" i="23" l="1"/>
  <c r="K96" i="23" s="1"/>
  <c r="BI97" i="23" s="1"/>
  <c r="D96" i="23"/>
  <c r="F96" i="23" s="1"/>
  <c r="BG97" i="23" s="1"/>
  <c r="AI96" i="23"/>
  <c r="AL96" i="23"/>
  <c r="H38" i="21"/>
  <c r="W37" i="21"/>
  <c r="X37" i="21" s="1"/>
  <c r="AN37" i="21" s="1"/>
  <c r="AM37" i="21" s="1"/>
  <c r="B37" i="21"/>
  <c r="AX38" i="21"/>
  <c r="O38" i="21"/>
  <c r="AB38" i="21"/>
  <c r="Y38" i="21" s="1"/>
  <c r="AP39" i="21"/>
  <c r="BG38" i="21"/>
  <c r="AW37" i="19"/>
  <c r="AC37" i="18"/>
  <c r="Z37" i="18" s="1"/>
  <c r="AQ38" i="18"/>
  <c r="AK36" i="18"/>
  <c r="BI37" i="18"/>
  <c r="AJ36" i="18"/>
  <c r="Q36" i="18" s="1"/>
  <c r="AL36" i="18" s="1"/>
  <c r="P96" i="23" l="1"/>
  <c r="AP98" i="23"/>
  <c r="AB97" i="23"/>
  <c r="Y97" i="23" s="1"/>
  <c r="AU96" i="23"/>
  <c r="AQ98" i="23"/>
  <c r="AC97" i="23"/>
  <c r="Z97" i="23" s="1"/>
  <c r="S37" i="21"/>
  <c r="T37" i="19"/>
  <c r="U37" i="19" s="1"/>
  <c r="V37" i="19"/>
  <c r="AO38" i="19"/>
  <c r="C38" i="21"/>
  <c r="H37" i="18"/>
  <c r="N37" i="1" s="1"/>
  <c r="C97" i="23" l="1"/>
  <c r="BY97" i="1" s="1"/>
  <c r="AF97" i="23"/>
  <c r="H97" i="23"/>
  <c r="BZ97" i="1" s="1"/>
  <c r="AH97" i="23"/>
  <c r="J97" i="23" s="1"/>
  <c r="AK96" i="23"/>
  <c r="B96" i="23" s="1"/>
  <c r="R96" i="23"/>
  <c r="T37" i="21"/>
  <c r="U37" i="21" s="1"/>
  <c r="AW37" i="21"/>
  <c r="V37" i="21" s="1"/>
  <c r="BL38" i="19"/>
  <c r="AY38" i="19" s="1"/>
  <c r="AS38" i="19"/>
  <c r="BJ38" i="19"/>
  <c r="AG38" i="19" s="1"/>
  <c r="I38" i="19" s="1"/>
  <c r="BH38" i="19"/>
  <c r="AE38" i="19" s="1"/>
  <c r="D38" i="19" s="1"/>
  <c r="R36" i="18"/>
  <c r="AV36" i="18" s="1"/>
  <c r="AO38" i="21" l="1"/>
  <c r="BX96" i="1"/>
  <c r="E97" i="23"/>
  <c r="AV96" i="23"/>
  <c r="AR98" i="23"/>
  <c r="AD97" i="23"/>
  <c r="AA97" i="23" s="1"/>
  <c r="W96" i="23"/>
  <c r="X96" i="23" s="1"/>
  <c r="BK97" i="23"/>
  <c r="BM38" i="19"/>
  <c r="AF38" i="19"/>
  <c r="BO38" i="19"/>
  <c r="AX38" i="19"/>
  <c r="BN38" i="19"/>
  <c r="AH38" i="19"/>
  <c r="BH38" i="21"/>
  <c r="AE38" i="21" s="1"/>
  <c r="D38" i="21" s="1"/>
  <c r="BL38" i="21"/>
  <c r="AS38" i="21"/>
  <c r="BJ38" i="21"/>
  <c r="AG38" i="21" s="1"/>
  <c r="I38" i="21" s="1"/>
  <c r="AD37" i="18"/>
  <c r="AA37" i="18" s="1"/>
  <c r="AR38" i="18"/>
  <c r="BK37" i="18"/>
  <c r="B36" i="18"/>
  <c r="L36" i="1" s="1"/>
  <c r="F36" i="18"/>
  <c r="AT36" i="18" s="1"/>
  <c r="AN96" i="23" l="1"/>
  <c r="AM96" i="23" s="1"/>
  <c r="CC96" i="1" s="1"/>
  <c r="CB96" i="1"/>
  <c r="S96" i="23"/>
  <c r="AY97" i="23"/>
  <c r="O97" i="23"/>
  <c r="CA97" i="1" s="1"/>
  <c r="W36" i="18"/>
  <c r="X36" i="18" s="1"/>
  <c r="P36" i="1" s="1"/>
  <c r="BN38" i="21"/>
  <c r="AH38" i="21"/>
  <c r="BO38" i="21"/>
  <c r="AY38" i="21"/>
  <c r="BM38" i="21"/>
  <c r="AF38" i="21"/>
  <c r="J38" i="19"/>
  <c r="K38" i="19" s="1"/>
  <c r="AI38" i="19"/>
  <c r="E38" i="19"/>
  <c r="F38" i="19" s="1"/>
  <c r="AJ38" i="19"/>
  <c r="Q38" i="19" s="1"/>
  <c r="O37" i="18"/>
  <c r="O37" i="1" s="1"/>
  <c r="AB37" i="18"/>
  <c r="Y37" i="18" s="1"/>
  <c r="AP38" i="18"/>
  <c r="BG37" i="18"/>
  <c r="AW96" i="23" l="1"/>
  <c r="CD96" i="1"/>
  <c r="U96" i="23"/>
  <c r="CE96" i="1" s="1"/>
  <c r="S36" i="18"/>
  <c r="BG39" i="19"/>
  <c r="AT38" i="19"/>
  <c r="AN36" i="18"/>
  <c r="AM36" i="18" s="1"/>
  <c r="Q36" i="1" s="1"/>
  <c r="CJ36" i="1" s="1"/>
  <c r="AB39" i="19"/>
  <c r="Y39" i="19" s="1"/>
  <c r="AP40" i="19"/>
  <c r="AC39" i="19"/>
  <c r="Z39" i="19" s="1"/>
  <c r="AQ40" i="19"/>
  <c r="AU38" i="19"/>
  <c r="BI39" i="19"/>
  <c r="E38" i="21"/>
  <c r="F38" i="21" s="1"/>
  <c r="AJ38" i="21"/>
  <c r="Q38" i="21" s="1"/>
  <c r="AL38" i="19"/>
  <c r="P38" i="19"/>
  <c r="J38" i="21"/>
  <c r="K38" i="21" s="1"/>
  <c r="BI39" i="21" s="1"/>
  <c r="AI38" i="21"/>
  <c r="C37" i="18"/>
  <c r="M37" i="1" s="1"/>
  <c r="R36" i="1" l="1"/>
  <c r="AW36" i="18"/>
  <c r="AO37" i="18" s="1"/>
  <c r="BH37" i="18" s="1"/>
  <c r="AE37" i="18" s="1"/>
  <c r="D37" i="18" s="1"/>
  <c r="V96" i="23"/>
  <c r="AO97" i="23"/>
  <c r="AC39" i="21"/>
  <c r="Z39" i="21" s="1"/>
  <c r="AQ40" i="21"/>
  <c r="AU38" i="21"/>
  <c r="C39" i="19"/>
  <c r="AE39" i="19"/>
  <c r="D39" i="19" s="1"/>
  <c r="AT38" i="21"/>
  <c r="AB39" i="21"/>
  <c r="Y39" i="21" s="1"/>
  <c r="AP40" i="21"/>
  <c r="H39" i="19"/>
  <c r="BG39" i="21"/>
  <c r="R38" i="19"/>
  <c r="AK38" i="19"/>
  <c r="B38" i="19" s="1"/>
  <c r="P38" i="21"/>
  <c r="AL38" i="21"/>
  <c r="BJ37" i="18"/>
  <c r="AG37" i="18" s="1"/>
  <c r="I37" i="18" s="1"/>
  <c r="BL37" i="18"/>
  <c r="AX37" i="18" s="1"/>
  <c r="V36" i="18"/>
  <c r="T36" i="18" l="1"/>
  <c r="U36" i="18" s="1"/>
  <c r="S36" i="1" s="1"/>
  <c r="BH97" i="23"/>
  <c r="AS97" i="23"/>
  <c r="BL97" i="23"/>
  <c r="BJ97" i="23"/>
  <c r="C39" i="21"/>
  <c r="AE39" i="21"/>
  <c r="D39" i="21" s="1"/>
  <c r="H39" i="21"/>
  <c r="R38" i="21"/>
  <c r="AK38" i="21"/>
  <c r="B38" i="21" s="1"/>
  <c r="W38" i="19"/>
  <c r="X38" i="19" s="1"/>
  <c r="AV38" i="19"/>
  <c r="AD39" i="19"/>
  <c r="AA39" i="19" s="1"/>
  <c r="AR40" i="19"/>
  <c r="BK39" i="19"/>
  <c r="BN37" i="18"/>
  <c r="BM37" i="18"/>
  <c r="BO37" i="18"/>
  <c r="AS37" i="18"/>
  <c r="BN97" i="23" l="1"/>
  <c r="AG97" i="23"/>
  <c r="I97" i="23" s="1"/>
  <c r="K97" i="23" s="1"/>
  <c r="BO97" i="23"/>
  <c r="AX97" i="23"/>
  <c r="AJ97" i="23" s="1"/>
  <c r="Q97" i="23" s="1"/>
  <c r="BM97" i="23"/>
  <c r="AE97" i="23"/>
  <c r="AN38" i="19"/>
  <c r="AM38" i="19" s="1"/>
  <c r="S38" i="19"/>
  <c r="W38" i="21"/>
  <c r="X38" i="21" s="1"/>
  <c r="AD39" i="21"/>
  <c r="AA39" i="21" s="1"/>
  <c r="AR40" i="21"/>
  <c r="AV38" i="21"/>
  <c r="BK39" i="21"/>
  <c r="O39" i="19"/>
  <c r="AH37" i="18"/>
  <c r="J37" i="18" s="1"/>
  <c r="AF37" i="18"/>
  <c r="E37" i="18" s="1"/>
  <c r="F37" i="18" s="1"/>
  <c r="AT37" i="18" s="1"/>
  <c r="AY37" i="18"/>
  <c r="D97" i="23" l="1"/>
  <c r="F97" i="23" s="1"/>
  <c r="BG98" i="23" s="1"/>
  <c r="AI97" i="23"/>
  <c r="AL97" i="23"/>
  <c r="BI98" i="23"/>
  <c r="AC98" i="23"/>
  <c r="Z98" i="23" s="1"/>
  <c r="AQ99" i="23"/>
  <c r="AU97" i="23"/>
  <c r="AU98" i="23" s="1"/>
  <c r="AP39" i="18"/>
  <c r="AB38" i="18"/>
  <c r="Y38" i="18" s="1"/>
  <c r="C38" i="18" s="1"/>
  <c r="M38" i="1" s="1"/>
  <c r="S38" i="21"/>
  <c r="AN38" i="21"/>
  <c r="AM38" i="21" s="1"/>
  <c r="AI37" i="18"/>
  <c r="P37" i="18" s="1"/>
  <c r="AK37" i="18" s="1"/>
  <c r="O39" i="21"/>
  <c r="AW38" i="19"/>
  <c r="BG38" i="18"/>
  <c r="AJ37" i="18"/>
  <c r="Q37" i="18" s="1"/>
  <c r="AL37" i="18" s="1"/>
  <c r="H98" i="23" l="1"/>
  <c r="BZ98" i="1" s="1"/>
  <c r="AH98" i="23"/>
  <c r="J98" i="23" s="1"/>
  <c r="P97" i="23"/>
  <c r="AT97" i="23"/>
  <c r="AB98" i="23"/>
  <c r="Y98" i="23" s="1"/>
  <c r="AP99" i="23"/>
  <c r="R37" i="18"/>
  <c r="AR39" i="18" s="1"/>
  <c r="T38" i="19"/>
  <c r="U38" i="19" s="1"/>
  <c r="V38" i="19"/>
  <c r="AO39" i="19"/>
  <c r="AW38" i="21"/>
  <c r="AK97" i="23" l="1"/>
  <c r="B97" i="23" s="1"/>
  <c r="BX97" i="1" s="1"/>
  <c r="R97" i="23"/>
  <c r="C98" i="23"/>
  <c r="BY98" i="1" s="1"/>
  <c r="AF98" i="23"/>
  <c r="AV37" i="18"/>
  <c r="AD38" i="18"/>
  <c r="AA38" i="18" s="1"/>
  <c r="O38" i="18" s="1"/>
  <c r="O38" i="1" s="1"/>
  <c r="BK38" i="18"/>
  <c r="AS39" i="19"/>
  <c r="BJ39" i="19"/>
  <c r="BL39" i="19"/>
  <c r="AY39" i="19" s="1"/>
  <c r="BH39" i="19"/>
  <c r="T38" i="21"/>
  <c r="U38" i="21" s="1"/>
  <c r="AO39" i="21"/>
  <c r="V38" i="21"/>
  <c r="E98" i="23" l="1"/>
  <c r="AR99" i="23"/>
  <c r="AD98" i="23"/>
  <c r="AA98" i="23" s="1"/>
  <c r="AV97" i="23"/>
  <c r="W97" i="23"/>
  <c r="X97" i="23" s="1"/>
  <c r="BK98" i="23"/>
  <c r="AG39" i="19"/>
  <c r="I39" i="19" s="1"/>
  <c r="BM39" i="19"/>
  <c r="AF39" i="19"/>
  <c r="BO39" i="19"/>
  <c r="AX39" i="19"/>
  <c r="AS39" i="21"/>
  <c r="BL39" i="21"/>
  <c r="AY39" i="21" s="1"/>
  <c r="BH39" i="21"/>
  <c r="BJ39" i="21"/>
  <c r="BN39" i="19"/>
  <c r="AH39" i="19"/>
  <c r="K37" i="18"/>
  <c r="AY98" i="23" l="1"/>
  <c r="O98" i="23"/>
  <c r="CA98" i="1" s="1"/>
  <c r="CB97" i="1"/>
  <c r="AN97" i="23"/>
  <c r="AM97" i="23" s="1"/>
  <c r="CC97" i="1" s="1"/>
  <c r="S97" i="23"/>
  <c r="AG39" i="21"/>
  <c r="I39" i="21" s="1"/>
  <c r="BO39" i="21"/>
  <c r="AX39" i="21"/>
  <c r="J39" i="19"/>
  <c r="K39" i="19" s="1"/>
  <c r="AI39" i="19"/>
  <c r="BM39" i="21"/>
  <c r="AF39" i="21"/>
  <c r="AJ39" i="19"/>
  <c r="Q39" i="19" s="1"/>
  <c r="E39" i="19"/>
  <c r="F39" i="19" s="1"/>
  <c r="BG40" i="19" s="1"/>
  <c r="BN39" i="21"/>
  <c r="AH39" i="21"/>
  <c r="B37" i="18"/>
  <c r="L37" i="1" s="1"/>
  <c r="AC38" i="18"/>
  <c r="Z38" i="18" s="1"/>
  <c r="AQ39" i="18"/>
  <c r="AU37" i="18"/>
  <c r="BI38" i="18"/>
  <c r="W37" i="18"/>
  <c r="X37" i="18" s="1"/>
  <c r="P37" i="1" s="1"/>
  <c r="AW97" i="23" l="1"/>
  <c r="CD97" i="1"/>
  <c r="T97" i="23"/>
  <c r="U97" i="23" s="1"/>
  <c r="CE97" i="1" s="1"/>
  <c r="AC40" i="19"/>
  <c r="Z40" i="19" s="1"/>
  <c r="AQ41" i="19"/>
  <c r="AU39" i="19"/>
  <c r="BI40" i="19"/>
  <c r="AT39" i="19"/>
  <c r="AP41" i="19"/>
  <c r="AB40" i="19"/>
  <c r="Y40" i="19" s="1"/>
  <c r="AL39" i="19"/>
  <c r="J39" i="21"/>
  <c r="K39" i="21" s="1"/>
  <c r="AI39" i="21"/>
  <c r="P39" i="19"/>
  <c r="E39" i="21"/>
  <c r="F39" i="21" s="1"/>
  <c r="AJ39" i="21"/>
  <c r="Q39" i="21" s="1"/>
  <c r="H38" i="18"/>
  <c r="N38" i="1" s="1"/>
  <c r="AN37" i="18"/>
  <c r="AM37" i="18" s="1"/>
  <c r="Q37" i="1" s="1"/>
  <c r="CJ37" i="1" s="1"/>
  <c r="S37" i="18"/>
  <c r="AO98" i="23" l="1"/>
  <c r="V97" i="23"/>
  <c r="BG40" i="21"/>
  <c r="AT39" i="21"/>
  <c r="AC40" i="21"/>
  <c r="Z40" i="21" s="1"/>
  <c r="AQ41" i="21"/>
  <c r="AU39" i="21"/>
  <c r="AB40" i="21"/>
  <c r="Y40" i="21" s="1"/>
  <c r="AP41" i="21"/>
  <c r="C40" i="19"/>
  <c r="R37" i="1"/>
  <c r="BI40" i="21"/>
  <c r="H40" i="19"/>
  <c r="AL39" i="21"/>
  <c r="R39" i="19"/>
  <c r="AV39" i="19" s="1"/>
  <c r="AK39" i="19"/>
  <c r="B39" i="19" s="1"/>
  <c r="P39" i="21"/>
  <c r="AW37" i="18"/>
  <c r="T37" i="18" s="1"/>
  <c r="BJ98" i="23" l="1"/>
  <c r="BL98" i="23"/>
  <c r="AS98" i="23"/>
  <c r="BH98" i="23"/>
  <c r="C40" i="21"/>
  <c r="H40" i="21"/>
  <c r="R39" i="21"/>
  <c r="AK39" i="21"/>
  <c r="B39" i="21" s="1"/>
  <c r="W39" i="19"/>
  <c r="X39" i="19" s="1"/>
  <c r="AD40" i="19"/>
  <c r="AA40" i="19" s="1"/>
  <c r="AR41" i="19"/>
  <c r="BK40" i="19"/>
  <c r="U37" i="18"/>
  <c r="S37" i="1" s="1"/>
  <c r="AO38" i="18"/>
  <c r="V37" i="18"/>
  <c r="BM98" i="23" l="1"/>
  <c r="AE98" i="23"/>
  <c r="BO98" i="23"/>
  <c r="AX98" i="23"/>
  <c r="AJ98" i="23" s="1"/>
  <c r="Q98" i="23" s="1"/>
  <c r="BN98" i="23"/>
  <c r="AG98" i="23"/>
  <c r="O40" i="19"/>
  <c r="S39" i="19"/>
  <c r="AN39" i="19"/>
  <c r="AM39" i="19" s="1"/>
  <c r="W39" i="21"/>
  <c r="X39" i="21" s="1"/>
  <c r="AR41" i="21"/>
  <c r="AD40" i="21"/>
  <c r="AA40" i="21" s="1"/>
  <c r="AV39" i="21"/>
  <c r="BK40" i="21"/>
  <c r="BH38" i="18"/>
  <c r="BL38" i="18"/>
  <c r="AY38" i="18" s="1"/>
  <c r="BJ38" i="18"/>
  <c r="AS38" i="18"/>
  <c r="BN38" i="18" l="1"/>
  <c r="AG38" i="18"/>
  <c r="I38" i="18" s="1"/>
  <c r="I98" i="23"/>
  <c r="K98" i="23" s="1"/>
  <c r="BI99" i="23" s="1"/>
  <c r="AL98" i="23"/>
  <c r="D98" i="23"/>
  <c r="F98" i="23" s="1"/>
  <c r="AI98" i="23"/>
  <c r="BM38" i="18"/>
  <c r="AF38" i="18"/>
  <c r="E38" i="18" s="1"/>
  <c r="AN39" i="21"/>
  <c r="AM39" i="21" s="1"/>
  <c r="S39" i="21"/>
  <c r="AW39" i="19"/>
  <c r="BO38" i="18"/>
  <c r="O40" i="21"/>
  <c r="AH38" i="18"/>
  <c r="J38" i="18" s="1"/>
  <c r="AE38" i="18"/>
  <c r="D38" i="18" s="1"/>
  <c r="AX38" i="18"/>
  <c r="P98" i="23" l="1"/>
  <c r="AT98" i="23"/>
  <c r="AP100" i="23"/>
  <c r="AB99" i="23"/>
  <c r="Y99" i="23" s="1"/>
  <c r="BG99" i="23"/>
  <c r="AC99" i="23"/>
  <c r="Z99" i="23" s="1"/>
  <c r="AQ100" i="23"/>
  <c r="AJ38" i="18"/>
  <c r="Q38" i="18" s="1"/>
  <c r="AL38" i="18" s="1"/>
  <c r="T39" i="19"/>
  <c r="U39" i="19" s="1"/>
  <c r="V39" i="19"/>
  <c r="AO40" i="19"/>
  <c r="AW39" i="21"/>
  <c r="AI38" i="18"/>
  <c r="P38" i="18" s="1"/>
  <c r="AK38" i="18" s="1"/>
  <c r="C99" i="23" l="1"/>
  <c r="BY99" i="1" s="1"/>
  <c r="AF99" i="23"/>
  <c r="H99" i="23"/>
  <c r="BZ99" i="1" s="1"/>
  <c r="AH99" i="23"/>
  <c r="J99" i="23" s="1"/>
  <c r="AK98" i="23"/>
  <c r="B98" i="23" s="1"/>
  <c r="R98" i="23"/>
  <c r="AO40" i="21"/>
  <c r="V39" i="21"/>
  <c r="BL40" i="19"/>
  <c r="AY40" i="19" s="1"/>
  <c r="AS40" i="19"/>
  <c r="BJ40" i="19"/>
  <c r="AG40" i="19" s="1"/>
  <c r="I40" i="19" s="1"/>
  <c r="BH40" i="19"/>
  <c r="AF40" i="19" s="1"/>
  <c r="E40" i="19" s="1"/>
  <c r="T39" i="21"/>
  <c r="U39" i="21" s="1"/>
  <c r="BX98" i="1" l="1"/>
  <c r="E99" i="23"/>
  <c r="AV98" i="23"/>
  <c r="AD99" i="23"/>
  <c r="AA99" i="23" s="1"/>
  <c r="AR100" i="23"/>
  <c r="BK99" i="23"/>
  <c r="W98" i="23"/>
  <c r="X98" i="23" s="1"/>
  <c r="BM40" i="19"/>
  <c r="AE40" i="19"/>
  <c r="BN40" i="19"/>
  <c r="AH40" i="19"/>
  <c r="AX40" i="19"/>
  <c r="BO40" i="19"/>
  <c r="AS40" i="21"/>
  <c r="BL40" i="21"/>
  <c r="AY40" i="21" s="1"/>
  <c r="BH40" i="21"/>
  <c r="AF40" i="21" s="1"/>
  <c r="E40" i="21" s="1"/>
  <c r="BJ40" i="21"/>
  <c r="AG40" i="21" s="1"/>
  <c r="I40" i="21" s="1"/>
  <c r="K38" i="18"/>
  <c r="R38" i="18"/>
  <c r="CB98" i="1" l="1"/>
  <c r="AN98" i="23"/>
  <c r="AM98" i="23" s="1"/>
  <c r="CC98" i="1" s="1"/>
  <c r="S98" i="23"/>
  <c r="AY99" i="23"/>
  <c r="O99" i="23"/>
  <c r="CA99" i="1" s="1"/>
  <c r="BN40" i="21"/>
  <c r="AH40" i="21"/>
  <c r="AE40" i="21"/>
  <c r="BM40" i="21"/>
  <c r="AJ40" i="19"/>
  <c r="Q40" i="19" s="1"/>
  <c r="J40" i="19"/>
  <c r="BO40" i="21"/>
  <c r="AX40" i="21"/>
  <c r="D40" i="19"/>
  <c r="F40" i="19" s="1"/>
  <c r="BG41" i="19" s="1"/>
  <c r="AI40" i="19"/>
  <c r="AR40" i="18"/>
  <c r="AD39" i="18"/>
  <c r="AA39" i="18" s="1"/>
  <c r="AV38" i="18"/>
  <c r="BK39" i="18"/>
  <c r="AC39" i="18"/>
  <c r="Z39" i="18" s="1"/>
  <c r="AQ40" i="18"/>
  <c r="AU38" i="18"/>
  <c r="BI39" i="18"/>
  <c r="B38" i="18"/>
  <c r="L38" i="1" s="1"/>
  <c r="F38" i="18"/>
  <c r="AT38" i="18" s="1"/>
  <c r="T98" i="23" l="1"/>
  <c r="U98" i="23" s="1"/>
  <c r="CE98" i="1" s="1"/>
  <c r="CD98" i="1"/>
  <c r="AW98" i="23"/>
  <c r="AT40" i="19"/>
  <c r="AB41" i="19"/>
  <c r="Y41" i="19" s="1"/>
  <c r="AP42" i="19"/>
  <c r="W38" i="18"/>
  <c r="X38" i="18" s="1"/>
  <c r="P38" i="1" s="1"/>
  <c r="P40" i="19"/>
  <c r="AK40" i="19" s="1"/>
  <c r="AL40" i="19"/>
  <c r="K40" i="19"/>
  <c r="D40" i="21"/>
  <c r="F40" i="21" s="1"/>
  <c r="BG41" i="21" s="1"/>
  <c r="AI40" i="21"/>
  <c r="AJ40" i="21"/>
  <c r="Q40" i="21" s="1"/>
  <c r="J40" i="21"/>
  <c r="O39" i="18"/>
  <c r="O39" i="1" s="1"/>
  <c r="H39" i="18"/>
  <c r="N39" i="1" s="1"/>
  <c r="AP40" i="18"/>
  <c r="AB39" i="18"/>
  <c r="Y39" i="18" s="1"/>
  <c r="BG39" i="18"/>
  <c r="V98" i="23" l="1"/>
  <c r="AO99" i="23"/>
  <c r="B40" i="19"/>
  <c r="C41" i="19"/>
  <c r="AP42" i="21"/>
  <c r="AB41" i="21"/>
  <c r="Y41" i="21" s="1"/>
  <c r="AT40" i="21"/>
  <c r="R40" i="19"/>
  <c r="W40" i="19" s="1"/>
  <c r="X40" i="19" s="1"/>
  <c r="AN38" i="18"/>
  <c r="AM38" i="18" s="1"/>
  <c r="Q38" i="1" s="1"/>
  <c r="CJ38" i="1" s="1"/>
  <c r="S38" i="18"/>
  <c r="AW38" i="18" s="1"/>
  <c r="P40" i="21"/>
  <c r="AK40" i="21" s="1"/>
  <c r="K40" i="21"/>
  <c r="AL40" i="21"/>
  <c r="AQ42" i="19"/>
  <c r="AC41" i="19"/>
  <c r="Z41" i="19" s="1"/>
  <c r="BI41" i="19"/>
  <c r="AU40" i="19"/>
  <c r="R38" i="1"/>
  <c r="C39" i="18"/>
  <c r="M39" i="1" s="1"/>
  <c r="AS99" i="23" l="1"/>
  <c r="BJ99" i="23"/>
  <c r="BH99" i="23"/>
  <c r="BL99" i="23"/>
  <c r="C41" i="21"/>
  <c r="BK41" i="19"/>
  <c r="AD41" i="19"/>
  <c r="AA41" i="19" s="1"/>
  <c r="O41" i="19" s="1"/>
  <c r="AR42" i="19"/>
  <c r="AV40" i="19"/>
  <c r="R40" i="21"/>
  <c r="W40" i="21" s="1"/>
  <c r="X40" i="21" s="1"/>
  <c r="H41" i="19"/>
  <c r="AN40" i="19"/>
  <c r="AM40" i="19" s="1"/>
  <c r="S40" i="19"/>
  <c r="AC41" i="21"/>
  <c r="Z41" i="21" s="1"/>
  <c r="AQ42" i="21"/>
  <c r="BI41" i="21"/>
  <c r="AU40" i="21"/>
  <c r="B40" i="21"/>
  <c r="AO39" i="18"/>
  <c r="T38" i="18"/>
  <c r="U38" i="18" s="1"/>
  <c r="S38" i="1" s="1"/>
  <c r="V38" i="18"/>
  <c r="BO99" i="23" l="1"/>
  <c r="AX99" i="23"/>
  <c r="AJ99" i="23" s="1"/>
  <c r="Q99" i="23" s="1"/>
  <c r="BM99" i="23"/>
  <c r="AE99" i="23"/>
  <c r="BN99" i="23"/>
  <c r="AG99" i="23"/>
  <c r="I99" i="23" s="1"/>
  <c r="K99" i="23" s="1"/>
  <c r="AV40" i="21"/>
  <c r="BK41" i="21"/>
  <c r="AR42" i="21"/>
  <c r="AD41" i="21"/>
  <c r="AA41" i="21" s="1"/>
  <c r="AN40" i="21"/>
  <c r="AM40" i="21" s="1"/>
  <c r="S40" i="21"/>
  <c r="H41" i="21"/>
  <c r="AW40" i="19"/>
  <c r="BL39" i="18"/>
  <c r="BJ39" i="18"/>
  <c r="AG39" i="18" s="1"/>
  <c r="I39" i="18" s="1"/>
  <c r="BH39" i="18"/>
  <c r="AS39" i="18"/>
  <c r="BI100" i="23" l="1"/>
  <c r="AC100" i="23"/>
  <c r="Z100" i="23" s="1"/>
  <c r="AQ101" i="23"/>
  <c r="AU99" i="23"/>
  <c r="AU100" i="23" s="1"/>
  <c r="D99" i="23"/>
  <c r="F99" i="23" s="1"/>
  <c r="AI99" i="23"/>
  <c r="AL99" i="23"/>
  <c r="O41" i="21"/>
  <c r="BO39" i="18"/>
  <c r="AY39" i="18"/>
  <c r="BM39" i="18"/>
  <c r="AF39" i="18"/>
  <c r="E39" i="18" s="1"/>
  <c r="AO41" i="19"/>
  <c r="V40" i="19"/>
  <c r="BN39" i="18"/>
  <c r="AW40" i="21"/>
  <c r="T40" i="21" s="1"/>
  <c r="U40" i="21" s="1"/>
  <c r="T40" i="19"/>
  <c r="U40" i="19" s="1"/>
  <c r="AH39" i="18"/>
  <c r="J39" i="18" s="1"/>
  <c r="AE39" i="18"/>
  <c r="D39" i="18" s="1"/>
  <c r="AX39" i="18"/>
  <c r="H100" i="23" l="1"/>
  <c r="BZ100" i="1" s="1"/>
  <c r="AH100" i="23"/>
  <c r="J100" i="23" s="1"/>
  <c r="BG100" i="23"/>
  <c r="P99" i="23"/>
  <c r="AB100" i="23"/>
  <c r="Y100" i="23" s="1"/>
  <c r="AP101" i="23"/>
  <c r="AT99" i="23"/>
  <c r="F39" i="18"/>
  <c r="AP41" i="18" s="1"/>
  <c r="AO41" i="21"/>
  <c r="V40" i="21"/>
  <c r="BL41" i="19"/>
  <c r="AY41" i="19" s="1"/>
  <c r="AS41" i="19"/>
  <c r="BJ41" i="19"/>
  <c r="AG41" i="19" s="1"/>
  <c r="I41" i="19" s="1"/>
  <c r="BH41" i="19"/>
  <c r="AE41" i="19" s="1"/>
  <c r="D41" i="19" s="1"/>
  <c r="AI39" i="18"/>
  <c r="AJ39" i="18"/>
  <c r="AK99" i="23" l="1"/>
  <c r="B99" i="23" s="1"/>
  <c r="BX99" i="1" s="1"/>
  <c r="R99" i="23"/>
  <c r="C100" i="23"/>
  <c r="BY100" i="1" s="1"/>
  <c r="AF100" i="23"/>
  <c r="AT39" i="18"/>
  <c r="BG40" i="18"/>
  <c r="AB40" i="18"/>
  <c r="Y40" i="18" s="1"/>
  <c r="C40" i="18" s="1"/>
  <c r="M40" i="1" s="1"/>
  <c r="BN41" i="19"/>
  <c r="AH41" i="19"/>
  <c r="BO41" i="19"/>
  <c r="AX41" i="19"/>
  <c r="BM41" i="19"/>
  <c r="AF41" i="19"/>
  <c r="BL41" i="21"/>
  <c r="AX41" i="21" s="1"/>
  <c r="AS41" i="21"/>
  <c r="BJ41" i="21"/>
  <c r="AG41" i="21" s="1"/>
  <c r="I41" i="21" s="1"/>
  <c r="BH41" i="21"/>
  <c r="AE41" i="21" s="1"/>
  <c r="D41" i="21" s="1"/>
  <c r="Q39" i="18"/>
  <c r="AL39" i="18" s="1"/>
  <c r="P39" i="18"/>
  <c r="AK39" i="18" s="1"/>
  <c r="E100" i="23" l="1"/>
  <c r="AD100" i="23"/>
  <c r="AA100" i="23" s="1"/>
  <c r="AR101" i="23"/>
  <c r="AV99" i="23"/>
  <c r="W99" i="23"/>
  <c r="X99" i="23" s="1"/>
  <c r="BK100" i="23"/>
  <c r="R39" i="18"/>
  <c r="BK40" i="18" s="1"/>
  <c r="BO41" i="21"/>
  <c r="AY41" i="21"/>
  <c r="AJ41" i="19"/>
  <c r="Q41" i="19" s="1"/>
  <c r="E41" i="19"/>
  <c r="BM41" i="21"/>
  <c r="AF41" i="21"/>
  <c r="AI41" i="19"/>
  <c r="J41" i="19"/>
  <c r="K41" i="19" s="1"/>
  <c r="BN41" i="21"/>
  <c r="AH41" i="21"/>
  <c r="AY100" i="23" l="1"/>
  <c r="O100" i="23"/>
  <c r="CA100" i="1" s="1"/>
  <c r="AN99" i="23"/>
  <c r="AM99" i="23" s="1"/>
  <c r="CC99" i="1" s="1"/>
  <c r="CB99" i="1"/>
  <c r="S99" i="23"/>
  <c r="AV39" i="18"/>
  <c r="AD40" i="18"/>
  <c r="AA40" i="18" s="1"/>
  <c r="O40" i="18" s="1"/>
  <c r="O40" i="1" s="1"/>
  <c r="AR41" i="18"/>
  <c r="AC42" i="19"/>
  <c r="Z42" i="19" s="1"/>
  <c r="AQ43" i="19"/>
  <c r="AU41" i="19"/>
  <c r="BI42" i="19"/>
  <c r="P41" i="19"/>
  <c r="AK41" i="19" s="1"/>
  <c r="F41" i="19"/>
  <c r="AL41" i="19"/>
  <c r="AI41" i="21"/>
  <c r="J41" i="21"/>
  <c r="K41" i="21" s="1"/>
  <c r="E41" i="21"/>
  <c r="AJ41" i="21"/>
  <c r="Q41" i="21" s="1"/>
  <c r="K39" i="18"/>
  <c r="AU39" i="18" s="1"/>
  <c r="CD99" i="1" l="1"/>
  <c r="AW99" i="23"/>
  <c r="T99" i="23"/>
  <c r="U99" i="23" s="1"/>
  <c r="CE99" i="1" s="1"/>
  <c r="R41" i="19"/>
  <c r="W41" i="19" s="1"/>
  <c r="X41" i="19" s="1"/>
  <c r="AT41" i="19"/>
  <c r="B41" i="19"/>
  <c r="AL41" i="21"/>
  <c r="F41" i="21"/>
  <c r="AT41" i="21" s="1"/>
  <c r="BI42" i="21"/>
  <c r="AC42" i="21"/>
  <c r="Z42" i="21" s="1"/>
  <c r="AQ43" i="21"/>
  <c r="AU41" i="21"/>
  <c r="H42" i="19"/>
  <c r="P41" i="21"/>
  <c r="AK41" i="21" s="1"/>
  <c r="AP43" i="19"/>
  <c r="AB42" i="19"/>
  <c r="Y42" i="19" s="1"/>
  <c r="BG42" i="19"/>
  <c r="B39" i="18"/>
  <c r="L39" i="1" s="1"/>
  <c r="AC40" i="18"/>
  <c r="Z40" i="18" s="1"/>
  <c r="AQ41" i="18"/>
  <c r="BI40" i="18"/>
  <c r="W39" i="18"/>
  <c r="X39" i="18" s="1"/>
  <c r="P39" i="1" s="1"/>
  <c r="V99" i="23" l="1"/>
  <c r="AO100" i="23"/>
  <c r="R41" i="21"/>
  <c r="W41" i="21" s="1"/>
  <c r="X41" i="21" s="1"/>
  <c r="AN41" i="21" s="1"/>
  <c r="AM41" i="21" s="1"/>
  <c r="AV41" i="19"/>
  <c r="BK42" i="19"/>
  <c r="AR43" i="19"/>
  <c r="AD42" i="19"/>
  <c r="AA42" i="19" s="1"/>
  <c r="O42" i="19" s="1"/>
  <c r="S41" i="19"/>
  <c r="AW41" i="19" s="1"/>
  <c r="AN41" i="19"/>
  <c r="AM41" i="19" s="1"/>
  <c r="B41" i="21"/>
  <c r="H42" i="21"/>
  <c r="C42" i="19"/>
  <c r="AP43" i="21"/>
  <c r="AB42" i="21"/>
  <c r="Y42" i="21" s="1"/>
  <c r="BG42" i="21"/>
  <c r="H40" i="18"/>
  <c r="N40" i="1" s="1"/>
  <c r="S39" i="18"/>
  <c r="AN39" i="18"/>
  <c r="AM39" i="18" s="1"/>
  <c r="Q39" i="1" s="1"/>
  <c r="CJ39" i="1" s="1"/>
  <c r="AS100" i="23" l="1"/>
  <c r="BH100" i="23"/>
  <c r="BJ100" i="23"/>
  <c r="BL100" i="23"/>
  <c r="AR43" i="21"/>
  <c r="AD42" i="21"/>
  <c r="AA42" i="21" s="1"/>
  <c r="AV41" i="21"/>
  <c r="BK42" i="21"/>
  <c r="S41" i="21"/>
  <c r="AW41" i="21" s="1"/>
  <c r="T41" i="19"/>
  <c r="U41" i="19" s="1"/>
  <c r="V41" i="19"/>
  <c r="AO42" i="19"/>
  <c r="C42" i="21"/>
  <c r="R39" i="1"/>
  <c r="AW39" i="18"/>
  <c r="T39" i="18" s="1"/>
  <c r="BO100" i="23" l="1"/>
  <c r="AX100" i="23"/>
  <c r="AJ100" i="23" s="1"/>
  <c r="Q100" i="23" s="1"/>
  <c r="BN100" i="23"/>
  <c r="AG100" i="23"/>
  <c r="BM100" i="23"/>
  <c r="AE100" i="23"/>
  <c r="O42" i="21"/>
  <c r="AS42" i="19"/>
  <c r="BH42" i="19"/>
  <c r="AE42" i="19" s="1"/>
  <c r="D42" i="19" s="1"/>
  <c r="BJ42" i="19"/>
  <c r="BL42" i="19"/>
  <c r="AX42" i="19" s="1"/>
  <c r="T41" i="21"/>
  <c r="U41" i="21" s="1"/>
  <c r="V41" i="21"/>
  <c r="AO42" i="21"/>
  <c r="U39" i="18"/>
  <c r="S39" i="1" s="1"/>
  <c r="AO40" i="18"/>
  <c r="V39" i="18"/>
  <c r="I100" i="23" l="1"/>
  <c r="K100" i="23" s="1"/>
  <c r="BI101" i="23" s="1"/>
  <c r="AL100" i="23"/>
  <c r="D100" i="23"/>
  <c r="F100" i="23" s="1"/>
  <c r="BG101" i="23" s="1"/>
  <c r="AI100" i="23"/>
  <c r="AH42" i="19"/>
  <c r="J42" i="19" s="1"/>
  <c r="BO42" i="19"/>
  <c r="AY42" i="19"/>
  <c r="BN42" i="19"/>
  <c r="AG42" i="19"/>
  <c r="BM42" i="19"/>
  <c r="AF42" i="19"/>
  <c r="BL42" i="21"/>
  <c r="AX42" i="21" s="1"/>
  <c r="BJ42" i="21"/>
  <c r="AG42" i="21" s="1"/>
  <c r="I42" i="21" s="1"/>
  <c r="AS42" i="21"/>
  <c r="BH42" i="21"/>
  <c r="AE42" i="21" s="1"/>
  <c r="D42" i="21" s="1"/>
  <c r="BH40" i="18"/>
  <c r="AE40" i="18" s="1"/>
  <c r="D40" i="18" s="1"/>
  <c r="BL40" i="18"/>
  <c r="AX40" i="18" s="1"/>
  <c r="BJ40" i="18"/>
  <c r="AS40" i="18"/>
  <c r="AI42" i="19" l="1"/>
  <c r="AT100" i="23"/>
  <c r="AB101" i="23"/>
  <c r="Y101" i="23" s="1"/>
  <c r="AP102" i="23"/>
  <c r="P100" i="23"/>
  <c r="AC101" i="23"/>
  <c r="Z101" i="23" s="1"/>
  <c r="AQ102" i="23"/>
  <c r="BN40" i="18"/>
  <c r="AH40" i="18"/>
  <c r="J40" i="18" s="1"/>
  <c r="BO42" i="21"/>
  <c r="AY42" i="21"/>
  <c r="I42" i="19"/>
  <c r="K42" i="19" s="1"/>
  <c r="BN42" i="21"/>
  <c r="AH42" i="21"/>
  <c r="E42" i="19"/>
  <c r="AJ42" i="19"/>
  <c r="Q42" i="19" s="1"/>
  <c r="R42" i="19" s="1"/>
  <c r="BK43" i="19" s="1"/>
  <c r="BO40" i="18"/>
  <c r="P42" i="19"/>
  <c r="BM42" i="21"/>
  <c r="AF42" i="21"/>
  <c r="BM40" i="18"/>
  <c r="AG40" i="18"/>
  <c r="I40" i="18" s="1"/>
  <c r="AF40" i="18"/>
  <c r="E40" i="18" s="1"/>
  <c r="AY40" i="18"/>
  <c r="AK100" i="23" l="1"/>
  <c r="B100" i="23" s="1"/>
  <c r="R100" i="23"/>
  <c r="C101" i="23"/>
  <c r="BY101" i="1" s="1"/>
  <c r="AF101" i="23"/>
  <c r="H101" i="23"/>
  <c r="BZ101" i="1" s="1"/>
  <c r="AH101" i="23"/>
  <c r="J101" i="23" s="1"/>
  <c r="K101" i="23" s="1"/>
  <c r="AQ44" i="19"/>
  <c r="AC43" i="19"/>
  <c r="Z43" i="19" s="1"/>
  <c r="AU42" i="19"/>
  <c r="BI43" i="19"/>
  <c r="J42" i="21"/>
  <c r="K42" i="21" s="1"/>
  <c r="AU42" i="21" s="1"/>
  <c r="AI42" i="21"/>
  <c r="AJ42" i="21"/>
  <c r="Q42" i="21" s="1"/>
  <c r="E42" i="21"/>
  <c r="AK42" i="19"/>
  <c r="AD43" i="19"/>
  <c r="AA43" i="19" s="1"/>
  <c r="AR44" i="19"/>
  <c r="AV42" i="19"/>
  <c r="F42" i="19"/>
  <c r="AT42" i="19" s="1"/>
  <c r="AL42" i="19"/>
  <c r="AJ40" i="18"/>
  <c r="Q40" i="18" s="1"/>
  <c r="AL40" i="18" s="1"/>
  <c r="AI40" i="18"/>
  <c r="P40" i="18" s="1"/>
  <c r="AK40" i="18" s="1"/>
  <c r="AC102" i="23" l="1"/>
  <c r="Z102" i="23" s="1"/>
  <c r="AQ103" i="23"/>
  <c r="E101" i="23"/>
  <c r="AV100" i="23"/>
  <c r="AD101" i="23"/>
  <c r="AA101" i="23" s="1"/>
  <c r="AR102" i="23"/>
  <c r="W100" i="23"/>
  <c r="X100" i="23" s="1"/>
  <c r="BK101" i="23"/>
  <c r="BX100" i="1"/>
  <c r="H43" i="19"/>
  <c r="W42" i="19"/>
  <c r="X42" i="19" s="1"/>
  <c r="AP44" i="19"/>
  <c r="AB43" i="19"/>
  <c r="Y43" i="19" s="1"/>
  <c r="BG43" i="19"/>
  <c r="B42" i="19"/>
  <c r="F42" i="21"/>
  <c r="AL42" i="21"/>
  <c r="O43" i="19"/>
  <c r="P42" i="21"/>
  <c r="AK42" i="21" s="1"/>
  <c r="BI43" i="21"/>
  <c r="AQ44" i="21"/>
  <c r="AC43" i="21"/>
  <c r="Z43" i="21" s="1"/>
  <c r="CB100" i="1" l="1"/>
  <c r="S100" i="23"/>
  <c r="AN100" i="23"/>
  <c r="AM100" i="23" s="1"/>
  <c r="CC100" i="1" s="1"/>
  <c r="F101" i="23"/>
  <c r="AY101" i="23"/>
  <c r="O101" i="23"/>
  <c r="CA101" i="1" s="1"/>
  <c r="H102" i="23"/>
  <c r="BZ102" i="1" s="1"/>
  <c r="AH102" i="23"/>
  <c r="J102" i="23" s="1"/>
  <c r="K102" i="23" s="1"/>
  <c r="R42" i="21"/>
  <c r="AN42" i="19"/>
  <c r="AM42" i="19" s="1"/>
  <c r="W42" i="21"/>
  <c r="X42" i="21" s="1"/>
  <c r="AN42" i="21" s="1"/>
  <c r="AM42" i="21" s="1"/>
  <c r="AT42" i="21"/>
  <c r="B42" i="21"/>
  <c r="C43" i="19"/>
  <c r="AB43" i="21"/>
  <c r="Y43" i="21" s="1"/>
  <c r="AP44" i="21"/>
  <c r="BG43" i="21"/>
  <c r="H43" i="21"/>
  <c r="S42" i="19"/>
  <c r="AC103" i="23" l="1"/>
  <c r="Z103" i="23" s="1"/>
  <c r="AQ104" i="23"/>
  <c r="AB102" i="23"/>
  <c r="Y102" i="23" s="1"/>
  <c r="AP103" i="23"/>
  <c r="T100" i="23"/>
  <c r="U100" i="23" s="1"/>
  <c r="CE100" i="1" s="1"/>
  <c r="AW100" i="23"/>
  <c r="CD100" i="1"/>
  <c r="AV42" i="21"/>
  <c r="AD43" i="21"/>
  <c r="AA43" i="21" s="1"/>
  <c r="BK43" i="21"/>
  <c r="AR44" i="21"/>
  <c r="S42" i="21"/>
  <c r="AW42" i="21" s="1"/>
  <c r="AW42" i="19"/>
  <c r="T42" i="19" s="1"/>
  <c r="U42" i="19" s="1"/>
  <c r="C43" i="21"/>
  <c r="R40" i="18"/>
  <c r="AR42" i="18" s="1"/>
  <c r="K40" i="18"/>
  <c r="AC41" i="18" s="1"/>
  <c r="Z41" i="18" s="1"/>
  <c r="F40" i="18"/>
  <c r="AT40" i="18" s="1"/>
  <c r="C102" i="23" l="1"/>
  <c r="BY102" i="1" s="1"/>
  <c r="AE102" i="23"/>
  <c r="H103" i="23"/>
  <c r="BZ103" i="1" s="1"/>
  <c r="AH103" i="23"/>
  <c r="J103" i="23" s="1"/>
  <c r="K103" i="23" s="1"/>
  <c r="V100" i="23"/>
  <c r="AO101" i="23"/>
  <c r="O43" i="21"/>
  <c r="T42" i="21"/>
  <c r="U42" i="21" s="1"/>
  <c r="V42" i="21"/>
  <c r="AO43" i="21"/>
  <c r="V42" i="19"/>
  <c r="AO43" i="19"/>
  <c r="W40" i="18"/>
  <c r="X40" i="18" s="1"/>
  <c r="B40" i="18"/>
  <c r="L40" i="1" s="1"/>
  <c r="BK41" i="18"/>
  <c r="AD41" i="18"/>
  <c r="AA41" i="18" s="1"/>
  <c r="O41" i="18" s="1"/>
  <c r="O41" i="1" s="1"/>
  <c r="AV40" i="18"/>
  <c r="BI41" i="18"/>
  <c r="AU40" i="18"/>
  <c r="AQ42" i="18"/>
  <c r="H41" i="18"/>
  <c r="N41" i="1" s="1"/>
  <c r="AP42" i="18"/>
  <c r="AB41" i="18"/>
  <c r="Y41" i="18" s="1"/>
  <c r="BG41" i="18"/>
  <c r="BJ101" i="23" l="1"/>
  <c r="AU101" i="23" s="1"/>
  <c r="BL101" i="23"/>
  <c r="AS101" i="23"/>
  <c r="BH101" i="23"/>
  <c r="AT101" i="23" s="1"/>
  <c r="AC104" i="23"/>
  <c r="Z104" i="23" s="1"/>
  <c r="AQ105" i="23"/>
  <c r="D102" i="23"/>
  <c r="BL43" i="21"/>
  <c r="AX43" i="21" s="1"/>
  <c r="BJ43" i="21"/>
  <c r="AS43" i="21"/>
  <c r="BH43" i="21"/>
  <c r="AE43" i="21" s="1"/>
  <c r="D43" i="21" s="1"/>
  <c r="AS43" i="19"/>
  <c r="BJ43" i="19"/>
  <c r="AH43" i="19" s="1"/>
  <c r="J43" i="19" s="1"/>
  <c r="BH43" i="19"/>
  <c r="AE43" i="19" s="1"/>
  <c r="D43" i="19" s="1"/>
  <c r="BL43" i="19"/>
  <c r="AX43" i="19" s="1"/>
  <c r="AN40" i="18"/>
  <c r="AM40" i="18" s="1"/>
  <c r="Q40" i="1" s="1"/>
  <c r="CJ40" i="1" s="1"/>
  <c r="P40" i="1"/>
  <c r="S40" i="18"/>
  <c r="C41" i="18"/>
  <c r="M41" i="1" s="1"/>
  <c r="BM101" i="23" l="1"/>
  <c r="AE101" i="23"/>
  <c r="H104" i="23"/>
  <c r="BZ104" i="1" s="1"/>
  <c r="AG104" i="23"/>
  <c r="I104" i="23" s="1"/>
  <c r="BO101" i="23"/>
  <c r="AX101" i="23"/>
  <c r="AJ101" i="23" s="1"/>
  <c r="Q101" i="23" s="1"/>
  <c r="BN101" i="23"/>
  <c r="AG101" i="23"/>
  <c r="AH43" i="21"/>
  <c r="J43" i="21" s="1"/>
  <c r="R40" i="1"/>
  <c r="BM43" i="21"/>
  <c r="AF43" i="21"/>
  <c r="AU43" i="19"/>
  <c r="BN43" i="19"/>
  <c r="AG43" i="19"/>
  <c r="AY43" i="19"/>
  <c r="AI43" i="19" s="1"/>
  <c r="P43" i="19" s="1"/>
  <c r="BO43" i="19"/>
  <c r="BN43" i="21"/>
  <c r="AG43" i="21"/>
  <c r="BM43" i="19"/>
  <c r="AF43" i="19"/>
  <c r="BO43" i="21"/>
  <c r="AY43" i="21"/>
  <c r="AI43" i="21" s="1"/>
  <c r="AW40" i="18"/>
  <c r="T40" i="18" s="1"/>
  <c r="R101" i="23" l="1"/>
  <c r="AL101" i="23"/>
  <c r="D101" i="23"/>
  <c r="AI101" i="23"/>
  <c r="BG102" i="23"/>
  <c r="I101" i="23"/>
  <c r="BI102" i="23"/>
  <c r="P43" i="21"/>
  <c r="E43" i="19"/>
  <c r="AJ43" i="19"/>
  <c r="Q43" i="19" s="1"/>
  <c r="R43" i="19" s="1"/>
  <c r="I43" i="19"/>
  <c r="E43" i="21"/>
  <c r="AJ43" i="21"/>
  <c r="Q43" i="21" s="1"/>
  <c r="I43" i="21"/>
  <c r="K43" i="21" s="1"/>
  <c r="U40" i="18"/>
  <c r="S40" i="1" s="1"/>
  <c r="AO41" i="18"/>
  <c r="AS41" i="18" s="1"/>
  <c r="V40" i="18"/>
  <c r="R43" i="21" l="1"/>
  <c r="BK44" i="21" s="1"/>
  <c r="AU43" i="21"/>
  <c r="AC44" i="21"/>
  <c r="Z44" i="21" s="1"/>
  <c r="H44" i="21" s="1"/>
  <c r="AQ45" i="21"/>
  <c r="BI44" i="21"/>
  <c r="AK43" i="19"/>
  <c r="K43" i="19"/>
  <c r="P101" i="23"/>
  <c r="AK101" i="23" s="1"/>
  <c r="B101" i="23" s="1"/>
  <c r="BX101" i="1" s="1"/>
  <c r="BK102" i="23"/>
  <c r="AD102" i="23"/>
  <c r="AA102" i="23" s="1"/>
  <c r="AR103" i="23"/>
  <c r="AV101" i="23"/>
  <c r="W101" i="23"/>
  <c r="X101" i="23" s="1"/>
  <c r="AK43" i="21"/>
  <c r="F43" i="21"/>
  <c r="AT43" i="21" s="1"/>
  <c r="AL43" i="21"/>
  <c r="BK44" i="19"/>
  <c r="AD44" i="19"/>
  <c r="AA44" i="19" s="1"/>
  <c r="AR45" i="19"/>
  <c r="AV43" i="19"/>
  <c r="F43" i="19"/>
  <c r="AL43" i="19"/>
  <c r="AV43" i="21"/>
  <c r="BJ41" i="18"/>
  <c r="AH41" i="18" s="1"/>
  <c r="J41" i="18" s="1"/>
  <c r="BL41" i="18"/>
  <c r="BH41" i="18"/>
  <c r="W43" i="21" l="1"/>
  <c r="X43" i="21" s="1"/>
  <c r="AN43" i="21" s="1"/>
  <c r="AM43" i="21" s="1"/>
  <c r="AR45" i="21"/>
  <c r="AD44" i="21"/>
  <c r="AA44" i="21" s="1"/>
  <c r="O44" i="21" s="1"/>
  <c r="B43" i="19"/>
  <c r="AQ45" i="19"/>
  <c r="AC44" i="19"/>
  <c r="Z44" i="19" s="1"/>
  <c r="H44" i="19" s="1"/>
  <c r="BI44" i="19"/>
  <c r="AN101" i="23"/>
  <c r="AM101" i="23" s="1"/>
  <c r="CC101" i="1" s="1"/>
  <c r="CB101" i="1"/>
  <c r="S101" i="23"/>
  <c r="AX102" i="23"/>
  <c r="O102" i="23"/>
  <c r="CA102" i="1" s="1"/>
  <c r="BO41" i="18"/>
  <c r="AX41" i="18"/>
  <c r="BM41" i="18"/>
  <c r="AE41" i="18"/>
  <c r="D41" i="18" s="1"/>
  <c r="W43" i="19"/>
  <c r="X43" i="19" s="1"/>
  <c r="AN43" i="19" s="1"/>
  <c r="AM43" i="19" s="1"/>
  <c r="AT43" i="19"/>
  <c r="B43" i="21"/>
  <c r="O44" i="19"/>
  <c r="AP45" i="19"/>
  <c r="AB44" i="19"/>
  <c r="Y44" i="19" s="1"/>
  <c r="BG44" i="19"/>
  <c r="AB44" i="21"/>
  <c r="Y44" i="21" s="1"/>
  <c r="AP45" i="21"/>
  <c r="BG44" i="21"/>
  <c r="AG41" i="18"/>
  <c r="I41" i="18" s="1"/>
  <c r="BN41" i="18"/>
  <c r="AF41" i="18"/>
  <c r="E41" i="18" s="1"/>
  <c r="AY41" i="18"/>
  <c r="S43" i="19" l="1"/>
  <c r="AI41" i="18"/>
  <c r="P41" i="18" s="1"/>
  <c r="AK41" i="18" s="1"/>
  <c r="F41" i="18"/>
  <c r="AT41" i="18" s="1"/>
  <c r="CD101" i="1"/>
  <c r="AW101" i="23"/>
  <c r="T101" i="23" s="1"/>
  <c r="U101" i="23" s="1"/>
  <c r="CE101" i="1" s="1"/>
  <c r="S43" i="21"/>
  <c r="AW43" i="19"/>
  <c r="C44" i="21"/>
  <c r="C44" i="19"/>
  <c r="AJ41" i="18"/>
  <c r="Q41" i="18" s="1"/>
  <c r="BG42" i="18" l="1"/>
  <c r="AP43" i="18"/>
  <c r="AB42" i="18"/>
  <c r="Y42" i="18" s="1"/>
  <c r="C42" i="18" s="1"/>
  <c r="M42" i="1" s="1"/>
  <c r="AW43" i="21"/>
  <c r="V43" i="21" s="1"/>
  <c r="V101" i="23"/>
  <c r="AO102" i="23"/>
  <c r="T43" i="19"/>
  <c r="U43" i="19" s="1"/>
  <c r="V43" i="19"/>
  <c r="AO44" i="19"/>
  <c r="AL41" i="18"/>
  <c r="R41" i="18"/>
  <c r="AO44" i="21" l="1"/>
  <c r="BJ44" i="21" s="1"/>
  <c r="AH44" i="21" s="1"/>
  <c r="J44" i="21" s="1"/>
  <c r="K44" i="21" s="1"/>
  <c r="T43" i="21"/>
  <c r="U43" i="21" s="1"/>
  <c r="BJ102" i="23"/>
  <c r="AU102" i="23" s="1"/>
  <c r="BH102" i="23"/>
  <c r="BL102" i="23"/>
  <c r="AS102" i="23"/>
  <c r="AS44" i="19"/>
  <c r="BH44" i="19"/>
  <c r="AE44" i="19" s="1"/>
  <c r="D44" i="19" s="1"/>
  <c r="BJ44" i="19"/>
  <c r="BL44" i="19"/>
  <c r="AX44" i="19" s="1"/>
  <c r="AS44" i="21"/>
  <c r="BH44" i="21"/>
  <c r="AE44" i="21" s="1"/>
  <c r="D44" i="21" s="1"/>
  <c r="BL44" i="21"/>
  <c r="AX44" i="21" s="1"/>
  <c r="AD42" i="18"/>
  <c r="AA42" i="18" s="1"/>
  <c r="AR43" i="18"/>
  <c r="BK42" i="18"/>
  <c r="AV41" i="18"/>
  <c r="K41" i="18"/>
  <c r="AU41" i="18" s="1"/>
  <c r="B41" i="18"/>
  <c r="L41" i="1" s="1"/>
  <c r="BO102" i="23" l="1"/>
  <c r="AY102" i="23"/>
  <c r="AI102" i="23" s="1"/>
  <c r="BM102" i="23"/>
  <c r="AF102" i="23"/>
  <c r="BN102" i="23"/>
  <c r="AG102" i="23"/>
  <c r="AC45" i="21"/>
  <c r="Z45" i="21" s="1"/>
  <c r="AQ46" i="21"/>
  <c r="AH44" i="19"/>
  <c r="J44" i="19" s="1"/>
  <c r="K44" i="19" s="1"/>
  <c r="BM44" i="21"/>
  <c r="AF44" i="21"/>
  <c r="BO44" i="19"/>
  <c r="AY44" i="19"/>
  <c r="AI44" i="19" s="1"/>
  <c r="BN44" i="19"/>
  <c r="AG44" i="19"/>
  <c r="AU44" i="21"/>
  <c r="BN44" i="21"/>
  <c r="AG44" i="21"/>
  <c r="BM44" i="19"/>
  <c r="AF44" i="19"/>
  <c r="BO44" i="21"/>
  <c r="AY44" i="21"/>
  <c r="AI44" i="21" s="1"/>
  <c r="O42" i="18"/>
  <c r="O42" i="1" s="1"/>
  <c r="AC42" i="18"/>
  <c r="Z42" i="18" s="1"/>
  <c r="AQ43" i="18"/>
  <c r="BI42" i="18"/>
  <c r="W41" i="18"/>
  <c r="X41" i="18" s="1"/>
  <c r="P41" i="1" s="1"/>
  <c r="E102" i="23" l="1"/>
  <c r="AJ102" i="23"/>
  <c r="Q102" i="23" s="1"/>
  <c r="R102" i="23" s="1"/>
  <c r="P102" i="23"/>
  <c r="I102" i="23"/>
  <c r="BI103" i="23"/>
  <c r="AC45" i="19"/>
  <c r="Z45" i="19" s="1"/>
  <c r="AQ46" i="19"/>
  <c r="AU44" i="19"/>
  <c r="H45" i="21"/>
  <c r="I44" i="19"/>
  <c r="BI45" i="19"/>
  <c r="P44" i="19"/>
  <c r="AJ44" i="19"/>
  <c r="Q44" i="19" s="1"/>
  <c r="R44" i="19" s="1"/>
  <c r="E44" i="19"/>
  <c r="E44" i="21"/>
  <c r="AJ44" i="21"/>
  <c r="Q44" i="21" s="1"/>
  <c r="R44" i="21" s="1"/>
  <c r="BK45" i="21" s="1"/>
  <c r="P44" i="21"/>
  <c r="I44" i="21"/>
  <c r="BI45" i="21"/>
  <c r="H42" i="18"/>
  <c r="N42" i="1" s="1"/>
  <c r="AN41" i="18"/>
  <c r="AM41" i="18" s="1"/>
  <c r="Q41" i="1" s="1"/>
  <c r="CJ41" i="1" s="1"/>
  <c r="S41" i="18"/>
  <c r="AK102" i="23" l="1"/>
  <c r="AV102" i="23"/>
  <c r="AV103" i="23" s="1"/>
  <c r="AR104" i="23"/>
  <c r="AD103" i="23"/>
  <c r="AA103" i="23" s="1"/>
  <c r="BK103" i="23"/>
  <c r="F102" i="23"/>
  <c r="AL102" i="23"/>
  <c r="AH45" i="19"/>
  <c r="J45" i="19" s="1"/>
  <c r="H45" i="19"/>
  <c r="BK45" i="19"/>
  <c r="AV44" i="19"/>
  <c r="AK44" i="21"/>
  <c r="F44" i="21"/>
  <c r="AT44" i="21" s="1"/>
  <c r="AL44" i="21"/>
  <c r="AD45" i="19"/>
  <c r="AA45" i="19" s="1"/>
  <c r="AR46" i="19"/>
  <c r="AK44" i="19"/>
  <c r="F44" i="19"/>
  <c r="AT44" i="19" s="1"/>
  <c r="AL44" i="19"/>
  <c r="AD45" i="21"/>
  <c r="AA45" i="21" s="1"/>
  <c r="AR46" i="21"/>
  <c r="AV44" i="21"/>
  <c r="R41" i="1"/>
  <c r="AW41" i="18"/>
  <c r="AX103" i="23" l="1"/>
  <c r="O103" i="23"/>
  <c r="CA103" i="1" s="1"/>
  <c r="AT102" i="23"/>
  <c r="AT103" i="23" s="1"/>
  <c r="AP104" i="23"/>
  <c r="AB103" i="23"/>
  <c r="Y103" i="23" s="1"/>
  <c r="W102" i="23"/>
  <c r="X102" i="23" s="1"/>
  <c r="BG103" i="23"/>
  <c r="B102" i="23"/>
  <c r="BX102" i="1" s="1"/>
  <c r="B44" i="21"/>
  <c r="W44" i="21"/>
  <c r="X44" i="21" s="1"/>
  <c r="AN44" i="21" s="1"/>
  <c r="AM44" i="21" s="1"/>
  <c r="W44" i="19"/>
  <c r="X44" i="19" s="1"/>
  <c r="B44" i="19"/>
  <c r="O45" i="21"/>
  <c r="O45" i="19"/>
  <c r="AB45" i="19"/>
  <c r="Y45" i="19" s="1"/>
  <c r="AP46" i="19"/>
  <c r="BG45" i="19"/>
  <c r="AB45" i="21"/>
  <c r="Y45" i="21" s="1"/>
  <c r="AP46" i="21"/>
  <c r="BG45" i="21"/>
  <c r="AO42" i="18"/>
  <c r="T41" i="18"/>
  <c r="U41" i="18" s="1"/>
  <c r="S41" i="1" s="1"/>
  <c r="V41" i="18"/>
  <c r="AN102" i="23" l="1"/>
  <c r="AM102" i="23" s="1"/>
  <c r="CC102" i="1" s="1"/>
  <c r="CB102" i="1"/>
  <c r="S102" i="23"/>
  <c r="C103" i="23"/>
  <c r="BY103" i="1" s="1"/>
  <c r="AE103" i="23"/>
  <c r="S44" i="21"/>
  <c r="AW44" i="21" s="1"/>
  <c r="AN44" i="19"/>
  <c r="AM44" i="19" s="1"/>
  <c r="S44" i="19"/>
  <c r="AW44" i="19" s="1"/>
  <c r="C45" i="19"/>
  <c r="C45" i="21"/>
  <c r="BH42" i="18"/>
  <c r="AF42" i="18" s="1"/>
  <c r="E42" i="18" s="1"/>
  <c r="BL42" i="18"/>
  <c r="AY42" i="18" s="1"/>
  <c r="BJ42" i="18"/>
  <c r="AS42" i="18"/>
  <c r="T44" i="21" l="1"/>
  <c r="U44" i="21" s="1"/>
  <c r="D103" i="23"/>
  <c r="CD102" i="1"/>
  <c r="AW102" i="23"/>
  <c r="T102" i="23" s="1"/>
  <c r="U102" i="23" s="1"/>
  <c r="CE102" i="1" s="1"/>
  <c r="BN42" i="18"/>
  <c r="AH42" i="18"/>
  <c r="J42" i="18" s="1"/>
  <c r="BO42" i="18"/>
  <c r="V44" i="21"/>
  <c r="AO45" i="21"/>
  <c r="T44" i="19"/>
  <c r="U44" i="19" s="1"/>
  <c r="V44" i="19"/>
  <c r="AO45" i="19"/>
  <c r="BM42" i="18"/>
  <c r="AE42" i="18"/>
  <c r="D42" i="18" s="1"/>
  <c r="AG42" i="18"/>
  <c r="I42" i="18" s="1"/>
  <c r="AX42" i="18"/>
  <c r="V102" i="23" l="1"/>
  <c r="AO103" i="23"/>
  <c r="AJ42" i="18"/>
  <c r="Q42" i="18" s="1"/>
  <c r="AL42" i="18" s="1"/>
  <c r="BH45" i="19"/>
  <c r="AE45" i="19" s="1"/>
  <c r="D45" i="19" s="1"/>
  <c r="BJ45" i="19"/>
  <c r="BL45" i="19"/>
  <c r="AX45" i="19" s="1"/>
  <c r="AS45" i="19"/>
  <c r="BH45" i="21"/>
  <c r="AE45" i="21" s="1"/>
  <c r="D45" i="21" s="1"/>
  <c r="BL45" i="21"/>
  <c r="AX45" i="21" s="1"/>
  <c r="BJ45" i="21"/>
  <c r="AH45" i="21" s="1"/>
  <c r="J45" i="21" s="1"/>
  <c r="AS45" i="21"/>
  <c r="AI42" i="18"/>
  <c r="P42" i="18" s="1"/>
  <c r="AK42" i="18" s="1"/>
  <c r="AS103" i="23" l="1"/>
  <c r="BJ103" i="23"/>
  <c r="AU103" i="23" s="1"/>
  <c r="BH103" i="23"/>
  <c r="BL103" i="23"/>
  <c r="BN45" i="21"/>
  <c r="AG45" i="21"/>
  <c r="BO45" i="21"/>
  <c r="AY45" i="21"/>
  <c r="AI45" i="21" s="1"/>
  <c r="P45" i="21" s="1"/>
  <c r="BM45" i="21"/>
  <c r="AF45" i="21"/>
  <c r="BO45" i="19"/>
  <c r="AY45" i="19"/>
  <c r="AI45" i="19" s="1"/>
  <c r="BN45" i="19"/>
  <c r="AG45" i="19"/>
  <c r="BM45" i="19"/>
  <c r="AF45" i="19"/>
  <c r="BO103" i="23" l="1"/>
  <c r="AY103" i="23"/>
  <c r="AI103" i="23" s="1"/>
  <c r="BM103" i="23"/>
  <c r="AF103" i="23"/>
  <c r="BN103" i="23"/>
  <c r="AG103" i="23"/>
  <c r="I45" i="19"/>
  <c r="I45" i="21"/>
  <c r="E45" i="19"/>
  <c r="F45" i="19" s="1"/>
  <c r="AJ45" i="19"/>
  <c r="Q45" i="19" s="1"/>
  <c r="E45" i="21"/>
  <c r="F45" i="21" s="1"/>
  <c r="AJ45" i="21"/>
  <c r="Q45" i="21" s="1"/>
  <c r="R45" i="21" s="1"/>
  <c r="AV45" i="21" s="1"/>
  <c r="P45" i="19"/>
  <c r="K42" i="18"/>
  <c r="R42" i="18"/>
  <c r="I103" i="23" l="1"/>
  <c r="BI104" i="23"/>
  <c r="P103" i="23"/>
  <c r="E103" i="23"/>
  <c r="AJ103" i="23"/>
  <c r="Q103" i="23" s="1"/>
  <c r="R103" i="23" s="1"/>
  <c r="BG46" i="21"/>
  <c r="AT45" i="21"/>
  <c r="R45" i="19"/>
  <c r="BK46" i="19" s="1"/>
  <c r="AD46" i="21"/>
  <c r="AA46" i="21" s="1"/>
  <c r="O46" i="21" s="1"/>
  <c r="AR47" i="21"/>
  <c r="AT45" i="19"/>
  <c r="AB46" i="19"/>
  <c r="Y46" i="19" s="1"/>
  <c r="AP47" i="19"/>
  <c r="BG46" i="19"/>
  <c r="AB46" i="21"/>
  <c r="Y46" i="21" s="1"/>
  <c r="AP47" i="21"/>
  <c r="AL45" i="19"/>
  <c r="BK46" i="21"/>
  <c r="AL45" i="21"/>
  <c r="K45" i="21"/>
  <c r="AK45" i="21"/>
  <c r="K45" i="19"/>
  <c r="AK45" i="19"/>
  <c r="AR44" i="18"/>
  <c r="AD43" i="18"/>
  <c r="AA43" i="18" s="1"/>
  <c r="AV42" i="18"/>
  <c r="BK43" i="18"/>
  <c r="B42" i="18"/>
  <c r="L42" i="1" s="1"/>
  <c r="F42" i="18"/>
  <c r="AT42" i="18" s="1"/>
  <c r="AC43" i="18"/>
  <c r="Z43" i="18" s="1"/>
  <c r="AQ44" i="18"/>
  <c r="AU42" i="18"/>
  <c r="BI43" i="18"/>
  <c r="AK103" i="23" l="1"/>
  <c r="AR47" i="19"/>
  <c r="AD46" i="19"/>
  <c r="AA46" i="19" s="1"/>
  <c r="W45" i="19"/>
  <c r="X45" i="19" s="1"/>
  <c r="AN45" i="19" s="1"/>
  <c r="AM45" i="19" s="1"/>
  <c r="AV45" i="19"/>
  <c r="AD104" i="23"/>
  <c r="AA104" i="23" s="1"/>
  <c r="AR105" i="23"/>
  <c r="AL103" i="23"/>
  <c r="B103" i="23" s="1"/>
  <c r="BX103" i="1" s="1"/>
  <c r="F103" i="23"/>
  <c r="BK104" i="23"/>
  <c r="B45" i="21"/>
  <c r="B45" i="19"/>
  <c r="S45" i="19" s="1"/>
  <c r="C46" i="21"/>
  <c r="C46" i="19"/>
  <c r="W42" i="18"/>
  <c r="X42" i="18" s="1"/>
  <c r="P42" i="1" s="1"/>
  <c r="O46" i="19"/>
  <c r="AC46" i="19"/>
  <c r="Z46" i="19" s="1"/>
  <c r="AQ47" i="19"/>
  <c r="AU45" i="19"/>
  <c r="BI46" i="19"/>
  <c r="AQ47" i="21"/>
  <c r="AC46" i="21"/>
  <c r="Z46" i="21" s="1"/>
  <c r="AU45" i="21"/>
  <c r="BI46" i="21"/>
  <c r="W45" i="21"/>
  <c r="X45" i="21" s="1"/>
  <c r="O43" i="18"/>
  <c r="O43" i="1" s="1"/>
  <c r="H43" i="18"/>
  <c r="N43" i="1" s="1"/>
  <c r="AB43" i="18"/>
  <c r="Y43" i="18" s="1"/>
  <c r="AP44" i="18"/>
  <c r="BG43" i="18"/>
  <c r="AB104" i="23" l="1"/>
  <c r="Y104" i="23" s="1"/>
  <c r="AP105" i="23"/>
  <c r="W103" i="23"/>
  <c r="X103" i="23" s="1"/>
  <c r="BG104" i="23"/>
  <c r="AX104" i="23"/>
  <c r="O104" i="23"/>
  <c r="CA104" i="1" s="1"/>
  <c r="S42" i="18"/>
  <c r="R42" i="1" s="1"/>
  <c r="AN42" i="18"/>
  <c r="AM42" i="18" s="1"/>
  <c r="Q42" i="1" s="1"/>
  <c r="CJ42" i="1" s="1"/>
  <c r="H46" i="21"/>
  <c r="AN45" i="21"/>
  <c r="AM45" i="21" s="1"/>
  <c r="S45" i="21"/>
  <c r="H46" i="19"/>
  <c r="AW45" i="19"/>
  <c r="C43" i="18"/>
  <c r="M43" i="1" s="1"/>
  <c r="AW42" i="18" l="1"/>
  <c r="T42" i="18" s="1"/>
  <c r="AE104" i="23"/>
  <c r="C104" i="23"/>
  <c r="BY104" i="1" s="1"/>
  <c r="S103" i="23"/>
  <c r="AN103" i="23"/>
  <c r="AM103" i="23" s="1"/>
  <c r="CC103" i="1" s="1"/>
  <c r="CB103" i="1"/>
  <c r="AW45" i="21"/>
  <c r="T45" i="21" s="1"/>
  <c r="U45" i="21" s="1"/>
  <c r="T45" i="19"/>
  <c r="U45" i="19" s="1"/>
  <c r="V45" i="19"/>
  <c r="AO46" i="19"/>
  <c r="U42" i="18"/>
  <c r="S42" i="1" s="1"/>
  <c r="AO43" i="18"/>
  <c r="V42" i="18" l="1"/>
  <c r="AW103" i="23"/>
  <c r="T103" i="23" s="1"/>
  <c r="U103" i="23" s="1"/>
  <c r="CE103" i="1" s="1"/>
  <c r="CD103" i="1"/>
  <c r="D104" i="23"/>
  <c r="BJ46" i="19"/>
  <c r="AG46" i="19" s="1"/>
  <c r="I46" i="19" s="1"/>
  <c r="BL46" i="19"/>
  <c r="BH46" i="19"/>
  <c r="AF46" i="19" s="1"/>
  <c r="E46" i="19" s="1"/>
  <c r="AS46" i="19"/>
  <c r="AO46" i="21"/>
  <c r="V45" i="21"/>
  <c r="BL43" i="18"/>
  <c r="AY43" i="18" s="1"/>
  <c r="BJ43" i="18"/>
  <c r="AG43" i="18" s="1"/>
  <c r="I43" i="18" s="1"/>
  <c r="BH43" i="18"/>
  <c r="AF43" i="18" s="1"/>
  <c r="E43" i="18" s="1"/>
  <c r="AS43" i="18"/>
  <c r="V103" i="23" l="1"/>
  <c r="AO104" i="23"/>
  <c r="BO43" i="18"/>
  <c r="BN46" i="19"/>
  <c r="AH46" i="19"/>
  <c r="BH46" i="21"/>
  <c r="AF46" i="21" s="1"/>
  <c r="E46" i="21" s="1"/>
  <c r="BL46" i="21"/>
  <c r="AY46" i="21" s="1"/>
  <c r="AS46" i="21"/>
  <c r="BJ46" i="21"/>
  <c r="AG46" i="21" s="1"/>
  <c r="I46" i="21" s="1"/>
  <c r="BM46" i="19"/>
  <c r="AE46" i="19"/>
  <c r="AY46" i="19"/>
  <c r="BO46" i="19"/>
  <c r="BM43" i="18"/>
  <c r="BN43" i="18"/>
  <c r="AE43" i="18"/>
  <c r="D43" i="18" s="1"/>
  <c r="F43" i="18" s="1"/>
  <c r="AH43" i="18"/>
  <c r="J43" i="18" s="1"/>
  <c r="AX43" i="18"/>
  <c r="AT43" i="18" l="1"/>
  <c r="AB44" i="18"/>
  <c r="Y44" i="18" s="1"/>
  <c r="C44" i="18" s="1"/>
  <c r="M44" i="1" s="1"/>
  <c r="AP45" i="18"/>
  <c r="BL104" i="23"/>
  <c r="BH104" i="23"/>
  <c r="AS104" i="23"/>
  <c r="BJ104" i="23"/>
  <c r="BO46" i="21"/>
  <c r="AX46" i="21"/>
  <c r="BM46" i="21"/>
  <c r="AE46" i="21"/>
  <c r="AI46" i="19"/>
  <c r="P46" i="19" s="1"/>
  <c r="D46" i="19"/>
  <c r="J46" i="19"/>
  <c r="K46" i="19" s="1"/>
  <c r="BI47" i="19" s="1"/>
  <c r="AJ46" i="19"/>
  <c r="Q46" i="19" s="1"/>
  <c r="BN46" i="21"/>
  <c r="AH46" i="21"/>
  <c r="AJ43" i="18"/>
  <c r="BG44" i="18"/>
  <c r="AI43" i="18"/>
  <c r="BN104" i="23" l="1"/>
  <c r="AH104" i="23"/>
  <c r="BM104" i="23"/>
  <c r="AF104" i="23"/>
  <c r="BO104" i="23"/>
  <c r="AY104" i="23"/>
  <c r="R46" i="19"/>
  <c r="AR48" i="19" s="1"/>
  <c r="AQ48" i="19"/>
  <c r="AC47" i="19"/>
  <c r="Z47" i="19" s="1"/>
  <c r="AU46" i="19"/>
  <c r="AL46" i="19"/>
  <c r="F46" i="19"/>
  <c r="AT46" i="19" s="1"/>
  <c r="AK46" i="19"/>
  <c r="D46" i="21"/>
  <c r="AI46" i="21"/>
  <c r="P46" i="21" s="1"/>
  <c r="J46" i="21"/>
  <c r="K46" i="21" s="1"/>
  <c r="BI47" i="21" s="1"/>
  <c r="AJ46" i="21"/>
  <c r="Q46" i="21" s="1"/>
  <c r="P43" i="18"/>
  <c r="AK43" i="18" s="1"/>
  <c r="Q43" i="18"/>
  <c r="AL43" i="18" s="1"/>
  <c r="AD47" i="19" l="1"/>
  <c r="AA47" i="19" s="1"/>
  <c r="W46" i="19"/>
  <c r="X46" i="19" s="1"/>
  <c r="AN46" i="19" s="1"/>
  <c r="AM46" i="19" s="1"/>
  <c r="BK47" i="19"/>
  <c r="AV46" i="19"/>
  <c r="E104" i="23"/>
  <c r="AJ104" i="23"/>
  <c r="Q104" i="23" s="1"/>
  <c r="R104" i="23" s="1"/>
  <c r="J104" i="23"/>
  <c r="K104" i="23" s="1"/>
  <c r="BI105" i="23" s="1"/>
  <c r="AI104" i="23"/>
  <c r="AQ48" i="21"/>
  <c r="AC47" i="21"/>
  <c r="Z47" i="21" s="1"/>
  <c r="AU46" i="21"/>
  <c r="H47" i="19"/>
  <c r="R46" i="21"/>
  <c r="AV46" i="21" s="1"/>
  <c r="B46" i="19"/>
  <c r="AL46" i="21"/>
  <c r="F46" i="21"/>
  <c r="AT46" i="21" s="1"/>
  <c r="AK46" i="21"/>
  <c r="O47" i="19"/>
  <c r="AB47" i="19"/>
  <c r="Y47" i="19" s="1"/>
  <c r="AP48" i="19"/>
  <c r="BG47" i="19"/>
  <c r="R43" i="18"/>
  <c r="AD47" i="21" l="1"/>
  <c r="AA47" i="21" s="1"/>
  <c r="BK47" i="21"/>
  <c r="W46" i="21"/>
  <c r="X46" i="21" s="1"/>
  <c r="AN46" i="21" s="1"/>
  <c r="AM46" i="21" s="1"/>
  <c r="AR48" i="21"/>
  <c r="S46" i="19"/>
  <c r="P104" i="23"/>
  <c r="AK104" i="23" s="1"/>
  <c r="BK105" i="23"/>
  <c r="AQ106" i="23"/>
  <c r="AC105" i="23"/>
  <c r="Z105" i="23" s="1"/>
  <c r="AU104" i="23"/>
  <c r="AV104" i="23"/>
  <c r="AV105" i="23" s="1"/>
  <c r="AD105" i="23"/>
  <c r="AA105" i="23" s="1"/>
  <c r="AR106" i="23"/>
  <c r="F104" i="23"/>
  <c r="AL104" i="23"/>
  <c r="AD44" i="18"/>
  <c r="AA44" i="18" s="1"/>
  <c r="O44" i="18" s="1"/>
  <c r="O44" i="1" s="1"/>
  <c r="AV43" i="18"/>
  <c r="B46" i="21"/>
  <c r="H47" i="21"/>
  <c r="O47" i="21"/>
  <c r="AR45" i="18"/>
  <c r="BK44" i="18"/>
  <c r="C47" i="19"/>
  <c r="AW46" i="19"/>
  <c r="AB47" i="21"/>
  <c r="Y47" i="21" s="1"/>
  <c r="AP48" i="21"/>
  <c r="BG47" i="21"/>
  <c r="K43" i="18"/>
  <c r="AU43" i="18" s="1"/>
  <c r="B43" i="18"/>
  <c r="L43" i="1" s="1"/>
  <c r="S46" i="21" l="1"/>
  <c r="AT104" i="23"/>
  <c r="AT105" i="23" s="1"/>
  <c r="AB105" i="23"/>
  <c r="Y105" i="23" s="1"/>
  <c r="AP106" i="23"/>
  <c r="BG105" i="23"/>
  <c r="W104" i="23"/>
  <c r="X104" i="23" s="1"/>
  <c r="AX105" i="23"/>
  <c r="O105" i="23"/>
  <c r="CA105" i="1" s="1"/>
  <c r="H105" i="23"/>
  <c r="BZ105" i="1" s="1"/>
  <c r="AG105" i="23"/>
  <c r="I105" i="23" s="1"/>
  <c r="B104" i="23"/>
  <c r="T46" i="19"/>
  <c r="U46" i="19" s="1"/>
  <c r="V46" i="19"/>
  <c r="AO47" i="19"/>
  <c r="C47" i="21"/>
  <c r="AW46" i="21"/>
  <c r="T46" i="21" s="1"/>
  <c r="U46" i="21" s="1"/>
  <c r="AC44" i="18"/>
  <c r="Z44" i="18" s="1"/>
  <c r="AQ45" i="18"/>
  <c r="BI44" i="18"/>
  <c r="W43" i="18"/>
  <c r="X43" i="18" s="1"/>
  <c r="P43" i="1" s="1"/>
  <c r="C105" i="23" l="1"/>
  <c r="BY105" i="1" s="1"/>
  <c r="AE105" i="23"/>
  <c r="BX104" i="1"/>
  <c r="S104" i="23"/>
  <c r="CB104" i="1"/>
  <c r="AN104" i="23"/>
  <c r="AM104" i="23" s="1"/>
  <c r="CC104" i="1" s="1"/>
  <c r="BL47" i="19"/>
  <c r="AY47" i="19" s="1"/>
  <c r="BH47" i="19"/>
  <c r="AF47" i="19" s="1"/>
  <c r="E47" i="19" s="1"/>
  <c r="BJ47" i="19"/>
  <c r="AG47" i="19" s="1"/>
  <c r="I47" i="19" s="1"/>
  <c r="AS47" i="19"/>
  <c r="AO47" i="21"/>
  <c r="V46" i="21"/>
  <c r="H44" i="18"/>
  <c r="N44" i="1" s="1"/>
  <c r="AN43" i="18"/>
  <c r="AM43" i="18" s="1"/>
  <c r="Q43" i="1" s="1"/>
  <c r="CJ43" i="1" s="1"/>
  <c r="S43" i="18"/>
  <c r="T104" i="23" l="1"/>
  <c r="U104" i="23" s="1"/>
  <c r="CE104" i="1" s="1"/>
  <c r="AW104" i="23"/>
  <c r="CD104" i="1"/>
  <c r="D105" i="23"/>
  <c r="BM47" i="19"/>
  <c r="AE47" i="19"/>
  <c r="BO47" i="19"/>
  <c r="AX47" i="19"/>
  <c r="BN47" i="19"/>
  <c r="AH47" i="19"/>
  <c r="AS47" i="21"/>
  <c r="BJ47" i="21"/>
  <c r="BL47" i="21"/>
  <c r="AY47" i="21" s="1"/>
  <c r="BH47" i="21"/>
  <c r="AF47" i="21" s="1"/>
  <c r="E47" i="21" s="1"/>
  <c r="R43" i="1"/>
  <c r="T43" i="18"/>
  <c r="AW43" i="18"/>
  <c r="V104" i="23" l="1"/>
  <c r="AO105" i="23"/>
  <c r="AG47" i="21"/>
  <c r="I47" i="21" s="1"/>
  <c r="BN47" i="21"/>
  <c r="AH47" i="21"/>
  <c r="BO47" i="21"/>
  <c r="AX47" i="21"/>
  <c r="J47" i="19"/>
  <c r="K47" i="19" s="1"/>
  <c r="BI48" i="19" s="1"/>
  <c r="AJ47" i="19"/>
  <c r="Q47" i="19" s="1"/>
  <c r="D47" i="19"/>
  <c r="AI47" i="19"/>
  <c r="P47" i="19" s="1"/>
  <c r="BM47" i="21"/>
  <c r="AE47" i="21"/>
  <c r="U43" i="18"/>
  <c r="S43" i="1" s="1"/>
  <c r="AO44" i="18"/>
  <c r="V43" i="18"/>
  <c r="AS105" i="23" l="1"/>
  <c r="BJ105" i="23"/>
  <c r="BL105" i="23"/>
  <c r="BH105" i="23"/>
  <c r="T105" i="23"/>
  <c r="R47" i="19"/>
  <c r="AR49" i="19" s="1"/>
  <c r="AQ49" i="19"/>
  <c r="AC48" i="19"/>
  <c r="Z48" i="19" s="1"/>
  <c r="AU47" i="19"/>
  <c r="AI47" i="21"/>
  <c r="D47" i="21"/>
  <c r="AL47" i="19"/>
  <c r="J47" i="21"/>
  <c r="K47" i="21" s="1"/>
  <c r="AJ47" i="21"/>
  <c r="Q47" i="21" s="1"/>
  <c r="F47" i="19"/>
  <c r="AT47" i="19" s="1"/>
  <c r="AK47" i="19"/>
  <c r="BH44" i="18"/>
  <c r="BL44" i="18"/>
  <c r="BJ44" i="18"/>
  <c r="AH44" i="18" s="1"/>
  <c r="J44" i="18" s="1"/>
  <c r="AS44" i="18"/>
  <c r="BM44" i="18" l="1"/>
  <c r="AE44" i="18"/>
  <c r="D44" i="18" s="1"/>
  <c r="AV47" i="19"/>
  <c r="BO44" i="18"/>
  <c r="AX44" i="18"/>
  <c r="B47" i="19"/>
  <c r="AD48" i="19"/>
  <c r="AA48" i="19" s="1"/>
  <c r="O48" i="19" s="1"/>
  <c r="BK48" i="19"/>
  <c r="BM105" i="23"/>
  <c r="AF105" i="23"/>
  <c r="BO105" i="23"/>
  <c r="AY105" i="23"/>
  <c r="BN105" i="23"/>
  <c r="AH105" i="23"/>
  <c r="AQ49" i="21"/>
  <c r="AC48" i="21"/>
  <c r="Z48" i="21" s="1"/>
  <c r="AU47" i="21"/>
  <c r="BI48" i="21"/>
  <c r="H48" i="19"/>
  <c r="BN44" i="18"/>
  <c r="AB48" i="19"/>
  <c r="Y48" i="19" s="1"/>
  <c r="AP49" i="19"/>
  <c r="BG48" i="19"/>
  <c r="W47" i="19"/>
  <c r="X47" i="19" s="1"/>
  <c r="AL47" i="21"/>
  <c r="F47" i="21"/>
  <c r="AT47" i="21" s="1"/>
  <c r="P47" i="21"/>
  <c r="R47" i="21" s="1"/>
  <c r="BK48" i="21" s="1"/>
  <c r="AF44" i="18"/>
  <c r="E44" i="18" s="1"/>
  <c r="AG44" i="18"/>
  <c r="I44" i="18" s="1"/>
  <c r="AY44" i="18"/>
  <c r="J105" i="23" l="1"/>
  <c r="K105" i="23" s="1"/>
  <c r="AI105" i="23"/>
  <c r="E105" i="23"/>
  <c r="AJ105" i="23"/>
  <c r="Q105" i="23" s="1"/>
  <c r="R105" i="23" s="1"/>
  <c r="H48" i="21"/>
  <c r="AK47" i="21"/>
  <c r="B47" i="21" s="1"/>
  <c r="W47" i="21"/>
  <c r="X47" i="21" s="1"/>
  <c r="AR49" i="21"/>
  <c r="AD48" i="21"/>
  <c r="AA48" i="21" s="1"/>
  <c r="AV47" i="21"/>
  <c r="AB48" i="21"/>
  <c r="Y48" i="21" s="1"/>
  <c r="AP49" i="21"/>
  <c r="BG48" i="21"/>
  <c r="C48" i="19"/>
  <c r="AN47" i="19"/>
  <c r="AM47" i="19" s="1"/>
  <c r="S47" i="19"/>
  <c r="AJ44" i="18"/>
  <c r="Q44" i="18" s="1"/>
  <c r="AL44" i="18" s="1"/>
  <c r="AI44" i="18"/>
  <c r="P44" i="18" s="1"/>
  <c r="AK44" i="18" s="1"/>
  <c r="AD106" i="23" l="1"/>
  <c r="AA106" i="23" s="1"/>
  <c r="AR107" i="23"/>
  <c r="F105" i="23"/>
  <c r="AL105" i="23"/>
  <c r="P105" i="23"/>
  <c r="AK105" i="23" s="1"/>
  <c r="BK106" i="23"/>
  <c r="BI106" i="23"/>
  <c r="AQ107" i="23"/>
  <c r="AC106" i="23"/>
  <c r="Z106" i="23" s="1"/>
  <c r="AU105" i="23"/>
  <c r="C48" i="21"/>
  <c r="AW47" i="19"/>
  <c r="O48" i="21"/>
  <c r="S47" i="21"/>
  <c r="AN47" i="21"/>
  <c r="AM47" i="21" s="1"/>
  <c r="B105" i="23" l="1"/>
  <c r="BX105" i="1" s="1"/>
  <c r="AB106" i="23"/>
  <c r="Y106" i="23" s="1"/>
  <c r="AP107" i="23"/>
  <c r="BG106" i="23"/>
  <c r="H106" i="23"/>
  <c r="BZ106" i="1" s="1"/>
  <c r="AG106" i="23"/>
  <c r="AX106" i="23"/>
  <c r="O106" i="23"/>
  <c r="CA106" i="1" s="1"/>
  <c r="W105" i="23"/>
  <c r="X105" i="23" s="1"/>
  <c r="AO48" i="19"/>
  <c r="V47" i="19"/>
  <c r="AW47" i="21"/>
  <c r="T47" i="19"/>
  <c r="U47" i="19" s="1"/>
  <c r="K44" i="18"/>
  <c r="R44" i="18"/>
  <c r="AE106" i="23" l="1"/>
  <c r="C106" i="23"/>
  <c r="BY106" i="1" s="1"/>
  <c r="I106" i="23"/>
  <c r="S105" i="23"/>
  <c r="AN105" i="23"/>
  <c r="AM105" i="23" s="1"/>
  <c r="CC105" i="1" s="1"/>
  <c r="CB105" i="1"/>
  <c r="T47" i="21"/>
  <c r="U47" i="21" s="1"/>
  <c r="V47" i="21"/>
  <c r="AO48" i="21"/>
  <c r="BJ48" i="19"/>
  <c r="AG48" i="19" s="1"/>
  <c r="I48" i="19" s="1"/>
  <c r="AS48" i="19"/>
  <c r="BL48" i="19"/>
  <c r="AY48" i="19" s="1"/>
  <c r="BH48" i="19"/>
  <c r="AF48" i="19" s="1"/>
  <c r="E48" i="19" s="1"/>
  <c r="AQ46" i="18"/>
  <c r="AC45" i="18"/>
  <c r="Z45" i="18" s="1"/>
  <c r="AU44" i="18"/>
  <c r="BI45" i="18"/>
  <c r="B44" i="18"/>
  <c r="L44" i="1" s="1"/>
  <c r="F44" i="18"/>
  <c r="AT44" i="18" s="1"/>
  <c r="AD45" i="18"/>
  <c r="AA45" i="18" s="1"/>
  <c r="AR46" i="18"/>
  <c r="AV44" i="18"/>
  <c r="BK45" i="18"/>
  <c r="AW105" i="23" l="1"/>
  <c r="CD105" i="1"/>
  <c r="U105" i="23"/>
  <c r="CE105" i="1" s="1"/>
  <c r="D106" i="23"/>
  <c r="W44" i="18"/>
  <c r="X44" i="18" s="1"/>
  <c r="P44" i="1" s="1"/>
  <c r="BM48" i="19"/>
  <c r="AE48" i="19"/>
  <c r="BO48" i="19"/>
  <c r="AX48" i="19"/>
  <c r="BN48" i="19"/>
  <c r="AH48" i="19"/>
  <c r="BH48" i="21"/>
  <c r="AF48" i="21" s="1"/>
  <c r="E48" i="21" s="1"/>
  <c r="BL48" i="21"/>
  <c r="AY48" i="21" s="1"/>
  <c r="AS48" i="21"/>
  <c r="BJ48" i="21"/>
  <c r="AG48" i="21" s="1"/>
  <c r="I48" i="21" s="1"/>
  <c r="H45" i="18"/>
  <c r="N45" i="1" s="1"/>
  <c r="O45" i="18"/>
  <c r="O45" i="1" s="1"/>
  <c r="AB45" i="18"/>
  <c r="Y45" i="18" s="1"/>
  <c r="AP46" i="18"/>
  <c r="BG45" i="18"/>
  <c r="S44" i="18" l="1"/>
  <c r="R44" i="1" s="1"/>
  <c r="AO106" i="23"/>
  <c r="V105" i="23"/>
  <c r="AN44" i="18"/>
  <c r="AM44" i="18" s="1"/>
  <c r="Q44" i="1" s="1"/>
  <c r="CJ44" i="1" s="1"/>
  <c r="BM48" i="21"/>
  <c r="AE48" i="21"/>
  <c r="J48" i="19"/>
  <c r="K48" i="19" s="1"/>
  <c r="BI49" i="19" s="1"/>
  <c r="AJ48" i="19"/>
  <c r="Q48" i="19" s="1"/>
  <c r="BN48" i="21"/>
  <c r="AH48" i="21"/>
  <c r="AI48" i="19"/>
  <c r="P48" i="19" s="1"/>
  <c r="D48" i="19"/>
  <c r="BO48" i="21"/>
  <c r="AX48" i="21"/>
  <c r="AW44" i="18"/>
  <c r="T44" i="18" s="1"/>
  <c r="C45" i="18"/>
  <c r="M45" i="1" s="1"/>
  <c r="BL106" i="23" l="1"/>
  <c r="BJ106" i="23"/>
  <c r="AS106" i="23"/>
  <c r="BH106" i="23"/>
  <c r="R48" i="19"/>
  <c r="BK49" i="19" s="1"/>
  <c r="AC49" i="19"/>
  <c r="Z49" i="19" s="1"/>
  <c r="AQ50" i="19"/>
  <c r="AU48" i="19"/>
  <c r="AK48" i="19"/>
  <c r="F48" i="19"/>
  <c r="AT48" i="19" s="1"/>
  <c r="AL48" i="19"/>
  <c r="D48" i="21"/>
  <c r="AI48" i="21"/>
  <c r="P48" i="21" s="1"/>
  <c r="J48" i="21"/>
  <c r="K48" i="21" s="1"/>
  <c r="AJ48" i="21"/>
  <c r="Q48" i="21" s="1"/>
  <c r="U44" i="18"/>
  <c r="S44" i="1" s="1"/>
  <c r="AO45" i="18"/>
  <c r="V44" i="18"/>
  <c r="AV48" i="19" l="1"/>
  <c r="AD49" i="19"/>
  <c r="AA49" i="19" s="1"/>
  <c r="O49" i="19" s="1"/>
  <c r="AR50" i="19"/>
  <c r="BM106" i="23"/>
  <c r="AF106" i="23"/>
  <c r="BN106" i="23"/>
  <c r="AH106" i="23"/>
  <c r="BO106" i="23"/>
  <c r="AY106" i="23"/>
  <c r="R48" i="21"/>
  <c r="AV48" i="21" s="1"/>
  <c r="B48" i="19"/>
  <c r="AC49" i="21"/>
  <c r="Z49" i="21" s="1"/>
  <c r="AQ50" i="21"/>
  <c r="AU48" i="21"/>
  <c r="H49" i="19"/>
  <c r="W48" i="19"/>
  <c r="X48" i="19" s="1"/>
  <c r="AN48" i="19" s="1"/>
  <c r="AM48" i="19" s="1"/>
  <c r="BI49" i="21"/>
  <c r="AL48" i="21"/>
  <c r="F48" i="21"/>
  <c r="AT48" i="21" s="1"/>
  <c r="AK48" i="21"/>
  <c r="AP50" i="19"/>
  <c r="AB49" i="19"/>
  <c r="Y49" i="19" s="1"/>
  <c r="BG49" i="19"/>
  <c r="BL45" i="18"/>
  <c r="BJ45" i="18"/>
  <c r="BH45" i="18"/>
  <c r="AS45" i="18"/>
  <c r="BM45" i="18" l="1"/>
  <c r="AE45" i="18"/>
  <c r="D45" i="18" s="1"/>
  <c r="BO45" i="18"/>
  <c r="AX45" i="18"/>
  <c r="AD49" i="21"/>
  <c r="AA49" i="21" s="1"/>
  <c r="O49" i="21" s="1"/>
  <c r="BK49" i="21"/>
  <c r="J106" i="23"/>
  <c r="K106" i="23" s="1"/>
  <c r="BI107" i="23" s="1"/>
  <c r="AI106" i="23"/>
  <c r="E106" i="23"/>
  <c r="AJ106" i="23"/>
  <c r="Q106" i="23" s="1"/>
  <c r="R106" i="23" s="1"/>
  <c r="BN45" i="18"/>
  <c r="AG45" i="18"/>
  <c r="I45" i="18" s="1"/>
  <c r="AR50" i="21"/>
  <c r="H49" i="21"/>
  <c r="S48" i="19"/>
  <c r="B48" i="21"/>
  <c r="AP50" i="21"/>
  <c r="AB49" i="21"/>
  <c r="Y49" i="21" s="1"/>
  <c r="BG49" i="21"/>
  <c r="W48" i="21"/>
  <c r="X48" i="21" s="1"/>
  <c r="C49" i="19"/>
  <c r="AF45" i="18"/>
  <c r="E45" i="18" s="1"/>
  <c r="AH45" i="18"/>
  <c r="J45" i="18" s="1"/>
  <c r="K45" i="18" s="1"/>
  <c r="AC46" i="18" s="1"/>
  <c r="Z46" i="18" s="1"/>
  <c r="AY45" i="18"/>
  <c r="AV106" i="23" l="1"/>
  <c r="AV107" i="23" s="1"/>
  <c r="AD107" i="23"/>
  <c r="AA107" i="23" s="1"/>
  <c r="AR108" i="23"/>
  <c r="F106" i="23"/>
  <c r="AL106" i="23"/>
  <c r="BK107" i="23"/>
  <c r="P106" i="23"/>
  <c r="AK106" i="23" s="1"/>
  <c r="W106" i="23"/>
  <c r="X106" i="23" s="1"/>
  <c r="AC107" i="23"/>
  <c r="Z107" i="23" s="1"/>
  <c r="AQ108" i="23"/>
  <c r="AU106" i="23"/>
  <c r="AU107" i="23" s="1"/>
  <c r="AW48" i="19"/>
  <c r="T48" i="19" s="1"/>
  <c r="U48" i="19" s="1"/>
  <c r="C49" i="21"/>
  <c r="AI45" i="18"/>
  <c r="P45" i="18" s="1"/>
  <c r="AK45" i="18" s="1"/>
  <c r="AU45" i="18"/>
  <c r="S48" i="21"/>
  <c r="AN48" i="21"/>
  <c r="AM48" i="21" s="1"/>
  <c r="AQ47" i="18"/>
  <c r="H46" i="18"/>
  <c r="N46" i="1" s="1"/>
  <c r="AJ45" i="18"/>
  <c r="Q45" i="18" s="1"/>
  <c r="AL45" i="18" s="1"/>
  <c r="BI46" i="18"/>
  <c r="AO49" i="19" l="1"/>
  <c r="BH49" i="19" s="1"/>
  <c r="AF49" i="19" s="1"/>
  <c r="E49" i="19" s="1"/>
  <c r="V48" i="19"/>
  <c r="AT106" i="23"/>
  <c r="AT107" i="23" s="1"/>
  <c r="AB107" i="23"/>
  <c r="Y107" i="23" s="1"/>
  <c r="AP108" i="23"/>
  <c r="BG107" i="23"/>
  <c r="H107" i="23"/>
  <c r="BZ107" i="1" s="1"/>
  <c r="AG107" i="23"/>
  <c r="I107" i="23" s="1"/>
  <c r="CB106" i="1"/>
  <c r="AN106" i="23"/>
  <c r="AM106" i="23" s="1"/>
  <c r="CC106" i="1" s="1"/>
  <c r="AX107" i="23"/>
  <c r="O107" i="23"/>
  <c r="CA107" i="1" s="1"/>
  <c r="B106" i="23"/>
  <c r="S106" i="23" s="1"/>
  <c r="AS49" i="19"/>
  <c r="AW48" i="21"/>
  <c r="T48" i="21" s="1"/>
  <c r="U48" i="21" s="1"/>
  <c r="BJ49" i="19" l="1"/>
  <c r="AG49" i="19" s="1"/>
  <c r="I49" i="19" s="1"/>
  <c r="BL49" i="19"/>
  <c r="AY49" i="19" s="1"/>
  <c r="T106" i="23"/>
  <c r="AW106" i="23"/>
  <c r="CD106" i="1"/>
  <c r="C107" i="23"/>
  <c r="BY107" i="1" s="1"/>
  <c r="AE107" i="23"/>
  <c r="BX106" i="1"/>
  <c r="U106" i="23"/>
  <c r="CE106" i="1" s="1"/>
  <c r="AX49" i="19"/>
  <c r="AH49" i="19"/>
  <c r="BM49" i="19"/>
  <c r="AE49" i="19"/>
  <c r="V48" i="21"/>
  <c r="AO49" i="21"/>
  <c r="R45" i="18"/>
  <c r="BO49" i="19" l="1"/>
  <c r="BN49" i="19"/>
  <c r="D107" i="23"/>
  <c r="AO107" i="23"/>
  <c r="V106" i="23"/>
  <c r="D49" i="19"/>
  <c r="AI49" i="19"/>
  <c r="P49" i="19" s="1"/>
  <c r="J49" i="19"/>
  <c r="K49" i="19" s="1"/>
  <c r="BI50" i="19" s="1"/>
  <c r="AJ49" i="19"/>
  <c r="Q49" i="19" s="1"/>
  <c r="BH49" i="21"/>
  <c r="AF49" i="21" s="1"/>
  <c r="E49" i="21" s="1"/>
  <c r="AS49" i="21"/>
  <c r="BL49" i="21"/>
  <c r="AY49" i="21" s="1"/>
  <c r="BJ49" i="21"/>
  <c r="AD46" i="18"/>
  <c r="AA46" i="18" s="1"/>
  <c r="AR47" i="18"/>
  <c r="AV45" i="18"/>
  <c r="BK46" i="18"/>
  <c r="B45" i="18"/>
  <c r="L45" i="1" s="1"/>
  <c r="F45" i="18"/>
  <c r="AS107" i="23" l="1"/>
  <c r="BJ107" i="23"/>
  <c r="BL107" i="23"/>
  <c r="BH107" i="23"/>
  <c r="T107" i="23"/>
  <c r="R49" i="19"/>
  <c r="AV49" i="19" s="1"/>
  <c r="AG49" i="21"/>
  <c r="I49" i="21" s="1"/>
  <c r="W45" i="18"/>
  <c r="X45" i="18" s="1"/>
  <c r="P45" i="1" s="1"/>
  <c r="AT45" i="18"/>
  <c r="AC50" i="19"/>
  <c r="Z50" i="19" s="1"/>
  <c r="AQ51" i="19"/>
  <c r="AU49" i="19"/>
  <c r="AL49" i="19"/>
  <c r="BM49" i="21"/>
  <c r="AE49" i="21"/>
  <c r="BN49" i="21"/>
  <c r="AH49" i="21"/>
  <c r="BO49" i="21"/>
  <c r="AX49" i="21"/>
  <c r="F49" i="19"/>
  <c r="AK49" i="19"/>
  <c r="O46" i="18"/>
  <c r="O46" i="1" s="1"/>
  <c r="AP47" i="18"/>
  <c r="AB46" i="18"/>
  <c r="Y46" i="18" s="1"/>
  <c r="BG46" i="18"/>
  <c r="AR51" i="19" l="1"/>
  <c r="BK50" i="19"/>
  <c r="AD50" i="19"/>
  <c r="AA50" i="19" s="1"/>
  <c r="O50" i="19" s="1"/>
  <c r="BM107" i="23"/>
  <c r="AF107" i="23"/>
  <c r="BO107" i="23"/>
  <c r="AY107" i="23"/>
  <c r="BN107" i="23"/>
  <c r="AH107" i="23"/>
  <c r="S45" i="18"/>
  <c r="AW45" i="18" s="1"/>
  <c r="T45" i="18" s="1"/>
  <c r="AN45" i="18"/>
  <c r="AM45" i="18" s="1"/>
  <c r="Q45" i="1" s="1"/>
  <c r="CJ45" i="1" s="1"/>
  <c r="W49" i="19"/>
  <c r="X49" i="19" s="1"/>
  <c r="AT49" i="19"/>
  <c r="B49" i="19"/>
  <c r="H50" i="19"/>
  <c r="J49" i="21"/>
  <c r="K49" i="21" s="1"/>
  <c r="AJ49" i="21"/>
  <c r="Q49" i="21" s="1"/>
  <c r="AP51" i="19"/>
  <c r="AB50" i="19"/>
  <c r="Y50" i="19" s="1"/>
  <c r="BG50" i="19"/>
  <c r="AI49" i="21"/>
  <c r="P49" i="21" s="1"/>
  <c r="D49" i="21"/>
  <c r="C46" i="18"/>
  <c r="M46" i="1" s="1"/>
  <c r="R45" i="1" l="1"/>
  <c r="AJ107" i="23"/>
  <c r="Q107" i="23" s="1"/>
  <c r="E107" i="23"/>
  <c r="J107" i="23"/>
  <c r="K107" i="23" s="1"/>
  <c r="AI107" i="23"/>
  <c r="S49" i="19"/>
  <c r="AN49" i="19"/>
  <c r="AM49" i="19" s="1"/>
  <c r="AQ51" i="21"/>
  <c r="AC50" i="21"/>
  <c r="Z50" i="21" s="1"/>
  <c r="AU49" i="21"/>
  <c r="BI50" i="21"/>
  <c r="R49" i="21"/>
  <c r="BK50" i="21" s="1"/>
  <c r="C50" i="19"/>
  <c r="AL49" i="21"/>
  <c r="F49" i="21"/>
  <c r="AT49" i="21" s="1"/>
  <c r="AK49" i="21"/>
  <c r="U45" i="18"/>
  <c r="S45" i="1" s="1"/>
  <c r="AO46" i="18"/>
  <c r="AS46" i="18" s="1"/>
  <c r="V45" i="18"/>
  <c r="AV49" i="21" l="1"/>
  <c r="AW49" i="19"/>
  <c r="T49" i="19" s="1"/>
  <c r="U49" i="19" s="1"/>
  <c r="P107" i="23"/>
  <c r="AK107" i="23" s="1"/>
  <c r="BI108" i="23"/>
  <c r="AC108" i="23"/>
  <c r="Z108" i="23" s="1"/>
  <c r="AQ109" i="23"/>
  <c r="F107" i="23"/>
  <c r="AL107" i="23"/>
  <c r="AD50" i="21"/>
  <c r="AA50" i="21" s="1"/>
  <c r="O50" i="21" s="1"/>
  <c r="AR51" i="21"/>
  <c r="H50" i="21"/>
  <c r="AP51" i="21"/>
  <c r="AB50" i="21"/>
  <c r="Y50" i="21" s="1"/>
  <c r="BG50" i="21"/>
  <c r="W49" i="21"/>
  <c r="X49" i="21" s="1"/>
  <c r="B49" i="21"/>
  <c r="BJ46" i="18"/>
  <c r="BL46" i="18"/>
  <c r="AY46" i="18" s="1"/>
  <c r="BH46" i="18"/>
  <c r="AF46" i="18" s="1"/>
  <c r="E46" i="18" s="1"/>
  <c r="V49" i="19" l="1"/>
  <c r="AO50" i="19"/>
  <c r="BJ50" i="19" s="1"/>
  <c r="AG50" i="19" s="1"/>
  <c r="I50" i="19" s="1"/>
  <c r="R107" i="23"/>
  <c r="H108" i="23"/>
  <c r="BZ108" i="1" s="1"/>
  <c r="AG108" i="23"/>
  <c r="B107" i="23"/>
  <c r="AB108" i="23"/>
  <c r="Y108" i="23" s="1"/>
  <c r="AP109" i="23"/>
  <c r="BG108" i="23"/>
  <c r="BN46" i="18"/>
  <c r="AG46" i="18"/>
  <c r="I46" i="18" s="1"/>
  <c r="C50" i="21"/>
  <c r="AS50" i="19"/>
  <c r="BL50" i="19"/>
  <c r="AY50" i="19" s="1"/>
  <c r="BH50" i="19"/>
  <c r="AF50" i="19" s="1"/>
  <c r="E50" i="19" s="1"/>
  <c r="F50" i="19" s="1"/>
  <c r="AT50" i="19" s="1"/>
  <c r="AN49" i="21"/>
  <c r="AM49" i="21" s="1"/>
  <c r="S49" i="21"/>
  <c r="AX46" i="18"/>
  <c r="BO46" i="18"/>
  <c r="AE46" i="18"/>
  <c r="D46" i="18" s="1"/>
  <c r="BM46" i="18"/>
  <c r="AH46" i="18"/>
  <c r="J46" i="18" s="1"/>
  <c r="K46" i="18" s="1"/>
  <c r="AC47" i="18" s="1"/>
  <c r="Z47" i="18" s="1"/>
  <c r="AD108" i="23" l="1"/>
  <c r="AA108" i="23" s="1"/>
  <c r="O108" i="23" s="1"/>
  <c r="CA108" i="1" s="1"/>
  <c r="BK108" i="23"/>
  <c r="AR109" i="23"/>
  <c r="W107" i="23"/>
  <c r="X107" i="23" s="1"/>
  <c r="C108" i="23"/>
  <c r="BY108" i="1" s="1"/>
  <c r="I108" i="23"/>
  <c r="BX107" i="1"/>
  <c r="S107" i="23"/>
  <c r="AJ46" i="18"/>
  <c r="Q46" i="18" s="1"/>
  <c r="AL46" i="18" s="1"/>
  <c r="BN50" i="19"/>
  <c r="AH50" i="19"/>
  <c r="AW49" i="21"/>
  <c r="T49" i="21"/>
  <c r="U49" i="21" s="1"/>
  <c r="AB51" i="19"/>
  <c r="Y51" i="19" s="1"/>
  <c r="AP52" i="19"/>
  <c r="AU46" i="18"/>
  <c r="BM50" i="19"/>
  <c r="AE50" i="19"/>
  <c r="BO50" i="19"/>
  <c r="AX50" i="19"/>
  <c r="AI46" i="18"/>
  <c r="P46" i="18" s="1"/>
  <c r="AK46" i="18" s="1"/>
  <c r="BI47" i="18"/>
  <c r="AQ48" i="18"/>
  <c r="H47" i="18"/>
  <c r="N47" i="1" s="1"/>
  <c r="CB107" i="1" l="1"/>
  <c r="AN107" i="23"/>
  <c r="AM107" i="23" s="1"/>
  <c r="CC107" i="1" s="1"/>
  <c r="CD107" i="1"/>
  <c r="AW107" i="23"/>
  <c r="U107" i="23"/>
  <c r="CE107" i="1" s="1"/>
  <c r="AI50" i="19"/>
  <c r="D50" i="19"/>
  <c r="BG51" i="19"/>
  <c r="R46" i="18"/>
  <c r="AV46" i="18" s="1"/>
  <c r="V49" i="21"/>
  <c r="AO50" i="21"/>
  <c r="J50" i="19"/>
  <c r="AJ50" i="19"/>
  <c r="Q50" i="19" s="1"/>
  <c r="R50" i="19" s="1"/>
  <c r="C51" i="19"/>
  <c r="V107" i="23" l="1"/>
  <c r="AO108" i="23"/>
  <c r="AD47" i="18"/>
  <c r="AA47" i="18" s="1"/>
  <c r="O47" i="18" s="1"/>
  <c r="O47" i="1" s="1"/>
  <c r="AR48" i="18"/>
  <c r="BK47" i="18"/>
  <c r="AR52" i="19"/>
  <c r="AD51" i="19"/>
  <c r="AA51" i="19" s="1"/>
  <c r="AV50" i="19"/>
  <c r="K50" i="19"/>
  <c r="W50" i="19" s="1"/>
  <c r="X50" i="19" s="1"/>
  <c r="AL50" i="19"/>
  <c r="BK51" i="19"/>
  <c r="P50" i="19"/>
  <c r="AK50" i="19" s="1"/>
  <c r="AS50" i="21"/>
  <c r="BJ50" i="21"/>
  <c r="AG50" i="21" s="1"/>
  <c r="I50" i="21" s="1"/>
  <c r="BL50" i="21"/>
  <c r="AY50" i="21" s="1"/>
  <c r="BH50" i="21"/>
  <c r="AF50" i="21" s="1"/>
  <c r="E50" i="21" s="1"/>
  <c r="F50" i="21" s="1"/>
  <c r="AT50" i="21" s="1"/>
  <c r="B46" i="18"/>
  <c r="L46" i="1" s="1"/>
  <c r="F46" i="18"/>
  <c r="AT46" i="18" s="1"/>
  <c r="BL108" i="23" l="1"/>
  <c r="AX108" i="23" s="1"/>
  <c r="BH108" i="23"/>
  <c r="AE108" i="23" s="1"/>
  <c r="D108" i="23" s="1"/>
  <c r="BJ108" i="23"/>
  <c r="AS108" i="23"/>
  <c r="AP52" i="21"/>
  <c r="AB51" i="21"/>
  <c r="Y51" i="21" s="1"/>
  <c r="C51" i="21" s="1"/>
  <c r="BM50" i="21"/>
  <c r="AE50" i="21"/>
  <c r="AQ52" i="19"/>
  <c r="AC51" i="19"/>
  <c r="Z51" i="19" s="1"/>
  <c r="BI51" i="19"/>
  <c r="AU50" i="19"/>
  <c r="BO50" i="21"/>
  <c r="AX50" i="21"/>
  <c r="AN50" i="19"/>
  <c r="AM50" i="19" s="1"/>
  <c r="BN50" i="21"/>
  <c r="AH50" i="21"/>
  <c r="O51" i="19"/>
  <c r="B50" i="19"/>
  <c r="AP48" i="18"/>
  <c r="AB47" i="18"/>
  <c r="Y47" i="18" s="1"/>
  <c r="BG47" i="18"/>
  <c r="W46" i="18"/>
  <c r="X46" i="18" s="1"/>
  <c r="P46" i="1" s="1"/>
  <c r="BN108" i="23" l="1"/>
  <c r="AH108" i="23"/>
  <c r="BM108" i="23"/>
  <c r="AF108" i="23"/>
  <c r="BO108" i="23"/>
  <c r="AY108" i="23"/>
  <c r="J50" i="21"/>
  <c r="AJ50" i="21"/>
  <c r="Q50" i="21" s="1"/>
  <c r="R50" i="21" s="1"/>
  <c r="AV50" i="21" s="1"/>
  <c r="H51" i="19"/>
  <c r="AH51" i="19"/>
  <c r="J51" i="19" s="1"/>
  <c r="S50" i="19"/>
  <c r="D50" i="21"/>
  <c r="BG51" i="21"/>
  <c r="AI50" i="21"/>
  <c r="C47" i="18"/>
  <c r="M47" i="1" s="1"/>
  <c r="AN46" i="18"/>
  <c r="AM46" i="18" s="1"/>
  <c r="Q46" i="1" s="1"/>
  <c r="CJ46" i="1" s="1"/>
  <c r="S46" i="18"/>
  <c r="E108" i="23" l="1"/>
  <c r="AJ108" i="23"/>
  <c r="Q108" i="23" s="1"/>
  <c r="R108" i="23" s="1"/>
  <c r="J108" i="23"/>
  <c r="K108" i="23" s="1"/>
  <c r="AI108" i="23"/>
  <c r="P50" i="21"/>
  <c r="AK50" i="21" s="1"/>
  <c r="BK51" i="21"/>
  <c r="K50" i="21"/>
  <c r="AL50" i="21"/>
  <c r="AW50" i="19"/>
  <c r="T50" i="19" s="1"/>
  <c r="U50" i="19" s="1"/>
  <c r="AD51" i="21"/>
  <c r="AA51" i="21" s="1"/>
  <c r="AR52" i="21"/>
  <c r="R46" i="1"/>
  <c r="AW46" i="18"/>
  <c r="T46" i="18" s="1"/>
  <c r="AU108" i="23" l="1"/>
  <c r="AC109" i="23"/>
  <c r="Z109" i="23" s="1"/>
  <c r="AQ110" i="23"/>
  <c r="AV108" i="23"/>
  <c r="AR110" i="23"/>
  <c r="AD109" i="23"/>
  <c r="AA109" i="23" s="1"/>
  <c r="P108" i="23"/>
  <c r="AK108" i="23" s="1"/>
  <c r="BK109" i="23"/>
  <c r="BI109" i="23"/>
  <c r="F108" i="23"/>
  <c r="AL108" i="23"/>
  <c r="B50" i="21"/>
  <c r="O51" i="21"/>
  <c r="AC51" i="21"/>
  <c r="Z51" i="21" s="1"/>
  <c r="AQ52" i="21"/>
  <c r="BI51" i="21"/>
  <c r="AU50" i="21"/>
  <c r="W50" i="21"/>
  <c r="X50" i="21" s="1"/>
  <c r="AO51" i="19"/>
  <c r="V50" i="19"/>
  <c r="U46" i="18"/>
  <c r="S46" i="1" s="1"/>
  <c r="AO47" i="18"/>
  <c r="V46" i="18"/>
  <c r="AG109" i="23" l="1"/>
  <c r="I109" i="23" s="1"/>
  <c r="H109" i="23"/>
  <c r="BZ109" i="1" s="1"/>
  <c r="AX109" i="23"/>
  <c r="O109" i="23"/>
  <c r="CA109" i="1" s="1"/>
  <c r="B108" i="23"/>
  <c r="BX108" i="1" s="1"/>
  <c r="AT108" i="23"/>
  <c r="AB109" i="23"/>
  <c r="Y109" i="23" s="1"/>
  <c r="AP110" i="23"/>
  <c r="BG109" i="23"/>
  <c r="W108" i="23"/>
  <c r="X108" i="23" s="1"/>
  <c r="AN50" i="21"/>
  <c r="AM50" i="21" s="1"/>
  <c r="S50" i="21"/>
  <c r="AH51" i="21"/>
  <c r="J51" i="21" s="1"/>
  <c r="H51" i="21"/>
  <c r="BL51" i="19"/>
  <c r="AY51" i="19" s="1"/>
  <c r="BJ51" i="19"/>
  <c r="BH51" i="19"/>
  <c r="AE51" i="19" s="1"/>
  <c r="D51" i="19" s="1"/>
  <c r="AS51" i="19"/>
  <c r="BJ47" i="18"/>
  <c r="AH47" i="18" s="1"/>
  <c r="J47" i="18" s="1"/>
  <c r="BL47" i="18"/>
  <c r="AX47" i="18" s="1"/>
  <c r="BH47" i="18"/>
  <c r="AE47" i="18" s="1"/>
  <c r="D47" i="18" s="1"/>
  <c r="AS47" i="18"/>
  <c r="C109" i="23" l="1"/>
  <c r="BY109" i="1" s="1"/>
  <c r="S108" i="23"/>
  <c r="AN108" i="23"/>
  <c r="AM108" i="23" s="1"/>
  <c r="CC108" i="1" s="1"/>
  <c r="CB108" i="1"/>
  <c r="BO47" i="18"/>
  <c r="BM47" i="18"/>
  <c r="BM51" i="19"/>
  <c r="AF51" i="19"/>
  <c r="BN47" i="18"/>
  <c r="AX51" i="19"/>
  <c r="AI51" i="19" s="1"/>
  <c r="BO51" i="19"/>
  <c r="AW50" i="21"/>
  <c r="T50" i="21" s="1"/>
  <c r="U50" i="21" s="1"/>
  <c r="BN51" i="19"/>
  <c r="AG51" i="19"/>
  <c r="AF47" i="18"/>
  <c r="E47" i="18" s="1"/>
  <c r="AG47" i="18"/>
  <c r="I47" i="18" s="1"/>
  <c r="K47" i="18" s="1"/>
  <c r="AU47" i="18" s="1"/>
  <c r="AY47" i="18"/>
  <c r="AI47" i="18" s="1"/>
  <c r="P47" i="18" s="1"/>
  <c r="CD108" i="1" l="1"/>
  <c r="AW108" i="23"/>
  <c r="T108" i="23" s="1"/>
  <c r="U108" i="23" s="1"/>
  <c r="AO51" i="21"/>
  <c r="V50" i="21"/>
  <c r="E51" i="19"/>
  <c r="AJ51" i="19"/>
  <c r="Q51" i="19" s="1"/>
  <c r="P51" i="19"/>
  <c r="I51" i="19"/>
  <c r="K51" i="19" s="1"/>
  <c r="AC48" i="18"/>
  <c r="Z48" i="18" s="1"/>
  <c r="AQ49" i="18"/>
  <c r="AK47" i="18"/>
  <c r="BI48" i="18"/>
  <c r="AJ47" i="18"/>
  <c r="Q47" i="18" s="1"/>
  <c r="AL47" i="18" s="1"/>
  <c r="AC52" i="19" l="1"/>
  <c r="Z52" i="19" s="1"/>
  <c r="AQ53" i="19"/>
  <c r="AU51" i="19"/>
  <c r="BI52" i="19"/>
  <c r="R51" i="19"/>
  <c r="AD52" i="19" s="1"/>
  <c r="AA52" i="19" s="1"/>
  <c r="AO109" i="23"/>
  <c r="V108" i="23"/>
  <c r="CE108" i="1"/>
  <c r="AL51" i="19"/>
  <c r="F51" i="19"/>
  <c r="AT51" i="19" s="1"/>
  <c r="AK51" i="19"/>
  <c r="BJ51" i="21"/>
  <c r="BH51" i="21"/>
  <c r="AE51" i="21" s="1"/>
  <c r="D51" i="21" s="1"/>
  <c r="AS51" i="21"/>
  <c r="BL51" i="21"/>
  <c r="AX51" i="21" s="1"/>
  <c r="H48" i="18"/>
  <c r="N48" i="1" s="1"/>
  <c r="AR53" i="19" l="1"/>
  <c r="BK52" i="19"/>
  <c r="AV51" i="19"/>
  <c r="H52" i="19"/>
  <c r="B51" i="19"/>
  <c r="AS109" i="23"/>
  <c r="BH109" i="23"/>
  <c r="AE109" i="23" s="1"/>
  <c r="D109" i="23" s="1"/>
  <c r="BL109" i="23"/>
  <c r="BJ109" i="23"/>
  <c r="O52" i="19"/>
  <c r="AP53" i="19"/>
  <c r="AB52" i="19"/>
  <c r="Y52" i="19" s="1"/>
  <c r="W51" i="19"/>
  <c r="X51" i="19" s="1"/>
  <c r="BG52" i="19"/>
  <c r="BM51" i="21"/>
  <c r="AF51" i="21"/>
  <c r="BN51" i="21"/>
  <c r="AG51" i="21"/>
  <c r="BO51" i="21"/>
  <c r="AY51" i="21"/>
  <c r="AI51" i="21" s="1"/>
  <c r="R47" i="18"/>
  <c r="AV47" i="18" s="1"/>
  <c r="BO109" i="23" l="1"/>
  <c r="AY109" i="23"/>
  <c r="BN109" i="23"/>
  <c r="AH109" i="23"/>
  <c r="BM109" i="23"/>
  <c r="AF109" i="23"/>
  <c r="C52" i="19"/>
  <c r="S51" i="19"/>
  <c r="AN51" i="19"/>
  <c r="AM51" i="19" s="1"/>
  <c r="I51" i="21"/>
  <c r="K51" i="21" s="1"/>
  <c r="BI52" i="21" s="1"/>
  <c r="P51" i="21"/>
  <c r="E51" i="21"/>
  <c r="F51" i="21" s="1"/>
  <c r="AT51" i="21" s="1"/>
  <c r="AJ51" i="21"/>
  <c r="Q51" i="21" s="1"/>
  <c r="AD48" i="18"/>
  <c r="AA48" i="18" s="1"/>
  <c r="AR49" i="18"/>
  <c r="BK48" i="18"/>
  <c r="B47" i="18"/>
  <c r="L47" i="1" s="1"/>
  <c r="F47" i="18"/>
  <c r="AT47" i="18" s="1"/>
  <c r="R51" i="21" l="1"/>
  <c r="AD52" i="21" s="1"/>
  <c r="AA52" i="21" s="1"/>
  <c r="AC52" i="21"/>
  <c r="Z52" i="21" s="1"/>
  <c r="AQ53" i="21"/>
  <c r="AU51" i="21"/>
  <c r="J109" i="23"/>
  <c r="K109" i="23" s="1"/>
  <c r="AU109" i="23" s="1"/>
  <c r="AI109" i="23"/>
  <c r="P109" i="23" s="1"/>
  <c r="AK109" i="23" s="1"/>
  <c r="E109" i="23"/>
  <c r="AJ109" i="23"/>
  <c r="Q109" i="23" s="1"/>
  <c r="R109" i="23" s="1"/>
  <c r="AV109" i="23" s="1"/>
  <c r="BG52" i="21"/>
  <c r="AV51" i="21"/>
  <c r="AP53" i="21"/>
  <c r="AB52" i="21"/>
  <c r="Y52" i="21" s="1"/>
  <c r="AW51" i="19"/>
  <c r="T51" i="19" s="1"/>
  <c r="U51" i="19" s="1"/>
  <c r="AL51" i="21"/>
  <c r="AK51" i="21"/>
  <c r="W47" i="18"/>
  <c r="X47" i="18" s="1"/>
  <c r="O48" i="18"/>
  <c r="O48" i="1" s="1"/>
  <c r="AP49" i="18"/>
  <c r="AB48" i="18"/>
  <c r="Y48" i="18" s="1"/>
  <c r="BG48" i="18"/>
  <c r="BK52" i="21" l="1"/>
  <c r="AR53" i="21"/>
  <c r="W51" i="21"/>
  <c r="X51" i="21" s="1"/>
  <c r="AN51" i="21" s="1"/>
  <c r="AM51" i="21" s="1"/>
  <c r="H52" i="21"/>
  <c r="AR113" i="23"/>
  <c r="AD111" i="23"/>
  <c r="AR112" i="23"/>
  <c r="AD110" i="23"/>
  <c r="AR111" i="23"/>
  <c r="AV110" i="23"/>
  <c r="AV111" i="23" s="1"/>
  <c r="AV112" i="23" s="1"/>
  <c r="AV113" i="23" s="1"/>
  <c r="AV114" i="23" s="1"/>
  <c r="AV115" i="23" s="1"/>
  <c r="AV116" i="23" s="1"/>
  <c r="AV117" i="23" s="1"/>
  <c r="AV118" i="23" s="1"/>
  <c r="AV119" i="23" s="1"/>
  <c r="AV120" i="23" s="1"/>
  <c r="AV121" i="23" s="1"/>
  <c r="AV122" i="23" s="1"/>
  <c r="AV123" i="23" s="1"/>
  <c r="AV124" i="23" s="1"/>
  <c r="AV125" i="23" s="1"/>
  <c r="AV126" i="23" s="1"/>
  <c r="AV127" i="23" s="1"/>
  <c r="AV128" i="23" s="1"/>
  <c r="AV129" i="23" s="1"/>
  <c r="AV130" i="23" s="1"/>
  <c r="AV131" i="23" s="1"/>
  <c r="AV132" i="23" s="1"/>
  <c r="AV133" i="23" s="1"/>
  <c r="AV134" i="23" s="1"/>
  <c r="AV135" i="23" s="1"/>
  <c r="AV136" i="23" s="1"/>
  <c r="AV137" i="23" s="1"/>
  <c r="AV138" i="23" s="1"/>
  <c r="AV139" i="23" s="1"/>
  <c r="AV140" i="23" s="1"/>
  <c r="AV141" i="23" s="1"/>
  <c r="AV142" i="23" s="1"/>
  <c r="AV143" i="23" s="1"/>
  <c r="AV144" i="23" s="1"/>
  <c r="AV145" i="23" s="1"/>
  <c r="AV146" i="23" s="1"/>
  <c r="AV147" i="23" s="1"/>
  <c r="AV148" i="23" s="1"/>
  <c r="AV149" i="23" s="1"/>
  <c r="AV150" i="23" s="1"/>
  <c r="AV151" i="23" s="1"/>
  <c r="AV152" i="23" s="1"/>
  <c r="AV153" i="23" s="1"/>
  <c r="AV154" i="23" s="1"/>
  <c r="AV155" i="23" s="1"/>
  <c r="AV156" i="23" s="1"/>
  <c r="AV157" i="23" s="1"/>
  <c r="AV158" i="23" s="1"/>
  <c r="AV159" i="23" s="1"/>
  <c r="AV160" i="23" s="1"/>
  <c r="AV161" i="23" s="1"/>
  <c r="AV162" i="23" s="1"/>
  <c r="AV163" i="23" s="1"/>
  <c r="F109" i="23"/>
  <c r="AT109" i="23" s="1"/>
  <c r="AL109" i="23"/>
  <c r="B109" i="23" s="1"/>
  <c r="AQ113" i="23"/>
  <c r="AC111" i="23"/>
  <c r="AQ112" i="23"/>
  <c r="AC110" i="23"/>
  <c r="AQ111" i="23"/>
  <c r="AU110" i="23"/>
  <c r="AU111" i="23" s="1"/>
  <c r="AU112" i="23" s="1"/>
  <c r="AU113" i="23" s="1"/>
  <c r="AU114" i="23" s="1"/>
  <c r="AU115" i="23" s="1"/>
  <c r="AU116" i="23" s="1"/>
  <c r="AU117" i="23" s="1"/>
  <c r="AU118" i="23" s="1"/>
  <c r="AU119" i="23" s="1"/>
  <c r="AU120" i="23" s="1"/>
  <c r="AU121" i="23" s="1"/>
  <c r="AU122" i="23" s="1"/>
  <c r="AU123" i="23" s="1"/>
  <c r="AU124" i="23" s="1"/>
  <c r="AU125" i="23" s="1"/>
  <c r="AU126" i="23" s="1"/>
  <c r="AU127" i="23" s="1"/>
  <c r="AU128" i="23" s="1"/>
  <c r="AU129" i="23" s="1"/>
  <c r="AU130" i="23" s="1"/>
  <c r="AU131" i="23" s="1"/>
  <c r="AU132" i="23" s="1"/>
  <c r="AU133" i="23" s="1"/>
  <c r="AU134" i="23" s="1"/>
  <c r="AU135" i="23" s="1"/>
  <c r="AU136" i="23" s="1"/>
  <c r="AU137" i="23" s="1"/>
  <c r="AU138" i="23" s="1"/>
  <c r="AU139" i="23" s="1"/>
  <c r="AU140" i="23" s="1"/>
  <c r="AU141" i="23" s="1"/>
  <c r="AU142" i="23" s="1"/>
  <c r="AU143" i="23" s="1"/>
  <c r="AU144" i="23" s="1"/>
  <c r="AU145" i="23" s="1"/>
  <c r="AU146" i="23" s="1"/>
  <c r="AU147" i="23" s="1"/>
  <c r="AU148" i="23" s="1"/>
  <c r="AU149" i="23" s="1"/>
  <c r="AU150" i="23" s="1"/>
  <c r="AU151" i="23" s="1"/>
  <c r="AU152" i="23" s="1"/>
  <c r="AU153" i="23" s="1"/>
  <c r="AU154" i="23" s="1"/>
  <c r="AU155" i="23" s="1"/>
  <c r="AU156" i="23" s="1"/>
  <c r="AU157" i="23" s="1"/>
  <c r="AU158" i="23" s="1"/>
  <c r="AU159" i="23" s="1"/>
  <c r="AU160" i="23" s="1"/>
  <c r="AU161" i="23" s="1"/>
  <c r="AU162" i="23" s="1"/>
  <c r="AU163" i="23" s="1"/>
  <c r="O52" i="21"/>
  <c r="AX52" i="21"/>
  <c r="C52" i="21"/>
  <c r="B51" i="21"/>
  <c r="S51" i="21" s="1"/>
  <c r="AO52" i="19"/>
  <c r="V51" i="19"/>
  <c r="AN47" i="18"/>
  <c r="AM47" i="18" s="1"/>
  <c r="Q47" i="1" s="1"/>
  <c r="CJ47" i="1" s="1"/>
  <c r="P47" i="1"/>
  <c r="S47" i="18"/>
  <c r="C48" i="18"/>
  <c r="M48" i="1" s="1"/>
  <c r="BX109" i="1" l="1"/>
  <c r="W109" i="23"/>
  <c r="X109" i="23" s="1"/>
  <c r="AP113" i="23"/>
  <c r="AB111" i="23"/>
  <c r="AB110" i="23"/>
  <c r="AP112" i="23"/>
  <c r="AP111" i="23"/>
  <c r="AT110" i="23"/>
  <c r="AT111" i="23" s="1"/>
  <c r="AT112" i="23" s="1"/>
  <c r="AT113" i="23" s="1"/>
  <c r="AT114" i="23" s="1"/>
  <c r="AT115" i="23" s="1"/>
  <c r="AT116" i="23" s="1"/>
  <c r="AT117" i="23" s="1"/>
  <c r="AT118" i="23" s="1"/>
  <c r="AT119" i="23" s="1"/>
  <c r="AT120" i="23" s="1"/>
  <c r="AT121" i="23" s="1"/>
  <c r="AT122" i="23" s="1"/>
  <c r="AT123" i="23" s="1"/>
  <c r="AT124" i="23" s="1"/>
  <c r="AT125" i="23" s="1"/>
  <c r="AT126" i="23" s="1"/>
  <c r="AT127" i="23" s="1"/>
  <c r="AT128" i="23" s="1"/>
  <c r="AT129" i="23" s="1"/>
  <c r="AT130" i="23" s="1"/>
  <c r="AT131" i="23" s="1"/>
  <c r="AT132" i="23" s="1"/>
  <c r="AT133" i="23" s="1"/>
  <c r="AT134" i="23" s="1"/>
  <c r="AT135" i="23" s="1"/>
  <c r="AT136" i="23" s="1"/>
  <c r="AT137" i="23" s="1"/>
  <c r="AT138" i="23" s="1"/>
  <c r="AT139" i="23" s="1"/>
  <c r="AT140" i="23" s="1"/>
  <c r="AT141" i="23" s="1"/>
  <c r="AT142" i="23" s="1"/>
  <c r="AT143" i="23" s="1"/>
  <c r="AT144" i="23" s="1"/>
  <c r="AT145" i="23" s="1"/>
  <c r="AT146" i="23" s="1"/>
  <c r="AT147" i="23" s="1"/>
  <c r="AT148" i="23" s="1"/>
  <c r="AT149" i="23" s="1"/>
  <c r="AT150" i="23" s="1"/>
  <c r="AT151" i="23" s="1"/>
  <c r="AT152" i="23" s="1"/>
  <c r="AT153" i="23" s="1"/>
  <c r="AT154" i="23" s="1"/>
  <c r="AT155" i="23" s="1"/>
  <c r="AT156" i="23" s="1"/>
  <c r="AT157" i="23" s="1"/>
  <c r="AT158" i="23" s="1"/>
  <c r="AT159" i="23" s="1"/>
  <c r="AT160" i="23" s="1"/>
  <c r="AT161" i="23" s="1"/>
  <c r="AT162" i="23" s="1"/>
  <c r="AT163" i="23" s="1"/>
  <c r="AW51" i="21"/>
  <c r="BL52" i="19"/>
  <c r="AS52" i="19"/>
  <c r="BJ52" i="19"/>
  <c r="AH52" i="19" s="1"/>
  <c r="J52" i="19" s="1"/>
  <c r="BH52" i="19"/>
  <c r="AE52" i="19" s="1"/>
  <c r="D52" i="19" s="1"/>
  <c r="R47" i="1"/>
  <c r="AW47" i="18"/>
  <c r="T47" i="18" s="1"/>
  <c r="S109" i="23" l="1"/>
  <c r="AN109" i="23"/>
  <c r="AM109" i="23" s="1"/>
  <c r="CC109" i="1" s="1"/>
  <c r="CB109" i="1"/>
  <c r="O116" i="23"/>
  <c r="O115" i="23"/>
  <c r="V51" i="21"/>
  <c r="AO52" i="21"/>
  <c r="T51" i="21"/>
  <c r="U51" i="21" s="1"/>
  <c r="BM52" i="19"/>
  <c r="AF52" i="19"/>
  <c r="AG52" i="19"/>
  <c r="BN52" i="19"/>
  <c r="BO52" i="19"/>
  <c r="AY52" i="19"/>
  <c r="AI52" i="19" s="1"/>
  <c r="U47" i="18"/>
  <c r="S47" i="1" s="1"/>
  <c r="AO48" i="18"/>
  <c r="V47" i="18"/>
  <c r="CD109" i="1" l="1"/>
  <c r="AW109" i="23"/>
  <c r="V109" i="23" s="1"/>
  <c r="BL52" i="21"/>
  <c r="BJ52" i="21"/>
  <c r="AH52" i="21" s="1"/>
  <c r="J52" i="21" s="1"/>
  <c r="AS52" i="21"/>
  <c r="BH52" i="21"/>
  <c r="AE52" i="21" s="1"/>
  <c r="D52" i="21" s="1"/>
  <c r="P52" i="19"/>
  <c r="I52" i="19"/>
  <c r="E52" i="19"/>
  <c r="F52" i="19" s="1"/>
  <c r="AJ52" i="19"/>
  <c r="Q52" i="19" s="1"/>
  <c r="BJ48" i="18"/>
  <c r="AH48" i="18" s="1"/>
  <c r="J48" i="18" s="1"/>
  <c r="BL48" i="18"/>
  <c r="AX48" i="18" s="1"/>
  <c r="BH48" i="18"/>
  <c r="AE48" i="18" s="1"/>
  <c r="D48" i="18" s="1"/>
  <c r="AS48" i="18"/>
  <c r="T109" i="23" l="1"/>
  <c r="U109" i="23" s="1"/>
  <c r="CE109" i="1" s="1"/>
  <c r="O114" i="23" a="1"/>
  <c r="O114" i="23" s="1"/>
  <c r="BG53" i="19"/>
  <c r="AT52" i="19"/>
  <c r="AB53" i="19"/>
  <c r="Y53" i="19" s="1"/>
  <c r="AP54" i="19"/>
  <c r="R52" i="19"/>
  <c r="BK53" i="19" s="1"/>
  <c r="BM52" i="21"/>
  <c r="AF52" i="21"/>
  <c r="BN52" i="21"/>
  <c r="AG52" i="21"/>
  <c r="AY52" i="21"/>
  <c r="AI52" i="21" s="1"/>
  <c r="P52" i="21" s="1"/>
  <c r="BO52" i="21"/>
  <c r="AK52" i="19"/>
  <c r="K52" i="19"/>
  <c r="AL52" i="19"/>
  <c r="BN48" i="18"/>
  <c r="BO48" i="18"/>
  <c r="BM48" i="18"/>
  <c r="AG48" i="18"/>
  <c r="I48" i="18" s="1"/>
  <c r="K48" i="18" s="1"/>
  <c r="AU48" i="18" s="1"/>
  <c r="AF48" i="18"/>
  <c r="E48" i="18" s="1"/>
  <c r="AY48" i="18"/>
  <c r="AI48" i="18" s="1"/>
  <c r="P48" i="18" s="1"/>
  <c r="AV52" i="19" l="1"/>
  <c r="AD53" i="19"/>
  <c r="AA53" i="19" s="1"/>
  <c r="O53" i="19" s="1"/>
  <c r="AR54" i="19"/>
  <c r="C53" i="19"/>
  <c r="I52" i="21"/>
  <c r="AJ52" i="21"/>
  <c r="Q52" i="21" s="1"/>
  <c r="R52" i="21" s="1"/>
  <c r="E52" i="21"/>
  <c r="F52" i="21" s="1"/>
  <c r="AC53" i="19"/>
  <c r="Z53" i="19" s="1"/>
  <c r="AQ54" i="19"/>
  <c r="AU52" i="19"/>
  <c r="W52" i="19"/>
  <c r="X52" i="19" s="1"/>
  <c r="BI53" i="19"/>
  <c r="B52" i="19"/>
  <c r="AC49" i="18"/>
  <c r="Z49" i="18" s="1"/>
  <c r="AQ50" i="18"/>
  <c r="AK48" i="18"/>
  <c r="AJ48" i="18"/>
  <c r="BI49" i="18"/>
  <c r="AD53" i="21" l="1"/>
  <c r="AA53" i="21" s="1"/>
  <c r="O53" i="21" s="1"/>
  <c r="AR54" i="21"/>
  <c r="AV52" i="21"/>
  <c r="AT52" i="21"/>
  <c r="AP54" i="21"/>
  <c r="AB53" i="21"/>
  <c r="Y53" i="21" s="1"/>
  <c r="BG53" i="21"/>
  <c r="AL52" i="21"/>
  <c r="AK52" i="21"/>
  <c r="K52" i="21"/>
  <c r="BK53" i="21"/>
  <c r="H53" i="19"/>
  <c r="AN52" i="19"/>
  <c r="AM52" i="19" s="1"/>
  <c r="S52" i="19"/>
  <c r="H49" i="18"/>
  <c r="N49" i="1" s="1"/>
  <c r="Q48" i="18"/>
  <c r="AL48" i="18" s="1"/>
  <c r="F48" i="18"/>
  <c r="AT48" i="18" s="1"/>
  <c r="C53" i="21" l="1"/>
  <c r="R48" i="18"/>
  <c r="AD49" i="18" s="1"/>
  <c r="AA49" i="18" s="1"/>
  <c r="O49" i="18" s="1"/>
  <c r="O49" i="1" s="1"/>
  <c r="B52" i="21"/>
  <c r="AC53" i="21"/>
  <c r="Z53" i="21" s="1"/>
  <c r="AQ54" i="21"/>
  <c r="AU52" i="21"/>
  <c r="W52" i="21"/>
  <c r="X52" i="21" s="1"/>
  <c r="BI53" i="21"/>
  <c r="AW52" i="19"/>
  <c r="T52" i="19" s="1"/>
  <c r="U52" i="19" s="1"/>
  <c r="B48" i="18"/>
  <c r="L48" i="1" s="1"/>
  <c r="W48" i="18"/>
  <c r="X48" i="18" s="1"/>
  <c r="AV48" i="18"/>
  <c r="AP50" i="18"/>
  <c r="AB49" i="18"/>
  <c r="Y49" i="18" s="1"/>
  <c r="BG49" i="18"/>
  <c r="BK49" i="18" l="1"/>
  <c r="AR50" i="18"/>
  <c r="H53" i="21"/>
  <c r="S52" i="21"/>
  <c r="AN52" i="21"/>
  <c r="AM52" i="21" s="1"/>
  <c r="V52" i="19"/>
  <c r="AO53" i="19"/>
  <c r="S48" i="18"/>
  <c r="AW48" i="18" s="1"/>
  <c r="AN48" i="18"/>
  <c r="AM48" i="18" s="1"/>
  <c r="Q48" i="1" s="1"/>
  <c r="CJ48" i="1" s="1"/>
  <c r="P48" i="1"/>
  <c r="C49" i="18"/>
  <c r="M49" i="1" s="1"/>
  <c r="AW52" i="21" l="1"/>
  <c r="T52" i="21" s="1"/>
  <c r="U52" i="21" s="1"/>
  <c r="BJ53" i="19"/>
  <c r="AG53" i="19" s="1"/>
  <c r="I53" i="19" s="1"/>
  <c r="BH53" i="19"/>
  <c r="AF53" i="19" s="1"/>
  <c r="E53" i="19" s="1"/>
  <c r="BL53" i="19"/>
  <c r="AX53" i="19" s="1"/>
  <c r="AS53" i="19"/>
  <c r="AO49" i="18"/>
  <c r="R48" i="1"/>
  <c r="T48" i="18"/>
  <c r="U48" i="18" s="1"/>
  <c r="S48" i="1" s="1"/>
  <c r="V48" i="18"/>
  <c r="AO53" i="21" l="1"/>
  <c r="V52" i="21"/>
  <c r="AY53" i="19"/>
  <c r="BO53" i="19"/>
  <c r="BM53" i="19"/>
  <c r="AE53" i="19"/>
  <c r="BN53" i="19"/>
  <c r="AH53" i="19"/>
  <c r="BJ49" i="18"/>
  <c r="AG49" i="18" s="1"/>
  <c r="I49" i="18" s="1"/>
  <c r="BH49" i="18"/>
  <c r="AE49" i="18" s="1"/>
  <c r="D49" i="18" s="1"/>
  <c r="BL49" i="18"/>
  <c r="AX49" i="18" s="1"/>
  <c r="AS49" i="18"/>
  <c r="BH53" i="21" l="1"/>
  <c r="AF53" i="21" s="1"/>
  <c r="E53" i="21" s="1"/>
  <c r="BJ53" i="21"/>
  <c r="AG53" i="21" s="1"/>
  <c r="I53" i="21" s="1"/>
  <c r="AS53" i="21"/>
  <c r="BL53" i="21"/>
  <c r="AY53" i="21" s="1"/>
  <c r="AJ53" i="19"/>
  <c r="Q53" i="19" s="1"/>
  <c r="J53" i="19"/>
  <c r="K53" i="19" s="1"/>
  <c r="BI54" i="19" s="1"/>
  <c r="D53" i="19"/>
  <c r="AI53" i="19"/>
  <c r="BO49" i="18"/>
  <c r="BM49" i="18"/>
  <c r="BN49" i="18"/>
  <c r="AF49" i="18"/>
  <c r="E49" i="18" s="1"/>
  <c r="AH49" i="18"/>
  <c r="AY49" i="18"/>
  <c r="AU53" i="19" l="1"/>
  <c r="AQ55" i="19"/>
  <c r="AC54" i="19"/>
  <c r="Z54" i="19" s="1"/>
  <c r="AL53" i="19"/>
  <c r="BN53" i="21"/>
  <c r="AH53" i="21"/>
  <c r="AE53" i="21"/>
  <c r="BM53" i="21"/>
  <c r="AX53" i="21"/>
  <c r="BO53" i="21"/>
  <c r="P53" i="19"/>
  <c r="R53" i="19" s="1"/>
  <c r="BK54" i="19" s="1"/>
  <c r="F53" i="19"/>
  <c r="AT53" i="19" s="1"/>
  <c r="AI49" i="18"/>
  <c r="P49" i="18" s="1"/>
  <c r="AK49" i="18" s="1"/>
  <c r="J49" i="18"/>
  <c r="K49" i="18" s="1"/>
  <c r="AC50" i="18" s="1"/>
  <c r="Z50" i="18" s="1"/>
  <c r="AJ49" i="18"/>
  <c r="Q49" i="18" s="1"/>
  <c r="H54" i="19" l="1"/>
  <c r="AK53" i="19"/>
  <c r="B53" i="19" s="1"/>
  <c r="D53" i="21"/>
  <c r="F53" i="21" s="1"/>
  <c r="AT53" i="21" s="1"/>
  <c r="AI53" i="21"/>
  <c r="J53" i="21"/>
  <c r="K53" i="21" s="1"/>
  <c r="BI54" i="21" s="1"/>
  <c r="AJ53" i="21"/>
  <c r="Q53" i="21" s="1"/>
  <c r="AB54" i="19"/>
  <c r="Y54" i="19" s="1"/>
  <c r="AP55" i="19"/>
  <c r="W53" i="19"/>
  <c r="X53" i="19" s="1"/>
  <c r="BG54" i="19"/>
  <c r="AR55" i="19"/>
  <c r="AD54" i="19"/>
  <c r="AA54" i="19" s="1"/>
  <c r="AV53" i="19"/>
  <c r="AU49" i="18"/>
  <c r="BI50" i="18"/>
  <c r="AQ51" i="18"/>
  <c r="AL49" i="18"/>
  <c r="H50" i="18"/>
  <c r="N50" i="1" s="1"/>
  <c r="BG54" i="21" l="1"/>
  <c r="AU53" i="21"/>
  <c r="AC54" i="21"/>
  <c r="Z54" i="21" s="1"/>
  <c r="AQ55" i="21"/>
  <c r="AB54" i="21"/>
  <c r="Y54" i="21" s="1"/>
  <c r="AP55" i="21"/>
  <c r="AL53" i="21"/>
  <c r="P53" i="21"/>
  <c r="C54" i="19"/>
  <c r="O54" i="19"/>
  <c r="AN53" i="19"/>
  <c r="AM53" i="19" s="1"/>
  <c r="S53" i="19"/>
  <c r="R49" i="18"/>
  <c r="AV49" i="18" s="1"/>
  <c r="H54" i="21" l="1"/>
  <c r="C54" i="21"/>
  <c r="AK53" i="21"/>
  <c r="B53" i="21" s="1"/>
  <c r="R53" i="21"/>
  <c r="AW53" i="19"/>
  <c r="T53" i="19" s="1"/>
  <c r="U53" i="19" s="1"/>
  <c r="AD50" i="18"/>
  <c r="AA50" i="18" s="1"/>
  <c r="AR51" i="18"/>
  <c r="BK50" i="18"/>
  <c r="B49" i="18"/>
  <c r="L49" i="1" s="1"/>
  <c r="F49" i="18"/>
  <c r="AT49" i="18" s="1"/>
  <c r="AD54" i="21" l="1"/>
  <c r="AA54" i="21" s="1"/>
  <c r="AR55" i="21"/>
  <c r="AV53" i="21"/>
  <c r="BK54" i="21"/>
  <c r="W53" i="21"/>
  <c r="X53" i="21" s="1"/>
  <c r="AO54" i="19"/>
  <c r="V53" i="19"/>
  <c r="AB50" i="18"/>
  <c r="Y50" i="18" s="1"/>
  <c r="AP51" i="18"/>
  <c r="BG50" i="18"/>
  <c r="O50" i="18"/>
  <c r="O50" i="1" s="1"/>
  <c r="W49" i="18"/>
  <c r="X49" i="18" s="1"/>
  <c r="P49" i="1" s="1"/>
  <c r="S53" i="21" l="1"/>
  <c r="AN53" i="21"/>
  <c r="AM53" i="21" s="1"/>
  <c r="O54" i="21"/>
  <c r="BH54" i="19"/>
  <c r="AF54" i="19" s="1"/>
  <c r="E54" i="19" s="1"/>
  <c r="AS54" i="19"/>
  <c r="BL54" i="19"/>
  <c r="AY54" i="19" s="1"/>
  <c r="BJ54" i="19"/>
  <c r="S49" i="18"/>
  <c r="AN49" i="18"/>
  <c r="AM49" i="18" s="1"/>
  <c r="Q49" i="1" s="1"/>
  <c r="CJ49" i="1" s="1"/>
  <c r="C50" i="18"/>
  <c r="M50" i="1" s="1"/>
  <c r="AG54" i="19" l="1"/>
  <c r="I54" i="19" s="1"/>
  <c r="R49" i="1"/>
  <c r="AW53" i="21"/>
  <c r="T53" i="21" s="1"/>
  <c r="U53" i="21" s="1"/>
  <c r="AH54" i="19"/>
  <c r="BN54" i="19"/>
  <c r="BO54" i="19"/>
  <c r="AX54" i="19"/>
  <c r="BM54" i="19"/>
  <c r="AE54" i="19"/>
  <c r="AW49" i="18"/>
  <c r="T49" i="18" s="1"/>
  <c r="V53" i="21" l="1"/>
  <c r="AO54" i="21"/>
  <c r="D54" i="19"/>
  <c r="F54" i="19" s="1"/>
  <c r="AT54" i="19" s="1"/>
  <c r="AI54" i="19"/>
  <c r="J54" i="19"/>
  <c r="K54" i="19" s="1"/>
  <c r="AJ54" i="19"/>
  <c r="Q54" i="19" s="1"/>
  <c r="U49" i="18"/>
  <c r="S49" i="1" s="1"/>
  <c r="AO50" i="18"/>
  <c r="V49" i="18"/>
  <c r="AQ56" i="19" l="1"/>
  <c r="AC55" i="19"/>
  <c r="Z55" i="19" s="1"/>
  <c r="AU54" i="19"/>
  <c r="BI55" i="19"/>
  <c r="BG55" i="19"/>
  <c r="AL54" i="19"/>
  <c r="BJ54" i="21"/>
  <c r="AG54" i="21" s="1"/>
  <c r="I54" i="21" s="1"/>
  <c r="AS54" i="21"/>
  <c r="BH54" i="21"/>
  <c r="AF54" i="21" s="1"/>
  <c r="E54" i="21" s="1"/>
  <c r="BL54" i="21"/>
  <c r="AY54" i="21" s="1"/>
  <c r="P54" i="19"/>
  <c r="AB55" i="19"/>
  <c r="Y55" i="19" s="1"/>
  <c r="AP56" i="19"/>
  <c r="BJ50" i="18"/>
  <c r="AG50" i="18" s="1"/>
  <c r="I50" i="18" s="1"/>
  <c r="BL50" i="18"/>
  <c r="AX50" i="18" s="1"/>
  <c r="BH50" i="18"/>
  <c r="AE50" i="18" s="1"/>
  <c r="D50" i="18" s="1"/>
  <c r="AS50" i="18"/>
  <c r="H55" i="19" l="1"/>
  <c r="BN54" i="21"/>
  <c r="AH54" i="21"/>
  <c r="BM54" i="21"/>
  <c r="AE54" i="21"/>
  <c r="AX54" i="21"/>
  <c r="BO54" i="21"/>
  <c r="AK54" i="19"/>
  <c r="B54" i="19" s="1"/>
  <c r="R54" i="19"/>
  <c r="C55" i="19"/>
  <c r="BM50" i="18"/>
  <c r="BN50" i="18"/>
  <c r="BO50" i="18"/>
  <c r="AF50" i="18"/>
  <c r="E50" i="18" s="1"/>
  <c r="AH50" i="18"/>
  <c r="AY50" i="18"/>
  <c r="AI54" i="21" l="1"/>
  <c r="D54" i="21"/>
  <c r="J54" i="21"/>
  <c r="K54" i="21" s="1"/>
  <c r="BI55" i="21" s="1"/>
  <c r="AJ54" i="21"/>
  <c r="Q54" i="21" s="1"/>
  <c r="AD55" i="19"/>
  <c r="AA55" i="19" s="1"/>
  <c r="AR56" i="19"/>
  <c r="AV54" i="19"/>
  <c r="W54" i="19"/>
  <c r="X54" i="19" s="1"/>
  <c r="BK55" i="19"/>
  <c r="AI50" i="18"/>
  <c r="P50" i="18" s="1"/>
  <c r="AK50" i="18" s="1"/>
  <c r="J50" i="18"/>
  <c r="K50" i="18" s="1"/>
  <c r="AC51" i="18" s="1"/>
  <c r="Z51" i="18" s="1"/>
  <c r="AJ50" i="18"/>
  <c r="Q50" i="18" s="1"/>
  <c r="AQ56" i="21" l="1"/>
  <c r="AC55" i="21"/>
  <c r="Z55" i="21" s="1"/>
  <c r="AU54" i="21"/>
  <c r="AL54" i="21"/>
  <c r="P54" i="21"/>
  <c r="R54" i="21" s="1"/>
  <c r="BK55" i="21" s="1"/>
  <c r="F54" i="21"/>
  <c r="AT54" i="21" s="1"/>
  <c r="AN54" i="19"/>
  <c r="AM54" i="19" s="1"/>
  <c r="S54" i="19"/>
  <c r="O55" i="19"/>
  <c r="AU50" i="18"/>
  <c r="BI51" i="18"/>
  <c r="AL50" i="18"/>
  <c r="AQ52" i="18"/>
  <c r="H51" i="18"/>
  <c r="N51" i="1" s="1"/>
  <c r="H55" i="21" l="1"/>
  <c r="AK54" i="21"/>
  <c r="B54" i="21" s="1"/>
  <c r="AB55" i="21"/>
  <c r="Y55" i="21" s="1"/>
  <c r="AP56" i="21"/>
  <c r="BG55" i="21"/>
  <c r="W54" i="21"/>
  <c r="X54" i="21" s="1"/>
  <c r="AR56" i="21"/>
  <c r="AD55" i="21"/>
  <c r="AA55" i="21" s="1"/>
  <c r="AV54" i="21"/>
  <c r="AW54" i="19"/>
  <c r="T54" i="19" s="1"/>
  <c r="U54" i="19" s="1"/>
  <c r="R50" i="18"/>
  <c r="S54" i="21" l="1"/>
  <c r="AN54" i="21"/>
  <c r="AM54" i="21" s="1"/>
  <c r="C55" i="21"/>
  <c r="O55" i="21"/>
  <c r="AO55" i="19"/>
  <c r="V54" i="19"/>
  <c r="AD51" i="18"/>
  <c r="AA51" i="18" s="1"/>
  <c r="AR52" i="18"/>
  <c r="AV50" i="18"/>
  <c r="BK51" i="18"/>
  <c r="F50" i="18"/>
  <c r="AT50" i="18" s="1"/>
  <c r="B50" i="18"/>
  <c r="L50" i="1" s="1"/>
  <c r="W50" i="18" l="1"/>
  <c r="X50" i="18" s="1"/>
  <c r="P50" i="1" s="1"/>
  <c r="AW54" i="21"/>
  <c r="T54" i="21" s="1"/>
  <c r="U54" i="21" s="1"/>
  <c r="AS55" i="19"/>
  <c r="BH55" i="19"/>
  <c r="AF55" i="19" s="1"/>
  <c r="E55" i="19" s="1"/>
  <c r="BJ55" i="19"/>
  <c r="BL55" i="19"/>
  <c r="AY55" i="19" s="1"/>
  <c r="S50" i="18"/>
  <c r="O51" i="18"/>
  <c r="O51" i="1" s="1"/>
  <c r="AP52" i="18"/>
  <c r="AB51" i="18"/>
  <c r="Y51" i="18" s="1"/>
  <c r="BG51" i="18"/>
  <c r="AN50" i="18" l="1"/>
  <c r="AM50" i="18" s="1"/>
  <c r="Q50" i="1" s="1"/>
  <c r="CJ50" i="1" s="1"/>
  <c r="AG55" i="19"/>
  <c r="I55" i="19" s="1"/>
  <c r="AO55" i="21"/>
  <c r="V54" i="21"/>
  <c r="AX55" i="19"/>
  <c r="BO55" i="19"/>
  <c r="AH55" i="19"/>
  <c r="BN55" i="19"/>
  <c r="BM55" i="19"/>
  <c r="AE55" i="19"/>
  <c r="R50" i="1"/>
  <c r="AE51" i="18"/>
  <c r="D51" i="18" s="1"/>
  <c r="AW50" i="18"/>
  <c r="T50" i="18" s="1"/>
  <c r="C51" i="18"/>
  <c r="M51" i="1" s="1"/>
  <c r="BJ55" i="21" l="1"/>
  <c r="AG55" i="21" s="1"/>
  <c r="I55" i="21" s="1"/>
  <c r="AS55" i="21"/>
  <c r="BL55" i="21"/>
  <c r="AY55" i="21" s="1"/>
  <c r="BH55" i="21"/>
  <c r="AF55" i="21" s="1"/>
  <c r="E55" i="21" s="1"/>
  <c r="J55" i="19"/>
  <c r="K55" i="19" s="1"/>
  <c r="AJ55" i="19"/>
  <c r="Q55" i="19" s="1"/>
  <c r="D55" i="19"/>
  <c r="F55" i="19" s="1"/>
  <c r="AT55" i="19" s="1"/>
  <c r="AI55" i="19"/>
  <c r="U50" i="18"/>
  <c r="S50" i="1" s="1"/>
  <c r="AO51" i="18"/>
  <c r="V50" i="18"/>
  <c r="AC56" i="19" l="1"/>
  <c r="Z56" i="19" s="1"/>
  <c r="AQ57" i="19"/>
  <c r="AU55" i="19"/>
  <c r="BI56" i="19"/>
  <c r="AL55" i="19"/>
  <c r="BN55" i="21"/>
  <c r="AH55" i="21"/>
  <c r="AX55" i="21"/>
  <c r="BO55" i="21"/>
  <c r="BM55" i="21"/>
  <c r="AE55" i="21"/>
  <c r="AP57" i="19"/>
  <c r="AB56" i="19"/>
  <c r="Y56" i="19" s="1"/>
  <c r="P55" i="19"/>
  <c r="BG56" i="19"/>
  <c r="BJ51" i="18"/>
  <c r="BL51" i="18"/>
  <c r="BH51" i="18"/>
  <c r="BM51" i="18" s="1"/>
  <c r="AS51" i="18"/>
  <c r="BO51" i="18" l="1"/>
  <c r="AX51" i="18"/>
  <c r="BN51" i="18"/>
  <c r="AH51" i="18"/>
  <c r="J51" i="18" s="1"/>
  <c r="H56" i="19"/>
  <c r="AI55" i="21"/>
  <c r="D55" i="21"/>
  <c r="J55" i="21"/>
  <c r="K55" i="21" s="1"/>
  <c r="BI56" i="21" s="1"/>
  <c r="AJ55" i="21"/>
  <c r="Q55" i="21" s="1"/>
  <c r="AK55" i="19"/>
  <c r="B55" i="19" s="1"/>
  <c r="R55" i="19"/>
  <c r="C56" i="19"/>
  <c r="AF51" i="18"/>
  <c r="E51" i="18" s="1"/>
  <c r="AG51" i="18"/>
  <c r="I51" i="18" s="1"/>
  <c r="AY51" i="18"/>
  <c r="K51" i="18" l="1"/>
  <c r="AU51" i="18" s="1"/>
  <c r="AI51" i="18"/>
  <c r="P51" i="18" s="1"/>
  <c r="AC56" i="21"/>
  <c r="Z56" i="21" s="1"/>
  <c r="AQ57" i="21"/>
  <c r="AU55" i="21"/>
  <c r="AL55" i="21"/>
  <c r="F55" i="21"/>
  <c r="AT55" i="21" s="1"/>
  <c r="P55" i="21"/>
  <c r="R55" i="21" s="1"/>
  <c r="AR57" i="19"/>
  <c r="AD56" i="19"/>
  <c r="AA56" i="19" s="1"/>
  <c r="O56" i="19" s="1"/>
  <c r="AV55" i="19"/>
  <c r="W55" i="19"/>
  <c r="X55" i="19" s="1"/>
  <c r="BK56" i="19"/>
  <c r="AK51" i="18"/>
  <c r="AJ51" i="18"/>
  <c r="Q51" i="18" s="1"/>
  <c r="AL51" i="18" s="1"/>
  <c r="AQ53" i="18" l="1"/>
  <c r="AC52" i="18"/>
  <c r="Z52" i="18" s="1"/>
  <c r="H52" i="18" s="1"/>
  <c r="N52" i="1" s="1"/>
  <c r="BI52" i="18"/>
  <c r="BK56" i="21"/>
  <c r="AV55" i="21"/>
  <c r="H56" i="21"/>
  <c r="AD56" i="21"/>
  <c r="AA56" i="21" s="1"/>
  <c r="AR57" i="21"/>
  <c r="AK55" i="21"/>
  <c r="B55" i="21" s="1"/>
  <c r="AB56" i="21"/>
  <c r="Y56" i="21" s="1"/>
  <c r="AP57" i="21"/>
  <c r="W55" i="21"/>
  <c r="X55" i="21" s="1"/>
  <c r="BG56" i="21"/>
  <c r="AN55" i="19"/>
  <c r="AM55" i="19" s="1"/>
  <c r="S55" i="19"/>
  <c r="O56" i="21" l="1"/>
  <c r="C56" i="21"/>
  <c r="AN55" i="21"/>
  <c r="AM55" i="21" s="1"/>
  <c r="S55" i="21"/>
  <c r="AW55" i="19"/>
  <c r="T55" i="19" s="1"/>
  <c r="U55" i="19" s="1"/>
  <c r="R51" i="18"/>
  <c r="AV51" i="18" s="1"/>
  <c r="AW55" i="21" l="1"/>
  <c r="T55" i="21" s="1"/>
  <c r="U55" i="21" s="1"/>
  <c r="V55" i="19"/>
  <c r="AO56" i="19"/>
  <c r="AD52" i="18"/>
  <c r="AA52" i="18" s="1"/>
  <c r="AR53" i="18"/>
  <c r="BK52" i="18"/>
  <c r="F51" i="18"/>
  <c r="AT51" i="18" s="1"/>
  <c r="B51" i="18"/>
  <c r="L51" i="1" s="1"/>
  <c r="V55" i="21" l="1"/>
  <c r="AO56" i="21"/>
  <c r="AS56" i="19"/>
  <c r="BJ56" i="19"/>
  <c r="AG56" i="19" s="1"/>
  <c r="I56" i="19" s="1"/>
  <c r="BH56" i="19"/>
  <c r="AF56" i="19" s="1"/>
  <c r="E56" i="19" s="1"/>
  <c r="BL56" i="19"/>
  <c r="AY56" i="19" s="1"/>
  <c r="AP53" i="18"/>
  <c r="AB52" i="18"/>
  <c r="Y52" i="18" s="1"/>
  <c r="BG52" i="18"/>
  <c r="AX52" i="18"/>
  <c r="O52" i="18"/>
  <c r="O52" i="1" s="1"/>
  <c r="W51" i="18"/>
  <c r="X51" i="18" s="1"/>
  <c r="P51" i="1" s="1"/>
  <c r="BH56" i="21" l="1"/>
  <c r="AF56" i="21" s="1"/>
  <c r="E56" i="21" s="1"/>
  <c r="BL56" i="21"/>
  <c r="AY56" i="21" s="1"/>
  <c r="AS56" i="21"/>
  <c r="BJ56" i="21"/>
  <c r="AG56" i="21" s="1"/>
  <c r="I56" i="21" s="1"/>
  <c r="BM56" i="19"/>
  <c r="AE56" i="19"/>
  <c r="BN56" i="19"/>
  <c r="AH56" i="19"/>
  <c r="BO56" i="19"/>
  <c r="AX56" i="19"/>
  <c r="AN51" i="18"/>
  <c r="AM51" i="18" s="1"/>
  <c r="Q51" i="1" s="1"/>
  <c r="CJ51" i="1" s="1"/>
  <c r="S51" i="18"/>
  <c r="C52" i="18"/>
  <c r="M52" i="1" s="1"/>
  <c r="BN56" i="21" l="1"/>
  <c r="AH56" i="21"/>
  <c r="BO56" i="21"/>
  <c r="AX56" i="21"/>
  <c r="BM56" i="21"/>
  <c r="AE56" i="21"/>
  <c r="J56" i="19"/>
  <c r="K56" i="19" s="1"/>
  <c r="AJ56" i="19"/>
  <c r="Q56" i="19" s="1"/>
  <c r="AI56" i="19"/>
  <c r="D56" i="19"/>
  <c r="R51" i="1"/>
  <c r="AW51" i="18"/>
  <c r="T51" i="18" s="1"/>
  <c r="AC57" i="19" l="1"/>
  <c r="Z57" i="19" s="1"/>
  <c r="AQ58" i="19"/>
  <c r="AU56" i="19"/>
  <c r="BI57" i="19"/>
  <c r="AL56" i="19"/>
  <c r="J56" i="21"/>
  <c r="K56" i="21" s="1"/>
  <c r="AJ56" i="21"/>
  <c r="Q56" i="21" s="1"/>
  <c r="D56" i="21"/>
  <c r="AI56" i="21"/>
  <c r="F56" i="19"/>
  <c r="AT56" i="19" s="1"/>
  <c r="P56" i="19"/>
  <c r="R56" i="19" s="1"/>
  <c r="AV56" i="19" s="1"/>
  <c r="U51" i="18"/>
  <c r="S51" i="1" s="1"/>
  <c r="AO52" i="18"/>
  <c r="V51" i="18"/>
  <c r="H57" i="19" l="1"/>
  <c r="AC57" i="21"/>
  <c r="Z57" i="21" s="1"/>
  <c r="AQ58" i="21"/>
  <c r="AU56" i="21"/>
  <c r="BI57" i="21"/>
  <c r="AK56" i="19"/>
  <c r="B56" i="19" s="1"/>
  <c r="AL56" i="21"/>
  <c r="P56" i="21"/>
  <c r="R56" i="21" s="1"/>
  <c r="BK57" i="21" s="1"/>
  <c r="F56" i="21"/>
  <c r="AT56" i="21" s="1"/>
  <c r="AD57" i="19"/>
  <c r="AA57" i="19" s="1"/>
  <c r="AR58" i="19"/>
  <c r="BK57" i="19"/>
  <c r="AB57" i="19"/>
  <c r="Y57" i="19" s="1"/>
  <c r="AP58" i="19"/>
  <c r="W56" i="19"/>
  <c r="X56" i="19" s="1"/>
  <c r="BG57" i="19"/>
  <c r="BJ52" i="18"/>
  <c r="BL52" i="18"/>
  <c r="BO52" i="18" s="1"/>
  <c r="BH52" i="18"/>
  <c r="AS52" i="18"/>
  <c r="BM52" i="18" l="1"/>
  <c r="AE52" i="18"/>
  <c r="D52" i="18" s="1"/>
  <c r="BN52" i="18"/>
  <c r="AH52" i="18"/>
  <c r="J52" i="18" s="1"/>
  <c r="H57" i="21"/>
  <c r="AK56" i="21"/>
  <c r="B56" i="21" s="1"/>
  <c r="AB57" i="21"/>
  <c r="Y57" i="21" s="1"/>
  <c r="AP58" i="21"/>
  <c r="W56" i="21"/>
  <c r="X56" i="21" s="1"/>
  <c r="BG57" i="21"/>
  <c r="AR58" i="21"/>
  <c r="AD57" i="21"/>
  <c r="AA57" i="21" s="1"/>
  <c r="AV56" i="21"/>
  <c r="O57" i="19"/>
  <c r="C57" i="19"/>
  <c r="AN56" i="19"/>
  <c r="AM56" i="19" s="1"/>
  <c r="S56" i="19"/>
  <c r="AG52" i="18"/>
  <c r="I52" i="18" s="1"/>
  <c r="AF52" i="18"/>
  <c r="E52" i="18" s="1"/>
  <c r="F52" i="18" s="1"/>
  <c r="AT52" i="18" s="1"/>
  <c r="AY52" i="18"/>
  <c r="AI52" i="18" s="1"/>
  <c r="P52" i="18" s="1"/>
  <c r="AB53" i="18" l="1"/>
  <c r="Y53" i="18" s="1"/>
  <c r="AP54" i="18"/>
  <c r="C57" i="21"/>
  <c r="O57" i="21"/>
  <c r="AN56" i="21"/>
  <c r="AM56" i="21" s="1"/>
  <c r="S56" i="21"/>
  <c r="AW56" i="19"/>
  <c r="T56" i="19" s="1"/>
  <c r="U56" i="19" s="1"/>
  <c r="AK52" i="18"/>
  <c r="AJ52" i="18"/>
  <c r="Q52" i="18" s="1"/>
  <c r="AL52" i="18" s="1"/>
  <c r="BG53" i="18"/>
  <c r="R52" i="18" l="1"/>
  <c r="AD53" i="18" s="1"/>
  <c r="AA53" i="18" s="1"/>
  <c r="C53" i="18"/>
  <c r="M53" i="1" s="1"/>
  <c r="AW56" i="21"/>
  <c r="T56" i="21" s="1"/>
  <c r="U56" i="21" s="1"/>
  <c r="V56" i="19"/>
  <c r="AO57" i="19"/>
  <c r="AV52" i="18"/>
  <c r="BK53" i="18"/>
  <c r="AR54" i="18" l="1"/>
  <c r="V56" i="21"/>
  <c r="AO57" i="21"/>
  <c r="BL57" i="19"/>
  <c r="AY57" i="19" s="1"/>
  <c r="BJ57" i="19"/>
  <c r="AG57" i="19" s="1"/>
  <c r="I57" i="19" s="1"/>
  <c r="BH57" i="19"/>
  <c r="AF57" i="19" s="1"/>
  <c r="E57" i="19" s="1"/>
  <c r="AS57" i="19"/>
  <c r="O53" i="18"/>
  <c r="O53" i="1" s="1"/>
  <c r="BH57" i="21" l="1"/>
  <c r="AF57" i="21" s="1"/>
  <c r="E57" i="21" s="1"/>
  <c r="BL57" i="21"/>
  <c r="AY57" i="21" s="1"/>
  <c r="BJ57" i="21"/>
  <c r="AS57" i="21"/>
  <c r="BM57" i="19"/>
  <c r="AE57" i="19"/>
  <c r="AX57" i="19"/>
  <c r="BO57" i="19"/>
  <c r="BN57" i="19"/>
  <c r="AH57" i="19"/>
  <c r="K52" i="18"/>
  <c r="AG57" i="21" l="1"/>
  <c r="I57" i="21" s="1"/>
  <c r="BN57" i="21"/>
  <c r="AH57" i="21"/>
  <c r="BO57" i="21"/>
  <c r="AX57" i="21"/>
  <c r="BM57" i="21"/>
  <c r="AE57" i="21"/>
  <c r="J57" i="19"/>
  <c r="K57" i="19" s="1"/>
  <c r="BI58" i="19" s="1"/>
  <c r="AJ57" i="19"/>
  <c r="Q57" i="19" s="1"/>
  <c r="D57" i="19"/>
  <c r="F57" i="19" s="1"/>
  <c r="AI57" i="19"/>
  <c r="AQ54" i="18"/>
  <c r="AC53" i="18"/>
  <c r="Z53" i="18" s="1"/>
  <c r="AU52" i="18"/>
  <c r="BI53" i="18"/>
  <c r="W52" i="18"/>
  <c r="X52" i="18" s="1"/>
  <c r="P52" i="1" s="1"/>
  <c r="B52" i="18"/>
  <c r="L52" i="1" s="1"/>
  <c r="AC58" i="19" l="1"/>
  <c r="Z58" i="19" s="1"/>
  <c r="AQ59" i="19"/>
  <c r="AU57" i="19"/>
  <c r="BG58" i="19"/>
  <c r="AT57" i="19"/>
  <c r="J57" i="21"/>
  <c r="K57" i="21" s="1"/>
  <c r="AJ57" i="21"/>
  <c r="Q57" i="21" s="1"/>
  <c r="D57" i="21"/>
  <c r="AI57" i="21"/>
  <c r="P57" i="19"/>
  <c r="AB58" i="19"/>
  <c r="Y58" i="19" s="1"/>
  <c r="AP59" i="19"/>
  <c r="AL57" i="19"/>
  <c r="AG53" i="18"/>
  <c r="I53" i="18" s="1"/>
  <c r="AN52" i="18"/>
  <c r="AM52" i="18" s="1"/>
  <c r="Q52" i="1" s="1"/>
  <c r="CJ52" i="1" s="1"/>
  <c r="S52" i="18"/>
  <c r="H53" i="18"/>
  <c r="N53" i="1" s="1"/>
  <c r="AC58" i="21" l="1"/>
  <c r="Z58" i="21" s="1"/>
  <c r="AQ59" i="21"/>
  <c r="AU57" i="21"/>
  <c r="BI58" i="21"/>
  <c r="H58" i="19"/>
  <c r="P57" i="21"/>
  <c r="R57" i="21" s="1"/>
  <c r="AL57" i="21"/>
  <c r="F57" i="21"/>
  <c r="AT57" i="21" s="1"/>
  <c r="C58" i="19"/>
  <c r="AK57" i="19"/>
  <c r="B57" i="19" s="1"/>
  <c r="R57" i="19"/>
  <c r="R52" i="1"/>
  <c r="AW52" i="18"/>
  <c r="T52" i="18" s="1"/>
  <c r="BK58" i="21" l="1"/>
  <c r="AV57" i="21"/>
  <c r="H58" i="21"/>
  <c r="AK57" i="21"/>
  <c r="B57" i="21" s="1"/>
  <c r="AB58" i="21"/>
  <c r="Y58" i="21" s="1"/>
  <c r="AP59" i="21"/>
  <c r="W57" i="21"/>
  <c r="X57" i="21" s="1"/>
  <c r="BG58" i="21"/>
  <c r="AD58" i="21"/>
  <c r="AA58" i="21" s="1"/>
  <c r="AR59" i="21"/>
  <c r="AV57" i="19"/>
  <c r="AD58" i="19"/>
  <c r="AA58" i="19" s="1"/>
  <c r="AR59" i="19"/>
  <c r="W57" i="19"/>
  <c r="X57" i="19" s="1"/>
  <c r="BK58" i="19"/>
  <c r="U52" i="18"/>
  <c r="S52" i="1" s="1"/>
  <c r="AO53" i="18"/>
  <c r="V52" i="18"/>
  <c r="AN57" i="21" l="1"/>
  <c r="AM57" i="21" s="1"/>
  <c r="S57" i="21"/>
  <c r="O58" i="21"/>
  <c r="C58" i="21"/>
  <c r="S57" i="19"/>
  <c r="AN57" i="19"/>
  <c r="AM57" i="19" s="1"/>
  <c r="O58" i="19"/>
  <c r="BH53" i="18"/>
  <c r="BL53" i="18"/>
  <c r="BJ53" i="18"/>
  <c r="BN53" i="18" s="1"/>
  <c r="AS53" i="18"/>
  <c r="BO53" i="18" l="1"/>
  <c r="AY53" i="18"/>
  <c r="BM53" i="18"/>
  <c r="AF53" i="18"/>
  <c r="E53" i="18" s="1"/>
  <c r="AW57" i="21"/>
  <c r="T57" i="21" s="1"/>
  <c r="U57" i="21" s="1"/>
  <c r="AW57" i="19"/>
  <c r="T57" i="19" s="1"/>
  <c r="U57" i="19" s="1"/>
  <c r="AH53" i="18"/>
  <c r="J53" i="18" s="1"/>
  <c r="AE53" i="18"/>
  <c r="D53" i="18" s="1"/>
  <c r="AX53" i="18"/>
  <c r="F53" i="18" l="1"/>
  <c r="AT53" i="18" s="1"/>
  <c r="AO58" i="21"/>
  <c r="V57" i="21"/>
  <c r="AO58" i="19"/>
  <c r="V57" i="19"/>
  <c r="AJ53" i="18"/>
  <c r="AI53" i="18"/>
  <c r="P53" i="18" s="1"/>
  <c r="AK53" i="18" s="1"/>
  <c r="AB54" i="18" l="1"/>
  <c r="Y54" i="18" s="1"/>
  <c r="C54" i="18" s="1"/>
  <c r="M54" i="1" s="1"/>
  <c r="BG54" i="18"/>
  <c r="AP55" i="18"/>
  <c r="AS58" i="21"/>
  <c r="BL58" i="21"/>
  <c r="AY58" i="21" s="1"/>
  <c r="BJ58" i="21"/>
  <c r="BH58" i="21"/>
  <c r="AF58" i="21" s="1"/>
  <c r="E58" i="21" s="1"/>
  <c r="BJ58" i="19"/>
  <c r="AG58" i="19" s="1"/>
  <c r="I58" i="19" s="1"/>
  <c r="AS58" i="19"/>
  <c r="BH58" i="19"/>
  <c r="AF58" i="19" s="1"/>
  <c r="E58" i="19" s="1"/>
  <c r="BL58" i="19"/>
  <c r="AY58" i="19" s="1"/>
  <c r="Q53" i="18"/>
  <c r="AL53" i="18" s="1"/>
  <c r="R53" i="18" l="1"/>
  <c r="BK54" i="18" s="1"/>
  <c r="AG58" i="21"/>
  <c r="I58" i="21" s="1"/>
  <c r="BM58" i="21"/>
  <c r="AE58" i="21"/>
  <c r="AH58" i="21"/>
  <c r="BN58" i="21"/>
  <c r="BO58" i="21"/>
  <c r="AX58" i="21"/>
  <c r="AX58" i="19"/>
  <c r="BO58" i="19"/>
  <c r="BM58" i="19"/>
  <c r="AE58" i="19"/>
  <c r="BN58" i="19"/>
  <c r="AH58" i="19"/>
  <c r="AV53" i="18"/>
  <c r="AD54" i="18"/>
  <c r="AA54" i="18" s="1"/>
  <c r="O54" i="18" s="1"/>
  <c r="O54" i="1" s="1"/>
  <c r="AR55" i="18" l="1"/>
  <c r="J58" i="21"/>
  <c r="K58" i="21" s="1"/>
  <c r="AJ58" i="21"/>
  <c r="Q58" i="21" s="1"/>
  <c r="AI58" i="21"/>
  <c r="D58" i="21"/>
  <c r="F58" i="21" s="1"/>
  <c r="AT58" i="21" s="1"/>
  <c r="D58" i="19"/>
  <c r="AI58" i="19"/>
  <c r="J58" i="19"/>
  <c r="K58" i="19" s="1"/>
  <c r="BI59" i="19" s="1"/>
  <c r="AJ58" i="19"/>
  <c r="Q58" i="19" s="1"/>
  <c r="AC59" i="21" l="1"/>
  <c r="Z59" i="21" s="1"/>
  <c r="AQ60" i="21"/>
  <c r="AU58" i="21"/>
  <c r="BI59" i="21"/>
  <c r="AC59" i="19"/>
  <c r="Z59" i="19" s="1"/>
  <c r="AQ60" i="19"/>
  <c r="AU58" i="19"/>
  <c r="AL58" i="21"/>
  <c r="AL58" i="19"/>
  <c r="AB59" i="21"/>
  <c r="Y59" i="21" s="1"/>
  <c r="AP60" i="21"/>
  <c r="P58" i="21"/>
  <c r="BG59" i="21"/>
  <c r="P58" i="19"/>
  <c r="R58" i="19" s="1"/>
  <c r="BK59" i="19" s="1"/>
  <c r="F58" i="19"/>
  <c r="AT58" i="19" s="1"/>
  <c r="K53" i="18"/>
  <c r="H59" i="21" l="1"/>
  <c r="H59" i="19"/>
  <c r="AK58" i="19"/>
  <c r="B58" i="19" s="1"/>
  <c r="C59" i="21"/>
  <c r="AK58" i="21"/>
  <c r="B58" i="21" s="1"/>
  <c r="R58" i="21"/>
  <c r="AB59" i="19"/>
  <c r="Y59" i="19" s="1"/>
  <c r="AP60" i="19"/>
  <c r="BG59" i="19"/>
  <c r="W58" i="19"/>
  <c r="X58" i="19" s="1"/>
  <c r="AD59" i="19"/>
  <c r="AA59" i="19" s="1"/>
  <c r="AR60" i="19"/>
  <c r="AV58" i="19"/>
  <c r="B53" i="18"/>
  <c r="L53" i="1" s="1"/>
  <c r="AC54" i="18"/>
  <c r="Z54" i="18" s="1"/>
  <c r="AQ55" i="18"/>
  <c r="AU53" i="18"/>
  <c r="BI54" i="18"/>
  <c r="W53" i="18"/>
  <c r="X53" i="18" s="1"/>
  <c r="P53" i="1" s="1"/>
  <c r="AD59" i="21" l="1"/>
  <c r="AA59" i="21" s="1"/>
  <c r="AR60" i="21"/>
  <c r="AV58" i="21"/>
  <c r="W58" i="21"/>
  <c r="X58" i="21" s="1"/>
  <c r="BK59" i="21"/>
  <c r="C59" i="19"/>
  <c r="O59" i="19"/>
  <c r="AN58" i="19"/>
  <c r="AM58" i="19" s="1"/>
  <c r="S58" i="19"/>
  <c r="S53" i="18"/>
  <c r="AN53" i="18"/>
  <c r="AM53" i="18" s="1"/>
  <c r="Q53" i="1" s="1"/>
  <c r="CJ53" i="1" s="1"/>
  <c r="H54" i="18"/>
  <c r="N54" i="1" s="1"/>
  <c r="AN58" i="21" l="1"/>
  <c r="AM58" i="21" s="1"/>
  <c r="S58" i="21"/>
  <c r="O59" i="21"/>
  <c r="AW58" i="19"/>
  <c r="T58" i="19"/>
  <c r="U58" i="19" s="1"/>
  <c r="R53" i="1"/>
  <c r="AW53" i="18"/>
  <c r="AW58" i="21" l="1"/>
  <c r="T58" i="21"/>
  <c r="U58" i="21" s="1"/>
  <c r="V58" i="19"/>
  <c r="AO59" i="19"/>
  <c r="AO54" i="18"/>
  <c r="T53" i="18"/>
  <c r="U53" i="18" s="1"/>
  <c r="S53" i="1" s="1"/>
  <c r="V53" i="18"/>
  <c r="V58" i="21" l="1"/>
  <c r="AO59" i="21"/>
  <c r="BJ59" i="19"/>
  <c r="AG59" i="19" s="1"/>
  <c r="I59" i="19" s="1"/>
  <c r="AS59" i="19"/>
  <c r="BL59" i="19"/>
  <c r="AY59" i="19" s="1"/>
  <c r="BH59" i="19"/>
  <c r="AF59" i="19" s="1"/>
  <c r="E59" i="19" s="1"/>
  <c r="BH54" i="18"/>
  <c r="AE54" i="18" s="1"/>
  <c r="D54" i="18" s="1"/>
  <c r="BL54" i="18"/>
  <c r="BJ54" i="18"/>
  <c r="AH54" i="18" s="1"/>
  <c r="J54" i="18" s="1"/>
  <c r="AS54" i="18"/>
  <c r="BO54" i="18" l="1"/>
  <c r="AY54" i="18"/>
  <c r="AS59" i="21"/>
  <c r="BH59" i="21"/>
  <c r="AF59" i="21" s="1"/>
  <c r="E59" i="21" s="1"/>
  <c r="BJ59" i="21"/>
  <c r="AG59" i="21" s="1"/>
  <c r="I59" i="21" s="1"/>
  <c r="BL59" i="21"/>
  <c r="AY59" i="21" s="1"/>
  <c r="BM59" i="19"/>
  <c r="AE59" i="19"/>
  <c r="AX59" i="19"/>
  <c r="BO59" i="19"/>
  <c r="BN59" i="19"/>
  <c r="AH59" i="19"/>
  <c r="BN54" i="18"/>
  <c r="BM54" i="18"/>
  <c r="AG54" i="18"/>
  <c r="I54" i="18" s="1"/>
  <c r="AF54" i="18"/>
  <c r="E54" i="18" s="1"/>
  <c r="F54" i="18" s="1"/>
  <c r="AT54" i="18" s="1"/>
  <c r="AX54" i="18"/>
  <c r="AI54" i="18" l="1"/>
  <c r="P54" i="18" s="1"/>
  <c r="AK54" i="18" s="1"/>
  <c r="AP56" i="18"/>
  <c r="AB55" i="18"/>
  <c r="Y55" i="18" s="1"/>
  <c r="C55" i="18" s="1"/>
  <c r="M55" i="1" s="1"/>
  <c r="BO59" i="21"/>
  <c r="AX59" i="21"/>
  <c r="BN59" i="21"/>
  <c r="AH59" i="21"/>
  <c r="BM59" i="21"/>
  <c r="AE59" i="21"/>
  <c r="J59" i="19"/>
  <c r="K59" i="19" s="1"/>
  <c r="BI60" i="19" s="1"/>
  <c r="AJ59" i="19"/>
  <c r="Q59" i="19" s="1"/>
  <c r="D59" i="19"/>
  <c r="AI59" i="19"/>
  <c r="AJ54" i="18"/>
  <c r="Q54" i="18" s="1"/>
  <c r="AL54" i="18" s="1"/>
  <c r="BG55" i="18"/>
  <c r="AC60" i="19" l="1"/>
  <c r="Z60" i="19" s="1"/>
  <c r="AQ61" i="19"/>
  <c r="AU59" i="19"/>
  <c r="J59" i="21"/>
  <c r="K59" i="21" s="1"/>
  <c r="BI60" i="21" s="1"/>
  <c r="AJ59" i="21"/>
  <c r="Q59" i="21" s="1"/>
  <c r="AI59" i="21"/>
  <c r="D59" i="21"/>
  <c r="P59" i="19"/>
  <c r="R59" i="19" s="1"/>
  <c r="F59" i="19"/>
  <c r="AT59" i="19" s="1"/>
  <c r="AL59" i="19"/>
  <c r="H60" i="19" l="1"/>
  <c r="BK60" i="19"/>
  <c r="AV59" i="19"/>
  <c r="AC60" i="21"/>
  <c r="Z60" i="21" s="1"/>
  <c r="AQ61" i="21"/>
  <c r="AU59" i="21"/>
  <c r="AK59" i="19"/>
  <c r="B59" i="19" s="1"/>
  <c r="F59" i="21"/>
  <c r="AT59" i="21" s="1"/>
  <c r="P59" i="21"/>
  <c r="R59" i="21" s="1"/>
  <c r="AL59" i="21"/>
  <c r="AB60" i="19"/>
  <c r="Y60" i="19" s="1"/>
  <c r="AP61" i="19"/>
  <c r="W59" i="19"/>
  <c r="X59" i="19" s="1"/>
  <c r="BG60" i="19"/>
  <c r="AD60" i="19"/>
  <c r="AA60" i="19" s="1"/>
  <c r="AR61" i="19"/>
  <c r="R54" i="18"/>
  <c r="BK60" i="21" l="1"/>
  <c r="AV59" i="21"/>
  <c r="H60" i="21"/>
  <c r="AD60" i="21"/>
  <c r="AA60" i="21" s="1"/>
  <c r="AR61" i="21"/>
  <c r="AK59" i="21"/>
  <c r="B59" i="21" s="1"/>
  <c r="AB60" i="21"/>
  <c r="Y60" i="21" s="1"/>
  <c r="AP61" i="21"/>
  <c r="W59" i="21"/>
  <c r="X59" i="21" s="1"/>
  <c r="BG60" i="21"/>
  <c r="O60" i="19"/>
  <c r="C60" i="19"/>
  <c r="S59" i="19"/>
  <c r="AN59" i="19"/>
  <c r="AM59" i="19" s="1"/>
  <c r="K54" i="18"/>
  <c r="B54" i="18"/>
  <c r="L54" i="1" s="1"/>
  <c r="AD55" i="18"/>
  <c r="AA55" i="18" s="1"/>
  <c r="AR56" i="18"/>
  <c r="AV54" i="18"/>
  <c r="BK55" i="18"/>
  <c r="AN59" i="21" l="1"/>
  <c r="AM59" i="21" s="1"/>
  <c r="S59" i="21"/>
  <c r="C60" i="21"/>
  <c r="O60" i="21"/>
  <c r="AW59" i="19"/>
  <c r="T59" i="19" s="1"/>
  <c r="U59" i="19" s="1"/>
  <c r="W54" i="18"/>
  <c r="X54" i="18" s="1"/>
  <c r="P54" i="1" s="1"/>
  <c r="AU54" i="18"/>
  <c r="O55" i="18"/>
  <c r="O55" i="1" s="1"/>
  <c r="AC55" i="18"/>
  <c r="Z55" i="18" s="1"/>
  <c r="AQ56" i="18"/>
  <c r="BI55" i="18"/>
  <c r="AW59" i="21" l="1"/>
  <c r="T59" i="21" s="1"/>
  <c r="U59" i="21" s="1"/>
  <c r="V59" i="19"/>
  <c r="AO60" i="19"/>
  <c r="AN54" i="18"/>
  <c r="AM54" i="18" s="1"/>
  <c r="Q54" i="1" s="1"/>
  <c r="CJ54" i="1" s="1"/>
  <c r="S54" i="18"/>
  <c r="AW54" i="18" s="1"/>
  <c r="H55" i="18"/>
  <c r="N55" i="1" s="1"/>
  <c r="V59" i="21" l="1"/>
  <c r="AO60" i="21"/>
  <c r="BH60" i="19"/>
  <c r="AF60" i="19" s="1"/>
  <c r="E60" i="19" s="1"/>
  <c r="F60" i="19" s="1"/>
  <c r="AT60" i="19" s="1"/>
  <c r="BL60" i="19"/>
  <c r="AY60" i="19" s="1"/>
  <c r="BJ60" i="19"/>
  <c r="AS60" i="19"/>
  <c r="R54" i="1"/>
  <c r="AO55" i="18"/>
  <c r="T54" i="18"/>
  <c r="U54" i="18" s="1"/>
  <c r="S54" i="1" s="1"/>
  <c r="V54" i="18"/>
  <c r="AG60" i="19" l="1"/>
  <c r="I60" i="19" s="1"/>
  <c r="AB61" i="19"/>
  <c r="Y61" i="19" s="1"/>
  <c r="AP62" i="19"/>
  <c r="BL60" i="21"/>
  <c r="AS60" i="21"/>
  <c r="BH60" i="21"/>
  <c r="AF60" i="21" s="1"/>
  <c r="E60" i="21" s="1"/>
  <c r="F60" i="21" s="1"/>
  <c r="BJ60" i="21"/>
  <c r="BM60" i="19"/>
  <c r="AE60" i="19"/>
  <c r="BN60" i="19"/>
  <c r="AH60" i="19"/>
  <c r="AX60" i="19"/>
  <c r="BO60" i="19"/>
  <c r="BH55" i="18"/>
  <c r="AE55" i="18" s="1"/>
  <c r="D55" i="18" s="1"/>
  <c r="BL55" i="18"/>
  <c r="AX55" i="18" s="1"/>
  <c r="BJ55" i="18"/>
  <c r="AG55" i="18" s="1"/>
  <c r="I55" i="18" s="1"/>
  <c r="AS55" i="18"/>
  <c r="AT60" i="21" l="1"/>
  <c r="AB61" i="21"/>
  <c r="Y61" i="21" s="1"/>
  <c r="AP62" i="21"/>
  <c r="AG60" i="21"/>
  <c r="I60" i="21" s="1"/>
  <c r="C61" i="19"/>
  <c r="AY60" i="21"/>
  <c r="BM60" i="21"/>
  <c r="AE60" i="21"/>
  <c r="BN60" i="21"/>
  <c r="AH60" i="21"/>
  <c r="AX60" i="21"/>
  <c r="BO60" i="21"/>
  <c r="J60" i="19"/>
  <c r="K60" i="19" s="1"/>
  <c r="AJ60" i="19"/>
  <c r="Q60" i="19" s="1"/>
  <c r="R60" i="19" s="1"/>
  <c r="AV60" i="19" s="1"/>
  <c r="AI60" i="19"/>
  <c r="D60" i="19"/>
  <c r="BG61" i="19"/>
  <c r="BO55" i="18"/>
  <c r="BM55" i="18"/>
  <c r="BN55" i="18"/>
  <c r="AF55" i="18"/>
  <c r="E55" i="18" s="1"/>
  <c r="AH55" i="18"/>
  <c r="J55" i="18" s="1"/>
  <c r="K55" i="18" s="1"/>
  <c r="AY55" i="18"/>
  <c r="W60" i="19" l="1"/>
  <c r="X60" i="19" s="1"/>
  <c r="AN60" i="19" s="1"/>
  <c r="AM60" i="19" s="1"/>
  <c r="AC56" i="18"/>
  <c r="Z56" i="18" s="1"/>
  <c r="H56" i="18" s="1"/>
  <c r="N56" i="1" s="1"/>
  <c r="AQ57" i="18"/>
  <c r="AU55" i="18"/>
  <c r="AD61" i="19"/>
  <c r="AA61" i="19" s="1"/>
  <c r="AR62" i="19"/>
  <c r="C61" i="21"/>
  <c r="AC61" i="19"/>
  <c r="Z61" i="19" s="1"/>
  <c r="AQ62" i="19"/>
  <c r="AU60" i="19"/>
  <c r="BI61" i="19"/>
  <c r="AL60" i="19"/>
  <c r="J60" i="21"/>
  <c r="K60" i="21" s="1"/>
  <c r="AJ60" i="21"/>
  <c r="Q60" i="21" s="1"/>
  <c r="R60" i="21" s="1"/>
  <c r="AI60" i="21"/>
  <c r="BG61" i="21"/>
  <c r="D60" i="21"/>
  <c r="BK61" i="19"/>
  <c r="P60" i="19"/>
  <c r="AK60" i="19" s="1"/>
  <c r="AJ55" i="18"/>
  <c r="Q55" i="18" s="1"/>
  <c r="AL55" i="18" s="1"/>
  <c r="BI56" i="18"/>
  <c r="AI55" i="18"/>
  <c r="P55" i="18" s="1"/>
  <c r="AK55" i="18" s="1"/>
  <c r="B60" i="19" l="1"/>
  <c r="W60" i="21"/>
  <c r="X60" i="21" s="1"/>
  <c r="AN60" i="21" s="1"/>
  <c r="AM60" i="21" s="1"/>
  <c r="AD61" i="21"/>
  <c r="AA61" i="21" s="1"/>
  <c r="AR62" i="21"/>
  <c r="AV60" i="21"/>
  <c r="BI61" i="21"/>
  <c r="S60" i="19"/>
  <c r="AQ62" i="21"/>
  <c r="AC61" i="21"/>
  <c r="Z61" i="21" s="1"/>
  <c r="AU60" i="21"/>
  <c r="H61" i="19"/>
  <c r="O61" i="19"/>
  <c r="P60" i="21"/>
  <c r="AK60" i="21" s="1"/>
  <c r="BK61" i="21"/>
  <c r="AL60" i="21"/>
  <c r="R55" i="18"/>
  <c r="BK56" i="18" s="1"/>
  <c r="H61" i="21" l="1"/>
  <c r="O61" i="21"/>
  <c r="AW60" i="19"/>
  <c r="T60" i="19" s="1"/>
  <c r="U60" i="19" s="1"/>
  <c r="B60" i="21"/>
  <c r="AD56" i="18"/>
  <c r="AA56" i="18" s="1"/>
  <c r="AR57" i="18"/>
  <c r="AV55" i="18"/>
  <c r="V60" i="19" l="1"/>
  <c r="AO61" i="19"/>
  <c r="S60" i="21"/>
  <c r="AE61" i="19"/>
  <c r="AH61" i="19"/>
  <c r="AX61" i="19"/>
  <c r="O56" i="18"/>
  <c r="O56" i="1" s="1"/>
  <c r="AW60" i="21" l="1"/>
  <c r="T60" i="21" s="1"/>
  <c r="U60" i="21" s="1"/>
  <c r="BL61" i="19"/>
  <c r="BJ61" i="19"/>
  <c r="AS61" i="19"/>
  <c r="BH61" i="19"/>
  <c r="AX61" i="21"/>
  <c r="AH61" i="21"/>
  <c r="AE61" i="21"/>
  <c r="J61" i="19"/>
  <c r="K61" i="19" s="1"/>
  <c r="D61" i="19"/>
  <c r="F55" i="18"/>
  <c r="B55" i="18"/>
  <c r="L55" i="1" s="1"/>
  <c r="AF61" i="19" l="1"/>
  <c r="BM61" i="19"/>
  <c r="AP57" i="18"/>
  <c r="AT55" i="18"/>
  <c r="AG61" i="19"/>
  <c r="BN61" i="19"/>
  <c r="AY61" i="19"/>
  <c r="AI61" i="19" s="1"/>
  <c r="P61" i="19" s="1"/>
  <c r="BO61" i="19"/>
  <c r="AC62" i="19"/>
  <c r="Z62" i="19" s="1"/>
  <c r="AQ63" i="19"/>
  <c r="AU61" i="19"/>
  <c r="V60" i="21"/>
  <c r="AO61" i="21"/>
  <c r="D61" i="21"/>
  <c r="J61" i="21"/>
  <c r="K61" i="21" s="1"/>
  <c r="W55" i="18"/>
  <c r="X55" i="18" s="1"/>
  <c r="BG56" i="18"/>
  <c r="AB56" i="18"/>
  <c r="Y56" i="18" s="1"/>
  <c r="AS61" i="21" l="1"/>
  <c r="BJ61" i="21"/>
  <c r="BH61" i="21"/>
  <c r="BL61" i="21"/>
  <c r="AC62" i="21"/>
  <c r="Z62" i="21" s="1"/>
  <c r="AQ63" i="21"/>
  <c r="AU61" i="21"/>
  <c r="I61" i="19"/>
  <c r="AK61" i="19" s="1"/>
  <c r="BI62" i="19"/>
  <c r="AH62" i="19"/>
  <c r="J62" i="19" s="1"/>
  <c r="K62" i="19" s="1"/>
  <c r="H62" i="19"/>
  <c r="E61" i="19"/>
  <c r="AJ61" i="19"/>
  <c r="Q61" i="19" s="1"/>
  <c r="R61" i="19" s="1"/>
  <c r="S55" i="18"/>
  <c r="R55" i="1" s="1"/>
  <c r="P55" i="1"/>
  <c r="AN55" i="18"/>
  <c r="AM55" i="18" s="1"/>
  <c r="Q55" i="1" s="1"/>
  <c r="CJ55" i="1" s="1"/>
  <c r="C56" i="18"/>
  <c r="M56" i="1" s="1"/>
  <c r="AR63" i="19" l="1"/>
  <c r="AV61" i="19"/>
  <c r="AD62" i="19"/>
  <c r="AA62" i="19" s="1"/>
  <c r="AY61" i="21"/>
  <c r="AI61" i="21" s="1"/>
  <c r="BO61" i="21"/>
  <c r="F61" i="19"/>
  <c r="AL61" i="19"/>
  <c r="B61" i="19" s="1"/>
  <c r="AF61" i="21"/>
  <c r="BM61" i="21"/>
  <c r="BK62" i="19"/>
  <c r="AH62" i="21"/>
  <c r="J62" i="21" s="1"/>
  <c r="K62" i="21" s="1"/>
  <c r="H62" i="21"/>
  <c r="AG61" i="21"/>
  <c r="BN61" i="21"/>
  <c r="AC63" i="19"/>
  <c r="Z63" i="19" s="1"/>
  <c r="AQ64" i="19"/>
  <c r="AW55" i="18"/>
  <c r="V55" i="18" s="1"/>
  <c r="T55" i="18"/>
  <c r="AQ64" i="21" l="1"/>
  <c r="AC63" i="21"/>
  <c r="Z63" i="21" s="1"/>
  <c r="O62" i="19"/>
  <c r="P61" i="21"/>
  <c r="AH63" i="19"/>
  <c r="J63" i="19" s="1"/>
  <c r="K63" i="19" s="1"/>
  <c r="H63" i="19"/>
  <c r="E61" i="21"/>
  <c r="AJ61" i="21"/>
  <c r="Q61" i="21" s="1"/>
  <c r="R61" i="21" s="1"/>
  <c r="AV61" i="21" s="1"/>
  <c r="AB62" i="19"/>
  <c r="Y62" i="19" s="1"/>
  <c r="AT61" i="19"/>
  <c r="AP63" i="19"/>
  <c r="BG62" i="19"/>
  <c r="W61" i="19"/>
  <c r="X61" i="19" s="1"/>
  <c r="I61" i="21"/>
  <c r="BI62" i="21"/>
  <c r="U55" i="18"/>
  <c r="S55" i="1" s="1"/>
  <c r="AO56" i="18"/>
  <c r="AS56" i="18" s="1"/>
  <c r="F61" i="21" l="1"/>
  <c r="AT61" i="21" s="1"/>
  <c r="AL61" i="21"/>
  <c r="H63" i="21"/>
  <c r="AH63" i="21"/>
  <c r="J63" i="21" s="1"/>
  <c r="K63" i="21" s="1"/>
  <c r="C62" i="19"/>
  <c r="AE62" i="19"/>
  <c r="D62" i="19" s="1"/>
  <c r="AC64" i="19"/>
  <c r="Z64" i="19" s="1"/>
  <c r="AQ65" i="19"/>
  <c r="BK62" i="21"/>
  <c r="AD62" i="21"/>
  <c r="AA62" i="21" s="1"/>
  <c r="AR63" i="21"/>
  <c r="AK61" i="21"/>
  <c r="B61" i="21" s="1"/>
  <c r="AN61" i="19"/>
  <c r="AM61" i="19" s="1"/>
  <c r="S61" i="19"/>
  <c r="BJ56" i="18"/>
  <c r="AH56" i="18" s="1"/>
  <c r="J56" i="18" s="1"/>
  <c r="BL56" i="18"/>
  <c r="AY56" i="18" s="1"/>
  <c r="BH56" i="18"/>
  <c r="AW61" i="19" l="1"/>
  <c r="T61" i="19" s="1"/>
  <c r="U61" i="19" s="1"/>
  <c r="AH64" i="19"/>
  <c r="H64" i="19"/>
  <c r="AC64" i="21"/>
  <c r="Z64" i="21" s="1"/>
  <c r="AQ65" i="21"/>
  <c r="BM56" i="18"/>
  <c r="AF56" i="18"/>
  <c r="E56" i="18" s="1"/>
  <c r="O62" i="21"/>
  <c r="AX62" i="21"/>
  <c r="AB62" i="21"/>
  <c r="Y62" i="21" s="1"/>
  <c r="AP63" i="21"/>
  <c r="BG62" i="21"/>
  <c r="W61" i="21"/>
  <c r="X61" i="21" s="1"/>
  <c r="AX56" i="18"/>
  <c r="BO56" i="18"/>
  <c r="AG56" i="18"/>
  <c r="I56" i="18" s="1"/>
  <c r="BN56" i="18"/>
  <c r="AE56" i="18"/>
  <c r="D56" i="18" s="1"/>
  <c r="AJ56" i="18" l="1"/>
  <c r="Q56" i="18" s="1"/>
  <c r="AL56" i="18" s="1"/>
  <c r="AE62" i="21"/>
  <c r="C62" i="21"/>
  <c r="J64" i="19"/>
  <c r="K64" i="19" s="1"/>
  <c r="L64" i="19"/>
  <c r="AO62" i="19"/>
  <c r="V61" i="19"/>
  <c r="S61" i="21"/>
  <c r="AN61" i="21"/>
  <c r="AM61" i="21" s="1"/>
  <c r="H64" i="21"/>
  <c r="AH64" i="21"/>
  <c r="AI56" i="18"/>
  <c r="P56" i="18" s="1"/>
  <c r="AK56" i="18" s="1"/>
  <c r="BL62" i="19" l="1"/>
  <c r="BJ62" i="19"/>
  <c r="AU62" i="19" s="1"/>
  <c r="BH62" i="19"/>
  <c r="AS62" i="19"/>
  <c r="L64" i="21"/>
  <c r="J64" i="21"/>
  <c r="K64" i="21" s="1"/>
  <c r="AC65" i="19"/>
  <c r="Z65" i="19" s="1"/>
  <c r="AQ66" i="19"/>
  <c r="AW61" i="21"/>
  <c r="T61" i="21" s="1"/>
  <c r="U61" i="21"/>
  <c r="D62" i="21"/>
  <c r="R56" i="18"/>
  <c r="AD57" i="18" s="1"/>
  <c r="AA57" i="18" s="1"/>
  <c r="K56" i="18"/>
  <c r="AO62" i="21" l="1"/>
  <c r="V61" i="21"/>
  <c r="AQ66" i="21"/>
  <c r="AC65" i="21"/>
  <c r="Z65" i="21" s="1"/>
  <c r="H65" i="19"/>
  <c r="AH65" i="19"/>
  <c r="J65" i="19" s="1"/>
  <c r="K65" i="19" s="1"/>
  <c r="BM62" i="19"/>
  <c r="AF62" i="19"/>
  <c r="BN62" i="19"/>
  <c r="AG62" i="19"/>
  <c r="AX62" i="19"/>
  <c r="AY62" i="19"/>
  <c r="BO62" i="19"/>
  <c r="BK57" i="18"/>
  <c r="AV56" i="18"/>
  <c r="AR58" i="18"/>
  <c r="O57" i="18"/>
  <c r="O57" i="1" s="1"/>
  <c r="AC57" i="18"/>
  <c r="Z57" i="18" s="1"/>
  <c r="AQ58" i="18"/>
  <c r="AU56" i="18"/>
  <c r="BI57" i="18"/>
  <c r="B56" i="18"/>
  <c r="L56" i="1" s="1"/>
  <c r="F56" i="18"/>
  <c r="AT56" i="18" s="1"/>
  <c r="I62" i="19" l="1"/>
  <c r="BI63" i="19"/>
  <c r="H65" i="21"/>
  <c r="AH65" i="21"/>
  <c r="J65" i="21" s="1"/>
  <c r="K65" i="21" s="1"/>
  <c r="E62" i="19"/>
  <c r="F62" i="19" s="1"/>
  <c r="AJ62" i="19"/>
  <c r="Q62" i="19" s="1"/>
  <c r="AC66" i="19"/>
  <c r="Z66" i="19" s="1"/>
  <c r="AQ67" i="19"/>
  <c r="AI62" i="19"/>
  <c r="BH62" i="21"/>
  <c r="AS62" i="21"/>
  <c r="BL62" i="21"/>
  <c r="BJ62" i="21"/>
  <c r="AU62" i="21" s="1"/>
  <c r="H57" i="18"/>
  <c r="N57" i="1" s="1"/>
  <c r="AB57" i="18"/>
  <c r="Y57" i="18" s="1"/>
  <c r="AP58" i="18"/>
  <c r="BG57" i="18"/>
  <c r="W56" i="18"/>
  <c r="X56" i="18" s="1"/>
  <c r="P56" i="1" s="1"/>
  <c r="BG63" i="19" l="1"/>
  <c r="AT62" i="19"/>
  <c r="P62" i="19"/>
  <c r="AK62" i="19" s="1"/>
  <c r="BM62" i="21"/>
  <c r="AF62" i="21"/>
  <c r="AL62" i="19"/>
  <c r="R62" i="19"/>
  <c r="AV62" i="19" s="1"/>
  <c r="AB63" i="19"/>
  <c r="Y63" i="19" s="1"/>
  <c r="AP64" i="19"/>
  <c r="AC66" i="21"/>
  <c r="Z66" i="21" s="1"/>
  <c r="AQ67" i="21"/>
  <c r="BN62" i="21"/>
  <c r="AG62" i="21"/>
  <c r="H66" i="19"/>
  <c r="AY62" i="21"/>
  <c r="AI62" i="21" s="1"/>
  <c r="BO62" i="21"/>
  <c r="C57" i="18"/>
  <c r="M57" i="1" s="1"/>
  <c r="S56" i="18"/>
  <c r="AN56" i="18"/>
  <c r="AM56" i="18" s="1"/>
  <c r="Q56" i="1" s="1"/>
  <c r="CJ56" i="1" s="1"/>
  <c r="R56" i="1" l="1"/>
  <c r="H66" i="21"/>
  <c r="AH66" i="21"/>
  <c r="J66" i="21" s="1"/>
  <c r="K66" i="21" s="1"/>
  <c r="P62" i="21"/>
  <c r="AD63" i="19"/>
  <c r="AA63" i="19" s="1"/>
  <c r="AR64" i="19"/>
  <c r="W62" i="19"/>
  <c r="X62" i="19" s="1"/>
  <c r="B62" i="19"/>
  <c r="E62" i="21"/>
  <c r="AJ62" i="21"/>
  <c r="Q62" i="21" s="1"/>
  <c r="R62" i="21" s="1"/>
  <c r="I62" i="21"/>
  <c r="BI63" i="21"/>
  <c r="C63" i="19"/>
  <c r="AE63" i="19"/>
  <c r="BK63" i="19"/>
  <c r="AW56" i="18"/>
  <c r="T56" i="18" s="1"/>
  <c r="AK62" i="21" l="1"/>
  <c r="O63" i="19"/>
  <c r="AV62" i="21"/>
  <c r="AR64" i="21"/>
  <c r="AD63" i="21"/>
  <c r="AA63" i="21" s="1"/>
  <c r="BK63" i="21"/>
  <c r="D63" i="19"/>
  <c r="AN62" i="19"/>
  <c r="AM62" i="19" s="1"/>
  <c r="S62" i="19"/>
  <c r="AQ68" i="21"/>
  <c r="AC67" i="21"/>
  <c r="Z67" i="21" s="1"/>
  <c r="F62" i="21"/>
  <c r="AL62" i="21"/>
  <c r="B62" i="21" s="1"/>
  <c r="U56" i="18"/>
  <c r="S56" i="1" s="1"/>
  <c r="AO57" i="18"/>
  <c r="V56" i="18"/>
  <c r="AW62" i="19" l="1"/>
  <c r="T62" i="19" s="1"/>
  <c r="U62" i="19" s="1"/>
  <c r="AX63" i="21"/>
  <c r="O63" i="21"/>
  <c r="H67" i="21"/>
  <c r="AH67" i="21"/>
  <c r="J67" i="21" s="1"/>
  <c r="K67" i="21" s="1"/>
  <c r="AB63" i="21"/>
  <c r="Y63" i="21" s="1"/>
  <c r="AT62" i="21"/>
  <c r="AP64" i="21"/>
  <c r="W62" i="21"/>
  <c r="X62" i="21" s="1"/>
  <c r="BG63" i="21"/>
  <c r="BJ57" i="18"/>
  <c r="BL57" i="18"/>
  <c r="BH57" i="18"/>
  <c r="AE57" i="18" s="1"/>
  <c r="D57" i="18" s="1"/>
  <c r="AS57" i="18"/>
  <c r="AN62" i="21" l="1"/>
  <c r="AM62" i="21" s="1"/>
  <c r="S62" i="21"/>
  <c r="AC68" i="21"/>
  <c r="Z68" i="21" s="1"/>
  <c r="AQ69" i="21"/>
  <c r="C63" i="21"/>
  <c r="AE63" i="21"/>
  <c r="BN57" i="18"/>
  <c r="AH57" i="18"/>
  <c r="J57" i="18" s="1"/>
  <c r="V62" i="19"/>
  <c r="AO63" i="19"/>
  <c r="BO57" i="18"/>
  <c r="AY57" i="18"/>
  <c r="BM57" i="18"/>
  <c r="AF57" i="18"/>
  <c r="E57" i="18" s="1"/>
  <c r="AG57" i="18"/>
  <c r="I57" i="18" s="1"/>
  <c r="AX57" i="18"/>
  <c r="K57" i="18" l="1"/>
  <c r="AC58" i="18" s="1"/>
  <c r="Z58" i="18" s="1"/>
  <c r="AI57" i="18"/>
  <c r="P57" i="18" s="1"/>
  <c r="BH63" i="19"/>
  <c r="AS63" i="19"/>
  <c r="BL63" i="19"/>
  <c r="BJ63" i="19"/>
  <c r="H68" i="21"/>
  <c r="D63" i="21"/>
  <c r="AW62" i="21"/>
  <c r="T62" i="21"/>
  <c r="U62" i="21" s="1"/>
  <c r="AU57" i="18"/>
  <c r="AK57" i="18"/>
  <c r="BI58" i="18"/>
  <c r="AJ57" i="18"/>
  <c r="AQ59" i="18" l="1"/>
  <c r="AU63" i="19"/>
  <c r="AG63" i="19"/>
  <c r="BN63" i="19"/>
  <c r="BO63" i="19"/>
  <c r="AY63" i="19"/>
  <c r="AI63" i="19" s="1"/>
  <c r="V62" i="21"/>
  <c r="AO63" i="21"/>
  <c r="BM63" i="19"/>
  <c r="AF63" i="19"/>
  <c r="H58" i="18"/>
  <c r="N58" i="1" s="1"/>
  <c r="Q57" i="18"/>
  <c r="AL57" i="18" s="1"/>
  <c r="BL63" i="21" l="1"/>
  <c r="BH63" i="21"/>
  <c r="BJ63" i="21"/>
  <c r="AS63" i="21"/>
  <c r="P63" i="19"/>
  <c r="I63" i="19"/>
  <c r="BI64" i="19"/>
  <c r="R57" i="18"/>
  <c r="BK58" i="18" s="1"/>
  <c r="E63" i="19"/>
  <c r="AJ63" i="19"/>
  <c r="Q63" i="19" s="1"/>
  <c r="R63" i="19" s="1"/>
  <c r="AV57" i="18" l="1"/>
  <c r="AR59" i="18"/>
  <c r="AD58" i="18"/>
  <c r="AA58" i="18" s="1"/>
  <c r="O58" i="18" s="1"/>
  <c r="O58" i="1" s="1"/>
  <c r="BK64" i="19"/>
  <c r="AR65" i="19"/>
  <c r="AV63" i="19"/>
  <c r="AD64" i="19"/>
  <c r="AA64" i="19" s="1"/>
  <c r="F63" i="19"/>
  <c r="AL63" i="19"/>
  <c r="AU63" i="21"/>
  <c r="BN63" i="21"/>
  <c r="AG63" i="21"/>
  <c r="BM63" i="21"/>
  <c r="AF63" i="21"/>
  <c r="AK63" i="19"/>
  <c r="BO63" i="21"/>
  <c r="AY63" i="21"/>
  <c r="AI63" i="21" s="1"/>
  <c r="F57" i="18"/>
  <c r="AT57" i="18" s="1"/>
  <c r="B63" i="19" l="1"/>
  <c r="AP65" i="19"/>
  <c r="AT63" i="19"/>
  <c r="AB64" i="19"/>
  <c r="Y64" i="19" s="1"/>
  <c r="BG64" i="19"/>
  <c r="W63" i="19"/>
  <c r="X63" i="19" s="1"/>
  <c r="O64" i="19"/>
  <c r="BI64" i="21"/>
  <c r="I63" i="21"/>
  <c r="E63" i="21"/>
  <c r="F63" i="21" s="1"/>
  <c r="AJ63" i="21"/>
  <c r="Q63" i="21" s="1"/>
  <c r="P63" i="21"/>
  <c r="AB58" i="18"/>
  <c r="Y58" i="18" s="1"/>
  <c r="AP59" i="18"/>
  <c r="BG58" i="18"/>
  <c r="W57" i="18"/>
  <c r="X57" i="18" s="1"/>
  <c r="P57" i="1" s="1"/>
  <c r="B57" i="18"/>
  <c r="L57" i="1" s="1"/>
  <c r="BG64" i="21" l="1"/>
  <c r="AT63" i="21"/>
  <c r="AK63" i="21"/>
  <c r="AL63" i="21"/>
  <c r="R63" i="21"/>
  <c r="AV63" i="21" s="1"/>
  <c r="AE64" i="19"/>
  <c r="C64" i="19"/>
  <c r="AB64" i="21"/>
  <c r="Y64" i="21" s="1"/>
  <c r="AP65" i="21"/>
  <c r="AN63" i="19"/>
  <c r="AM63" i="19" s="1"/>
  <c r="S63" i="19"/>
  <c r="AN57" i="18"/>
  <c r="AM57" i="18" s="1"/>
  <c r="Q57" i="1" s="1"/>
  <c r="CJ57" i="1" s="1"/>
  <c r="S57" i="18"/>
  <c r="C58" i="18"/>
  <c r="M58" i="1" s="1"/>
  <c r="W63" i="21" l="1"/>
  <c r="X63" i="21" s="1"/>
  <c r="AN63" i="21" s="1"/>
  <c r="AM63" i="21" s="1"/>
  <c r="B63" i="21"/>
  <c r="BK64" i="21"/>
  <c r="D64" i="19"/>
  <c r="AR65" i="21"/>
  <c r="AD64" i="21"/>
  <c r="AA64" i="21" s="1"/>
  <c r="S63" i="21"/>
  <c r="T63" i="21" s="1"/>
  <c r="AW63" i="19"/>
  <c r="C64" i="21"/>
  <c r="AE64" i="21"/>
  <c r="R57" i="1"/>
  <c r="AW57" i="18"/>
  <c r="T57" i="18" s="1"/>
  <c r="AW63" i="21" l="1"/>
  <c r="T63" i="19"/>
  <c r="U63" i="19" s="1"/>
  <c r="AO64" i="19"/>
  <c r="V63" i="19"/>
  <c r="AX64" i="21"/>
  <c r="O64" i="21"/>
  <c r="U63" i="21"/>
  <c r="D64" i="21"/>
  <c r="AH66" i="19"/>
  <c r="AX66" i="19"/>
  <c r="U57" i="18"/>
  <c r="S57" i="1" s="1"/>
  <c r="AO58" i="18"/>
  <c r="V57" i="18"/>
  <c r="AS64" i="19" l="1"/>
  <c r="BH64" i="19"/>
  <c r="BL64" i="19"/>
  <c r="BJ64" i="19"/>
  <c r="AO64" i="21"/>
  <c r="V63" i="21"/>
  <c r="J66" i="19"/>
  <c r="K66" i="19" s="1"/>
  <c r="BJ58" i="18"/>
  <c r="AG58" i="18" s="1"/>
  <c r="I58" i="18" s="1"/>
  <c r="BL58" i="18"/>
  <c r="BH58" i="18"/>
  <c r="AE58" i="18" s="1"/>
  <c r="D58" i="18" s="1"/>
  <c r="AS58" i="18"/>
  <c r="BJ64" i="21" l="1"/>
  <c r="AU64" i="21" s="1"/>
  <c r="BH64" i="21"/>
  <c r="AS64" i="21"/>
  <c r="BL64" i="21"/>
  <c r="AC67" i="19"/>
  <c r="Z67" i="19" s="1"/>
  <c r="AQ68" i="19"/>
  <c r="BN58" i="18"/>
  <c r="AH58" i="18"/>
  <c r="J58" i="18" s="1"/>
  <c r="AU64" i="19"/>
  <c r="BN64" i="19"/>
  <c r="AG64" i="19"/>
  <c r="BO64" i="19"/>
  <c r="AY64" i="19"/>
  <c r="AI64" i="19" s="1"/>
  <c r="BO58" i="18"/>
  <c r="AY58" i="18"/>
  <c r="BM64" i="19"/>
  <c r="AF64" i="19"/>
  <c r="BM58" i="18"/>
  <c r="AX58" i="18"/>
  <c r="AF58" i="18"/>
  <c r="E58" i="18" s="1"/>
  <c r="E64" i="19" l="1"/>
  <c r="AJ64" i="19"/>
  <c r="Q64" i="19" s="1"/>
  <c r="R64" i="19" s="1"/>
  <c r="AV64" i="19" s="1"/>
  <c r="AI58" i="18"/>
  <c r="P58" i="18" s="1"/>
  <c r="AK58" i="18" s="1"/>
  <c r="AY64" i="21"/>
  <c r="AI64" i="21" s="1"/>
  <c r="BO64" i="21"/>
  <c r="P64" i="19"/>
  <c r="BM64" i="21"/>
  <c r="AF64" i="21"/>
  <c r="H67" i="19"/>
  <c r="BN64" i="21"/>
  <c r="AG64" i="21"/>
  <c r="I64" i="19"/>
  <c r="BI65" i="19"/>
  <c r="AJ58" i="18"/>
  <c r="Q58" i="18" s="1"/>
  <c r="AL58" i="18" s="1"/>
  <c r="AK64" i="19" l="1"/>
  <c r="BK65" i="19"/>
  <c r="BI65" i="21"/>
  <c r="I64" i="21"/>
  <c r="P64" i="21"/>
  <c r="E64" i="21"/>
  <c r="AJ64" i="21"/>
  <c r="Q64" i="21" s="1"/>
  <c r="R64" i="21" s="1"/>
  <c r="AD65" i="19"/>
  <c r="AA65" i="19" s="1"/>
  <c r="AR66" i="19"/>
  <c r="F64" i="19"/>
  <c r="AT64" i="19" s="1"/>
  <c r="AL64" i="19"/>
  <c r="B64" i="19" s="1"/>
  <c r="K58" i="18"/>
  <c r="R58" i="18"/>
  <c r="AK64" i="21" l="1"/>
  <c r="F64" i="21"/>
  <c r="AL64" i="21"/>
  <c r="B64" i="21" s="1"/>
  <c r="O65" i="19"/>
  <c r="BK65" i="21"/>
  <c r="AV64" i="21"/>
  <c r="AD65" i="21"/>
  <c r="AA65" i="21" s="1"/>
  <c r="AR66" i="21"/>
  <c r="AB65" i="19"/>
  <c r="Y65" i="19" s="1"/>
  <c r="AP66" i="19"/>
  <c r="BG65" i="19"/>
  <c r="W64" i="19"/>
  <c r="X64" i="19" s="1"/>
  <c r="AH67" i="19"/>
  <c r="AV58" i="18"/>
  <c r="AD59" i="18"/>
  <c r="AA59" i="18" s="1"/>
  <c r="AR60" i="18"/>
  <c r="BK59" i="18"/>
  <c r="F58" i="18"/>
  <c r="AT58" i="18" s="1"/>
  <c r="B58" i="18"/>
  <c r="L58" i="1" s="1"/>
  <c r="AU58" i="18"/>
  <c r="AC59" i="18"/>
  <c r="Z59" i="18" s="1"/>
  <c r="AQ60" i="18"/>
  <c r="BI59" i="18"/>
  <c r="AN64" i="19" l="1"/>
  <c r="AM64" i="19" s="1"/>
  <c r="S64" i="19"/>
  <c r="T64" i="19" s="1"/>
  <c r="AX65" i="21"/>
  <c r="O65" i="21"/>
  <c r="C65" i="19"/>
  <c r="AE65" i="19"/>
  <c r="AP66" i="21"/>
  <c r="AT64" i="21"/>
  <c r="AB65" i="21"/>
  <c r="Y65" i="21" s="1"/>
  <c r="BG65" i="21"/>
  <c r="W64" i="21"/>
  <c r="X64" i="21" s="1"/>
  <c r="W58" i="18"/>
  <c r="X58" i="18" s="1"/>
  <c r="P58" i="1" s="1"/>
  <c r="J67" i="19"/>
  <c r="K67" i="19" s="1"/>
  <c r="O59" i="18"/>
  <c r="O59" i="1" s="1"/>
  <c r="H59" i="18"/>
  <c r="N59" i="1" s="1"/>
  <c r="AB59" i="18"/>
  <c r="Y59" i="18" s="1"/>
  <c r="AP60" i="18"/>
  <c r="BG59" i="18"/>
  <c r="S58" i="18" l="1"/>
  <c r="AN64" i="21"/>
  <c r="AM64" i="21" s="1"/>
  <c r="S64" i="21"/>
  <c r="D65" i="19"/>
  <c r="AW64" i="19"/>
  <c r="U64" i="19"/>
  <c r="C65" i="21"/>
  <c r="AE65" i="21"/>
  <c r="AQ69" i="19"/>
  <c r="AC68" i="19"/>
  <c r="Z68" i="19" s="1"/>
  <c r="AN58" i="18"/>
  <c r="AM58" i="18" s="1"/>
  <c r="Q58" i="1" s="1"/>
  <c r="CJ58" i="1" s="1"/>
  <c r="C59" i="18"/>
  <c r="M59" i="1" s="1"/>
  <c r="R58" i="1" l="1"/>
  <c r="T58" i="18"/>
  <c r="AW58" i="18"/>
  <c r="V58" i="18" s="1"/>
  <c r="D65" i="21"/>
  <c r="AW64" i="21"/>
  <c r="T64" i="21"/>
  <c r="U64" i="21" s="1"/>
  <c r="H68" i="19"/>
  <c r="AO65" i="19"/>
  <c r="V64" i="19"/>
  <c r="AH68" i="21"/>
  <c r="U58" i="18"/>
  <c r="S58" i="1" s="1"/>
  <c r="AO59" i="18" l="1"/>
  <c r="BJ59" i="18" s="1"/>
  <c r="AG59" i="18" s="1"/>
  <c r="I59" i="18" s="1"/>
  <c r="V64" i="21"/>
  <c r="AO65" i="21"/>
  <c r="BH65" i="19"/>
  <c r="AS65" i="19"/>
  <c r="BJ65" i="19"/>
  <c r="BL65" i="19"/>
  <c r="AX68" i="19"/>
  <c r="J68" i="21"/>
  <c r="K68" i="21" s="1"/>
  <c r="BH59" i="18"/>
  <c r="AS59" i="18"/>
  <c r="BL59" i="18" l="1"/>
  <c r="AX59" i="18" s="1"/>
  <c r="AU65" i="19"/>
  <c r="BN65" i="19"/>
  <c r="AG65" i="19"/>
  <c r="AY65" i="19"/>
  <c r="BO65" i="19"/>
  <c r="AC69" i="21"/>
  <c r="Z69" i="21" s="1"/>
  <c r="AQ70" i="21"/>
  <c r="BM65" i="19"/>
  <c r="AF65" i="19"/>
  <c r="BM59" i="18"/>
  <c r="AF59" i="18"/>
  <c r="E59" i="18" s="1"/>
  <c r="BH65" i="21"/>
  <c r="BJ65" i="21"/>
  <c r="BL65" i="21"/>
  <c r="AS65" i="21"/>
  <c r="AH68" i="19"/>
  <c r="BN59" i="18"/>
  <c r="AH59" i="18"/>
  <c r="J59" i="18" s="1"/>
  <c r="K59" i="18" s="1"/>
  <c r="AE59" i="18"/>
  <c r="D59" i="18" s="1"/>
  <c r="AY59" i="18"/>
  <c r="BO59" i="18" l="1"/>
  <c r="AC60" i="18"/>
  <c r="Z60" i="18" s="1"/>
  <c r="H60" i="18" s="1"/>
  <c r="N60" i="1" s="1"/>
  <c r="AU59" i="18"/>
  <c r="AQ61" i="18"/>
  <c r="AJ65" i="19"/>
  <c r="Q65" i="19" s="1"/>
  <c r="AI65" i="19"/>
  <c r="I65" i="19"/>
  <c r="BI66" i="19"/>
  <c r="BO65" i="21"/>
  <c r="AY65" i="21"/>
  <c r="AI65" i="21" s="1"/>
  <c r="E65" i="19"/>
  <c r="F65" i="19" s="1"/>
  <c r="BG66" i="19" s="1"/>
  <c r="AU65" i="21"/>
  <c r="BN65" i="21"/>
  <c r="AG65" i="21"/>
  <c r="H69" i="21"/>
  <c r="BM65" i="21"/>
  <c r="AF65" i="21"/>
  <c r="J68" i="19"/>
  <c r="K68" i="19" s="1"/>
  <c r="AI59" i="18"/>
  <c r="BI60" i="18"/>
  <c r="AJ59" i="18"/>
  <c r="E65" i="21" l="1"/>
  <c r="F65" i="21" s="1"/>
  <c r="AJ65" i="21"/>
  <c r="Q65" i="21" s="1"/>
  <c r="P65" i="19"/>
  <c r="AK65" i="19" s="1"/>
  <c r="AP67" i="19"/>
  <c r="AB66" i="19"/>
  <c r="Y66" i="19" s="1"/>
  <c r="AT65" i="19"/>
  <c r="AL65" i="19"/>
  <c r="R65" i="19"/>
  <c r="P65" i="21"/>
  <c r="AQ70" i="19"/>
  <c r="AC69" i="19"/>
  <c r="Z69" i="19" s="1"/>
  <c r="I65" i="21"/>
  <c r="BI66" i="21"/>
  <c r="Q59" i="18"/>
  <c r="AL59" i="18" s="1"/>
  <c r="P59" i="18"/>
  <c r="AK59" i="18" s="1"/>
  <c r="BG66" i="21" l="1"/>
  <c r="AT65" i="21"/>
  <c r="B65" i="19"/>
  <c r="AK65" i="21"/>
  <c r="H69" i="19"/>
  <c r="AD66" i="19"/>
  <c r="AA66" i="19" s="1"/>
  <c r="O66" i="19" s="1"/>
  <c r="AR67" i="19"/>
  <c r="AV65" i="19"/>
  <c r="BK66" i="19"/>
  <c r="AL65" i="21"/>
  <c r="R65" i="21"/>
  <c r="AV65" i="21" s="1"/>
  <c r="AP67" i="21"/>
  <c r="AB66" i="21"/>
  <c r="Y66" i="21" s="1"/>
  <c r="C66" i="19"/>
  <c r="AE66" i="19"/>
  <c r="R59" i="18"/>
  <c r="AR61" i="18" s="1"/>
  <c r="W65" i="19"/>
  <c r="X65" i="19" s="1"/>
  <c r="AH69" i="19"/>
  <c r="AH69" i="21"/>
  <c r="F59" i="18"/>
  <c r="AT59" i="18" s="1"/>
  <c r="B65" i="21" l="1"/>
  <c r="BK60" i="18"/>
  <c r="AV59" i="18"/>
  <c r="AD60" i="18"/>
  <c r="AA60" i="18" s="1"/>
  <c r="O60" i="18" s="1"/>
  <c r="O60" i="1" s="1"/>
  <c r="AD66" i="21"/>
  <c r="AA66" i="21" s="1"/>
  <c r="AR67" i="21"/>
  <c r="W65" i="21"/>
  <c r="X65" i="21" s="1"/>
  <c r="C66" i="21"/>
  <c r="AE66" i="21"/>
  <c r="D66" i="19"/>
  <c r="AN65" i="19"/>
  <c r="AM65" i="19" s="1"/>
  <c r="S65" i="19"/>
  <c r="BK66" i="21"/>
  <c r="J69" i="21"/>
  <c r="K69" i="21" s="1"/>
  <c r="J69" i="19"/>
  <c r="K69" i="19" s="1"/>
  <c r="W59" i="18"/>
  <c r="X59" i="18" s="1"/>
  <c r="B59" i="18"/>
  <c r="L59" i="1" s="1"/>
  <c r="AP61" i="18"/>
  <c r="AB60" i="18"/>
  <c r="Y60" i="18" s="1"/>
  <c r="BG60" i="18"/>
  <c r="AQ71" i="21" l="1"/>
  <c r="AC70" i="21"/>
  <c r="Z70" i="21" s="1"/>
  <c r="AN65" i="21"/>
  <c r="AM65" i="21" s="1"/>
  <c r="S65" i="21"/>
  <c r="T65" i="21" s="1"/>
  <c r="O66" i="21"/>
  <c r="AC70" i="19"/>
  <c r="Z70" i="19" s="1"/>
  <c r="AQ71" i="19"/>
  <c r="D66" i="21"/>
  <c r="AW65" i="19"/>
  <c r="T65" i="19"/>
  <c r="U65" i="19" s="1"/>
  <c r="AN59" i="18"/>
  <c r="AM59" i="18" s="1"/>
  <c r="Q59" i="1" s="1"/>
  <c r="CJ59" i="1" s="1"/>
  <c r="P59" i="1"/>
  <c r="C60" i="18"/>
  <c r="M60" i="1" s="1"/>
  <c r="S59" i="18"/>
  <c r="AW65" i="21" l="1"/>
  <c r="U65" i="21"/>
  <c r="H70" i="21"/>
  <c r="AO66" i="19"/>
  <c r="V65" i="19"/>
  <c r="H70" i="19"/>
  <c r="AH70" i="19"/>
  <c r="R59" i="1"/>
  <c r="AW59" i="18"/>
  <c r="T59" i="18" s="1"/>
  <c r="AS66" i="19" l="1"/>
  <c r="BH66" i="19"/>
  <c r="BJ66" i="19"/>
  <c r="AU66" i="19" s="1"/>
  <c r="BL66" i="19"/>
  <c r="AO66" i="21"/>
  <c r="V65" i="21"/>
  <c r="J70" i="19"/>
  <c r="U59" i="18"/>
  <c r="S59" i="1" s="1"/>
  <c r="AO60" i="18"/>
  <c r="AS60" i="18" s="1"/>
  <c r="V59" i="18"/>
  <c r="BL66" i="21" l="1"/>
  <c r="AS66" i="21"/>
  <c r="BH66" i="21"/>
  <c r="BJ66" i="21"/>
  <c r="AU66" i="21" s="1"/>
  <c r="AY66" i="19"/>
  <c r="AI66" i="19" s="1"/>
  <c r="BO66" i="19"/>
  <c r="AG66" i="19"/>
  <c r="BN66" i="19"/>
  <c r="BM66" i="19"/>
  <c r="AF66" i="19"/>
  <c r="AH70" i="21"/>
  <c r="BJ60" i="18"/>
  <c r="AH60" i="18" s="1"/>
  <c r="J60" i="18" s="1"/>
  <c r="K60" i="18" s="1"/>
  <c r="AU60" i="18" s="1"/>
  <c r="BL60" i="18"/>
  <c r="AX60" i="18" s="1"/>
  <c r="BH60" i="18"/>
  <c r="AQ62" i="18" l="1"/>
  <c r="AC61" i="18"/>
  <c r="Z61" i="18" s="1"/>
  <c r="BN66" i="21"/>
  <c r="AG66" i="21"/>
  <c r="AY60" i="18"/>
  <c r="I66" i="19"/>
  <c r="BI67" i="19"/>
  <c r="BM66" i="21"/>
  <c r="AF66" i="21"/>
  <c r="AJ66" i="19"/>
  <c r="Q66" i="19" s="1"/>
  <c r="R66" i="19" s="1"/>
  <c r="AV66" i="19" s="1"/>
  <c r="E66" i="19"/>
  <c r="BM60" i="18"/>
  <c r="AF60" i="18"/>
  <c r="E60" i="18" s="1"/>
  <c r="P66" i="19"/>
  <c r="AK66" i="19" s="1"/>
  <c r="AX66" i="21"/>
  <c r="BO66" i="21"/>
  <c r="AY66" i="21"/>
  <c r="J70" i="21"/>
  <c r="BO60" i="18"/>
  <c r="AG60" i="18"/>
  <c r="I60" i="18" s="1"/>
  <c r="BN60" i="18"/>
  <c r="AE60" i="18"/>
  <c r="D60" i="18" s="1"/>
  <c r="AJ66" i="21" l="1"/>
  <c r="Q66" i="21" s="1"/>
  <c r="R66" i="21" s="1"/>
  <c r="AJ60" i="18"/>
  <c r="Q60" i="18" s="1"/>
  <c r="AL60" i="18" s="1"/>
  <c r="AI66" i="21"/>
  <c r="I66" i="21"/>
  <c r="BI67" i="21"/>
  <c r="F66" i="19"/>
  <c r="AT66" i="19" s="1"/>
  <c r="AL66" i="19"/>
  <c r="B66" i="19" s="1"/>
  <c r="AD67" i="19"/>
  <c r="AA67" i="19" s="1"/>
  <c r="AR68" i="19"/>
  <c r="BK67" i="19"/>
  <c r="E66" i="21"/>
  <c r="F66" i="21" s="1"/>
  <c r="BG67" i="21" s="1"/>
  <c r="H61" i="18"/>
  <c r="N61" i="1" s="1"/>
  <c r="BI61" i="18"/>
  <c r="AI60" i="18"/>
  <c r="P60" i="18" s="1"/>
  <c r="AK60" i="18" s="1"/>
  <c r="F60" i="18"/>
  <c r="AT60" i="18" s="1"/>
  <c r="AD67" i="21" l="1"/>
  <c r="AA67" i="21" s="1"/>
  <c r="AV66" i="21"/>
  <c r="AR68" i="21"/>
  <c r="AL66" i="21"/>
  <c r="AP68" i="19"/>
  <c r="AB67" i="19"/>
  <c r="Y67" i="19" s="1"/>
  <c r="W66" i="19"/>
  <c r="X66" i="19" s="1"/>
  <c r="BG67" i="19"/>
  <c r="O67" i="19"/>
  <c r="W66" i="21"/>
  <c r="X66" i="21" s="1"/>
  <c r="AP68" i="21"/>
  <c r="AT66" i="21"/>
  <c r="AB67" i="21"/>
  <c r="Y67" i="21" s="1"/>
  <c r="P66" i="21"/>
  <c r="AK66" i="21" s="1"/>
  <c r="BK67" i="21"/>
  <c r="AP62" i="18"/>
  <c r="AB61" i="18"/>
  <c r="Y61" i="18" s="1"/>
  <c r="BG61" i="18"/>
  <c r="R60" i="18"/>
  <c r="AN66" i="21" l="1"/>
  <c r="AM66" i="21" s="1"/>
  <c r="C67" i="21"/>
  <c r="AE67" i="21"/>
  <c r="C67" i="19"/>
  <c r="AE67" i="19"/>
  <c r="AX67" i="21"/>
  <c r="O67" i="21"/>
  <c r="B66" i="21"/>
  <c r="AN66" i="19"/>
  <c r="AM66" i="19" s="1"/>
  <c r="S66" i="19"/>
  <c r="T66" i="19" s="1"/>
  <c r="C61" i="18"/>
  <c r="M61" i="1" s="1"/>
  <c r="B60" i="18"/>
  <c r="L60" i="1" s="1"/>
  <c r="W60" i="18"/>
  <c r="X60" i="18" s="1"/>
  <c r="P60" i="1" s="1"/>
  <c r="AD61" i="18"/>
  <c r="AA61" i="18" s="1"/>
  <c r="AR62" i="18"/>
  <c r="AV60" i="18"/>
  <c r="BK61" i="18"/>
  <c r="AW66" i="19" l="1"/>
  <c r="U66" i="19"/>
  <c r="D67" i="21"/>
  <c r="S66" i="21"/>
  <c r="D67" i="19"/>
  <c r="O61" i="18"/>
  <c r="O61" i="1" s="1"/>
  <c r="S60" i="18"/>
  <c r="AN60" i="18"/>
  <c r="AM60" i="18" s="1"/>
  <c r="Q60" i="1" s="1"/>
  <c r="CJ60" i="1" s="1"/>
  <c r="R60" i="1" l="1"/>
  <c r="AW66" i="21"/>
  <c r="T66" i="21"/>
  <c r="U66" i="21" s="1"/>
  <c r="V66" i="19"/>
  <c r="AO67" i="19"/>
  <c r="AW60" i="18"/>
  <c r="AO61" i="18" s="1"/>
  <c r="T60" i="18" l="1"/>
  <c r="AS67" i="19"/>
  <c r="BH67" i="19"/>
  <c r="BL67" i="19"/>
  <c r="BJ67" i="19"/>
  <c r="AU67" i="19" s="1"/>
  <c r="V66" i="21"/>
  <c r="AO67" i="21"/>
  <c r="BJ61" i="18"/>
  <c r="AH61" i="18" s="1"/>
  <c r="J61" i="18" s="1"/>
  <c r="BH61" i="18"/>
  <c r="AF61" i="18" s="1"/>
  <c r="E61" i="18" s="1"/>
  <c r="BL61" i="18"/>
  <c r="AY61" i="18" s="1"/>
  <c r="V60" i="18"/>
  <c r="U60" i="18"/>
  <c r="S60" i="1" s="1"/>
  <c r="BJ67" i="21" l="1"/>
  <c r="AU67" i="21" s="1"/>
  <c r="BH67" i="21"/>
  <c r="AS67" i="21"/>
  <c r="BL67" i="21"/>
  <c r="AG67" i="19"/>
  <c r="BN67" i="19"/>
  <c r="BO67" i="19"/>
  <c r="AY67" i="19"/>
  <c r="AI67" i="19" s="1"/>
  <c r="BM67" i="19"/>
  <c r="AF67" i="19"/>
  <c r="BN61" i="18"/>
  <c r="BM61" i="18"/>
  <c r="BO61" i="18"/>
  <c r="AS61" i="18"/>
  <c r="I67" i="19" l="1"/>
  <c r="BI68" i="19"/>
  <c r="E67" i="19"/>
  <c r="AJ67" i="19"/>
  <c r="Q67" i="19" s="1"/>
  <c r="R67" i="19" s="1"/>
  <c r="BK68" i="19" s="1"/>
  <c r="AY67" i="21"/>
  <c r="BO67" i="21"/>
  <c r="P67" i="19"/>
  <c r="BM67" i="21"/>
  <c r="AF67" i="21"/>
  <c r="BN67" i="21"/>
  <c r="AG67" i="21"/>
  <c r="AE61" i="18"/>
  <c r="D61" i="18" s="1"/>
  <c r="AG61" i="18"/>
  <c r="I61" i="18" s="1"/>
  <c r="AX61" i="18"/>
  <c r="AK67" i="19" l="1"/>
  <c r="BI68" i="21"/>
  <c r="I67" i="21"/>
  <c r="AJ67" i="21"/>
  <c r="Q67" i="21" s="1"/>
  <c r="AI67" i="21"/>
  <c r="AD68" i="19"/>
  <c r="AA68" i="19" s="1"/>
  <c r="AR69" i="19"/>
  <c r="AV67" i="19"/>
  <c r="E67" i="21"/>
  <c r="F67" i="21" s="1"/>
  <c r="F67" i="19"/>
  <c r="AL67" i="19"/>
  <c r="B67" i="19" s="1"/>
  <c r="AI61" i="18"/>
  <c r="P61" i="18" s="1"/>
  <c r="AK61" i="18" s="1"/>
  <c r="AJ61" i="18"/>
  <c r="BG68" i="21" l="1"/>
  <c r="AT67" i="21"/>
  <c r="O68" i="19"/>
  <c r="P67" i="21"/>
  <c r="AK67" i="21" s="1"/>
  <c r="AL67" i="21"/>
  <c r="R67" i="21"/>
  <c r="AV67" i="21" s="1"/>
  <c r="AP69" i="19"/>
  <c r="AB68" i="19"/>
  <c r="Y68" i="19" s="1"/>
  <c r="AT67" i="19"/>
  <c r="W67" i="19"/>
  <c r="X67" i="19" s="1"/>
  <c r="BG68" i="19"/>
  <c r="AP69" i="21"/>
  <c r="AB68" i="21"/>
  <c r="Y68" i="21" s="1"/>
  <c r="Q61" i="18"/>
  <c r="AL61" i="18" s="1"/>
  <c r="W67" i="21" l="1"/>
  <c r="X67" i="21" s="1"/>
  <c r="AN67" i="21" s="1"/>
  <c r="AM67" i="21" s="1"/>
  <c r="R61" i="18"/>
  <c r="AD62" i="18" s="1"/>
  <c r="AA62" i="18" s="1"/>
  <c r="O62" i="18" s="1"/>
  <c r="O62" i="1" s="1"/>
  <c r="AD68" i="21"/>
  <c r="AA68" i="21" s="1"/>
  <c r="AR69" i="21"/>
  <c r="S67" i="19"/>
  <c r="AN67" i="19"/>
  <c r="AM67" i="19" s="1"/>
  <c r="BK68" i="21"/>
  <c r="B67" i="21"/>
  <c r="S67" i="21" s="1"/>
  <c r="T67" i="21" s="1"/>
  <c r="C68" i="21"/>
  <c r="AE68" i="21"/>
  <c r="C68" i="19"/>
  <c r="AE68" i="19"/>
  <c r="AV61" i="18"/>
  <c r="AX62" i="18"/>
  <c r="BK62" i="18" l="1"/>
  <c r="AR63" i="18"/>
  <c r="AW67" i="19"/>
  <c r="T67" i="19"/>
  <c r="U67" i="19" s="1"/>
  <c r="D68" i="21"/>
  <c r="D68" i="19"/>
  <c r="U67" i="21"/>
  <c r="AX68" i="21"/>
  <c r="O68" i="21"/>
  <c r="AW67" i="21"/>
  <c r="K61" i="18"/>
  <c r="AC62" i="18" s="1"/>
  <c r="Z62" i="18" s="1"/>
  <c r="F61" i="18"/>
  <c r="AT61" i="18" s="1"/>
  <c r="V67" i="21" l="1"/>
  <c r="AO68" i="21"/>
  <c r="V67" i="19"/>
  <c r="AO68" i="19"/>
  <c r="B61" i="18"/>
  <c r="L61" i="1" s="1"/>
  <c r="AU61" i="18"/>
  <c r="BI62" i="18"/>
  <c r="AQ63" i="18"/>
  <c r="H62" i="18"/>
  <c r="N62" i="1" s="1"/>
  <c r="AB62" i="18"/>
  <c r="Y62" i="18" s="1"/>
  <c r="AP63" i="18"/>
  <c r="BG62" i="18"/>
  <c r="W61" i="18"/>
  <c r="X61" i="18" s="1"/>
  <c r="P61" i="1" s="1"/>
  <c r="BL68" i="19" l="1"/>
  <c r="AS68" i="19"/>
  <c r="BH68" i="19"/>
  <c r="BJ68" i="19"/>
  <c r="BH68" i="21"/>
  <c r="BJ68" i="21"/>
  <c r="BL68" i="21"/>
  <c r="AS68" i="21"/>
  <c r="AE62" i="18"/>
  <c r="D62" i="18" s="1"/>
  <c r="C62" i="18"/>
  <c r="M62" i="1" s="1"/>
  <c r="AN61" i="18"/>
  <c r="AM61" i="18" s="1"/>
  <c r="Q61" i="1" s="1"/>
  <c r="CJ61" i="1" s="1"/>
  <c r="S61" i="18"/>
  <c r="AU68" i="21" l="1"/>
  <c r="AG68" i="21"/>
  <c r="BN68" i="21"/>
  <c r="BM68" i="21"/>
  <c r="AF68" i="21"/>
  <c r="AU68" i="19"/>
  <c r="AG68" i="19"/>
  <c r="BN68" i="19"/>
  <c r="BM68" i="19"/>
  <c r="AF68" i="19"/>
  <c r="BO68" i="21"/>
  <c r="AY68" i="21"/>
  <c r="AI68" i="21" s="1"/>
  <c r="AY68" i="19"/>
  <c r="AI68" i="19" s="1"/>
  <c r="BO68" i="19"/>
  <c r="R61" i="1"/>
  <c r="AW61" i="18"/>
  <c r="AO62" i="18" s="1"/>
  <c r="P68" i="19" l="1"/>
  <c r="I68" i="19"/>
  <c r="BI69" i="19"/>
  <c r="P68" i="21"/>
  <c r="AJ68" i="21"/>
  <c r="Q68" i="21" s="1"/>
  <c r="R68" i="21" s="1"/>
  <c r="E68" i="21"/>
  <c r="AJ68" i="19"/>
  <c r="Q68" i="19" s="1"/>
  <c r="R68" i="19" s="1"/>
  <c r="AV68" i="19" s="1"/>
  <c r="E68" i="19"/>
  <c r="I68" i="21"/>
  <c r="BI69" i="21"/>
  <c r="BL62" i="18"/>
  <c r="BJ62" i="18"/>
  <c r="AH62" i="18" s="1"/>
  <c r="J62" i="18" s="1"/>
  <c r="BH62" i="18"/>
  <c r="T61" i="18"/>
  <c r="U61" i="18" s="1"/>
  <c r="S61" i="1" s="1"/>
  <c r="V61" i="18"/>
  <c r="AK68" i="21" l="1"/>
  <c r="BK69" i="21"/>
  <c r="F68" i="19"/>
  <c r="AT68" i="19" s="1"/>
  <c r="AL68" i="19"/>
  <c r="AD69" i="19"/>
  <c r="AA69" i="19" s="1"/>
  <c r="O69" i="19" s="1"/>
  <c r="AR70" i="19"/>
  <c r="BK69" i="19"/>
  <c r="F68" i="21"/>
  <c r="AL68" i="21"/>
  <c r="B68" i="21" s="1"/>
  <c r="AK68" i="19"/>
  <c r="AD69" i="21"/>
  <c r="AA69" i="21" s="1"/>
  <c r="AR70" i="21"/>
  <c r="AV68" i="21"/>
  <c r="BN62" i="18"/>
  <c r="BM62" i="18"/>
  <c r="BO62" i="18"/>
  <c r="AS62" i="18"/>
  <c r="B68" i="19" l="1"/>
  <c r="AB69" i="21"/>
  <c r="Y69" i="21" s="1"/>
  <c r="AP70" i="21"/>
  <c r="AT68" i="21"/>
  <c r="BG69" i="21"/>
  <c r="W68" i="21"/>
  <c r="X68" i="21" s="1"/>
  <c r="AX69" i="21"/>
  <c r="O69" i="21"/>
  <c r="AP70" i="19"/>
  <c r="AB69" i="19"/>
  <c r="Y69" i="19" s="1"/>
  <c r="W68" i="19"/>
  <c r="X68" i="19" s="1"/>
  <c r="BG69" i="19"/>
  <c r="AF62" i="18"/>
  <c r="E62" i="18" s="1"/>
  <c r="AG62" i="18"/>
  <c r="I62" i="18" s="1"/>
  <c r="AY62" i="18"/>
  <c r="C69" i="21" l="1"/>
  <c r="AE69" i="21"/>
  <c r="S68" i="19"/>
  <c r="T68" i="19" s="1"/>
  <c r="AN68" i="19"/>
  <c r="AM68" i="19" s="1"/>
  <c r="C69" i="19"/>
  <c r="AE69" i="19"/>
  <c r="S68" i="21"/>
  <c r="AN68" i="21"/>
  <c r="AM68" i="21" s="1"/>
  <c r="AI62" i="18"/>
  <c r="P62" i="18" s="1"/>
  <c r="AK62" i="18" s="1"/>
  <c r="AJ62" i="18"/>
  <c r="Q62" i="18" s="1"/>
  <c r="AL62" i="18" s="1"/>
  <c r="AW68" i="21" l="1"/>
  <c r="T68" i="21"/>
  <c r="U68" i="21" s="1"/>
  <c r="AW68" i="19"/>
  <c r="U68" i="19"/>
  <c r="D69" i="19"/>
  <c r="D69" i="21"/>
  <c r="V68" i="19" l="1"/>
  <c r="AO69" i="19"/>
  <c r="V68" i="21"/>
  <c r="AO69" i="21"/>
  <c r="BH69" i="21" l="1"/>
  <c r="BJ69" i="21"/>
  <c r="BL69" i="21"/>
  <c r="AS69" i="21"/>
  <c r="BH69" i="19"/>
  <c r="BL69" i="19"/>
  <c r="BJ69" i="19"/>
  <c r="AU69" i="19" s="1"/>
  <c r="AS69" i="19"/>
  <c r="R62" i="18"/>
  <c r="AR64" i="18" s="1"/>
  <c r="K62" i="18"/>
  <c r="AU62" i="18" s="1"/>
  <c r="F62" i="18"/>
  <c r="AT62" i="18" s="1"/>
  <c r="BM69" i="19" l="1"/>
  <c r="AF69" i="19"/>
  <c r="AX69" i="19"/>
  <c r="AY69" i="19"/>
  <c r="AI69" i="19" s="1"/>
  <c r="BO69" i="19"/>
  <c r="BO69" i="21"/>
  <c r="AY69" i="21"/>
  <c r="AI69" i="21" s="1"/>
  <c r="BN69" i="19"/>
  <c r="AG69" i="19"/>
  <c r="AU69" i="21"/>
  <c r="AG69" i="21"/>
  <c r="BN69" i="21"/>
  <c r="BM69" i="21"/>
  <c r="AF69" i="21"/>
  <c r="AV62" i="18"/>
  <c r="AD63" i="18"/>
  <c r="AA63" i="18" s="1"/>
  <c r="O63" i="18" s="1"/>
  <c r="O63" i="1" s="1"/>
  <c r="BK63" i="18"/>
  <c r="AC63" i="18"/>
  <c r="Z63" i="18" s="1"/>
  <c r="H63" i="18" s="1"/>
  <c r="N63" i="1" s="1"/>
  <c r="B62" i="18"/>
  <c r="L62" i="1" s="1"/>
  <c r="BI63" i="18"/>
  <c r="AQ64" i="18"/>
  <c r="AP64" i="18"/>
  <c r="AB63" i="18"/>
  <c r="Y63" i="18" s="1"/>
  <c r="BG63" i="18"/>
  <c r="W62" i="18"/>
  <c r="X62" i="18" s="1"/>
  <c r="P62" i="1" s="1"/>
  <c r="I69" i="21" l="1"/>
  <c r="BI70" i="21"/>
  <c r="P69" i="19"/>
  <c r="E69" i="21"/>
  <c r="AJ69" i="21"/>
  <c r="Q69" i="21" s="1"/>
  <c r="R69" i="21" s="1"/>
  <c r="AV69" i="21" s="1"/>
  <c r="I69" i="19"/>
  <c r="BI70" i="19"/>
  <c r="E69" i="19"/>
  <c r="AJ69" i="19"/>
  <c r="Q69" i="19" s="1"/>
  <c r="R69" i="19" s="1"/>
  <c r="P69" i="21"/>
  <c r="AX63" i="18"/>
  <c r="AE63" i="18"/>
  <c r="D63" i="18" s="1"/>
  <c r="C63" i="18"/>
  <c r="M63" i="1" s="1"/>
  <c r="AN62" i="18"/>
  <c r="AM62" i="18" s="1"/>
  <c r="Q62" i="1" s="1"/>
  <c r="CJ62" i="1" s="1"/>
  <c r="S62" i="18"/>
  <c r="AK69" i="21" l="1"/>
  <c r="BK70" i="19"/>
  <c r="AD70" i="19"/>
  <c r="AA70" i="19" s="1"/>
  <c r="AR71" i="19"/>
  <c r="AV69" i="19"/>
  <c r="AD70" i="21"/>
  <c r="AA70" i="21" s="1"/>
  <c r="AR71" i="21"/>
  <c r="F69" i="19"/>
  <c r="AL69" i="19"/>
  <c r="F69" i="21"/>
  <c r="AT69" i="21" s="1"/>
  <c r="AL69" i="21"/>
  <c r="B69" i="21" s="1"/>
  <c r="AK69" i="19"/>
  <c r="BK70" i="21"/>
  <c r="R62" i="1"/>
  <c r="AW62" i="18"/>
  <c r="O70" i="19" l="1"/>
  <c r="AP71" i="19"/>
  <c r="AT69" i="19"/>
  <c r="AB70" i="19"/>
  <c r="Y70" i="19" s="1"/>
  <c r="BG70" i="19"/>
  <c r="W69" i="19"/>
  <c r="X69" i="19" s="1"/>
  <c r="B69" i="19"/>
  <c r="AX70" i="21"/>
  <c r="O70" i="21"/>
  <c r="AB70" i="21"/>
  <c r="Y70" i="21" s="1"/>
  <c r="AP71" i="21"/>
  <c r="W69" i="21"/>
  <c r="X69" i="21" s="1"/>
  <c r="BG70" i="21"/>
  <c r="AO63" i="18"/>
  <c r="T62" i="18"/>
  <c r="U62" i="18" s="1"/>
  <c r="S62" i="1" s="1"/>
  <c r="V62" i="18"/>
  <c r="AN69" i="21" l="1"/>
  <c r="AM69" i="21" s="1"/>
  <c r="S69" i="21"/>
  <c r="T69" i="21" s="1"/>
  <c r="C70" i="21"/>
  <c r="AE70" i="21"/>
  <c r="C70" i="19"/>
  <c r="AE70" i="19"/>
  <c r="AN69" i="19"/>
  <c r="AM69" i="19" s="1"/>
  <c r="S69" i="19"/>
  <c r="BJ63" i="18"/>
  <c r="BH63" i="18"/>
  <c r="BM63" i="18" s="1"/>
  <c r="BL63" i="18"/>
  <c r="BO63" i="18" s="1"/>
  <c r="AS63" i="18"/>
  <c r="BN63" i="18" l="1"/>
  <c r="AH63" i="18"/>
  <c r="J63" i="18" s="1"/>
  <c r="AW69" i="21"/>
  <c r="U69" i="21"/>
  <c r="D70" i="19"/>
  <c r="D70" i="21"/>
  <c r="AW69" i="19"/>
  <c r="T69" i="19"/>
  <c r="U69" i="19" s="1"/>
  <c r="AF63" i="18"/>
  <c r="E63" i="18" s="1"/>
  <c r="AG63" i="18"/>
  <c r="I63" i="18" s="1"/>
  <c r="AY63" i="18"/>
  <c r="V69" i="21" l="1"/>
  <c r="AO70" i="21"/>
  <c r="V69" i="19"/>
  <c r="AO70" i="19"/>
  <c r="AJ63" i="18"/>
  <c r="Q63" i="18" s="1"/>
  <c r="AL63" i="18" s="1"/>
  <c r="AI63" i="18"/>
  <c r="P63" i="18" s="1"/>
  <c r="AK63" i="18" s="1"/>
  <c r="BL70" i="21" l="1"/>
  <c r="AS70" i="21"/>
  <c r="BJ70" i="21"/>
  <c r="BH70" i="21"/>
  <c r="BJ70" i="19"/>
  <c r="AS70" i="19"/>
  <c r="BL70" i="19"/>
  <c r="BH70" i="19"/>
  <c r="R63" i="18"/>
  <c r="BK64" i="18" s="1"/>
  <c r="AG70" i="19" l="1"/>
  <c r="BN70" i="19"/>
  <c r="AG70" i="21"/>
  <c r="BN70" i="21"/>
  <c r="BO70" i="21"/>
  <c r="AY70" i="21"/>
  <c r="AI70" i="21" s="1"/>
  <c r="BM70" i="21"/>
  <c r="AF70" i="21"/>
  <c r="BM70" i="19"/>
  <c r="AF70" i="19"/>
  <c r="AX70" i="19"/>
  <c r="AY70" i="19"/>
  <c r="AI70" i="19" s="1"/>
  <c r="BO70" i="19"/>
  <c r="K63" i="18"/>
  <c r="AU63" i="18" s="1"/>
  <c r="AD64" i="18"/>
  <c r="AA64" i="18" s="1"/>
  <c r="AR65" i="18"/>
  <c r="AV63" i="18"/>
  <c r="P70" i="19" l="1"/>
  <c r="I70" i="21"/>
  <c r="K70" i="21" s="1"/>
  <c r="BI71" i="21" s="1"/>
  <c r="E70" i="19"/>
  <c r="AJ70" i="19"/>
  <c r="Q70" i="19" s="1"/>
  <c r="R70" i="19" s="1"/>
  <c r="AV70" i="19" s="1"/>
  <c r="AJ70" i="21"/>
  <c r="Q70" i="21" s="1"/>
  <c r="E70" i="21"/>
  <c r="I70" i="19"/>
  <c r="K70" i="19" s="1"/>
  <c r="P70" i="21"/>
  <c r="AK70" i="21" s="1"/>
  <c r="O64" i="18"/>
  <c r="O64" i="1" s="1"/>
  <c r="B63" i="18"/>
  <c r="L63" i="1" s="1"/>
  <c r="F63" i="18"/>
  <c r="AT63" i="18" s="1"/>
  <c r="AQ65" i="18"/>
  <c r="AC64" i="18"/>
  <c r="Z64" i="18" s="1"/>
  <c r="BI64" i="18"/>
  <c r="R70" i="21" l="1"/>
  <c r="AD71" i="21" s="1"/>
  <c r="AA71" i="21" s="1"/>
  <c r="AC71" i="19"/>
  <c r="Z71" i="19" s="1"/>
  <c r="AQ72" i="19"/>
  <c r="AU70" i="19"/>
  <c r="AQ72" i="21"/>
  <c r="AC71" i="21"/>
  <c r="Z71" i="21" s="1"/>
  <c r="AU70" i="21"/>
  <c r="BI71" i="19"/>
  <c r="BK71" i="21"/>
  <c r="AR72" i="19"/>
  <c r="AD71" i="19"/>
  <c r="AA71" i="19" s="1"/>
  <c r="F70" i="19"/>
  <c r="AT70" i="19" s="1"/>
  <c r="AL70" i="19"/>
  <c r="F70" i="21"/>
  <c r="AL70" i="21"/>
  <c r="B70" i="21" s="1"/>
  <c r="BK71" i="19"/>
  <c r="AR72" i="21"/>
  <c r="AV70" i="21"/>
  <c r="AK70" i="19"/>
  <c r="AP65" i="18"/>
  <c r="AB64" i="18"/>
  <c r="Y64" i="18" s="1"/>
  <c r="BG64" i="18"/>
  <c r="W63" i="18"/>
  <c r="X63" i="18" s="1"/>
  <c r="P63" i="1" s="1"/>
  <c r="H64" i="18"/>
  <c r="N64" i="1" s="1"/>
  <c r="AH71" i="21" l="1"/>
  <c r="J71" i="21" s="1"/>
  <c r="H71" i="21"/>
  <c r="H71" i="19"/>
  <c r="AH71" i="19"/>
  <c r="J71" i="19" s="1"/>
  <c r="B70" i="19"/>
  <c r="AB71" i="19"/>
  <c r="Y71" i="19" s="1"/>
  <c r="AP72" i="19"/>
  <c r="W70" i="19"/>
  <c r="X70" i="19" s="1"/>
  <c r="BG71" i="19"/>
  <c r="O71" i="19"/>
  <c r="O71" i="21"/>
  <c r="AB71" i="21"/>
  <c r="Y71" i="21" s="1"/>
  <c r="AP72" i="21"/>
  <c r="AT70" i="21"/>
  <c r="BG71" i="21"/>
  <c r="W70" i="21"/>
  <c r="X70" i="21" s="1"/>
  <c r="AX79" i="19"/>
  <c r="AN63" i="18"/>
  <c r="AM63" i="18" s="1"/>
  <c r="Q63" i="1" s="1"/>
  <c r="CJ63" i="1" s="1"/>
  <c r="S63" i="18"/>
  <c r="C64" i="18"/>
  <c r="M64" i="1" s="1"/>
  <c r="AN70" i="19" l="1"/>
  <c r="AM70" i="19" s="1"/>
  <c r="S70" i="19"/>
  <c r="C71" i="21"/>
  <c r="AN70" i="21"/>
  <c r="AM70" i="21" s="1"/>
  <c r="S70" i="21"/>
  <c r="C71" i="19"/>
  <c r="R63" i="1"/>
  <c r="AW63" i="18"/>
  <c r="AO64" i="18" s="1"/>
  <c r="AW70" i="19" l="1"/>
  <c r="T70" i="19" s="1"/>
  <c r="U70" i="19" s="1"/>
  <c r="AW70" i="21"/>
  <c r="T63" i="18"/>
  <c r="U63" i="18" s="1"/>
  <c r="S63" i="1" s="1"/>
  <c r="BL64" i="18"/>
  <c r="AY64" i="18" s="1"/>
  <c r="BJ64" i="18"/>
  <c r="AG64" i="18" s="1"/>
  <c r="I64" i="18" s="1"/>
  <c r="BH64" i="18"/>
  <c r="AF64" i="18" s="1"/>
  <c r="E64" i="18" s="1"/>
  <c r="V63" i="18"/>
  <c r="T70" i="21" l="1"/>
  <c r="U70" i="21" s="1"/>
  <c r="V70" i="21"/>
  <c r="AO71" i="21"/>
  <c r="AO71" i="19"/>
  <c r="V70" i="19"/>
  <c r="BN64" i="18"/>
  <c r="BO64" i="18"/>
  <c r="BM64" i="18"/>
  <c r="AS64" i="18"/>
  <c r="BJ71" i="19" l="1"/>
  <c r="BH71" i="19"/>
  <c r="AE71" i="19" s="1"/>
  <c r="D71" i="19" s="1"/>
  <c r="AS71" i="19"/>
  <c r="BL71" i="19"/>
  <c r="BJ71" i="21"/>
  <c r="BL71" i="21"/>
  <c r="AX71" i="21" s="1"/>
  <c r="AS71" i="21"/>
  <c r="BH71" i="21"/>
  <c r="AE71" i="21" s="1"/>
  <c r="D71" i="21" s="1"/>
  <c r="AE64" i="18"/>
  <c r="D64" i="18" s="1"/>
  <c r="AH64" i="18"/>
  <c r="J64" i="18" s="1"/>
  <c r="AX64" i="18"/>
  <c r="AJ64" i="18" l="1"/>
  <c r="Q64" i="18" s="1"/>
  <c r="AY71" i="21"/>
  <c r="AI71" i="21" s="1"/>
  <c r="BO71" i="21"/>
  <c r="AG71" i="21"/>
  <c r="BN71" i="21"/>
  <c r="AY71" i="19"/>
  <c r="BO71" i="19"/>
  <c r="BM71" i="21"/>
  <c r="AF71" i="21"/>
  <c r="BM71" i="19"/>
  <c r="AF71" i="19"/>
  <c r="BN71" i="19"/>
  <c r="AG71" i="19"/>
  <c r="AL64" i="18"/>
  <c r="L64" i="18"/>
  <c r="AI64" i="18"/>
  <c r="E71" i="19" l="1"/>
  <c r="F71" i="19" s="1"/>
  <c r="P71" i="21"/>
  <c r="E71" i="21"/>
  <c r="AJ71" i="21"/>
  <c r="Q71" i="21" s="1"/>
  <c r="R71" i="21" s="1"/>
  <c r="AV71" i="21" s="1"/>
  <c r="AJ71" i="19"/>
  <c r="Q71" i="19" s="1"/>
  <c r="AI71" i="19"/>
  <c r="I71" i="19"/>
  <c r="K71" i="19" s="1"/>
  <c r="BI72" i="19" s="1"/>
  <c r="I71" i="21"/>
  <c r="K71" i="21" s="1"/>
  <c r="BI72" i="21" s="1"/>
  <c r="P64" i="18"/>
  <c r="AK64" i="18" s="1"/>
  <c r="AC72" i="19" l="1"/>
  <c r="Z72" i="19" s="1"/>
  <c r="AQ73" i="19"/>
  <c r="AU71" i="19"/>
  <c r="AC72" i="21"/>
  <c r="Z72" i="21" s="1"/>
  <c r="AQ73" i="21"/>
  <c r="AU71" i="21"/>
  <c r="P71" i="19"/>
  <c r="AK71" i="19" s="1"/>
  <c r="AL71" i="19"/>
  <c r="AB72" i="19"/>
  <c r="Y72" i="19" s="1"/>
  <c r="AP73" i="19"/>
  <c r="AT71" i="19"/>
  <c r="AD72" i="21"/>
  <c r="AA72" i="21" s="1"/>
  <c r="AR73" i="21"/>
  <c r="F71" i="21"/>
  <c r="AT71" i="21" s="1"/>
  <c r="AL71" i="21"/>
  <c r="AK71" i="21"/>
  <c r="BK72" i="21"/>
  <c r="BG72" i="19"/>
  <c r="K64" i="18"/>
  <c r="R64" i="18"/>
  <c r="R71" i="19" l="1"/>
  <c r="W71" i="19" s="1"/>
  <c r="X71" i="19" s="1"/>
  <c r="AN71" i="19" s="1"/>
  <c r="AM71" i="19" s="1"/>
  <c r="H72" i="21"/>
  <c r="AH72" i="21"/>
  <c r="J72" i="21" s="1"/>
  <c r="H72" i="19"/>
  <c r="B71" i="21"/>
  <c r="C72" i="19"/>
  <c r="O72" i="21"/>
  <c r="AD72" i="19"/>
  <c r="AA72" i="19" s="1"/>
  <c r="O72" i="19" s="1"/>
  <c r="AR73" i="19"/>
  <c r="AV71" i="19"/>
  <c r="BK72" i="19"/>
  <c r="AB72" i="21"/>
  <c r="Y72" i="21" s="1"/>
  <c r="AP73" i="21"/>
  <c r="W71" i="21"/>
  <c r="X71" i="21" s="1"/>
  <c r="BG72" i="21"/>
  <c r="B71" i="19"/>
  <c r="AR66" i="18"/>
  <c r="AD65" i="18"/>
  <c r="AA65" i="18" s="1"/>
  <c r="AV64" i="18"/>
  <c r="BK65" i="18"/>
  <c r="B64" i="18"/>
  <c r="L64" i="1" s="1"/>
  <c r="F64" i="18"/>
  <c r="AT64" i="18" s="1"/>
  <c r="AC65" i="18"/>
  <c r="Z65" i="18" s="1"/>
  <c r="AU64" i="18"/>
  <c r="AQ66" i="18"/>
  <c r="BI65" i="18"/>
  <c r="W64" i="18" l="1"/>
  <c r="X64" i="18" s="1"/>
  <c r="P64" i="1" s="1"/>
  <c r="AN71" i="21"/>
  <c r="AM71" i="21" s="1"/>
  <c r="S71" i="21"/>
  <c r="T71" i="21" s="1"/>
  <c r="C72" i="21"/>
  <c r="S71" i="19"/>
  <c r="AG65" i="18"/>
  <c r="I65" i="18" s="1"/>
  <c r="O65" i="18"/>
  <c r="O65" i="1" s="1"/>
  <c r="H65" i="18"/>
  <c r="N65" i="1" s="1"/>
  <c r="AB65" i="18"/>
  <c r="Y65" i="18" s="1"/>
  <c r="AP66" i="18"/>
  <c r="BG65" i="18"/>
  <c r="S64" i="18" l="1"/>
  <c r="AN64" i="18"/>
  <c r="AM64" i="18" s="1"/>
  <c r="Q64" i="1" s="1"/>
  <c r="CJ64" i="1" s="1"/>
  <c r="AW71" i="19"/>
  <c r="T71" i="19" s="1"/>
  <c r="U71" i="19" s="1"/>
  <c r="AW71" i="21"/>
  <c r="U71" i="21"/>
  <c r="R64" i="1"/>
  <c r="AW64" i="18"/>
  <c r="C65" i="18"/>
  <c r="M65" i="1" s="1"/>
  <c r="AO72" i="21" l="1"/>
  <c r="V71" i="21"/>
  <c r="V71" i="19"/>
  <c r="AO72" i="19"/>
  <c r="AO65" i="18"/>
  <c r="T64" i="18"/>
  <c r="U64" i="18" s="1"/>
  <c r="S64" i="1" s="1"/>
  <c r="V64" i="18"/>
  <c r="AS72" i="19" l="1"/>
  <c r="BH72" i="19"/>
  <c r="AE72" i="19" s="1"/>
  <c r="D72" i="19" s="1"/>
  <c r="BL72" i="19"/>
  <c r="AX72" i="19" s="1"/>
  <c r="BJ72" i="19"/>
  <c r="AH72" i="19" s="1"/>
  <c r="J72" i="19" s="1"/>
  <c r="BH72" i="21"/>
  <c r="AE72" i="21" s="1"/>
  <c r="D72" i="21" s="1"/>
  <c r="BL72" i="21"/>
  <c r="AS72" i="21"/>
  <c r="BJ72" i="21"/>
  <c r="AU72" i="21" s="1"/>
  <c r="BJ65" i="18"/>
  <c r="BN65" i="18" s="1"/>
  <c r="BL65" i="18"/>
  <c r="BH65" i="18"/>
  <c r="AS65" i="18"/>
  <c r="AG72" i="21" l="1"/>
  <c r="BN72" i="21"/>
  <c r="AX72" i="21"/>
  <c r="BO72" i="21"/>
  <c r="AY72" i="21"/>
  <c r="AI72" i="21" s="1"/>
  <c r="AU72" i="19"/>
  <c r="AG72" i="19"/>
  <c r="BN72" i="19"/>
  <c r="BM65" i="18"/>
  <c r="AF65" i="18"/>
  <c r="E65" i="18" s="1"/>
  <c r="AF72" i="21"/>
  <c r="BM72" i="21"/>
  <c r="AY72" i="19"/>
  <c r="BO72" i="19"/>
  <c r="BO65" i="18"/>
  <c r="AY65" i="18"/>
  <c r="BM72" i="19"/>
  <c r="AF72" i="19"/>
  <c r="AE65" i="18"/>
  <c r="D65" i="18" s="1"/>
  <c r="AH65" i="18"/>
  <c r="J65" i="18" s="1"/>
  <c r="AX65" i="18"/>
  <c r="E72" i="19" l="1"/>
  <c r="F72" i="19" s="1"/>
  <c r="AT72" i="19" s="1"/>
  <c r="E72" i="21"/>
  <c r="AJ72" i="21"/>
  <c r="Q72" i="21" s="1"/>
  <c r="R72" i="21" s="1"/>
  <c r="P72" i="21"/>
  <c r="I72" i="21"/>
  <c r="K72" i="21" s="1"/>
  <c r="BI73" i="21" s="1"/>
  <c r="I72" i="19"/>
  <c r="K72" i="19" s="1"/>
  <c r="BI73" i="19" s="1"/>
  <c r="AJ72" i="19"/>
  <c r="Q72" i="19" s="1"/>
  <c r="AI72" i="19"/>
  <c r="AJ65" i="18"/>
  <c r="AI65" i="18"/>
  <c r="P65" i="18" s="1"/>
  <c r="AK65" i="18" s="1"/>
  <c r="AC73" i="19" l="1"/>
  <c r="Z73" i="19" s="1"/>
  <c r="AQ74" i="19"/>
  <c r="AQ74" i="21"/>
  <c r="AC73" i="21"/>
  <c r="Z73" i="21" s="1"/>
  <c r="H73" i="21" s="1"/>
  <c r="P72" i="19"/>
  <c r="AK72" i="19" s="1"/>
  <c r="BK73" i="21"/>
  <c r="AP74" i="19"/>
  <c r="AB73" i="19"/>
  <c r="Y73" i="19" s="1"/>
  <c r="AL72" i="19"/>
  <c r="AK72" i="21"/>
  <c r="AD73" i="21"/>
  <c r="AA73" i="21" s="1"/>
  <c r="AR74" i="21"/>
  <c r="AV72" i="21"/>
  <c r="F72" i="21"/>
  <c r="AL72" i="21"/>
  <c r="BG73" i="19"/>
  <c r="Q65" i="18"/>
  <c r="AL65" i="18" s="1"/>
  <c r="R72" i="19" l="1"/>
  <c r="H73" i="19"/>
  <c r="W72" i="19"/>
  <c r="X72" i="19" s="1"/>
  <c r="AN72" i="19" s="1"/>
  <c r="AM72" i="19" s="1"/>
  <c r="AV72" i="19"/>
  <c r="B72" i="19"/>
  <c r="B72" i="21"/>
  <c r="R65" i="18"/>
  <c r="AD66" i="18" s="1"/>
  <c r="AA66" i="18" s="1"/>
  <c r="O66" i="18" s="1"/>
  <c r="O66" i="1" s="1"/>
  <c r="O73" i="21"/>
  <c r="C73" i="19"/>
  <c r="AD73" i="19"/>
  <c r="AA73" i="19" s="1"/>
  <c r="O73" i="19" s="1"/>
  <c r="AR74" i="19"/>
  <c r="AT72" i="21"/>
  <c r="AB73" i="21"/>
  <c r="Y73" i="21" s="1"/>
  <c r="AP74" i="21"/>
  <c r="BG73" i="21"/>
  <c r="W72" i="21"/>
  <c r="X72" i="21" s="1"/>
  <c r="BK73" i="19"/>
  <c r="AX83" i="19"/>
  <c r="AV65" i="18"/>
  <c r="S72" i="19" l="1"/>
  <c r="BK66" i="18"/>
  <c r="AR67" i="18"/>
  <c r="C73" i="21"/>
  <c r="AN72" i="21"/>
  <c r="AM72" i="21" s="1"/>
  <c r="S72" i="21"/>
  <c r="AW72" i="19"/>
  <c r="T72" i="19" s="1"/>
  <c r="U72" i="19" s="1"/>
  <c r="K65" i="18"/>
  <c r="F65" i="18"/>
  <c r="AT65" i="18" s="1"/>
  <c r="AW72" i="21" l="1"/>
  <c r="T72" i="21"/>
  <c r="U72" i="21" s="1"/>
  <c r="V72" i="19"/>
  <c r="AO73" i="19"/>
  <c r="AC66" i="18"/>
  <c r="Z66" i="18" s="1"/>
  <c r="H66" i="18" s="1"/>
  <c r="N66" i="1" s="1"/>
  <c r="AU65" i="18"/>
  <c r="B65" i="18"/>
  <c r="L65" i="1" s="1"/>
  <c r="BI66" i="18"/>
  <c r="AQ67" i="18"/>
  <c r="AP67" i="18"/>
  <c r="AB66" i="18"/>
  <c r="Y66" i="18" s="1"/>
  <c r="BG66" i="18"/>
  <c r="W65" i="18"/>
  <c r="X65" i="18" s="1"/>
  <c r="P65" i="1" s="1"/>
  <c r="AO73" i="21" l="1"/>
  <c r="V72" i="21"/>
  <c r="BL73" i="19"/>
  <c r="BH73" i="19"/>
  <c r="AE73" i="19" s="1"/>
  <c r="D73" i="19" s="1"/>
  <c r="BJ73" i="19"/>
  <c r="AH73" i="19" s="1"/>
  <c r="J73" i="19" s="1"/>
  <c r="AS73" i="19"/>
  <c r="AE66" i="18"/>
  <c r="D66" i="18" s="1"/>
  <c r="C66" i="18"/>
  <c r="M66" i="1" s="1"/>
  <c r="AN65" i="18"/>
  <c r="AM65" i="18" s="1"/>
  <c r="Q65" i="1" s="1"/>
  <c r="CJ65" i="1" s="1"/>
  <c r="S65" i="18"/>
  <c r="BM73" i="19" l="1"/>
  <c r="AF73" i="19"/>
  <c r="AG73" i="19"/>
  <c r="BN73" i="19"/>
  <c r="AX73" i="19"/>
  <c r="AY73" i="19"/>
  <c r="BO73" i="19"/>
  <c r="BH73" i="21"/>
  <c r="AE73" i="21" s="1"/>
  <c r="D73" i="21" s="1"/>
  <c r="AS73" i="21"/>
  <c r="BJ73" i="21"/>
  <c r="BL73" i="21"/>
  <c r="R65" i="1"/>
  <c r="AW65" i="18"/>
  <c r="AO66" i="18" s="1"/>
  <c r="BM73" i="21" l="1"/>
  <c r="AF73" i="21"/>
  <c r="AI73" i="19"/>
  <c r="AX73" i="21"/>
  <c r="BO73" i="21"/>
  <c r="AY73" i="21"/>
  <c r="I73" i="19"/>
  <c r="K73" i="19" s="1"/>
  <c r="BI74" i="19" s="1"/>
  <c r="AH73" i="21"/>
  <c r="AG73" i="21"/>
  <c r="BN73" i="21"/>
  <c r="AJ73" i="19"/>
  <c r="Q73" i="19" s="1"/>
  <c r="E73" i="19"/>
  <c r="BL66" i="18"/>
  <c r="AX66" i="18" s="1"/>
  <c r="BH66" i="18"/>
  <c r="BJ66" i="18"/>
  <c r="AH66" i="18" s="1"/>
  <c r="J66" i="18" s="1"/>
  <c r="T65" i="18"/>
  <c r="U65" i="18" s="1"/>
  <c r="S65" i="1" s="1"/>
  <c r="V65" i="18"/>
  <c r="AC74" i="19" l="1"/>
  <c r="Z74" i="19" s="1"/>
  <c r="AQ75" i="19"/>
  <c r="AU73" i="19"/>
  <c r="I73" i="21"/>
  <c r="P73" i="19"/>
  <c r="AK73" i="19" s="1"/>
  <c r="J73" i="21"/>
  <c r="K73" i="21" s="1"/>
  <c r="BI74" i="21" s="1"/>
  <c r="AI73" i="21"/>
  <c r="F73" i="19"/>
  <c r="AL73" i="19"/>
  <c r="E73" i="21"/>
  <c r="F73" i="21" s="1"/>
  <c r="AJ73" i="21"/>
  <c r="Q73" i="21" s="1"/>
  <c r="BN66" i="18"/>
  <c r="BM66" i="18"/>
  <c r="BO66" i="18"/>
  <c r="AS66" i="18"/>
  <c r="H74" i="19" l="1"/>
  <c r="R73" i="19"/>
  <c r="W73" i="19" s="1"/>
  <c r="X73" i="19" s="1"/>
  <c r="BG74" i="21"/>
  <c r="AT73" i="21"/>
  <c r="AQ75" i="21"/>
  <c r="AC74" i="21"/>
  <c r="Z74" i="21" s="1"/>
  <c r="AU73" i="21"/>
  <c r="B73" i="19"/>
  <c r="AL73" i="21"/>
  <c r="AB74" i="21"/>
  <c r="Y74" i="21" s="1"/>
  <c r="AP75" i="21"/>
  <c r="AB74" i="19"/>
  <c r="Y74" i="19" s="1"/>
  <c r="AP75" i="19"/>
  <c r="AT73" i="19"/>
  <c r="BG74" i="19"/>
  <c r="P73" i="21"/>
  <c r="AK73" i="21" s="1"/>
  <c r="AG66" i="18"/>
  <c r="I66" i="18" s="1"/>
  <c r="AF66" i="18"/>
  <c r="E66" i="18" s="1"/>
  <c r="F66" i="18" s="1"/>
  <c r="AT66" i="18" s="1"/>
  <c r="AY66" i="18"/>
  <c r="R73" i="21" l="1"/>
  <c r="BK74" i="19"/>
  <c r="AR75" i="19"/>
  <c r="AD74" i="19"/>
  <c r="AA74" i="19" s="1"/>
  <c r="O74" i="19" s="1"/>
  <c r="AV73" i="19"/>
  <c r="B73" i="21"/>
  <c r="BK74" i="21"/>
  <c r="AV73" i="21"/>
  <c r="W73" i="21"/>
  <c r="X73" i="21" s="1"/>
  <c r="AB67" i="18"/>
  <c r="Y67" i="18" s="1"/>
  <c r="C67" i="18" s="1"/>
  <c r="M67" i="1" s="1"/>
  <c r="AP68" i="18"/>
  <c r="C74" i="19"/>
  <c r="H74" i="21"/>
  <c r="C74" i="21"/>
  <c r="AD74" i="21"/>
  <c r="AA74" i="21" s="1"/>
  <c r="AR75" i="21"/>
  <c r="AN73" i="19"/>
  <c r="AM73" i="19" s="1"/>
  <c r="S73" i="19"/>
  <c r="AI66" i="18"/>
  <c r="P66" i="18" s="1"/>
  <c r="AK66" i="18" s="1"/>
  <c r="AJ66" i="18"/>
  <c r="Q66" i="18" s="1"/>
  <c r="AL66" i="18" s="1"/>
  <c r="BG67" i="18"/>
  <c r="S73" i="21" l="1"/>
  <c r="T73" i="21" s="1"/>
  <c r="U73" i="21" s="1"/>
  <c r="AN73" i="21"/>
  <c r="AM73" i="21" s="1"/>
  <c r="AW73" i="19"/>
  <c r="T73" i="19"/>
  <c r="U73" i="19" s="1"/>
  <c r="O74" i="21"/>
  <c r="AW73" i="21" l="1"/>
  <c r="AO74" i="21" s="1"/>
  <c r="V73" i="19"/>
  <c r="AO74" i="19"/>
  <c r="R66" i="18"/>
  <c r="V73" i="21" l="1"/>
  <c r="AS74" i="21"/>
  <c r="BH74" i="21"/>
  <c r="AE74" i="21" s="1"/>
  <c r="D74" i="21" s="1"/>
  <c r="BJ74" i="21"/>
  <c r="BL74" i="21"/>
  <c r="AX74" i="21" s="1"/>
  <c r="BH74" i="19"/>
  <c r="AE74" i="19" s="1"/>
  <c r="D74" i="19" s="1"/>
  <c r="AS74" i="19"/>
  <c r="BL74" i="19"/>
  <c r="BJ74" i="19"/>
  <c r="AD67" i="18"/>
  <c r="AA67" i="18" s="1"/>
  <c r="AR68" i="18"/>
  <c r="AV66" i="18"/>
  <c r="BK67" i="18"/>
  <c r="AH74" i="19" l="1"/>
  <c r="J74" i="19" s="1"/>
  <c r="K74" i="19" s="1"/>
  <c r="AH74" i="21"/>
  <c r="J74" i="21" s="1"/>
  <c r="K74" i="21" s="1"/>
  <c r="BM74" i="19"/>
  <c r="AF74" i="19"/>
  <c r="AY74" i="21"/>
  <c r="BO74" i="21"/>
  <c r="BN74" i="21"/>
  <c r="AG74" i="21"/>
  <c r="BM74" i="21"/>
  <c r="AF74" i="21"/>
  <c r="AG74" i="19"/>
  <c r="BN74" i="19"/>
  <c r="AX74" i="19"/>
  <c r="AY74" i="19"/>
  <c r="AI74" i="19" s="1"/>
  <c r="BO74" i="19"/>
  <c r="K66" i="18"/>
  <c r="B66" i="18"/>
  <c r="L66" i="1" s="1"/>
  <c r="AX67" i="18"/>
  <c r="O67" i="18"/>
  <c r="O67" i="1" s="1"/>
  <c r="AC75" i="21" l="1"/>
  <c r="Z75" i="21" s="1"/>
  <c r="AQ76" i="21"/>
  <c r="AU74" i="21"/>
  <c r="AC75" i="19"/>
  <c r="Z75" i="19" s="1"/>
  <c r="AQ76" i="19"/>
  <c r="AI74" i="21"/>
  <c r="P74" i="21" s="1"/>
  <c r="AU74" i="19"/>
  <c r="E74" i="19"/>
  <c r="AJ74" i="19"/>
  <c r="Q74" i="19" s="1"/>
  <c r="R74" i="19" s="1"/>
  <c r="AV74" i="19" s="1"/>
  <c r="AJ74" i="21"/>
  <c r="Q74" i="21" s="1"/>
  <c r="E74" i="21"/>
  <c r="F74" i="21" s="1"/>
  <c r="BG75" i="21" s="1"/>
  <c r="P74" i="19"/>
  <c r="BI75" i="21"/>
  <c r="I74" i="21"/>
  <c r="I74" i="19"/>
  <c r="BI75" i="19"/>
  <c r="AQ68" i="18"/>
  <c r="AC67" i="18"/>
  <c r="Z67" i="18" s="1"/>
  <c r="AU66" i="18"/>
  <c r="BI67" i="18"/>
  <c r="W66" i="18"/>
  <c r="X66" i="18" s="1"/>
  <c r="P66" i="1" s="1"/>
  <c r="H75" i="19" l="1"/>
  <c r="AH75" i="19"/>
  <c r="J75" i="19" s="1"/>
  <c r="K75" i="19" s="1"/>
  <c r="AK74" i="19"/>
  <c r="H75" i="21"/>
  <c r="AK74" i="21"/>
  <c r="BK75" i="19"/>
  <c r="AB75" i="21"/>
  <c r="Y75" i="21" s="1"/>
  <c r="AP76" i="21"/>
  <c r="AT74" i="21"/>
  <c r="AL74" i="21"/>
  <c r="R74" i="21"/>
  <c r="F74" i="19"/>
  <c r="AT74" i="19" s="1"/>
  <c r="AL74" i="19"/>
  <c r="B74" i="19" s="1"/>
  <c r="AD75" i="19"/>
  <c r="AA75" i="19" s="1"/>
  <c r="O75" i="19" s="1"/>
  <c r="AR76" i="19"/>
  <c r="AN66" i="18"/>
  <c r="AM66" i="18" s="1"/>
  <c r="Q66" i="1" s="1"/>
  <c r="CJ66" i="1" s="1"/>
  <c r="S66" i="18"/>
  <c r="AG67" i="18"/>
  <c r="I67" i="18" s="1"/>
  <c r="H67" i="18"/>
  <c r="N67" i="1" s="1"/>
  <c r="B74" i="21" l="1"/>
  <c r="AQ77" i="19"/>
  <c r="AC76" i="19"/>
  <c r="Z76" i="19" s="1"/>
  <c r="AB75" i="19"/>
  <c r="Y75" i="19" s="1"/>
  <c r="AP76" i="19"/>
  <c r="BG75" i="19"/>
  <c r="W74" i="19"/>
  <c r="X74" i="19" s="1"/>
  <c r="AD75" i="21"/>
  <c r="AA75" i="21" s="1"/>
  <c r="AR76" i="21"/>
  <c r="AV74" i="21"/>
  <c r="W74" i="21"/>
  <c r="X74" i="21" s="1"/>
  <c r="BK75" i="21"/>
  <c r="C75" i="21"/>
  <c r="AE75" i="21"/>
  <c r="AW66" i="18"/>
  <c r="R66" i="1"/>
  <c r="H76" i="19" l="1"/>
  <c r="AH76" i="19"/>
  <c r="J76" i="19" s="1"/>
  <c r="K76" i="19" s="1"/>
  <c r="AX75" i="21"/>
  <c r="O75" i="21"/>
  <c r="C75" i="19"/>
  <c r="AE75" i="19"/>
  <c r="D75" i="21"/>
  <c r="S74" i="21"/>
  <c r="AN74" i="21"/>
  <c r="AM74" i="21" s="1"/>
  <c r="AN74" i="19"/>
  <c r="AM74" i="19" s="1"/>
  <c r="S74" i="19"/>
  <c r="T74" i="19" s="1"/>
  <c r="AO67" i="18"/>
  <c r="AS67" i="18" s="1"/>
  <c r="T66" i="18"/>
  <c r="U66" i="18" s="1"/>
  <c r="V66" i="18"/>
  <c r="AC77" i="19" l="1"/>
  <c r="Z77" i="19" s="1"/>
  <c r="AQ78" i="19"/>
  <c r="AW74" i="21"/>
  <c r="T74" i="21"/>
  <c r="U74" i="21" s="1"/>
  <c r="AW74" i="19"/>
  <c r="U74" i="19"/>
  <c r="D75" i="19"/>
  <c r="S66" i="1"/>
  <c r="BH67" i="18"/>
  <c r="BL67" i="18"/>
  <c r="BO67" i="18" s="1"/>
  <c r="BJ67" i="18"/>
  <c r="AE67" i="18"/>
  <c r="H77" i="19" l="1"/>
  <c r="AH77" i="19"/>
  <c r="J77" i="19" s="1"/>
  <c r="K77" i="19" s="1"/>
  <c r="AO75" i="19"/>
  <c r="V74" i="19"/>
  <c r="V74" i="21"/>
  <c r="AO75" i="21"/>
  <c r="AY67" i="18"/>
  <c r="BN67" i="18"/>
  <c r="AH67" i="18"/>
  <c r="AF67" i="18"/>
  <c r="E67" i="18" s="1"/>
  <c r="F67" i="18" s="1"/>
  <c r="BM67" i="18"/>
  <c r="D67" i="18"/>
  <c r="AC78" i="19" l="1"/>
  <c r="Z78" i="19" s="1"/>
  <c r="AQ79" i="19"/>
  <c r="AT67" i="18"/>
  <c r="AB68" i="18"/>
  <c r="Y68" i="18" s="1"/>
  <c r="AP69" i="18"/>
  <c r="BL75" i="21"/>
  <c r="BJ75" i="21"/>
  <c r="AH75" i="21" s="1"/>
  <c r="J75" i="21" s="1"/>
  <c r="K75" i="21" s="1"/>
  <c r="BH75" i="21"/>
  <c r="AS75" i="21"/>
  <c r="BJ75" i="19"/>
  <c r="BL75" i="19"/>
  <c r="AX75" i="19" s="1"/>
  <c r="AS75" i="19"/>
  <c r="BH75" i="19"/>
  <c r="J67" i="18"/>
  <c r="K67" i="18" s="1"/>
  <c r="AI67" i="18"/>
  <c r="BG68" i="18"/>
  <c r="AJ67" i="18"/>
  <c r="Q67" i="18" s="1"/>
  <c r="R67" i="18" s="1"/>
  <c r="H78" i="19" l="1"/>
  <c r="AH78" i="19"/>
  <c r="J78" i="19" s="1"/>
  <c r="K78" i="19" s="1"/>
  <c r="AC76" i="21"/>
  <c r="Z76" i="21" s="1"/>
  <c r="AQ77" i="21"/>
  <c r="BN75" i="21"/>
  <c r="AG75" i="21"/>
  <c r="AY75" i="21"/>
  <c r="AI75" i="21" s="1"/>
  <c r="BO75" i="21"/>
  <c r="BO75" i="19"/>
  <c r="AY75" i="19"/>
  <c r="BN75" i="19"/>
  <c r="AG75" i="19"/>
  <c r="AU75" i="21"/>
  <c r="C68" i="18"/>
  <c r="M68" i="1" s="1"/>
  <c r="AD68" i="18"/>
  <c r="AA68" i="18" s="1"/>
  <c r="AR69" i="18"/>
  <c r="AV67" i="18"/>
  <c r="AC68" i="18"/>
  <c r="Z68" i="18" s="1"/>
  <c r="AQ69" i="18"/>
  <c r="AU67" i="18"/>
  <c r="W67" i="18"/>
  <c r="X67" i="18" s="1"/>
  <c r="AU75" i="19"/>
  <c r="BM75" i="19"/>
  <c r="AF75" i="19"/>
  <c r="BI68" i="18"/>
  <c r="BM75" i="21"/>
  <c r="AF75" i="21"/>
  <c r="AL67" i="18"/>
  <c r="P67" i="18"/>
  <c r="AK67" i="18" s="1"/>
  <c r="BK68" i="18"/>
  <c r="H76" i="21" l="1"/>
  <c r="AC79" i="19"/>
  <c r="Z79" i="19" s="1"/>
  <c r="AQ80" i="19"/>
  <c r="B67" i="18"/>
  <c r="L67" i="1" s="1"/>
  <c r="AJ75" i="19"/>
  <c r="Q75" i="19" s="1"/>
  <c r="AI75" i="19"/>
  <c r="E75" i="19"/>
  <c r="F75" i="19" s="1"/>
  <c r="BG76" i="19" s="1"/>
  <c r="AN67" i="18"/>
  <c r="AM67" i="18" s="1"/>
  <c r="Q67" i="1" s="1"/>
  <c r="CJ67" i="1" s="1"/>
  <c r="P67" i="1"/>
  <c r="I75" i="19"/>
  <c r="BI76" i="19"/>
  <c r="O68" i="18"/>
  <c r="O68" i="1" s="1"/>
  <c r="AX68" i="18"/>
  <c r="P75" i="21"/>
  <c r="H68" i="18"/>
  <c r="N68" i="1" s="1"/>
  <c r="AG68" i="18"/>
  <c r="I68" i="18" s="1"/>
  <c r="I75" i="21"/>
  <c r="BI76" i="21"/>
  <c r="E75" i="21"/>
  <c r="AJ75" i="21"/>
  <c r="Q75" i="21" s="1"/>
  <c r="R75" i="21" s="1"/>
  <c r="AV75" i="21" s="1"/>
  <c r="AE68" i="18"/>
  <c r="S67" i="18" l="1"/>
  <c r="R67" i="1" s="1"/>
  <c r="AH79" i="19"/>
  <c r="J79" i="19" s="1"/>
  <c r="K79" i="19" s="1"/>
  <c r="H79" i="19"/>
  <c r="AD76" i="21"/>
  <c r="AA76" i="21" s="1"/>
  <c r="AR77" i="21"/>
  <c r="AW67" i="18"/>
  <c r="AT75" i="19"/>
  <c r="AB76" i="19"/>
  <c r="Y76" i="19" s="1"/>
  <c r="AP77" i="19"/>
  <c r="F75" i="21"/>
  <c r="AT75" i="21" s="1"/>
  <c r="AL75" i="21"/>
  <c r="BK76" i="21"/>
  <c r="P75" i="19"/>
  <c r="AK75" i="19" s="1"/>
  <c r="AK75" i="21"/>
  <c r="AL75" i="19"/>
  <c r="R75" i="19"/>
  <c r="D68" i="18"/>
  <c r="AC80" i="19" l="1"/>
  <c r="Z80" i="19" s="1"/>
  <c r="AQ81" i="19"/>
  <c r="T67" i="18"/>
  <c r="U67" i="18" s="1"/>
  <c r="S67" i="1" s="1"/>
  <c r="V67" i="18"/>
  <c r="AO68" i="18"/>
  <c r="AD76" i="19"/>
  <c r="AA76" i="19" s="1"/>
  <c r="O76" i="19" s="1"/>
  <c r="AR77" i="19"/>
  <c r="AV75" i="19"/>
  <c r="W75" i="19"/>
  <c r="X75" i="19" s="1"/>
  <c r="B75" i="21"/>
  <c r="AB76" i="21"/>
  <c r="Y76" i="21" s="1"/>
  <c r="AP77" i="21"/>
  <c r="W75" i="21"/>
  <c r="X75" i="21" s="1"/>
  <c r="BG76" i="21"/>
  <c r="BK76" i="19"/>
  <c r="AX76" i="21"/>
  <c r="O76" i="21"/>
  <c r="B75" i="19"/>
  <c r="AE76" i="19"/>
  <c r="C76" i="19"/>
  <c r="H80" i="19" l="1"/>
  <c r="AH80" i="19"/>
  <c r="J80" i="19" s="1"/>
  <c r="K80" i="19" s="1"/>
  <c r="D76" i="19"/>
  <c r="S75" i="21"/>
  <c r="AN75" i="21"/>
  <c r="AM75" i="21" s="1"/>
  <c r="AN75" i="19"/>
  <c r="AM75" i="19" s="1"/>
  <c r="S75" i="19"/>
  <c r="BH68" i="18"/>
  <c r="BL68" i="18"/>
  <c r="AS68" i="18"/>
  <c r="BJ68" i="18"/>
  <c r="C76" i="21"/>
  <c r="AE76" i="21"/>
  <c r="AC81" i="19" l="1"/>
  <c r="Z81" i="19" s="1"/>
  <c r="AQ82" i="19"/>
  <c r="T75" i="21"/>
  <c r="U75" i="21" s="1"/>
  <c r="AW75" i="21"/>
  <c r="BO68" i="18"/>
  <c r="AY68" i="18"/>
  <c r="AF68" i="18"/>
  <c r="BM68" i="18"/>
  <c r="D76" i="21"/>
  <c r="AW75" i="19"/>
  <c r="T75" i="19"/>
  <c r="U75" i="19" s="1"/>
  <c r="AH68" i="18"/>
  <c r="BN68" i="18"/>
  <c r="H81" i="19" l="1"/>
  <c r="AH81" i="19"/>
  <c r="J81" i="19" s="1"/>
  <c r="K81" i="19" s="1"/>
  <c r="V75" i="21"/>
  <c r="AO76" i="21"/>
  <c r="V75" i="19"/>
  <c r="AO76" i="19"/>
  <c r="AI68" i="18"/>
  <c r="J68" i="18"/>
  <c r="K68" i="18" s="1"/>
  <c r="E68" i="18"/>
  <c r="AJ68" i="18"/>
  <c r="Q68" i="18" s="1"/>
  <c r="R68" i="18" s="1"/>
  <c r="AV68" i="18" s="1"/>
  <c r="AC82" i="19" l="1"/>
  <c r="Z82" i="19" s="1"/>
  <c r="AQ83" i="19"/>
  <c r="BI69" i="18"/>
  <c r="AU68" i="18"/>
  <c r="AQ70" i="18"/>
  <c r="AC69" i="18"/>
  <c r="Z69" i="18" s="1"/>
  <c r="BJ76" i="21"/>
  <c r="AH76" i="21" s="1"/>
  <c r="J76" i="21" s="1"/>
  <c r="K76" i="21" s="1"/>
  <c r="AS76" i="21"/>
  <c r="BL76" i="21"/>
  <c r="BH76" i="21"/>
  <c r="P68" i="18"/>
  <c r="AK68" i="18" s="1"/>
  <c r="BK69" i="18"/>
  <c r="AR70" i="18"/>
  <c r="AD69" i="18"/>
  <c r="AA69" i="18" s="1"/>
  <c r="F68" i="18"/>
  <c r="AL68" i="18"/>
  <c r="BL76" i="19"/>
  <c r="AS76" i="19"/>
  <c r="BH76" i="19"/>
  <c r="BJ76" i="19"/>
  <c r="AU76" i="19" s="1"/>
  <c r="AH82" i="19" l="1"/>
  <c r="J82" i="19" s="1"/>
  <c r="H82" i="19"/>
  <c r="AC77" i="21"/>
  <c r="Z77" i="21" s="1"/>
  <c r="AQ78" i="21"/>
  <c r="W68" i="18"/>
  <c r="X68" i="18" s="1"/>
  <c r="P68" i="1" s="1"/>
  <c r="AT68" i="18"/>
  <c r="AX76" i="19"/>
  <c r="AY76" i="19"/>
  <c r="AI76" i="19" s="1"/>
  <c r="BO76" i="19"/>
  <c r="BN76" i="21"/>
  <c r="AG76" i="21"/>
  <c r="O69" i="18"/>
  <c r="O69" i="1" s="1"/>
  <c r="AB69" i="18"/>
  <c r="Y69" i="18" s="1"/>
  <c r="AP70" i="18"/>
  <c r="BG69" i="18"/>
  <c r="B68" i="18"/>
  <c r="H69" i="18"/>
  <c r="N69" i="1" s="1"/>
  <c r="AG69" i="18"/>
  <c r="AU76" i="21"/>
  <c r="AG76" i="19"/>
  <c r="BN76" i="19"/>
  <c r="BM76" i="21"/>
  <c r="AF76" i="21"/>
  <c r="BM76" i="19"/>
  <c r="AF76" i="19"/>
  <c r="AY76" i="21"/>
  <c r="AI76" i="21" s="1"/>
  <c r="BO76" i="21"/>
  <c r="H77" i="21" l="1"/>
  <c r="AH77" i="21"/>
  <c r="J77" i="21" s="1"/>
  <c r="K77" i="21" s="1"/>
  <c r="AN68" i="18"/>
  <c r="AM68" i="18" s="1"/>
  <c r="Q68" i="1" s="1"/>
  <c r="CJ68" i="1" s="1"/>
  <c r="P76" i="21"/>
  <c r="AJ76" i="21"/>
  <c r="Q76" i="21" s="1"/>
  <c r="R76" i="21" s="1"/>
  <c r="E76" i="21"/>
  <c r="I69" i="18"/>
  <c r="P76" i="19"/>
  <c r="C69" i="18"/>
  <c r="M69" i="1" s="1"/>
  <c r="AE69" i="18"/>
  <c r="I76" i="19"/>
  <c r="BI77" i="19"/>
  <c r="L68" i="1"/>
  <c r="S68" i="18"/>
  <c r="T68" i="18" s="1"/>
  <c r="E76" i="19"/>
  <c r="AJ76" i="19"/>
  <c r="Q76" i="19" s="1"/>
  <c r="R76" i="19" s="1"/>
  <c r="AV76" i="19" s="1"/>
  <c r="I76" i="21"/>
  <c r="BI77" i="21"/>
  <c r="AC78" i="21" l="1"/>
  <c r="Z78" i="21" s="1"/>
  <c r="AQ79" i="21"/>
  <c r="R68" i="1"/>
  <c r="AW68" i="18"/>
  <c r="D69" i="18"/>
  <c r="AR78" i="19"/>
  <c r="AD77" i="19"/>
  <c r="AA77" i="19" s="1"/>
  <c r="O77" i="19" s="1"/>
  <c r="F76" i="21"/>
  <c r="AL76" i="21"/>
  <c r="U68" i="18"/>
  <c r="S68" i="1" s="1"/>
  <c r="AR78" i="21"/>
  <c r="AD77" i="21"/>
  <c r="AA77" i="21" s="1"/>
  <c r="AV76" i="21"/>
  <c r="F76" i="19"/>
  <c r="AT76" i="19" s="1"/>
  <c r="AL76" i="19"/>
  <c r="AK76" i="19"/>
  <c r="BK77" i="21"/>
  <c r="BK77" i="19"/>
  <c r="AK76" i="21"/>
  <c r="B76" i="21" l="1"/>
  <c r="H78" i="21"/>
  <c r="AH78" i="21"/>
  <c r="J78" i="21" s="1"/>
  <c r="K78" i="21" s="1"/>
  <c r="B76" i="19"/>
  <c r="AX77" i="21"/>
  <c r="O77" i="21"/>
  <c r="AO69" i="18"/>
  <c r="V68" i="18"/>
  <c r="AB77" i="19"/>
  <c r="Y77" i="19" s="1"/>
  <c r="AP78" i="19"/>
  <c r="W76" i="19"/>
  <c r="X76" i="19" s="1"/>
  <c r="BG77" i="19"/>
  <c r="AP78" i="21"/>
  <c r="AT76" i="21"/>
  <c r="AB77" i="21"/>
  <c r="Y77" i="21" s="1"/>
  <c r="W76" i="21"/>
  <c r="X76" i="21" s="1"/>
  <c r="BG77" i="21"/>
  <c r="AC79" i="21" l="1"/>
  <c r="Z79" i="21" s="1"/>
  <c r="AQ80" i="21"/>
  <c r="AN76" i="21"/>
  <c r="AM76" i="21" s="1"/>
  <c r="S76" i="21"/>
  <c r="C77" i="21"/>
  <c r="AE77" i="21"/>
  <c r="AN76" i="19"/>
  <c r="AM76" i="19" s="1"/>
  <c r="S76" i="19"/>
  <c r="C77" i="19"/>
  <c r="AE77" i="19"/>
  <c r="BJ69" i="18"/>
  <c r="AS69" i="18"/>
  <c r="BL69" i="18"/>
  <c r="BH69" i="18"/>
  <c r="H79" i="21" l="1"/>
  <c r="AH79" i="21"/>
  <c r="J79" i="21" s="1"/>
  <c r="K79" i="21" s="1"/>
  <c r="AX69" i="18"/>
  <c r="BO69" i="18"/>
  <c r="AY69" i="18"/>
  <c r="BN69" i="18"/>
  <c r="AH69" i="18"/>
  <c r="D77" i="21"/>
  <c r="D77" i="19"/>
  <c r="AW76" i="21"/>
  <c r="T76" i="21"/>
  <c r="U76" i="21" s="1"/>
  <c r="BM69" i="18"/>
  <c r="AF69" i="18"/>
  <c r="AW76" i="19"/>
  <c r="T76" i="19" s="1"/>
  <c r="U76" i="19" s="1"/>
  <c r="AC80" i="21" l="1"/>
  <c r="Z80" i="21" s="1"/>
  <c r="AQ81" i="21"/>
  <c r="E69" i="18"/>
  <c r="F69" i="18" s="1"/>
  <c r="BG70" i="18" s="1"/>
  <c r="J69" i="18"/>
  <c r="K69" i="18" s="1"/>
  <c r="BI70" i="18" s="1"/>
  <c r="AI69" i="18"/>
  <c r="V76" i="21"/>
  <c r="AO77" i="21"/>
  <c r="V76" i="19"/>
  <c r="AO77" i="19"/>
  <c r="AJ69" i="18"/>
  <c r="Q69" i="18" s="1"/>
  <c r="H80" i="21" l="1"/>
  <c r="AH80" i="21"/>
  <c r="J80" i="21" s="1"/>
  <c r="K80" i="21" s="1"/>
  <c r="P69" i="18"/>
  <c r="AK69" i="18" s="1"/>
  <c r="AC70" i="18"/>
  <c r="Z70" i="18" s="1"/>
  <c r="AQ71" i="18"/>
  <c r="AU69" i="18"/>
  <c r="AL69" i="18"/>
  <c r="R69" i="18"/>
  <c r="BJ77" i="21"/>
  <c r="BL77" i="21"/>
  <c r="AS77" i="21"/>
  <c r="BH77" i="21"/>
  <c r="BH77" i="19"/>
  <c r="BL77" i="19"/>
  <c r="BJ77" i="19"/>
  <c r="AU77" i="19" s="1"/>
  <c r="AS77" i="19"/>
  <c r="AT69" i="18"/>
  <c r="AB70" i="18"/>
  <c r="Y70" i="18" s="1"/>
  <c r="AP71" i="18"/>
  <c r="AC81" i="21" l="1"/>
  <c r="Z81" i="21" s="1"/>
  <c r="AQ82" i="21"/>
  <c r="BO77" i="21"/>
  <c r="AY77" i="21"/>
  <c r="AI77" i="21" s="1"/>
  <c r="H70" i="18"/>
  <c r="N70" i="1" s="1"/>
  <c r="AG70" i="18"/>
  <c r="AG77" i="19"/>
  <c r="BN77" i="19"/>
  <c r="BN77" i="21"/>
  <c r="AG77" i="21"/>
  <c r="C70" i="18"/>
  <c r="M70" i="1" s="1"/>
  <c r="AE70" i="18"/>
  <c r="AX77" i="19"/>
  <c r="AY77" i="19"/>
  <c r="BO77" i="19"/>
  <c r="AD70" i="18"/>
  <c r="AA70" i="18" s="1"/>
  <c r="AR71" i="18"/>
  <c r="AV69" i="18"/>
  <c r="BM77" i="19"/>
  <c r="AF77" i="19"/>
  <c r="BK70" i="18"/>
  <c r="BM77" i="21"/>
  <c r="AF77" i="21"/>
  <c r="AU77" i="21"/>
  <c r="B69" i="18"/>
  <c r="L69" i="1" s="1"/>
  <c r="W69" i="18"/>
  <c r="X69" i="18" s="1"/>
  <c r="H81" i="21" l="1"/>
  <c r="AH81" i="21"/>
  <c r="J81" i="21" s="1"/>
  <c r="K81" i="21" s="1"/>
  <c r="AN69" i="18"/>
  <c r="AM69" i="18" s="1"/>
  <c r="Q69" i="1" s="1"/>
  <c r="CJ69" i="1" s="1"/>
  <c r="P69" i="1"/>
  <c r="S69" i="18"/>
  <c r="AI77" i="19"/>
  <c r="I77" i="21"/>
  <c r="BI78" i="21"/>
  <c r="P77" i="21"/>
  <c r="D70" i="18"/>
  <c r="I77" i="19"/>
  <c r="BI78" i="19"/>
  <c r="E77" i="21"/>
  <c r="AJ77" i="21"/>
  <c r="Q77" i="21" s="1"/>
  <c r="R77" i="21" s="1"/>
  <c r="AV77" i="21" s="1"/>
  <c r="I70" i="18"/>
  <c r="AX70" i="18"/>
  <c r="O70" i="18"/>
  <c r="O70" i="1" s="1"/>
  <c r="E77" i="19"/>
  <c r="AJ77" i="19"/>
  <c r="Q77" i="19" s="1"/>
  <c r="R77" i="19" s="1"/>
  <c r="AC82" i="21" l="1"/>
  <c r="Z82" i="21" s="1"/>
  <c r="AQ83" i="21"/>
  <c r="AK77" i="21"/>
  <c r="BK78" i="21"/>
  <c r="F77" i="19"/>
  <c r="AL77" i="19"/>
  <c r="AD78" i="21"/>
  <c r="AA78" i="21" s="1"/>
  <c r="AR79" i="21"/>
  <c r="AD78" i="19"/>
  <c r="AA78" i="19" s="1"/>
  <c r="AR79" i="19"/>
  <c r="AV77" i="19"/>
  <c r="F77" i="21"/>
  <c r="AT77" i="21" s="1"/>
  <c r="AL77" i="21"/>
  <c r="B77" i="21" s="1"/>
  <c r="P77" i="19"/>
  <c r="AK77" i="19" s="1"/>
  <c r="BK78" i="19"/>
  <c r="R69" i="1"/>
  <c r="AW69" i="18"/>
  <c r="T69" i="18"/>
  <c r="U69" i="18" s="1"/>
  <c r="S69" i="1" s="1"/>
  <c r="B77" i="19" l="1"/>
  <c r="H82" i="21"/>
  <c r="AH82" i="21"/>
  <c r="J82" i="21" s="1"/>
  <c r="O78" i="19"/>
  <c r="AB78" i="19"/>
  <c r="Y78" i="19" s="1"/>
  <c r="AP79" i="19"/>
  <c r="AT77" i="19"/>
  <c r="W77" i="19"/>
  <c r="X77" i="19" s="1"/>
  <c r="BG78" i="19"/>
  <c r="V69" i="18"/>
  <c r="AO70" i="18"/>
  <c r="AB78" i="21"/>
  <c r="Y78" i="21" s="1"/>
  <c r="AP79" i="21"/>
  <c r="W77" i="21"/>
  <c r="X77" i="21" s="1"/>
  <c r="BG78" i="21"/>
  <c r="AX78" i="21"/>
  <c r="O78" i="21"/>
  <c r="AN77" i="19" l="1"/>
  <c r="AM77" i="19" s="1"/>
  <c r="S77" i="19"/>
  <c r="AN77" i="21"/>
  <c r="AM77" i="21" s="1"/>
  <c r="S77" i="21"/>
  <c r="T77" i="21" s="1"/>
  <c r="BH70" i="18"/>
  <c r="BL70" i="18"/>
  <c r="BJ70" i="18"/>
  <c r="AS70" i="18"/>
  <c r="C78" i="21"/>
  <c r="AE78" i="21"/>
  <c r="C78" i="19"/>
  <c r="AE78" i="19"/>
  <c r="BN70" i="18" l="1"/>
  <c r="AH70" i="18"/>
  <c r="AW77" i="19"/>
  <c r="T77" i="19"/>
  <c r="U77" i="19" s="1"/>
  <c r="AY70" i="18"/>
  <c r="BO70" i="18"/>
  <c r="D78" i="19"/>
  <c r="BM70" i="18"/>
  <c r="AF70" i="18"/>
  <c r="D78" i="21"/>
  <c r="AW77" i="21"/>
  <c r="U77" i="21"/>
  <c r="J70" i="18" l="1"/>
  <c r="K70" i="18" s="1"/>
  <c r="E70" i="18"/>
  <c r="F70" i="18" s="1"/>
  <c r="AJ70" i="18"/>
  <c r="Q70" i="18" s="1"/>
  <c r="V77" i="19"/>
  <c r="AO78" i="19"/>
  <c r="V77" i="21"/>
  <c r="AO78" i="21"/>
  <c r="AI70" i="18"/>
  <c r="BG71" i="18" l="1"/>
  <c r="AT70" i="18"/>
  <c r="BI71" i="18"/>
  <c r="AU70" i="18"/>
  <c r="BL78" i="19"/>
  <c r="BJ78" i="19"/>
  <c r="AS78" i="19"/>
  <c r="BH78" i="19"/>
  <c r="AL70" i="18"/>
  <c r="AC71" i="18"/>
  <c r="Z71" i="18" s="1"/>
  <c r="AQ72" i="18"/>
  <c r="P70" i="18"/>
  <c r="AK70" i="18" s="1"/>
  <c r="AB71" i="18"/>
  <c r="Y71" i="18" s="1"/>
  <c r="AP72" i="18"/>
  <c r="BL78" i="21"/>
  <c r="BJ78" i="21"/>
  <c r="AS78" i="21"/>
  <c r="BH78" i="21"/>
  <c r="R70" i="18" l="1"/>
  <c r="BK71" i="18" s="1"/>
  <c r="BM78" i="21"/>
  <c r="AF78" i="21"/>
  <c r="BO78" i="21"/>
  <c r="AY78" i="21"/>
  <c r="AI78" i="21" s="1"/>
  <c r="B70" i="18"/>
  <c r="BM78" i="19"/>
  <c r="AF78" i="19"/>
  <c r="C71" i="18"/>
  <c r="M71" i="1" s="1"/>
  <c r="H71" i="18"/>
  <c r="N71" i="1" s="1"/>
  <c r="AG71" i="18"/>
  <c r="AU78" i="19"/>
  <c r="AG78" i="19"/>
  <c r="BN78" i="19"/>
  <c r="AU78" i="21"/>
  <c r="BN78" i="21"/>
  <c r="AG78" i="21"/>
  <c r="AX78" i="19"/>
  <c r="AY78" i="19"/>
  <c r="AI78" i="19" s="1"/>
  <c r="BO78" i="19"/>
  <c r="W70" i="18" l="1"/>
  <c r="X70" i="18" s="1"/>
  <c r="AR72" i="18"/>
  <c r="AD71" i="18"/>
  <c r="AA71" i="18" s="1"/>
  <c r="O71" i="18" s="1"/>
  <c r="O71" i="1" s="1"/>
  <c r="AV70" i="18"/>
  <c r="I78" i="19"/>
  <c r="BI79" i="19"/>
  <c r="P78" i="19"/>
  <c r="I71" i="18"/>
  <c r="L70" i="1"/>
  <c r="I78" i="21"/>
  <c r="BI79" i="21"/>
  <c r="P78" i="21"/>
  <c r="E78" i="19"/>
  <c r="AJ78" i="19"/>
  <c r="Q78" i="19" s="1"/>
  <c r="R78" i="19" s="1"/>
  <c r="AV78" i="19" s="1"/>
  <c r="E78" i="21"/>
  <c r="AJ78" i="21"/>
  <c r="Q78" i="21" s="1"/>
  <c r="R78" i="21" s="1"/>
  <c r="AN70" i="18"/>
  <c r="AM70" i="18" s="1"/>
  <c r="Q70" i="1" s="1"/>
  <c r="CJ70" i="1" s="1"/>
  <c r="P70" i="1"/>
  <c r="S70" i="18"/>
  <c r="AK78" i="21" l="1"/>
  <c r="AK78" i="19"/>
  <c r="AW70" i="18"/>
  <c r="T70" i="18" s="1"/>
  <c r="U70" i="18" s="1"/>
  <c r="S70" i="1" s="1"/>
  <c r="R70" i="1"/>
  <c r="AD79" i="19"/>
  <c r="AA79" i="19" s="1"/>
  <c r="AR80" i="19"/>
  <c r="F78" i="19"/>
  <c r="AT78" i="19" s="1"/>
  <c r="AL78" i="19"/>
  <c r="BK79" i="21"/>
  <c r="AR80" i="21"/>
  <c r="AV78" i="21"/>
  <c r="AD79" i="21"/>
  <c r="AA79" i="21" s="1"/>
  <c r="BK79" i="19"/>
  <c r="F78" i="21"/>
  <c r="AL78" i="21"/>
  <c r="B78" i="21" s="1"/>
  <c r="B78" i="19" l="1"/>
  <c r="O79" i="19"/>
  <c r="AX79" i="21"/>
  <c r="O79" i="21"/>
  <c r="AB79" i="21"/>
  <c r="Y79" i="21" s="1"/>
  <c r="AP80" i="21"/>
  <c r="AT78" i="21"/>
  <c r="BG79" i="21"/>
  <c r="W78" i="21"/>
  <c r="X78" i="21" s="1"/>
  <c r="AP80" i="19"/>
  <c r="AB79" i="19"/>
  <c r="Y79" i="19" s="1"/>
  <c r="W78" i="19"/>
  <c r="X78" i="19" s="1"/>
  <c r="BG79" i="19"/>
  <c r="V70" i="18"/>
  <c r="AO71" i="18"/>
  <c r="AN78" i="21" l="1"/>
  <c r="AM78" i="21" s="1"/>
  <c r="S78" i="21"/>
  <c r="AN78" i="19"/>
  <c r="AM78" i="19" s="1"/>
  <c r="S78" i="19"/>
  <c r="T78" i="19" s="1"/>
  <c r="C79" i="19"/>
  <c r="AE79" i="19"/>
  <c r="BL71" i="18"/>
  <c r="AX71" i="18" s="1"/>
  <c r="AS71" i="18"/>
  <c r="BJ71" i="18"/>
  <c r="BH71" i="18"/>
  <c r="AE71" i="18" s="1"/>
  <c r="D71" i="18" s="1"/>
  <c r="AE79" i="21"/>
  <c r="C79" i="21"/>
  <c r="D79" i="21" l="1"/>
  <c r="D79" i="19"/>
  <c r="BM71" i="18"/>
  <c r="AF71" i="18"/>
  <c r="BN71" i="18"/>
  <c r="AH71" i="18"/>
  <c r="AW78" i="19"/>
  <c r="U78" i="19"/>
  <c r="BO71" i="18"/>
  <c r="AY71" i="18"/>
  <c r="AW78" i="21"/>
  <c r="T78" i="21"/>
  <c r="U78" i="21" s="1"/>
  <c r="AI71" i="18" l="1"/>
  <c r="P71" i="18" s="1"/>
  <c r="AK71" i="18" s="1"/>
  <c r="J71" i="18"/>
  <c r="K71" i="18" s="1"/>
  <c r="BI72" i="18" s="1"/>
  <c r="AO79" i="19"/>
  <c r="V78" i="19"/>
  <c r="E71" i="18"/>
  <c r="F71" i="18" s="1"/>
  <c r="BG72" i="18" s="1"/>
  <c r="AJ71" i="18"/>
  <c r="Q71" i="18" s="1"/>
  <c r="V78" i="21"/>
  <c r="AO79" i="21"/>
  <c r="DP110" i="1"/>
  <c r="DA111" i="1" s="1"/>
  <c r="AP73" i="18" l="1"/>
  <c r="AT71" i="18"/>
  <c r="AB72" i="18"/>
  <c r="Y72" i="18" s="1"/>
  <c r="AL71" i="18"/>
  <c r="B71" i="18" s="1"/>
  <c r="L71" i="1" s="1"/>
  <c r="R71" i="18"/>
  <c r="BK72" i="18" s="1"/>
  <c r="BJ79" i="19"/>
  <c r="AU79" i="19" s="1"/>
  <c r="AS79" i="19"/>
  <c r="BL79" i="19"/>
  <c r="BH79" i="19"/>
  <c r="BJ79" i="21"/>
  <c r="AU79" i="21" s="1"/>
  <c r="BH79" i="21"/>
  <c r="AS79" i="21"/>
  <c r="BL79" i="21"/>
  <c r="AC72" i="18"/>
  <c r="Z72" i="18" s="1"/>
  <c r="AQ73" i="18"/>
  <c r="AU71" i="18"/>
  <c r="DQ110" i="1"/>
  <c r="DR110" i="1" s="1"/>
  <c r="W71" i="18" l="1"/>
  <c r="X71" i="18" s="1"/>
  <c r="AN71" i="18" s="1"/>
  <c r="AM71" i="18" s="1"/>
  <c r="Q71" i="1" s="1"/>
  <c r="CJ71" i="1" s="1"/>
  <c r="BN79" i="19"/>
  <c r="AG79" i="19"/>
  <c r="AY79" i="21"/>
  <c r="AI79" i="21" s="1"/>
  <c r="BO79" i="21"/>
  <c r="BM79" i="21"/>
  <c r="AF79" i="21"/>
  <c r="H72" i="18"/>
  <c r="N72" i="1" s="1"/>
  <c r="AG72" i="18"/>
  <c r="BN79" i="21"/>
  <c r="AG79" i="21"/>
  <c r="AD72" i="18"/>
  <c r="AA72" i="18" s="1"/>
  <c r="AR73" i="18"/>
  <c r="AV71" i="18"/>
  <c r="C72" i="18"/>
  <c r="M72" i="1" s="1"/>
  <c r="BM79" i="19"/>
  <c r="AF79" i="19"/>
  <c r="P71" i="1"/>
  <c r="S71" i="18"/>
  <c r="BO79" i="19"/>
  <c r="AY79" i="19"/>
  <c r="AI79" i="19" s="1"/>
  <c r="E79" i="21" l="1"/>
  <c r="AJ79" i="21"/>
  <c r="Q79" i="21" s="1"/>
  <c r="R79" i="21" s="1"/>
  <c r="AV79" i="21" s="1"/>
  <c r="P79" i="19"/>
  <c r="I79" i="21"/>
  <c r="BI80" i="21"/>
  <c r="P79" i="21"/>
  <c r="AW71" i="18"/>
  <c r="T71" i="18" s="1"/>
  <c r="U71" i="18" s="1"/>
  <c r="S71" i="1" s="1"/>
  <c r="R71" i="1"/>
  <c r="BI80" i="19"/>
  <c r="I79" i="19"/>
  <c r="I72" i="18"/>
  <c r="E79" i="19"/>
  <c r="F79" i="19" s="1"/>
  <c r="AJ79" i="19"/>
  <c r="Q79" i="19" s="1"/>
  <c r="O72" i="18"/>
  <c r="O72" i="1" s="1"/>
  <c r="AK79" i="19" l="1"/>
  <c r="BK80" i="21"/>
  <c r="AK79" i="21"/>
  <c r="V71" i="18"/>
  <c r="AO72" i="18"/>
  <c r="AB80" i="19"/>
  <c r="Y80" i="19" s="1"/>
  <c r="AP81" i="19"/>
  <c r="AT79" i="19"/>
  <c r="BG80" i="19"/>
  <c r="AD80" i="21"/>
  <c r="AA80" i="21" s="1"/>
  <c r="AR81" i="21"/>
  <c r="AL79" i="19"/>
  <c r="B79" i="19" s="1"/>
  <c r="R79" i="19"/>
  <c r="W79" i="19" s="1"/>
  <c r="X79" i="19" s="1"/>
  <c r="F79" i="21"/>
  <c r="AT79" i="21" s="1"/>
  <c r="AL79" i="21"/>
  <c r="B79" i="21" s="1"/>
  <c r="AN79" i="19" l="1"/>
  <c r="AM79" i="19" s="1"/>
  <c r="S79" i="19"/>
  <c r="C80" i="19"/>
  <c r="AE80" i="19"/>
  <c r="AB80" i="21"/>
  <c r="Y80" i="21" s="1"/>
  <c r="AP81" i="21"/>
  <c r="BG80" i="21"/>
  <c r="W79" i="21"/>
  <c r="X79" i="21" s="1"/>
  <c r="AV79" i="19"/>
  <c r="AD80" i="19"/>
  <c r="AA80" i="19" s="1"/>
  <c r="AR81" i="19"/>
  <c r="BH72" i="18"/>
  <c r="AE72" i="18" s="1"/>
  <c r="D72" i="18" s="1"/>
  <c r="AS72" i="18"/>
  <c r="BJ72" i="18"/>
  <c r="BL72" i="18"/>
  <c r="AX80" i="21"/>
  <c r="O80" i="21"/>
  <c r="BK80" i="19"/>
  <c r="D80" i="19" l="1"/>
  <c r="AW79" i="19"/>
  <c r="T79" i="19"/>
  <c r="U79" i="19" s="1"/>
  <c r="AN79" i="21"/>
  <c r="AM79" i="21" s="1"/>
  <c r="S79" i="21"/>
  <c r="T79" i="21" s="1"/>
  <c r="BM72" i="18"/>
  <c r="AF72" i="18"/>
  <c r="O80" i="19"/>
  <c r="AE80" i="21"/>
  <c r="C80" i="21"/>
  <c r="BN72" i="18"/>
  <c r="AH72" i="18"/>
  <c r="AX72" i="18"/>
  <c r="BO72" i="18"/>
  <c r="AY72" i="18"/>
  <c r="J72" i="18" l="1"/>
  <c r="K72" i="18" s="1"/>
  <c r="AI72" i="18"/>
  <c r="D80" i="21"/>
  <c r="E72" i="18"/>
  <c r="AJ72" i="18"/>
  <c r="Q72" i="18" s="1"/>
  <c r="AO80" i="19"/>
  <c r="V79" i="19"/>
  <c r="AW79" i="21"/>
  <c r="U79" i="21"/>
  <c r="BI73" i="18" l="1"/>
  <c r="AU72" i="18"/>
  <c r="P72" i="18"/>
  <c r="AK72" i="18" s="1"/>
  <c r="V79" i="21"/>
  <c r="AO80" i="21"/>
  <c r="BJ80" i="19"/>
  <c r="BH80" i="19"/>
  <c r="AS80" i="19"/>
  <c r="BL80" i="19"/>
  <c r="AC73" i="18"/>
  <c r="Z73" i="18" s="1"/>
  <c r="AQ74" i="18"/>
  <c r="F72" i="18"/>
  <c r="AT72" i="18" s="1"/>
  <c r="AL72" i="18"/>
  <c r="R72" i="18" l="1"/>
  <c r="W72" i="18" s="1"/>
  <c r="X72" i="18" s="1"/>
  <c r="H73" i="18"/>
  <c r="N73" i="1" s="1"/>
  <c r="AG73" i="18"/>
  <c r="BM80" i="19"/>
  <c r="AF80" i="19"/>
  <c r="AG80" i="19"/>
  <c r="BN80" i="19"/>
  <c r="BJ80" i="21"/>
  <c r="AU80" i="21" s="1"/>
  <c r="BH80" i="21"/>
  <c r="AS80" i="21"/>
  <c r="BL80" i="21"/>
  <c r="AB73" i="18"/>
  <c r="Y73" i="18" s="1"/>
  <c r="AP74" i="18"/>
  <c r="BG73" i="18"/>
  <c r="BO80" i="19"/>
  <c r="AY80" i="19"/>
  <c r="AI80" i="19" s="1"/>
  <c r="AU80" i="19"/>
  <c r="B72" i="18"/>
  <c r="AV72" i="18" l="1"/>
  <c r="AD73" i="18"/>
  <c r="AA73" i="18" s="1"/>
  <c r="BK73" i="18"/>
  <c r="AR74" i="18"/>
  <c r="P80" i="19"/>
  <c r="AY80" i="21"/>
  <c r="AI80" i="21" s="1"/>
  <c r="BO80" i="21"/>
  <c r="I80" i="19"/>
  <c r="BI81" i="19"/>
  <c r="E80" i="19"/>
  <c r="AJ80" i="19"/>
  <c r="Q80" i="19" s="1"/>
  <c r="R80" i="19" s="1"/>
  <c r="AV80" i="19" s="1"/>
  <c r="BN80" i="21"/>
  <c r="AG80" i="21"/>
  <c r="L72" i="1"/>
  <c r="C73" i="18"/>
  <c r="M73" i="1" s="1"/>
  <c r="I73" i="18"/>
  <c r="S72" i="18"/>
  <c r="AN72" i="18"/>
  <c r="AM72" i="18" s="1"/>
  <c r="Q72" i="1" s="1"/>
  <c r="CJ72" i="1" s="1"/>
  <c r="P72" i="1"/>
  <c r="BM80" i="21"/>
  <c r="AF80" i="21"/>
  <c r="O73" i="18" l="1"/>
  <c r="O73" i="1" s="1"/>
  <c r="I80" i="21"/>
  <c r="BI81" i="21"/>
  <c r="P80" i="21"/>
  <c r="AK80" i="21" s="1"/>
  <c r="R72" i="1"/>
  <c r="AW72" i="18"/>
  <c r="AD81" i="19"/>
  <c r="AA81" i="19" s="1"/>
  <c r="AR82" i="19"/>
  <c r="AJ80" i="21"/>
  <c r="Q80" i="21" s="1"/>
  <c r="R80" i="21" s="1"/>
  <c r="E80" i="21"/>
  <c r="F80" i="19"/>
  <c r="AT80" i="19" s="1"/>
  <c r="AL80" i="19"/>
  <c r="BK81" i="19"/>
  <c r="AK80" i="19"/>
  <c r="F80" i="21" l="1"/>
  <c r="AL80" i="21"/>
  <c r="B80" i="21" s="1"/>
  <c r="T72" i="18"/>
  <c r="U72" i="18" s="1"/>
  <c r="S72" i="1" s="1"/>
  <c r="V72" i="18"/>
  <c r="AO73" i="18"/>
  <c r="AV80" i="21"/>
  <c r="AD81" i="21"/>
  <c r="AA81" i="21" s="1"/>
  <c r="AR82" i="21"/>
  <c r="BK81" i="21"/>
  <c r="O81" i="19"/>
  <c r="B80" i="19"/>
  <c r="AB81" i="19"/>
  <c r="Y81" i="19" s="1"/>
  <c r="AP82" i="19"/>
  <c r="W80" i="19"/>
  <c r="X80" i="19" s="1"/>
  <c r="BG81" i="19"/>
  <c r="AE81" i="19" l="1"/>
  <c r="C81" i="19"/>
  <c r="AS73" i="18"/>
  <c r="BH73" i="18"/>
  <c r="BL73" i="18"/>
  <c r="AX73" i="18" s="1"/>
  <c r="BJ73" i="18"/>
  <c r="AN80" i="19"/>
  <c r="AM80" i="19" s="1"/>
  <c r="S80" i="19"/>
  <c r="T80" i="19" s="1"/>
  <c r="AX81" i="21"/>
  <c r="O81" i="21"/>
  <c r="AB81" i="21"/>
  <c r="Y81" i="21" s="1"/>
  <c r="AP82" i="21"/>
  <c r="AT80" i="21"/>
  <c r="W80" i="21"/>
  <c r="X80" i="21" s="1"/>
  <c r="BG81" i="21"/>
  <c r="S80" i="21" l="1"/>
  <c r="AN80" i="21"/>
  <c r="AM80" i="21" s="1"/>
  <c r="AH73" i="18"/>
  <c r="BN73" i="18"/>
  <c r="C81" i="21"/>
  <c r="AE81" i="21"/>
  <c r="BO73" i="18"/>
  <c r="AY73" i="18"/>
  <c r="AW80" i="19"/>
  <c r="AE73" i="18"/>
  <c r="BM73" i="18"/>
  <c r="AF73" i="18"/>
  <c r="D81" i="19"/>
  <c r="U80" i="19"/>
  <c r="D81" i="21" l="1"/>
  <c r="E73" i="18"/>
  <c r="AJ73" i="18"/>
  <c r="Q73" i="18" s="1"/>
  <c r="D73" i="18"/>
  <c r="AI73" i="18"/>
  <c r="J73" i="18"/>
  <c r="K73" i="18" s="1"/>
  <c r="BI74" i="18" s="1"/>
  <c r="AW80" i="21"/>
  <c r="T80" i="21"/>
  <c r="U80" i="21" s="1"/>
  <c r="V80" i="19"/>
  <c r="AO81" i="19"/>
  <c r="AC74" i="18" l="1"/>
  <c r="Z74" i="18" s="1"/>
  <c r="AU73" i="18"/>
  <c r="AQ75" i="18"/>
  <c r="BL81" i="19"/>
  <c r="AS81" i="19"/>
  <c r="BH81" i="19"/>
  <c r="BJ81" i="19"/>
  <c r="AU81" i="19" s="1"/>
  <c r="P73" i="18"/>
  <c r="AK73" i="18" s="1"/>
  <c r="AO81" i="21"/>
  <c r="V80" i="21"/>
  <c r="F73" i="18"/>
  <c r="AL73" i="18"/>
  <c r="R73" i="18" l="1"/>
  <c r="H74" i="18"/>
  <c r="N74" i="1" s="1"/>
  <c r="BM81" i="19"/>
  <c r="AF81" i="19"/>
  <c r="AG81" i="19"/>
  <c r="BN81" i="19"/>
  <c r="AX81" i="19"/>
  <c r="AY81" i="19"/>
  <c r="BO81" i="19"/>
  <c r="BJ81" i="21"/>
  <c r="BL81" i="21"/>
  <c r="AS81" i="21"/>
  <c r="BH81" i="21"/>
  <c r="B73" i="18"/>
  <c r="L73" i="1" s="1"/>
  <c r="AB74" i="18"/>
  <c r="Y74" i="18" s="1"/>
  <c r="AP75" i="18"/>
  <c r="AT73" i="18"/>
  <c r="BG74" i="18"/>
  <c r="AV73" i="18" l="1"/>
  <c r="AD74" i="18"/>
  <c r="AA74" i="18" s="1"/>
  <c r="AR75" i="18"/>
  <c r="BK74" i="18"/>
  <c r="W73" i="18"/>
  <c r="X73" i="18" s="1"/>
  <c r="S73" i="18" s="1"/>
  <c r="AI81" i="19"/>
  <c r="P81" i="19" s="1"/>
  <c r="BM81" i="21"/>
  <c r="AF81" i="21"/>
  <c r="I81" i="19"/>
  <c r="BI82" i="19"/>
  <c r="BO81" i="21"/>
  <c r="AY81" i="21"/>
  <c r="AI81" i="21" s="1"/>
  <c r="E81" i="19"/>
  <c r="AJ81" i="19"/>
  <c r="Q81" i="19" s="1"/>
  <c r="R81" i="19" s="1"/>
  <c r="C74" i="18"/>
  <c r="M74" i="1" s="1"/>
  <c r="AU81" i="21"/>
  <c r="BN81" i="21"/>
  <c r="AG81" i="21"/>
  <c r="AN73" i="18" l="1"/>
  <c r="AM73" i="18" s="1"/>
  <c r="Q73" i="1" s="1"/>
  <c r="CJ73" i="1" s="1"/>
  <c r="P73" i="1"/>
  <c r="O74" i="18"/>
  <c r="O74" i="1" s="1"/>
  <c r="AK81" i="19"/>
  <c r="E81" i="21"/>
  <c r="AJ81" i="21"/>
  <c r="Q81" i="21" s="1"/>
  <c r="R81" i="21" s="1"/>
  <c r="AV81" i="21" s="1"/>
  <c r="BK82" i="19"/>
  <c r="AD82" i="19"/>
  <c r="AA82" i="19" s="1"/>
  <c r="AR83" i="19"/>
  <c r="AV81" i="19"/>
  <c r="I81" i="21"/>
  <c r="BI82" i="21"/>
  <c r="F81" i="19"/>
  <c r="AL81" i="19"/>
  <c r="B81" i="19" s="1"/>
  <c r="AW73" i="18"/>
  <c r="T73" i="18" s="1"/>
  <c r="U73" i="18" s="1"/>
  <c r="S73" i="1" s="1"/>
  <c r="R73" i="1"/>
  <c r="P81" i="21"/>
  <c r="BK82" i="21" l="1"/>
  <c r="AT81" i="19"/>
  <c r="AP83" i="19"/>
  <c r="AB82" i="19"/>
  <c r="Y82" i="19" s="1"/>
  <c r="W81" i="19"/>
  <c r="X81" i="19" s="1"/>
  <c r="BG82" i="19"/>
  <c r="AK81" i="21"/>
  <c r="O82" i="19"/>
  <c r="AR83" i="21"/>
  <c r="AD82" i="21"/>
  <c r="AA82" i="21" s="1"/>
  <c r="F81" i="21"/>
  <c r="AT81" i="21" s="1"/>
  <c r="AL81" i="21"/>
  <c r="AO74" i="18"/>
  <c r="V73" i="18"/>
  <c r="AP83" i="21" l="1"/>
  <c r="AB82" i="21"/>
  <c r="Y82" i="21" s="1"/>
  <c r="W81" i="21"/>
  <c r="X81" i="21" s="1"/>
  <c r="BG82" i="21"/>
  <c r="S81" i="19"/>
  <c r="AN81" i="19"/>
  <c r="AM81" i="19" s="1"/>
  <c r="AE82" i="19"/>
  <c r="C82" i="19"/>
  <c r="B81" i="21"/>
  <c r="BH74" i="18"/>
  <c r="AE74" i="18" s="1"/>
  <c r="D74" i="18" s="1"/>
  <c r="BJ74" i="18"/>
  <c r="AG74" i="18" s="1"/>
  <c r="I74" i="18" s="1"/>
  <c r="AS74" i="18"/>
  <c r="BL74" i="18"/>
  <c r="AX74" i="18" s="1"/>
  <c r="O82" i="21"/>
  <c r="AX82" i="21"/>
  <c r="BN74" i="18" l="1"/>
  <c r="AH74" i="18"/>
  <c r="D82" i="19"/>
  <c r="AN81" i="21"/>
  <c r="AM81" i="21" s="1"/>
  <c r="S81" i="21"/>
  <c r="C82" i="21"/>
  <c r="AE82" i="21"/>
  <c r="BO74" i="18"/>
  <c r="AY74" i="18"/>
  <c r="AI74" i="18" s="1"/>
  <c r="BM74" i="18"/>
  <c r="AF74" i="18"/>
  <c r="AW81" i="19"/>
  <c r="T81" i="19"/>
  <c r="U81" i="19" s="1"/>
  <c r="T81" i="21" l="1"/>
  <c r="U81" i="21" s="1"/>
  <c r="AW81" i="21"/>
  <c r="V81" i="19"/>
  <c r="AO82" i="19"/>
  <c r="AJ74" i="18"/>
  <c r="Q74" i="18" s="1"/>
  <c r="R74" i="18" s="1"/>
  <c r="AV74" i="18" s="1"/>
  <c r="E74" i="18"/>
  <c r="D82" i="21"/>
  <c r="P74" i="18"/>
  <c r="AK74" i="18" s="1"/>
  <c r="J74" i="18"/>
  <c r="K74" i="18" s="1"/>
  <c r="AU74" i="18" s="1"/>
  <c r="F74" i="18" l="1"/>
  <c r="AT74" i="18" s="1"/>
  <c r="AL74" i="18"/>
  <c r="B74" i="18" s="1"/>
  <c r="AD75" i="18"/>
  <c r="AA75" i="18" s="1"/>
  <c r="AR76" i="18"/>
  <c r="BH82" i="19"/>
  <c r="AS82" i="19"/>
  <c r="BJ82" i="19"/>
  <c r="BL82" i="19"/>
  <c r="V81" i="21"/>
  <c r="AO82" i="21"/>
  <c r="AQ76" i="18"/>
  <c r="AC75" i="18"/>
  <c r="Z75" i="18" s="1"/>
  <c r="BK75" i="18"/>
  <c r="BI75" i="18"/>
  <c r="W74" i="18"/>
  <c r="X74" i="18" s="1"/>
  <c r="BM82" i="19" l="1"/>
  <c r="AF82" i="19"/>
  <c r="AX75" i="18"/>
  <c r="O75" i="18"/>
  <c r="O75" i="1" s="1"/>
  <c r="AX82" i="19"/>
  <c r="AY82" i="19"/>
  <c r="AI82" i="19" s="1"/>
  <c r="BO82" i="19"/>
  <c r="H75" i="18"/>
  <c r="N75" i="1" s="1"/>
  <c r="L74" i="1"/>
  <c r="BN82" i="19"/>
  <c r="AG82" i="19"/>
  <c r="S74" i="18"/>
  <c r="T74" i="18" s="1"/>
  <c r="P74" i="1"/>
  <c r="AN74" i="18"/>
  <c r="AM74" i="18" s="1"/>
  <c r="Q74" i="1" s="1"/>
  <c r="CJ74" i="1" s="1"/>
  <c r="BL82" i="21"/>
  <c r="BH82" i="21"/>
  <c r="BJ82" i="21"/>
  <c r="AS82" i="21"/>
  <c r="AP76" i="18"/>
  <c r="AB75" i="18"/>
  <c r="Y75" i="18" s="1"/>
  <c r="BG75" i="18"/>
  <c r="AW74" i="18" l="1"/>
  <c r="R74" i="1"/>
  <c r="P82" i="19"/>
  <c r="U74" i="18"/>
  <c r="S74" i="1" s="1"/>
  <c r="BN82" i="21"/>
  <c r="AG82" i="21"/>
  <c r="BM82" i="21"/>
  <c r="AF82" i="21"/>
  <c r="BO82" i="21"/>
  <c r="AY82" i="21"/>
  <c r="AI82" i="21" s="1"/>
  <c r="I82" i="19"/>
  <c r="K82" i="19" s="1"/>
  <c r="E82" i="19"/>
  <c r="AJ82" i="19"/>
  <c r="Q82" i="19" s="1"/>
  <c r="R82" i="19" s="1"/>
  <c r="AV82" i="19" s="1"/>
  <c r="C75" i="18"/>
  <c r="M75" i="1" s="1"/>
  <c r="AE75" i="18"/>
  <c r="AC83" i="19" l="1"/>
  <c r="Z83" i="19" s="1"/>
  <c r="AQ84" i="19"/>
  <c r="AU82" i="19"/>
  <c r="BI83" i="19"/>
  <c r="P82" i="21"/>
  <c r="AD83" i="19"/>
  <c r="AA83" i="19" s="1"/>
  <c r="AR84" i="19"/>
  <c r="E82" i="21"/>
  <c r="AJ82" i="21"/>
  <c r="Q82" i="21" s="1"/>
  <c r="R82" i="21" s="1"/>
  <c r="AK82" i="19"/>
  <c r="BK83" i="19"/>
  <c r="F82" i="19"/>
  <c r="AT82" i="19" s="1"/>
  <c r="AL82" i="19"/>
  <c r="I82" i="21"/>
  <c r="K82" i="21" s="1"/>
  <c r="BI83" i="21" s="1"/>
  <c r="D75" i="18"/>
  <c r="V74" i="18"/>
  <c r="AO75" i="18"/>
  <c r="H83" i="19" l="1"/>
  <c r="AH83" i="19"/>
  <c r="J83" i="19" s="1"/>
  <c r="AC83" i="21"/>
  <c r="Z83" i="21" s="1"/>
  <c r="AQ84" i="21"/>
  <c r="AU82" i="21"/>
  <c r="AR84" i="21"/>
  <c r="AV82" i="21"/>
  <c r="AD83" i="21"/>
  <c r="AA83" i="21" s="1"/>
  <c r="O83" i="19"/>
  <c r="F82" i="21"/>
  <c r="AL82" i="21"/>
  <c r="AB83" i="19"/>
  <c r="Y83" i="19" s="1"/>
  <c r="AP84" i="19"/>
  <c r="W82" i="19"/>
  <c r="X82" i="19" s="1"/>
  <c r="BG83" i="19"/>
  <c r="BL75" i="18"/>
  <c r="BH75" i="18"/>
  <c r="AS75" i="18"/>
  <c r="BJ75" i="18"/>
  <c r="AG75" i="18" s="1"/>
  <c r="I75" i="18" s="1"/>
  <c r="BK83" i="21"/>
  <c r="B82" i="19"/>
  <c r="AK82" i="21"/>
  <c r="AH83" i="21" l="1"/>
  <c r="J83" i="21" s="1"/>
  <c r="H83" i="21"/>
  <c r="BM75" i="18"/>
  <c r="AF75" i="18"/>
  <c r="BO75" i="18"/>
  <c r="AY75" i="18"/>
  <c r="O83" i="21"/>
  <c r="AN82" i="19"/>
  <c r="AM82" i="19" s="1"/>
  <c r="S82" i="19"/>
  <c r="T82" i="19" s="1"/>
  <c r="U82" i="19" s="1"/>
  <c r="AB83" i="21"/>
  <c r="Y83" i="21" s="1"/>
  <c r="AP84" i="21"/>
  <c r="AT82" i="21"/>
  <c r="W82" i="21"/>
  <c r="X82" i="21" s="1"/>
  <c r="BG83" i="21"/>
  <c r="B82" i="21"/>
  <c r="BN75" i="18"/>
  <c r="AH75" i="18"/>
  <c r="C83" i="19"/>
  <c r="AW82" i="19" l="1"/>
  <c r="C83" i="21"/>
  <c r="E75" i="18"/>
  <c r="AJ75" i="18"/>
  <c r="Q75" i="18" s="1"/>
  <c r="R75" i="18" s="1"/>
  <c r="S82" i="21"/>
  <c r="AN82" i="21"/>
  <c r="AM82" i="21" s="1"/>
  <c r="J75" i="18"/>
  <c r="K75" i="18" s="1"/>
  <c r="BI76" i="18" s="1"/>
  <c r="AI75" i="18"/>
  <c r="AW82" i="21" l="1"/>
  <c r="T82" i="21"/>
  <c r="U82" i="21" s="1"/>
  <c r="P75" i="18"/>
  <c r="AK75" i="18" s="1"/>
  <c r="BK76" i="18"/>
  <c r="AD76" i="18"/>
  <c r="AA76" i="18" s="1"/>
  <c r="AR77" i="18"/>
  <c r="AV75" i="18"/>
  <c r="AC76" i="18"/>
  <c r="Z76" i="18" s="1"/>
  <c r="AU75" i="18"/>
  <c r="AQ77" i="18"/>
  <c r="F75" i="18"/>
  <c r="AL75" i="18"/>
  <c r="AO83" i="19"/>
  <c r="V82" i="19"/>
  <c r="BH83" i="19" l="1"/>
  <c r="AE83" i="19" s="1"/>
  <c r="D83" i="19" s="1"/>
  <c r="BL83" i="19"/>
  <c r="AS83" i="19"/>
  <c r="BJ83" i="19"/>
  <c r="B75" i="18"/>
  <c r="L75" i="1" s="1"/>
  <c r="AB76" i="18"/>
  <c r="Y76" i="18" s="1"/>
  <c r="AP77" i="18"/>
  <c r="AT75" i="18"/>
  <c r="BG76" i="18"/>
  <c r="AX76" i="18"/>
  <c r="O76" i="18"/>
  <c r="O76" i="1" s="1"/>
  <c r="V82" i="21"/>
  <c r="AO83" i="21"/>
  <c r="H76" i="18"/>
  <c r="N76" i="1" s="1"/>
  <c r="W75" i="18"/>
  <c r="X75" i="18" s="1"/>
  <c r="BJ83" i="21" l="1"/>
  <c r="AS83" i="21"/>
  <c r="BH83" i="21"/>
  <c r="AE83" i="21" s="1"/>
  <c r="D83" i="21" s="1"/>
  <c r="BL83" i="21"/>
  <c r="AX83" i="21" s="1"/>
  <c r="AG83" i="19"/>
  <c r="BN83" i="19"/>
  <c r="AN75" i="18"/>
  <c r="AM75" i="18" s="1"/>
  <c r="Q75" i="1" s="1"/>
  <c r="CJ75" i="1" s="1"/>
  <c r="P75" i="1"/>
  <c r="S75" i="18"/>
  <c r="C76" i="18"/>
  <c r="M76" i="1" s="1"/>
  <c r="AE76" i="18"/>
  <c r="AY83" i="19"/>
  <c r="AI83" i="19" s="1"/>
  <c r="BO83" i="19"/>
  <c r="BM83" i="19"/>
  <c r="AF83" i="19"/>
  <c r="R75" i="1" l="1"/>
  <c r="AW75" i="18"/>
  <c r="T75" i="18" s="1"/>
  <c r="U75" i="18" s="1"/>
  <c r="S75" i="1" s="1"/>
  <c r="BM83" i="21"/>
  <c r="AF83" i="21"/>
  <c r="E83" i="19"/>
  <c r="AJ83" i="19"/>
  <c r="Q83" i="19" s="1"/>
  <c r="R83" i="19" s="1"/>
  <c r="BN83" i="21"/>
  <c r="AG83" i="21"/>
  <c r="P83" i="19"/>
  <c r="I83" i="19"/>
  <c r="K83" i="19" s="1"/>
  <c r="BI84" i="19" s="1"/>
  <c r="AY83" i="21"/>
  <c r="AI83" i="21" s="1"/>
  <c r="BO83" i="21"/>
  <c r="D76" i="18"/>
  <c r="AC84" i="19" l="1"/>
  <c r="Z84" i="19" s="1"/>
  <c r="AQ85" i="19"/>
  <c r="AU83" i="19"/>
  <c r="AK83" i="19"/>
  <c r="AD84" i="19"/>
  <c r="AA84" i="19" s="1"/>
  <c r="O84" i="19" s="1"/>
  <c r="AR85" i="19"/>
  <c r="AV83" i="19"/>
  <c r="F83" i="19"/>
  <c r="AL83" i="19"/>
  <c r="E83" i="21"/>
  <c r="AJ83" i="21"/>
  <c r="Q83" i="21" s="1"/>
  <c r="BK84" i="19"/>
  <c r="I83" i="21"/>
  <c r="K83" i="21" s="1"/>
  <c r="V75" i="18"/>
  <c r="AO76" i="18"/>
  <c r="P83" i="21"/>
  <c r="R83" i="21" l="1"/>
  <c r="AV83" i="21" s="1"/>
  <c r="AC84" i="21"/>
  <c r="Z84" i="21" s="1"/>
  <c r="AQ85" i="21"/>
  <c r="AU83" i="21"/>
  <c r="B83" i="19"/>
  <c r="H84" i="19"/>
  <c r="BI84" i="21"/>
  <c r="BK84" i="21"/>
  <c r="AK83" i="21"/>
  <c r="AP85" i="19"/>
  <c r="AT83" i="19"/>
  <c r="AB84" i="19"/>
  <c r="Y84" i="19" s="1"/>
  <c r="BG84" i="19"/>
  <c r="W83" i="19"/>
  <c r="X83" i="19" s="1"/>
  <c r="AD84" i="21"/>
  <c r="AA84" i="21" s="1"/>
  <c r="AR85" i="21"/>
  <c r="AS76" i="18"/>
  <c r="BJ76" i="18"/>
  <c r="AG76" i="18" s="1"/>
  <c r="I76" i="18" s="1"/>
  <c r="BL76" i="18"/>
  <c r="BH76" i="18"/>
  <c r="F83" i="21"/>
  <c r="AT83" i="21" s="1"/>
  <c r="AL83" i="21"/>
  <c r="AH84" i="21" l="1"/>
  <c r="J84" i="21" s="1"/>
  <c r="H84" i="21"/>
  <c r="B83" i="21"/>
  <c r="O84" i="21"/>
  <c r="C84" i="19"/>
  <c r="AN83" i="19"/>
  <c r="AM83" i="19" s="1"/>
  <c r="S83" i="19"/>
  <c r="BM76" i="18"/>
  <c r="AF76" i="18"/>
  <c r="BO76" i="18"/>
  <c r="AY76" i="18"/>
  <c r="AB84" i="21"/>
  <c r="Y84" i="21" s="1"/>
  <c r="AP85" i="21"/>
  <c r="BG84" i="21"/>
  <c r="W83" i="21"/>
  <c r="X83" i="21" s="1"/>
  <c r="BN76" i="18"/>
  <c r="AH76" i="18"/>
  <c r="J76" i="18" l="1"/>
  <c r="K76" i="18" s="1"/>
  <c r="AI76" i="18"/>
  <c r="AW83" i="19"/>
  <c r="T83" i="19"/>
  <c r="U83" i="19" s="1"/>
  <c r="C84" i="21"/>
  <c r="S83" i="21"/>
  <c r="T83" i="21" s="1"/>
  <c r="AN83" i="21"/>
  <c r="AM83" i="21" s="1"/>
  <c r="E76" i="18"/>
  <c r="AJ76" i="18"/>
  <c r="Q76" i="18" s="1"/>
  <c r="R76" i="18" s="1"/>
  <c r="AV76" i="18" s="1"/>
  <c r="BI77" i="18" l="1"/>
  <c r="AU76" i="18"/>
  <c r="AW83" i="21"/>
  <c r="U83" i="21"/>
  <c r="V83" i="19"/>
  <c r="AO84" i="19"/>
  <c r="BK77" i="18"/>
  <c r="P76" i="18"/>
  <c r="AK76" i="18" s="1"/>
  <c r="AD77" i="18"/>
  <c r="AA77" i="18" s="1"/>
  <c r="AR78" i="18"/>
  <c r="F76" i="18"/>
  <c r="AT76" i="18" s="1"/>
  <c r="AL76" i="18"/>
  <c r="AQ78" i="18"/>
  <c r="AC77" i="18"/>
  <c r="Z77" i="18" s="1"/>
  <c r="B76" i="18" l="1"/>
  <c r="AB77" i="18"/>
  <c r="Y77" i="18" s="1"/>
  <c r="AP78" i="18"/>
  <c r="W76" i="18"/>
  <c r="X76" i="18" s="1"/>
  <c r="BG77" i="18"/>
  <c r="BL84" i="19"/>
  <c r="AX84" i="19" s="1"/>
  <c r="AS84" i="19"/>
  <c r="BJ84" i="19"/>
  <c r="BH84" i="19"/>
  <c r="AE84" i="19" s="1"/>
  <c r="D84" i="19" s="1"/>
  <c r="H77" i="18"/>
  <c r="N77" i="1" s="1"/>
  <c r="AX77" i="18"/>
  <c r="O77" i="18"/>
  <c r="O77" i="1" s="1"/>
  <c r="V83" i="21"/>
  <c r="AO84" i="21"/>
  <c r="AU84" i="19" l="1"/>
  <c r="AH84" i="19"/>
  <c r="J84" i="19" s="1"/>
  <c r="S76" i="18"/>
  <c r="AN76" i="18"/>
  <c r="AM76" i="18" s="1"/>
  <c r="Q76" i="1" s="1"/>
  <c r="CJ76" i="1" s="1"/>
  <c r="P76" i="1"/>
  <c r="BM84" i="19"/>
  <c r="AF84" i="19"/>
  <c r="C77" i="18"/>
  <c r="M77" i="1" s="1"/>
  <c r="AE77" i="18"/>
  <c r="BN84" i="19"/>
  <c r="AG84" i="19"/>
  <c r="AY84" i="19"/>
  <c r="BO84" i="19"/>
  <c r="AS84" i="21"/>
  <c r="BL84" i="21"/>
  <c r="AX84" i="21" s="1"/>
  <c r="BH84" i="21"/>
  <c r="AE84" i="21" s="1"/>
  <c r="D84" i="21" s="1"/>
  <c r="BJ84" i="21"/>
  <c r="AU84" i="21" s="1"/>
  <c r="L76" i="1"/>
  <c r="AJ84" i="19" l="1"/>
  <c r="Q84" i="19" s="1"/>
  <c r="AI84" i="19"/>
  <c r="E84" i="19"/>
  <c r="F84" i="19" s="1"/>
  <c r="BO84" i="21"/>
  <c r="AY84" i="21"/>
  <c r="AI84" i="21" s="1"/>
  <c r="BN84" i="21"/>
  <c r="AG84" i="21"/>
  <c r="I84" i="19"/>
  <c r="K84" i="19" s="1"/>
  <c r="BM84" i="21"/>
  <c r="AF84" i="21"/>
  <c r="D77" i="18"/>
  <c r="R76" i="1"/>
  <c r="AW76" i="18"/>
  <c r="T76" i="18" s="1"/>
  <c r="U76" i="18" s="1"/>
  <c r="S76" i="1" s="1"/>
  <c r="AC85" i="19" l="1"/>
  <c r="Z85" i="19" s="1"/>
  <c r="AQ86" i="19"/>
  <c r="BI85" i="19"/>
  <c r="BG85" i="19"/>
  <c r="AT84" i="19"/>
  <c r="E84" i="21"/>
  <c r="AJ84" i="21"/>
  <c r="Q84" i="21" s="1"/>
  <c r="AB85" i="19"/>
  <c r="Y85" i="19" s="1"/>
  <c r="AP86" i="19"/>
  <c r="V76" i="18"/>
  <c r="AO77" i="18"/>
  <c r="P84" i="19"/>
  <c r="AK84" i="19" s="1"/>
  <c r="I84" i="21"/>
  <c r="K84" i="21" s="1"/>
  <c r="AL84" i="19"/>
  <c r="P84" i="21"/>
  <c r="H85" i="19" l="1"/>
  <c r="R84" i="21"/>
  <c r="BK85" i="21" s="1"/>
  <c r="AC85" i="21"/>
  <c r="Z85" i="21" s="1"/>
  <c r="AQ86" i="21"/>
  <c r="R84" i="19"/>
  <c r="W84" i="19" s="1"/>
  <c r="X84" i="19" s="1"/>
  <c r="AN84" i="19" s="1"/>
  <c r="AM84" i="19" s="1"/>
  <c r="BI85" i="21"/>
  <c r="AK84" i="21"/>
  <c r="C85" i="19"/>
  <c r="B84" i="19"/>
  <c r="BL77" i="18"/>
  <c r="BJ77" i="18"/>
  <c r="AG77" i="18" s="1"/>
  <c r="I77" i="18" s="1"/>
  <c r="BH77" i="18"/>
  <c r="AS77" i="18"/>
  <c r="AR86" i="21"/>
  <c r="AD85" i="21"/>
  <c r="AA85" i="21" s="1"/>
  <c r="AV84" i="21"/>
  <c r="F84" i="21"/>
  <c r="AL84" i="21"/>
  <c r="AV84" i="19" l="1"/>
  <c r="AD85" i="19"/>
  <c r="AA85" i="19" s="1"/>
  <c r="O85" i="19" s="1"/>
  <c r="AR86" i="19"/>
  <c r="B84" i="21"/>
  <c r="BK85" i="19"/>
  <c r="H85" i="21"/>
  <c r="S84" i="19"/>
  <c r="T84" i="19" s="1"/>
  <c r="U84" i="19" s="1"/>
  <c r="BN77" i="18"/>
  <c r="AH77" i="18"/>
  <c r="BO77" i="18"/>
  <c r="AY77" i="18"/>
  <c r="O85" i="21"/>
  <c r="AT84" i="21"/>
  <c r="AB85" i="21"/>
  <c r="Y85" i="21" s="1"/>
  <c r="AP86" i="21"/>
  <c r="W84" i="21"/>
  <c r="X84" i="21" s="1"/>
  <c r="BG85" i="21"/>
  <c r="BM77" i="18"/>
  <c r="AF77" i="18"/>
  <c r="AW84" i="19" l="1"/>
  <c r="AO85" i="19" s="1"/>
  <c r="S84" i="21"/>
  <c r="AN84" i="21"/>
  <c r="AM84" i="21" s="1"/>
  <c r="C85" i="21"/>
  <c r="E77" i="18"/>
  <c r="F77" i="18" s="1"/>
  <c r="BG78" i="18" s="1"/>
  <c r="AJ77" i="18"/>
  <c r="Q77" i="18" s="1"/>
  <c r="J77" i="18"/>
  <c r="K77" i="18" s="1"/>
  <c r="BI78" i="18" s="1"/>
  <c r="AI77" i="18"/>
  <c r="V84" i="19" l="1"/>
  <c r="P77" i="18"/>
  <c r="AK77" i="18" s="1"/>
  <c r="AU77" i="18"/>
  <c r="AC78" i="18"/>
  <c r="Z78" i="18" s="1"/>
  <c r="AQ79" i="18"/>
  <c r="AL77" i="18"/>
  <c r="R77" i="18"/>
  <c r="AB78" i="18"/>
  <c r="Y78" i="18" s="1"/>
  <c r="AT77" i="18"/>
  <c r="AP79" i="18"/>
  <c r="BL85" i="19"/>
  <c r="AX85" i="19" s="1"/>
  <c r="AS85" i="19"/>
  <c r="BJ85" i="19"/>
  <c r="AH85" i="19" s="1"/>
  <c r="J85" i="19" s="1"/>
  <c r="K85" i="19" s="1"/>
  <c r="BH85" i="19"/>
  <c r="AE85" i="19" s="1"/>
  <c r="D85" i="19" s="1"/>
  <c r="AW84" i="21"/>
  <c r="AC86" i="19" l="1"/>
  <c r="Z86" i="19" s="1"/>
  <c r="AQ87" i="19"/>
  <c r="AG85" i="19"/>
  <c r="BN85" i="19"/>
  <c r="AD78" i="18"/>
  <c r="AA78" i="18" s="1"/>
  <c r="AR79" i="18"/>
  <c r="AV77" i="18"/>
  <c r="B77" i="18"/>
  <c r="L77" i="1" s="1"/>
  <c r="BO85" i="19"/>
  <c r="AY85" i="19"/>
  <c r="BK78" i="18"/>
  <c r="BM85" i="19"/>
  <c r="AF85" i="19"/>
  <c r="H78" i="18"/>
  <c r="N78" i="1" s="1"/>
  <c r="AG78" i="18"/>
  <c r="T84" i="21"/>
  <c r="U84" i="21" s="1"/>
  <c r="V84" i="21"/>
  <c r="AO85" i="21"/>
  <c r="AU85" i="19"/>
  <c r="C78" i="18"/>
  <c r="M78" i="1" s="1"/>
  <c r="AE78" i="18"/>
  <c r="W77" i="18"/>
  <c r="X77" i="18" s="1"/>
  <c r="H86" i="19" l="1"/>
  <c r="E85" i="19"/>
  <c r="F85" i="19" s="1"/>
  <c r="BG86" i="19" s="1"/>
  <c r="BL85" i="21"/>
  <c r="AX85" i="21" s="1"/>
  <c r="BH85" i="21"/>
  <c r="AE85" i="21" s="1"/>
  <c r="D85" i="21" s="1"/>
  <c r="BJ85" i="21"/>
  <c r="AS85" i="21"/>
  <c r="O78" i="18"/>
  <c r="O78" i="1" s="1"/>
  <c r="AJ85" i="19"/>
  <c r="Q85" i="19" s="1"/>
  <c r="AI85" i="19"/>
  <c r="I78" i="18"/>
  <c r="P77" i="1"/>
  <c r="S77" i="18"/>
  <c r="AN77" i="18"/>
  <c r="AM77" i="18" s="1"/>
  <c r="Q77" i="1" s="1"/>
  <c r="CJ77" i="1" s="1"/>
  <c r="D78" i="18"/>
  <c r="BI86" i="19"/>
  <c r="I85" i="19"/>
  <c r="AH85" i="21" l="1"/>
  <c r="J85" i="21" s="1"/>
  <c r="K85" i="21" s="1"/>
  <c r="AL85" i="19"/>
  <c r="R85" i="19"/>
  <c r="BK86" i="19" s="1"/>
  <c r="BN85" i="21"/>
  <c r="AG85" i="21"/>
  <c r="BM85" i="21"/>
  <c r="AF85" i="21"/>
  <c r="R77" i="1"/>
  <c r="AW77" i="18"/>
  <c r="T77" i="18"/>
  <c r="U77" i="18" s="1"/>
  <c r="S77" i="1" s="1"/>
  <c r="BO85" i="21"/>
  <c r="AY85" i="21"/>
  <c r="AI85" i="21" s="1"/>
  <c r="P85" i="19"/>
  <c r="AK85" i="19" s="1"/>
  <c r="B85" i="19" s="1"/>
  <c r="AT85" i="19"/>
  <c r="AP87" i="19"/>
  <c r="AB86" i="19"/>
  <c r="Y86" i="19" s="1"/>
  <c r="AC86" i="21" l="1"/>
  <c r="Z86" i="21" s="1"/>
  <c r="AQ87" i="21"/>
  <c r="AU85" i="21"/>
  <c r="E85" i="21"/>
  <c r="AJ85" i="21"/>
  <c r="Q85" i="21" s="1"/>
  <c r="R85" i="21" s="1"/>
  <c r="AV85" i="21" s="1"/>
  <c r="I85" i="21"/>
  <c r="BI86" i="21"/>
  <c r="C86" i="19"/>
  <c r="AE86" i="19"/>
  <c r="P85" i="21"/>
  <c r="AV85" i="19"/>
  <c r="AR87" i="19"/>
  <c r="AD86" i="19"/>
  <c r="AA86" i="19" s="1"/>
  <c r="O86" i="19" s="1"/>
  <c r="W85" i="19"/>
  <c r="X85" i="19" s="1"/>
  <c r="V77" i="18"/>
  <c r="AO78" i="18"/>
  <c r="AK85" i="21" l="1"/>
  <c r="H86" i="21"/>
  <c r="D86" i="19"/>
  <c r="BH78" i="18"/>
  <c r="AS78" i="18"/>
  <c r="BL78" i="18"/>
  <c r="BJ78" i="18"/>
  <c r="AN85" i="19"/>
  <c r="AM85" i="19" s="1"/>
  <c r="S85" i="19"/>
  <c r="BK86" i="21"/>
  <c r="AR87" i="21"/>
  <c r="AD86" i="21"/>
  <c r="AA86" i="21" s="1"/>
  <c r="F85" i="21"/>
  <c r="AT85" i="21" s="1"/>
  <c r="AL85" i="21"/>
  <c r="B85" i="21" s="1"/>
  <c r="AX78" i="18" l="1"/>
  <c r="BO78" i="18"/>
  <c r="AY78" i="18"/>
  <c r="BN78" i="18"/>
  <c r="AH78" i="18"/>
  <c r="AB86" i="21"/>
  <c r="Y86" i="21" s="1"/>
  <c r="AP87" i="21"/>
  <c r="BG86" i="21"/>
  <c r="W85" i="21"/>
  <c r="X85" i="21" s="1"/>
  <c r="AW85" i="19"/>
  <c r="T85" i="19" s="1"/>
  <c r="U85" i="19" s="1"/>
  <c r="BM78" i="18"/>
  <c r="AF78" i="18"/>
  <c r="O86" i="21"/>
  <c r="AN85" i="21" l="1"/>
  <c r="AM85" i="21" s="1"/>
  <c r="S85" i="21"/>
  <c r="J78" i="18"/>
  <c r="K78" i="18" s="1"/>
  <c r="AI78" i="18"/>
  <c r="V85" i="19"/>
  <c r="AO86" i="19"/>
  <c r="E78" i="18"/>
  <c r="F78" i="18" s="1"/>
  <c r="AJ78" i="18"/>
  <c r="Q78" i="18" s="1"/>
  <c r="C86" i="21"/>
  <c r="AE86" i="21"/>
  <c r="BG79" i="18" l="1"/>
  <c r="AT78" i="18"/>
  <c r="BI79" i="18"/>
  <c r="AU78" i="18"/>
  <c r="P78" i="18"/>
  <c r="AK78" i="18" s="1"/>
  <c r="D86" i="21"/>
  <c r="AL78" i="18"/>
  <c r="R78" i="18"/>
  <c r="AV78" i="18" s="1"/>
  <c r="AW85" i="21"/>
  <c r="BH86" i="19"/>
  <c r="AS86" i="19"/>
  <c r="BJ86" i="19"/>
  <c r="BL86" i="19"/>
  <c r="AQ80" i="18"/>
  <c r="AC79" i="18"/>
  <c r="Z79" i="18" s="1"/>
  <c r="AP80" i="18"/>
  <c r="AB79" i="18"/>
  <c r="Y79" i="18" s="1"/>
  <c r="AH86" i="19" l="1"/>
  <c r="J86" i="19" s="1"/>
  <c r="K86" i="19" s="1"/>
  <c r="AD79" i="18"/>
  <c r="AA79" i="18" s="1"/>
  <c r="AR80" i="18"/>
  <c r="W78" i="18"/>
  <c r="X78" i="18" s="1"/>
  <c r="BN86" i="19"/>
  <c r="AG86" i="19"/>
  <c r="AX86" i="19"/>
  <c r="AY86" i="19"/>
  <c r="BO86" i="19"/>
  <c r="H79" i="18"/>
  <c r="N79" i="1" s="1"/>
  <c r="AG79" i="18"/>
  <c r="C79" i="18"/>
  <c r="M79" i="1" s="1"/>
  <c r="AE79" i="18"/>
  <c r="BM86" i="19"/>
  <c r="AF86" i="19"/>
  <c r="BK79" i="18"/>
  <c r="T85" i="21"/>
  <c r="U85" i="21" s="1"/>
  <c r="V85" i="21"/>
  <c r="AO86" i="21"/>
  <c r="B78" i="18"/>
  <c r="AC87" i="19" l="1"/>
  <c r="Z87" i="19" s="1"/>
  <c r="AQ88" i="19"/>
  <c r="AI86" i="19"/>
  <c r="P86" i="19" s="1"/>
  <c r="AU86" i="19"/>
  <c r="AJ86" i="19"/>
  <c r="Q86" i="19" s="1"/>
  <c r="R86" i="19" s="1"/>
  <c r="AV86" i="19" s="1"/>
  <c r="E86" i="19"/>
  <c r="I79" i="18"/>
  <c r="AX79" i="18"/>
  <c r="O79" i="18"/>
  <c r="O79" i="1" s="1"/>
  <c r="AN78" i="18"/>
  <c r="AM78" i="18" s="1"/>
  <c r="Q78" i="1" s="1"/>
  <c r="CJ78" i="1" s="1"/>
  <c r="P78" i="1"/>
  <c r="S78" i="18"/>
  <c r="D79" i="18"/>
  <c r="L78" i="1"/>
  <c r="I86" i="19"/>
  <c r="BI87" i="19"/>
  <c r="BH86" i="21"/>
  <c r="AS86" i="21"/>
  <c r="BL86" i="21"/>
  <c r="BJ86" i="21"/>
  <c r="AH86" i="21" s="1"/>
  <c r="J86" i="21" s="1"/>
  <c r="K86" i="21" s="1"/>
  <c r="BK87" i="19" l="1"/>
  <c r="AH87" i="19"/>
  <c r="J87" i="19" s="1"/>
  <c r="K87" i="19" s="1"/>
  <c r="H87" i="19"/>
  <c r="AC87" i="21"/>
  <c r="Z87" i="21" s="1"/>
  <c r="AQ88" i="21"/>
  <c r="T78" i="18"/>
  <c r="U78" i="18" s="1"/>
  <c r="S78" i="1" s="1"/>
  <c r="AK86" i="19"/>
  <c r="BM86" i="21"/>
  <c r="AF86" i="21"/>
  <c r="R78" i="1"/>
  <c r="AW78" i="18"/>
  <c r="AU86" i="21"/>
  <c r="BN86" i="21"/>
  <c r="AG86" i="21"/>
  <c r="F86" i="19"/>
  <c r="AT86" i="19" s="1"/>
  <c r="AL86" i="19"/>
  <c r="B86" i="19" s="1"/>
  <c r="AX86" i="21"/>
  <c r="BO86" i="21"/>
  <c r="AY86" i="21"/>
  <c r="AI86" i="21" s="1"/>
  <c r="AR88" i="19"/>
  <c r="AD87" i="19"/>
  <c r="AA87" i="19" s="1"/>
  <c r="O87" i="19" s="1"/>
  <c r="H87" i="21" l="1"/>
  <c r="AC88" i="19"/>
  <c r="Z88" i="19" s="1"/>
  <c r="AQ89" i="19"/>
  <c r="AJ86" i="21"/>
  <c r="Q86" i="21" s="1"/>
  <c r="R86" i="21" s="1"/>
  <c r="P86" i="21"/>
  <c r="V78" i="18"/>
  <c r="AO79" i="18"/>
  <c r="I86" i="21"/>
  <c r="BI87" i="21"/>
  <c r="E86" i="21"/>
  <c r="F86" i="21" s="1"/>
  <c r="BG87" i="21" s="1"/>
  <c r="AP88" i="19"/>
  <c r="AB87" i="19"/>
  <c r="Y87" i="19" s="1"/>
  <c r="W86" i="19"/>
  <c r="X86" i="19" s="1"/>
  <c r="BG87" i="19"/>
  <c r="BK87" i="21" l="1"/>
  <c r="W86" i="21"/>
  <c r="X86" i="21" s="1"/>
  <c r="AN86" i="21" s="1"/>
  <c r="AM86" i="21" s="1"/>
  <c r="AH88" i="19"/>
  <c r="J88" i="19" s="1"/>
  <c r="K88" i="19" s="1"/>
  <c r="H88" i="19"/>
  <c r="AK86" i="21"/>
  <c r="AS79" i="18"/>
  <c r="BH79" i="18"/>
  <c r="BL79" i="18"/>
  <c r="BJ79" i="18"/>
  <c r="S86" i="19"/>
  <c r="AN86" i="19"/>
  <c r="AM86" i="19" s="1"/>
  <c r="AP88" i="21"/>
  <c r="AT86" i="21"/>
  <c r="AB87" i="21"/>
  <c r="Y87" i="21" s="1"/>
  <c r="AL86" i="21"/>
  <c r="B86" i="21" s="1"/>
  <c r="AR88" i="21"/>
  <c r="AV86" i="21"/>
  <c r="AD87" i="21"/>
  <c r="AA87" i="21" s="1"/>
  <c r="C87" i="19"/>
  <c r="AE87" i="19"/>
  <c r="AC89" i="19" l="1"/>
  <c r="Z89" i="19" s="1"/>
  <c r="AQ90" i="19"/>
  <c r="S86" i="21"/>
  <c r="AW86" i="19"/>
  <c r="T86" i="19" s="1"/>
  <c r="U86" i="19" s="1"/>
  <c r="C87" i="21"/>
  <c r="AE87" i="21"/>
  <c r="BN79" i="18"/>
  <c r="AH79" i="18"/>
  <c r="AX87" i="21"/>
  <c r="O87" i="21"/>
  <c r="D87" i="19"/>
  <c r="BO79" i="18"/>
  <c r="AY79" i="18"/>
  <c r="BM79" i="18"/>
  <c r="AF79" i="18"/>
  <c r="AH89" i="19" l="1"/>
  <c r="J89" i="19" s="1"/>
  <c r="H89" i="19"/>
  <c r="E79" i="18"/>
  <c r="F79" i="18" s="1"/>
  <c r="BG80" i="18" s="1"/>
  <c r="AJ79" i="18"/>
  <c r="Q79" i="18" s="1"/>
  <c r="V86" i="19"/>
  <c r="AO87" i="19"/>
  <c r="AW86" i="21"/>
  <c r="T86" i="21"/>
  <c r="U86" i="21" s="1"/>
  <c r="J79" i="18"/>
  <c r="K79" i="18" s="1"/>
  <c r="AI79" i="18"/>
  <c r="D87" i="21"/>
  <c r="BH87" i="19" l="1"/>
  <c r="BL87" i="19"/>
  <c r="AS87" i="19"/>
  <c r="BJ87" i="19"/>
  <c r="AU87" i="19" s="1"/>
  <c r="BI80" i="18"/>
  <c r="AO87" i="21"/>
  <c r="V86" i="21"/>
  <c r="AL79" i="18"/>
  <c r="R79" i="18"/>
  <c r="BK80" i="18" s="1"/>
  <c r="AQ81" i="18"/>
  <c r="AC80" i="18"/>
  <c r="Z80" i="18" s="1"/>
  <c r="AU79" i="18"/>
  <c r="AP81" i="18"/>
  <c r="AT79" i="18"/>
  <c r="AB80" i="18"/>
  <c r="Y80" i="18" s="1"/>
  <c r="P79" i="18"/>
  <c r="AK79" i="18" s="1"/>
  <c r="C80" i="18" l="1"/>
  <c r="M80" i="1" s="1"/>
  <c r="AE80" i="18"/>
  <c r="BN87" i="19"/>
  <c r="AG87" i="19"/>
  <c r="AD80" i="18"/>
  <c r="AA80" i="18" s="1"/>
  <c r="AR81" i="18"/>
  <c r="AV79" i="18"/>
  <c r="AY87" i="19"/>
  <c r="BO87" i="19"/>
  <c r="BM87" i="19"/>
  <c r="AF87" i="19"/>
  <c r="B79" i="18"/>
  <c r="L79" i="1" s="1"/>
  <c r="H80" i="18"/>
  <c r="N80" i="1" s="1"/>
  <c r="AG80" i="18"/>
  <c r="BL87" i="21"/>
  <c r="AS87" i="21"/>
  <c r="BJ87" i="21"/>
  <c r="AH87" i="21" s="1"/>
  <c r="J87" i="21" s="1"/>
  <c r="K87" i="21" s="1"/>
  <c r="AU87" i="21" s="1"/>
  <c r="BH87" i="21"/>
  <c r="W79" i="18"/>
  <c r="X79" i="18" s="1"/>
  <c r="AC88" i="21" l="1"/>
  <c r="Z88" i="21" s="1"/>
  <c r="AQ89" i="21"/>
  <c r="I87" i="19"/>
  <c r="BI88" i="19"/>
  <c r="AJ87" i="19"/>
  <c r="Q87" i="19" s="1"/>
  <c r="AI87" i="19"/>
  <c r="BO87" i="21"/>
  <c r="AY87" i="21"/>
  <c r="AI87" i="21" s="1"/>
  <c r="D80" i="18"/>
  <c r="I80" i="18"/>
  <c r="AX80" i="18"/>
  <c r="O80" i="18"/>
  <c r="O80" i="1" s="1"/>
  <c r="AN79" i="18"/>
  <c r="AM79" i="18" s="1"/>
  <c r="Q79" i="1" s="1"/>
  <c r="CJ79" i="1" s="1"/>
  <c r="P79" i="1"/>
  <c r="S79" i="18"/>
  <c r="BM87" i="21"/>
  <c r="AF87" i="21"/>
  <c r="E87" i="19"/>
  <c r="F87" i="19" s="1"/>
  <c r="BG88" i="19" s="1"/>
  <c r="BN87" i="21"/>
  <c r="AG87" i="21"/>
  <c r="AH88" i="21" l="1"/>
  <c r="J88" i="21" s="1"/>
  <c r="K88" i="21" s="1"/>
  <c r="H88" i="21"/>
  <c r="AT87" i="19"/>
  <c r="AP89" i="19"/>
  <c r="AB88" i="19"/>
  <c r="Y88" i="19" s="1"/>
  <c r="P87" i="21"/>
  <c r="P87" i="19"/>
  <c r="AK87" i="19" s="1"/>
  <c r="AW79" i="18"/>
  <c r="R79" i="1"/>
  <c r="T79" i="18"/>
  <c r="U79" i="18" s="1"/>
  <c r="S79" i="1" s="1"/>
  <c r="AL87" i="19"/>
  <c r="R87" i="19"/>
  <c r="W87" i="19" s="1"/>
  <c r="X87" i="19" s="1"/>
  <c r="E87" i="21"/>
  <c r="F87" i="21" s="1"/>
  <c r="AT87" i="21" s="1"/>
  <c r="AJ87" i="21"/>
  <c r="Q87" i="21" s="1"/>
  <c r="I87" i="21"/>
  <c r="BI88" i="21"/>
  <c r="AC89" i="21" l="1"/>
  <c r="Z89" i="21" s="1"/>
  <c r="AQ90" i="21"/>
  <c r="AK87" i="21"/>
  <c r="AB88" i="21"/>
  <c r="Y88" i="21" s="1"/>
  <c r="AP89" i="21"/>
  <c r="AR89" i="19"/>
  <c r="AV87" i="19"/>
  <c r="AD88" i="19"/>
  <c r="AA88" i="19" s="1"/>
  <c r="AN87" i="19"/>
  <c r="AM87" i="19" s="1"/>
  <c r="C88" i="19"/>
  <c r="AE88" i="19"/>
  <c r="V79" i="18"/>
  <c r="AO80" i="18"/>
  <c r="BG88" i="21"/>
  <c r="BK88" i="19"/>
  <c r="AL87" i="21"/>
  <c r="R87" i="21"/>
  <c r="AV87" i="21" s="1"/>
  <c r="B87" i="19"/>
  <c r="S87" i="19" s="1"/>
  <c r="AH89" i="21" l="1"/>
  <c r="J89" i="21" s="1"/>
  <c r="H89" i="21"/>
  <c r="B87" i="21"/>
  <c r="AW87" i="19"/>
  <c r="T87" i="19" s="1"/>
  <c r="U87" i="19"/>
  <c r="D88" i="19"/>
  <c r="AR89" i="21"/>
  <c r="AD88" i="21"/>
  <c r="AA88" i="21" s="1"/>
  <c r="BK88" i="21"/>
  <c r="AE88" i="21"/>
  <c r="C88" i="21"/>
  <c r="O88" i="19"/>
  <c r="AS80" i="18"/>
  <c r="BH80" i="18"/>
  <c r="BJ80" i="18"/>
  <c r="BL80" i="18"/>
  <c r="W87" i="21"/>
  <c r="X87" i="21" s="1"/>
  <c r="AX88" i="21" l="1"/>
  <c r="O88" i="21"/>
  <c r="BO80" i="18"/>
  <c r="AY80" i="18"/>
  <c r="BN80" i="18"/>
  <c r="AH80" i="18"/>
  <c r="D88" i="21"/>
  <c r="AO88" i="19"/>
  <c r="V87" i="19"/>
  <c r="S87" i="21"/>
  <c r="T87" i="21" s="1"/>
  <c r="AN87" i="21"/>
  <c r="AM87" i="21" s="1"/>
  <c r="BM80" i="18"/>
  <c r="AF80" i="18"/>
  <c r="AW87" i="21" l="1"/>
  <c r="U87" i="21"/>
  <c r="AJ80" i="18"/>
  <c r="Q80" i="18" s="1"/>
  <c r="BL88" i="19"/>
  <c r="AS88" i="19"/>
  <c r="BH88" i="19"/>
  <c r="BJ88" i="19"/>
  <c r="AU88" i="19" s="1"/>
  <c r="J80" i="18"/>
  <c r="K80" i="18" s="1"/>
  <c r="AI80" i="18"/>
  <c r="E80" i="18"/>
  <c r="F80" i="18" s="1"/>
  <c r="AT80" i="18" s="1"/>
  <c r="BI81" i="18" l="1"/>
  <c r="AU80" i="18"/>
  <c r="AY88" i="19"/>
  <c r="BO88" i="19"/>
  <c r="P80" i="18"/>
  <c r="AK80" i="18" s="1"/>
  <c r="AP82" i="18"/>
  <c r="AB81" i="18"/>
  <c r="Y81" i="18" s="1"/>
  <c r="AC81" i="18"/>
  <c r="Z81" i="18" s="1"/>
  <c r="AQ82" i="18"/>
  <c r="AL80" i="18"/>
  <c r="R80" i="18"/>
  <c r="AV80" i="18" s="1"/>
  <c r="BM88" i="19"/>
  <c r="AF88" i="19"/>
  <c r="V87" i="21"/>
  <c r="AO88" i="21"/>
  <c r="AG88" i="19"/>
  <c r="BN88" i="19"/>
  <c r="BG81" i="18"/>
  <c r="E88" i="19" l="1"/>
  <c r="F88" i="19" s="1"/>
  <c r="BH88" i="21"/>
  <c r="BJ88" i="21"/>
  <c r="AU88" i="21" s="1"/>
  <c r="BL88" i="21"/>
  <c r="AS88" i="21"/>
  <c r="H81" i="18"/>
  <c r="N81" i="1" s="1"/>
  <c r="AG81" i="18"/>
  <c r="AD81" i="18"/>
  <c r="AA81" i="18" s="1"/>
  <c r="AR82" i="18"/>
  <c r="BK81" i="18"/>
  <c r="B80" i="18"/>
  <c r="BI89" i="19"/>
  <c r="I88" i="19"/>
  <c r="W80" i="18"/>
  <c r="X80" i="18" s="1"/>
  <c r="C81" i="18"/>
  <c r="M81" i="1" s="1"/>
  <c r="AE81" i="18"/>
  <c r="AJ88" i="19"/>
  <c r="Q88" i="19" s="1"/>
  <c r="AI88" i="19"/>
  <c r="BG89" i="19" l="1"/>
  <c r="AT88" i="19"/>
  <c r="AN80" i="18"/>
  <c r="AM80" i="18" s="1"/>
  <c r="Q80" i="1" s="1"/>
  <c r="CJ80" i="1" s="1"/>
  <c r="P80" i="1"/>
  <c r="S80" i="18"/>
  <c r="T80" i="18" s="1"/>
  <c r="AX81" i="18"/>
  <c r="O81" i="18"/>
  <c r="O81" i="1" s="1"/>
  <c r="AY88" i="21"/>
  <c r="AI88" i="21" s="1"/>
  <c r="BO88" i="21"/>
  <c r="BN88" i="21"/>
  <c r="AG88" i="21"/>
  <c r="BM88" i="21"/>
  <c r="AF88" i="21"/>
  <c r="P88" i="19"/>
  <c r="AK88" i="19" s="1"/>
  <c r="L80" i="1"/>
  <c r="U80" i="18"/>
  <c r="S80" i="1" s="1"/>
  <c r="I81" i="18"/>
  <c r="D81" i="18"/>
  <c r="AL88" i="19"/>
  <c r="R88" i="19"/>
  <c r="AV88" i="19" s="1"/>
  <c r="AB89" i="19"/>
  <c r="Y89" i="19" s="1"/>
  <c r="AP90" i="19"/>
  <c r="B88" i="19" l="1"/>
  <c r="AR90" i="19"/>
  <c r="AD89" i="19"/>
  <c r="AA89" i="19" s="1"/>
  <c r="W88" i="19"/>
  <c r="X88" i="19" s="1"/>
  <c r="AJ88" i="21"/>
  <c r="Q88" i="21" s="1"/>
  <c r="R88" i="21" s="1"/>
  <c r="E88" i="21"/>
  <c r="P88" i="21"/>
  <c r="BK89" i="19"/>
  <c r="AE89" i="19"/>
  <c r="C89" i="19"/>
  <c r="I88" i="21"/>
  <c r="BI89" i="21"/>
  <c r="R80" i="1"/>
  <c r="AW80" i="18"/>
  <c r="AK88" i="21" l="1"/>
  <c r="AN88" i="19"/>
  <c r="AM88" i="19" s="1"/>
  <c r="S88" i="19"/>
  <c r="T88" i="19" s="1"/>
  <c r="D89" i="19"/>
  <c r="AO81" i="18"/>
  <c r="V80" i="18"/>
  <c r="BK89" i="21"/>
  <c r="O89" i="19"/>
  <c r="F88" i="21"/>
  <c r="AL88" i="21"/>
  <c r="B88" i="21" s="1"/>
  <c r="AD89" i="21"/>
  <c r="AA89" i="21" s="1"/>
  <c r="AR90" i="21"/>
  <c r="AV88" i="21"/>
  <c r="U88" i="19"/>
  <c r="AX89" i="21" l="1"/>
  <c r="O89" i="21"/>
  <c r="BL81" i="18"/>
  <c r="BH81" i="18"/>
  <c r="BJ81" i="18"/>
  <c r="AS81" i="18"/>
  <c r="AB89" i="21"/>
  <c r="Y89" i="21" s="1"/>
  <c r="AP90" i="21"/>
  <c r="AT88" i="21"/>
  <c r="BG89" i="21"/>
  <c r="W88" i="21"/>
  <c r="X88" i="21" s="1"/>
  <c r="AW88" i="19"/>
  <c r="BM81" i="18" l="1"/>
  <c r="AF81" i="18"/>
  <c r="BO81" i="18"/>
  <c r="AY81" i="18"/>
  <c r="AE89" i="21"/>
  <c r="C89" i="21"/>
  <c r="AN88" i="21"/>
  <c r="AM88" i="21" s="1"/>
  <c r="S88" i="21"/>
  <c r="V88" i="19"/>
  <c r="AO89" i="19"/>
  <c r="BN81" i="18"/>
  <c r="AH81" i="18"/>
  <c r="J81" i="18" l="1"/>
  <c r="K81" i="18" s="1"/>
  <c r="BI82" i="18" s="1"/>
  <c r="AI81" i="18"/>
  <c r="D89" i="21"/>
  <c r="BJ89" i="19"/>
  <c r="BH89" i="19"/>
  <c r="BL89" i="19"/>
  <c r="AS89" i="19"/>
  <c r="AJ81" i="18"/>
  <c r="Q81" i="18" s="1"/>
  <c r="AW88" i="21"/>
  <c r="T88" i="21"/>
  <c r="U88" i="21" s="1"/>
  <c r="E81" i="18"/>
  <c r="F81" i="18" s="1"/>
  <c r="BG82" i="18" s="1"/>
  <c r="BM89" i="19" l="1"/>
  <c r="AF89" i="19"/>
  <c r="AG89" i="19"/>
  <c r="BN89" i="19"/>
  <c r="AL81" i="18"/>
  <c r="R81" i="18"/>
  <c r="P81" i="18"/>
  <c r="AK81" i="18" s="1"/>
  <c r="AO89" i="21"/>
  <c r="V88" i="21"/>
  <c r="AY89" i="19"/>
  <c r="AI89" i="19" s="1"/>
  <c r="BO89" i="19"/>
  <c r="AT81" i="18"/>
  <c r="AB82" i="18"/>
  <c r="Y82" i="18" s="1"/>
  <c r="AP83" i="18"/>
  <c r="AC82" i="18"/>
  <c r="Z82" i="18" s="1"/>
  <c r="AQ83" i="18"/>
  <c r="AU81" i="18"/>
  <c r="H82" i="18" l="1"/>
  <c r="N82" i="1" s="1"/>
  <c r="AG82" i="18"/>
  <c r="AV81" i="18"/>
  <c r="AD82" i="18"/>
  <c r="AA82" i="18" s="1"/>
  <c r="AR83" i="18"/>
  <c r="W81" i="18"/>
  <c r="X81" i="18" s="1"/>
  <c r="P89" i="19"/>
  <c r="BH89" i="21"/>
  <c r="BL89" i="21"/>
  <c r="BJ89" i="21"/>
  <c r="AS89" i="21"/>
  <c r="I89" i="19"/>
  <c r="C82" i="18"/>
  <c r="M82" i="1" s="1"/>
  <c r="AE82" i="18"/>
  <c r="BK82" i="18"/>
  <c r="E89" i="19"/>
  <c r="F89" i="19" s="1"/>
  <c r="AJ89" i="19"/>
  <c r="Q89" i="19" s="1"/>
  <c r="B81" i="18"/>
  <c r="L81" i="1" s="1"/>
  <c r="K10" i="4"/>
  <c r="AC11" i="4" s="1"/>
  <c r="Z11" i="4" s="1"/>
  <c r="BI11" i="4" l="1"/>
  <c r="AK89" i="19"/>
  <c r="K89" i="19"/>
  <c r="BM89" i="21"/>
  <c r="AF89" i="21"/>
  <c r="BG90" i="19"/>
  <c r="O82" i="18"/>
  <c r="O82" i="1" s="1"/>
  <c r="BO89" i="21"/>
  <c r="AY89" i="21"/>
  <c r="AI89" i="21" s="1"/>
  <c r="AB90" i="19"/>
  <c r="Y90" i="19" s="1"/>
  <c r="AP91" i="19"/>
  <c r="AT89" i="19"/>
  <c r="AN81" i="18"/>
  <c r="AM81" i="18" s="1"/>
  <c r="Q81" i="1" s="1"/>
  <c r="CJ81" i="1" s="1"/>
  <c r="P81" i="1"/>
  <c r="S81" i="18"/>
  <c r="I82" i="18"/>
  <c r="AL89" i="19"/>
  <c r="B89" i="19" s="1"/>
  <c r="R89" i="19"/>
  <c r="BK90" i="19" s="1"/>
  <c r="D82" i="18"/>
  <c r="BN89" i="21"/>
  <c r="AG89" i="21"/>
  <c r="AQ12" i="4"/>
  <c r="AU10" i="4"/>
  <c r="AC90" i="19" l="1"/>
  <c r="Z90" i="19" s="1"/>
  <c r="AQ91" i="19"/>
  <c r="AU89" i="19"/>
  <c r="BI90" i="19"/>
  <c r="C90" i="19"/>
  <c r="I89" i="21"/>
  <c r="K89" i="21" s="1"/>
  <c r="R81" i="1"/>
  <c r="AW81" i="18"/>
  <c r="T81" i="18"/>
  <c r="U81" i="18" s="1"/>
  <c r="S81" i="1" s="1"/>
  <c r="P89" i="21"/>
  <c r="E89" i="21"/>
  <c r="AJ89" i="21"/>
  <c r="Q89" i="21" s="1"/>
  <c r="AD90" i="19"/>
  <c r="AA90" i="19" s="1"/>
  <c r="O90" i="19" s="1"/>
  <c r="AR91" i="19"/>
  <c r="AV89" i="19"/>
  <c r="W89" i="19"/>
  <c r="X89" i="19" s="1"/>
  <c r="H11" i="4"/>
  <c r="D11" i="1" s="1"/>
  <c r="AC90" i="21" l="1"/>
  <c r="Z90" i="21" s="1"/>
  <c r="AQ91" i="21"/>
  <c r="AU89" i="21"/>
  <c r="H90" i="19"/>
  <c r="BI90" i="21"/>
  <c r="R89" i="21"/>
  <c r="AV89" i="21" s="1"/>
  <c r="AK89" i="21"/>
  <c r="AO82" i="18"/>
  <c r="V81" i="18"/>
  <c r="AN89" i="19"/>
  <c r="AM89" i="19" s="1"/>
  <c r="S89" i="19"/>
  <c r="F89" i="21"/>
  <c r="AT89" i="21" s="1"/>
  <c r="AL89" i="21"/>
  <c r="B89" i="21" s="1"/>
  <c r="AD90" i="21" l="1"/>
  <c r="AA90" i="21" s="1"/>
  <c r="O90" i="21" s="1"/>
  <c r="AR91" i="21"/>
  <c r="BK90" i="21"/>
  <c r="H90" i="21"/>
  <c r="AH90" i="21"/>
  <c r="J90" i="21" s="1"/>
  <c r="AB90" i="21"/>
  <c r="Y90" i="21" s="1"/>
  <c r="AP91" i="21"/>
  <c r="W89" i="21"/>
  <c r="X89" i="21" s="1"/>
  <c r="BG90" i="21"/>
  <c r="AW89" i="19"/>
  <c r="T89" i="19"/>
  <c r="U89" i="19" s="1"/>
  <c r="BH82" i="18"/>
  <c r="AS82" i="18"/>
  <c r="BJ82" i="18"/>
  <c r="BL82" i="18"/>
  <c r="Y7" i="20"/>
  <c r="Y8" i="20" s="1"/>
  <c r="C6" i="20"/>
  <c r="C5" i="20"/>
  <c r="AO90" i="19" l="1"/>
  <c r="V89" i="19"/>
  <c r="S89" i="21"/>
  <c r="T89" i="21" s="1"/>
  <c r="AN89" i="21"/>
  <c r="AM89" i="21" s="1"/>
  <c r="BN82" i="18"/>
  <c r="AH82" i="18"/>
  <c r="AX82" i="18"/>
  <c r="BO82" i="18"/>
  <c r="AY82" i="18"/>
  <c r="BM82" i="18"/>
  <c r="AF82" i="18"/>
  <c r="C90" i="21"/>
  <c r="AU5" i="1"/>
  <c r="Y9" i="20"/>
  <c r="Y10" i="20" s="1"/>
  <c r="C7" i="20"/>
  <c r="J82" i="18" l="1"/>
  <c r="K82" i="18" s="1"/>
  <c r="AI82" i="18"/>
  <c r="E82" i="18"/>
  <c r="F82" i="18" s="1"/>
  <c r="AW89" i="21"/>
  <c r="U89" i="21"/>
  <c r="BJ90" i="19"/>
  <c r="BL90" i="19"/>
  <c r="AS90" i="19"/>
  <c r="BH90" i="19"/>
  <c r="AE90" i="19" s="1"/>
  <c r="D90" i="19" s="1"/>
  <c r="AJ82" i="18"/>
  <c r="Q82" i="18" s="1"/>
  <c r="AF10" i="20"/>
  <c r="E10" i="20" s="1"/>
  <c r="AE10" i="20"/>
  <c r="D10" i="20" s="1"/>
  <c r="C8" i="20"/>
  <c r="C9" i="20"/>
  <c r="AH90" i="19" l="1"/>
  <c r="J90" i="19" s="1"/>
  <c r="BG83" i="18"/>
  <c r="AT82" i="18"/>
  <c r="BI83" i="18"/>
  <c r="AU82" i="18"/>
  <c r="BM90" i="19"/>
  <c r="AF90" i="19"/>
  <c r="AY90" i="19"/>
  <c r="AI90" i="19" s="1"/>
  <c r="BO90" i="19"/>
  <c r="AP84" i="18"/>
  <c r="AB83" i="18"/>
  <c r="Y83" i="18" s="1"/>
  <c r="AO90" i="21"/>
  <c r="V89" i="21"/>
  <c r="BN90" i="19"/>
  <c r="AG90" i="19"/>
  <c r="AL82" i="18"/>
  <c r="P82" i="18"/>
  <c r="AK82" i="18" s="1"/>
  <c r="AC83" i="18"/>
  <c r="Z83" i="18" s="1"/>
  <c r="AQ84" i="18"/>
  <c r="AJ10" i="20"/>
  <c r="Q10" i="20" s="1"/>
  <c r="AL10" i="20" s="1"/>
  <c r="AI10" i="20"/>
  <c r="P10" i="20" s="1"/>
  <c r="AK10" i="20" s="1"/>
  <c r="R82" i="18" l="1"/>
  <c r="AV82" i="18" s="1"/>
  <c r="C83" i="18"/>
  <c r="M83" i="1" s="1"/>
  <c r="H83" i="18"/>
  <c r="N83" i="1" s="1"/>
  <c r="AG83" i="18"/>
  <c r="I90" i="19"/>
  <c r="K90" i="19" s="1"/>
  <c r="P90" i="19"/>
  <c r="BL90" i="21"/>
  <c r="AX90" i="21" s="1"/>
  <c r="BH90" i="21"/>
  <c r="AE90" i="21" s="1"/>
  <c r="D90" i="21" s="1"/>
  <c r="BJ90" i="21"/>
  <c r="AS90" i="21"/>
  <c r="B82" i="18"/>
  <c r="E90" i="19"/>
  <c r="F90" i="19" s="1"/>
  <c r="AJ90" i="19"/>
  <c r="Q90" i="19" s="1"/>
  <c r="AR84" i="18"/>
  <c r="AD83" i="18"/>
  <c r="AA83" i="18" s="1"/>
  <c r="W82" i="18"/>
  <c r="X82" i="18" s="1"/>
  <c r="BK83" i="18"/>
  <c r="F10" i="20"/>
  <c r="AT10" i="20" s="1"/>
  <c r="AC91" i="19" l="1"/>
  <c r="Z91" i="19" s="1"/>
  <c r="AQ92" i="19"/>
  <c r="AU90" i="19"/>
  <c r="BI91" i="19"/>
  <c r="BG91" i="19"/>
  <c r="AT90" i="19"/>
  <c r="AK90" i="19"/>
  <c r="BM90" i="21"/>
  <c r="AF90" i="21"/>
  <c r="BO90" i="21"/>
  <c r="AY90" i="21"/>
  <c r="AI90" i="21" s="1"/>
  <c r="AL90" i="19"/>
  <c r="B90" i="19" s="1"/>
  <c r="R90" i="19"/>
  <c r="AB91" i="19"/>
  <c r="Y91" i="19" s="1"/>
  <c r="AP92" i="19"/>
  <c r="BN90" i="21"/>
  <c r="AG90" i="21"/>
  <c r="L82" i="1"/>
  <c r="I83" i="18"/>
  <c r="AN82" i="18"/>
  <c r="AM82" i="18" s="1"/>
  <c r="Q82" i="1" s="1"/>
  <c r="CJ82" i="1" s="1"/>
  <c r="S82" i="18"/>
  <c r="P82" i="1"/>
  <c r="O83" i="18"/>
  <c r="O83" i="1" s="1"/>
  <c r="AB11" i="20"/>
  <c r="Y11" i="20" s="1"/>
  <c r="AP12" i="20"/>
  <c r="BG11" i="20"/>
  <c r="R10" i="20"/>
  <c r="H91" i="19" l="1"/>
  <c r="T82" i="18"/>
  <c r="U82" i="18" s="1"/>
  <c r="S82" i="1" s="1"/>
  <c r="BK91" i="19"/>
  <c r="AV90" i="19"/>
  <c r="W90" i="19"/>
  <c r="X90" i="19" s="1"/>
  <c r="AN90" i="19" s="1"/>
  <c r="AM90" i="19" s="1"/>
  <c r="P90" i="21"/>
  <c r="C91" i="19"/>
  <c r="AD91" i="19"/>
  <c r="AA91" i="19" s="1"/>
  <c r="AR92" i="19"/>
  <c r="I90" i="21"/>
  <c r="K90" i="21" s="1"/>
  <c r="R82" i="1"/>
  <c r="AW82" i="18"/>
  <c r="E90" i="21"/>
  <c r="F90" i="21" s="1"/>
  <c r="BG91" i="21" s="1"/>
  <c r="AJ90" i="21"/>
  <c r="Q90" i="21" s="1"/>
  <c r="C11" i="20"/>
  <c r="K10" i="20"/>
  <c r="B10" i="20"/>
  <c r="AV10" i="20"/>
  <c r="AR12" i="20"/>
  <c r="AD11" i="20"/>
  <c r="AA11" i="20" s="1"/>
  <c r="BK11" i="20"/>
  <c r="AC91" i="21" l="1"/>
  <c r="Z91" i="21" s="1"/>
  <c r="AQ92" i="21"/>
  <c r="AU90" i="21"/>
  <c r="BI91" i="21"/>
  <c r="S90" i="19"/>
  <c r="AW90" i="19" s="1"/>
  <c r="AK90" i="21"/>
  <c r="AL90" i="21"/>
  <c r="R90" i="21"/>
  <c r="BK91" i="21" s="1"/>
  <c r="AP92" i="21"/>
  <c r="AT90" i="21"/>
  <c r="AB91" i="21"/>
  <c r="Y91" i="21" s="1"/>
  <c r="AO83" i="18"/>
  <c r="V82" i="18"/>
  <c r="O91" i="19"/>
  <c r="AU10" i="20"/>
  <c r="AC11" i="20"/>
  <c r="Z11" i="20" s="1"/>
  <c r="BI11" i="20"/>
  <c r="AQ12" i="20"/>
  <c r="W10" i="20"/>
  <c r="X10" i="20" s="1"/>
  <c r="O11" i="20"/>
  <c r="B90" i="21" l="1"/>
  <c r="H91" i="21"/>
  <c r="AH91" i="21"/>
  <c r="J91" i="21" s="1"/>
  <c r="T90" i="19"/>
  <c r="U90" i="19" s="1"/>
  <c r="C91" i="21"/>
  <c r="V90" i="19"/>
  <c r="AO91" i="19"/>
  <c r="AD91" i="21"/>
  <c r="AA91" i="21" s="1"/>
  <c r="AV90" i="21"/>
  <c r="AR92" i="21"/>
  <c r="W90" i="21"/>
  <c r="X90" i="21" s="1"/>
  <c r="BL83" i="18"/>
  <c r="AX83" i="18" s="1"/>
  <c r="AS83" i="18"/>
  <c r="BH83" i="18"/>
  <c r="AE83" i="18" s="1"/>
  <c r="D83" i="18" s="1"/>
  <c r="BJ83" i="18"/>
  <c r="AN10" i="20"/>
  <c r="AM10" i="20" s="1"/>
  <c r="S10" i="20"/>
  <c r="H11" i="20"/>
  <c r="BO83" i="18" l="1"/>
  <c r="AY83" i="18"/>
  <c r="AS91" i="19"/>
  <c r="BJ91" i="19"/>
  <c r="AH91" i="19" s="1"/>
  <c r="J91" i="19" s="1"/>
  <c r="BH91" i="19"/>
  <c r="AE91" i="19" s="1"/>
  <c r="D91" i="19" s="1"/>
  <c r="BL91" i="19"/>
  <c r="AX91" i="19" s="1"/>
  <c r="S90" i="21"/>
  <c r="AN90" i="21"/>
  <c r="AM90" i="21" s="1"/>
  <c r="O91" i="21"/>
  <c r="BM83" i="18"/>
  <c r="AF83" i="18"/>
  <c r="BN83" i="18"/>
  <c r="AH83" i="18"/>
  <c r="AW10" i="20"/>
  <c r="AO11" i="20" s="1"/>
  <c r="BL11" i="20" s="1"/>
  <c r="AX11" i="20" s="1"/>
  <c r="U10" i="20"/>
  <c r="AY91" i="19" l="1"/>
  <c r="AI91" i="19" s="1"/>
  <c r="BO91" i="19"/>
  <c r="J83" i="18"/>
  <c r="K83" i="18" s="1"/>
  <c r="BI84" i="18" s="1"/>
  <c r="AI83" i="18"/>
  <c r="BM91" i="19"/>
  <c r="AF91" i="19"/>
  <c r="AG91" i="19"/>
  <c r="BN91" i="19"/>
  <c r="AJ83" i="18"/>
  <c r="Q83" i="18" s="1"/>
  <c r="E83" i="18"/>
  <c r="F83" i="18" s="1"/>
  <c r="BG84" i="18" s="1"/>
  <c r="AW90" i="21"/>
  <c r="T90" i="21"/>
  <c r="U90" i="21" s="1"/>
  <c r="BH11" i="20"/>
  <c r="AF11" i="20" s="1"/>
  <c r="E11" i="20" s="1"/>
  <c r="BJ11" i="20"/>
  <c r="AG11" i="20" s="1"/>
  <c r="I11" i="20" s="1"/>
  <c r="V10" i="20"/>
  <c r="V90" i="21" l="1"/>
  <c r="AO91" i="21"/>
  <c r="E91" i="19"/>
  <c r="F91" i="19" s="1"/>
  <c r="BG92" i="19" s="1"/>
  <c r="AJ91" i="19"/>
  <c r="Q91" i="19" s="1"/>
  <c r="AP85" i="18"/>
  <c r="AT83" i="18"/>
  <c r="AB84" i="18"/>
  <c r="Y84" i="18" s="1"/>
  <c r="P83" i="18"/>
  <c r="AK83" i="18" s="1"/>
  <c r="AL83" i="18"/>
  <c r="AC84" i="18"/>
  <c r="Z84" i="18" s="1"/>
  <c r="AQ85" i="18"/>
  <c r="AU83" i="18"/>
  <c r="I91" i="19"/>
  <c r="P91" i="19"/>
  <c r="AS11" i="20"/>
  <c r="BO11" i="20"/>
  <c r="AK91" i="19" l="1"/>
  <c r="K91" i="19"/>
  <c r="R83" i="18"/>
  <c r="W83" i="18" s="1"/>
  <c r="X83" i="18" s="1"/>
  <c r="AN83" i="18" s="1"/>
  <c r="AM83" i="18" s="1"/>
  <c r="Q83" i="1" s="1"/>
  <c r="CJ83" i="1" s="1"/>
  <c r="B83" i="18"/>
  <c r="L83" i="1" s="1"/>
  <c r="AV83" i="18"/>
  <c r="BK84" i="18"/>
  <c r="AL91" i="19"/>
  <c r="B91" i="19" s="1"/>
  <c r="R91" i="19"/>
  <c r="BK92" i="19" s="1"/>
  <c r="C84" i="18"/>
  <c r="M84" i="1" s="1"/>
  <c r="AP93" i="19"/>
  <c r="AB92" i="19"/>
  <c r="Y92" i="19" s="1"/>
  <c r="AT91" i="19"/>
  <c r="H84" i="18"/>
  <c r="N84" i="1" s="1"/>
  <c r="AG84" i="18"/>
  <c r="BH91" i="21"/>
  <c r="AE91" i="21" s="1"/>
  <c r="D91" i="21" s="1"/>
  <c r="AS91" i="21"/>
  <c r="BJ91" i="21"/>
  <c r="AU91" i="21" s="1"/>
  <c r="BL91" i="21"/>
  <c r="AX91" i="21" s="1"/>
  <c r="AH11" i="20"/>
  <c r="J11" i="20" s="1"/>
  <c r="BN11" i="20"/>
  <c r="AE11" i="20"/>
  <c r="D11" i="20" s="1"/>
  <c r="BM11" i="20"/>
  <c r="AY11" i="20"/>
  <c r="AD84" i="18" l="1"/>
  <c r="AA84" i="18" s="1"/>
  <c r="AR85" i="18"/>
  <c r="P83" i="1"/>
  <c r="AC92" i="19"/>
  <c r="Z92" i="19" s="1"/>
  <c r="AQ93" i="19"/>
  <c r="AU91" i="19"/>
  <c r="BI92" i="19"/>
  <c r="S83" i="18"/>
  <c r="R83" i="1" s="1"/>
  <c r="BN91" i="21"/>
  <c r="AG91" i="21"/>
  <c r="C92" i="19"/>
  <c r="AD92" i="19"/>
  <c r="AA92" i="19" s="1"/>
  <c r="AR93" i="19"/>
  <c r="AV91" i="19"/>
  <c r="W91" i="19"/>
  <c r="X91" i="19" s="1"/>
  <c r="I84" i="18"/>
  <c r="O84" i="18"/>
  <c r="O84" i="1" s="1"/>
  <c r="AF91" i="21"/>
  <c r="BM91" i="21"/>
  <c r="AY91" i="21"/>
  <c r="AI91" i="21" s="1"/>
  <c r="BO91" i="21"/>
  <c r="AJ11" i="20"/>
  <c r="Q11" i="20" s="1"/>
  <c r="AL11" i="20" s="1"/>
  <c r="AI11" i="20"/>
  <c r="P11" i="20" s="1"/>
  <c r="AK11" i="20" s="1"/>
  <c r="H92" i="19" l="1"/>
  <c r="AW83" i="18"/>
  <c r="AO84" i="18" s="1"/>
  <c r="O92" i="19"/>
  <c r="I91" i="21"/>
  <c r="K91" i="21" s="1"/>
  <c r="P91" i="21"/>
  <c r="E91" i="21"/>
  <c r="F91" i="21" s="1"/>
  <c r="AT91" i="21" s="1"/>
  <c r="AJ91" i="21"/>
  <c r="Q91" i="21" s="1"/>
  <c r="S91" i="19"/>
  <c r="AN91" i="19"/>
  <c r="AM91" i="19" s="1"/>
  <c r="R11" i="20"/>
  <c r="AC92" i="21" l="1"/>
  <c r="Z92" i="21" s="1"/>
  <c r="AQ93" i="21"/>
  <c r="BI92" i="21"/>
  <c r="T83" i="18"/>
  <c r="U83" i="18" s="1"/>
  <c r="S83" i="1" s="1"/>
  <c r="V83" i="18"/>
  <c r="AL91" i="21"/>
  <c r="R91" i="21"/>
  <c r="AV91" i="21" s="1"/>
  <c r="AW91" i="19"/>
  <c r="T91" i="19" s="1"/>
  <c r="U91" i="19" s="1"/>
  <c r="AB92" i="21"/>
  <c r="Y92" i="21" s="1"/>
  <c r="AP93" i="21"/>
  <c r="AK91" i="21"/>
  <c r="B91" i="21" s="1"/>
  <c r="BG92" i="21"/>
  <c r="BH84" i="18"/>
  <c r="AE84" i="18" s="1"/>
  <c r="D84" i="18" s="1"/>
  <c r="AS84" i="18"/>
  <c r="BJ84" i="18"/>
  <c r="BL84" i="18"/>
  <c r="AX84" i="18" s="1"/>
  <c r="F11" i="20"/>
  <c r="K11" i="20"/>
  <c r="AD12" i="20"/>
  <c r="AA12" i="20" s="1"/>
  <c r="AR13" i="20"/>
  <c r="AV11" i="20"/>
  <c r="BK12" i="20"/>
  <c r="H92" i="21" l="1"/>
  <c r="C92" i="21"/>
  <c r="BM84" i="18"/>
  <c r="AF84" i="18"/>
  <c r="AO92" i="19"/>
  <c r="V91" i="19"/>
  <c r="AY84" i="18"/>
  <c r="BO84" i="18"/>
  <c r="AD92" i="21"/>
  <c r="AA92" i="21" s="1"/>
  <c r="AR93" i="21"/>
  <c r="BK92" i="21"/>
  <c r="W91" i="21"/>
  <c r="X91" i="21" s="1"/>
  <c r="BN84" i="18"/>
  <c r="AH84" i="18"/>
  <c r="AB12" i="20"/>
  <c r="Y12" i="20" s="1"/>
  <c r="C12" i="20" s="1"/>
  <c r="AT11" i="20"/>
  <c r="W11" i="20"/>
  <c r="X11" i="20" s="1"/>
  <c r="AP13" i="20"/>
  <c r="BG12" i="20"/>
  <c r="BI12" i="20"/>
  <c r="AU11" i="20"/>
  <c r="AQ13" i="20"/>
  <c r="AC12" i="20"/>
  <c r="O12" i="20"/>
  <c r="AI84" i="18" l="1"/>
  <c r="P84" i="18" s="1"/>
  <c r="AK84" i="18" s="1"/>
  <c r="BJ92" i="19"/>
  <c r="AH92" i="19" s="1"/>
  <c r="J92" i="19" s="1"/>
  <c r="AS92" i="19"/>
  <c r="BH92" i="19"/>
  <c r="AE92" i="19" s="1"/>
  <c r="D92" i="19" s="1"/>
  <c r="BL92" i="19"/>
  <c r="AX92" i="19" s="1"/>
  <c r="J84" i="18"/>
  <c r="K84" i="18" s="1"/>
  <c r="O92" i="21"/>
  <c r="E84" i="18"/>
  <c r="F84" i="18" s="1"/>
  <c r="AT84" i="18" s="1"/>
  <c r="AJ84" i="18"/>
  <c r="Q84" i="18" s="1"/>
  <c r="AN91" i="21"/>
  <c r="AM91" i="21" s="1"/>
  <c r="S91" i="21"/>
  <c r="T91" i="21" s="1"/>
  <c r="AN11" i="20"/>
  <c r="AM11" i="20" s="1"/>
  <c r="B11" i="20"/>
  <c r="Z12" i="20"/>
  <c r="BI85" i="18" l="1"/>
  <c r="AU84" i="18"/>
  <c r="AL84" i="18"/>
  <c r="R84" i="18"/>
  <c r="BK85" i="18" s="1"/>
  <c r="BM92" i="19"/>
  <c r="AF92" i="19"/>
  <c r="AP86" i="18"/>
  <c r="AB85" i="18"/>
  <c r="Y85" i="18" s="1"/>
  <c r="AW91" i="21"/>
  <c r="U91" i="21"/>
  <c r="BN92" i="19"/>
  <c r="AG92" i="19"/>
  <c r="BO92" i="19"/>
  <c r="AY92" i="19"/>
  <c r="AI92" i="19" s="1"/>
  <c r="BG85" i="18"/>
  <c r="AC85" i="18"/>
  <c r="Z85" i="18" s="1"/>
  <c r="AQ86" i="18"/>
  <c r="B84" i="18"/>
  <c r="L84" i="1" s="1"/>
  <c r="S11" i="20"/>
  <c r="H12" i="20"/>
  <c r="W84" i="18" l="1"/>
  <c r="X84" i="18" s="1"/>
  <c r="AN84" i="18" s="1"/>
  <c r="AM84" i="18" s="1"/>
  <c r="Q84" i="1" s="1"/>
  <c r="CJ84" i="1" s="1"/>
  <c r="AV84" i="18"/>
  <c r="V91" i="21"/>
  <c r="AO92" i="21"/>
  <c r="E92" i="19"/>
  <c r="AJ92" i="19"/>
  <c r="Q92" i="19" s="1"/>
  <c r="C85" i="18"/>
  <c r="M85" i="1" s="1"/>
  <c r="P92" i="19"/>
  <c r="AR86" i="18"/>
  <c r="AD85" i="18"/>
  <c r="AA85" i="18" s="1"/>
  <c r="AG85" i="18"/>
  <c r="H85" i="18"/>
  <c r="N85" i="1" s="1"/>
  <c r="I92" i="19"/>
  <c r="AW11" i="20"/>
  <c r="R92" i="19" l="1"/>
  <c r="AV92" i="19" s="1"/>
  <c r="AK92" i="19"/>
  <c r="K92" i="19"/>
  <c r="S84" i="18"/>
  <c r="AW84" i="18" s="1"/>
  <c r="P84" i="1"/>
  <c r="F92" i="19"/>
  <c r="AT92" i="19" s="1"/>
  <c r="AL92" i="19"/>
  <c r="AS92" i="21"/>
  <c r="BH92" i="21"/>
  <c r="AE92" i="21" s="1"/>
  <c r="D92" i="21" s="1"/>
  <c r="BJ92" i="21"/>
  <c r="BL92" i="21"/>
  <c r="AX92" i="21" s="1"/>
  <c r="I85" i="18"/>
  <c r="O85" i="18"/>
  <c r="O85" i="1" s="1"/>
  <c r="T11" i="20"/>
  <c r="U11" i="20" s="1"/>
  <c r="AO12" i="20"/>
  <c r="BL12" i="20" s="1"/>
  <c r="AX12" i="20" s="1"/>
  <c r="V11" i="20"/>
  <c r="AR94" i="19" l="1"/>
  <c r="AD93" i="19"/>
  <c r="AA93" i="19" s="1"/>
  <c r="O93" i="19" s="1"/>
  <c r="BK93" i="19"/>
  <c r="R84" i="1"/>
  <c r="AH92" i="21"/>
  <c r="J92" i="21" s="1"/>
  <c r="AC93" i="19"/>
  <c r="Z93" i="19" s="1"/>
  <c r="AQ94" i="19"/>
  <c r="AU92" i="19"/>
  <c r="BI93" i="19"/>
  <c r="B92" i="19"/>
  <c r="T84" i="18"/>
  <c r="U84" i="18" s="1"/>
  <c r="V84" i="18"/>
  <c r="AO85" i="18"/>
  <c r="AP94" i="19"/>
  <c r="AB93" i="19"/>
  <c r="Y93" i="19" s="1"/>
  <c r="BG93" i="19"/>
  <c r="W92" i="19"/>
  <c r="X92" i="19" s="1"/>
  <c r="BM92" i="21"/>
  <c r="AF92" i="21"/>
  <c r="BO92" i="21"/>
  <c r="AY92" i="21"/>
  <c r="AI92" i="21" s="1"/>
  <c r="BN92" i="21"/>
  <c r="AG92" i="21"/>
  <c r="BH12" i="20"/>
  <c r="BJ12" i="20"/>
  <c r="BO12" i="20"/>
  <c r="AS12" i="20"/>
  <c r="H93" i="19" l="1"/>
  <c r="E92" i="21"/>
  <c r="AJ92" i="21"/>
  <c r="Q92" i="21" s="1"/>
  <c r="P92" i="21"/>
  <c r="I92" i="21"/>
  <c r="S92" i="19"/>
  <c r="T92" i="19" s="1"/>
  <c r="AN92" i="19"/>
  <c r="AM92" i="19" s="1"/>
  <c r="AS85" i="18"/>
  <c r="BH85" i="18"/>
  <c r="AE85" i="18" s="1"/>
  <c r="D85" i="18" s="1"/>
  <c r="BJ85" i="18"/>
  <c r="BL85" i="18"/>
  <c r="AX85" i="18" s="1"/>
  <c r="S84" i="1"/>
  <c r="C93" i="19"/>
  <c r="BN12" i="20"/>
  <c r="AH12" i="20"/>
  <c r="J12" i="20" s="1"/>
  <c r="BM12" i="20"/>
  <c r="AF12" i="20"/>
  <c r="E12" i="20" s="1"/>
  <c r="AE12" i="20"/>
  <c r="D12" i="20" s="1"/>
  <c r="AG12" i="20"/>
  <c r="I12" i="20" s="1"/>
  <c r="AY12" i="20"/>
  <c r="AK92" i="21" l="1"/>
  <c r="R92" i="21"/>
  <c r="AD93" i="21" s="1"/>
  <c r="AA93" i="21" s="1"/>
  <c r="K92" i="21"/>
  <c r="AW92" i="19"/>
  <c r="U92" i="19"/>
  <c r="BO85" i="18"/>
  <c r="AY85" i="18"/>
  <c r="BN85" i="18"/>
  <c r="AH85" i="18"/>
  <c r="BK93" i="21"/>
  <c r="BM85" i="18"/>
  <c r="AF85" i="18"/>
  <c r="AR94" i="21"/>
  <c r="AV92" i="21"/>
  <c r="F92" i="21"/>
  <c r="AL92" i="21"/>
  <c r="B92" i="21" s="1"/>
  <c r="AJ12" i="20"/>
  <c r="Q12" i="20" s="1"/>
  <c r="AL12" i="20" s="1"/>
  <c r="AI12" i="20"/>
  <c r="P12" i="20" s="1"/>
  <c r="AK12" i="20" s="1"/>
  <c r="AC93" i="21" l="1"/>
  <c r="Z93" i="21" s="1"/>
  <c r="AQ94" i="21"/>
  <c r="AU92" i="21"/>
  <c r="BI93" i="21"/>
  <c r="J85" i="18"/>
  <c r="K85" i="18" s="1"/>
  <c r="BI86" i="18" s="1"/>
  <c r="AI85" i="18"/>
  <c r="E85" i="18"/>
  <c r="AJ85" i="18"/>
  <c r="Q85" i="18" s="1"/>
  <c r="R85" i="18" s="1"/>
  <c r="AP94" i="21"/>
  <c r="AT92" i="21"/>
  <c r="AB93" i="21"/>
  <c r="Y93" i="21" s="1"/>
  <c r="BG93" i="21"/>
  <c r="W92" i="21"/>
  <c r="X92" i="21" s="1"/>
  <c r="O93" i="21"/>
  <c r="AO93" i="19"/>
  <c r="V92" i="19"/>
  <c r="R12" i="20"/>
  <c r="H93" i="21" l="1"/>
  <c r="AN92" i="21"/>
  <c r="AM92" i="21" s="1"/>
  <c r="S92" i="21"/>
  <c r="AR87" i="18"/>
  <c r="AV85" i="18"/>
  <c r="AD86" i="18"/>
  <c r="AA86" i="18" s="1"/>
  <c r="C93" i="21"/>
  <c r="F85" i="18"/>
  <c r="AL85" i="18"/>
  <c r="P85" i="18"/>
  <c r="AK85" i="18" s="1"/>
  <c r="BK86" i="18"/>
  <c r="AS93" i="19"/>
  <c r="BJ93" i="19"/>
  <c r="AH93" i="19" s="1"/>
  <c r="J93" i="19" s="1"/>
  <c r="BH93" i="19"/>
  <c r="AE93" i="19" s="1"/>
  <c r="D93" i="19" s="1"/>
  <c r="BL93" i="19"/>
  <c r="AX93" i="19" s="1"/>
  <c r="AQ87" i="18"/>
  <c r="AC86" i="18"/>
  <c r="Z86" i="18" s="1"/>
  <c r="AU85" i="18"/>
  <c r="BK13" i="20"/>
  <c r="AD13" i="20"/>
  <c r="AA13" i="20" s="1"/>
  <c r="AV12" i="20"/>
  <c r="AR14" i="20"/>
  <c r="K12" i="20"/>
  <c r="B85" i="18" l="1"/>
  <c r="L85" i="1" s="1"/>
  <c r="AX86" i="18"/>
  <c r="O86" i="18"/>
  <c r="O86" i="1" s="1"/>
  <c r="BO93" i="19"/>
  <c r="AY93" i="19"/>
  <c r="AI93" i="19" s="1"/>
  <c r="AP87" i="18"/>
  <c r="AT85" i="18"/>
  <c r="AB86" i="18"/>
  <c r="Y86" i="18" s="1"/>
  <c r="BG86" i="18"/>
  <c r="W85" i="18"/>
  <c r="X85" i="18" s="1"/>
  <c r="BM93" i="19"/>
  <c r="AF93" i="19"/>
  <c r="BN93" i="19"/>
  <c r="AG93" i="19"/>
  <c r="AW92" i="21"/>
  <c r="T92" i="21"/>
  <c r="U92" i="21" s="1"/>
  <c r="H86" i="18"/>
  <c r="N86" i="1" s="1"/>
  <c r="F12" i="20"/>
  <c r="AT12" i="20" s="1"/>
  <c r="B12" i="20"/>
  <c r="AU12" i="20"/>
  <c r="AQ14" i="20"/>
  <c r="BI13" i="20"/>
  <c r="AC13" i="20"/>
  <c r="Z13" i="20" s="1"/>
  <c r="O13" i="20"/>
  <c r="P85" i="1" l="1"/>
  <c r="AN85" i="18"/>
  <c r="AM85" i="18" s="1"/>
  <c r="Q85" i="1" s="1"/>
  <c r="CJ85" i="1" s="1"/>
  <c r="S85" i="18"/>
  <c r="P93" i="19"/>
  <c r="E93" i="19"/>
  <c r="AJ93" i="19"/>
  <c r="Q93" i="19" s="1"/>
  <c r="R93" i="19" s="1"/>
  <c r="AE86" i="18"/>
  <c r="C86" i="18"/>
  <c r="M86" i="1" s="1"/>
  <c r="V92" i="21"/>
  <c r="AO93" i="21"/>
  <c r="I93" i="19"/>
  <c r="K93" i="19" s="1"/>
  <c r="BI94" i="19" s="1"/>
  <c r="H13" i="20"/>
  <c r="W12" i="20"/>
  <c r="X12" i="20" s="1"/>
  <c r="AB13" i="20"/>
  <c r="Y13" i="20" s="1"/>
  <c r="AP14" i="20"/>
  <c r="BG13" i="20"/>
  <c r="AC94" i="19" l="1"/>
  <c r="Z94" i="19" s="1"/>
  <c r="AQ95" i="19"/>
  <c r="AU93" i="19"/>
  <c r="AK93" i="19"/>
  <c r="BK94" i="19"/>
  <c r="D86" i="18"/>
  <c r="R85" i="1"/>
  <c r="AW85" i="18"/>
  <c r="T85" i="18" s="1"/>
  <c r="U85" i="18" s="1"/>
  <c r="S85" i="1" s="1"/>
  <c r="AD94" i="19"/>
  <c r="AA94" i="19" s="1"/>
  <c r="O94" i="19" s="1"/>
  <c r="AR95" i="19"/>
  <c r="AV93" i="19"/>
  <c r="BL93" i="21"/>
  <c r="AX93" i="21" s="1"/>
  <c r="AS93" i="21"/>
  <c r="BJ93" i="21"/>
  <c r="AH93" i="21" s="1"/>
  <c r="J93" i="21" s="1"/>
  <c r="BH93" i="21"/>
  <c r="AE93" i="21" s="1"/>
  <c r="D93" i="21" s="1"/>
  <c r="F93" i="19"/>
  <c r="AL93" i="19"/>
  <c r="B93" i="19" s="1"/>
  <c r="C13" i="20"/>
  <c r="AN12" i="20"/>
  <c r="AM12" i="20" s="1"/>
  <c r="S12" i="20"/>
  <c r="H94" i="19" l="1"/>
  <c r="BN93" i="21"/>
  <c r="AG93" i="21"/>
  <c r="BO93" i="21"/>
  <c r="AY93" i="21"/>
  <c r="AI93" i="21" s="1"/>
  <c r="V85" i="18"/>
  <c r="AO86" i="18"/>
  <c r="BM93" i="21"/>
  <c r="AF93" i="21"/>
  <c r="AP95" i="19"/>
  <c r="AB94" i="19"/>
  <c r="Y94" i="19" s="1"/>
  <c r="AT93" i="19"/>
  <c r="BG94" i="19"/>
  <c r="W93" i="19"/>
  <c r="X93" i="19" s="1"/>
  <c r="AW12" i="20"/>
  <c r="BL86" i="18" l="1"/>
  <c r="AS86" i="18"/>
  <c r="BH86" i="18"/>
  <c r="BJ86" i="18"/>
  <c r="AG86" i="18" s="1"/>
  <c r="I86" i="18" s="1"/>
  <c r="C94" i="19"/>
  <c r="P93" i="21"/>
  <c r="I93" i="21"/>
  <c r="K93" i="21" s="1"/>
  <c r="BI94" i="21" s="1"/>
  <c r="AN93" i="19"/>
  <c r="AM93" i="19" s="1"/>
  <c r="S93" i="19"/>
  <c r="AJ93" i="21"/>
  <c r="Q93" i="21" s="1"/>
  <c r="E93" i="21"/>
  <c r="F93" i="21" s="1"/>
  <c r="AT93" i="21" s="1"/>
  <c r="T12" i="20"/>
  <c r="U12" i="20" s="1"/>
  <c r="AO13" i="20"/>
  <c r="BL13" i="20" s="1"/>
  <c r="AY13" i="20" s="1"/>
  <c r="V12" i="20"/>
  <c r="AC94" i="21" l="1"/>
  <c r="Z94" i="21" s="1"/>
  <c r="AQ95" i="21"/>
  <c r="AU93" i="21"/>
  <c r="AK93" i="21"/>
  <c r="BG94" i="21"/>
  <c r="BN86" i="18"/>
  <c r="AH86" i="18"/>
  <c r="BM86" i="18"/>
  <c r="AF86" i="18"/>
  <c r="AL93" i="21"/>
  <c r="B93" i="21" s="1"/>
  <c r="R93" i="21"/>
  <c r="AP95" i="21"/>
  <c r="AB94" i="21"/>
  <c r="Y94" i="21" s="1"/>
  <c r="BO86" i="18"/>
  <c r="AY86" i="18"/>
  <c r="AW93" i="19"/>
  <c r="T93" i="19"/>
  <c r="U93" i="19" s="1"/>
  <c r="BH13" i="20"/>
  <c r="BJ13" i="20"/>
  <c r="BO13" i="20"/>
  <c r="AS13" i="20"/>
  <c r="H94" i="21" l="1"/>
  <c r="BK94" i="21"/>
  <c r="AV93" i="21"/>
  <c r="J86" i="18"/>
  <c r="K86" i="18" s="1"/>
  <c r="AI86" i="18"/>
  <c r="AR95" i="21"/>
  <c r="AD94" i="21"/>
  <c r="AA94" i="21" s="1"/>
  <c r="E86" i="18"/>
  <c r="F86" i="18" s="1"/>
  <c r="AJ86" i="18"/>
  <c r="Q86" i="18" s="1"/>
  <c r="V93" i="19"/>
  <c r="AO94" i="19"/>
  <c r="C94" i="21"/>
  <c r="W93" i="21"/>
  <c r="X93" i="21" s="1"/>
  <c r="BM13" i="20"/>
  <c r="AF13" i="20"/>
  <c r="E13" i="20" s="1"/>
  <c r="AH13" i="20"/>
  <c r="J13" i="20" s="1"/>
  <c r="BN13" i="20"/>
  <c r="AE13" i="20"/>
  <c r="D13" i="20" s="1"/>
  <c r="AG13" i="20"/>
  <c r="I13" i="20" s="1"/>
  <c r="AX13" i="20"/>
  <c r="BG87" i="18" l="1"/>
  <c r="AT86" i="18"/>
  <c r="BI87" i="18"/>
  <c r="AU86" i="18"/>
  <c r="AL86" i="18"/>
  <c r="R86" i="18"/>
  <c r="AV86" i="18" s="1"/>
  <c r="AP88" i="18"/>
  <c r="AB87" i="18"/>
  <c r="Y87" i="18" s="1"/>
  <c r="P86" i="18"/>
  <c r="AK86" i="18" s="1"/>
  <c r="O94" i="21"/>
  <c r="AQ88" i="18"/>
  <c r="AC87" i="18"/>
  <c r="Z87" i="18" s="1"/>
  <c r="AS94" i="19"/>
  <c r="BH94" i="19"/>
  <c r="AE94" i="19" s="1"/>
  <c r="D94" i="19" s="1"/>
  <c r="BJ94" i="19"/>
  <c r="BL94" i="19"/>
  <c r="AX94" i="19" s="1"/>
  <c r="AN93" i="21"/>
  <c r="AM93" i="21" s="1"/>
  <c r="S93" i="21"/>
  <c r="T93" i="21" s="1"/>
  <c r="AJ13" i="20"/>
  <c r="Q13" i="20" s="1"/>
  <c r="AL13" i="20" s="1"/>
  <c r="F13" i="20"/>
  <c r="BG14" i="20" s="1"/>
  <c r="K13" i="20"/>
  <c r="AI13" i="20"/>
  <c r="AH94" i="19" l="1"/>
  <c r="J94" i="19" s="1"/>
  <c r="BK87" i="18"/>
  <c r="B86" i="18"/>
  <c r="L86" i="1" s="1"/>
  <c r="AW93" i="21"/>
  <c r="U93" i="21"/>
  <c r="H87" i="18"/>
  <c r="N87" i="1" s="1"/>
  <c r="BO94" i="19"/>
  <c r="AY94" i="19"/>
  <c r="AI94" i="19" s="1"/>
  <c r="AD87" i="18"/>
  <c r="AA87" i="18" s="1"/>
  <c r="AR88" i="18"/>
  <c r="AE87" i="18"/>
  <c r="C87" i="18"/>
  <c r="M87" i="1" s="1"/>
  <c r="AG94" i="19"/>
  <c r="BN94" i="19"/>
  <c r="BM94" i="19"/>
  <c r="AF94" i="19"/>
  <c r="W86" i="18"/>
  <c r="X86" i="18" s="1"/>
  <c r="AP15" i="20"/>
  <c r="AT13" i="20"/>
  <c r="AB14" i="20"/>
  <c r="Y14" i="20" s="1"/>
  <c r="C14" i="20" s="1"/>
  <c r="AQ15" i="20"/>
  <c r="AU13" i="20"/>
  <c r="BI14" i="20"/>
  <c r="AC14" i="20"/>
  <c r="Z14" i="20" s="1"/>
  <c r="H14" i="20" s="1"/>
  <c r="P13" i="20"/>
  <c r="AK13" i="20" s="1"/>
  <c r="S86" i="18" l="1"/>
  <c r="AN86" i="18"/>
  <c r="AM86" i="18" s="1"/>
  <c r="Q86" i="1" s="1"/>
  <c r="CJ86" i="1" s="1"/>
  <c r="P86" i="1"/>
  <c r="E94" i="19"/>
  <c r="AJ94" i="19"/>
  <c r="Q94" i="19" s="1"/>
  <c r="R94" i="19" s="1"/>
  <c r="AV94" i="19" s="1"/>
  <c r="AX87" i="18"/>
  <c r="O87" i="18"/>
  <c r="O87" i="1" s="1"/>
  <c r="I94" i="19"/>
  <c r="K94" i="19" s="1"/>
  <c r="P94" i="19"/>
  <c r="D87" i="18"/>
  <c r="AO94" i="21"/>
  <c r="V93" i="21"/>
  <c r="R13" i="20"/>
  <c r="BK14" i="20" s="1"/>
  <c r="B13" i="20"/>
  <c r="AC95" i="19" l="1"/>
  <c r="Z95" i="19" s="1"/>
  <c r="AQ96" i="19"/>
  <c r="AU94" i="19"/>
  <c r="BI95" i="19"/>
  <c r="AK94" i="19"/>
  <c r="F94" i="19"/>
  <c r="AT94" i="19" s="1"/>
  <c r="AL94" i="19"/>
  <c r="R86" i="1"/>
  <c r="AW86" i="18"/>
  <c r="T86" i="18" s="1"/>
  <c r="U86" i="18" s="1"/>
  <c r="S86" i="1" s="1"/>
  <c r="BH94" i="21"/>
  <c r="AE94" i="21" s="1"/>
  <c r="D94" i="21" s="1"/>
  <c r="BJ94" i="21"/>
  <c r="AS94" i="21"/>
  <c r="BL94" i="21"/>
  <c r="AX94" i="21" s="1"/>
  <c r="BK95" i="19"/>
  <c r="AR96" i="19"/>
  <c r="AD95" i="19"/>
  <c r="AA95" i="19" s="1"/>
  <c r="O95" i="19" s="1"/>
  <c r="AV13" i="20"/>
  <c r="W13" i="20"/>
  <c r="X13" i="20" s="1"/>
  <c r="AN13" i="20" s="1"/>
  <c r="AM13" i="20" s="1"/>
  <c r="AR15" i="20"/>
  <c r="AD14" i="20"/>
  <c r="AA14" i="20" s="1"/>
  <c r="O14" i="20" s="1"/>
  <c r="B94" i="19" l="1"/>
  <c r="AH94" i="21"/>
  <c r="J94" i="21" s="1"/>
  <c r="H95" i="19"/>
  <c r="V86" i="18"/>
  <c r="AO87" i="18"/>
  <c r="AY94" i="21"/>
  <c r="AI94" i="21" s="1"/>
  <c r="BO94" i="21"/>
  <c r="BM94" i="21"/>
  <c r="AF94" i="21"/>
  <c r="AB95" i="19"/>
  <c r="Y95" i="19" s="1"/>
  <c r="AP96" i="19"/>
  <c r="BG95" i="19"/>
  <c r="W94" i="19"/>
  <c r="X94" i="19" s="1"/>
  <c r="BN94" i="21"/>
  <c r="AG94" i="21"/>
  <c r="S13" i="20"/>
  <c r="BL87" i="18" l="1"/>
  <c r="BH87" i="18"/>
  <c r="BJ87" i="18"/>
  <c r="AG87" i="18" s="1"/>
  <c r="I87" i="18" s="1"/>
  <c r="AS87" i="18"/>
  <c r="C95" i="19"/>
  <c r="P94" i="21"/>
  <c r="I94" i="21"/>
  <c r="K94" i="21" s="1"/>
  <c r="S94" i="19"/>
  <c r="T94" i="19" s="1"/>
  <c r="AN94" i="19"/>
  <c r="AM94" i="19" s="1"/>
  <c r="E94" i="21"/>
  <c r="AJ94" i="21"/>
  <c r="Q94" i="21" s="1"/>
  <c r="AW13" i="20"/>
  <c r="AO14" i="20" s="1"/>
  <c r="BL14" i="20" s="1"/>
  <c r="AX14" i="20" s="1"/>
  <c r="R94" i="21" l="1"/>
  <c r="BK95" i="21" s="1"/>
  <c r="AC95" i="21"/>
  <c r="Z95" i="21" s="1"/>
  <c r="AQ96" i="21"/>
  <c r="AU94" i="21"/>
  <c r="BI95" i="21"/>
  <c r="AW94" i="19"/>
  <c r="U94" i="19"/>
  <c r="AK94" i="21"/>
  <c r="BN87" i="18"/>
  <c r="AH87" i="18"/>
  <c r="BM87" i="18"/>
  <c r="AF87" i="18"/>
  <c r="AV94" i="21"/>
  <c r="BO87" i="18"/>
  <c r="AY87" i="18"/>
  <c r="F94" i="21"/>
  <c r="AL94" i="21"/>
  <c r="T13" i="20"/>
  <c r="U13" i="20" s="1"/>
  <c r="V13" i="20"/>
  <c r="BH14" i="20"/>
  <c r="BJ14" i="20"/>
  <c r="AH14" i="20" s="1"/>
  <c r="J14" i="20" s="1"/>
  <c r="BO14" i="20"/>
  <c r="AS14" i="20"/>
  <c r="AR96" i="21" l="1"/>
  <c r="AD95" i="21"/>
  <c r="AA95" i="21" s="1"/>
  <c r="O95" i="21" s="1"/>
  <c r="H95" i="21"/>
  <c r="AP96" i="21"/>
  <c r="AT94" i="21"/>
  <c r="AB95" i="21"/>
  <c r="Y95" i="21" s="1"/>
  <c r="W94" i="21"/>
  <c r="X94" i="21" s="1"/>
  <c r="BG95" i="21"/>
  <c r="B94" i="21"/>
  <c r="E87" i="18"/>
  <c r="AJ87" i="18"/>
  <c r="Q87" i="18" s="1"/>
  <c r="R87" i="18" s="1"/>
  <c r="AO95" i="19"/>
  <c r="V94" i="19"/>
  <c r="J87" i="18"/>
  <c r="K87" i="18" s="1"/>
  <c r="BI88" i="18" s="1"/>
  <c r="AI87" i="18"/>
  <c r="BM14" i="20"/>
  <c r="AE14" i="20"/>
  <c r="D14" i="20" s="1"/>
  <c r="BN14" i="20"/>
  <c r="AY14" i="20"/>
  <c r="AF14" i="20"/>
  <c r="E14" i="20" s="1"/>
  <c r="AG14" i="20"/>
  <c r="I14" i="20" s="1"/>
  <c r="K14" i="20" s="1"/>
  <c r="AC88" i="18" l="1"/>
  <c r="Z88" i="18" s="1"/>
  <c r="AQ89" i="18"/>
  <c r="AU87" i="18"/>
  <c r="C95" i="21"/>
  <c r="AI14" i="20"/>
  <c r="P14" i="20" s="1"/>
  <c r="AK14" i="20" s="1"/>
  <c r="P87" i="18"/>
  <c r="AK87" i="18" s="1"/>
  <c r="BK88" i="18"/>
  <c r="F87" i="18"/>
  <c r="AL87" i="18"/>
  <c r="AS95" i="19"/>
  <c r="BH95" i="19"/>
  <c r="AE95" i="19" s="1"/>
  <c r="D95" i="19" s="1"/>
  <c r="BJ95" i="19"/>
  <c r="AH95" i="19" s="1"/>
  <c r="J95" i="19" s="1"/>
  <c r="BL95" i="19"/>
  <c r="AX95" i="19" s="1"/>
  <c r="AN94" i="21"/>
  <c r="AM94" i="21" s="1"/>
  <c r="S94" i="21"/>
  <c r="AD88" i="18"/>
  <c r="AA88" i="18" s="1"/>
  <c r="AR89" i="18"/>
  <c r="AV87" i="18"/>
  <c r="AC15" i="20"/>
  <c r="Z15" i="20" s="1"/>
  <c r="H15" i="20" s="1"/>
  <c r="AQ16" i="20"/>
  <c r="AU14" i="20"/>
  <c r="BI15" i="20"/>
  <c r="AJ14" i="20"/>
  <c r="Q14" i="20" s="1"/>
  <c r="AL14" i="20" s="1"/>
  <c r="AP89" i="18" l="1"/>
  <c r="AT87" i="18"/>
  <c r="AB88" i="18"/>
  <c r="Y88" i="18" s="1"/>
  <c r="BG88" i="18"/>
  <c r="W87" i="18"/>
  <c r="X87" i="18" s="1"/>
  <c r="AG95" i="19"/>
  <c r="BN95" i="19"/>
  <c r="B87" i="18"/>
  <c r="L87" i="1" s="1"/>
  <c r="H88" i="18"/>
  <c r="N88" i="1" s="1"/>
  <c r="AG88" i="18"/>
  <c r="BM95" i="19"/>
  <c r="AF95" i="19"/>
  <c r="AW94" i="21"/>
  <c r="T94" i="21"/>
  <c r="U94" i="21" s="1"/>
  <c r="BO95" i="19"/>
  <c r="AY95" i="19"/>
  <c r="AI95" i="19" s="1"/>
  <c r="AX88" i="18"/>
  <c r="O88" i="18"/>
  <c r="O88" i="1" s="1"/>
  <c r="R14" i="20"/>
  <c r="V94" i="21" l="1"/>
  <c r="AO95" i="21"/>
  <c r="I95" i="19"/>
  <c r="AE88" i="18"/>
  <c r="C88" i="18"/>
  <c r="M88" i="1" s="1"/>
  <c r="E95" i="19"/>
  <c r="AJ95" i="19"/>
  <c r="Q95" i="19" s="1"/>
  <c r="R95" i="19" s="1"/>
  <c r="P95" i="19"/>
  <c r="I88" i="18"/>
  <c r="AN87" i="18"/>
  <c r="AM87" i="18" s="1"/>
  <c r="Q87" i="1" s="1"/>
  <c r="CJ87" i="1" s="1"/>
  <c r="P87" i="1"/>
  <c r="S87" i="18"/>
  <c r="BK15" i="20"/>
  <c r="AD15" i="20"/>
  <c r="AA15" i="20" s="1"/>
  <c r="AR16" i="20"/>
  <c r="AV14" i="20"/>
  <c r="AK95" i="19" l="1"/>
  <c r="K95" i="19"/>
  <c r="BK96" i="19"/>
  <c r="D88" i="18"/>
  <c r="R87" i="1"/>
  <c r="AW87" i="18"/>
  <c r="T87" i="18" s="1"/>
  <c r="U87" i="18" s="1"/>
  <c r="S87" i="1" s="1"/>
  <c r="AR97" i="19"/>
  <c r="AD96" i="19"/>
  <c r="AA96" i="19" s="1"/>
  <c r="O96" i="19" s="1"/>
  <c r="AV95" i="19"/>
  <c r="AS95" i="21"/>
  <c r="BH95" i="21"/>
  <c r="AE95" i="21" s="1"/>
  <c r="D95" i="21" s="1"/>
  <c r="BL95" i="21"/>
  <c r="AX95" i="21" s="1"/>
  <c r="BJ95" i="21"/>
  <c r="F95" i="19"/>
  <c r="AL95" i="19"/>
  <c r="B95" i="19" s="1"/>
  <c r="O15" i="20"/>
  <c r="F14" i="20"/>
  <c r="AT14" i="20" s="1"/>
  <c r="B14" i="20"/>
  <c r="AH95" i="21" l="1"/>
  <c r="J95" i="21" s="1"/>
  <c r="AC96" i="19"/>
  <c r="Z96" i="19" s="1"/>
  <c r="AQ97" i="19"/>
  <c r="AU95" i="19"/>
  <c r="BI96" i="19"/>
  <c r="V87" i="18"/>
  <c r="AO88" i="18"/>
  <c r="AP97" i="19"/>
  <c r="AB96" i="19"/>
  <c r="Y96" i="19" s="1"/>
  <c r="AT95" i="19"/>
  <c r="W95" i="19"/>
  <c r="X95" i="19" s="1"/>
  <c r="BG96" i="19"/>
  <c r="BN95" i="21"/>
  <c r="AG95" i="21"/>
  <c r="BO95" i="21"/>
  <c r="AY95" i="21"/>
  <c r="AI95" i="21" s="1"/>
  <c r="BM95" i="21"/>
  <c r="AF95" i="21"/>
  <c r="AP16" i="20"/>
  <c r="AB15" i="20"/>
  <c r="Y15" i="20" s="1"/>
  <c r="BG15" i="20"/>
  <c r="W14" i="20"/>
  <c r="X14" i="20" s="1"/>
  <c r="H96" i="19" l="1"/>
  <c r="I95" i="21"/>
  <c r="K95" i="21" s="1"/>
  <c r="E95" i="21"/>
  <c r="AJ95" i="21"/>
  <c r="Q95" i="21" s="1"/>
  <c r="AN95" i="19"/>
  <c r="AM95" i="19" s="1"/>
  <c r="S95" i="19"/>
  <c r="C96" i="19"/>
  <c r="BH88" i="18"/>
  <c r="BJ88" i="18"/>
  <c r="BL88" i="18"/>
  <c r="AS88" i="18"/>
  <c r="P95" i="21"/>
  <c r="S14" i="20"/>
  <c r="AN14" i="20"/>
  <c r="AM14" i="20" s="1"/>
  <c r="C15" i="20"/>
  <c r="R95" i="21" l="1"/>
  <c r="AV95" i="21" s="1"/>
  <c r="AC96" i="21"/>
  <c r="Z96" i="21" s="1"/>
  <c r="AQ97" i="21"/>
  <c r="AU95" i="21"/>
  <c r="BI96" i="21"/>
  <c r="BN88" i="18"/>
  <c r="AH88" i="18"/>
  <c r="BM88" i="18"/>
  <c r="AF88" i="18"/>
  <c r="BO88" i="18"/>
  <c r="AY88" i="18"/>
  <c r="AD96" i="21"/>
  <c r="AA96" i="21" s="1"/>
  <c r="AR97" i="21"/>
  <c r="BK96" i="21"/>
  <c r="F95" i="21"/>
  <c r="AT95" i="21" s="1"/>
  <c r="AL95" i="21"/>
  <c r="T95" i="19"/>
  <c r="U95" i="19" s="1"/>
  <c r="AW95" i="19"/>
  <c r="AK95" i="21"/>
  <c r="AW14" i="20"/>
  <c r="AO15" i="20" s="1"/>
  <c r="BL15" i="20" s="1"/>
  <c r="AX15" i="20" s="1"/>
  <c r="H96" i="21" l="1"/>
  <c r="B95" i="21"/>
  <c r="O96" i="21"/>
  <c r="AB96" i="21"/>
  <c r="Y96" i="21" s="1"/>
  <c r="AP97" i="21"/>
  <c r="BG96" i="21"/>
  <c r="W95" i="21"/>
  <c r="X95" i="21" s="1"/>
  <c r="E88" i="18"/>
  <c r="AJ88" i="18"/>
  <c r="Q88" i="18" s="1"/>
  <c r="R88" i="18" s="1"/>
  <c r="AV88" i="18" s="1"/>
  <c r="J88" i="18"/>
  <c r="K88" i="18" s="1"/>
  <c r="AI88" i="18"/>
  <c r="V95" i="19"/>
  <c r="AO96" i="19"/>
  <c r="BH15" i="20"/>
  <c r="AE15" i="20" s="1"/>
  <c r="D15" i="20" s="1"/>
  <c r="BJ15" i="20"/>
  <c r="AH15" i="20" s="1"/>
  <c r="J15" i="20" s="1"/>
  <c r="T14" i="20"/>
  <c r="U14" i="20" s="1"/>
  <c r="V14" i="20"/>
  <c r="BI89" i="18" l="1"/>
  <c r="AU88" i="18"/>
  <c r="P88" i="18"/>
  <c r="AK88" i="18" s="1"/>
  <c r="BK89" i="18"/>
  <c r="F88" i="18"/>
  <c r="AT88" i="18" s="1"/>
  <c r="AL88" i="18"/>
  <c r="AN95" i="21"/>
  <c r="AM95" i="21" s="1"/>
  <c r="S95" i="21"/>
  <c r="T95" i="21" s="1"/>
  <c r="AC89" i="18"/>
  <c r="Z89" i="18" s="1"/>
  <c r="AQ90" i="18"/>
  <c r="AD89" i="18"/>
  <c r="AA89" i="18" s="1"/>
  <c r="AR90" i="18"/>
  <c r="C96" i="21"/>
  <c r="AS96" i="19"/>
  <c r="BJ96" i="19"/>
  <c r="BL96" i="19"/>
  <c r="AX96" i="19" s="1"/>
  <c r="BH96" i="19"/>
  <c r="AE96" i="19" s="1"/>
  <c r="D96" i="19" s="1"/>
  <c r="AS15" i="20"/>
  <c r="BO15" i="20"/>
  <c r="BM15" i="20"/>
  <c r="AH96" i="19" l="1"/>
  <c r="J96" i="19" s="1"/>
  <c r="BN96" i="19"/>
  <c r="AG96" i="19"/>
  <c r="H89" i="18"/>
  <c r="N89" i="1" s="1"/>
  <c r="AG89" i="18"/>
  <c r="BM96" i="19"/>
  <c r="AF96" i="19"/>
  <c r="AY96" i="19"/>
  <c r="AI96" i="19" s="1"/>
  <c r="BO96" i="19"/>
  <c r="AB89" i="18"/>
  <c r="Y89" i="18" s="1"/>
  <c r="AP90" i="18"/>
  <c r="BG89" i="18"/>
  <c r="AX89" i="18"/>
  <c r="O89" i="18"/>
  <c r="O89" i="1" s="1"/>
  <c r="B88" i="18"/>
  <c r="AW95" i="21"/>
  <c r="U95" i="21"/>
  <c r="W88" i="18"/>
  <c r="X88" i="18" s="1"/>
  <c r="BN15" i="20"/>
  <c r="AF15" i="20"/>
  <c r="E15" i="20" s="1"/>
  <c r="AY15" i="20"/>
  <c r="AI15" i="20" s="1"/>
  <c r="P15" i="20" s="1"/>
  <c r="AG15" i="20"/>
  <c r="I15" i="20" s="1"/>
  <c r="K15" i="20" s="1"/>
  <c r="AU15" i="20" s="1"/>
  <c r="AQ17" i="20" l="1"/>
  <c r="AC16" i="20"/>
  <c r="Z16" i="20" s="1"/>
  <c r="H16" i="20" s="1"/>
  <c r="AN88" i="18"/>
  <c r="AM88" i="18" s="1"/>
  <c r="Q88" i="1" s="1"/>
  <c r="CJ88" i="1" s="1"/>
  <c r="P88" i="1"/>
  <c r="S88" i="18"/>
  <c r="I96" i="19"/>
  <c r="K96" i="19" s="1"/>
  <c r="P96" i="19"/>
  <c r="V95" i="21"/>
  <c r="AO96" i="21"/>
  <c r="E96" i="19"/>
  <c r="AJ96" i="19"/>
  <c r="Q96" i="19" s="1"/>
  <c r="L88" i="1"/>
  <c r="AE89" i="18"/>
  <c r="C89" i="18"/>
  <c r="M89" i="1" s="1"/>
  <c r="I89" i="18"/>
  <c r="AK15" i="20"/>
  <c r="AJ15" i="20"/>
  <c r="Q15" i="20" s="1"/>
  <c r="AL15" i="20" s="1"/>
  <c r="BI16" i="20"/>
  <c r="AC97" i="19" l="1"/>
  <c r="Z97" i="19" s="1"/>
  <c r="AQ98" i="19"/>
  <c r="AU96" i="19"/>
  <c r="BI97" i="19"/>
  <c r="R96" i="19"/>
  <c r="BK97" i="19" s="1"/>
  <c r="T88" i="18"/>
  <c r="U88" i="18" s="1"/>
  <c r="S88" i="1" s="1"/>
  <c r="F96" i="19"/>
  <c r="AT96" i="19" s="1"/>
  <c r="AL96" i="19"/>
  <c r="AK96" i="19"/>
  <c r="AS96" i="21"/>
  <c r="BJ96" i="21"/>
  <c r="AH96" i="21" s="1"/>
  <c r="J96" i="21" s="1"/>
  <c r="BL96" i="21"/>
  <c r="AX96" i="21" s="1"/>
  <c r="BH96" i="21"/>
  <c r="AE96" i="21" s="1"/>
  <c r="D96" i="21" s="1"/>
  <c r="R88" i="1"/>
  <c r="AW88" i="18"/>
  <c r="D89" i="18"/>
  <c r="R15" i="20"/>
  <c r="AR98" i="19" l="1"/>
  <c r="AD97" i="19"/>
  <c r="AA97" i="19" s="1"/>
  <c r="O97" i="19" s="1"/>
  <c r="AV96" i="19"/>
  <c r="H97" i="19"/>
  <c r="BO96" i="21"/>
  <c r="AY96" i="21"/>
  <c r="AI96" i="21" s="1"/>
  <c r="BN96" i="21"/>
  <c r="AG96" i="21"/>
  <c r="BM96" i="21"/>
  <c r="AF96" i="21"/>
  <c r="AP98" i="19"/>
  <c r="AB97" i="19"/>
  <c r="Y97" i="19" s="1"/>
  <c r="W96" i="19"/>
  <c r="X96" i="19" s="1"/>
  <c r="BG97" i="19"/>
  <c r="AO89" i="18"/>
  <c r="V88" i="18"/>
  <c r="B96" i="19"/>
  <c r="AD16" i="20"/>
  <c r="AA16" i="20" s="1"/>
  <c r="AV15" i="20"/>
  <c r="AR17" i="20"/>
  <c r="BK16" i="20"/>
  <c r="F15" i="20"/>
  <c r="AT15" i="20" s="1"/>
  <c r="B15" i="20"/>
  <c r="E96" i="21" l="1"/>
  <c r="AJ96" i="21"/>
  <c r="Q96" i="21" s="1"/>
  <c r="AN96" i="19"/>
  <c r="AM96" i="19" s="1"/>
  <c r="S96" i="19"/>
  <c r="T96" i="19" s="1"/>
  <c r="U96" i="19" s="1"/>
  <c r="I96" i="21"/>
  <c r="K96" i="21" s="1"/>
  <c r="BI97" i="21" s="1"/>
  <c r="BL89" i="18"/>
  <c r="BJ89" i="18"/>
  <c r="BH89" i="18"/>
  <c r="AS89" i="18"/>
  <c r="C97" i="19"/>
  <c r="P96" i="21"/>
  <c r="AB16" i="20"/>
  <c r="Y16" i="20" s="1"/>
  <c r="AP17" i="20"/>
  <c r="BG16" i="20"/>
  <c r="W15" i="20"/>
  <c r="X15" i="20" s="1"/>
  <c r="O16" i="20"/>
  <c r="R96" i="21" l="1"/>
  <c r="BK97" i="21" s="1"/>
  <c r="AC97" i="21"/>
  <c r="Z97" i="21" s="1"/>
  <c r="AQ98" i="21"/>
  <c r="AU96" i="21"/>
  <c r="AK96" i="21"/>
  <c r="AW96" i="19"/>
  <c r="BN89" i="18"/>
  <c r="AH89" i="18"/>
  <c r="AD97" i="21"/>
  <c r="AA97" i="21" s="1"/>
  <c r="AR98" i="21"/>
  <c r="AV96" i="21"/>
  <c r="BO89" i="18"/>
  <c r="AY89" i="18"/>
  <c r="F96" i="21"/>
  <c r="AL96" i="21"/>
  <c r="BM89" i="18"/>
  <c r="AF89" i="18"/>
  <c r="AN15" i="20"/>
  <c r="AM15" i="20" s="1"/>
  <c r="S15" i="20"/>
  <c r="C16" i="20"/>
  <c r="B96" i="21" l="1"/>
  <c r="H97" i="21"/>
  <c r="E89" i="18"/>
  <c r="AJ89" i="18"/>
  <c r="Q89" i="18" s="1"/>
  <c r="J89" i="18"/>
  <c r="K89" i="18" s="1"/>
  <c r="BI90" i="18" s="1"/>
  <c r="AI89" i="18"/>
  <c r="AP98" i="21"/>
  <c r="AT96" i="21"/>
  <c r="AB97" i="21"/>
  <c r="Y97" i="21" s="1"/>
  <c r="BG97" i="21"/>
  <c r="W96" i="21"/>
  <c r="X96" i="21" s="1"/>
  <c r="O97" i="21"/>
  <c r="V96" i="19"/>
  <c r="AO97" i="19"/>
  <c r="AW15" i="20"/>
  <c r="AS97" i="19" l="1"/>
  <c r="BH97" i="19"/>
  <c r="AE97" i="19" s="1"/>
  <c r="D97" i="19" s="1"/>
  <c r="BJ97" i="19"/>
  <c r="BL97" i="19"/>
  <c r="AX97" i="19" s="1"/>
  <c r="C97" i="21"/>
  <c r="F89" i="18"/>
  <c r="AL89" i="18"/>
  <c r="AC90" i="18"/>
  <c r="Z90" i="18" s="1"/>
  <c r="AU89" i="18"/>
  <c r="AQ91" i="18"/>
  <c r="AN96" i="21"/>
  <c r="AM96" i="21" s="1"/>
  <c r="S96" i="21"/>
  <c r="AV89" i="18"/>
  <c r="P89" i="18"/>
  <c r="AK89" i="18" s="1"/>
  <c r="T15" i="20"/>
  <c r="U15" i="20" s="1"/>
  <c r="AO16" i="20"/>
  <c r="BL16" i="20" s="1"/>
  <c r="AX16" i="20" s="1"/>
  <c r="V15" i="20"/>
  <c r="AH97" i="19" l="1"/>
  <c r="J97" i="19" s="1"/>
  <c r="R89" i="18"/>
  <c r="W89" i="18" s="1"/>
  <c r="X89" i="18" s="1"/>
  <c r="H90" i="18"/>
  <c r="N90" i="1" s="1"/>
  <c r="AG90" i="18"/>
  <c r="AW96" i="21"/>
  <c r="T96" i="21"/>
  <c r="U96" i="21" s="1"/>
  <c r="AY97" i="19"/>
  <c r="BO97" i="19"/>
  <c r="AP91" i="18"/>
  <c r="AB90" i="18"/>
  <c r="Y90" i="18" s="1"/>
  <c r="AT89" i="18"/>
  <c r="BG90" i="18"/>
  <c r="BM97" i="19"/>
  <c r="AF97" i="19"/>
  <c r="B89" i="18"/>
  <c r="L89" i="1" s="1"/>
  <c r="BN97" i="19"/>
  <c r="AG97" i="19"/>
  <c r="BH16" i="20"/>
  <c r="BJ16" i="20"/>
  <c r="BO16" i="20"/>
  <c r="AS16" i="20"/>
  <c r="AR91" i="18" l="1"/>
  <c r="AD90" i="18"/>
  <c r="AA90" i="18" s="1"/>
  <c r="BK90" i="18"/>
  <c r="AI97" i="19"/>
  <c r="P97" i="19" s="1"/>
  <c r="E97" i="19"/>
  <c r="AJ97" i="19"/>
  <c r="Q97" i="19" s="1"/>
  <c r="V96" i="21"/>
  <c r="AO97" i="21"/>
  <c r="I97" i="19"/>
  <c r="K97" i="19" s="1"/>
  <c r="I90" i="18"/>
  <c r="S89" i="18"/>
  <c r="P89" i="1"/>
  <c r="AN89" i="18"/>
  <c r="AM89" i="18" s="1"/>
  <c r="Q89" i="1" s="1"/>
  <c r="CJ89" i="1" s="1"/>
  <c r="C90" i="18"/>
  <c r="M90" i="1" s="1"/>
  <c r="BM16" i="20"/>
  <c r="AE16" i="20"/>
  <c r="D16" i="20" s="1"/>
  <c r="BN16" i="20"/>
  <c r="AH16" i="20"/>
  <c r="J16" i="20" s="1"/>
  <c r="AG16" i="20"/>
  <c r="I16" i="20" s="1"/>
  <c r="AF16" i="20"/>
  <c r="E16" i="20" s="1"/>
  <c r="AY16" i="20"/>
  <c r="F16" i="20" l="1"/>
  <c r="AT16" i="20" s="1"/>
  <c r="AC98" i="19"/>
  <c r="Z98" i="19" s="1"/>
  <c r="AQ99" i="19"/>
  <c r="AU97" i="19"/>
  <c r="BI98" i="19"/>
  <c r="R97" i="19"/>
  <c r="BK98" i="19" s="1"/>
  <c r="O90" i="18"/>
  <c r="O90" i="1" s="1"/>
  <c r="AK97" i="19"/>
  <c r="AS97" i="21"/>
  <c r="BH97" i="21"/>
  <c r="AE97" i="21" s="1"/>
  <c r="D97" i="21" s="1"/>
  <c r="BJ97" i="21"/>
  <c r="AH97" i="21" s="1"/>
  <c r="J97" i="21" s="1"/>
  <c r="BL97" i="21"/>
  <c r="AX97" i="21" s="1"/>
  <c r="AV97" i="19"/>
  <c r="R89" i="1"/>
  <c r="AW89" i="18"/>
  <c r="T89" i="18"/>
  <c r="U89" i="18" s="1"/>
  <c r="S89" i="1" s="1"/>
  <c r="F97" i="19"/>
  <c r="AL97" i="19"/>
  <c r="AI16" i="20"/>
  <c r="P16" i="20" s="1"/>
  <c r="AK16" i="20" s="1"/>
  <c r="AB17" i="20"/>
  <c r="Y17" i="20" s="1"/>
  <c r="AP18" i="20"/>
  <c r="AJ16" i="20"/>
  <c r="BG17" i="20"/>
  <c r="B97" i="19" l="1"/>
  <c r="H98" i="19"/>
  <c r="AR99" i="19"/>
  <c r="AD98" i="19"/>
  <c r="AA98" i="19" s="1"/>
  <c r="O98" i="19" s="1"/>
  <c r="BN97" i="21"/>
  <c r="AG97" i="21"/>
  <c r="BM97" i="21"/>
  <c r="AF97" i="21"/>
  <c r="AP99" i="19"/>
  <c r="AT97" i="19"/>
  <c r="AB98" i="19"/>
  <c r="Y98" i="19" s="1"/>
  <c r="W97" i="19"/>
  <c r="X97" i="19" s="1"/>
  <c r="BG98" i="19"/>
  <c r="V89" i="18"/>
  <c r="AO90" i="18"/>
  <c r="BO97" i="21"/>
  <c r="AY97" i="21"/>
  <c r="AI97" i="21" s="1"/>
  <c r="C17" i="20"/>
  <c r="Q16" i="20"/>
  <c r="E97" i="21" l="1"/>
  <c r="AJ97" i="21"/>
  <c r="Q97" i="21" s="1"/>
  <c r="AN97" i="19"/>
  <c r="AM97" i="19" s="1"/>
  <c r="S97" i="19"/>
  <c r="C98" i="19"/>
  <c r="I97" i="21"/>
  <c r="P97" i="21"/>
  <c r="BH90" i="18"/>
  <c r="AE90" i="18" s="1"/>
  <c r="D90" i="18" s="1"/>
  <c r="BL90" i="18"/>
  <c r="AX90" i="18" s="1"/>
  <c r="AS90" i="18"/>
  <c r="BJ90" i="18"/>
  <c r="AL16" i="20"/>
  <c r="R16" i="20"/>
  <c r="K16" i="20"/>
  <c r="R97" i="21" l="1"/>
  <c r="AV97" i="21" s="1"/>
  <c r="AK97" i="21"/>
  <c r="K97" i="21"/>
  <c r="AW97" i="19"/>
  <c r="T97" i="19"/>
  <c r="U97" i="19" s="1"/>
  <c r="BN90" i="18"/>
  <c r="AH90" i="18"/>
  <c r="AY90" i="18"/>
  <c r="BO90" i="18"/>
  <c r="BM90" i="18"/>
  <c r="AF90" i="18"/>
  <c r="F97" i="21"/>
  <c r="AT97" i="21" s="1"/>
  <c r="AL97" i="21"/>
  <c r="B97" i="21" s="1"/>
  <c r="AV16" i="20"/>
  <c r="AD17" i="20"/>
  <c r="AA17" i="20" s="1"/>
  <c r="BK17" i="20"/>
  <c r="AR18" i="20"/>
  <c r="B16" i="20"/>
  <c r="AQ18" i="20"/>
  <c r="AC17" i="20"/>
  <c r="Z17" i="20" s="1"/>
  <c r="AU16" i="20"/>
  <c r="W16" i="20"/>
  <c r="X16" i="20" s="1"/>
  <c r="BI17" i="20"/>
  <c r="AD98" i="21" l="1"/>
  <c r="AA98" i="21" s="1"/>
  <c r="AR99" i="21"/>
  <c r="BK98" i="21"/>
  <c r="AC98" i="21"/>
  <c r="Z98" i="21" s="1"/>
  <c r="AQ99" i="21"/>
  <c r="AU97" i="21"/>
  <c r="BI98" i="21"/>
  <c r="AB98" i="21"/>
  <c r="Y98" i="21" s="1"/>
  <c r="AP99" i="21"/>
  <c r="W97" i="21"/>
  <c r="X97" i="21" s="1"/>
  <c r="BG98" i="21"/>
  <c r="AJ90" i="18"/>
  <c r="Q90" i="18" s="1"/>
  <c r="E90" i="18"/>
  <c r="F90" i="18" s="1"/>
  <c r="J90" i="18"/>
  <c r="AI90" i="18"/>
  <c r="V97" i="19"/>
  <c r="AO98" i="19"/>
  <c r="O98" i="21"/>
  <c r="O17" i="20"/>
  <c r="AN16" i="20"/>
  <c r="AM16" i="20" s="1"/>
  <c r="S16" i="20"/>
  <c r="H17" i="20"/>
  <c r="H98" i="21" l="1"/>
  <c r="BG91" i="18"/>
  <c r="AT90" i="18"/>
  <c r="AS98" i="19"/>
  <c r="BH98" i="19"/>
  <c r="AE98" i="19" s="1"/>
  <c r="D98" i="19" s="1"/>
  <c r="BJ98" i="19"/>
  <c r="BL98" i="19"/>
  <c r="AX98" i="19" s="1"/>
  <c r="AL90" i="18"/>
  <c r="K90" i="18"/>
  <c r="AU90" i="18" s="1"/>
  <c r="C98" i="21"/>
  <c r="AP92" i="18"/>
  <c r="AB91" i="18"/>
  <c r="Y91" i="18" s="1"/>
  <c r="P90" i="18"/>
  <c r="AK90" i="18" s="1"/>
  <c r="AN97" i="21"/>
  <c r="AM97" i="21" s="1"/>
  <c r="S97" i="21"/>
  <c r="T97" i="21" s="1"/>
  <c r="AW16" i="20"/>
  <c r="AH98" i="19" l="1"/>
  <c r="J98" i="19" s="1"/>
  <c r="R90" i="18"/>
  <c r="C91" i="18"/>
  <c r="M91" i="1" s="1"/>
  <c r="AY98" i="19"/>
  <c r="AI98" i="19" s="1"/>
  <c r="BO98" i="19"/>
  <c r="AC91" i="18"/>
  <c r="Z91" i="18" s="1"/>
  <c r="AQ92" i="18"/>
  <c r="W90" i="18"/>
  <c r="X90" i="18" s="1"/>
  <c r="BI91" i="18"/>
  <c r="BN98" i="19"/>
  <c r="AG98" i="19"/>
  <c r="BM98" i="19"/>
  <c r="AF98" i="19"/>
  <c r="AW97" i="21"/>
  <c r="U97" i="21"/>
  <c r="B90" i="18"/>
  <c r="T16" i="20"/>
  <c r="U16" i="20" s="1"/>
  <c r="AO17" i="20"/>
  <c r="V16" i="20"/>
  <c r="AV90" i="18" l="1"/>
  <c r="AD91" i="18"/>
  <c r="AA91" i="18" s="1"/>
  <c r="BK91" i="18"/>
  <c r="AR92" i="18"/>
  <c r="V97" i="21"/>
  <c r="AO98" i="21"/>
  <c r="E98" i="19"/>
  <c r="AJ98" i="19"/>
  <c r="Q98" i="19" s="1"/>
  <c r="AN90" i="18"/>
  <c r="AM90" i="18" s="1"/>
  <c r="Q90" i="1" s="1"/>
  <c r="CJ90" i="1" s="1"/>
  <c r="S90" i="18"/>
  <c r="P90" i="1"/>
  <c r="H91" i="18"/>
  <c r="N91" i="1" s="1"/>
  <c r="AG91" i="18"/>
  <c r="L90" i="1"/>
  <c r="I98" i="19"/>
  <c r="K98" i="19" s="1"/>
  <c r="P98" i="19"/>
  <c r="BL17" i="20"/>
  <c r="AY17" i="20" s="1"/>
  <c r="BH17" i="20"/>
  <c r="AF17" i="20" s="1"/>
  <c r="E17" i="20" s="1"/>
  <c r="BJ17" i="20"/>
  <c r="AS17" i="20"/>
  <c r="AC99" i="19" l="1"/>
  <c r="Z99" i="19" s="1"/>
  <c r="AQ100" i="19"/>
  <c r="AU98" i="19"/>
  <c r="BI99" i="19"/>
  <c r="O91" i="18"/>
  <c r="O91" i="1" s="1"/>
  <c r="R98" i="19"/>
  <c r="AV98" i="19" s="1"/>
  <c r="AK98" i="19"/>
  <c r="I91" i="18"/>
  <c r="F98" i="19"/>
  <c r="AT98" i="19" s="1"/>
  <c r="AL98" i="19"/>
  <c r="AS98" i="21"/>
  <c r="BH98" i="21"/>
  <c r="AE98" i="21" s="1"/>
  <c r="D98" i="21" s="1"/>
  <c r="BJ98" i="21"/>
  <c r="AH98" i="21" s="1"/>
  <c r="J98" i="21" s="1"/>
  <c r="BL98" i="21"/>
  <c r="AX98" i="21" s="1"/>
  <c r="R90" i="1"/>
  <c r="AW90" i="18"/>
  <c r="T90" i="18" s="1"/>
  <c r="U90" i="18" s="1"/>
  <c r="S90" i="1" s="1"/>
  <c r="BN17" i="20"/>
  <c r="AG17" i="20"/>
  <c r="I17" i="20" s="1"/>
  <c r="BO17" i="20"/>
  <c r="BM17" i="20"/>
  <c r="AH17" i="20"/>
  <c r="J17" i="20" s="1"/>
  <c r="AE17" i="20"/>
  <c r="D17" i="20" s="1"/>
  <c r="F17" i="20" s="1"/>
  <c r="AX17" i="20"/>
  <c r="AB18" i="20" l="1"/>
  <c r="Y18" i="20" s="1"/>
  <c r="C18" i="20" s="1"/>
  <c r="AT17" i="20"/>
  <c r="AP19" i="20"/>
  <c r="BK99" i="19"/>
  <c r="AR100" i="19"/>
  <c r="AD99" i="19"/>
  <c r="AA99" i="19" s="1"/>
  <c r="O99" i="19" s="1"/>
  <c r="H99" i="19"/>
  <c r="B98" i="19"/>
  <c r="BM98" i="21"/>
  <c r="AF98" i="21"/>
  <c r="BN98" i="21"/>
  <c r="AG98" i="21"/>
  <c r="V90" i="18"/>
  <c r="AO91" i="18"/>
  <c r="BO98" i="21"/>
  <c r="AY98" i="21"/>
  <c r="AI98" i="21" s="1"/>
  <c r="AP100" i="19"/>
  <c r="AB99" i="19"/>
  <c r="Y99" i="19" s="1"/>
  <c r="W98" i="19"/>
  <c r="X98" i="19" s="1"/>
  <c r="BG99" i="19"/>
  <c r="BG18" i="20"/>
  <c r="AI17" i="20"/>
  <c r="P17" i="20" s="1"/>
  <c r="AK17" i="20" s="1"/>
  <c r="AJ17" i="20"/>
  <c r="BJ91" i="18" l="1"/>
  <c r="AS91" i="18"/>
  <c r="BH91" i="18"/>
  <c r="AE91" i="18" s="1"/>
  <c r="D91" i="18" s="1"/>
  <c r="BL91" i="18"/>
  <c r="AX91" i="18" s="1"/>
  <c r="I98" i="21"/>
  <c r="K98" i="21" s="1"/>
  <c r="BI99" i="21" s="1"/>
  <c r="C99" i="19"/>
  <c r="E98" i="21"/>
  <c r="AJ98" i="21"/>
  <c r="Q98" i="21" s="1"/>
  <c r="AN98" i="19"/>
  <c r="AM98" i="19" s="1"/>
  <c r="S98" i="19"/>
  <c r="T98" i="19" s="1"/>
  <c r="P98" i="21"/>
  <c r="Q17" i="20"/>
  <c r="AC99" i="21" l="1"/>
  <c r="Z99" i="21" s="1"/>
  <c r="AQ100" i="21"/>
  <c r="AU98" i="21"/>
  <c r="R98" i="21"/>
  <c r="BK99" i="21" s="1"/>
  <c r="AK98" i="21"/>
  <c r="AY91" i="18"/>
  <c r="BO91" i="18"/>
  <c r="BM91" i="18"/>
  <c r="AF91" i="18"/>
  <c r="AV98" i="21"/>
  <c r="F98" i="21"/>
  <c r="AL98" i="21"/>
  <c r="AW98" i="19"/>
  <c r="U98" i="19"/>
  <c r="BN91" i="18"/>
  <c r="AH91" i="18"/>
  <c r="R17" i="20"/>
  <c r="AR19" i="20" s="1"/>
  <c r="AL17" i="20"/>
  <c r="AR100" i="21" l="1"/>
  <c r="AD99" i="21"/>
  <c r="AA99" i="21" s="1"/>
  <c r="O99" i="21" s="1"/>
  <c r="H99" i="21"/>
  <c r="B98" i="21"/>
  <c r="AB99" i="21"/>
  <c r="Y99" i="21" s="1"/>
  <c r="AT98" i="21"/>
  <c r="AP100" i="21"/>
  <c r="W98" i="21"/>
  <c r="X98" i="21" s="1"/>
  <c r="BG99" i="21"/>
  <c r="E91" i="18"/>
  <c r="AJ91" i="18"/>
  <c r="Q91" i="18" s="1"/>
  <c r="V98" i="19"/>
  <c r="AO99" i="19"/>
  <c r="J91" i="18"/>
  <c r="K91" i="18" s="1"/>
  <c r="BI92" i="18" s="1"/>
  <c r="AI91" i="18"/>
  <c r="AD18" i="20"/>
  <c r="AA18" i="20" s="1"/>
  <c r="O18" i="20" s="1"/>
  <c r="BK18" i="20"/>
  <c r="AV17" i="20"/>
  <c r="K17" i="20"/>
  <c r="P91" i="18" l="1"/>
  <c r="AK91" i="18" s="1"/>
  <c r="C99" i="21"/>
  <c r="AC92" i="18"/>
  <c r="Z92" i="18" s="1"/>
  <c r="AQ93" i="18"/>
  <c r="AU91" i="18"/>
  <c r="AS99" i="19"/>
  <c r="BH99" i="19"/>
  <c r="AE99" i="19" s="1"/>
  <c r="D99" i="19" s="1"/>
  <c r="BJ99" i="19"/>
  <c r="AH99" i="19" s="1"/>
  <c r="J99" i="19" s="1"/>
  <c r="BL99" i="19"/>
  <c r="AX99" i="19" s="1"/>
  <c r="F91" i="18"/>
  <c r="AL91" i="18"/>
  <c r="AN98" i="21"/>
  <c r="AM98" i="21" s="1"/>
  <c r="S98" i="21"/>
  <c r="B17" i="20"/>
  <c r="W17" i="20"/>
  <c r="X17" i="20" s="1"/>
  <c r="AQ19" i="20"/>
  <c r="AC18" i="20"/>
  <c r="Z18" i="20" s="1"/>
  <c r="AU17" i="20"/>
  <c r="BI18" i="20"/>
  <c r="R91" i="18" l="1"/>
  <c r="B91" i="18"/>
  <c r="L91" i="1" s="1"/>
  <c r="AY99" i="19"/>
  <c r="AI99" i="19" s="1"/>
  <c r="BO99" i="19"/>
  <c r="BN99" i="19"/>
  <c r="AG99" i="19"/>
  <c r="BM99" i="19"/>
  <c r="AF99" i="19"/>
  <c r="AW98" i="21"/>
  <c r="T98" i="21"/>
  <c r="U98" i="21" s="1"/>
  <c r="AT91" i="18"/>
  <c r="AB92" i="18"/>
  <c r="Y92" i="18" s="1"/>
  <c r="AP93" i="18"/>
  <c r="BG92" i="18"/>
  <c r="W91" i="18"/>
  <c r="X91" i="18" s="1"/>
  <c r="H92" i="18"/>
  <c r="N92" i="1" s="1"/>
  <c r="AG92" i="18"/>
  <c r="H18" i="20"/>
  <c r="S17" i="20"/>
  <c r="AN17" i="20"/>
  <c r="AM17" i="20" s="1"/>
  <c r="AD92" i="18" l="1"/>
  <c r="AA92" i="18" s="1"/>
  <c r="AR93" i="18"/>
  <c r="AV91" i="18"/>
  <c r="BK92" i="18"/>
  <c r="C92" i="18"/>
  <c r="M92" i="1" s="1"/>
  <c r="I92" i="18"/>
  <c r="E99" i="19"/>
  <c r="AJ99" i="19"/>
  <c r="Q99" i="19" s="1"/>
  <c r="AN91" i="18"/>
  <c r="AM91" i="18" s="1"/>
  <c r="Q91" i="1" s="1"/>
  <c r="CJ91" i="1" s="1"/>
  <c r="P91" i="1"/>
  <c r="S91" i="18"/>
  <c r="I99" i="19"/>
  <c r="K99" i="19" s="1"/>
  <c r="BI100" i="19" s="1"/>
  <c r="V98" i="21"/>
  <c r="AO99" i="21"/>
  <c r="P99" i="19"/>
  <c r="AW17" i="20"/>
  <c r="AO18" i="20" s="1"/>
  <c r="BL18" i="20" s="1"/>
  <c r="AY18" i="20" s="1"/>
  <c r="AC100" i="19" l="1"/>
  <c r="Z100" i="19" s="1"/>
  <c r="AQ101" i="19"/>
  <c r="AU99" i="19"/>
  <c r="R99" i="19"/>
  <c r="BK100" i="19" s="1"/>
  <c r="O92" i="18"/>
  <c r="O92" i="1" s="1"/>
  <c r="AK99" i="19"/>
  <c r="R91" i="1"/>
  <c r="AW91" i="18"/>
  <c r="T91" i="18" s="1"/>
  <c r="U91" i="18" s="1"/>
  <c r="S91" i="1" s="1"/>
  <c r="AS99" i="21"/>
  <c r="BJ99" i="21"/>
  <c r="AH99" i="21" s="1"/>
  <c r="J99" i="21" s="1"/>
  <c r="BH99" i="21"/>
  <c r="AE99" i="21" s="1"/>
  <c r="D99" i="21" s="1"/>
  <c r="BL99" i="21"/>
  <c r="AX99" i="21" s="1"/>
  <c r="AV99" i="19"/>
  <c r="F99" i="19"/>
  <c r="AL99" i="19"/>
  <c r="B99" i="19" s="1"/>
  <c r="BH18" i="20"/>
  <c r="AF18" i="20" s="1"/>
  <c r="E18" i="20" s="1"/>
  <c r="BJ18" i="20"/>
  <c r="AH18" i="20" s="1"/>
  <c r="J18" i="20" s="1"/>
  <c r="T17" i="20"/>
  <c r="U17" i="20" s="1"/>
  <c r="V17" i="20"/>
  <c r="H100" i="19" l="1"/>
  <c r="AR101" i="19"/>
  <c r="AD100" i="19"/>
  <c r="AA100" i="19" s="1"/>
  <c r="O100" i="19" s="1"/>
  <c r="BO99" i="21"/>
  <c r="AY99" i="21"/>
  <c r="AI99" i="21" s="1"/>
  <c r="BM99" i="21"/>
  <c r="AF99" i="21"/>
  <c r="BN99" i="21"/>
  <c r="AG99" i="21"/>
  <c r="AT99" i="19"/>
  <c r="AB100" i="19"/>
  <c r="Y100" i="19" s="1"/>
  <c r="AP101" i="19"/>
  <c r="W99" i="19"/>
  <c r="X99" i="19" s="1"/>
  <c r="BG100" i="19"/>
  <c r="V91" i="18"/>
  <c r="AO92" i="18"/>
  <c r="BN18" i="20"/>
  <c r="BO18" i="20"/>
  <c r="AS18" i="20"/>
  <c r="C100" i="19" l="1"/>
  <c r="E99" i="21"/>
  <c r="AJ99" i="21"/>
  <c r="Q99" i="21" s="1"/>
  <c r="BH92" i="18"/>
  <c r="AE92" i="18" s="1"/>
  <c r="D92" i="18" s="1"/>
  <c r="BL92" i="18"/>
  <c r="AX92" i="18" s="1"/>
  <c r="AS92" i="18"/>
  <c r="BJ92" i="18"/>
  <c r="P99" i="21"/>
  <c r="AN99" i="19"/>
  <c r="AM99" i="19" s="1"/>
  <c r="S99" i="19"/>
  <c r="I99" i="21"/>
  <c r="BM18" i="20"/>
  <c r="AE18" i="20"/>
  <c r="D18" i="20" s="1"/>
  <c r="F18" i="20" s="1"/>
  <c r="AT18" i="20" s="1"/>
  <c r="AX18" i="20"/>
  <c r="AG18" i="20"/>
  <c r="I18" i="20" s="1"/>
  <c r="K18" i="20" s="1"/>
  <c r="R99" i="21" l="1"/>
  <c r="AV99" i="21" s="1"/>
  <c r="AK99" i="21"/>
  <c r="K99" i="21"/>
  <c r="AR101" i="21"/>
  <c r="F99" i="21"/>
  <c r="AT99" i="21" s="1"/>
  <c r="AL99" i="21"/>
  <c r="B99" i="21" s="1"/>
  <c r="AW99" i="19"/>
  <c r="T99" i="19"/>
  <c r="U99" i="19" s="1"/>
  <c r="AY92" i="18"/>
  <c r="BO92" i="18"/>
  <c r="BN92" i="18"/>
  <c r="AH92" i="18"/>
  <c r="BM92" i="18"/>
  <c r="AF92" i="18"/>
  <c r="AU18" i="20"/>
  <c r="AC19" i="20"/>
  <c r="Z19" i="20" s="1"/>
  <c r="H19" i="20" s="1"/>
  <c r="AQ20" i="20"/>
  <c r="AB19" i="20"/>
  <c r="Y19" i="20" s="1"/>
  <c r="C19" i="20" s="1"/>
  <c r="AP20" i="20"/>
  <c r="BG19" i="20"/>
  <c r="AI18" i="20"/>
  <c r="P18" i="20" s="1"/>
  <c r="AK18" i="20" s="1"/>
  <c r="AJ18" i="20"/>
  <c r="Q18" i="20" s="1"/>
  <c r="AL18" i="20" s="1"/>
  <c r="BI19" i="20"/>
  <c r="AD100" i="21" l="1"/>
  <c r="AA100" i="21" s="1"/>
  <c r="BK100" i="21"/>
  <c r="AC100" i="21"/>
  <c r="Z100" i="21" s="1"/>
  <c r="AQ101" i="21"/>
  <c r="AU99" i="21"/>
  <c r="BI100" i="21"/>
  <c r="E92" i="18"/>
  <c r="F92" i="18" s="1"/>
  <c r="AB100" i="21"/>
  <c r="Y100" i="21" s="1"/>
  <c r="AP101" i="21"/>
  <c r="W99" i="21"/>
  <c r="X99" i="21" s="1"/>
  <c r="BG100" i="21"/>
  <c r="V99" i="19"/>
  <c r="AO100" i="19"/>
  <c r="O100" i="21"/>
  <c r="AJ92" i="18"/>
  <c r="Q92" i="18" s="1"/>
  <c r="J92" i="18"/>
  <c r="AI92" i="18"/>
  <c r="R18" i="20"/>
  <c r="H100" i="21" l="1"/>
  <c r="BG93" i="18"/>
  <c r="AT92" i="18"/>
  <c r="AS100" i="19"/>
  <c r="BJ100" i="19"/>
  <c r="BH100" i="19"/>
  <c r="AE100" i="19" s="1"/>
  <c r="D100" i="19" s="1"/>
  <c r="BL100" i="19"/>
  <c r="AX100" i="19" s="1"/>
  <c r="P92" i="18"/>
  <c r="AK92" i="18" s="1"/>
  <c r="AL92" i="18"/>
  <c r="K92" i="18"/>
  <c r="AU92" i="18" s="1"/>
  <c r="AN99" i="21"/>
  <c r="AM99" i="21" s="1"/>
  <c r="S99" i="21"/>
  <c r="T99" i="21" s="1"/>
  <c r="AB93" i="18"/>
  <c r="Y93" i="18" s="1"/>
  <c r="AP94" i="18"/>
  <c r="C100" i="21"/>
  <c r="AD19" i="20"/>
  <c r="AA19" i="20" s="1"/>
  <c r="AR20" i="20"/>
  <c r="AV18" i="20"/>
  <c r="W18" i="20"/>
  <c r="X18" i="20" s="1"/>
  <c r="BK19" i="20"/>
  <c r="AH100" i="19" l="1"/>
  <c r="J100" i="19" s="1"/>
  <c r="R92" i="18"/>
  <c r="W92" i="18" s="1"/>
  <c r="X92" i="18" s="1"/>
  <c r="B92" i="18"/>
  <c r="C93" i="18"/>
  <c r="M93" i="1" s="1"/>
  <c r="AW99" i="21"/>
  <c r="U99" i="21"/>
  <c r="AY100" i="19"/>
  <c r="AI100" i="19" s="1"/>
  <c r="BO100" i="19"/>
  <c r="BM100" i="19"/>
  <c r="AF100" i="19"/>
  <c r="BN100" i="19"/>
  <c r="AG100" i="19"/>
  <c r="L92" i="1"/>
  <c r="AQ94" i="18"/>
  <c r="AC93" i="18"/>
  <c r="Z93" i="18" s="1"/>
  <c r="BI93" i="18"/>
  <c r="B18" i="20"/>
  <c r="AN18" i="20"/>
  <c r="AM18" i="20" s="1"/>
  <c r="O19" i="20"/>
  <c r="AV92" i="18" l="1"/>
  <c r="AD93" i="18"/>
  <c r="AA93" i="18" s="1"/>
  <c r="AR94" i="18"/>
  <c r="BK93" i="18"/>
  <c r="AN92" i="18"/>
  <c r="AM92" i="18" s="1"/>
  <c r="Q92" i="1" s="1"/>
  <c r="CJ92" i="1" s="1"/>
  <c r="S92" i="18"/>
  <c r="T92" i="18" s="1"/>
  <c r="P92" i="1"/>
  <c r="P100" i="19"/>
  <c r="E100" i="19"/>
  <c r="AJ100" i="19"/>
  <c r="Q100" i="19" s="1"/>
  <c r="V99" i="21"/>
  <c r="AO100" i="21"/>
  <c r="H93" i="18"/>
  <c r="N93" i="1" s="1"/>
  <c r="I100" i="19"/>
  <c r="K100" i="19" s="1"/>
  <c r="S18" i="20"/>
  <c r="R100" i="19" l="1"/>
  <c r="AV100" i="19" s="1"/>
  <c r="AC101" i="19"/>
  <c r="Z101" i="19" s="1"/>
  <c r="AQ102" i="19"/>
  <c r="AU100" i="19"/>
  <c r="BI101" i="19"/>
  <c r="O93" i="18"/>
  <c r="O93" i="1" s="1"/>
  <c r="AK100" i="19"/>
  <c r="F100" i="19"/>
  <c r="AT100" i="19" s="1"/>
  <c r="AL100" i="19"/>
  <c r="AS100" i="21"/>
  <c r="BJ100" i="21"/>
  <c r="AH100" i="21" s="1"/>
  <c r="J100" i="21" s="1"/>
  <c r="BH100" i="21"/>
  <c r="AE100" i="21" s="1"/>
  <c r="D100" i="21" s="1"/>
  <c r="BL100" i="21"/>
  <c r="AX100" i="21" s="1"/>
  <c r="R92" i="1"/>
  <c r="AW92" i="18"/>
  <c r="U92" i="18"/>
  <c r="S92" i="1" s="1"/>
  <c r="AW18" i="20"/>
  <c r="AO19" i="20" s="1"/>
  <c r="AR102" i="19" l="1"/>
  <c r="AD101" i="19"/>
  <c r="AA101" i="19" s="1"/>
  <c r="BK101" i="19"/>
  <c r="B100" i="19"/>
  <c r="H101" i="19"/>
  <c r="BN100" i="21"/>
  <c r="AG100" i="21"/>
  <c r="AB101" i="19"/>
  <c r="Y101" i="19" s="1"/>
  <c r="AP102" i="19"/>
  <c r="BG101" i="19"/>
  <c r="W100" i="19"/>
  <c r="X100" i="19" s="1"/>
  <c r="AO93" i="18"/>
  <c r="V92" i="18"/>
  <c r="O101" i="19"/>
  <c r="BM100" i="21"/>
  <c r="AF100" i="21"/>
  <c r="BO100" i="21"/>
  <c r="AY100" i="21"/>
  <c r="AI100" i="21" s="1"/>
  <c r="BL19" i="20"/>
  <c r="AY19" i="20" s="1"/>
  <c r="BH19" i="20"/>
  <c r="AE19" i="20" s="1"/>
  <c r="D19" i="20" s="1"/>
  <c r="BJ19" i="20"/>
  <c r="AH19" i="20" s="1"/>
  <c r="J19" i="20" s="1"/>
  <c r="T18" i="20"/>
  <c r="U18" i="20" s="1"/>
  <c r="V18" i="20"/>
  <c r="C101" i="19" l="1"/>
  <c r="P100" i="21"/>
  <c r="BJ93" i="18"/>
  <c r="AG93" i="18" s="1"/>
  <c r="I93" i="18" s="1"/>
  <c r="AS93" i="18"/>
  <c r="BH93" i="18"/>
  <c r="AE93" i="18" s="1"/>
  <c r="D93" i="18" s="1"/>
  <c r="BL93" i="18"/>
  <c r="AX93" i="18" s="1"/>
  <c r="AN100" i="19"/>
  <c r="AM100" i="19" s="1"/>
  <c r="S100" i="19"/>
  <c r="T100" i="19" s="1"/>
  <c r="I100" i="21"/>
  <c r="E100" i="21"/>
  <c r="AJ100" i="21"/>
  <c r="Q100" i="21" s="1"/>
  <c r="R100" i="21" s="1"/>
  <c r="BM19" i="20"/>
  <c r="BO19" i="20"/>
  <c r="BN19" i="20"/>
  <c r="AS19" i="20"/>
  <c r="AK100" i="21" l="1"/>
  <c r="K100" i="21"/>
  <c r="BK101" i="21"/>
  <c r="BN93" i="18"/>
  <c r="AH93" i="18"/>
  <c r="AW100" i="19"/>
  <c r="U100" i="19"/>
  <c r="AD101" i="21"/>
  <c r="AA101" i="21" s="1"/>
  <c r="AR102" i="21"/>
  <c r="AV100" i="21"/>
  <c r="F100" i="21"/>
  <c r="AL100" i="21"/>
  <c r="B100" i="21" s="1"/>
  <c r="AY93" i="18"/>
  <c r="BO93" i="18"/>
  <c r="BM93" i="18"/>
  <c r="AF93" i="18"/>
  <c r="AF19" i="20"/>
  <c r="E19" i="20" s="1"/>
  <c r="F19" i="20" s="1"/>
  <c r="AT19" i="20" s="1"/>
  <c r="AG19" i="20"/>
  <c r="I19" i="20" s="1"/>
  <c r="AX19" i="20"/>
  <c r="AI19" i="20" s="1"/>
  <c r="P19" i="20" s="1"/>
  <c r="AC101" i="21" l="1"/>
  <c r="Z101" i="21" s="1"/>
  <c r="AQ102" i="21"/>
  <c r="AU100" i="21"/>
  <c r="BI101" i="21"/>
  <c r="AT100" i="21"/>
  <c r="AP102" i="21"/>
  <c r="AB101" i="21"/>
  <c r="Y101" i="21" s="1"/>
  <c r="BG101" i="21"/>
  <c r="W100" i="21"/>
  <c r="X100" i="21" s="1"/>
  <c r="V100" i="19"/>
  <c r="AO101" i="19"/>
  <c r="J93" i="18"/>
  <c r="K93" i="18" s="1"/>
  <c r="AI93" i="18"/>
  <c r="E93" i="18"/>
  <c r="AJ93" i="18"/>
  <c r="Q93" i="18" s="1"/>
  <c r="O101" i="21"/>
  <c r="AB20" i="20"/>
  <c r="Y20" i="20" s="1"/>
  <c r="C20" i="20" s="1"/>
  <c r="AP21" i="20"/>
  <c r="AK19" i="20"/>
  <c r="BG20" i="20"/>
  <c r="AJ19" i="20"/>
  <c r="Q19" i="20" s="1"/>
  <c r="AL19" i="20" s="1"/>
  <c r="H101" i="21" l="1"/>
  <c r="C101" i="21"/>
  <c r="AQ95" i="18"/>
  <c r="AC94" i="18"/>
  <c r="Z94" i="18" s="1"/>
  <c r="AU93" i="18"/>
  <c r="AS101" i="19"/>
  <c r="BH101" i="19"/>
  <c r="AE101" i="19" s="1"/>
  <c r="D101" i="19" s="1"/>
  <c r="BJ101" i="19"/>
  <c r="BL101" i="19"/>
  <c r="AX101" i="19" s="1"/>
  <c r="P93" i="18"/>
  <c r="AK93" i="18" s="1"/>
  <c r="F93" i="18"/>
  <c r="AL93" i="18"/>
  <c r="AN100" i="21"/>
  <c r="AM100" i="21" s="1"/>
  <c r="S100" i="21"/>
  <c r="BI94" i="18"/>
  <c r="R19" i="20"/>
  <c r="AR21" i="20" s="1"/>
  <c r="K19" i="20"/>
  <c r="B19" i="20"/>
  <c r="AH101" i="19" l="1"/>
  <c r="J101" i="19" s="1"/>
  <c r="K101" i="19" s="1"/>
  <c r="R93" i="18"/>
  <c r="W93" i="18" s="1"/>
  <c r="X93" i="18" s="1"/>
  <c r="AN93" i="18" s="1"/>
  <c r="AM93" i="18" s="1"/>
  <c r="Q93" i="1" s="1"/>
  <c r="CJ93" i="1" s="1"/>
  <c r="AY101" i="19"/>
  <c r="AI101" i="19" s="1"/>
  <c r="BO101" i="19"/>
  <c r="H94" i="18"/>
  <c r="N94" i="1" s="1"/>
  <c r="BN101" i="19"/>
  <c r="AG101" i="19"/>
  <c r="BM101" i="19"/>
  <c r="AF101" i="19"/>
  <c r="AW100" i="21"/>
  <c r="T100" i="21"/>
  <c r="U100" i="21" s="1"/>
  <c r="AT93" i="18"/>
  <c r="AB94" i="18"/>
  <c r="Y94" i="18" s="1"/>
  <c r="AP95" i="18"/>
  <c r="BG94" i="18"/>
  <c r="B93" i="18"/>
  <c r="L93" i="1" s="1"/>
  <c r="BK20" i="20"/>
  <c r="AD20" i="20"/>
  <c r="AA20" i="20" s="1"/>
  <c r="O20" i="20" s="1"/>
  <c r="AV19" i="20"/>
  <c r="W19" i="20"/>
  <c r="X19" i="20" s="1"/>
  <c r="AU19" i="20"/>
  <c r="AC20" i="20"/>
  <c r="Z20" i="20" s="1"/>
  <c r="AQ21" i="20"/>
  <c r="BI20" i="20"/>
  <c r="AD94" i="18" l="1"/>
  <c r="AA94" i="18" s="1"/>
  <c r="BK94" i="18"/>
  <c r="AR95" i="18"/>
  <c r="AV93" i="18"/>
  <c r="P93" i="1"/>
  <c r="AC102" i="19"/>
  <c r="Z102" i="19" s="1"/>
  <c r="AQ103" i="19"/>
  <c r="AU101" i="19"/>
  <c r="E101" i="19"/>
  <c r="AJ101" i="19"/>
  <c r="Q101" i="19" s="1"/>
  <c r="R101" i="19" s="1"/>
  <c r="C94" i="18"/>
  <c r="M94" i="1" s="1"/>
  <c r="I101" i="19"/>
  <c r="BI102" i="19"/>
  <c r="V100" i="21"/>
  <c r="AO101" i="21"/>
  <c r="P101" i="19"/>
  <c r="S93" i="18"/>
  <c r="H20" i="20"/>
  <c r="S19" i="20"/>
  <c r="AN19" i="20"/>
  <c r="AM19" i="20" s="1"/>
  <c r="H102" i="19" l="1"/>
  <c r="O94" i="18"/>
  <c r="O94" i="1" s="1"/>
  <c r="AK101" i="19"/>
  <c r="AW93" i="18"/>
  <c r="R93" i="1"/>
  <c r="T93" i="18"/>
  <c r="U93" i="18" s="1"/>
  <c r="S93" i="1" s="1"/>
  <c r="AD102" i="19"/>
  <c r="AA102" i="19" s="1"/>
  <c r="AR103" i="19"/>
  <c r="AV101" i="19"/>
  <c r="AS101" i="21"/>
  <c r="BH101" i="21"/>
  <c r="AE101" i="21" s="1"/>
  <c r="D101" i="21" s="1"/>
  <c r="BJ101" i="21"/>
  <c r="AH101" i="21" s="1"/>
  <c r="J101" i="21" s="1"/>
  <c r="K101" i="21" s="1"/>
  <c r="BL101" i="21"/>
  <c r="AX101" i="21" s="1"/>
  <c r="BK102" i="19"/>
  <c r="F101" i="19"/>
  <c r="AL101" i="19"/>
  <c r="AW19" i="20"/>
  <c r="AC102" i="21" l="1"/>
  <c r="Z102" i="21" s="1"/>
  <c r="AQ103" i="21"/>
  <c r="AU101" i="21"/>
  <c r="B101" i="19"/>
  <c r="V93" i="18"/>
  <c r="AO94" i="18"/>
  <c r="BM101" i="21"/>
  <c r="AF101" i="21"/>
  <c r="AT101" i="19"/>
  <c r="AB102" i="19"/>
  <c r="Y102" i="19" s="1"/>
  <c r="AP103" i="19"/>
  <c r="BG102" i="19"/>
  <c r="W101" i="19"/>
  <c r="X101" i="19" s="1"/>
  <c r="O102" i="19"/>
  <c r="BO101" i="21"/>
  <c r="AY101" i="21"/>
  <c r="AI101" i="21" s="1"/>
  <c r="BN101" i="21"/>
  <c r="AG101" i="21"/>
  <c r="T19" i="20"/>
  <c r="U19" i="20" s="1"/>
  <c r="AO20" i="20"/>
  <c r="BL20" i="20" s="1"/>
  <c r="AX20" i="20" s="1"/>
  <c r="V19" i="20"/>
  <c r="H102" i="21" l="1"/>
  <c r="AN101" i="19"/>
  <c r="AM101" i="19" s="1"/>
  <c r="S101" i="19"/>
  <c r="I101" i="21"/>
  <c r="BI102" i="21"/>
  <c r="C102" i="19"/>
  <c r="AE102" i="19"/>
  <c r="E101" i="21"/>
  <c r="AJ101" i="21"/>
  <c r="Q101" i="21" s="1"/>
  <c r="R101" i="21" s="1"/>
  <c r="AV101" i="21" s="1"/>
  <c r="BJ94" i="18"/>
  <c r="AG94" i="18" s="1"/>
  <c r="I94" i="18" s="1"/>
  <c r="AS94" i="18"/>
  <c r="BH94" i="18"/>
  <c r="AE94" i="18" s="1"/>
  <c r="D94" i="18" s="1"/>
  <c r="BL94" i="18"/>
  <c r="AX94" i="18" s="1"/>
  <c r="P101" i="21"/>
  <c r="BH20" i="20"/>
  <c r="BJ20" i="20"/>
  <c r="AS20" i="20"/>
  <c r="BO20" i="20"/>
  <c r="BK102" i="21" l="1"/>
  <c r="AK101" i="21"/>
  <c r="F101" i="21"/>
  <c r="AT101" i="21" s="1"/>
  <c r="AL101" i="21"/>
  <c r="D102" i="19"/>
  <c r="AY94" i="18"/>
  <c r="BO94" i="18"/>
  <c r="BN94" i="18"/>
  <c r="AH94" i="18"/>
  <c r="BM94" i="18"/>
  <c r="AF94" i="18"/>
  <c r="AW101" i="19"/>
  <c r="T101" i="19"/>
  <c r="U101" i="19" s="1"/>
  <c r="B101" i="21"/>
  <c r="AD102" i="21"/>
  <c r="AA102" i="21" s="1"/>
  <c r="AR103" i="21"/>
  <c r="BN20" i="20"/>
  <c r="AG20" i="20"/>
  <c r="I20" i="20" s="1"/>
  <c r="BM20" i="20"/>
  <c r="AF20" i="20"/>
  <c r="E20" i="20" s="1"/>
  <c r="AH20" i="20"/>
  <c r="J20" i="20" s="1"/>
  <c r="AY20" i="20"/>
  <c r="AE20" i="20"/>
  <c r="D20" i="20" s="1"/>
  <c r="V101" i="19" l="1"/>
  <c r="AO102" i="19"/>
  <c r="AJ94" i="18"/>
  <c r="Q94" i="18" s="1"/>
  <c r="E94" i="18"/>
  <c r="O102" i="21"/>
  <c r="AX102" i="21"/>
  <c r="K20" i="20"/>
  <c r="AQ22" i="20" s="1"/>
  <c r="J94" i="18"/>
  <c r="K94" i="18" s="1"/>
  <c r="AI94" i="18"/>
  <c r="AB102" i="21"/>
  <c r="Y102" i="21" s="1"/>
  <c r="AP103" i="21"/>
  <c r="BG102" i="21"/>
  <c r="W101" i="21"/>
  <c r="X101" i="21" s="1"/>
  <c r="AI20" i="20"/>
  <c r="AJ20" i="20"/>
  <c r="Q20" i="20" s="1"/>
  <c r="AL20" i="20" s="1"/>
  <c r="AU20" i="20" l="1"/>
  <c r="BI95" i="18"/>
  <c r="AU94" i="18"/>
  <c r="BI21" i="20"/>
  <c r="F94" i="18"/>
  <c r="AT94" i="18" s="1"/>
  <c r="AL94" i="18"/>
  <c r="AQ96" i="18"/>
  <c r="AC95" i="18"/>
  <c r="Z95" i="18" s="1"/>
  <c r="P94" i="18"/>
  <c r="AK94" i="18" s="1"/>
  <c r="AS102" i="19"/>
  <c r="BH102" i="19"/>
  <c r="BJ102" i="19"/>
  <c r="BL102" i="19"/>
  <c r="AX102" i="19" s="1"/>
  <c r="AC21" i="20"/>
  <c r="Z21" i="20" s="1"/>
  <c r="H21" i="20" s="1"/>
  <c r="AE102" i="21"/>
  <c r="C102" i="21"/>
  <c r="AN101" i="21"/>
  <c r="AM101" i="21" s="1"/>
  <c r="S101" i="21"/>
  <c r="T101" i="21" s="1"/>
  <c r="P20" i="20"/>
  <c r="AK20" i="20" s="1"/>
  <c r="AH102" i="19" l="1"/>
  <c r="J102" i="19" s="1"/>
  <c r="K102" i="19" s="1"/>
  <c r="R94" i="18"/>
  <c r="B94" i="18"/>
  <c r="L94" i="1" s="1"/>
  <c r="AW101" i="21"/>
  <c r="U101" i="21"/>
  <c r="AY102" i="19"/>
  <c r="AI102" i="19" s="1"/>
  <c r="BO102" i="19"/>
  <c r="H95" i="18"/>
  <c r="N95" i="1" s="1"/>
  <c r="BN102" i="19"/>
  <c r="AG102" i="19"/>
  <c r="BM102" i="19"/>
  <c r="AF102" i="19"/>
  <c r="D102" i="21"/>
  <c r="AP96" i="18"/>
  <c r="AB95" i="18"/>
  <c r="Y95" i="18" s="1"/>
  <c r="BG95" i="18"/>
  <c r="R20" i="20"/>
  <c r="BK21" i="20" s="1"/>
  <c r="AV94" i="18" l="1"/>
  <c r="AR96" i="18"/>
  <c r="AD95" i="18"/>
  <c r="AA95" i="18" s="1"/>
  <c r="BK95" i="18"/>
  <c r="W94" i="18"/>
  <c r="X94" i="18" s="1"/>
  <c r="AQ104" i="19"/>
  <c r="AC103" i="19"/>
  <c r="Z103" i="19" s="1"/>
  <c r="AU102" i="19"/>
  <c r="C95" i="18"/>
  <c r="M95" i="1" s="1"/>
  <c r="P102" i="19"/>
  <c r="E102" i="19"/>
  <c r="AJ102" i="19"/>
  <c r="Q102" i="19" s="1"/>
  <c r="R102" i="19" s="1"/>
  <c r="AV102" i="19" s="1"/>
  <c r="I102" i="19"/>
  <c r="BI103" i="19"/>
  <c r="V101" i="21"/>
  <c r="AO102" i="21"/>
  <c r="AR22" i="20"/>
  <c r="AD21" i="20"/>
  <c r="AA21" i="20" s="1"/>
  <c r="AV20" i="20"/>
  <c r="F20" i="20"/>
  <c r="AT20" i="20" s="1"/>
  <c r="S94" i="18" l="1"/>
  <c r="AN94" i="18"/>
  <c r="AM94" i="18" s="1"/>
  <c r="Q94" i="1" s="1"/>
  <c r="CJ94" i="1" s="1"/>
  <c r="P94" i="1"/>
  <c r="O95" i="18"/>
  <c r="O95" i="1" s="1"/>
  <c r="AH103" i="19"/>
  <c r="J103" i="19" s="1"/>
  <c r="K103" i="19" s="1"/>
  <c r="H103" i="19"/>
  <c r="AK102" i="19"/>
  <c r="AR104" i="19"/>
  <c r="AD103" i="19"/>
  <c r="AA103" i="19" s="1"/>
  <c r="O103" i="19" s="1"/>
  <c r="AS102" i="21"/>
  <c r="BH102" i="21"/>
  <c r="BJ102" i="21"/>
  <c r="AH102" i="21" s="1"/>
  <c r="J102" i="21" s="1"/>
  <c r="K102" i="21" s="1"/>
  <c r="BL102" i="21"/>
  <c r="F102" i="19"/>
  <c r="AT102" i="19" s="1"/>
  <c r="AL102" i="19"/>
  <c r="BK103" i="19"/>
  <c r="O21" i="20"/>
  <c r="B20" i="20"/>
  <c r="AB21" i="20"/>
  <c r="Y21" i="20" s="1"/>
  <c r="AP22" i="20"/>
  <c r="BG21" i="20"/>
  <c r="W20" i="20"/>
  <c r="X20" i="20" s="1"/>
  <c r="AQ105" i="19" l="1"/>
  <c r="AC104" i="19"/>
  <c r="Z104" i="19" s="1"/>
  <c r="AC103" i="21"/>
  <c r="Z103" i="21" s="1"/>
  <c r="AQ104" i="21"/>
  <c r="B102" i="19"/>
  <c r="R94" i="1"/>
  <c r="T94" i="18"/>
  <c r="U94" i="18" s="1"/>
  <c r="S94" i="1" s="1"/>
  <c r="AW94" i="18"/>
  <c r="BM102" i="21"/>
  <c r="AF102" i="21"/>
  <c r="BO102" i="21"/>
  <c r="AY102" i="21"/>
  <c r="AI102" i="21" s="1"/>
  <c r="AB103" i="19"/>
  <c r="Y103" i="19" s="1"/>
  <c r="AP104" i="19"/>
  <c r="BG103" i="19"/>
  <c r="W102" i="19"/>
  <c r="X102" i="19" s="1"/>
  <c r="BN102" i="21"/>
  <c r="AG102" i="21"/>
  <c r="AU102" i="21"/>
  <c r="AN20" i="20"/>
  <c r="AM20" i="20" s="1"/>
  <c r="S20" i="20"/>
  <c r="C21" i="20"/>
  <c r="V94" i="18" l="1"/>
  <c r="AO95" i="18"/>
  <c r="H103" i="21"/>
  <c r="H104" i="19"/>
  <c r="AH104" i="19"/>
  <c r="J104" i="19" s="1"/>
  <c r="K104" i="19" s="1"/>
  <c r="AF95" i="18"/>
  <c r="AN102" i="19"/>
  <c r="AM102" i="19" s="1"/>
  <c r="S102" i="19"/>
  <c r="T102" i="19" s="1"/>
  <c r="I102" i="21"/>
  <c r="BI103" i="21"/>
  <c r="P102" i="21"/>
  <c r="AH95" i="18"/>
  <c r="AY95" i="18"/>
  <c r="AE103" i="19"/>
  <c r="C103" i="19"/>
  <c r="E102" i="21"/>
  <c r="AJ102" i="21"/>
  <c r="Q102" i="21" s="1"/>
  <c r="R102" i="21" s="1"/>
  <c r="AW20" i="20"/>
  <c r="AO21" i="20" s="1"/>
  <c r="BL21" i="20" s="1"/>
  <c r="AX21" i="20" s="1"/>
  <c r="AC105" i="19" l="1"/>
  <c r="Z105" i="19" s="1"/>
  <c r="AQ106" i="19"/>
  <c r="BJ95" i="18"/>
  <c r="AS95" i="18"/>
  <c r="BL95" i="18"/>
  <c r="BH95" i="18"/>
  <c r="AK102" i="21"/>
  <c r="AW102" i="19"/>
  <c r="U102" i="19"/>
  <c r="J95" i="18"/>
  <c r="F102" i="21"/>
  <c r="AL102" i="21"/>
  <c r="B102" i="21" s="1"/>
  <c r="BK103" i="21"/>
  <c r="E95" i="18"/>
  <c r="D103" i="19"/>
  <c r="AD103" i="21"/>
  <c r="AA103" i="21" s="1"/>
  <c r="AR104" i="21"/>
  <c r="AV102" i="21"/>
  <c r="BH21" i="20"/>
  <c r="AF21" i="20" s="1"/>
  <c r="E21" i="20" s="1"/>
  <c r="BJ21" i="20"/>
  <c r="AG21" i="20" s="1"/>
  <c r="I21" i="20" s="1"/>
  <c r="T20" i="20"/>
  <c r="U20" i="20" s="1"/>
  <c r="V20" i="20"/>
  <c r="AG95" i="18" l="1"/>
  <c r="I95" i="18" s="1"/>
  <c r="K95" i="18" s="1"/>
  <c r="BN95" i="18"/>
  <c r="AX95" i="18"/>
  <c r="AJ95" i="18" s="1"/>
  <c r="Q95" i="18" s="1"/>
  <c r="AL95" i="18" s="1"/>
  <c r="BO95" i="18"/>
  <c r="H105" i="19"/>
  <c r="AH105" i="19"/>
  <c r="J105" i="19" s="1"/>
  <c r="K105" i="19" s="1"/>
  <c r="AE95" i="18"/>
  <c r="BM95" i="18"/>
  <c r="O103" i="21"/>
  <c r="AX103" i="21"/>
  <c r="AV95" i="18"/>
  <c r="AB103" i="21"/>
  <c r="Y103" i="21" s="1"/>
  <c r="AP104" i="21"/>
  <c r="AT102" i="21"/>
  <c r="W102" i="21"/>
  <c r="X102" i="21" s="1"/>
  <c r="BG103" i="21"/>
  <c r="V102" i="19"/>
  <c r="AO103" i="19"/>
  <c r="AU95" i="18"/>
  <c r="AS21" i="20"/>
  <c r="BO21" i="20"/>
  <c r="BI96" i="18" l="1"/>
  <c r="AC96" i="18"/>
  <c r="Z96" i="18" s="1"/>
  <c r="H96" i="18" s="1"/>
  <c r="N96" i="1" s="1"/>
  <c r="AQ97" i="18"/>
  <c r="AC106" i="19"/>
  <c r="Z106" i="19" s="1"/>
  <c r="AQ107" i="19"/>
  <c r="D95" i="18"/>
  <c r="F95" i="18" s="1"/>
  <c r="AP97" i="18" s="1"/>
  <c r="AI95" i="18"/>
  <c r="AN102" i="21"/>
  <c r="AM102" i="21" s="1"/>
  <c r="S102" i="21"/>
  <c r="C103" i="21"/>
  <c r="AE103" i="21"/>
  <c r="AT95" i="18"/>
  <c r="AS103" i="19"/>
  <c r="BH103" i="19"/>
  <c r="BJ103" i="19"/>
  <c r="BL103" i="19"/>
  <c r="AH21" i="20"/>
  <c r="J21" i="20" s="1"/>
  <c r="K21" i="20" s="1"/>
  <c r="BN21" i="20"/>
  <c r="AE21" i="20"/>
  <c r="D21" i="20" s="1"/>
  <c r="BM21" i="20"/>
  <c r="AY21" i="20"/>
  <c r="BG96" i="18" l="1"/>
  <c r="AB96" i="18"/>
  <c r="Y96" i="18" s="1"/>
  <c r="C96" i="18" s="1"/>
  <c r="M96" i="1" s="1"/>
  <c r="AH106" i="19"/>
  <c r="J106" i="19" s="1"/>
  <c r="K106" i="19" s="1"/>
  <c r="H106" i="19"/>
  <c r="P95" i="18"/>
  <c r="AY103" i="19"/>
  <c r="AI103" i="19" s="1"/>
  <c r="BO103" i="19"/>
  <c r="AW102" i="21"/>
  <c r="T102" i="21"/>
  <c r="U102" i="21" s="1"/>
  <c r="BM103" i="19"/>
  <c r="AF103" i="19"/>
  <c r="D103" i="21"/>
  <c r="BN103" i="19"/>
  <c r="AG103" i="19"/>
  <c r="AU103" i="19"/>
  <c r="AQ23" i="20"/>
  <c r="AC22" i="20"/>
  <c r="Z22" i="20" s="1"/>
  <c r="AU21" i="20"/>
  <c r="AJ21" i="20"/>
  <c r="Q21" i="20" s="1"/>
  <c r="AL21" i="20" s="1"/>
  <c r="BI22" i="20"/>
  <c r="AI21" i="20"/>
  <c r="P21" i="20" s="1"/>
  <c r="AK21" i="20" s="1"/>
  <c r="AK95" i="18" l="1"/>
  <c r="B95" i="18" s="1"/>
  <c r="L95" i="1" s="1"/>
  <c r="R95" i="18"/>
  <c r="AC107" i="19"/>
  <c r="Z107" i="19" s="1"/>
  <c r="AQ108" i="19"/>
  <c r="V102" i="21"/>
  <c r="AO103" i="21"/>
  <c r="I103" i="19"/>
  <c r="BI104" i="19"/>
  <c r="E103" i="19"/>
  <c r="AJ103" i="19"/>
  <c r="Q103" i="19" s="1"/>
  <c r="R103" i="19" s="1"/>
  <c r="T95" i="18"/>
  <c r="P103" i="19"/>
  <c r="H22" i="20"/>
  <c r="R21" i="20"/>
  <c r="BK22" i="20" s="1"/>
  <c r="H107" i="19" l="1"/>
  <c r="AH107" i="19"/>
  <c r="J107" i="19" s="1"/>
  <c r="AK103" i="19"/>
  <c r="AR97" i="18"/>
  <c r="AD96" i="18"/>
  <c r="AA96" i="18" s="1"/>
  <c r="W95" i="18"/>
  <c r="X95" i="18" s="1"/>
  <c r="BK96" i="18"/>
  <c r="AS103" i="21"/>
  <c r="BH103" i="21"/>
  <c r="BJ103" i="21"/>
  <c r="AH103" i="21" s="1"/>
  <c r="J103" i="21" s="1"/>
  <c r="K103" i="21" s="1"/>
  <c r="BL103" i="21"/>
  <c r="AD104" i="19"/>
  <c r="AA104" i="19" s="1"/>
  <c r="O104" i="19" s="1"/>
  <c r="AV103" i="19"/>
  <c r="AR105" i="19"/>
  <c r="BK104" i="19"/>
  <c r="F103" i="19"/>
  <c r="AL103" i="19"/>
  <c r="B103" i="19" s="1"/>
  <c r="AV21" i="20"/>
  <c r="AD22" i="20"/>
  <c r="AA22" i="20" s="1"/>
  <c r="AR23" i="20"/>
  <c r="S95" i="18" l="1"/>
  <c r="P95" i="1"/>
  <c r="AN95" i="18"/>
  <c r="AM95" i="18" s="1"/>
  <c r="Q95" i="1" s="1"/>
  <c r="CJ95" i="1" s="1"/>
  <c r="O96" i="18"/>
  <c r="O96" i="1" s="1"/>
  <c r="AQ105" i="21"/>
  <c r="AC104" i="21"/>
  <c r="Z104" i="21" s="1"/>
  <c r="BN103" i="21"/>
  <c r="AG103" i="21"/>
  <c r="BM103" i="21"/>
  <c r="AF103" i="21"/>
  <c r="BO103" i="21"/>
  <c r="AY103" i="21"/>
  <c r="AI103" i="21" s="1"/>
  <c r="AP105" i="19"/>
  <c r="AT103" i="19"/>
  <c r="AB104" i="19"/>
  <c r="Y104" i="19" s="1"/>
  <c r="W103" i="19"/>
  <c r="X103" i="19" s="1"/>
  <c r="BG104" i="19"/>
  <c r="AU103" i="21"/>
  <c r="O22" i="20"/>
  <c r="F21" i="20"/>
  <c r="AT21" i="20" s="1"/>
  <c r="H104" i="21" l="1"/>
  <c r="AH104" i="21"/>
  <c r="J104" i="21" s="1"/>
  <c r="K104" i="21" s="1"/>
  <c r="AW95" i="18"/>
  <c r="R95" i="1"/>
  <c r="U95" i="18"/>
  <c r="S95" i="1" s="1"/>
  <c r="E103" i="21"/>
  <c r="AJ103" i="21"/>
  <c r="Q103" i="21" s="1"/>
  <c r="R103" i="21" s="1"/>
  <c r="AV103" i="21" s="1"/>
  <c r="AF96" i="18"/>
  <c r="AY96" i="18"/>
  <c r="AN103" i="19"/>
  <c r="AM103" i="19" s="1"/>
  <c r="S103" i="19"/>
  <c r="AH96" i="18"/>
  <c r="I103" i="21"/>
  <c r="BI104" i="21"/>
  <c r="AE104" i="19"/>
  <c r="C104" i="19"/>
  <c r="P103" i="21"/>
  <c r="B21" i="20"/>
  <c r="AB22" i="20"/>
  <c r="Y22" i="20" s="1"/>
  <c r="AP23" i="20"/>
  <c r="BG22" i="20"/>
  <c r="W21" i="20"/>
  <c r="X21" i="20" s="1"/>
  <c r="V95" i="18" l="1"/>
  <c r="AO96" i="18"/>
  <c r="AQ106" i="21"/>
  <c r="AC105" i="21"/>
  <c r="Z105" i="21" s="1"/>
  <c r="AK103" i="21"/>
  <c r="BK104" i="21"/>
  <c r="D104" i="19"/>
  <c r="E96" i="18"/>
  <c r="J96" i="18"/>
  <c r="AW103" i="19"/>
  <c r="T103" i="19"/>
  <c r="U103" i="19" s="1"/>
  <c r="AD104" i="21"/>
  <c r="AA104" i="21" s="1"/>
  <c r="AR105" i="21"/>
  <c r="F103" i="21"/>
  <c r="AT103" i="21" s="1"/>
  <c r="AL103" i="21"/>
  <c r="B103" i="21" s="1"/>
  <c r="AN21" i="20"/>
  <c r="AM21" i="20" s="1"/>
  <c r="S21" i="20"/>
  <c r="C22" i="20"/>
  <c r="H105" i="21" l="1"/>
  <c r="AH105" i="21"/>
  <c r="J105" i="21" s="1"/>
  <c r="K105" i="21" s="1"/>
  <c r="BL96" i="18"/>
  <c r="BH96" i="18"/>
  <c r="BJ96" i="18"/>
  <c r="AS96" i="18"/>
  <c r="AB104" i="21"/>
  <c r="Y104" i="21" s="1"/>
  <c r="AP105" i="21"/>
  <c r="W103" i="21"/>
  <c r="X103" i="21" s="1"/>
  <c r="BG104" i="21"/>
  <c r="V103" i="19"/>
  <c r="AO104" i="19"/>
  <c r="AX104" i="21"/>
  <c r="O104" i="21"/>
  <c r="AW21" i="20"/>
  <c r="AE96" i="18" l="1"/>
  <c r="BM96" i="18"/>
  <c r="AX96" i="18"/>
  <c r="AJ96" i="18" s="1"/>
  <c r="Q96" i="18" s="1"/>
  <c r="BO96" i="18"/>
  <c r="AG96" i="18"/>
  <c r="BN96" i="18"/>
  <c r="AC106" i="21"/>
  <c r="Z106" i="21" s="1"/>
  <c r="AQ107" i="21"/>
  <c r="AS104" i="19"/>
  <c r="BH104" i="19"/>
  <c r="BJ104" i="19"/>
  <c r="AU104" i="19" s="1"/>
  <c r="BL104" i="19"/>
  <c r="AE104" i="21"/>
  <c r="C104" i="21"/>
  <c r="AN103" i="21"/>
  <c r="AM103" i="21" s="1"/>
  <c r="S103" i="21"/>
  <c r="T103" i="21" s="1"/>
  <c r="T21" i="20"/>
  <c r="U21" i="20" s="1"/>
  <c r="AO22" i="20"/>
  <c r="BL22" i="20" s="1"/>
  <c r="AY22" i="20" s="1"/>
  <c r="V21" i="20"/>
  <c r="AH106" i="21" l="1"/>
  <c r="J106" i="21" s="1"/>
  <c r="K106" i="21" s="1"/>
  <c r="H106" i="21"/>
  <c r="I96" i="18"/>
  <c r="K96" i="18" s="1"/>
  <c r="BI97" i="18" s="1"/>
  <c r="AL96" i="18"/>
  <c r="D96" i="18"/>
  <c r="F96" i="18" s="1"/>
  <c r="AI96" i="18"/>
  <c r="AY104" i="19"/>
  <c r="AI104" i="19" s="1"/>
  <c r="BO104" i="19"/>
  <c r="AW103" i="21"/>
  <c r="U103" i="21"/>
  <c r="BN104" i="19"/>
  <c r="AG104" i="19"/>
  <c r="BM104" i="19"/>
  <c r="AF104" i="19"/>
  <c r="D104" i="21"/>
  <c r="BH22" i="20"/>
  <c r="BJ22" i="20"/>
  <c r="AS22" i="20"/>
  <c r="BO22" i="20"/>
  <c r="P96" i="18" l="1"/>
  <c r="AQ98" i="18"/>
  <c r="AC97" i="18"/>
  <c r="Z97" i="18" s="1"/>
  <c r="AU96" i="18"/>
  <c r="AT96" i="18"/>
  <c r="BG97" i="18"/>
  <c r="AB97" i="18"/>
  <c r="Y97" i="18" s="1"/>
  <c r="AP98" i="18"/>
  <c r="AQ108" i="21"/>
  <c r="AC107" i="21"/>
  <c r="Z107" i="21" s="1"/>
  <c r="I104" i="19"/>
  <c r="BI105" i="19"/>
  <c r="BN22" i="20"/>
  <c r="AH22" i="20"/>
  <c r="J22" i="20" s="1"/>
  <c r="E104" i="19"/>
  <c r="AJ104" i="19"/>
  <c r="Q104" i="19" s="1"/>
  <c r="R104" i="19" s="1"/>
  <c r="V103" i="21"/>
  <c r="AO104" i="21"/>
  <c r="P104" i="19"/>
  <c r="BM22" i="20"/>
  <c r="AF22" i="20"/>
  <c r="E22" i="20" s="1"/>
  <c r="AX22" i="20"/>
  <c r="AE22" i="20"/>
  <c r="D22" i="20" s="1"/>
  <c r="AG22" i="20"/>
  <c r="I22" i="20" s="1"/>
  <c r="AJ22" i="20" l="1"/>
  <c r="Q22" i="20" s="1"/>
  <c r="H107" i="21"/>
  <c r="AH107" i="21"/>
  <c r="J107" i="21" s="1"/>
  <c r="H97" i="18"/>
  <c r="N97" i="1" s="1"/>
  <c r="AK96" i="18"/>
  <c r="B96" i="18" s="1"/>
  <c r="R96" i="18"/>
  <c r="C97" i="18"/>
  <c r="M97" i="1" s="1"/>
  <c r="BK105" i="19"/>
  <c r="AV104" i="19"/>
  <c r="AS104" i="21"/>
  <c r="BJ104" i="21"/>
  <c r="BH104" i="21"/>
  <c r="BL104" i="21"/>
  <c r="AD105" i="19"/>
  <c r="AA105" i="19" s="1"/>
  <c r="AR106" i="19"/>
  <c r="F104" i="19"/>
  <c r="AT104" i="19" s="1"/>
  <c r="AL104" i="19"/>
  <c r="AK104" i="19"/>
  <c r="AL22" i="20"/>
  <c r="AI22" i="20"/>
  <c r="AV96" i="18" l="1"/>
  <c r="AR98" i="18"/>
  <c r="AD97" i="18"/>
  <c r="AA97" i="18" s="1"/>
  <c r="BK97" i="18"/>
  <c r="W96" i="18"/>
  <c r="X96" i="18" s="1"/>
  <c r="L96" i="1"/>
  <c r="BN104" i="21"/>
  <c r="AG104" i="21"/>
  <c r="O105" i="19"/>
  <c r="B104" i="19"/>
  <c r="AY97" i="18"/>
  <c r="AF97" i="18"/>
  <c r="AU104" i="21"/>
  <c r="AH97" i="18"/>
  <c r="BO104" i="21"/>
  <c r="AY104" i="21"/>
  <c r="AI104" i="21" s="1"/>
  <c r="AP106" i="19"/>
  <c r="AB105" i="19"/>
  <c r="Y105" i="19" s="1"/>
  <c r="BG105" i="19"/>
  <c r="W104" i="19"/>
  <c r="X104" i="19" s="1"/>
  <c r="BM104" i="21"/>
  <c r="AF104" i="21"/>
  <c r="P22" i="20"/>
  <c r="AK22" i="20" s="1"/>
  <c r="P96" i="1" l="1"/>
  <c r="AN96" i="18"/>
  <c r="AM96" i="18" s="1"/>
  <c r="Q96" i="1" s="1"/>
  <c r="CJ96" i="1" s="1"/>
  <c r="S96" i="18"/>
  <c r="O97" i="18"/>
  <c r="O97" i="1" s="1"/>
  <c r="P104" i="21"/>
  <c r="E104" i="21"/>
  <c r="AJ104" i="21"/>
  <c r="Q104" i="21" s="1"/>
  <c r="R104" i="21" s="1"/>
  <c r="J97" i="18"/>
  <c r="AN104" i="19"/>
  <c r="AM104" i="19" s="1"/>
  <c r="S104" i="19"/>
  <c r="T104" i="19" s="1"/>
  <c r="AE105" i="19"/>
  <c r="C105" i="19"/>
  <c r="I104" i="21"/>
  <c r="BI105" i="21"/>
  <c r="E97" i="18"/>
  <c r="K22" i="20"/>
  <c r="R22" i="20"/>
  <c r="T96" i="18" l="1"/>
  <c r="U96" i="18" s="1"/>
  <c r="S96" i="1" s="1"/>
  <c r="R96" i="1"/>
  <c r="AW96" i="18"/>
  <c r="AK104" i="21"/>
  <c r="AW104" i="19"/>
  <c r="F104" i="21"/>
  <c r="AL104" i="21"/>
  <c r="B104" i="21" s="1"/>
  <c r="U104" i="19"/>
  <c r="AV97" i="18"/>
  <c r="AR106" i="21"/>
  <c r="AD105" i="21"/>
  <c r="AA105" i="21" s="1"/>
  <c r="AV104" i="21"/>
  <c r="AU97" i="18"/>
  <c r="BK105" i="21"/>
  <c r="D105" i="19"/>
  <c r="BK23" i="20"/>
  <c r="AD23" i="20"/>
  <c r="AA23" i="20" s="1"/>
  <c r="AR24" i="20"/>
  <c r="AV22" i="20"/>
  <c r="F22" i="20"/>
  <c r="AT22" i="20" s="1"/>
  <c r="B22" i="20"/>
  <c r="AQ24" i="20"/>
  <c r="AC23" i="20"/>
  <c r="Z23" i="20" s="1"/>
  <c r="AU22" i="20"/>
  <c r="BI23" i="20"/>
  <c r="V96" i="18" l="1"/>
  <c r="AO97" i="18"/>
  <c r="AT97" i="18"/>
  <c r="AX105" i="21"/>
  <c r="O105" i="21"/>
  <c r="AT104" i="21"/>
  <c r="AP106" i="21"/>
  <c r="AB105" i="21"/>
  <c r="Y105" i="21" s="1"/>
  <c r="BG105" i="21"/>
  <c r="W104" i="21"/>
  <c r="X104" i="21" s="1"/>
  <c r="V104" i="19"/>
  <c r="AO105" i="19"/>
  <c r="W22" i="20"/>
  <c r="X22" i="20" s="1"/>
  <c r="AN22" i="20" s="1"/>
  <c r="AM22" i="20" s="1"/>
  <c r="AP24" i="20"/>
  <c r="AB23" i="20"/>
  <c r="Y23" i="20" s="1"/>
  <c r="BG23" i="20"/>
  <c r="H23" i="20"/>
  <c r="O23" i="20"/>
  <c r="AS97" i="18" l="1"/>
  <c r="BH97" i="18"/>
  <c r="BJ97" i="18"/>
  <c r="BL97" i="18"/>
  <c r="AN104" i="21"/>
  <c r="AM104" i="21" s="1"/>
  <c r="S104" i="21"/>
  <c r="AE105" i="21"/>
  <c r="C105" i="21"/>
  <c r="AS105" i="19"/>
  <c r="BJ105" i="19"/>
  <c r="AU105" i="19" s="1"/>
  <c r="BH105" i="19"/>
  <c r="BL105" i="19"/>
  <c r="S22" i="20"/>
  <c r="C23" i="20"/>
  <c r="BO97" i="18" l="1"/>
  <c r="AX97" i="18"/>
  <c r="AJ97" i="18" s="1"/>
  <c r="Q97" i="18" s="1"/>
  <c r="AG97" i="18"/>
  <c r="BN97" i="18"/>
  <c r="AE97" i="18"/>
  <c r="BM97" i="18"/>
  <c r="D105" i="21"/>
  <c r="T97" i="18"/>
  <c r="AY105" i="19"/>
  <c r="AI105" i="19" s="1"/>
  <c r="BO105" i="19"/>
  <c r="BN105" i="19"/>
  <c r="AG105" i="19"/>
  <c r="AW104" i="21"/>
  <c r="T104" i="21"/>
  <c r="U104" i="21" s="1"/>
  <c r="BM105" i="19"/>
  <c r="AF105" i="19"/>
  <c r="AW22" i="20"/>
  <c r="AO23" i="20" s="1"/>
  <c r="BL23" i="20" s="1"/>
  <c r="AY23" i="20" s="1"/>
  <c r="D97" i="18" l="1"/>
  <c r="F97" i="18" s="1"/>
  <c r="BG98" i="18" s="1"/>
  <c r="AI97" i="18"/>
  <c r="I97" i="18"/>
  <c r="K97" i="18" s="1"/>
  <c r="BI98" i="18" s="1"/>
  <c r="AL97" i="18"/>
  <c r="P105" i="19"/>
  <c r="E105" i="19"/>
  <c r="AJ105" i="19"/>
  <c r="Q105" i="19" s="1"/>
  <c r="R105" i="19" s="1"/>
  <c r="I105" i="19"/>
  <c r="AK105" i="19" s="1"/>
  <c r="BI106" i="19"/>
  <c r="V104" i="21"/>
  <c r="AO105" i="21"/>
  <c r="T22" i="20"/>
  <c r="U22" i="20" s="1"/>
  <c r="V22" i="20"/>
  <c r="BJ23" i="20"/>
  <c r="BH23" i="20"/>
  <c r="AF23" i="20" s="1"/>
  <c r="E23" i="20" s="1"/>
  <c r="BO23" i="20"/>
  <c r="AS23" i="20"/>
  <c r="AQ99" i="18" l="1"/>
  <c r="AC98" i="18"/>
  <c r="Z98" i="18" s="1"/>
  <c r="P97" i="18"/>
  <c r="AB98" i="18"/>
  <c r="Y98" i="18" s="1"/>
  <c r="AP99" i="18"/>
  <c r="AV105" i="19"/>
  <c r="AD106" i="19"/>
  <c r="AA106" i="19" s="1"/>
  <c r="AR107" i="19"/>
  <c r="AS105" i="21"/>
  <c r="BH105" i="21"/>
  <c r="BJ105" i="21"/>
  <c r="AU105" i="21" s="1"/>
  <c r="BL105" i="21"/>
  <c r="F105" i="19"/>
  <c r="AL105" i="19"/>
  <c r="B105" i="19" s="1"/>
  <c r="BK106" i="19"/>
  <c r="BN23" i="20"/>
  <c r="AH23" i="20"/>
  <c r="J23" i="20" s="1"/>
  <c r="BM23" i="20"/>
  <c r="AG23" i="20"/>
  <c r="I23" i="20" s="1"/>
  <c r="AX23" i="20"/>
  <c r="AE23" i="20"/>
  <c r="D23" i="20" s="1"/>
  <c r="F23" i="20" s="1"/>
  <c r="C98" i="18" l="1"/>
  <c r="M98" i="1" s="1"/>
  <c r="AK97" i="18"/>
  <c r="B97" i="18" s="1"/>
  <c r="R97" i="18"/>
  <c r="H98" i="18"/>
  <c r="N98" i="1" s="1"/>
  <c r="AB24" i="20"/>
  <c r="Y24" i="20" s="1"/>
  <c r="C24" i="20" s="1"/>
  <c r="AT23" i="20"/>
  <c r="AP25" i="20"/>
  <c r="K23" i="20"/>
  <c r="AQ25" i="20" s="1"/>
  <c r="O106" i="19"/>
  <c r="AF98" i="18"/>
  <c r="AH98" i="18"/>
  <c r="BO105" i="21"/>
  <c r="AY105" i="21"/>
  <c r="AI105" i="21" s="1"/>
  <c r="AJ23" i="20"/>
  <c r="Q23" i="20" s="1"/>
  <c r="AL23" i="20" s="1"/>
  <c r="AP107" i="19"/>
  <c r="AT105" i="19"/>
  <c r="AB106" i="19"/>
  <c r="Y106" i="19" s="1"/>
  <c r="BG106" i="19"/>
  <c r="W105" i="19"/>
  <c r="X105" i="19" s="1"/>
  <c r="BN105" i="21"/>
  <c r="AG105" i="21"/>
  <c r="BM105" i="21"/>
  <c r="AF105" i="21"/>
  <c r="AI23" i="20"/>
  <c r="P23" i="20" s="1"/>
  <c r="AK23" i="20" s="1"/>
  <c r="BG24" i="20"/>
  <c r="BI24" i="20" l="1"/>
  <c r="AU23" i="20"/>
  <c r="AC24" i="20"/>
  <c r="Z24" i="20" s="1"/>
  <c r="H24" i="20" s="1"/>
  <c r="AD98" i="18"/>
  <c r="AA98" i="18" s="1"/>
  <c r="AR99" i="18"/>
  <c r="W97" i="18"/>
  <c r="X97" i="18" s="1"/>
  <c r="BK98" i="18"/>
  <c r="L97" i="1"/>
  <c r="AN105" i="19"/>
  <c r="AM105" i="19" s="1"/>
  <c r="S105" i="19"/>
  <c r="I105" i="21"/>
  <c r="BI106" i="21"/>
  <c r="E98" i="18"/>
  <c r="P105" i="21"/>
  <c r="E105" i="21"/>
  <c r="AJ105" i="21"/>
  <c r="Q105" i="21" s="1"/>
  <c r="R105" i="21" s="1"/>
  <c r="AV105" i="21" s="1"/>
  <c r="C106" i="19"/>
  <c r="AE106" i="19"/>
  <c r="J98" i="18"/>
  <c r="R23" i="20"/>
  <c r="BK24" i="20" s="1"/>
  <c r="AN97" i="18" l="1"/>
  <c r="AM97" i="18" s="1"/>
  <c r="Q97" i="1" s="1"/>
  <c r="CJ97" i="1" s="1"/>
  <c r="P97" i="1"/>
  <c r="S97" i="18"/>
  <c r="O98" i="18"/>
  <c r="O98" i="1" s="1"/>
  <c r="AY98" i="18"/>
  <c r="AD106" i="21"/>
  <c r="AA106" i="21" s="1"/>
  <c r="AR107" i="21"/>
  <c r="D106" i="19"/>
  <c r="AK105" i="21"/>
  <c r="AW105" i="19"/>
  <c r="T105" i="19"/>
  <c r="U105" i="19" s="1"/>
  <c r="F105" i="21"/>
  <c r="AT105" i="21" s="1"/>
  <c r="AL105" i="21"/>
  <c r="BK106" i="21"/>
  <c r="AD24" i="20"/>
  <c r="AA24" i="20" s="1"/>
  <c r="AR25" i="20"/>
  <c r="AV23" i="20"/>
  <c r="W23" i="20"/>
  <c r="X23" i="20" s="1"/>
  <c r="AW97" i="18" l="1"/>
  <c r="R97" i="1"/>
  <c r="U97" i="18"/>
  <c r="S97" i="1" s="1"/>
  <c r="AX106" i="21"/>
  <c r="O106" i="21"/>
  <c r="AB106" i="21"/>
  <c r="Y106" i="21" s="1"/>
  <c r="AP107" i="21"/>
  <c r="W105" i="21"/>
  <c r="X105" i="21" s="1"/>
  <c r="BG106" i="21"/>
  <c r="V105" i="19"/>
  <c r="AO106" i="19"/>
  <c r="B105" i="21"/>
  <c r="B23" i="20"/>
  <c r="S23" i="20" s="1"/>
  <c r="AN23" i="20"/>
  <c r="AM23" i="20" s="1"/>
  <c r="O24" i="20"/>
  <c r="V97" i="18" l="1"/>
  <c r="AO98" i="18"/>
  <c r="AN105" i="21"/>
  <c r="AM105" i="21" s="1"/>
  <c r="S105" i="21"/>
  <c r="C106" i="21"/>
  <c r="AE106" i="21"/>
  <c r="AS106" i="19"/>
  <c r="BH106" i="19"/>
  <c r="BJ106" i="19"/>
  <c r="AU106" i="19" s="1"/>
  <c r="BL106" i="19"/>
  <c r="AW23" i="20"/>
  <c r="AO24" i="20" s="1"/>
  <c r="BL24" i="20" s="1"/>
  <c r="AX24" i="20" s="1"/>
  <c r="BH98" i="18" l="1"/>
  <c r="BL98" i="18"/>
  <c r="BJ98" i="18"/>
  <c r="AS98" i="18"/>
  <c r="T105" i="21"/>
  <c r="U105" i="21" s="1"/>
  <c r="AW105" i="21"/>
  <c r="AY106" i="19"/>
  <c r="AI106" i="19" s="1"/>
  <c r="BO106" i="19"/>
  <c r="BN106" i="19"/>
  <c r="AG106" i="19"/>
  <c r="BM106" i="19"/>
  <c r="AF106" i="19"/>
  <c r="D106" i="21"/>
  <c r="BH24" i="20"/>
  <c r="AE24" i="20" s="1"/>
  <c r="D24" i="20" s="1"/>
  <c r="BJ24" i="20"/>
  <c r="AH24" i="20" s="1"/>
  <c r="J24" i="20" s="1"/>
  <c r="T23" i="20"/>
  <c r="U23" i="20" s="1"/>
  <c r="V23" i="20"/>
  <c r="AG98" i="18" l="1"/>
  <c r="BN98" i="18"/>
  <c r="BO98" i="18"/>
  <c r="AX98" i="18"/>
  <c r="AJ98" i="18" s="1"/>
  <c r="Q98" i="18" s="1"/>
  <c r="AE98" i="18"/>
  <c r="BM98" i="18"/>
  <c r="P106" i="19"/>
  <c r="E106" i="19"/>
  <c r="AJ106" i="19"/>
  <c r="Q106" i="19" s="1"/>
  <c r="R106" i="19" s="1"/>
  <c r="AV106" i="19" s="1"/>
  <c r="I106" i="19"/>
  <c r="BI107" i="19"/>
  <c r="V105" i="21"/>
  <c r="AO106" i="21"/>
  <c r="AS24" i="20"/>
  <c r="BM24" i="20"/>
  <c r="BN24" i="20"/>
  <c r="BO24" i="20"/>
  <c r="AK106" i="19" l="1"/>
  <c r="D98" i="18"/>
  <c r="F98" i="18" s="1"/>
  <c r="BG99" i="18" s="1"/>
  <c r="AI98" i="18"/>
  <c r="AL98" i="18"/>
  <c r="I98" i="18"/>
  <c r="K98" i="18" s="1"/>
  <c r="BI99" i="18" s="1"/>
  <c r="BK107" i="19"/>
  <c r="AD107" i="19"/>
  <c r="AA107" i="19" s="1"/>
  <c r="AR108" i="19"/>
  <c r="AS106" i="21"/>
  <c r="BJ106" i="21"/>
  <c r="AU106" i="21" s="1"/>
  <c r="BH106" i="21"/>
  <c r="BL106" i="21"/>
  <c r="F106" i="19"/>
  <c r="AT106" i="19" s="1"/>
  <c r="AL106" i="19"/>
  <c r="B106" i="19" s="1"/>
  <c r="AG24" i="20"/>
  <c r="I24" i="20" s="1"/>
  <c r="K24" i="20" s="1"/>
  <c r="AU24" i="20" s="1"/>
  <c r="AF24" i="20"/>
  <c r="E24" i="20" s="1"/>
  <c r="AY24" i="20"/>
  <c r="AI24" i="20" s="1"/>
  <c r="P24" i="20" s="1"/>
  <c r="AU98" i="18" l="1"/>
  <c r="AC99" i="18"/>
  <c r="Z99" i="18" s="1"/>
  <c r="AQ100" i="18"/>
  <c r="P98" i="18"/>
  <c r="AT98" i="18"/>
  <c r="AB99" i="18"/>
  <c r="Y99" i="18" s="1"/>
  <c r="AP100" i="18"/>
  <c r="AQ26" i="20"/>
  <c r="AC25" i="20"/>
  <c r="Z25" i="20" s="1"/>
  <c r="H25" i="20" s="1"/>
  <c r="AB107" i="19"/>
  <c r="Y107" i="19" s="1"/>
  <c r="AP108" i="19"/>
  <c r="W106" i="19"/>
  <c r="X106" i="19" s="1"/>
  <c r="BG107" i="19"/>
  <c r="BO106" i="21"/>
  <c r="AY106" i="21"/>
  <c r="AI106" i="21" s="1"/>
  <c r="O107" i="19"/>
  <c r="BM106" i="21"/>
  <c r="AF106" i="21"/>
  <c r="BN106" i="21"/>
  <c r="AG106" i="21"/>
  <c r="AK24" i="20"/>
  <c r="AJ24" i="20"/>
  <c r="Q24" i="20" s="1"/>
  <c r="AL24" i="20" s="1"/>
  <c r="BI25" i="20"/>
  <c r="AK98" i="18" l="1"/>
  <c r="B98" i="18" s="1"/>
  <c r="R98" i="18"/>
  <c r="H99" i="18"/>
  <c r="N99" i="1" s="1"/>
  <c r="AH99" i="18"/>
  <c r="J99" i="18" s="1"/>
  <c r="C99" i="18"/>
  <c r="M99" i="1" s="1"/>
  <c r="AF99" i="18"/>
  <c r="AU99" i="18"/>
  <c r="E106" i="21"/>
  <c r="AJ106" i="21"/>
  <c r="Q106" i="21" s="1"/>
  <c r="R106" i="21" s="1"/>
  <c r="AN106" i="19"/>
  <c r="AM106" i="19" s="1"/>
  <c r="S106" i="19"/>
  <c r="T106" i="19" s="1"/>
  <c r="I106" i="21"/>
  <c r="BI107" i="21"/>
  <c r="AE107" i="19"/>
  <c r="C107" i="19"/>
  <c r="P106" i="21"/>
  <c r="R24" i="20"/>
  <c r="E99" i="18" l="1"/>
  <c r="AV98" i="18"/>
  <c r="AV99" i="18" s="1"/>
  <c r="AR100" i="18"/>
  <c r="AD99" i="18"/>
  <c r="AA99" i="18" s="1"/>
  <c r="W98" i="18"/>
  <c r="X98" i="18" s="1"/>
  <c r="BK99" i="18"/>
  <c r="L98" i="1"/>
  <c r="AW106" i="19"/>
  <c r="U106" i="19"/>
  <c r="F106" i="21"/>
  <c r="AL106" i="21"/>
  <c r="D107" i="19"/>
  <c r="AT99" i="18"/>
  <c r="AD107" i="21"/>
  <c r="AA107" i="21" s="1"/>
  <c r="AR108" i="21"/>
  <c r="AV106" i="21"/>
  <c r="BK107" i="21"/>
  <c r="AK106" i="21"/>
  <c r="BK25" i="20"/>
  <c r="AD25" i="20"/>
  <c r="AA25" i="20" s="1"/>
  <c r="AR26" i="20"/>
  <c r="AV24" i="20"/>
  <c r="AN98" i="18" l="1"/>
  <c r="AM98" i="18" s="1"/>
  <c r="Q98" i="1" s="1"/>
  <c r="CJ98" i="1" s="1"/>
  <c r="P98" i="1"/>
  <c r="S98" i="18"/>
  <c r="O99" i="18"/>
  <c r="O99" i="1" s="1"/>
  <c r="AY99" i="18"/>
  <c r="B106" i="21"/>
  <c r="AB107" i="21"/>
  <c r="Y107" i="21" s="1"/>
  <c r="AP108" i="21"/>
  <c r="AT106" i="21"/>
  <c r="BG107" i="21"/>
  <c r="W106" i="21"/>
  <c r="X106" i="21" s="1"/>
  <c r="AX107" i="21"/>
  <c r="O107" i="21"/>
  <c r="V106" i="19"/>
  <c r="AO107" i="19"/>
  <c r="O25" i="20"/>
  <c r="B24" i="20"/>
  <c r="F24" i="20"/>
  <c r="AT24" i="20" s="1"/>
  <c r="T98" i="18" l="1"/>
  <c r="U98" i="18" s="1"/>
  <c r="S98" i="1" s="1"/>
  <c r="R98" i="1"/>
  <c r="AW98" i="18"/>
  <c r="AE107" i="21"/>
  <c r="C107" i="21"/>
  <c r="AN106" i="21"/>
  <c r="AM106" i="21" s="1"/>
  <c r="S106" i="21"/>
  <c r="AS107" i="19"/>
  <c r="BJ107" i="19"/>
  <c r="BH107" i="19"/>
  <c r="BL107" i="19"/>
  <c r="W24" i="20"/>
  <c r="X24" i="20" s="1"/>
  <c r="AB25" i="20"/>
  <c r="Y25" i="20" s="1"/>
  <c r="AP26" i="20"/>
  <c r="BG25" i="20"/>
  <c r="AO99" i="18" l="1"/>
  <c r="V98" i="18"/>
  <c r="AY107" i="19"/>
  <c r="AI107" i="19" s="1"/>
  <c r="BO107" i="19"/>
  <c r="BM107" i="19"/>
  <c r="AF107" i="19"/>
  <c r="AW106" i="21"/>
  <c r="T106" i="21"/>
  <c r="U106" i="21" s="1"/>
  <c r="BN107" i="19"/>
  <c r="AG107" i="19"/>
  <c r="D107" i="21"/>
  <c r="C25" i="20"/>
  <c r="AN24" i="20"/>
  <c r="AM24" i="20" s="1"/>
  <c r="S24" i="20"/>
  <c r="BH99" i="18" l="1"/>
  <c r="BL99" i="18"/>
  <c r="BJ99" i="18"/>
  <c r="AS99" i="18"/>
  <c r="T99" i="18"/>
  <c r="V106" i="21"/>
  <c r="AO107" i="21"/>
  <c r="E107" i="19"/>
  <c r="AJ107" i="19"/>
  <c r="Q107" i="19" s="1"/>
  <c r="I107" i="19"/>
  <c r="K107" i="19" s="1"/>
  <c r="BI108" i="19" s="1"/>
  <c r="P107" i="19"/>
  <c r="AW24" i="20"/>
  <c r="AQ109" i="19" l="1"/>
  <c r="AC108" i="19"/>
  <c r="Z108" i="19" s="1"/>
  <c r="AU107" i="19"/>
  <c r="R107" i="19"/>
  <c r="AR109" i="19" s="1"/>
  <c r="BN99" i="18"/>
  <c r="AG99" i="18"/>
  <c r="I99" i="18" s="1"/>
  <c r="K99" i="18" s="1"/>
  <c r="BO99" i="18"/>
  <c r="AX99" i="18"/>
  <c r="AJ99" i="18" s="1"/>
  <c r="Q99" i="18" s="1"/>
  <c r="BM99" i="18"/>
  <c r="AE99" i="18"/>
  <c r="AK107" i="19"/>
  <c r="AS107" i="21"/>
  <c r="BH107" i="21"/>
  <c r="BJ107" i="21"/>
  <c r="BL107" i="21"/>
  <c r="AD108" i="19"/>
  <c r="AA108" i="19" s="1"/>
  <c r="O108" i="19" s="1"/>
  <c r="AV107" i="19"/>
  <c r="F107" i="19"/>
  <c r="AL107" i="19"/>
  <c r="B107" i="19" s="1"/>
  <c r="AO25" i="20"/>
  <c r="BL25" i="20" s="1"/>
  <c r="AX25" i="20" s="1"/>
  <c r="T24" i="20"/>
  <c r="U24" i="20" s="1"/>
  <c r="V24" i="20"/>
  <c r="BK108" i="19" l="1"/>
  <c r="H108" i="19"/>
  <c r="AH108" i="19"/>
  <c r="J108" i="19" s="1"/>
  <c r="K108" i="19" s="1"/>
  <c r="D99" i="18"/>
  <c r="F99" i="18" s="1"/>
  <c r="BG100" i="18" s="1"/>
  <c r="AI99" i="18"/>
  <c r="AL99" i="18"/>
  <c r="BI100" i="18"/>
  <c r="AC100" i="18"/>
  <c r="Z100" i="18" s="1"/>
  <c r="AQ101" i="18"/>
  <c r="BO107" i="21"/>
  <c r="AY107" i="21"/>
  <c r="AI107" i="21" s="1"/>
  <c r="BN107" i="21"/>
  <c r="AG107" i="21"/>
  <c r="BM107" i="21"/>
  <c r="AF107" i="21"/>
  <c r="AP109" i="19"/>
  <c r="AT107" i="19"/>
  <c r="AB108" i="19"/>
  <c r="Y108" i="19" s="1"/>
  <c r="BG108" i="19"/>
  <c r="W107" i="19"/>
  <c r="X107" i="19" s="1"/>
  <c r="BH25" i="20"/>
  <c r="BJ25" i="20"/>
  <c r="AH25" i="20" s="1"/>
  <c r="J25" i="20" s="1"/>
  <c r="K25" i="20" s="1"/>
  <c r="AS25" i="20"/>
  <c r="BO25" i="20"/>
  <c r="AC109" i="19" l="1"/>
  <c r="Z109" i="19" s="1"/>
  <c r="H109" i="19" s="1"/>
  <c r="AQ110" i="19"/>
  <c r="H100" i="18"/>
  <c r="N100" i="1" s="1"/>
  <c r="AH100" i="18"/>
  <c r="J100" i="18" s="1"/>
  <c r="P99" i="18"/>
  <c r="AP101" i="18"/>
  <c r="AB100" i="18"/>
  <c r="Y100" i="18" s="1"/>
  <c r="C108" i="19"/>
  <c r="I107" i="21"/>
  <c r="K107" i="21" s="1"/>
  <c r="BI108" i="21" s="1"/>
  <c r="AN107" i="19"/>
  <c r="AM107" i="19" s="1"/>
  <c r="S107" i="19"/>
  <c r="E107" i="21"/>
  <c r="AJ107" i="21"/>
  <c r="Q107" i="21" s="1"/>
  <c r="P107" i="21"/>
  <c r="AC26" i="20"/>
  <c r="Z26" i="20" s="1"/>
  <c r="AQ27" i="20"/>
  <c r="BM25" i="20"/>
  <c r="AE25" i="20"/>
  <c r="D25" i="20" s="1"/>
  <c r="AU25" i="20"/>
  <c r="BN25" i="20"/>
  <c r="AY25" i="20"/>
  <c r="AG25" i="20"/>
  <c r="I25" i="20" s="1"/>
  <c r="AF25" i="20"/>
  <c r="E25" i="20" s="1"/>
  <c r="R107" i="21" l="1"/>
  <c r="AQ109" i="21"/>
  <c r="AC108" i="21"/>
  <c r="Z108" i="21" s="1"/>
  <c r="H108" i="21" s="1"/>
  <c r="AU107" i="21"/>
  <c r="AK99" i="18"/>
  <c r="B99" i="18" s="1"/>
  <c r="R99" i="18"/>
  <c r="C100" i="18"/>
  <c r="M100" i="1" s="1"/>
  <c r="AF100" i="18"/>
  <c r="BK108" i="21"/>
  <c r="AV107" i="21"/>
  <c r="AK107" i="21"/>
  <c r="AI25" i="20"/>
  <c r="P25" i="20" s="1"/>
  <c r="AK25" i="20" s="1"/>
  <c r="AR109" i="21"/>
  <c r="AD108" i="21"/>
  <c r="AA108" i="21" s="1"/>
  <c r="F107" i="21"/>
  <c r="AT107" i="21" s="1"/>
  <c r="AL107" i="21"/>
  <c r="B107" i="21" s="1"/>
  <c r="AW107" i="19"/>
  <c r="T107" i="19"/>
  <c r="U107" i="19" s="1"/>
  <c r="H26" i="20"/>
  <c r="AJ25" i="20"/>
  <c r="Q25" i="20" s="1"/>
  <c r="AL25" i="20" s="1"/>
  <c r="BI26" i="20"/>
  <c r="E100" i="18" l="1"/>
  <c r="AR101" i="18"/>
  <c r="AD100" i="18"/>
  <c r="AA100" i="18" s="1"/>
  <c r="W99" i="18"/>
  <c r="X99" i="18" s="1"/>
  <c r="BK100" i="18"/>
  <c r="L99" i="1"/>
  <c r="O108" i="21"/>
  <c r="V107" i="19"/>
  <c r="AO108" i="19"/>
  <c r="AP109" i="21"/>
  <c r="AB108" i="21"/>
  <c r="Y108" i="21" s="1"/>
  <c r="W107" i="21"/>
  <c r="X107" i="21" s="1"/>
  <c r="BG108" i="21"/>
  <c r="R25" i="20"/>
  <c r="AV25" i="20" s="1"/>
  <c r="P99" i="1" l="1"/>
  <c r="AN99" i="18"/>
  <c r="AM99" i="18" s="1"/>
  <c r="Q99" i="1" s="1"/>
  <c r="CJ99" i="1" s="1"/>
  <c r="S99" i="18"/>
  <c r="O100" i="18"/>
  <c r="O100" i="1" s="1"/>
  <c r="AY100" i="18"/>
  <c r="C108" i="21"/>
  <c r="AS108" i="19"/>
  <c r="BJ108" i="19"/>
  <c r="BH108" i="19"/>
  <c r="AE108" i="19" s="1"/>
  <c r="D108" i="19" s="1"/>
  <c r="BL108" i="19"/>
  <c r="AN107" i="21"/>
  <c r="AM107" i="21" s="1"/>
  <c r="S107" i="21"/>
  <c r="T107" i="21" s="1"/>
  <c r="AD26" i="20"/>
  <c r="AA26" i="20" s="1"/>
  <c r="AR27" i="20"/>
  <c r="BK26" i="20"/>
  <c r="F25" i="20"/>
  <c r="AT25" i="20" s="1"/>
  <c r="B25" i="20"/>
  <c r="R99" i="1" l="1"/>
  <c r="AW99" i="18"/>
  <c r="U99" i="18"/>
  <c r="S99" i="1" s="1"/>
  <c r="BN108" i="19"/>
  <c r="AG108" i="19"/>
  <c r="AY108" i="19"/>
  <c r="AI108" i="19" s="1"/>
  <c r="BO108" i="19"/>
  <c r="BM108" i="19"/>
  <c r="AF108" i="19"/>
  <c r="AW107" i="21"/>
  <c r="U107" i="21"/>
  <c r="AU108" i="19"/>
  <c r="AB26" i="20"/>
  <c r="Y26" i="20" s="1"/>
  <c r="AP27" i="20"/>
  <c r="BG26" i="20"/>
  <c r="W25" i="20"/>
  <c r="X25" i="20" s="1"/>
  <c r="O26" i="20"/>
  <c r="V99" i="18" l="1"/>
  <c r="AO100" i="18"/>
  <c r="E108" i="19"/>
  <c r="AJ108" i="19"/>
  <c r="Q108" i="19" s="1"/>
  <c r="R108" i="19" s="1"/>
  <c r="V107" i="21"/>
  <c r="AO108" i="21"/>
  <c r="P108" i="19"/>
  <c r="BI109" i="19"/>
  <c r="I108" i="19"/>
  <c r="C26" i="20"/>
  <c r="S25" i="20"/>
  <c r="AN25" i="20"/>
  <c r="AM25" i="20" s="1"/>
  <c r="BL100" i="18" l="1"/>
  <c r="AS100" i="18"/>
  <c r="BJ100" i="18"/>
  <c r="BH100" i="18"/>
  <c r="BK109" i="19"/>
  <c r="AV108" i="19"/>
  <c r="AR110" i="19"/>
  <c r="AD109" i="19"/>
  <c r="AA109" i="19" s="1"/>
  <c r="O109" i="19" s="1"/>
  <c r="F108" i="19"/>
  <c r="AT108" i="19" s="1"/>
  <c r="AL108" i="19"/>
  <c r="AK108" i="19"/>
  <c r="AS108" i="21"/>
  <c r="BJ108" i="21"/>
  <c r="BH108" i="21"/>
  <c r="AE108" i="21" s="1"/>
  <c r="D108" i="21" s="1"/>
  <c r="BL108" i="21"/>
  <c r="AX108" i="21" s="1"/>
  <c r="AW25" i="20"/>
  <c r="AH108" i="21" l="1"/>
  <c r="J108" i="21" s="1"/>
  <c r="K108" i="21" s="1"/>
  <c r="BM100" i="18"/>
  <c r="AE100" i="18"/>
  <c r="BN100" i="18"/>
  <c r="AG100" i="18"/>
  <c r="BO100" i="18"/>
  <c r="AX100" i="18"/>
  <c r="AJ100" i="18" s="1"/>
  <c r="Q100" i="18" s="1"/>
  <c r="B108" i="19"/>
  <c r="BN108" i="21"/>
  <c r="AG108" i="21"/>
  <c r="BM108" i="21"/>
  <c r="AF108" i="21"/>
  <c r="AB109" i="19"/>
  <c r="Y109" i="19" s="1"/>
  <c r="AP110" i="19"/>
  <c r="BG109" i="19"/>
  <c r="W108" i="19"/>
  <c r="X108" i="19" s="1"/>
  <c r="BO108" i="21"/>
  <c r="AY108" i="21"/>
  <c r="AI108" i="21" s="1"/>
  <c r="T25" i="20"/>
  <c r="U25" i="20" s="1"/>
  <c r="AO26" i="20"/>
  <c r="BL26" i="20" s="1"/>
  <c r="AX26" i="20" s="1"/>
  <c r="V25" i="20"/>
  <c r="AQ110" i="21" l="1"/>
  <c r="AC109" i="21"/>
  <c r="Z109" i="21" s="1"/>
  <c r="AU108" i="21"/>
  <c r="AL100" i="18"/>
  <c r="I100" i="18"/>
  <c r="K100" i="18" s="1"/>
  <c r="BI101" i="18" s="1"/>
  <c r="D100" i="18"/>
  <c r="F100" i="18" s="1"/>
  <c r="BG101" i="18" s="1"/>
  <c r="AI100" i="18"/>
  <c r="C109" i="19"/>
  <c r="AE109" i="19"/>
  <c r="I108" i="21"/>
  <c r="BI109" i="21"/>
  <c r="P108" i="21"/>
  <c r="AN108" i="19"/>
  <c r="AM108" i="19" s="1"/>
  <c r="S108" i="19"/>
  <c r="E108" i="21"/>
  <c r="AJ108" i="21"/>
  <c r="Q108" i="21" s="1"/>
  <c r="R108" i="21" s="1"/>
  <c r="BH26" i="20"/>
  <c r="BJ26" i="20"/>
  <c r="BO26" i="20"/>
  <c r="AS26" i="20"/>
  <c r="H109" i="21" l="1"/>
  <c r="AH109" i="21"/>
  <c r="J109" i="21" s="1"/>
  <c r="P100" i="18"/>
  <c r="AT100" i="18"/>
  <c r="AT101" i="18" s="1"/>
  <c r="AB101" i="18"/>
  <c r="Y101" i="18" s="1"/>
  <c r="AP102" i="18"/>
  <c r="AU100" i="18"/>
  <c r="AU101" i="18" s="1"/>
  <c r="AQ102" i="18"/>
  <c r="AC101" i="18"/>
  <c r="Z101" i="18" s="1"/>
  <c r="AK108" i="21"/>
  <c r="AV108" i="21"/>
  <c r="AD109" i="21"/>
  <c r="AA109" i="21" s="1"/>
  <c r="AR110" i="21"/>
  <c r="D109" i="19"/>
  <c r="F108" i="21"/>
  <c r="AL108" i="21"/>
  <c r="AW108" i="19"/>
  <c r="T108" i="19" s="1"/>
  <c r="U108" i="19" s="1"/>
  <c r="BN26" i="20"/>
  <c r="AH26" i="20"/>
  <c r="J26" i="20" s="1"/>
  <c r="BK109" i="21"/>
  <c r="BM26" i="20"/>
  <c r="AE26" i="20"/>
  <c r="D26" i="20" s="1"/>
  <c r="AG26" i="20"/>
  <c r="I26" i="20" s="1"/>
  <c r="AY26" i="20"/>
  <c r="AF26" i="20"/>
  <c r="E26" i="20" s="1"/>
  <c r="F26" i="20" l="1"/>
  <c r="AT26" i="20" s="1"/>
  <c r="C101" i="18"/>
  <c r="M101" i="1" s="1"/>
  <c r="AF101" i="18"/>
  <c r="H101" i="18"/>
  <c r="N101" i="1" s="1"/>
  <c r="AH101" i="18"/>
  <c r="J101" i="18" s="1"/>
  <c r="K101" i="18" s="1"/>
  <c r="AK100" i="18"/>
  <c r="B100" i="18" s="1"/>
  <c r="L100" i="1" s="1"/>
  <c r="R100" i="18"/>
  <c r="B108" i="21"/>
  <c r="V108" i="19"/>
  <c r="AO109" i="19"/>
  <c r="AT108" i="21"/>
  <c r="AB109" i="21"/>
  <c r="Y109" i="21" s="1"/>
  <c r="AP110" i="21"/>
  <c r="W108" i="21"/>
  <c r="X108" i="21" s="1"/>
  <c r="BG109" i="21"/>
  <c r="AI26" i="20"/>
  <c r="P26" i="20" s="1"/>
  <c r="AK26" i="20" s="1"/>
  <c r="O109" i="21"/>
  <c r="AB27" i="20"/>
  <c r="Y27" i="20" s="1"/>
  <c r="AP28" i="20"/>
  <c r="AJ26" i="20"/>
  <c r="Q26" i="20" s="1"/>
  <c r="AL26" i="20" s="1"/>
  <c r="BG27" i="20"/>
  <c r="AQ103" i="18" l="1"/>
  <c r="AC102" i="18"/>
  <c r="Z102" i="18" s="1"/>
  <c r="AV100" i="18"/>
  <c r="AV101" i="18" s="1"/>
  <c r="AD101" i="18"/>
  <c r="AA101" i="18" s="1"/>
  <c r="AR102" i="18"/>
  <c r="W100" i="18"/>
  <c r="X100" i="18" s="1"/>
  <c r="BK101" i="18"/>
  <c r="E101" i="18"/>
  <c r="AS109" i="19"/>
  <c r="BH109" i="19"/>
  <c r="BJ109" i="19"/>
  <c r="AH109" i="19" s="1"/>
  <c r="J109" i="19" s="1"/>
  <c r="BL109" i="19"/>
  <c r="AX109" i="19" s="1"/>
  <c r="AN108" i="21"/>
  <c r="AM108" i="21" s="1"/>
  <c r="S108" i="21"/>
  <c r="C109" i="21"/>
  <c r="R26" i="20"/>
  <c r="AD27" i="20" s="1"/>
  <c r="AA27" i="20" s="1"/>
  <c r="C27" i="20"/>
  <c r="AV26" i="20"/>
  <c r="O101" i="18" l="1"/>
  <c r="O101" i="1" s="1"/>
  <c r="AY101" i="18"/>
  <c r="F101" i="18"/>
  <c r="H102" i="18"/>
  <c r="N102" i="1" s="1"/>
  <c r="AN100" i="18"/>
  <c r="AM100" i="18" s="1"/>
  <c r="Q100" i="1" s="1"/>
  <c r="CJ100" i="1" s="1"/>
  <c r="P100" i="1"/>
  <c r="S100" i="18"/>
  <c r="BO109" i="19"/>
  <c r="AY109" i="19"/>
  <c r="AI109" i="19" s="1"/>
  <c r="P109" i="19" s="1"/>
  <c r="BN109" i="19"/>
  <c r="AG109" i="19"/>
  <c r="I109" i="19" s="1"/>
  <c r="K109" i="19" s="1"/>
  <c r="BM109" i="19"/>
  <c r="AF109" i="19"/>
  <c r="AW108" i="21"/>
  <c r="T108" i="21" s="1"/>
  <c r="U108" i="21" s="1"/>
  <c r="AR28" i="20"/>
  <c r="BK27" i="20"/>
  <c r="O27" i="20"/>
  <c r="AQ112" i="19" l="1"/>
  <c r="AQ113" i="19"/>
  <c r="AQ111" i="19"/>
  <c r="AU109" i="19"/>
  <c r="AU110" i="19" s="1"/>
  <c r="AU111" i="19" s="1"/>
  <c r="AU112" i="19" s="1"/>
  <c r="AU113" i="19" s="1"/>
  <c r="AU114" i="19" s="1"/>
  <c r="AU115" i="19" s="1"/>
  <c r="AU116" i="19" s="1"/>
  <c r="AU117" i="19" s="1"/>
  <c r="AU118" i="19" s="1"/>
  <c r="AU119" i="19" s="1"/>
  <c r="AU120" i="19" s="1"/>
  <c r="AU121" i="19" s="1"/>
  <c r="AU122" i="19" s="1"/>
  <c r="AU123" i="19" s="1"/>
  <c r="AU124" i="19" s="1"/>
  <c r="AU125" i="19" s="1"/>
  <c r="AU126" i="19" s="1"/>
  <c r="AU127" i="19" s="1"/>
  <c r="AU128" i="19" s="1"/>
  <c r="AU129" i="19" s="1"/>
  <c r="AU130" i="19" s="1"/>
  <c r="AU131" i="19" s="1"/>
  <c r="AU132" i="19" s="1"/>
  <c r="AU133" i="19" s="1"/>
  <c r="AU134" i="19" s="1"/>
  <c r="AU135" i="19" s="1"/>
  <c r="AU136" i="19" s="1"/>
  <c r="AU137" i="19" s="1"/>
  <c r="AU138" i="19" s="1"/>
  <c r="AU139" i="19" s="1"/>
  <c r="AU140" i="19" s="1"/>
  <c r="AU141" i="19" s="1"/>
  <c r="AU142" i="19" s="1"/>
  <c r="AU143" i="19" s="1"/>
  <c r="AU144" i="19" s="1"/>
  <c r="AU145" i="19" s="1"/>
  <c r="AU146" i="19" s="1"/>
  <c r="AU147" i="19" s="1"/>
  <c r="AU148" i="19" s="1"/>
  <c r="AU149" i="19" s="1"/>
  <c r="AU150" i="19" s="1"/>
  <c r="AU151" i="19" s="1"/>
  <c r="AU152" i="19" s="1"/>
  <c r="AU153" i="19" s="1"/>
  <c r="AU154" i="19" s="1"/>
  <c r="AU155" i="19" s="1"/>
  <c r="AU156" i="19" s="1"/>
  <c r="AU157" i="19" s="1"/>
  <c r="AU158" i="19" s="1"/>
  <c r="AU159" i="19" s="1"/>
  <c r="AU160" i="19" s="1"/>
  <c r="AU161" i="19" s="1"/>
  <c r="AU162" i="19" s="1"/>
  <c r="AU163" i="19" s="1"/>
  <c r="AC110" i="19"/>
  <c r="AC111" i="19"/>
  <c r="AP103" i="18"/>
  <c r="AB102" i="18"/>
  <c r="Y102" i="18" s="1"/>
  <c r="T100" i="18"/>
  <c r="U100" i="18" s="1"/>
  <c r="S100" i="1" s="1"/>
  <c r="AW100" i="18"/>
  <c r="R100" i="1"/>
  <c r="AK109" i="19"/>
  <c r="AH102" i="18"/>
  <c r="E109" i="19"/>
  <c r="AJ109" i="19"/>
  <c r="Q109" i="19" s="1"/>
  <c r="R109" i="19" s="1"/>
  <c r="V108" i="21"/>
  <c r="AO109" i="21"/>
  <c r="K26" i="20"/>
  <c r="B26" i="20"/>
  <c r="AO101" i="18" l="1"/>
  <c r="V100" i="18"/>
  <c r="AE102" i="18"/>
  <c r="D102" i="18" s="1"/>
  <c r="C102" i="18"/>
  <c r="M102" i="1" s="1"/>
  <c r="AR113" i="19"/>
  <c r="AD111" i="19"/>
  <c r="AV109" i="19"/>
  <c r="AV110" i="19" s="1"/>
  <c r="AV111" i="19" s="1"/>
  <c r="AV112" i="19" s="1"/>
  <c r="AV113" i="19" s="1"/>
  <c r="AV114" i="19" s="1"/>
  <c r="AV115" i="19" s="1"/>
  <c r="AV116" i="19" s="1"/>
  <c r="AV117" i="19" s="1"/>
  <c r="AV118" i="19" s="1"/>
  <c r="AV119" i="19" s="1"/>
  <c r="AV120" i="19" s="1"/>
  <c r="AV121" i="19" s="1"/>
  <c r="AV122" i="19" s="1"/>
  <c r="AV123" i="19" s="1"/>
  <c r="AV124" i="19" s="1"/>
  <c r="AV125" i="19" s="1"/>
  <c r="AV126" i="19" s="1"/>
  <c r="AV127" i="19" s="1"/>
  <c r="AV128" i="19" s="1"/>
  <c r="AV129" i="19" s="1"/>
  <c r="AV130" i="19" s="1"/>
  <c r="AV131" i="19" s="1"/>
  <c r="AV132" i="19" s="1"/>
  <c r="AV133" i="19" s="1"/>
  <c r="AV134" i="19" s="1"/>
  <c r="AV135" i="19" s="1"/>
  <c r="AV136" i="19" s="1"/>
  <c r="AV137" i="19" s="1"/>
  <c r="AV138" i="19" s="1"/>
  <c r="AV139" i="19" s="1"/>
  <c r="AV140" i="19" s="1"/>
  <c r="AV141" i="19" s="1"/>
  <c r="AV142" i="19" s="1"/>
  <c r="AV143" i="19" s="1"/>
  <c r="AV144" i="19" s="1"/>
  <c r="AV145" i="19" s="1"/>
  <c r="AV146" i="19" s="1"/>
  <c r="AV147" i="19" s="1"/>
  <c r="AV148" i="19" s="1"/>
  <c r="AV149" i="19" s="1"/>
  <c r="AV150" i="19" s="1"/>
  <c r="AV151" i="19" s="1"/>
  <c r="AV152" i="19" s="1"/>
  <c r="AV153" i="19" s="1"/>
  <c r="AV154" i="19" s="1"/>
  <c r="AV155" i="19" s="1"/>
  <c r="AV156" i="19" s="1"/>
  <c r="AV157" i="19" s="1"/>
  <c r="AV158" i="19" s="1"/>
  <c r="AV159" i="19" s="1"/>
  <c r="AV160" i="19" s="1"/>
  <c r="AV161" i="19" s="1"/>
  <c r="AV162" i="19" s="1"/>
  <c r="AV163" i="19" s="1"/>
  <c r="AR112" i="19"/>
  <c r="AD110" i="19"/>
  <c r="AR111" i="19"/>
  <c r="F109" i="19"/>
  <c r="AL109" i="19"/>
  <c r="B109" i="19" s="1"/>
  <c r="AS109" i="21"/>
  <c r="BJ109" i="21"/>
  <c r="AU109" i="21" s="1"/>
  <c r="BH109" i="21"/>
  <c r="AE109" i="21" s="1"/>
  <c r="D109" i="21" s="1"/>
  <c r="BL109" i="21"/>
  <c r="AX109" i="21" s="1"/>
  <c r="J102" i="18"/>
  <c r="K102" i="18" s="1"/>
  <c r="AQ28" i="20"/>
  <c r="AC27" i="20"/>
  <c r="Z27" i="20" s="1"/>
  <c r="AU26" i="20"/>
  <c r="W26" i="20"/>
  <c r="X26" i="20" s="1"/>
  <c r="BI27" i="20"/>
  <c r="BJ101" i="18" l="1"/>
  <c r="BL101" i="18"/>
  <c r="AS101" i="18"/>
  <c r="BH101" i="18"/>
  <c r="T101" i="18"/>
  <c r="AP113" i="19"/>
  <c r="AB111" i="19"/>
  <c r="AB110" i="19"/>
  <c r="AP112" i="19"/>
  <c r="AP111" i="19"/>
  <c r="AT109" i="19"/>
  <c r="AT110" i="19" s="1"/>
  <c r="AT111" i="19" s="1"/>
  <c r="AT112" i="19" s="1"/>
  <c r="AT113" i="19" s="1"/>
  <c r="AT114" i="19" s="1"/>
  <c r="AT115" i="19" s="1"/>
  <c r="AT116" i="19" s="1"/>
  <c r="AT117" i="19" s="1"/>
  <c r="AT118" i="19" s="1"/>
  <c r="AT119" i="19" s="1"/>
  <c r="AT120" i="19" s="1"/>
  <c r="AT121" i="19" s="1"/>
  <c r="AT122" i="19" s="1"/>
  <c r="AT123" i="19" s="1"/>
  <c r="AT124" i="19" s="1"/>
  <c r="AT125" i="19" s="1"/>
  <c r="AT126" i="19" s="1"/>
  <c r="AT127" i="19" s="1"/>
  <c r="AT128" i="19" s="1"/>
  <c r="AT129" i="19" s="1"/>
  <c r="AT130" i="19" s="1"/>
  <c r="AT131" i="19" s="1"/>
  <c r="AT132" i="19" s="1"/>
  <c r="AT133" i="19" s="1"/>
  <c r="AT134" i="19" s="1"/>
  <c r="AT135" i="19" s="1"/>
  <c r="AT136" i="19" s="1"/>
  <c r="AT137" i="19" s="1"/>
  <c r="AT138" i="19" s="1"/>
  <c r="AT139" i="19" s="1"/>
  <c r="AT140" i="19" s="1"/>
  <c r="AT141" i="19" s="1"/>
  <c r="AT142" i="19" s="1"/>
  <c r="AT143" i="19" s="1"/>
  <c r="AT144" i="19" s="1"/>
  <c r="AT145" i="19" s="1"/>
  <c r="AT146" i="19" s="1"/>
  <c r="AT147" i="19" s="1"/>
  <c r="AT148" i="19" s="1"/>
  <c r="AT149" i="19" s="1"/>
  <c r="AT150" i="19" s="1"/>
  <c r="AT151" i="19" s="1"/>
  <c r="AT152" i="19" s="1"/>
  <c r="AT153" i="19" s="1"/>
  <c r="AT154" i="19" s="1"/>
  <c r="AT155" i="19" s="1"/>
  <c r="AT156" i="19" s="1"/>
  <c r="AT157" i="19" s="1"/>
  <c r="AT158" i="19" s="1"/>
  <c r="AT159" i="19" s="1"/>
  <c r="AT160" i="19" s="1"/>
  <c r="AT161" i="19" s="1"/>
  <c r="AT162" i="19" s="1"/>
  <c r="AT163" i="19" s="1"/>
  <c r="W109" i="19"/>
  <c r="X109" i="19" s="1"/>
  <c r="AC103" i="18"/>
  <c r="Z103" i="18" s="1"/>
  <c r="AQ104" i="18"/>
  <c r="BM109" i="21"/>
  <c r="AF109" i="21"/>
  <c r="BN109" i="21"/>
  <c r="AG109" i="21"/>
  <c r="I109" i="21" s="1"/>
  <c r="K109" i="21" s="1"/>
  <c r="BO109" i="21"/>
  <c r="AY109" i="21"/>
  <c r="AI109" i="21" s="1"/>
  <c r="P109" i="21" s="1"/>
  <c r="H27" i="20"/>
  <c r="AN26" i="20"/>
  <c r="AM26" i="20" s="1"/>
  <c r="S26" i="20"/>
  <c r="AC111" i="21" l="1"/>
  <c r="AQ113" i="21"/>
  <c r="AQ111" i="21"/>
  <c r="AQ112" i="21"/>
  <c r="AC110" i="21"/>
  <c r="AU110" i="21"/>
  <c r="AU111" i="21" s="1"/>
  <c r="AU112" i="21" s="1"/>
  <c r="AU113" i="21" s="1"/>
  <c r="AU114" i="21" s="1"/>
  <c r="AU115" i="21" s="1"/>
  <c r="AU116" i="21" s="1"/>
  <c r="AU117" i="21" s="1"/>
  <c r="AU118" i="21" s="1"/>
  <c r="AU119" i="21" s="1"/>
  <c r="AU120" i="21" s="1"/>
  <c r="AU121" i="21" s="1"/>
  <c r="AU122" i="21" s="1"/>
  <c r="AU123" i="21" s="1"/>
  <c r="AU124" i="21" s="1"/>
  <c r="AU125" i="21" s="1"/>
  <c r="AU126" i="21" s="1"/>
  <c r="AU127" i="21" s="1"/>
  <c r="AU128" i="21" s="1"/>
  <c r="AU129" i="21" s="1"/>
  <c r="AU130" i="21" s="1"/>
  <c r="AU131" i="21" s="1"/>
  <c r="AU132" i="21" s="1"/>
  <c r="AU133" i="21" s="1"/>
  <c r="AU134" i="21" s="1"/>
  <c r="AU135" i="21" s="1"/>
  <c r="AU136" i="21" s="1"/>
  <c r="AU137" i="21" s="1"/>
  <c r="AU138" i="21" s="1"/>
  <c r="AU139" i="21" s="1"/>
  <c r="AU140" i="21" s="1"/>
  <c r="AU141" i="21" s="1"/>
  <c r="AU142" i="21" s="1"/>
  <c r="AU143" i="21" s="1"/>
  <c r="AU144" i="21" s="1"/>
  <c r="AU145" i="21" s="1"/>
  <c r="AU146" i="21" s="1"/>
  <c r="AU147" i="21" s="1"/>
  <c r="AU148" i="21" s="1"/>
  <c r="AU149" i="21" s="1"/>
  <c r="AU150" i="21" s="1"/>
  <c r="AU151" i="21" s="1"/>
  <c r="AU152" i="21" s="1"/>
  <c r="AU153" i="21" s="1"/>
  <c r="AU154" i="21" s="1"/>
  <c r="AU155" i="21" s="1"/>
  <c r="AU156" i="21" s="1"/>
  <c r="AU157" i="21" s="1"/>
  <c r="AU158" i="21" s="1"/>
  <c r="AU159" i="21" s="1"/>
  <c r="AU160" i="21" s="1"/>
  <c r="AU161" i="21" s="1"/>
  <c r="AU162" i="21" s="1"/>
  <c r="AU163" i="21" s="1"/>
  <c r="BM101" i="18"/>
  <c r="AE101" i="18"/>
  <c r="BO101" i="18"/>
  <c r="AX101" i="18"/>
  <c r="AJ101" i="18" s="1"/>
  <c r="Q101" i="18" s="1"/>
  <c r="BN101" i="18"/>
  <c r="AG101" i="18"/>
  <c r="E109" i="21"/>
  <c r="AJ109" i="21"/>
  <c r="Q109" i="21" s="1"/>
  <c r="R109" i="21" s="1"/>
  <c r="AV109" i="21" s="1"/>
  <c r="AN109" i="19"/>
  <c r="AM109" i="19" s="1"/>
  <c r="S109" i="19"/>
  <c r="O115" i="19"/>
  <c r="O116" i="19"/>
  <c r="H103" i="18"/>
  <c r="N103" i="1" s="1"/>
  <c r="AK109" i="21"/>
  <c r="AW26" i="20"/>
  <c r="AO27" i="20" s="1"/>
  <c r="BL27" i="20" s="1"/>
  <c r="AY27" i="20" s="1"/>
  <c r="I101" i="18" l="1"/>
  <c r="BI102" i="18"/>
  <c r="R101" i="18"/>
  <c r="AL101" i="18"/>
  <c r="D101" i="18"/>
  <c r="AI101" i="18"/>
  <c r="BG102" i="18"/>
  <c r="AW109" i="19"/>
  <c r="V109" i="19" s="1"/>
  <c r="AR113" i="21"/>
  <c r="AD111" i="21"/>
  <c r="AR111" i="21"/>
  <c r="AR112" i="21"/>
  <c r="AD110" i="21"/>
  <c r="AV110" i="21"/>
  <c r="AV111" i="21" s="1"/>
  <c r="AV112" i="21" s="1"/>
  <c r="AV113" i="21" s="1"/>
  <c r="AV114" i="21" s="1"/>
  <c r="AV115" i="21" s="1"/>
  <c r="AV116" i="21" s="1"/>
  <c r="AV117" i="21" s="1"/>
  <c r="AV118" i="21" s="1"/>
  <c r="AV119" i="21" s="1"/>
  <c r="AV120" i="21" s="1"/>
  <c r="AV121" i="21" s="1"/>
  <c r="AV122" i="21" s="1"/>
  <c r="AV123" i="21" s="1"/>
  <c r="AV124" i="21" s="1"/>
  <c r="AV125" i="21" s="1"/>
  <c r="AV126" i="21" s="1"/>
  <c r="AV127" i="21" s="1"/>
  <c r="AV128" i="21" s="1"/>
  <c r="AV129" i="21" s="1"/>
  <c r="AV130" i="21" s="1"/>
  <c r="AV131" i="21" s="1"/>
  <c r="AV132" i="21" s="1"/>
  <c r="AV133" i="21" s="1"/>
  <c r="AV134" i="21" s="1"/>
  <c r="AV135" i="21" s="1"/>
  <c r="AV136" i="21" s="1"/>
  <c r="AV137" i="21" s="1"/>
  <c r="AV138" i="21" s="1"/>
  <c r="AV139" i="21" s="1"/>
  <c r="AV140" i="21" s="1"/>
  <c r="AV141" i="21" s="1"/>
  <c r="AV142" i="21" s="1"/>
  <c r="AV143" i="21" s="1"/>
  <c r="AV144" i="21" s="1"/>
  <c r="AV145" i="21" s="1"/>
  <c r="AV146" i="21" s="1"/>
  <c r="AV147" i="21" s="1"/>
  <c r="AV148" i="21" s="1"/>
  <c r="AV149" i="21" s="1"/>
  <c r="AV150" i="21" s="1"/>
  <c r="AV151" i="21" s="1"/>
  <c r="AV152" i="21" s="1"/>
  <c r="AV153" i="21" s="1"/>
  <c r="AV154" i="21" s="1"/>
  <c r="AV155" i="21" s="1"/>
  <c r="AV156" i="21" s="1"/>
  <c r="AV157" i="21" s="1"/>
  <c r="AV158" i="21" s="1"/>
  <c r="AV159" i="21" s="1"/>
  <c r="AV160" i="21" s="1"/>
  <c r="AV161" i="21" s="1"/>
  <c r="AV162" i="21" s="1"/>
  <c r="AV163" i="21" s="1"/>
  <c r="F109" i="21"/>
  <c r="AT109" i="21" s="1"/>
  <c r="AL109" i="21"/>
  <c r="B109" i="21" s="1"/>
  <c r="BH27" i="20"/>
  <c r="AF27" i="20" s="1"/>
  <c r="E27" i="20" s="1"/>
  <c r="BJ27" i="20"/>
  <c r="AG27" i="20" s="1"/>
  <c r="I27" i="20" s="1"/>
  <c r="T26" i="20"/>
  <c r="U26" i="20" s="1"/>
  <c r="V26" i="20"/>
  <c r="T109" i="19" l="1"/>
  <c r="U109" i="19" s="1"/>
  <c r="P101" i="18"/>
  <c r="AK101" i="18" s="1"/>
  <c r="B101" i="18" s="1"/>
  <c r="BK102" i="18"/>
  <c r="AD102" i="18"/>
  <c r="AA102" i="18" s="1"/>
  <c r="AR103" i="18"/>
  <c r="W101" i="18"/>
  <c r="X101" i="18" s="1"/>
  <c r="AP113" i="21"/>
  <c r="AB111" i="21"/>
  <c r="AP111" i="21"/>
  <c r="AB110" i="21"/>
  <c r="AP112" i="21"/>
  <c r="AT110" i="21"/>
  <c r="AT111" i="21" s="1"/>
  <c r="AT112" i="21" s="1"/>
  <c r="AT113" i="21" s="1"/>
  <c r="AT114" i="21" s="1"/>
  <c r="AT115" i="21" s="1"/>
  <c r="AT116" i="21" s="1"/>
  <c r="AT117" i="21" s="1"/>
  <c r="AT118" i="21" s="1"/>
  <c r="AT119" i="21" s="1"/>
  <c r="AT120" i="21" s="1"/>
  <c r="AT121" i="21" s="1"/>
  <c r="AT122" i="21" s="1"/>
  <c r="AT123" i="21" s="1"/>
  <c r="AT124" i="21" s="1"/>
  <c r="AT125" i="21" s="1"/>
  <c r="AT126" i="21" s="1"/>
  <c r="AT127" i="21" s="1"/>
  <c r="AT128" i="21" s="1"/>
  <c r="AT129" i="21" s="1"/>
  <c r="AT130" i="21" s="1"/>
  <c r="AT131" i="21" s="1"/>
  <c r="AT132" i="21" s="1"/>
  <c r="AT133" i="21" s="1"/>
  <c r="AT134" i="21" s="1"/>
  <c r="AT135" i="21" s="1"/>
  <c r="AT136" i="21" s="1"/>
  <c r="AT137" i="21" s="1"/>
  <c r="AT138" i="21" s="1"/>
  <c r="AT139" i="21" s="1"/>
  <c r="AT140" i="21" s="1"/>
  <c r="AT141" i="21" s="1"/>
  <c r="AT142" i="21" s="1"/>
  <c r="AT143" i="21" s="1"/>
  <c r="AT144" i="21" s="1"/>
  <c r="AT145" i="21" s="1"/>
  <c r="AT146" i="21" s="1"/>
  <c r="AT147" i="21" s="1"/>
  <c r="AT148" i="21" s="1"/>
  <c r="AT149" i="21" s="1"/>
  <c r="AT150" i="21" s="1"/>
  <c r="AT151" i="21" s="1"/>
  <c r="AT152" i="21" s="1"/>
  <c r="AT153" i="21" s="1"/>
  <c r="AT154" i="21" s="1"/>
  <c r="AT155" i="21" s="1"/>
  <c r="AT156" i="21" s="1"/>
  <c r="AT157" i="21" s="1"/>
  <c r="AT158" i="21" s="1"/>
  <c r="AT159" i="21" s="1"/>
  <c r="AT160" i="21" s="1"/>
  <c r="AT161" i="21" s="1"/>
  <c r="AT162" i="21" s="1"/>
  <c r="AT163" i="21" s="1"/>
  <c r="W109" i="21"/>
  <c r="X109" i="21" s="1"/>
  <c r="O114" i="19" a="1"/>
  <c r="O114" i="19" s="1"/>
  <c r="BO27" i="20"/>
  <c r="BN27" i="20"/>
  <c r="BM27" i="20"/>
  <c r="AS27" i="20"/>
  <c r="AN101" i="18" l="1"/>
  <c r="AM101" i="18" s="1"/>
  <c r="Q101" i="1" s="1"/>
  <c r="CJ101" i="1" s="1"/>
  <c r="P101" i="1"/>
  <c r="S101" i="18"/>
  <c r="AX102" i="18"/>
  <c r="O102" i="18"/>
  <c r="O102" i="1" s="1"/>
  <c r="L101" i="1"/>
  <c r="U101" i="18"/>
  <c r="S101" i="1" s="1"/>
  <c r="AN109" i="21"/>
  <c r="AM109" i="21" s="1"/>
  <c r="S109" i="21"/>
  <c r="O115" i="21"/>
  <c r="O116" i="21"/>
  <c r="AE27" i="20"/>
  <c r="D27" i="20" s="1"/>
  <c r="AH27" i="20"/>
  <c r="J27" i="20" s="1"/>
  <c r="K27" i="20" s="1"/>
  <c r="AU27" i="20" s="1"/>
  <c r="AX27" i="20"/>
  <c r="R101" i="1" l="1"/>
  <c r="AW101" i="18"/>
  <c r="AW109" i="21"/>
  <c r="V109" i="21" s="1"/>
  <c r="AQ29" i="20"/>
  <c r="AC28" i="20"/>
  <c r="Z28" i="20" s="1"/>
  <c r="AJ27" i="20"/>
  <c r="Q27" i="20" s="1"/>
  <c r="AL27" i="20" s="1"/>
  <c r="BI28" i="20"/>
  <c r="AI27" i="20"/>
  <c r="T109" i="21" l="1"/>
  <c r="U109" i="21" s="1"/>
  <c r="V101" i="18"/>
  <c r="AO102" i="18"/>
  <c r="O114" i="21" a="1"/>
  <c r="O114" i="21" s="1"/>
  <c r="AH103" i="18"/>
  <c r="H28" i="20"/>
  <c r="P27" i="20"/>
  <c r="AK27" i="20" s="1"/>
  <c r="R27" i="20"/>
  <c r="BJ102" i="18" l="1"/>
  <c r="AU102" i="18" s="1"/>
  <c r="BL102" i="18"/>
  <c r="AS102" i="18"/>
  <c r="BH102" i="18"/>
  <c r="J103" i="18"/>
  <c r="K103" i="18" s="1"/>
  <c r="AD28" i="20"/>
  <c r="AA28" i="20" s="1"/>
  <c r="AR29" i="20"/>
  <c r="AV27" i="20"/>
  <c r="BK28" i="20"/>
  <c r="BM102" i="18" l="1"/>
  <c r="AF102" i="18"/>
  <c r="BO102" i="18"/>
  <c r="AY102" i="18"/>
  <c r="AI102" i="18" s="1"/>
  <c r="AG102" i="18"/>
  <c r="BN102" i="18"/>
  <c r="AQ105" i="18"/>
  <c r="AC104" i="18"/>
  <c r="Z104" i="18" s="1"/>
  <c r="O28" i="20"/>
  <c r="B27" i="20"/>
  <c r="F27" i="20"/>
  <c r="AT27" i="20" s="1"/>
  <c r="I102" i="18" l="1"/>
  <c r="BI103" i="18"/>
  <c r="P102" i="18"/>
  <c r="AK102" i="18" s="1"/>
  <c r="E102" i="18"/>
  <c r="AJ102" i="18"/>
  <c r="Q102" i="18" s="1"/>
  <c r="R102" i="18" s="1"/>
  <c r="H104" i="18"/>
  <c r="N104" i="1" s="1"/>
  <c r="AP29" i="20"/>
  <c r="AB28" i="20"/>
  <c r="Y28" i="20" s="1"/>
  <c r="W27" i="20"/>
  <c r="X27" i="20" s="1"/>
  <c r="BG28" i="20"/>
  <c r="AV102" i="18" l="1"/>
  <c r="AR104" i="18"/>
  <c r="AD103" i="18"/>
  <c r="AA103" i="18" s="1"/>
  <c r="BK103" i="18"/>
  <c r="AL102" i="18"/>
  <c r="B102" i="18" s="1"/>
  <c r="L102" i="1" s="1"/>
  <c r="F102" i="18"/>
  <c r="AN27" i="20"/>
  <c r="AM27" i="20" s="1"/>
  <c r="S27" i="20"/>
  <c r="C28" i="20"/>
  <c r="AX103" i="18" l="1"/>
  <c r="O103" i="18"/>
  <c r="O103" i="1" s="1"/>
  <c r="AT102" i="18"/>
  <c r="AP104" i="18"/>
  <c r="AB103" i="18"/>
  <c r="Y103" i="18" s="1"/>
  <c r="W102" i="18"/>
  <c r="X102" i="18" s="1"/>
  <c r="BG103" i="18"/>
  <c r="AW27" i="20"/>
  <c r="C103" i="18" l="1"/>
  <c r="M103" i="1" s="1"/>
  <c r="AE103" i="18"/>
  <c r="AN102" i="18"/>
  <c r="AM102" i="18" s="1"/>
  <c r="Q102" i="1" s="1"/>
  <c r="CJ102" i="1" s="1"/>
  <c r="S102" i="18"/>
  <c r="P102" i="1"/>
  <c r="T27" i="20"/>
  <c r="U27" i="20" s="1"/>
  <c r="AO28" i="20"/>
  <c r="BL28" i="20" s="1"/>
  <c r="AY28" i="20" s="1"/>
  <c r="V27" i="20"/>
  <c r="R102" i="1" l="1"/>
  <c r="AW102" i="18"/>
  <c r="T102" i="18" s="1"/>
  <c r="U102" i="18" s="1"/>
  <c r="S102" i="1" s="1"/>
  <c r="D103" i="18"/>
  <c r="BH28" i="20"/>
  <c r="BJ28" i="20"/>
  <c r="AG28" i="20" s="1"/>
  <c r="I28" i="20" s="1"/>
  <c r="BO28" i="20"/>
  <c r="AS28" i="20"/>
  <c r="V102" i="18" l="1"/>
  <c r="AO103" i="18"/>
  <c r="AH104" i="18"/>
  <c r="BM28" i="20"/>
  <c r="AF28" i="20"/>
  <c r="E28" i="20" s="1"/>
  <c r="BN28" i="20"/>
  <c r="AE28" i="20"/>
  <c r="D28" i="20" s="1"/>
  <c r="AX28" i="20"/>
  <c r="AH28" i="20"/>
  <c r="J28" i="20" s="1"/>
  <c r="K28" i="20" s="1"/>
  <c r="AU28" i="20" s="1"/>
  <c r="AS103" i="18" l="1"/>
  <c r="BH103" i="18"/>
  <c r="BJ103" i="18"/>
  <c r="AU103" i="18" s="1"/>
  <c r="BL103" i="18"/>
  <c r="J104" i="18"/>
  <c r="K104" i="18" s="1"/>
  <c r="AC29" i="20"/>
  <c r="Z29" i="20" s="1"/>
  <c r="H29" i="20" s="1"/>
  <c r="AQ30" i="20"/>
  <c r="BI29" i="20"/>
  <c r="AJ28" i="20"/>
  <c r="Q28" i="20" s="1"/>
  <c r="AL28" i="20" s="1"/>
  <c r="AI28" i="20"/>
  <c r="P28" i="20" s="1"/>
  <c r="AK28" i="20" s="1"/>
  <c r="AG103" i="18" l="1"/>
  <c r="BN103" i="18"/>
  <c r="BM103" i="18"/>
  <c r="AF103" i="18"/>
  <c r="BO103" i="18"/>
  <c r="AY103" i="18"/>
  <c r="AI103" i="18" s="1"/>
  <c r="AC105" i="18"/>
  <c r="Z105" i="18" s="1"/>
  <c r="AQ106" i="18"/>
  <c r="R28" i="20"/>
  <c r="AV28" i="20" s="1"/>
  <c r="P103" i="18" l="1"/>
  <c r="E103" i="18"/>
  <c r="AJ103" i="18"/>
  <c r="Q103" i="18" s="1"/>
  <c r="R103" i="18" s="1"/>
  <c r="I103" i="18"/>
  <c r="BI104" i="18"/>
  <c r="AG105" i="18"/>
  <c r="H105" i="18"/>
  <c r="N105" i="1" s="1"/>
  <c r="B28" i="20"/>
  <c r="F28" i="20"/>
  <c r="AT28" i="20" s="1"/>
  <c r="AD29" i="20"/>
  <c r="AA29" i="20" s="1"/>
  <c r="AR30" i="20"/>
  <c r="BK29" i="20"/>
  <c r="AD104" i="18" l="1"/>
  <c r="AA104" i="18" s="1"/>
  <c r="AR105" i="18"/>
  <c r="AV103" i="18"/>
  <c r="AL103" i="18"/>
  <c r="F103" i="18"/>
  <c r="AK103" i="18"/>
  <c r="B103" i="18" s="1"/>
  <c r="L103" i="1" s="1"/>
  <c r="BK104" i="18"/>
  <c r="I105" i="18"/>
  <c r="W28" i="20"/>
  <c r="X28" i="20" s="1"/>
  <c r="AB29" i="20"/>
  <c r="Y29" i="20" s="1"/>
  <c r="AP30" i="20"/>
  <c r="BG29" i="20"/>
  <c r="O29" i="20"/>
  <c r="AB104" i="18" l="1"/>
  <c r="Y104" i="18" s="1"/>
  <c r="AP105" i="18"/>
  <c r="AT103" i="18"/>
  <c r="W103" i="18"/>
  <c r="X103" i="18" s="1"/>
  <c r="BG104" i="18"/>
  <c r="AX104" i="18"/>
  <c r="O104" i="18"/>
  <c r="O104" i="1" s="1"/>
  <c r="C29" i="20"/>
  <c r="AN28" i="20"/>
  <c r="AM28" i="20" s="1"/>
  <c r="S28" i="20"/>
  <c r="AN103" i="18" l="1"/>
  <c r="AM103" i="18" s="1"/>
  <c r="Q103" i="1" s="1"/>
  <c r="CJ103" i="1" s="1"/>
  <c r="P103" i="1"/>
  <c r="S103" i="18"/>
  <c r="AE104" i="18"/>
  <c r="C104" i="18"/>
  <c r="M104" i="1" s="1"/>
  <c r="AM4" i="20"/>
  <c r="AW28" i="20"/>
  <c r="AO29" i="20" s="1"/>
  <c r="BL29" i="20" s="1"/>
  <c r="AY29" i="20" s="1"/>
  <c r="D104" i="18" l="1"/>
  <c r="R103" i="1"/>
  <c r="AW103" i="18"/>
  <c r="T103" i="18" s="1"/>
  <c r="U103" i="18" s="1"/>
  <c r="S103" i="1" s="1"/>
  <c r="BH29" i="20"/>
  <c r="AF29" i="20" s="1"/>
  <c r="E29" i="20" s="1"/>
  <c r="BJ29" i="20"/>
  <c r="AH29" i="20" s="1"/>
  <c r="J29" i="20" s="1"/>
  <c r="T28" i="20"/>
  <c r="U28" i="20" s="1"/>
  <c r="V28" i="20"/>
  <c r="V103" i="18" l="1"/>
  <c r="AO104" i="18"/>
  <c r="BM29" i="20"/>
  <c r="BO29" i="20"/>
  <c r="BN29" i="20"/>
  <c r="AS29" i="20"/>
  <c r="BH104" i="18" l="1"/>
  <c r="BL104" i="18"/>
  <c r="BJ104" i="18"/>
  <c r="AU104" i="18" s="1"/>
  <c r="AS104" i="18"/>
  <c r="AG29" i="20"/>
  <c r="I29" i="20" s="1"/>
  <c r="K29" i="20" s="1"/>
  <c r="AU29" i="20" s="1"/>
  <c r="AX29" i="20"/>
  <c r="AJ29" i="20" s="1"/>
  <c r="Q29" i="20" s="1"/>
  <c r="AL29" i="20" s="1"/>
  <c r="AE29" i="20"/>
  <c r="D29" i="20" s="1"/>
  <c r="F29" i="20" s="1"/>
  <c r="AT29" i="20" s="1"/>
  <c r="AG104" i="18" l="1"/>
  <c r="BN104" i="18"/>
  <c r="BO104" i="18"/>
  <c r="AY104" i="18"/>
  <c r="AI104" i="18" s="1"/>
  <c r="BM104" i="18"/>
  <c r="AF104" i="18"/>
  <c r="AP31" i="20"/>
  <c r="AB30" i="20"/>
  <c r="Y30" i="20" s="1"/>
  <c r="AC30" i="20"/>
  <c r="Z30" i="20" s="1"/>
  <c r="AQ31" i="20"/>
  <c r="AI29" i="20"/>
  <c r="BG30" i="20"/>
  <c r="BI30" i="20"/>
  <c r="E104" i="18" l="1"/>
  <c r="AJ104" i="18"/>
  <c r="Q104" i="18" s="1"/>
  <c r="R104" i="18" s="1"/>
  <c r="P104" i="18"/>
  <c r="I104" i="18"/>
  <c r="BI105" i="18"/>
  <c r="H30" i="20"/>
  <c r="C30" i="20"/>
  <c r="P29" i="20"/>
  <c r="BK105" i="18" l="1"/>
  <c r="AK104" i="18"/>
  <c r="AV104" i="18"/>
  <c r="AD105" i="18"/>
  <c r="AA105" i="18" s="1"/>
  <c r="AR106" i="18"/>
  <c r="AL104" i="18"/>
  <c r="F104" i="18"/>
  <c r="AK29" i="20"/>
  <c r="B29" i="20" s="1"/>
  <c r="R29" i="20"/>
  <c r="AX105" i="18" l="1"/>
  <c r="O105" i="18"/>
  <c r="O105" i="1" s="1"/>
  <c r="B104" i="18"/>
  <c r="L104" i="1" s="1"/>
  <c r="AT104" i="18"/>
  <c r="AB105" i="18"/>
  <c r="Y105" i="18" s="1"/>
  <c r="AP106" i="18"/>
  <c r="BG105" i="18"/>
  <c r="W104" i="18"/>
  <c r="X104" i="18" s="1"/>
  <c r="AR31" i="20"/>
  <c r="AD30" i="20"/>
  <c r="AA30" i="20" s="1"/>
  <c r="W29" i="20"/>
  <c r="X29" i="20" s="1"/>
  <c r="AV29" i="20"/>
  <c r="BK30" i="20"/>
  <c r="AN104" i="18" l="1"/>
  <c r="AM104" i="18" s="1"/>
  <c r="Q104" i="1" s="1"/>
  <c r="CJ104" i="1" s="1"/>
  <c r="P104" i="1"/>
  <c r="S104" i="18"/>
  <c r="AE105" i="18"/>
  <c r="C105" i="18"/>
  <c r="M105" i="1" s="1"/>
  <c r="O30" i="20"/>
  <c r="AN29" i="20"/>
  <c r="AM29" i="20" s="1"/>
  <c r="S29" i="20"/>
  <c r="D105" i="18" l="1"/>
  <c r="T104" i="18"/>
  <c r="U104" i="18" s="1"/>
  <c r="S104" i="1" s="1"/>
  <c r="R104" i="1"/>
  <c r="AW104" i="18"/>
  <c r="AW29" i="20"/>
  <c r="AO30" i="20" s="1"/>
  <c r="BL30" i="20" s="1"/>
  <c r="AY30" i="20" s="1"/>
  <c r="AO105" i="18" l="1"/>
  <c r="V104" i="18"/>
  <c r="BH30" i="20"/>
  <c r="AF30" i="20" s="1"/>
  <c r="E30" i="20" s="1"/>
  <c r="BJ30" i="20"/>
  <c r="AH30" i="20" s="1"/>
  <c r="J30" i="20" s="1"/>
  <c r="V29" i="20"/>
  <c r="T29" i="20"/>
  <c r="U29" i="20" s="1"/>
  <c r="BH105" i="18" l="1"/>
  <c r="BL105" i="18"/>
  <c r="AS105" i="18"/>
  <c r="BJ105" i="18"/>
  <c r="T105" i="18"/>
  <c r="AS30" i="20"/>
  <c r="AH105" i="18" l="1"/>
  <c r="BN105" i="18"/>
  <c r="BO105" i="18"/>
  <c r="AY105" i="18"/>
  <c r="BM105" i="18"/>
  <c r="AF105" i="18"/>
  <c r="BO30" i="20"/>
  <c r="AX30" i="20"/>
  <c r="AJ30" i="20" s="1"/>
  <c r="Q30" i="20" s="1"/>
  <c r="AL30" i="20" s="1"/>
  <c r="BN30" i="20"/>
  <c r="AG30" i="20"/>
  <c r="BM30" i="20"/>
  <c r="AE30" i="20"/>
  <c r="AJ105" i="18" l="1"/>
  <c r="Q105" i="18" s="1"/>
  <c r="R105" i="18" s="1"/>
  <c r="E105" i="18"/>
  <c r="J105" i="18"/>
  <c r="K105" i="18" s="1"/>
  <c r="AI105" i="18"/>
  <c r="D30" i="20"/>
  <c r="F30" i="20" s="1"/>
  <c r="AT30" i="20" s="1"/>
  <c r="AI30" i="20"/>
  <c r="I30" i="20"/>
  <c r="K30" i="20" s="1"/>
  <c r="P105" i="18" l="1"/>
  <c r="AK105" i="18" s="1"/>
  <c r="BK106" i="18"/>
  <c r="BI106" i="18"/>
  <c r="AC106" i="18"/>
  <c r="Z106" i="18" s="1"/>
  <c r="AU105" i="18"/>
  <c r="AQ107" i="18"/>
  <c r="F105" i="18"/>
  <c r="W105" i="18" s="1"/>
  <c r="X105" i="18" s="1"/>
  <c r="AL105" i="18"/>
  <c r="AR107" i="18"/>
  <c r="AD106" i="18"/>
  <c r="AA106" i="18" s="1"/>
  <c r="AV105" i="18"/>
  <c r="AB31" i="20"/>
  <c r="Y31" i="20" s="1"/>
  <c r="AP32" i="20"/>
  <c r="AQ32" i="20"/>
  <c r="AC31" i="20"/>
  <c r="Z31" i="20" s="1"/>
  <c r="AU30" i="20"/>
  <c r="BG31" i="20"/>
  <c r="BI31" i="20"/>
  <c r="P30" i="20"/>
  <c r="R30" i="20" s="1"/>
  <c r="AN105" i="18" l="1"/>
  <c r="AM105" i="18" s="1"/>
  <c r="Q105" i="1" s="1"/>
  <c r="CJ105" i="1" s="1"/>
  <c r="P105" i="1"/>
  <c r="AG106" i="18"/>
  <c r="H106" i="18"/>
  <c r="N106" i="1" s="1"/>
  <c r="AX106" i="18"/>
  <c r="O106" i="18"/>
  <c r="O106" i="1" s="1"/>
  <c r="AB106" i="18"/>
  <c r="Y106" i="18" s="1"/>
  <c r="AP107" i="18"/>
  <c r="AT105" i="18"/>
  <c r="BG106" i="18"/>
  <c r="B105" i="18"/>
  <c r="S105" i="18" s="1"/>
  <c r="BK31" i="20"/>
  <c r="AV30" i="20"/>
  <c r="AK30" i="20"/>
  <c r="B30" i="20" s="1"/>
  <c r="H31" i="20"/>
  <c r="AD31" i="20"/>
  <c r="AA31" i="20" s="1"/>
  <c r="AR32" i="20"/>
  <c r="W30" i="20"/>
  <c r="X30" i="20" s="1"/>
  <c r="C31" i="20"/>
  <c r="R105" i="1" l="1"/>
  <c r="AW105" i="18"/>
  <c r="I106" i="18"/>
  <c r="AE106" i="18"/>
  <c r="C106" i="18"/>
  <c r="M106" i="1" s="1"/>
  <c r="L105" i="1"/>
  <c r="U105" i="18"/>
  <c r="S105" i="1" s="1"/>
  <c r="AN30" i="20"/>
  <c r="AM30" i="20" s="1"/>
  <c r="S30" i="20"/>
  <c r="O31" i="20"/>
  <c r="D106" i="18" l="1"/>
  <c r="AO106" i="18"/>
  <c r="V105" i="18"/>
  <c r="AW30" i="20"/>
  <c r="T30" i="20" s="1"/>
  <c r="U30" i="20" s="1"/>
  <c r="BJ106" i="18" l="1"/>
  <c r="BL106" i="18"/>
  <c r="AS106" i="18"/>
  <c r="BH106" i="18"/>
  <c r="AO31" i="20"/>
  <c r="V30" i="20"/>
  <c r="BM106" i="18" l="1"/>
  <c r="AF106" i="18"/>
  <c r="BO106" i="18"/>
  <c r="AY106" i="18"/>
  <c r="BN106" i="18"/>
  <c r="AH106" i="18"/>
  <c r="BL31" i="20"/>
  <c r="AY31" i="20" s="1"/>
  <c r="AS31" i="20"/>
  <c r="BH31" i="20"/>
  <c r="AF31" i="20" s="1"/>
  <c r="E31" i="20" s="1"/>
  <c r="BJ31" i="20"/>
  <c r="AH31" i="20" s="1"/>
  <c r="J31" i="20" s="1"/>
  <c r="J106" i="18" l="1"/>
  <c r="K106" i="18" s="1"/>
  <c r="BI107" i="18" s="1"/>
  <c r="AI106" i="18"/>
  <c r="E106" i="18"/>
  <c r="AJ106" i="18"/>
  <c r="Q106" i="18" s="1"/>
  <c r="R106" i="18" s="1"/>
  <c r="BN31" i="20"/>
  <c r="AG31" i="20"/>
  <c r="BM31" i="20"/>
  <c r="AE31" i="20"/>
  <c r="AX31" i="20"/>
  <c r="AJ31" i="20" s="1"/>
  <c r="Q31" i="20" s="1"/>
  <c r="AL31" i="20" s="1"/>
  <c r="BO31" i="20"/>
  <c r="AV106" i="18" l="1"/>
  <c r="AV107" i="18" s="1"/>
  <c r="AD107" i="18"/>
  <c r="AA107" i="18" s="1"/>
  <c r="AR108" i="18"/>
  <c r="AL106" i="18"/>
  <c r="F106" i="18"/>
  <c r="BK107" i="18"/>
  <c r="P106" i="18"/>
  <c r="AK106" i="18" s="1"/>
  <c r="W106" i="18"/>
  <c r="X106" i="18" s="1"/>
  <c r="AQ108" i="18"/>
  <c r="AC107" i="18"/>
  <c r="Z107" i="18" s="1"/>
  <c r="AU106" i="18"/>
  <c r="AU107" i="18" s="1"/>
  <c r="D31" i="20"/>
  <c r="AI31" i="20"/>
  <c r="I31" i="20"/>
  <c r="K31" i="20" s="1"/>
  <c r="B106" i="18" l="1"/>
  <c r="L106" i="1" s="1"/>
  <c r="AT106" i="18"/>
  <c r="AT107" i="18" s="1"/>
  <c r="AB107" i="18"/>
  <c r="Y107" i="18" s="1"/>
  <c r="AP108" i="18"/>
  <c r="BG107" i="18"/>
  <c r="AN106" i="18"/>
  <c r="AM106" i="18" s="1"/>
  <c r="Q106" i="1" s="1"/>
  <c r="CJ106" i="1" s="1"/>
  <c r="S106" i="18"/>
  <c r="P106" i="1"/>
  <c r="AX107" i="18"/>
  <c r="O107" i="18"/>
  <c r="O107" i="1" s="1"/>
  <c r="AG107" i="18"/>
  <c r="I107" i="18" s="1"/>
  <c r="H107" i="18"/>
  <c r="N107" i="1" s="1"/>
  <c r="BI32" i="20"/>
  <c r="AU31" i="20"/>
  <c r="P31" i="20"/>
  <c r="R31" i="20" s="1"/>
  <c r="BK32" i="20" s="1"/>
  <c r="AC32" i="20"/>
  <c r="Z32" i="20" s="1"/>
  <c r="AQ33" i="20"/>
  <c r="F31" i="20"/>
  <c r="AT31" i="20" s="1"/>
  <c r="T106" i="18" l="1"/>
  <c r="U106" i="18" s="1"/>
  <c r="S106" i="1" s="1"/>
  <c r="R106" i="1"/>
  <c r="AW106" i="18"/>
  <c r="AE107" i="18"/>
  <c r="C107" i="18"/>
  <c r="M107" i="1" s="1"/>
  <c r="AK31" i="20"/>
  <c r="B31" i="20" s="1"/>
  <c r="AB32" i="20"/>
  <c r="Y32" i="20" s="1"/>
  <c r="AP33" i="20"/>
  <c r="BG32" i="20"/>
  <c r="H32" i="20"/>
  <c r="AR33" i="20"/>
  <c r="AD32" i="20"/>
  <c r="AA32" i="20" s="1"/>
  <c r="W31" i="20"/>
  <c r="X31" i="20" s="1"/>
  <c r="AV31" i="20"/>
  <c r="D107" i="18" l="1"/>
  <c r="V106" i="18"/>
  <c r="AO107" i="18"/>
  <c r="C32" i="20"/>
  <c r="O32" i="20"/>
  <c r="AN31" i="20"/>
  <c r="AM31" i="20" s="1"/>
  <c r="S31" i="20"/>
  <c r="BL107" i="18" l="1"/>
  <c r="BJ107" i="18"/>
  <c r="BH107" i="18"/>
  <c r="AS107" i="18"/>
  <c r="T107" i="18"/>
  <c r="AW31" i="20"/>
  <c r="T31" i="20" s="1"/>
  <c r="U31" i="20" s="1"/>
  <c r="BM107" i="18" l="1"/>
  <c r="AF107" i="18"/>
  <c r="BN107" i="18"/>
  <c r="AH107" i="18"/>
  <c r="BO107" i="18"/>
  <c r="AY107" i="18"/>
  <c r="AO32" i="20"/>
  <c r="V31" i="20"/>
  <c r="J107" i="18" l="1"/>
  <c r="K107" i="18" s="1"/>
  <c r="AI107" i="18"/>
  <c r="E107" i="18"/>
  <c r="AJ107" i="18"/>
  <c r="Q107" i="18" s="1"/>
  <c r="AS32" i="20"/>
  <c r="BJ32" i="20"/>
  <c r="AH32" i="20" s="1"/>
  <c r="J32" i="20" s="1"/>
  <c r="BH32" i="20"/>
  <c r="AF32" i="20" s="1"/>
  <c r="E32" i="20" s="1"/>
  <c r="BL32" i="20"/>
  <c r="AY32" i="20" s="1"/>
  <c r="F107" i="18" l="1"/>
  <c r="AL107" i="18"/>
  <c r="P107" i="18"/>
  <c r="AK107" i="18" s="1"/>
  <c r="BI108" i="18"/>
  <c r="AC108" i="18"/>
  <c r="Z108" i="18" s="1"/>
  <c r="AQ109" i="18"/>
  <c r="BM32" i="20"/>
  <c r="AE32" i="20"/>
  <c r="BN32" i="20"/>
  <c r="AG32" i="20"/>
  <c r="AX32" i="20"/>
  <c r="AJ32" i="20" s="1"/>
  <c r="Q32" i="20" s="1"/>
  <c r="BO32" i="20"/>
  <c r="R107" i="18" l="1"/>
  <c r="B107" i="18"/>
  <c r="H108" i="18"/>
  <c r="N108" i="1" s="1"/>
  <c r="AG108" i="18"/>
  <c r="AB108" i="18"/>
  <c r="Y108" i="18" s="1"/>
  <c r="AP109" i="18"/>
  <c r="BG108" i="18"/>
  <c r="AL32" i="20"/>
  <c r="I32" i="20"/>
  <c r="K32" i="20" s="1"/>
  <c r="D32" i="20"/>
  <c r="F32" i="20" s="1"/>
  <c r="AT32" i="20" s="1"/>
  <c r="AI32" i="20"/>
  <c r="AR109" i="18" l="1"/>
  <c r="AD108" i="18"/>
  <c r="AA108" i="18" s="1"/>
  <c r="O108" i="18" s="1"/>
  <c r="O108" i="1" s="1"/>
  <c r="BK108" i="18"/>
  <c r="W107" i="18"/>
  <c r="X107" i="18" s="1"/>
  <c r="C108" i="18"/>
  <c r="M108" i="1" s="1"/>
  <c r="I108" i="18"/>
  <c r="L107" i="1"/>
  <c r="AC33" i="20"/>
  <c r="Z33" i="20" s="1"/>
  <c r="H33" i="20" s="1"/>
  <c r="AQ34" i="20"/>
  <c r="AU32" i="20"/>
  <c r="BI33" i="20"/>
  <c r="AP34" i="20"/>
  <c r="AB33" i="20"/>
  <c r="Y33" i="20" s="1"/>
  <c r="BG33" i="20"/>
  <c r="P32" i="20"/>
  <c r="AV32" i="20"/>
  <c r="S107" i="18" l="1"/>
  <c r="AN107" i="18"/>
  <c r="AM107" i="18" s="1"/>
  <c r="Q107" i="1" s="1"/>
  <c r="CJ107" i="1" s="1"/>
  <c r="P107" i="1"/>
  <c r="AK32" i="20"/>
  <c r="B32" i="20" s="1"/>
  <c r="R32" i="20"/>
  <c r="C33" i="20"/>
  <c r="U107" i="18" l="1"/>
  <c r="S107" i="1" s="1"/>
  <c r="AW107" i="18"/>
  <c r="R107" i="1"/>
  <c r="AD33" i="20"/>
  <c r="AA33" i="20" s="1"/>
  <c r="AR34" i="20"/>
  <c r="W32" i="20"/>
  <c r="X32" i="20" s="1"/>
  <c r="BK33" i="20"/>
  <c r="V107" i="18" l="1"/>
  <c r="AO108" i="18"/>
  <c r="AF108" i="18"/>
  <c r="AY108" i="18"/>
  <c r="S32" i="20"/>
  <c r="AN32" i="20"/>
  <c r="AM32" i="20" s="1"/>
  <c r="O33" i="20"/>
  <c r="BJ108" i="18" l="1"/>
  <c r="BL108" i="18"/>
  <c r="AS108" i="18"/>
  <c r="BH108" i="18"/>
  <c r="E108" i="18"/>
  <c r="AW32" i="20"/>
  <c r="AE108" i="18" l="1"/>
  <c r="BM108" i="18"/>
  <c r="AX108" i="18"/>
  <c r="BO108" i="18"/>
  <c r="BN108" i="18"/>
  <c r="AH108" i="18"/>
  <c r="F108" i="18"/>
  <c r="T32" i="20"/>
  <c r="U32" i="20" s="1"/>
  <c r="AO33" i="20"/>
  <c r="V32" i="20"/>
  <c r="AF33" i="20"/>
  <c r="AJ108" i="18" l="1"/>
  <c r="Q108" i="18" s="1"/>
  <c r="R108" i="18" s="1"/>
  <c r="J108" i="18"/>
  <c r="D108" i="18"/>
  <c r="AI108" i="18"/>
  <c r="AT108" i="18"/>
  <c r="AB109" i="18"/>
  <c r="Y109" i="18" s="1"/>
  <c r="AP110" i="18"/>
  <c r="BG109" i="18"/>
  <c r="BH33" i="20"/>
  <c r="BL33" i="20"/>
  <c r="AY33" i="20" s="1"/>
  <c r="AS33" i="20"/>
  <c r="BJ33" i="20"/>
  <c r="E33" i="20"/>
  <c r="P108" i="18" l="1"/>
  <c r="AK108" i="18" s="1"/>
  <c r="BK109" i="18"/>
  <c r="K108" i="18"/>
  <c r="AL108" i="18"/>
  <c r="AV108" i="18"/>
  <c r="AD109" i="18"/>
  <c r="AA109" i="18" s="1"/>
  <c r="O109" i="18" s="1"/>
  <c r="O109" i="1" s="1"/>
  <c r="AR110" i="18"/>
  <c r="C109" i="18"/>
  <c r="M109" i="1" s="1"/>
  <c r="AE109" i="18"/>
  <c r="AH33" i="20"/>
  <c r="AG33" i="20"/>
  <c r="BN33" i="20"/>
  <c r="AX33" i="20"/>
  <c r="BO33" i="20"/>
  <c r="AE33" i="20"/>
  <c r="BM33" i="20"/>
  <c r="BI109" i="18" l="1"/>
  <c r="AQ110" i="18"/>
  <c r="AC109" i="18"/>
  <c r="Z109" i="18" s="1"/>
  <c r="AU108" i="18"/>
  <c r="W108" i="18"/>
  <c r="X108" i="18" s="1"/>
  <c r="B108" i="18"/>
  <c r="L108" i="1" s="1"/>
  <c r="D109" i="18"/>
  <c r="D33" i="20"/>
  <c r="F33" i="20" s="1"/>
  <c r="AT33" i="20" s="1"/>
  <c r="AI33" i="20"/>
  <c r="P33" i="20" s="1"/>
  <c r="I33" i="20"/>
  <c r="J33" i="20"/>
  <c r="AJ33" i="20"/>
  <c r="Q33" i="20" s="1"/>
  <c r="R33" i="20" s="1"/>
  <c r="AB34" i="20" l="1"/>
  <c r="Y34" i="20" s="1"/>
  <c r="C34" i="20" s="1"/>
  <c r="BG34" i="20"/>
  <c r="AP35" i="20"/>
  <c r="P108" i="1"/>
  <c r="AN108" i="18"/>
  <c r="AM108" i="18" s="1"/>
  <c r="Q108" i="1" s="1"/>
  <c r="CJ108" i="1" s="1"/>
  <c r="S108" i="18"/>
  <c r="AG109" i="18"/>
  <c r="I109" i="18" s="1"/>
  <c r="H109" i="18"/>
  <c r="N109" i="1" s="1"/>
  <c r="BK34" i="20"/>
  <c r="AD34" i="20"/>
  <c r="AA34" i="20" s="1"/>
  <c r="O34" i="20" s="1"/>
  <c r="AR35" i="20"/>
  <c r="AV33" i="20"/>
  <c r="K33" i="20"/>
  <c r="AL33" i="20"/>
  <c r="AK33" i="20"/>
  <c r="R108" i="1" l="1"/>
  <c r="AW108" i="18"/>
  <c r="B33" i="20"/>
  <c r="AU33" i="20"/>
  <c r="AC34" i="20"/>
  <c r="Z34" i="20" s="1"/>
  <c r="H34" i="20" s="1"/>
  <c r="AQ35" i="20"/>
  <c r="W33" i="20"/>
  <c r="X33" i="20" s="1"/>
  <c r="BI34" i="20"/>
  <c r="T108" i="18" l="1"/>
  <c r="U108" i="18" s="1"/>
  <c r="S108" i="1" s="1"/>
  <c r="AO109" i="18"/>
  <c r="V108" i="18"/>
  <c r="AY109" i="18"/>
  <c r="S33" i="20"/>
  <c r="AN33" i="20"/>
  <c r="AM33" i="20" s="1"/>
  <c r="BL109" i="18" l="1"/>
  <c r="AS109" i="18"/>
  <c r="BH109" i="18"/>
  <c r="BJ109" i="18"/>
  <c r="AW33" i="20"/>
  <c r="AH109" i="18" l="1"/>
  <c r="BN109" i="18"/>
  <c r="BM109" i="18"/>
  <c r="AF109" i="18"/>
  <c r="AX109" i="18"/>
  <c r="BO109" i="18"/>
  <c r="F109" i="18"/>
  <c r="AT109" i="18" s="1"/>
  <c r="T33" i="20"/>
  <c r="U33" i="20" s="1"/>
  <c r="V33" i="20"/>
  <c r="AO34" i="20"/>
  <c r="E109" i="18" l="1"/>
  <c r="AJ109" i="18"/>
  <c r="Q109" i="18" s="1"/>
  <c r="AI109" i="18"/>
  <c r="P109" i="18" s="1"/>
  <c r="AK109" i="18" s="1"/>
  <c r="J109" i="18"/>
  <c r="K109" i="18" s="1"/>
  <c r="AP112" i="18"/>
  <c r="AP111" i="18"/>
  <c r="AB111" i="18"/>
  <c r="AP113" i="18"/>
  <c r="AB110" i="18"/>
  <c r="AT110" i="18"/>
  <c r="AT111" i="18" s="1"/>
  <c r="AT112" i="18" s="1"/>
  <c r="AT113" i="18" s="1"/>
  <c r="AT114" i="18" s="1"/>
  <c r="AT115" i="18" s="1"/>
  <c r="AT116" i="18" s="1"/>
  <c r="AT117" i="18" s="1"/>
  <c r="AT118" i="18" s="1"/>
  <c r="AT119" i="18" s="1"/>
  <c r="AT120" i="18" s="1"/>
  <c r="AT121" i="18" s="1"/>
  <c r="AT122" i="18" s="1"/>
  <c r="AT123" i="18" s="1"/>
  <c r="AT124" i="18" s="1"/>
  <c r="AT125" i="18" s="1"/>
  <c r="AT126" i="18" s="1"/>
  <c r="AT127" i="18" s="1"/>
  <c r="AT128" i="18" s="1"/>
  <c r="AT129" i="18" s="1"/>
  <c r="AT130" i="18" s="1"/>
  <c r="AT131" i="18" s="1"/>
  <c r="AT132" i="18" s="1"/>
  <c r="AT133" i="18" s="1"/>
  <c r="AT134" i="18" s="1"/>
  <c r="AT135" i="18" s="1"/>
  <c r="AT136" i="18" s="1"/>
  <c r="AT137" i="18" s="1"/>
  <c r="AT138" i="18" s="1"/>
  <c r="AT139" i="18" s="1"/>
  <c r="AT140" i="18" s="1"/>
  <c r="AT141" i="18" s="1"/>
  <c r="AT142" i="18" s="1"/>
  <c r="AT143" i="18" s="1"/>
  <c r="AT144" i="18" s="1"/>
  <c r="AT145" i="18" s="1"/>
  <c r="AT146" i="18" s="1"/>
  <c r="AT147" i="18" s="1"/>
  <c r="AT148" i="18" s="1"/>
  <c r="AT149" i="18" s="1"/>
  <c r="AT150" i="18" s="1"/>
  <c r="AT151" i="18" s="1"/>
  <c r="AT152" i="18" s="1"/>
  <c r="AT153" i="18" s="1"/>
  <c r="AT154" i="18" s="1"/>
  <c r="AT155" i="18" s="1"/>
  <c r="AT156" i="18" s="1"/>
  <c r="AT157" i="18" s="1"/>
  <c r="AT158" i="18" s="1"/>
  <c r="AT159" i="18" s="1"/>
  <c r="AT160" i="18" s="1"/>
  <c r="AT161" i="18" s="1"/>
  <c r="AT162" i="18" s="1"/>
  <c r="AT163" i="18" s="1"/>
  <c r="BH34" i="20"/>
  <c r="AS34" i="20"/>
  <c r="BJ34" i="20"/>
  <c r="BL34" i="20"/>
  <c r="AU109" i="18" l="1"/>
  <c r="AU110" i="18" s="1"/>
  <c r="AU111" i="18" s="1"/>
  <c r="AU112" i="18" s="1"/>
  <c r="AU113" i="18" s="1"/>
  <c r="AU114" i="18" s="1"/>
  <c r="AU115" i="18" s="1"/>
  <c r="AU116" i="18" s="1"/>
  <c r="AU117" i="18" s="1"/>
  <c r="AU118" i="18" s="1"/>
  <c r="AU119" i="18" s="1"/>
  <c r="AU120" i="18" s="1"/>
  <c r="AU121" i="18" s="1"/>
  <c r="AU122" i="18" s="1"/>
  <c r="AU123" i="18" s="1"/>
  <c r="AU124" i="18" s="1"/>
  <c r="AU125" i="18" s="1"/>
  <c r="AU126" i="18" s="1"/>
  <c r="AU127" i="18" s="1"/>
  <c r="AU128" i="18" s="1"/>
  <c r="AU129" i="18" s="1"/>
  <c r="AU130" i="18" s="1"/>
  <c r="AU131" i="18" s="1"/>
  <c r="AU132" i="18" s="1"/>
  <c r="AU133" i="18" s="1"/>
  <c r="AU134" i="18" s="1"/>
  <c r="AU135" i="18" s="1"/>
  <c r="AU136" i="18" s="1"/>
  <c r="AU137" i="18" s="1"/>
  <c r="AU138" i="18" s="1"/>
  <c r="AU139" i="18" s="1"/>
  <c r="AU140" i="18" s="1"/>
  <c r="AU141" i="18" s="1"/>
  <c r="AU142" i="18" s="1"/>
  <c r="AU143" i="18" s="1"/>
  <c r="AU144" i="18" s="1"/>
  <c r="AU145" i="18" s="1"/>
  <c r="AU146" i="18" s="1"/>
  <c r="AU147" i="18" s="1"/>
  <c r="AU148" i="18" s="1"/>
  <c r="AU149" i="18" s="1"/>
  <c r="AU150" i="18" s="1"/>
  <c r="AU151" i="18" s="1"/>
  <c r="AU152" i="18" s="1"/>
  <c r="AU153" i="18" s="1"/>
  <c r="AU154" i="18" s="1"/>
  <c r="AU155" i="18" s="1"/>
  <c r="AU156" i="18" s="1"/>
  <c r="AU157" i="18" s="1"/>
  <c r="AU158" i="18" s="1"/>
  <c r="AU159" i="18" s="1"/>
  <c r="AU160" i="18" s="1"/>
  <c r="AU161" i="18" s="1"/>
  <c r="AU162" i="18" s="1"/>
  <c r="AU163" i="18" s="1"/>
  <c r="AQ111" i="18"/>
  <c r="AQ112" i="18"/>
  <c r="AC110" i="18"/>
  <c r="AC111" i="18"/>
  <c r="AQ113" i="18"/>
  <c r="R109" i="18"/>
  <c r="AL109" i="18"/>
  <c r="B109" i="18" s="1"/>
  <c r="L109" i="1" s="1"/>
  <c r="AX34" i="20"/>
  <c r="BO34" i="20"/>
  <c r="AY34" i="20"/>
  <c r="AH34" i="20"/>
  <c r="J34" i="20" s="1"/>
  <c r="BN34" i="20"/>
  <c r="AG34" i="20"/>
  <c r="I34" i="20" s="1"/>
  <c r="AE34" i="20"/>
  <c r="D34" i="20" s="1"/>
  <c r="AF34" i="20"/>
  <c r="BM34" i="20"/>
  <c r="K34" i="20" l="1"/>
  <c r="AQ36" i="20" s="1"/>
  <c r="AV109" i="18"/>
  <c r="AV110" i="18" s="1"/>
  <c r="AV111" i="18" s="1"/>
  <c r="AV112" i="18" s="1"/>
  <c r="AV113" i="18" s="1"/>
  <c r="AV114" i="18" s="1"/>
  <c r="AV115" i="18" s="1"/>
  <c r="AV116" i="18" s="1"/>
  <c r="AV117" i="18" s="1"/>
  <c r="AV118" i="18" s="1"/>
  <c r="AV119" i="18" s="1"/>
  <c r="AV120" i="18" s="1"/>
  <c r="AV121" i="18" s="1"/>
  <c r="AV122" i="18" s="1"/>
  <c r="AV123" i="18" s="1"/>
  <c r="AV124" i="18" s="1"/>
  <c r="AV125" i="18" s="1"/>
  <c r="AV126" i="18" s="1"/>
  <c r="AV127" i="18" s="1"/>
  <c r="AV128" i="18" s="1"/>
  <c r="AV129" i="18" s="1"/>
  <c r="AV130" i="18" s="1"/>
  <c r="AV131" i="18" s="1"/>
  <c r="AV132" i="18" s="1"/>
  <c r="AV133" i="18" s="1"/>
  <c r="AV134" i="18" s="1"/>
  <c r="AV135" i="18" s="1"/>
  <c r="AV136" i="18" s="1"/>
  <c r="AV137" i="18" s="1"/>
  <c r="AV138" i="18" s="1"/>
  <c r="AV139" i="18" s="1"/>
  <c r="AV140" i="18" s="1"/>
  <c r="AV141" i="18" s="1"/>
  <c r="AV142" i="18" s="1"/>
  <c r="AV143" i="18" s="1"/>
  <c r="AV144" i="18" s="1"/>
  <c r="AV145" i="18" s="1"/>
  <c r="AV146" i="18" s="1"/>
  <c r="AV147" i="18" s="1"/>
  <c r="AV148" i="18" s="1"/>
  <c r="AV149" i="18" s="1"/>
  <c r="AV150" i="18" s="1"/>
  <c r="AV151" i="18" s="1"/>
  <c r="AV152" i="18" s="1"/>
  <c r="AV153" i="18" s="1"/>
  <c r="AV154" i="18" s="1"/>
  <c r="AV155" i="18" s="1"/>
  <c r="AV156" i="18" s="1"/>
  <c r="AV157" i="18" s="1"/>
  <c r="AV158" i="18" s="1"/>
  <c r="AV159" i="18" s="1"/>
  <c r="AV160" i="18" s="1"/>
  <c r="AV161" i="18" s="1"/>
  <c r="AV162" i="18" s="1"/>
  <c r="AV163" i="18" s="1"/>
  <c r="AD110" i="18"/>
  <c r="AR111" i="18"/>
  <c r="AD111" i="18"/>
  <c r="AR113" i="18"/>
  <c r="AR112" i="18"/>
  <c r="W109" i="18"/>
  <c r="X109" i="18" s="1"/>
  <c r="E34" i="20"/>
  <c r="AJ34" i="20"/>
  <c r="Q34" i="20" s="1"/>
  <c r="AI34" i="20"/>
  <c r="AC35" i="20" l="1"/>
  <c r="Z35" i="20" s="1"/>
  <c r="H35" i="20" s="1"/>
  <c r="BI35" i="20"/>
  <c r="AU34" i="20"/>
  <c r="S109" i="18"/>
  <c r="O116" i="18"/>
  <c r="O115" i="18"/>
  <c r="P109" i="1"/>
  <c r="AN109" i="18"/>
  <c r="AM109" i="18" s="1"/>
  <c r="Q109" i="1" s="1"/>
  <c r="CJ109" i="1" s="1"/>
  <c r="P34" i="20"/>
  <c r="AK34" i="20" s="1"/>
  <c r="F34" i="20"/>
  <c r="AL34" i="20"/>
  <c r="R34" i="20" l="1"/>
  <c r="AW109" i="18"/>
  <c r="R109" i="1"/>
  <c r="BG35" i="20"/>
  <c r="AT34" i="20"/>
  <c r="AP36" i="20"/>
  <c r="AB35" i="20"/>
  <c r="Y35" i="20" s="1"/>
  <c r="C35" i="20" s="1"/>
  <c r="W34" i="20"/>
  <c r="X34" i="20" s="1"/>
  <c r="B34" i="20"/>
  <c r="BK35" i="20" l="1"/>
  <c r="AR36" i="20"/>
  <c r="AV34" i="20"/>
  <c r="AD35" i="20"/>
  <c r="AA35" i="20" s="1"/>
  <c r="O35" i="20" s="1"/>
  <c r="V109" i="18"/>
  <c r="T109" i="18"/>
  <c r="U109" i="18" s="1"/>
  <c r="AL8" i="20"/>
  <c r="AN34" i="20"/>
  <c r="AM34" i="20" s="1"/>
  <c r="S34" i="20"/>
  <c r="S109" i="1" l="1"/>
  <c r="O114" i="18" a="1"/>
  <c r="O114" i="18" s="1"/>
  <c r="AW34" i="20"/>
  <c r="AH35" i="20"/>
  <c r="T34" i="20" l="1"/>
  <c r="U34" i="20" s="1"/>
  <c r="V34" i="20"/>
  <c r="AO35" i="20"/>
  <c r="J35" i="20"/>
  <c r="BL35" i="20" l="1"/>
  <c r="AX35" i="20" s="1"/>
  <c r="BJ35" i="20"/>
  <c r="BH35" i="20"/>
  <c r="AE35" i="20" s="1"/>
  <c r="D35" i="20" s="1"/>
  <c r="AS35" i="20"/>
  <c r="AF35" i="20" l="1"/>
  <c r="BM35" i="20"/>
  <c r="AG35" i="20"/>
  <c r="I35" i="20" s="1"/>
  <c r="K35" i="20" s="1"/>
  <c r="AU35" i="20" s="1"/>
  <c r="BN35" i="20"/>
  <c r="AY35" i="20"/>
  <c r="AI35" i="20" s="1"/>
  <c r="BO35" i="20"/>
  <c r="AC36" i="20" l="1"/>
  <c r="Z36" i="20" s="1"/>
  <c r="H36" i="20" s="1"/>
  <c r="AQ37" i="20"/>
  <c r="BI36" i="20"/>
  <c r="P35" i="20"/>
  <c r="AK35" i="20" s="1"/>
  <c r="E35" i="20"/>
  <c r="AJ35" i="20"/>
  <c r="Q35" i="20" s="1"/>
  <c r="R35" i="20" s="1"/>
  <c r="AR37" i="20" l="1"/>
  <c r="AD36" i="20"/>
  <c r="AA36" i="20" s="1"/>
  <c r="O36" i="20" s="1"/>
  <c r="AV35" i="20"/>
  <c r="F35" i="20"/>
  <c r="AL35" i="20"/>
  <c r="B35" i="20" s="1"/>
  <c r="BK36" i="20"/>
  <c r="AP37" i="20" l="1"/>
  <c r="AB36" i="20"/>
  <c r="Y36" i="20" s="1"/>
  <c r="C36" i="20" s="1"/>
  <c r="AT35" i="20"/>
  <c r="W35" i="20"/>
  <c r="X35" i="20" s="1"/>
  <c r="BG36" i="20"/>
  <c r="AN35" i="20" l="1"/>
  <c r="AM35" i="20" s="1"/>
  <c r="S35" i="20"/>
  <c r="AW35" i="20" l="1"/>
  <c r="T35" i="20" l="1"/>
  <c r="U35" i="20" s="1"/>
  <c r="AO36" i="20"/>
  <c r="V35" i="20"/>
  <c r="BJ36" i="20" l="1"/>
  <c r="BL36" i="20"/>
  <c r="AX36" i="20" s="1"/>
  <c r="BH36" i="20"/>
  <c r="AE36" i="20" s="1"/>
  <c r="D36" i="20" s="1"/>
  <c r="AS36" i="20"/>
  <c r="AF36" i="20" l="1"/>
  <c r="BM36" i="20"/>
  <c r="AY36" i="20"/>
  <c r="BO36" i="20"/>
  <c r="AH36" i="20"/>
  <c r="BN36" i="20"/>
  <c r="AG36" i="20"/>
  <c r="I36" i="20" s="1"/>
  <c r="E36" i="20" l="1"/>
  <c r="F36" i="20" s="1"/>
  <c r="AJ36" i="20"/>
  <c r="Q36" i="20" s="1"/>
  <c r="J36" i="20"/>
  <c r="K36" i="20" s="1"/>
  <c r="AI36" i="20"/>
  <c r="BG37" i="20" l="1"/>
  <c r="AT36" i="20"/>
  <c r="AL36" i="20"/>
  <c r="BI37" i="20"/>
  <c r="AU36" i="20"/>
  <c r="AQ38" i="20"/>
  <c r="AC37" i="20"/>
  <c r="Z37" i="20" s="1"/>
  <c r="P36" i="20"/>
  <c r="AP38" i="20"/>
  <c r="AB37" i="20"/>
  <c r="Y37" i="20" s="1"/>
  <c r="R36" i="20" l="1"/>
  <c r="AV36" i="20" s="1"/>
  <c r="AK36" i="20"/>
  <c r="B36" i="20" s="1"/>
  <c r="H37" i="20"/>
  <c r="C37" i="20"/>
  <c r="AR38" i="20" l="1"/>
  <c r="AD37" i="20"/>
  <c r="AA37" i="20" s="1"/>
  <c r="W36" i="20"/>
  <c r="X36" i="20" s="1"/>
  <c r="BK37" i="20"/>
  <c r="AN36" i="20" l="1"/>
  <c r="AM36" i="20" s="1"/>
  <c r="S36" i="20"/>
  <c r="O37" i="20"/>
  <c r="AW36" i="20" l="1"/>
  <c r="T36" i="20" s="1"/>
  <c r="U36" i="20" s="1"/>
  <c r="AO37" i="20" l="1"/>
  <c r="V36" i="20"/>
  <c r="BH37" i="20" l="1"/>
  <c r="AE37" i="20" s="1"/>
  <c r="D37" i="20" s="1"/>
  <c r="BJ37" i="20"/>
  <c r="AG37" i="20" s="1"/>
  <c r="I37" i="20" s="1"/>
  <c r="AS37" i="20"/>
  <c r="BL37" i="20"/>
  <c r="AX37" i="20" s="1"/>
  <c r="BM37" i="20" l="1"/>
  <c r="AF37" i="20"/>
  <c r="BO37" i="20"/>
  <c r="AY37" i="20"/>
  <c r="BN37" i="20"/>
  <c r="AH37" i="20"/>
  <c r="J37" i="20" l="1"/>
  <c r="K37" i="20" s="1"/>
  <c r="AI37" i="20"/>
  <c r="E37" i="20"/>
  <c r="AJ37" i="20"/>
  <c r="Q37" i="20" s="1"/>
  <c r="F37" i="20" l="1"/>
  <c r="AL37" i="20"/>
  <c r="P37" i="20"/>
  <c r="AK37" i="20" s="1"/>
  <c r="BI38" i="20"/>
  <c r="AC38" i="20"/>
  <c r="Z38" i="20" s="1"/>
  <c r="AQ39" i="20"/>
  <c r="AU37" i="20"/>
  <c r="B37" i="20" l="1"/>
  <c r="R37" i="20"/>
  <c r="H38" i="20"/>
  <c r="BG38" i="20"/>
  <c r="AB38" i="20"/>
  <c r="Y38" i="20" s="1"/>
  <c r="C38" i="20" s="1"/>
  <c r="AP39" i="20"/>
  <c r="AT37" i="20"/>
  <c r="BK38" i="20" l="1"/>
  <c r="AV37" i="20"/>
  <c r="AD38" i="20"/>
  <c r="AA38" i="20" s="1"/>
  <c r="AR39" i="20"/>
  <c r="W37" i="20"/>
  <c r="X37" i="20" s="1"/>
  <c r="AN37" i="20" l="1"/>
  <c r="AM37" i="20" s="1"/>
  <c r="S37" i="20"/>
  <c r="AX38" i="20"/>
  <c r="O38" i="20"/>
  <c r="AW37" i="20" l="1"/>
  <c r="AO38" i="20" l="1"/>
  <c r="V37" i="20"/>
  <c r="T37" i="20"/>
  <c r="U37" i="20" s="1"/>
  <c r="AS38" i="20" l="1"/>
  <c r="BJ38" i="20"/>
  <c r="AH38" i="20" s="1"/>
  <c r="J38" i="20" s="1"/>
  <c r="BL38" i="20"/>
  <c r="BH38" i="20"/>
  <c r="AF38" i="20" s="1"/>
  <c r="E38" i="20" s="1"/>
  <c r="AE38" i="20" l="1"/>
  <c r="BM38" i="20"/>
  <c r="AG38" i="20"/>
  <c r="I38" i="20" s="1"/>
  <c r="K38" i="20" s="1"/>
  <c r="BN38" i="20"/>
  <c r="BO38" i="20"/>
  <c r="AY38" i="20"/>
  <c r="AJ38" i="20" s="1"/>
  <c r="Q38" i="20" s="1"/>
  <c r="AL38" i="20" s="1"/>
  <c r="AU38" i="20"/>
  <c r="AQ40" i="20" l="1"/>
  <c r="AC39" i="20"/>
  <c r="Z39" i="20" s="1"/>
  <c r="H39" i="20" s="1"/>
  <c r="BI39" i="20"/>
  <c r="D38" i="20"/>
  <c r="F38" i="20" s="1"/>
  <c r="BG39" i="20" s="1"/>
  <c r="AI38" i="20"/>
  <c r="P38" i="20" s="1"/>
  <c r="R38" i="20" s="1"/>
  <c r="AB39" i="20" l="1"/>
  <c r="Y39" i="20" s="1"/>
  <c r="C39" i="20" s="1"/>
  <c r="AP40" i="20"/>
  <c r="AK38" i="20"/>
  <c r="B38" i="20" s="1"/>
  <c r="AT38" i="20"/>
  <c r="AD39" i="20"/>
  <c r="AA39" i="20" s="1"/>
  <c r="O39" i="20" s="1"/>
  <c r="AR40" i="20"/>
  <c r="AV38" i="20"/>
  <c r="BK39" i="20"/>
  <c r="W38" i="20"/>
  <c r="X38" i="20" s="1"/>
  <c r="S38" i="20" l="1"/>
  <c r="AN38" i="20"/>
  <c r="AM38" i="20" s="1"/>
  <c r="AW38" i="20" l="1"/>
  <c r="T38" i="20" s="1"/>
  <c r="U38" i="20" s="1"/>
  <c r="AO39" i="20" l="1"/>
  <c r="V38" i="20"/>
  <c r="AV10" i="22"/>
  <c r="BM11" i="22" s="1"/>
  <c r="AX11" i="22" s="1"/>
  <c r="AU10" i="22"/>
  <c r="BK11" i="22" s="1"/>
  <c r="AH11" i="22" s="1"/>
  <c r="J11" i="22" s="1"/>
  <c r="BH39" i="20" l="1"/>
  <c r="AE39" i="20" s="1"/>
  <c r="D39" i="20" s="1"/>
  <c r="BJ39" i="20"/>
  <c r="AG39" i="20" s="1"/>
  <c r="I39" i="20" s="1"/>
  <c r="BL39" i="20"/>
  <c r="AX39" i="20" s="1"/>
  <c r="AS39" i="20"/>
  <c r="BO11" i="22"/>
  <c r="AG11" i="22"/>
  <c r="AY39" i="20" l="1"/>
  <c r="BO39" i="20"/>
  <c r="AH39" i="20"/>
  <c r="BN39" i="20"/>
  <c r="AF39" i="20"/>
  <c r="BM39" i="20"/>
  <c r="BP11" i="22"/>
  <c r="AY11" i="22"/>
  <c r="I11" i="22"/>
  <c r="E39" i="20" l="1"/>
  <c r="F39" i="20" s="1"/>
  <c r="BG40" i="20" s="1"/>
  <c r="AJ39" i="20"/>
  <c r="Q39" i="20" s="1"/>
  <c r="J39" i="20"/>
  <c r="K39" i="20" s="1"/>
  <c r="AI39" i="20"/>
  <c r="AI11" i="22"/>
  <c r="AJ11" i="22"/>
  <c r="Q11" i="22" s="1"/>
  <c r="AL11" i="22" s="1"/>
  <c r="K11" i="22"/>
  <c r="AC40" i="20" l="1"/>
  <c r="Z40" i="20" s="1"/>
  <c r="H40" i="20" s="1"/>
  <c r="AQ41" i="20"/>
  <c r="AU39" i="20"/>
  <c r="BI40" i="20"/>
  <c r="AT39" i="20"/>
  <c r="AB40" i="20"/>
  <c r="Y40" i="20" s="1"/>
  <c r="C40" i="20" s="1"/>
  <c r="AP41" i="20"/>
  <c r="AL39" i="20"/>
  <c r="P39" i="20"/>
  <c r="AQ13" i="22"/>
  <c r="AC12" i="22"/>
  <c r="AU11" i="22"/>
  <c r="BJ12" i="22"/>
  <c r="P11" i="22"/>
  <c r="R39" i="20" l="1"/>
  <c r="AV39" i="20" s="1"/>
  <c r="AK39" i="20"/>
  <c r="B39" i="20" s="1"/>
  <c r="Z12" i="22"/>
  <c r="R11" i="22"/>
  <c r="AK11" i="22"/>
  <c r="B11" i="22" s="1"/>
  <c r="AR41" i="20" l="1"/>
  <c r="AD40" i="20"/>
  <c r="AA40" i="20" s="1"/>
  <c r="O40" i="20" s="1"/>
  <c r="W39" i="20"/>
  <c r="X39" i="20" s="1"/>
  <c r="BK40" i="20"/>
  <c r="H12" i="22"/>
  <c r="AR13" i="22"/>
  <c r="AD12" i="22"/>
  <c r="AA12" i="22" s="1"/>
  <c r="AV11" i="22"/>
  <c r="BL12" i="22"/>
  <c r="W11" i="22"/>
  <c r="X11" i="22" s="1"/>
  <c r="AN39" i="20" l="1"/>
  <c r="AM39" i="20" s="1"/>
  <c r="S39" i="20"/>
  <c r="S11" i="22"/>
  <c r="AN11" i="22"/>
  <c r="AM11" i="22" s="1"/>
  <c r="O12" i="22"/>
  <c r="AW39" i="20" l="1"/>
  <c r="T39" i="20" s="1"/>
  <c r="U39" i="20" s="1"/>
  <c r="AW11" i="22"/>
  <c r="V39" i="20" l="1"/>
  <c r="AO40" i="20"/>
  <c r="T11" i="22"/>
  <c r="U11" i="22" s="1"/>
  <c r="AO12" i="22"/>
  <c r="BM12" i="22" s="1"/>
  <c r="AX12" i="22" s="1"/>
  <c r="V11" i="22"/>
  <c r="AS40" i="20" l="1"/>
  <c r="BH40" i="20"/>
  <c r="BJ40" i="20"/>
  <c r="AG40" i="20" s="1"/>
  <c r="I40" i="20" s="1"/>
  <c r="BL40" i="20"/>
  <c r="BI12" i="22"/>
  <c r="AF12" i="22" s="1"/>
  <c r="E12" i="22" s="1"/>
  <c r="BK12" i="22"/>
  <c r="AH12" i="22" s="1"/>
  <c r="J12" i="22" s="1"/>
  <c r="AS12" i="22"/>
  <c r="AH40" i="20" l="1"/>
  <c r="BN40" i="20"/>
  <c r="AF40" i="20"/>
  <c r="E40" i="20" s="1"/>
  <c r="BM40" i="20"/>
  <c r="AE40" i="20"/>
  <c r="AY40" i="20"/>
  <c r="BO40" i="20"/>
  <c r="AX40" i="20"/>
  <c r="BP12" i="22"/>
  <c r="AY12" i="22"/>
  <c r="AJ12" i="22" s="1"/>
  <c r="Q12" i="22" s="1"/>
  <c r="AL12" i="22" s="1"/>
  <c r="BO12" i="22"/>
  <c r="AG12" i="22"/>
  <c r="BN12" i="22"/>
  <c r="AE12" i="22"/>
  <c r="AJ40" i="20" l="1"/>
  <c r="Q40" i="20" s="1"/>
  <c r="D40" i="20"/>
  <c r="F40" i="20" s="1"/>
  <c r="AI40" i="20"/>
  <c r="J40" i="20"/>
  <c r="K40" i="20" s="1"/>
  <c r="BI41" i="20" s="1"/>
  <c r="AI12" i="22"/>
  <c r="D12" i="22"/>
  <c r="I12" i="22"/>
  <c r="K12" i="22" s="1"/>
  <c r="BJ13" i="22" s="1"/>
  <c r="AL40" i="20" l="1"/>
  <c r="AT40" i="20"/>
  <c r="AB41" i="20"/>
  <c r="Y41" i="20" s="1"/>
  <c r="C41" i="20" s="1"/>
  <c r="AP42" i="20"/>
  <c r="AU40" i="20"/>
  <c r="AC41" i="20"/>
  <c r="Z41" i="20" s="1"/>
  <c r="H41" i="20" s="1"/>
  <c r="AQ42" i="20"/>
  <c r="BG41" i="20"/>
  <c r="P40" i="20"/>
  <c r="F12" i="22"/>
  <c r="AT12" i="22" s="1"/>
  <c r="AC13" i="22"/>
  <c r="AQ14" i="22"/>
  <c r="AU12" i="22"/>
  <c r="P12" i="22"/>
  <c r="R12" i="22" s="1"/>
  <c r="AG41" i="20" l="1"/>
  <c r="I41" i="20" s="1"/>
  <c r="AK40" i="20"/>
  <c r="B40" i="20" s="1"/>
  <c r="R40" i="20"/>
  <c r="Z13" i="22"/>
  <c r="BL13" i="22"/>
  <c r="W12" i="22"/>
  <c r="X12" i="22" s="1"/>
  <c r="AD13" i="22"/>
  <c r="AA13" i="22" s="1"/>
  <c r="AR14" i="22"/>
  <c r="AV12" i="22"/>
  <c r="AK12" i="22"/>
  <c r="B12" i="22" s="1"/>
  <c r="AP14" i="22"/>
  <c r="AB13" i="22"/>
  <c r="Y13" i="22" s="1"/>
  <c r="BH13" i="22"/>
  <c r="AV40" i="20" l="1"/>
  <c r="AR42" i="20"/>
  <c r="AD41" i="20"/>
  <c r="AA41" i="20" s="1"/>
  <c r="BK41" i="20"/>
  <c r="W40" i="20"/>
  <c r="X40" i="20" s="1"/>
  <c r="H13" i="22"/>
  <c r="O13" i="22"/>
  <c r="AN12" i="22"/>
  <c r="AM12" i="22" s="1"/>
  <c r="S12" i="22"/>
  <c r="C13" i="22"/>
  <c r="S40" i="20" l="1"/>
  <c r="AN40" i="20"/>
  <c r="AM40" i="20" s="1"/>
  <c r="O41" i="20"/>
  <c r="AW12" i="22"/>
  <c r="AW40" i="20" l="1"/>
  <c r="T12" i="22"/>
  <c r="U12" i="22" s="1"/>
  <c r="AO13" i="22"/>
  <c r="V12" i="22"/>
  <c r="V40" i="20" l="1"/>
  <c r="AO41" i="20"/>
  <c r="T40" i="20"/>
  <c r="U40" i="20" s="1"/>
  <c r="BK13" i="22"/>
  <c r="BM13" i="22"/>
  <c r="AY13" i="22" s="1"/>
  <c r="BI13" i="22"/>
  <c r="AF13" i="22" s="1"/>
  <c r="E13" i="22" s="1"/>
  <c r="AS13" i="22"/>
  <c r="BH41" i="20" l="1"/>
  <c r="BJ41" i="20"/>
  <c r="AS41" i="20"/>
  <c r="BL41" i="20"/>
  <c r="AY41" i="20" s="1"/>
  <c r="AH13" i="22"/>
  <c r="J13" i="22" s="1"/>
  <c r="BP13" i="22"/>
  <c r="AX13" i="22"/>
  <c r="BO13" i="22"/>
  <c r="AG13" i="22"/>
  <c r="BN13" i="22"/>
  <c r="AE13" i="22"/>
  <c r="BO41" i="20" l="1"/>
  <c r="AX41" i="20"/>
  <c r="BN41" i="20"/>
  <c r="AH41" i="20"/>
  <c r="AF41" i="20"/>
  <c r="BM41" i="20"/>
  <c r="AE41" i="20"/>
  <c r="AJ13" i="22"/>
  <c r="Q13" i="22" s="1"/>
  <c r="AL13" i="22" s="1"/>
  <c r="I13" i="22"/>
  <c r="K13" i="22" s="1"/>
  <c r="AU13" i="22" s="1"/>
  <c r="D13" i="22"/>
  <c r="F13" i="22" s="1"/>
  <c r="AI13" i="22"/>
  <c r="D41" i="20" l="1"/>
  <c r="AI41" i="20"/>
  <c r="E41" i="20"/>
  <c r="AJ41" i="20"/>
  <c r="Q41" i="20" s="1"/>
  <c r="J41" i="20"/>
  <c r="K41" i="20" s="1"/>
  <c r="BI42" i="20" s="1"/>
  <c r="BH14" i="22"/>
  <c r="AT13" i="22"/>
  <c r="AQ15" i="22"/>
  <c r="AC14" i="22"/>
  <c r="Z14" i="22" s="1"/>
  <c r="H14" i="22" s="1"/>
  <c r="BJ14" i="22"/>
  <c r="AB14" i="22"/>
  <c r="Y14" i="22" s="1"/>
  <c r="C14" i="22" s="1"/>
  <c r="AP15" i="22"/>
  <c r="P13" i="22"/>
  <c r="AU41" i="20" l="1"/>
  <c r="AC42" i="20"/>
  <c r="Z42" i="20" s="1"/>
  <c r="AQ43" i="20"/>
  <c r="F41" i="20"/>
  <c r="AL41" i="20"/>
  <c r="P41" i="20"/>
  <c r="AK13" i="22"/>
  <c r="B13" i="22" s="1"/>
  <c r="R13" i="22"/>
  <c r="AV13" i="22" s="1"/>
  <c r="AK41" i="20" l="1"/>
  <c r="B41" i="20" s="1"/>
  <c r="R41" i="20"/>
  <c r="AT41" i="20"/>
  <c r="AB42" i="20"/>
  <c r="Y42" i="20" s="1"/>
  <c r="AP43" i="20"/>
  <c r="BG42" i="20"/>
  <c r="H42" i="20"/>
  <c r="AR15" i="22"/>
  <c r="BL14" i="22"/>
  <c r="AD14" i="22"/>
  <c r="AA14" i="22" s="1"/>
  <c r="O14" i="22" s="1"/>
  <c r="W13" i="22"/>
  <c r="X13" i="22" s="1"/>
  <c r="C42" i="20" l="1"/>
  <c r="AR43" i="20"/>
  <c r="AD42" i="20"/>
  <c r="AA42" i="20" s="1"/>
  <c r="AV41" i="20"/>
  <c r="W41" i="20"/>
  <c r="X41" i="20" s="1"/>
  <c r="BK42" i="20"/>
  <c r="S13" i="22"/>
  <c r="AN13" i="22"/>
  <c r="AM13" i="22" s="1"/>
  <c r="AN41" i="20" l="1"/>
  <c r="AM41" i="20" s="1"/>
  <c r="S41" i="20"/>
  <c r="O42" i="20"/>
  <c r="AW13" i="22"/>
  <c r="AW41" i="20" l="1"/>
  <c r="T41" i="20" s="1"/>
  <c r="U41" i="20" s="1"/>
  <c r="T13" i="22"/>
  <c r="U13" i="22" s="1"/>
  <c r="AO14" i="22"/>
  <c r="V13" i="22"/>
  <c r="AO42" i="20" l="1"/>
  <c r="V41" i="20"/>
  <c r="BM14" i="22"/>
  <c r="AX14" i="22" s="1"/>
  <c r="BI14" i="22"/>
  <c r="BK14" i="22"/>
  <c r="AH14" i="22" s="1"/>
  <c r="J14" i="22" s="1"/>
  <c r="AS14" i="22"/>
  <c r="BL42" i="20" l="1"/>
  <c r="AY42" i="20" s="1"/>
  <c r="BH42" i="20"/>
  <c r="AF42" i="20" s="1"/>
  <c r="E42" i="20" s="1"/>
  <c r="AS42" i="20"/>
  <c r="BJ42" i="20"/>
  <c r="AG42" i="20" s="1"/>
  <c r="I42" i="20" s="1"/>
  <c r="AG14" i="22"/>
  <c r="I14" i="22" s="1"/>
  <c r="BO14" i="22"/>
  <c r="AF14" i="22"/>
  <c r="BN14" i="22"/>
  <c r="AE14" i="22"/>
  <c r="AY14" i="22"/>
  <c r="BP14" i="22"/>
  <c r="K14" i="22"/>
  <c r="BN42" i="20" l="1"/>
  <c r="AH42" i="20"/>
  <c r="BM42" i="20"/>
  <c r="AE42" i="20"/>
  <c r="BO42" i="20"/>
  <c r="AX42" i="20"/>
  <c r="D14" i="22"/>
  <c r="AI14" i="22"/>
  <c r="E14" i="22"/>
  <c r="AJ14" i="22"/>
  <c r="Q14" i="22" s="1"/>
  <c r="AU14" i="22"/>
  <c r="AQ16" i="22"/>
  <c r="AC15" i="22"/>
  <c r="BJ15" i="22"/>
  <c r="D42" i="20" l="1"/>
  <c r="AI42" i="20"/>
  <c r="J42" i="20"/>
  <c r="AJ42" i="20"/>
  <c r="Q42" i="20" s="1"/>
  <c r="F14" i="22"/>
  <c r="AT14" i="22" s="1"/>
  <c r="AL14" i="22"/>
  <c r="P14" i="22"/>
  <c r="AK14" i="22" s="1"/>
  <c r="Z15" i="22"/>
  <c r="H15" i="22" s="1"/>
  <c r="K42" i="20" l="1"/>
  <c r="AL42" i="20"/>
  <c r="P42" i="20"/>
  <c r="R42" i="20" s="1"/>
  <c r="AV42" i="20" s="1"/>
  <c r="F42" i="20"/>
  <c r="AT42" i="20" s="1"/>
  <c r="B14" i="22"/>
  <c r="AB15" i="22"/>
  <c r="Y15" i="22" s="1"/>
  <c r="AP16" i="22"/>
  <c r="BH15" i="22"/>
  <c r="R14" i="22"/>
  <c r="W14" i="22" s="1"/>
  <c r="X14" i="22" s="1"/>
  <c r="AK42" i="20" l="1"/>
  <c r="AR44" i="20"/>
  <c r="AD43" i="20"/>
  <c r="AA43" i="20" s="1"/>
  <c r="BK43" i="20"/>
  <c r="AB43" i="20"/>
  <c r="Y43" i="20" s="1"/>
  <c r="AP44" i="20"/>
  <c r="BG43" i="20"/>
  <c r="B42" i="20"/>
  <c r="AC43" i="20"/>
  <c r="Z43" i="20" s="1"/>
  <c r="AQ44" i="20"/>
  <c r="AU42" i="20"/>
  <c r="W42" i="20"/>
  <c r="X42" i="20" s="1"/>
  <c r="BI43" i="20"/>
  <c r="S14" i="22"/>
  <c r="AN14" i="22"/>
  <c r="AM14" i="22" s="1"/>
  <c r="AR16" i="22"/>
  <c r="AV14" i="22"/>
  <c r="AD15" i="22"/>
  <c r="AA15" i="22" s="1"/>
  <c r="O15" i="22" s="1"/>
  <c r="BL15" i="22"/>
  <c r="C15" i="22"/>
  <c r="C43" i="20" l="1"/>
  <c r="S42" i="20"/>
  <c r="AN42" i="20"/>
  <c r="AM42" i="20" s="1"/>
  <c r="H43" i="20"/>
  <c r="O43" i="20"/>
  <c r="AW14" i="22"/>
  <c r="T14" i="22" s="1"/>
  <c r="U14" i="22" s="1"/>
  <c r="AW42" i="20" l="1"/>
  <c r="V14" i="22"/>
  <c r="AO15" i="22"/>
  <c r="T42" i="20" l="1"/>
  <c r="U42" i="20" s="1"/>
  <c r="AO43" i="20"/>
  <c r="V42" i="20"/>
  <c r="BM15" i="22"/>
  <c r="AS15" i="22"/>
  <c r="BK15" i="22"/>
  <c r="AH15" i="22" s="1"/>
  <c r="J15" i="22" s="1"/>
  <c r="BI15" i="22"/>
  <c r="AF15" i="22" s="1"/>
  <c r="E15" i="22" s="1"/>
  <c r="BJ43" i="20" l="1"/>
  <c r="AH43" i="20" s="1"/>
  <c r="J43" i="20" s="1"/>
  <c r="AS43" i="20"/>
  <c r="BL43" i="20"/>
  <c r="AY43" i="20" s="1"/>
  <c r="BH43" i="20"/>
  <c r="AE15" i="22"/>
  <c r="BN15" i="22"/>
  <c r="AG15" i="22"/>
  <c r="I15" i="22" s="1"/>
  <c r="K15" i="22" s="1"/>
  <c r="BO15" i="22"/>
  <c r="AY15" i="22"/>
  <c r="BP15" i="22"/>
  <c r="AX15" i="22"/>
  <c r="AQ17" i="22" l="1"/>
  <c r="AU15" i="22"/>
  <c r="AC16" i="22"/>
  <c r="AF43" i="20"/>
  <c r="E43" i="20" s="1"/>
  <c r="AJ15" i="22"/>
  <c r="Q15" i="22" s="1"/>
  <c r="AL15" i="22" s="1"/>
  <c r="BM43" i="20"/>
  <c r="AE43" i="20"/>
  <c r="BO43" i="20"/>
  <c r="AX43" i="20"/>
  <c r="BN43" i="20"/>
  <c r="AG43" i="20"/>
  <c r="BJ16" i="22"/>
  <c r="D15" i="22"/>
  <c r="F15" i="22" s="1"/>
  <c r="AT15" i="22" s="1"/>
  <c r="AI15" i="22"/>
  <c r="Z16" i="22"/>
  <c r="BH16" i="22" l="1"/>
  <c r="AJ43" i="20"/>
  <c r="Q43" i="20" s="1"/>
  <c r="AL43" i="20" s="1"/>
  <c r="AP17" i="22"/>
  <c r="AB16" i="22"/>
  <c r="Y16" i="22" s="1"/>
  <c r="C16" i="22" s="1"/>
  <c r="D43" i="20"/>
  <c r="F43" i="20" s="1"/>
  <c r="AI43" i="20"/>
  <c r="I43" i="20"/>
  <c r="K43" i="20" s="1"/>
  <c r="P15" i="22"/>
  <c r="AK15" i="22" s="1"/>
  <c r="B15" i="22" s="1"/>
  <c r="H16" i="22"/>
  <c r="R15" i="22" l="1"/>
  <c r="BL16" i="22" s="1"/>
  <c r="AB44" i="20"/>
  <c r="Y44" i="20" s="1"/>
  <c r="C44" i="20" s="1"/>
  <c r="AP45" i="20"/>
  <c r="AT43" i="20"/>
  <c r="AV15" i="22"/>
  <c r="W15" i="22"/>
  <c r="X15" i="22" s="1"/>
  <c r="AR17" i="22"/>
  <c r="AD16" i="22"/>
  <c r="AA16" i="22" s="1"/>
  <c r="O16" i="22" s="1"/>
  <c r="AU43" i="20"/>
  <c r="AC44" i="20"/>
  <c r="Z44" i="20" s="1"/>
  <c r="AQ45" i="20"/>
  <c r="BI44" i="20"/>
  <c r="BG44" i="20"/>
  <c r="P43" i="20"/>
  <c r="AL8" i="22" l="1"/>
  <c r="AN15" i="22"/>
  <c r="AM15" i="22" s="1"/>
  <c r="AK43" i="20"/>
  <c r="B43" i="20" s="1"/>
  <c r="R43" i="20"/>
  <c r="S15" i="22"/>
  <c r="AW15" i="22" s="1"/>
  <c r="AO16" i="22" s="1"/>
  <c r="BM16" i="22" s="1"/>
  <c r="AY16" i="22" s="1"/>
  <c r="H44" i="20"/>
  <c r="W43" i="20" l="1"/>
  <c r="X43" i="20" s="1"/>
  <c r="AD44" i="20"/>
  <c r="AA44" i="20" s="1"/>
  <c r="O44" i="20" s="1"/>
  <c r="BK44" i="20"/>
  <c r="AV43" i="20"/>
  <c r="AR45" i="20"/>
  <c r="V15" i="22"/>
  <c r="T15" i="22"/>
  <c r="U15" i="22" s="1"/>
  <c r="BI16" i="22"/>
  <c r="AE16" i="22" s="1"/>
  <c r="D16" i="22" s="1"/>
  <c r="BK16" i="22"/>
  <c r="AG16" i="22" s="1"/>
  <c r="I16" i="22" s="1"/>
  <c r="AS16" i="22"/>
  <c r="AN43" i="20" l="1"/>
  <c r="AM43" i="20" s="1"/>
  <c r="S43" i="20"/>
  <c r="AW43" i="20" s="1"/>
  <c r="T43" i="20" s="1"/>
  <c r="U43" i="20" s="1"/>
  <c r="BO16" i="22"/>
  <c r="AH16" i="22"/>
  <c r="BN16" i="22"/>
  <c r="AF16" i="22"/>
  <c r="BP16" i="22"/>
  <c r="AX16" i="22"/>
  <c r="AO44" i="20" l="1"/>
  <c r="BL44" i="20" s="1"/>
  <c r="AX44" i="20" s="1"/>
  <c r="V43" i="20"/>
  <c r="AS44" i="20"/>
  <c r="E16" i="22"/>
  <c r="F16" i="22" s="1"/>
  <c r="AJ16" i="22"/>
  <c r="Q16" i="22" s="1"/>
  <c r="J16" i="22"/>
  <c r="K16" i="22" s="1"/>
  <c r="AI16" i="22"/>
  <c r="BH44" i="20" l="1"/>
  <c r="AE44" i="20" s="1"/>
  <c r="D44" i="20" s="1"/>
  <c r="BJ44" i="20"/>
  <c r="BN44" i="20" s="1"/>
  <c r="AF44" i="20"/>
  <c r="AG44" i="20"/>
  <c r="BO44" i="20"/>
  <c r="AY44" i="20"/>
  <c r="BH17" i="22"/>
  <c r="AT16" i="22"/>
  <c r="AU16" i="22"/>
  <c r="AQ18" i="22"/>
  <c r="AC17" i="22"/>
  <c r="Z17" i="22" s="1"/>
  <c r="AP18" i="22"/>
  <c r="AB17" i="22"/>
  <c r="Y17" i="22" s="1"/>
  <c r="BJ17" i="22"/>
  <c r="P16" i="22"/>
  <c r="AL16" i="22"/>
  <c r="BM44" i="20" l="1"/>
  <c r="AH44" i="20"/>
  <c r="J44" i="20" s="1"/>
  <c r="K44" i="20" s="1"/>
  <c r="AC45" i="20" s="1"/>
  <c r="Z45" i="20" s="1"/>
  <c r="H45" i="20" s="1"/>
  <c r="I44" i="20"/>
  <c r="E44" i="20"/>
  <c r="C17" i="22"/>
  <c r="H17" i="22"/>
  <c r="R16" i="22"/>
  <c r="AK16" i="22"/>
  <c r="B16" i="22" s="1"/>
  <c r="AU44" i="20" l="1"/>
  <c r="AQ46" i="20"/>
  <c r="AJ44" i="20"/>
  <c r="Q44" i="20" s="1"/>
  <c r="R44" i="20" s="1"/>
  <c r="AD45" i="20" s="1"/>
  <c r="AA45" i="20" s="1"/>
  <c r="BI45" i="20"/>
  <c r="AI44" i="20"/>
  <c r="P44" i="20" s="1"/>
  <c r="AK44" i="20" s="1"/>
  <c r="B44" i="20" s="1"/>
  <c r="F44" i="20"/>
  <c r="AD17" i="22"/>
  <c r="AA17" i="22" s="1"/>
  <c r="AR18" i="22"/>
  <c r="AV16" i="22"/>
  <c r="W16" i="22"/>
  <c r="X16" i="22" s="1"/>
  <c r="BL17" i="22"/>
  <c r="AL44" i="20" l="1"/>
  <c r="AR46" i="20"/>
  <c r="BK45" i="20"/>
  <c r="AV44" i="20"/>
  <c r="O45" i="20"/>
  <c r="AT44" i="20"/>
  <c r="AP46" i="20"/>
  <c r="AB45" i="20"/>
  <c r="Y45" i="20" s="1"/>
  <c r="W44" i="20"/>
  <c r="X44" i="20" s="1"/>
  <c r="BG45" i="20"/>
  <c r="S16" i="22"/>
  <c r="AN16" i="22"/>
  <c r="AM16" i="22" s="1"/>
  <c r="O17" i="22"/>
  <c r="AN44" i="20" l="1"/>
  <c r="AM44" i="20" s="1"/>
  <c r="S44" i="20"/>
  <c r="C45" i="20"/>
  <c r="AE45" i="20"/>
  <c r="AW16" i="22"/>
  <c r="D45" i="20" l="1"/>
  <c r="AW44" i="20"/>
  <c r="T44" i="20" s="1"/>
  <c r="U44" i="20" s="1"/>
  <c r="T16" i="22"/>
  <c r="U16" i="22" s="1"/>
  <c r="AO17" i="22"/>
  <c r="V16" i="22"/>
  <c r="AO45" i="20" l="1"/>
  <c r="V44" i="20"/>
  <c r="BM17" i="22"/>
  <c r="AY17" i="22" s="1"/>
  <c r="BI17" i="22"/>
  <c r="BK17" i="22"/>
  <c r="AS17" i="22"/>
  <c r="BL45" i="20" l="1"/>
  <c r="AX45" i="20" s="1"/>
  <c r="BJ45" i="20"/>
  <c r="AS45" i="20"/>
  <c r="BH45" i="20"/>
  <c r="AF17" i="22"/>
  <c r="E17" i="22" s="1"/>
  <c r="AH17" i="22"/>
  <c r="J17" i="22" s="1"/>
  <c r="BP17" i="22"/>
  <c r="AX17" i="22"/>
  <c r="BO17" i="22"/>
  <c r="AG17" i="22"/>
  <c r="BN17" i="22"/>
  <c r="AE17" i="22"/>
  <c r="AH45" i="20" l="1"/>
  <c r="J45" i="20" s="1"/>
  <c r="AJ17" i="22"/>
  <c r="Q17" i="22" s="1"/>
  <c r="AL17" i="22" s="1"/>
  <c r="BM45" i="20"/>
  <c r="AF45" i="20"/>
  <c r="AG45" i="20"/>
  <c r="BN45" i="20"/>
  <c r="BO45" i="20"/>
  <c r="AY45" i="20"/>
  <c r="I17" i="22"/>
  <c r="K17" i="22" s="1"/>
  <c r="D17" i="22"/>
  <c r="F17" i="22" s="1"/>
  <c r="AI17" i="22"/>
  <c r="AB18" i="22" l="1"/>
  <c r="Y18" i="22" s="1"/>
  <c r="C18" i="22" s="1"/>
  <c r="BH18" i="22"/>
  <c r="AP19" i="22"/>
  <c r="AT17" i="22"/>
  <c r="AU17" i="22"/>
  <c r="AQ19" i="22"/>
  <c r="BJ18" i="22"/>
  <c r="AC18" i="22"/>
  <c r="Z18" i="22" s="1"/>
  <c r="H18" i="22" s="1"/>
  <c r="AI45" i="20"/>
  <c r="P45" i="20" s="1"/>
  <c r="I45" i="20"/>
  <c r="E45" i="20"/>
  <c r="AJ45" i="20"/>
  <c r="Q45" i="20" s="1"/>
  <c r="P17" i="22"/>
  <c r="AK45" i="20" l="1"/>
  <c r="R45" i="20"/>
  <c r="AR47" i="20" s="1"/>
  <c r="AK17" i="22"/>
  <c r="B17" i="22" s="1"/>
  <c r="R17" i="22"/>
  <c r="K45" i="20"/>
  <c r="F45" i="20"/>
  <c r="AL45" i="20"/>
  <c r="B45" i="20" s="1"/>
  <c r="AV45" i="20"/>
  <c r="AD46" i="20" l="1"/>
  <c r="AA46" i="20" s="1"/>
  <c r="BK46" i="20"/>
  <c r="AC46" i="20"/>
  <c r="Z46" i="20" s="1"/>
  <c r="AQ47" i="20"/>
  <c r="AU45" i="20"/>
  <c r="BI46" i="20"/>
  <c r="BL18" i="22"/>
  <c r="AV17" i="22"/>
  <c r="W17" i="22"/>
  <c r="X17" i="22" s="1"/>
  <c r="AD18" i="22"/>
  <c r="AA18" i="22" s="1"/>
  <c r="O18" i="22" s="1"/>
  <c r="AR19" i="22"/>
  <c r="O46" i="20"/>
  <c r="AX46" i="20"/>
  <c r="BG46" i="20"/>
  <c r="AB46" i="20"/>
  <c r="Y46" i="20" s="1"/>
  <c r="AP47" i="20"/>
  <c r="AT45" i="20"/>
  <c r="W45" i="20"/>
  <c r="X45" i="20" s="1"/>
  <c r="AN17" i="22" l="1"/>
  <c r="AM17" i="22" s="1"/>
  <c r="S17" i="22"/>
  <c r="H46" i="20"/>
  <c r="AN45" i="20"/>
  <c r="AM45" i="20" s="1"/>
  <c r="S45" i="20"/>
  <c r="C46" i="20"/>
  <c r="AW17" i="22" l="1"/>
  <c r="AW45" i="20"/>
  <c r="T45" i="20" s="1"/>
  <c r="U45" i="20" s="1"/>
  <c r="AO18" i="22" l="1"/>
  <c r="T17" i="22"/>
  <c r="U17" i="22" s="1"/>
  <c r="V17" i="22"/>
  <c r="AO46" i="20"/>
  <c r="V45" i="20"/>
  <c r="AF18" i="22"/>
  <c r="BM18" i="22" l="1"/>
  <c r="AX18" i="22" s="1"/>
  <c r="BI18" i="22"/>
  <c r="AS18" i="22"/>
  <c r="BK18" i="22"/>
  <c r="AH18" i="22" s="1"/>
  <c r="J18" i="22" s="1"/>
  <c r="BH46" i="20"/>
  <c r="AE46" i="20" s="1"/>
  <c r="D46" i="20" s="1"/>
  <c r="AS46" i="20"/>
  <c r="BJ46" i="20"/>
  <c r="AH46" i="20" s="1"/>
  <c r="J46" i="20" s="1"/>
  <c r="BL46" i="20"/>
  <c r="E18" i="22"/>
  <c r="BO18" i="22" l="1"/>
  <c r="AG18" i="22"/>
  <c r="I18" i="22" s="1"/>
  <c r="K18" i="22" s="1"/>
  <c r="AE18" i="22"/>
  <c r="BN18" i="22"/>
  <c r="AY18" i="22"/>
  <c r="AJ18" i="22" s="1"/>
  <c r="Q18" i="22" s="1"/>
  <c r="BP18" i="22"/>
  <c r="AY46" i="20"/>
  <c r="AI46" i="20" s="1"/>
  <c r="P46" i="20" s="1"/>
  <c r="BO46" i="20"/>
  <c r="AG46" i="20"/>
  <c r="BN46" i="20"/>
  <c r="AF46" i="20"/>
  <c r="BM46" i="20"/>
  <c r="AC19" i="22" l="1"/>
  <c r="Z19" i="22" s="1"/>
  <c r="H19" i="22" s="1"/>
  <c r="AU18" i="22"/>
  <c r="BJ19" i="22"/>
  <c r="AQ20" i="22"/>
  <c r="D18" i="22"/>
  <c r="F18" i="22" s="1"/>
  <c r="AT18" i="22" s="1"/>
  <c r="AI18" i="22"/>
  <c r="P18" i="22" s="1"/>
  <c r="R18" i="22" s="1"/>
  <c r="AL18" i="22"/>
  <c r="E46" i="20"/>
  <c r="AJ46" i="20"/>
  <c r="Q46" i="20" s="1"/>
  <c r="R46" i="20" s="1"/>
  <c r="AV46" i="20" s="1"/>
  <c r="I46" i="20"/>
  <c r="AP20" i="22" l="1"/>
  <c r="AB19" i="22"/>
  <c r="Y19" i="22" s="1"/>
  <c r="C19" i="22" s="1"/>
  <c r="AR20" i="22"/>
  <c r="AD19" i="22"/>
  <c r="AA19" i="22" s="1"/>
  <c r="O19" i="22" s="1"/>
  <c r="W18" i="22"/>
  <c r="X18" i="22" s="1"/>
  <c r="AN18" i="22" s="1"/>
  <c r="AM18" i="22" s="1"/>
  <c r="AV18" i="22"/>
  <c r="AK46" i="20"/>
  <c r="K46" i="20"/>
  <c r="BH19" i="22"/>
  <c r="AK18" i="22"/>
  <c r="B18" i="22" s="1"/>
  <c r="BL19" i="22"/>
  <c r="BK47" i="20"/>
  <c r="AD47" i="20"/>
  <c r="AA47" i="20" s="1"/>
  <c r="AR48" i="20"/>
  <c r="AL46" i="20"/>
  <c r="B46" i="20" s="1"/>
  <c r="F46" i="20"/>
  <c r="AT46" i="20" s="1"/>
  <c r="AQ48" i="20" l="1"/>
  <c r="AU46" i="20"/>
  <c r="AC47" i="20"/>
  <c r="Z47" i="20" s="1"/>
  <c r="H47" i="20" s="1"/>
  <c r="BI47" i="20"/>
  <c r="S18" i="22"/>
  <c r="AW18" i="22" s="1"/>
  <c r="W46" i="20"/>
  <c r="X46" i="20" s="1"/>
  <c r="AP48" i="20"/>
  <c r="AB47" i="20"/>
  <c r="Y47" i="20" s="1"/>
  <c r="BG47" i="20"/>
  <c r="O47" i="20"/>
  <c r="C47" i="20" l="1"/>
  <c r="AN46" i="20"/>
  <c r="AM46" i="20" s="1"/>
  <c r="S46" i="20"/>
  <c r="T18" i="22"/>
  <c r="U18" i="22" s="1"/>
  <c r="AO19" i="22"/>
  <c r="BM19" i="22" s="1"/>
  <c r="AX19" i="22" s="1"/>
  <c r="V18" i="22"/>
  <c r="AW46" i="20" l="1"/>
  <c r="T46" i="20" s="1"/>
  <c r="U46" i="20" s="1"/>
  <c r="BI19" i="22"/>
  <c r="AE19" i="22" s="1"/>
  <c r="D19" i="22" s="1"/>
  <c r="BK19" i="22"/>
  <c r="AH19" i="22" s="1"/>
  <c r="J19" i="22" s="1"/>
  <c r="AS19" i="22"/>
  <c r="V46" i="20" l="1"/>
  <c r="AO47" i="20"/>
  <c r="BO19" i="22"/>
  <c r="AG19" i="22"/>
  <c r="BP19" i="22"/>
  <c r="AY19" i="22"/>
  <c r="AI19" i="22" s="1"/>
  <c r="BN19" i="22"/>
  <c r="AF19" i="22"/>
  <c r="AS47" i="20" l="1"/>
  <c r="BL47" i="20"/>
  <c r="AX47" i="20" s="1"/>
  <c r="BJ47" i="20"/>
  <c r="AG47" i="20" s="1"/>
  <c r="I47" i="20" s="1"/>
  <c r="BH47" i="20"/>
  <c r="AE47" i="20" s="1"/>
  <c r="D47" i="20" s="1"/>
  <c r="I19" i="22"/>
  <c r="P19" i="22"/>
  <c r="AJ19" i="22"/>
  <c r="Q19" i="22" s="1"/>
  <c r="E19" i="22"/>
  <c r="F19" i="22" s="1"/>
  <c r="BH20" i="22" s="1"/>
  <c r="AF47" i="20" l="1"/>
  <c r="BM47" i="20"/>
  <c r="BN47" i="20"/>
  <c r="AH47" i="20"/>
  <c r="AY47" i="20"/>
  <c r="BO47" i="20"/>
  <c r="R19" i="22"/>
  <c r="AD20" i="22" s="1"/>
  <c r="AA20" i="22" s="1"/>
  <c r="AT19" i="22"/>
  <c r="AB20" i="22"/>
  <c r="Y20" i="22" s="1"/>
  <c r="C20" i="22" s="1"/>
  <c r="AP21" i="22"/>
  <c r="K19" i="22"/>
  <c r="AK19" i="22"/>
  <c r="AL19" i="22"/>
  <c r="AR21" i="22" l="1"/>
  <c r="BL20" i="22"/>
  <c r="J47" i="20"/>
  <c r="K47" i="20" s="1"/>
  <c r="AI47" i="20"/>
  <c r="E47" i="20"/>
  <c r="AJ47" i="20"/>
  <c r="Q47" i="20" s="1"/>
  <c r="R47" i="20" s="1"/>
  <c r="AV19" i="22"/>
  <c r="O20" i="22"/>
  <c r="B19" i="22"/>
  <c r="W19" i="22"/>
  <c r="X19" i="22" s="1"/>
  <c r="AC20" i="22"/>
  <c r="AQ21" i="22"/>
  <c r="AU19" i="22"/>
  <c r="BJ20" i="22"/>
  <c r="AV47" i="20" l="1"/>
  <c r="AR49" i="20"/>
  <c r="AD48" i="20"/>
  <c r="AA48" i="20" s="1"/>
  <c r="AL47" i="20"/>
  <c r="F47" i="20"/>
  <c r="P47" i="20"/>
  <c r="AK47" i="20" s="1"/>
  <c r="B47" i="20" s="1"/>
  <c r="BK48" i="20"/>
  <c r="BI48" i="20"/>
  <c r="AQ49" i="20"/>
  <c r="AC48" i="20"/>
  <c r="Z48" i="20" s="1"/>
  <c r="AU47" i="20"/>
  <c r="Z20" i="22"/>
  <c r="H20" i="22" s="1"/>
  <c r="S19" i="22"/>
  <c r="AN19" i="22"/>
  <c r="AM19" i="22" s="1"/>
  <c r="H48" i="20" l="1"/>
  <c r="AB48" i="20"/>
  <c r="Y48" i="20" s="1"/>
  <c r="AT47" i="20"/>
  <c r="AP49" i="20"/>
  <c r="BG48" i="20"/>
  <c r="O48" i="20"/>
  <c r="W47" i="20"/>
  <c r="X47" i="20" s="1"/>
  <c r="AW19" i="22"/>
  <c r="C48" i="20" l="1"/>
  <c r="AE48" i="20"/>
  <c r="S47" i="20"/>
  <c r="AN47" i="20"/>
  <c r="AM47" i="20" s="1"/>
  <c r="AO20" i="22"/>
  <c r="T19" i="22"/>
  <c r="U19" i="22" s="1"/>
  <c r="V19" i="22"/>
  <c r="D48" i="20" l="1"/>
  <c r="AW47" i="20"/>
  <c r="T47" i="20" s="1"/>
  <c r="U47" i="20" s="1"/>
  <c r="BM20" i="22"/>
  <c r="AX20" i="22" s="1"/>
  <c r="BK20" i="22"/>
  <c r="AH20" i="22" s="1"/>
  <c r="J20" i="22" s="1"/>
  <c r="BI20" i="22"/>
  <c r="AS20" i="22"/>
  <c r="V47" i="20" l="1"/>
  <c r="AO48" i="20"/>
  <c r="AE20" i="22"/>
  <c r="D20" i="22" s="1"/>
  <c r="BN20" i="22"/>
  <c r="AF20" i="22"/>
  <c r="BP20" i="22"/>
  <c r="AY20" i="22"/>
  <c r="BO20" i="22"/>
  <c r="AG20" i="22"/>
  <c r="BH48" i="20" l="1"/>
  <c r="AS48" i="20"/>
  <c r="BJ48" i="20"/>
  <c r="AG48" i="20" s="1"/>
  <c r="I48" i="20" s="1"/>
  <c r="BL48" i="20"/>
  <c r="AX48" i="20" s="1"/>
  <c r="AI20" i="22"/>
  <c r="P20" i="22" s="1"/>
  <c r="I20" i="22"/>
  <c r="AJ20" i="22"/>
  <c r="Q20" i="22" s="1"/>
  <c r="E20" i="22"/>
  <c r="F20" i="22" s="1"/>
  <c r="AT20" i="22" s="1"/>
  <c r="AY48" i="20" l="1"/>
  <c r="BO48" i="20"/>
  <c r="BN48" i="20"/>
  <c r="AH48" i="20"/>
  <c r="AF48" i="20"/>
  <c r="BM48" i="20"/>
  <c r="BH21" i="22"/>
  <c r="AB21" i="22"/>
  <c r="Y21" i="22" s="1"/>
  <c r="C21" i="22" s="1"/>
  <c r="AP22" i="22"/>
  <c r="R20" i="22"/>
  <c r="BL21" i="22" s="1"/>
  <c r="AL20" i="22"/>
  <c r="K20" i="22"/>
  <c r="AK20" i="22"/>
  <c r="AV20" i="22" l="1"/>
  <c r="AR22" i="22"/>
  <c r="AD21" i="22"/>
  <c r="AA21" i="22" s="1"/>
  <c r="O21" i="22" s="1"/>
  <c r="E48" i="20"/>
  <c r="AJ48" i="20"/>
  <c r="Q48" i="20" s="1"/>
  <c r="J48" i="20"/>
  <c r="K48" i="20" s="1"/>
  <c r="AI48" i="20"/>
  <c r="B20" i="22"/>
  <c r="W20" i="22"/>
  <c r="X20" i="22" s="1"/>
  <c r="AQ22" i="22"/>
  <c r="AC21" i="22"/>
  <c r="AU20" i="22"/>
  <c r="BJ21" i="22"/>
  <c r="P48" i="20" l="1"/>
  <c r="BI49" i="20"/>
  <c r="AQ50" i="20"/>
  <c r="AC49" i="20"/>
  <c r="Z49" i="20" s="1"/>
  <c r="AU48" i="20"/>
  <c r="F48" i="20"/>
  <c r="AL48" i="20"/>
  <c r="Z21" i="22"/>
  <c r="S20" i="22"/>
  <c r="AN20" i="22"/>
  <c r="AM20" i="22" s="1"/>
  <c r="H49" i="20" l="1"/>
  <c r="AG49" i="20"/>
  <c r="AB49" i="20"/>
  <c r="Y49" i="20" s="1"/>
  <c r="AP50" i="20"/>
  <c r="AT48" i="20"/>
  <c r="BG49" i="20"/>
  <c r="R48" i="20"/>
  <c r="AK48" i="20"/>
  <c r="B48" i="20" s="1"/>
  <c r="H21" i="22"/>
  <c r="AW20" i="22"/>
  <c r="C49" i="20" l="1"/>
  <c r="I49" i="20"/>
  <c r="AR50" i="20"/>
  <c r="AD49" i="20"/>
  <c r="AA49" i="20" s="1"/>
  <c r="AV48" i="20"/>
  <c r="BK49" i="20"/>
  <c r="W48" i="20"/>
  <c r="X48" i="20" s="1"/>
  <c r="T20" i="22"/>
  <c r="U20" i="22" s="1"/>
  <c r="AO21" i="22"/>
  <c r="BM21" i="22" s="1"/>
  <c r="AX21" i="22" s="1"/>
  <c r="V20" i="22"/>
  <c r="O49" i="20" l="1"/>
  <c r="AX49" i="20"/>
  <c r="AN48" i="20"/>
  <c r="AM48" i="20" s="1"/>
  <c r="S48" i="20"/>
  <c r="BI21" i="22"/>
  <c r="AF21" i="22" s="1"/>
  <c r="E21" i="22" s="1"/>
  <c r="BK21" i="22"/>
  <c r="AS21" i="22"/>
  <c r="AW48" i="20" l="1"/>
  <c r="AG21" i="22"/>
  <c r="I21" i="22" s="1"/>
  <c r="BO21" i="22"/>
  <c r="AH21" i="22"/>
  <c r="BN21" i="22"/>
  <c r="AE21" i="22"/>
  <c r="BP21" i="22"/>
  <c r="AY21" i="22"/>
  <c r="T48" i="20" l="1"/>
  <c r="U48" i="20" s="1"/>
  <c r="V48" i="20"/>
  <c r="AO49" i="20"/>
  <c r="AI21" i="22"/>
  <c r="D21" i="22"/>
  <c r="J21" i="22"/>
  <c r="K21" i="22" s="1"/>
  <c r="AJ21" i="22"/>
  <c r="Q21" i="22" s="1"/>
  <c r="BL49" i="20" l="1"/>
  <c r="AS49" i="20"/>
  <c r="BH49" i="20"/>
  <c r="AE49" i="20" s="1"/>
  <c r="D49" i="20" s="1"/>
  <c r="BJ49" i="20"/>
  <c r="AC22" i="22"/>
  <c r="Z22" i="22" s="1"/>
  <c r="AQ23" i="22"/>
  <c r="AU21" i="22"/>
  <c r="BJ22" i="22"/>
  <c r="F21" i="22"/>
  <c r="AT21" i="22" s="1"/>
  <c r="P21" i="22"/>
  <c r="R21" i="22" s="1"/>
  <c r="AL21" i="22"/>
  <c r="AH49" i="20" l="1"/>
  <c r="BN49" i="20"/>
  <c r="AF49" i="20"/>
  <c r="BM49" i="20"/>
  <c r="AY49" i="20"/>
  <c r="BO49" i="20"/>
  <c r="H22" i="22"/>
  <c r="AK21" i="22"/>
  <c r="B21" i="22" s="1"/>
  <c r="AR23" i="22"/>
  <c r="AD22" i="22"/>
  <c r="AA22" i="22" s="1"/>
  <c r="AV21" i="22"/>
  <c r="BL22" i="22"/>
  <c r="AB22" i="22"/>
  <c r="Y22" i="22" s="1"/>
  <c r="AP23" i="22"/>
  <c r="W21" i="22"/>
  <c r="X21" i="22" s="1"/>
  <c r="BH22" i="22"/>
  <c r="E49" i="20" l="1"/>
  <c r="F49" i="20" s="1"/>
  <c r="BG50" i="20" s="1"/>
  <c r="AJ49" i="20"/>
  <c r="Q49" i="20" s="1"/>
  <c r="J49" i="20"/>
  <c r="K49" i="20" s="1"/>
  <c r="AI49" i="20"/>
  <c r="S21" i="22"/>
  <c r="AN21" i="22"/>
  <c r="AM21" i="22" s="1"/>
  <c r="O22" i="22"/>
  <c r="C22" i="22"/>
  <c r="BI50" i="20" l="1"/>
  <c r="AU49" i="20"/>
  <c r="AL49" i="20"/>
  <c r="AQ51" i="20"/>
  <c r="AC50" i="20"/>
  <c r="Z50" i="20" s="1"/>
  <c r="P49" i="20"/>
  <c r="AT49" i="20"/>
  <c r="AB50" i="20"/>
  <c r="Y50" i="20" s="1"/>
  <c r="AP51" i="20"/>
  <c r="AW21" i="22"/>
  <c r="R49" i="20" l="1"/>
  <c r="AK49" i="20"/>
  <c r="B49" i="20" s="1"/>
  <c r="H50" i="20"/>
  <c r="C50" i="20"/>
  <c r="T21" i="22"/>
  <c r="U21" i="22" s="1"/>
  <c r="AO22" i="22"/>
  <c r="BM22" i="22" s="1"/>
  <c r="AX22" i="22" s="1"/>
  <c r="V21" i="22"/>
  <c r="AV49" i="20" l="1"/>
  <c r="AR51" i="20"/>
  <c r="AD50" i="20"/>
  <c r="AA50" i="20" s="1"/>
  <c r="W49" i="20"/>
  <c r="X49" i="20" s="1"/>
  <c r="BK50" i="20"/>
  <c r="BI22" i="22"/>
  <c r="AF22" i="22" s="1"/>
  <c r="E22" i="22" s="1"/>
  <c r="BK22" i="22"/>
  <c r="AS22" i="22"/>
  <c r="O50" i="20" l="1"/>
  <c r="AN49" i="20"/>
  <c r="AM49" i="20" s="1"/>
  <c r="S49" i="20"/>
  <c r="AG22" i="22"/>
  <c r="I22" i="22" s="1"/>
  <c r="BP22" i="22"/>
  <c r="AY22" i="22"/>
  <c r="BO22" i="22"/>
  <c r="AH22" i="22"/>
  <c r="BN22" i="22"/>
  <c r="AE22" i="22"/>
  <c r="AW49" i="20" l="1"/>
  <c r="T49" i="20" s="1"/>
  <c r="U49" i="20" s="1"/>
  <c r="AI22" i="22"/>
  <c r="D22" i="22"/>
  <c r="J22" i="22"/>
  <c r="K22" i="22" s="1"/>
  <c r="AU22" i="22" s="1"/>
  <c r="AJ22" i="22"/>
  <c r="Q22" i="22" s="1"/>
  <c r="V49" i="20" l="1"/>
  <c r="AO50" i="20"/>
  <c r="BJ23" i="22"/>
  <c r="AQ24" i="22"/>
  <c r="AC23" i="22"/>
  <c r="Z23" i="22" s="1"/>
  <c r="H23" i="22" s="1"/>
  <c r="AL22" i="22"/>
  <c r="F22" i="22"/>
  <c r="AT22" i="22" s="1"/>
  <c r="P22" i="22"/>
  <c r="R22" i="22" s="1"/>
  <c r="AS50" i="20" l="1"/>
  <c r="BH50" i="20"/>
  <c r="AE50" i="20" s="1"/>
  <c r="D50" i="20" s="1"/>
  <c r="BL50" i="20"/>
  <c r="AX50" i="20" s="1"/>
  <c r="BJ50" i="20"/>
  <c r="AG50" i="20" s="1"/>
  <c r="I50" i="20" s="1"/>
  <c r="BL23" i="22"/>
  <c r="AK22" i="22"/>
  <c r="B22" i="22" s="1"/>
  <c r="AD23" i="22"/>
  <c r="AA23" i="22" s="1"/>
  <c r="AR24" i="22"/>
  <c r="AV22" i="22"/>
  <c r="AP24" i="22"/>
  <c r="AB23" i="22"/>
  <c r="Y23" i="22" s="1"/>
  <c r="BH23" i="22"/>
  <c r="W22" i="22"/>
  <c r="X22" i="22" s="1"/>
  <c r="BN50" i="20" l="1"/>
  <c r="AH50" i="20"/>
  <c r="AY50" i="20"/>
  <c r="BO50" i="20"/>
  <c r="AF50" i="20"/>
  <c r="BM50" i="20"/>
  <c r="AN22" i="22"/>
  <c r="AM22" i="22" s="1"/>
  <c r="S22" i="22"/>
  <c r="C23" i="22"/>
  <c r="O23" i="22"/>
  <c r="E50" i="20" l="1"/>
  <c r="AJ50" i="20"/>
  <c r="Q50" i="20" s="1"/>
  <c r="R50" i="20" s="1"/>
  <c r="J50" i="20"/>
  <c r="K50" i="20" s="1"/>
  <c r="BI51" i="20" s="1"/>
  <c r="AI50" i="20"/>
  <c r="AW22" i="22"/>
  <c r="P50" i="20" l="1"/>
  <c r="AK50" i="20" s="1"/>
  <c r="BK51" i="20"/>
  <c r="AU50" i="20"/>
  <c r="AQ52" i="20"/>
  <c r="AC51" i="20"/>
  <c r="Z51" i="20" s="1"/>
  <c r="AR52" i="20"/>
  <c r="AD51" i="20"/>
  <c r="AA51" i="20" s="1"/>
  <c r="AV50" i="20"/>
  <c r="F50" i="20"/>
  <c r="AL50" i="20"/>
  <c r="T22" i="22"/>
  <c r="U22" i="22" s="1"/>
  <c r="AO23" i="22"/>
  <c r="BM23" i="22" s="1"/>
  <c r="AY23" i="22" s="1"/>
  <c r="V22" i="22"/>
  <c r="AB51" i="20" l="1"/>
  <c r="Y51" i="20" s="1"/>
  <c r="AP52" i="20"/>
  <c r="AT50" i="20"/>
  <c r="BG51" i="20"/>
  <c r="H51" i="20"/>
  <c r="O51" i="20"/>
  <c r="W50" i="20"/>
  <c r="X50" i="20" s="1"/>
  <c r="B50" i="20"/>
  <c r="BI23" i="22"/>
  <c r="AF23" i="22" s="1"/>
  <c r="E23" i="22" s="1"/>
  <c r="BK23" i="22"/>
  <c r="AH23" i="22" s="1"/>
  <c r="J23" i="22" s="1"/>
  <c r="AS23" i="22"/>
  <c r="S50" i="20" l="1"/>
  <c r="AN50" i="20"/>
  <c r="AM50" i="20" s="1"/>
  <c r="C51" i="20"/>
  <c r="AE51" i="20"/>
  <c r="BO23" i="22"/>
  <c r="AG23" i="22"/>
  <c r="BP23" i="22"/>
  <c r="AX23" i="22"/>
  <c r="AJ23" i="22" s="1"/>
  <c r="Q23" i="22" s="1"/>
  <c r="BN23" i="22"/>
  <c r="AE23" i="22"/>
  <c r="D51" i="20" l="1"/>
  <c r="AW50" i="20"/>
  <c r="AL23" i="22"/>
  <c r="AI23" i="22"/>
  <c r="D23" i="22"/>
  <c r="F23" i="22" s="1"/>
  <c r="AT23" i="22" s="1"/>
  <c r="I23" i="22"/>
  <c r="K23" i="22" s="1"/>
  <c r="BJ24" i="22" l="1"/>
  <c r="AU23" i="22"/>
  <c r="AC24" i="22"/>
  <c r="Z24" i="22" s="1"/>
  <c r="H24" i="22" s="1"/>
  <c r="AQ25" i="22"/>
  <c r="AP25" i="22"/>
  <c r="AB24" i="22"/>
  <c r="Y24" i="22" s="1"/>
  <c r="BH24" i="22"/>
  <c r="T50" i="20"/>
  <c r="U50" i="20" s="1"/>
  <c r="V50" i="20"/>
  <c r="AO51" i="20"/>
  <c r="P23" i="22"/>
  <c r="BH51" i="20" l="1"/>
  <c r="BJ51" i="20"/>
  <c r="AG51" i="20" s="1"/>
  <c r="I51" i="20" s="1"/>
  <c r="AS51" i="20"/>
  <c r="BL51" i="20"/>
  <c r="AX51" i="20" s="1"/>
  <c r="AK23" i="22"/>
  <c r="B23" i="22" s="1"/>
  <c r="R23" i="22"/>
  <c r="C24" i="22"/>
  <c r="W23" i="22" l="1"/>
  <c r="X23" i="22" s="1"/>
  <c r="AR25" i="22"/>
  <c r="BL24" i="22"/>
  <c r="AD24" i="22"/>
  <c r="AA24" i="22" s="1"/>
  <c r="O24" i="22" s="1"/>
  <c r="AV23" i="22"/>
  <c r="BO51" i="20"/>
  <c r="AY51" i="20"/>
  <c r="BN51" i="20"/>
  <c r="AH51" i="20"/>
  <c r="BM51" i="20"/>
  <c r="AF51" i="20"/>
  <c r="AI51" i="20" l="1"/>
  <c r="E51" i="20"/>
  <c r="AJ51" i="20"/>
  <c r="Q51" i="20" s="1"/>
  <c r="J51" i="20"/>
  <c r="K51" i="20" s="1"/>
  <c r="S23" i="22"/>
  <c r="AN23" i="22"/>
  <c r="AM23" i="22" s="1"/>
  <c r="BI52" i="20" l="1"/>
  <c r="AU51" i="20"/>
  <c r="AW23" i="22"/>
  <c r="AQ53" i="20"/>
  <c r="AC52" i="20"/>
  <c r="Z52" i="20" s="1"/>
  <c r="T23" i="22"/>
  <c r="U23" i="22" s="1"/>
  <c r="F51" i="20"/>
  <c r="AT51" i="20" s="1"/>
  <c r="AL51" i="20"/>
  <c r="P51" i="20"/>
  <c r="AK51" i="20" s="1"/>
  <c r="R51" i="20" l="1"/>
  <c r="B51" i="20"/>
  <c r="AP53" i="20"/>
  <c r="AB52" i="20"/>
  <c r="Y52" i="20" s="1"/>
  <c r="BG52" i="20"/>
  <c r="H52" i="20"/>
  <c r="AG52" i="20"/>
  <c r="W51" i="20"/>
  <c r="X51" i="20" s="1"/>
  <c r="AO24" i="22"/>
  <c r="V23" i="22"/>
  <c r="AV51" i="20" l="1"/>
  <c r="AD52" i="20"/>
  <c r="AA52" i="20" s="1"/>
  <c r="BK52" i="20"/>
  <c r="AR53" i="20"/>
  <c r="BM24" i="22"/>
  <c r="AS24" i="22"/>
  <c r="BI24" i="22"/>
  <c r="AF24" i="22" s="1"/>
  <c r="E24" i="22" s="1"/>
  <c r="BK24" i="22"/>
  <c r="AH24" i="22" s="1"/>
  <c r="J24" i="22" s="1"/>
  <c r="S51" i="20"/>
  <c r="AN51" i="20"/>
  <c r="AM51" i="20" s="1"/>
  <c r="C52" i="20"/>
  <c r="I52" i="20"/>
  <c r="O52" i="20" l="1"/>
  <c r="AX52" i="20"/>
  <c r="AW51" i="20"/>
  <c r="T51" i="20" s="1"/>
  <c r="U51" i="20" s="1"/>
  <c r="AG24" i="22"/>
  <c r="I24" i="22" s="1"/>
  <c r="K24" i="22" s="1"/>
  <c r="BO24" i="22"/>
  <c r="AE24" i="22"/>
  <c r="BN24" i="22"/>
  <c r="AY24" i="22"/>
  <c r="AX24" i="22"/>
  <c r="BP24" i="22"/>
  <c r="AJ24" i="22" l="1"/>
  <c r="Q24" i="22" s="1"/>
  <c r="AL24" i="22" s="1"/>
  <c r="BJ25" i="22"/>
  <c r="AU24" i="22"/>
  <c r="D24" i="22"/>
  <c r="F24" i="22" s="1"/>
  <c r="AT24" i="22" s="1"/>
  <c r="AI24" i="22"/>
  <c r="AC25" i="22"/>
  <c r="Z25" i="22" s="1"/>
  <c r="H25" i="22" s="1"/>
  <c r="AQ26" i="22"/>
  <c r="AO52" i="20"/>
  <c r="V51" i="20"/>
  <c r="BH25" i="22" l="1"/>
  <c r="AP26" i="22"/>
  <c r="AB25" i="22"/>
  <c r="Y25" i="22" s="1"/>
  <c r="C25" i="22" s="1"/>
  <c r="BL52" i="20"/>
  <c r="AS52" i="20"/>
  <c r="BJ52" i="20"/>
  <c r="BH52" i="20"/>
  <c r="AE52" i="20" s="1"/>
  <c r="D52" i="20" s="1"/>
  <c r="P24" i="22"/>
  <c r="AK24" i="22" l="1"/>
  <c r="B24" i="22" s="1"/>
  <c r="R24" i="22"/>
  <c r="BM52" i="20"/>
  <c r="AF52" i="20"/>
  <c r="AH52" i="20"/>
  <c r="BN52" i="20"/>
  <c r="BO52" i="20"/>
  <c r="AY52" i="20"/>
  <c r="AI52" i="20" s="1"/>
  <c r="J52" i="20" l="1"/>
  <c r="K52" i="20" s="1"/>
  <c r="BI53" i="20" s="1"/>
  <c r="P52" i="20"/>
  <c r="AK52" i="20" s="1"/>
  <c r="E52" i="20"/>
  <c r="AJ52" i="20"/>
  <c r="Q52" i="20" s="1"/>
  <c r="AD25" i="22"/>
  <c r="AA25" i="22" s="1"/>
  <c r="O25" i="22" s="1"/>
  <c r="AR26" i="22"/>
  <c r="AV24" i="22"/>
  <c r="W24" i="22"/>
  <c r="X24" i="22" s="1"/>
  <c r="BL25" i="22"/>
  <c r="R52" i="20" l="1"/>
  <c r="AD53" i="20" s="1"/>
  <c r="AA53" i="20" s="1"/>
  <c r="F52" i="20"/>
  <c r="AL52" i="20"/>
  <c r="B52" i="20" s="1"/>
  <c r="AN24" i="22"/>
  <c r="AM24" i="22" s="1"/>
  <c r="S24" i="22"/>
  <c r="AC53" i="20"/>
  <c r="Z53" i="20" s="1"/>
  <c r="AQ54" i="20"/>
  <c r="AU52" i="20"/>
  <c r="W52" i="20" l="1"/>
  <c r="X52" i="20" s="1"/>
  <c r="AN52" i="20" s="1"/>
  <c r="AM52" i="20" s="1"/>
  <c r="AR54" i="20"/>
  <c r="BK53" i="20"/>
  <c r="AV52" i="20"/>
  <c r="H53" i="20"/>
  <c r="AG53" i="20"/>
  <c r="BG53" i="20"/>
  <c r="AB53" i="20"/>
  <c r="Y53" i="20" s="1"/>
  <c r="AP54" i="20"/>
  <c r="AT52" i="20"/>
  <c r="S52" i="20"/>
  <c r="AW24" i="22"/>
  <c r="T24" i="22" s="1"/>
  <c r="U24" i="22" s="1"/>
  <c r="AX53" i="20"/>
  <c r="O53" i="20"/>
  <c r="V24" i="22" l="1"/>
  <c r="AO25" i="22"/>
  <c r="C53" i="20"/>
  <c r="AW52" i="20"/>
  <c r="I53" i="20"/>
  <c r="T52" i="20" l="1"/>
  <c r="U52" i="20" s="1"/>
  <c r="AO53" i="20"/>
  <c r="V52" i="20"/>
  <c r="BM25" i="22"/>
  <c r="BK25" i="22"/>
  <c r="AH25" i="22" s="1"/>
  <c r="J25" i="22" s="1"/>
  <c r="K25" i="22" s="1"/>
  <c r="BI25" i="22"/>
  <c r="AF25" i="22" s="1"/>
  <c r="E25" i="22" s="1"/>
  <c r="F25" i="22" s="1"/>
  <c r="AT25" i="22" s="1"/>
  <c r="AS25" i="22"/>
  <c r="AP27" i="22" l="1"/>
  <c r="AC26" i="22"/>
  <c r="Z26" i="22" s="1"/>
  <c r="H26" i="22" s="1"/>
  <c r="AQ27" i="22"/>
  <c r="AB26" i="22"/>
  <c r="Y26" i="22" s="1"/>
  <c r="AE26" i="22" s="1"/>
  <c r="AY25" i="22"/>
  <c r="AX25" i="22"/>
  <c r="BP25" i="22"/>
  <c r="AG25" i="22"/>
  <c r="BO25" i="22"/>
  <c r="AU25" i="22"/>
  <c r="BH53" i="20"/>
  <c r="AE53" i="20" s="1"/>
  <c r="D53" i="20" s="1"/>
  <c r="BL53" i="20"/>
  <c r="AS53" i="20"/>
  <c r="BJ53" i="20"/>
  <c r="AE25" i="22"/>
  <c r="BN25" i="22"/>
  <c r="AJ25" i="22" l="1"/>
  <c r="Q25" i="22" s="1"/>
  <c r="AL25" i="22" s="1"/>
  <c r="C26" i="22"/>
  <c r="D25" i="22"/>
  <c r="AI25" i="22"/>
  <c r="BH26" i="22"/>
  <c r="I25" i="22"/>
  <c r="BJ26" i="22"/>
  <c r="BN53" i="20"/>
  <c r="AH53" i="20"/>
  <c r="R25" i="22"/>
  <c r="AF53" i="20"/>
  <c r="BM53" i="20"/>
  <c r="AY53" i="20"/>
  <c r="BO53" i="20"/>
  <c r="D26" i="22"/>
  <c r="BL26" i="22" l="1"/>
  <c r="P25" i="22"/>
  <c r="AK25" i="22" s="1"/>
  <c r="B25" i="22" s="1"/>
  <c r="J53" i="20"/>
  <c r="K53" i="20" s="1"/>
  <c r="AI53" i="20"/>
  <c r="P53" i="20" s="1"/>
  <c r="E53" i="20"/>
  <c r="AJ53" i="20"/>
  <c r="Q53" i="20" s="1"/>
  <c r="AD26" i="22"/>
  <c r="AA26" i="22" s="1"/>
  <c r="O26" i="22" s="1"/>
  <c r="AR27" i="22"/>
  <c r="AV25" i="22"/>
  <c r="W25" i="22"/>
  <c r="X25" i="22" s="1"/>
  <c r="BI54" i="20" l="1"/>
  <c r="AU53" i="20"/>
  <c r="F53" i="20"/>
  <c r="AL53" i="20"/>
  <c r="R53" i="20"/>
  <c r="AK53" i="20"/>
  <c r="AN25" i="22"/>
  <c r="AM25" i="22" s="1"/>
  <c r="AC54" i="20"/>
  <c r="Z54" i="20" s="1"/>
  <c r="AQ55" i="20"/>
  <c r="S25" i="22"/>
  <c r="W53" i="20" l="1"/>
  <c r="X53" i="20" s="1"/>
  <c r="AN53" i="20" s="1"/>
  <c r="AM53" i="20" s="1"/>
  <c r="AV53" i="20"/>
  <c r="AW25" i="22"/>
  <c r="T25" i="22"/>
  <c r="U25" i="22" s="1"/>
  <c r="B53" i="20"/>
  <c r="BK54" i="20"/>
  <c r="AD54" i="20"/>
  <c r="AA54" i="20" s="1"/>
  <c r="AR55" i="20"/>
  <c r="H54" i="20"/>
  <c r="AT53" i="20"/>
  <c r="AB54" i="20"/>
  <c r="Y54" i="20" s="1"/>
  <c r="AP55" i="20"/>
  <c r="BG54" i="20"/>
  <c r="O54" i="20" l="1"/>
  <c r="C54" i="20"/>
  <c r="AE54" i="20"/>
  <c r="AO26" i="22"/>
  <c r="V25" i="22"/>
  <c r="S53" i="20"/>
  <c r="BM26" i="22" l="1"/>
  <c r="BI26" i="22"/>
  <c r="AS26" i="22"/>
  <c r="BK26" i="22"/>
  <c r="D54" i="20"/>
  <c r="AW53" i="20"/>
  <c r="T53" i="20" l="1"/>
  <c r="U53" i="20" s="1"/>
  <c r="AO54" i="20"/>
  <c r="V53" i="20"/>
  <c r="AG26" i="22"/>
  <c r="I26" i="22" s="1"/>
  <c r="AH26" i="22"/>
  <c r="BO26" i="22"/>
  <c r="BN26" i="22"/>
  <c r="AF26" i="22"/>
  <c r="AY26" i="22"/>
  <c r="AX26" i="22"/>
  <c r="BP26" i="22"/>
  <c r="J26" i="22" l="1"/>
  <c r="K26" i="22" s="1"/>
  <c r="AI26" i="22"/>
  <c r="AJ26" i="22"/>
  <c r="Q26" i="22" s="1"/>
  <c r="E26" i="22"/>
  <c r="BH54" i="20"/>
  <c r="BL54" i="20"/>
  <c r="AX54" i="20" s="1"/>
  <c r="BJ54" i="20"/>
  <c r="AG54" i="20" s="1"/>
  <c r="I54" i="20" s="1"/>
  <c r="AS54" i="20"/>
  <c r="AY54" i="20" l="1"/>
  <c r="BO54" i="20"/>
  <c r="AF54" i="20"/>
  <c r="BM54" i="20"/>
  <c r="F26" i="22"/>
  <c r="AL26" i="22"/>
  <c r="P26" i="22"/>
  <c r="AK26" i="22" s="1"/>
  <c r="BN54" i="20"/>
  <c r="AH54" i="20"/>
  <c r="BJ27" i="22"/>
  <c r="AC27" i="22"/>
  <c r="Z27" i="22" s="1"/>
  <c r="H27" i="22" s="1"/>
  <c r="AQ28" i="22"/>
  <c r="AU26" i="22"/>
  <c r="R26" i="22" l="1"/>
  <c r="B26" i="22"/>
  <c r="AT26" i="22"/>
  <c r="AB27" i="22"/>
  <c r="Y27" i="22" s="1"/>
  <c r="C27" i="22" s="1"/>
  <c r="AP28" i="22"/>
  <c r="BH27" i="22"/>
  <c r="J54" i="20"/>
  <c r="K54" i="20" s="1"/>
  <c r="AI54" i="20"/>
  <c r="E54" i="20"/>
  <c r="AJ54" i="20"/>
  <c r="Q54" i="20" s="1"/>
  <c r="AR28" i="22" l="1"/>
  <c r="AV26" i="22"/>
  <c r="AD27" i="22"/>
  <c r="AA27" i="22" s="1"/>
  <c r="O27" i="22" s="1"/>
  <c r="BL27" i="22"/>
  <c r="W26" i="22"/>
  <c r="X26" i="22" s="1"/>
  <c r="P54" i="20"/>
  <c r="AK54" i="20" s="1"/>
  <c r="AL54" i="20"/>
  <c r="F54" i="20"/>
  <c r="BI55" i="20"/>
  <c r="AC55" i="20"/>
  <c r="Z55" i="20" s="1"/>
  <c r="AQ56" i="20"/>
  <c r="AU54" i="20"/>
  <c r="S26" i="22" l="1"/>
  <c r="AN26" i="22"/>
  <c r="AM26" i="22" s="1"/>
  <c r="R54" i="20"/>
  <c r="AP56" i="20"/>
  <c r="AB55" i="20"/>
  <c r="Y55" i="20" s="1"/>
  <c r="AT54" i="20"/>
  <c r="BG55" i="20"/>
  <c r="B54" i="20"/>
  <c r="H55" i="20"/>
  <c r="AG55" i="20"/>
  <c r="AW26" i="22" l="1"/>
  <c r="AV54" i="20"/>
  <c r="BK55" i="20"/>
  <c r="AD55" i="20"/>
  <c r="AA55" i="20" s="1"/>
  <c r="O55" i="20" s="1"/>
  <c r="AR56" i="20"/>
  <c r="W54" i="20"/>
  <c r="X54" i="20" s="1"/>
  <c r="S54" i="20" s="1"/>
  <c r="I55" i="20"/>
  <c r="C55" i="20"/>
  <c r="T26" i="22" l="1"/>
  <c r="U26" i="22" s="1"/>
  <c r="V26" i="22"/>
  <c r="AO27" i="22"/>
  <c r="AN54" i="20"/>
  <c r="AM54" i="20" s="1"/>
  <c r="AY27" i="22"/>
  <c r="AW54" i="20"/>
  <c r="BM27" i="22" l="1"/>
  <c r="AS27" i="22"/>
  <c r="BK27" i="22"/>
  <c r="AH27" i="22" s="1"/>
  <c r="J27" i="22" s="1"/>
  <c r="K27" i="22" s="1"/>
  <c r="BI27" i="22"/>
  <c r="AF27" i="22" s="1"/>
  <c r="E27" i="22" s="1"/>
  <c r="F27" i="22" s="1"/>
  <c r="AT27" i="22" s="1"/>
  <c r="T54" i="20"/>
  <c r="U54" i="20" s="1"/>
  <c r="V54" i="20"/>
  <c r="AO55" i="20"/>
  <c r="AB28" i="22" l="1"/>
  <c r="Y28" i="22" s="1"/>
  <c r="AP29" i="22"/>
  <c r="AE27" i="22"/>
  <c r="BN27" i="22"/>
  <c r="AG27" i="22"/>
  <c r="I27" i="22" s="1"/>
  <c r="BO27" i="22"/>
  <c r="AU27" i="22"/>
  <c r="AX27" i="22"/>
  <c r="AJ27" i="22" s="1"/>
  <c r="Q27" i="22" s="1"/>
  <c r="AL27" i="22" s="1"/>
  <c r="BP27" i="22"/>
  <c r="BL55" i="20"/>
  <c r="AX55" i="20" s="1"/>
  <c r="BJ55" i="20"/>
  <c r="AS55" i="20"/>
  <c r="BH55" i="20"/>
  <c r="AE55" i="20" s="1"/>
  <c r="D55" i="20" s="1"/>
  <c r="AC28" i="22"/>
  <c r="Z28" i="22" s="1"/>
  <c r="H28" i="22" s="1"/>
  <c r="AQ29" i="22"/>
  <c r="C28" i="22"/>
  <c r="BJ28" i="22" l="1"/>
  <c r="R27" i="22"/>
  <c r="AR29" i="22" s="1"/>
  <c r="D27" i="22"/>
  <c r="BH28" i="22"/>
  <c r="AI27" i="22"/>
  <c r="P27" i="22" s="1"/>
  <c r="AV27" i="22"/>
  <c r="AD28" i="22"/>
  <c r="AA28" i="22" s="1"/>
  <c r="AF55" i="20"/>
  <c r="BM55" i="20"/>
  <c r="AH55" i="20"/>
  <c r="BN55" i="20"/>
  <c r="AY55" i="20"/>
  <c r="BO55" i="20"/>
  <c r="W27" i="22" l="1"/>
  <c r="X27" i="22" s="1"/>
  <c r="AN27" i="22" s="1"/>
  <c r="AM27" i="22" s="1"/>
  <c r="AK27" i="22"/>
  <c r="B27" i="22" s="1"/>
  <c r="BL28" i="22"/>
  <c r="J55" i="20"/>
  <c r="K55" i="20" s="1"/>
  <c r="AI55" i="20"/>
  <c r="P55" i="20" s="1"/>
  <c r="E55" i="20"/>
  <c r="F55" i="20" s="1"/>
  <c r="BG56" i="20" s="1"/>
  <c r="AJ55" i="20"/>
  <c r="Q55" i="20" s="1"/>
  <c r="O28" i="22"/>
  <c r="S27" i="22"/>
  <c r="AL55" i="20" l="1"/>
  <c r="BI56" i="20"/>
  <c r="AU55" i="20"/>
  <c r="AT55" i="20"/>
  <c r="AP57" i="20"/>
  <c r="AB56" i="20"/>
  <c r="Y56" i="20" s="1"/>
  <c r="R55" i="20"/>
  <c r="AK55" i="20"/>
  <c r="B55" i="20" s="1"/>
  <c r="AW27" i="22"/>
  <c r="AC56" i="20"/>
  <c r="Z56" i="20" s="1"/>
  <c r="AQ57" i="20"/>
  <c r="AE28" i="22"/>
  <c r="W55" i="20" l="1"/>
  <c r="X55" i="20" s="1"/>
  <c r="AN55" i="20" s="1"/>
  <c r="AM55" i="20" s="1"/>
  <c r="AV55" i="20"/>
  <c r="AO28" i="22"/>
  <c r="V27" i="22"/>
  <c r="H56" i="20"/>
  <c r="AG56" i="20"/>
  <c r="I56" i="20" s="1"/>
  <c r="C56" i="20"/>
  <c r="BK56" i="20"/>
  <c r="AR57" i="20"/>
  <c r="AD56" i="20"/>
  <c r="AA56" i="20" s="1"/>
  <c r="T27" i="22"/>
  <c r="U27" i="22" s="1"/>
  <c r="D28" i="22"/>
  <c r="S55" i="20" l="1"/>
  <c r="O56" i="20"/>
  <c r="BM28" i="22"/>
  <c r="AY28" i="22" s="1"/>
  <c r="BK28" i="22"/>
  <c r="AG28" i="22" s="1"/>
  <c r="I28" i="22" s="1"/>
  <c r="AS28" i="22"/>
  <c r="BI28" i="22"/>
  <c r="AW55" i="20" l="1"/>
  <c r="T55" i="20" s="1"/>
  <c r="U55" i="20" s="1"/>
  <c r="AX28" i="22"/>
  <c r="BP28" i="22"/>
  <c r="AH28" i="22"/>
  <c r="BO28" i="22"/>
  <c r="AO56" i="20"/>
  <c r="AF28" i="22"/>
  <c r="BN28" i="22"/>
  <c r="V55" i="20" l="1"/>
  <c r="BL56" i="20"/>
  <c r="AX56" i="20" s="1"/>
  <c r="BJ56" i="20"/>
  <c r="BH56" i="20"/>
  <c r="AE56" i="20" s="1"/>
  <c r="D56" i="20" s="1"/>
  <c r="AS56" i="20"/>
  <c r="E28" i="22"/>
  <c r="F28" i="22" s="1"/>
  <c r="AJ28" i="22"/>
  <c r="Q28" i="22" s="1"/>
  <c r="J28" i="22"/>
  <c r="K28" i="22" s="1"/>
  <c r="BJ29" i="22" s="1"/>
  <c r="AI28" i="22"/>
  <c r="AL28" i="22" l="1"/>
  <c r="AT28" i="22"/>
  <c r="AB29" i="22"/>
  <c r="Y29" i="22" s="1"/>
  <c r="C29" i="22" s="1"/>
  <c r="AP30" i="22"/>
  <c r="AF56" i="20"/>
  <c r="BM56" i="20"/>
  <c r="AH56" i="20"/>
  <c r="BN56" i="20"/>
  <c r="AY56" i="20"/>
  <c r="BO56" i="20"/>
  <c r="P28" i="22"/>
  <c r="AQ30" i="22"/>
  <c r="AC29" i="22"/>
  <c r="Z29" i="22" s="1"/>
  <c r="H29" i="22" s="1"/>
  <c r="AU28" i="22"/>
  <c r="BH29" i="22"/>
  <c r="J56" i="20" l="1"/>
  <c r="K56" i="20" s="1"/>
  <c r="AI56" i="20"/>
  <c r="E56" i="20"/>
  <c r="F56" i="20" s="1"/>
  <c r="BG57" i="20" s="1"/>
  <c r="AJ56" i="20"/>
  <c r="Q56" i="20" s="1"/>
  <c r="R28" i="22"/>
  <c r="AK28" i="22"/>
  <c r="B28" i="22" s="1"/>
  <c r="AL56" i="20" l="1"/>
  <c r="AV28" i="22"/>
  <c r="AR30" i="22"/>
  <c r="AD29" i="22"/>
  <c r="AA29" i="22" s="1"/>
  <c r="W28" i="22"/>
  <c r="X28" i="22" s="1"/>
  <c r="BL29" i="22"/>
  <c r="AB57" i="20"/>
  <c r="Y57" i="20" s="1"/>
  <c r="AP58" i="20"/>
  <c r="AT56" i="20"/>
  <c r="P56" i="20"/>
  <c r="BI57" i="20"/>
  <c r="AC57" i="20"/>
  <c r="Z57" i="20" s="1"/>
  <c r="AU56" i="20"/>
  <c r="AQ58" i="20"/>
  <c r="H57" i="20" l="1"/>
  <c r="C57" i="20"/>
  <c r="S28" i="22"/>
  <c r="AN28" i="22"/>
  <c r="AM28" i="22" s="1"/>
  <c r="R56" i="20"/>
  <c r="AK56" i="20"/>
  <c r="B56" i="20" s="1"/>
  <c r="AX29" i="22"/>
  <c r="O29" i="22"/>
  <c r="AG29" i="22"/>
  <c r="AM4" i="22" l="1"/>
  <c r="AW28" i="22"/>
  <c r="T28" i="22" s="1"/>
  <c r="U28" i="22" s="1"/>
  <c r="AR58" i="20"/>
  <c r="AD57" i="20"/>
  <c r="AA57" i="20" s="1"/>
  <c r="AV56" i="20"/>
  <c r="BK57" i="20"/>
  <c r="W56" i="20"/>
  <c r="X56" i="20" s="1"/>
  <c r="I29" i="22"/>
  <c r="O57" i="20" l="1"/>
  <c r="S56" i="20"/>
  <c r="AN56" i="20"/>
  <c r="AM56" i="20" s="1"/>
  <c r="V28" i="22"/>
  <c r="AO29" i="22"/>
  <c r="AW56" i="20" l="1"/>
  <c r="T56" i="20" s="1"/>
  <c r="U56" i="20" s="1"/>
  <c r="BM29" i="22"/>
  <c r="BI29" i="22"/>
  <c r="AE29" i="22" s="1"/>
  <c r="D29" i="22" s="1"/>
  <c r="BK29" i="22"/>
  <c r="AS29" i="22"/>
  <c r="AH29" i="22" l="1"/>
  <c r="BO29" i="22"/>
  <c r="AF29" i="22"/>
  <c r="BN29" i="22"/>
  <c r="AY29" i="22"/>
  <c r="BP29" i="22"/>
  <c r="V56" i="20"/>
  <c r="AO57" i="20"/>
  <c r="AJ29" i="22" l="1"/>
  <c r="Q29" i="22" s="1"/>
  <c r="AS57" i="20"/>
  <c r="BH57" i="20"/>
  <c r="AE57" i="20" s="1"/>
  <c r="D57" i="20" s="1"/>
  <c r="BJ57" i="20"/>
  <c r="AG57" i="20" s="1"/>
  <c r="I57" i="20" s="1"/>
  <c r="BL57" i="20"/>
  <c r="AX57" i="20" s="1"/>
  <c r="E29" i="22"/>
  <c r="F29" i="22" s="1"/>
  <c r="BH30" i="22" s="1"/>
  <c r="J29" i="22"/>
  <c r="K29" i="22" s="1"/>
  <c r="AI29" i="22"/>
  <c r="AC30" i="22" l="1"/>
  <c r="Z30" i="22" s="1"/>
  <c r="H30" i="22" s="1"/>
  <c r="AQ31" i="22"/>
  <c r="AU29" i="22"/>
  <c r="AT29" i="22"/>
  <c r="AP31" i="22"/>
  <c r="AB30" i="22"/>
  <c r="Y30" i="22" s="1"/>
  <c r="C30" i="22" s="1"/>
  <c r="BJ30" i="22"/>
  <c r="AL29" i="22"/>
  <c r="AY57" i="20"/>
  <c r="BO57" i="20"/>
  <c r="P29" i="22"/>
  <c r="AH57" i="20"/>
  <c r="BN57" i="20"/>
  <c r="AF57" i="20"/>
  <c r="BM57" i="20"/>
  <c r="J57" i="20" l="1"/>
  <c r="K57" i="20" s="1"/>
  <c r="AI57" i="20"/>
  <c r="R29" i="22"/>
  <c r="AK29" i="22"/>
  <c r="B29" i="22" s="1"/>
  <c r="E57" i="20"/>
  <c r="F57" i="20" s="1"/>
  <c r="BG58" i="20" s="1"/>
  <c r="AJ57" i="20"/>
  <c r="Q57" i="20" s="1"/>
  <c r="AL57" i="20" l="1"/>
  <c r="BI58" i="20"/>
  <c r="AU57" i="20"/>
  <c r="AT57" i="20"/>
  <c r="AP59" i="20"/>
  <c r="AB58" i="20"/>
  <c r="Y58" i="20" s="1"/>
  <c r="AD30" i="22"/>
  <c r="AA30" i="22" s="1"/>
  <c r="O30" i="22" s="1"/>
  <c r="AR31" i="22"/>
  <c r="AV29" i="22"/>
  <c r="W29" i="22"/>
  <c r="X29" i="22" s="1"/>
  <c r="BL30" i="22"/>
  <c r="P57" i="20"/>
  <c r="AC58" i="20"/>
  <c r="Z58" i="20" s="1"/>
  <c r="AQ59" i="20"/>
  <c r="H58" i="20" l="1"/>
  <c r="R57" i="20"/>
  <c r="AV57" i="20" s="1"/>
  <c r="AK57" i="20"/>
  <c r="B57" i="20" s="1"/>
  <c r="C58" i="20"/>
  <c r="S29" i="22"/>
  <c r="AN29" i="22"/>
  <c r="AM29" i="22" s="1"/>
  <c r="AD58" i="20" l="1"/>
  <c r="AA58" i="20" s="1"/>
  <c r="AR59" i="20"/>
  <c r="BK58" i="20"/>
  <c r="W57" i="20"/>
  <c r="X57" i="20" s="1"/>
  <c r="AW29" i="22"/>
  <c r="T29" i="22" s="1"/>
  <c r="U29" i="22" s="1"/>
  <c r="O58" i="20" l="1"/>
  <c r="AO30" i="22"/>
  <c r="V29" i="22"/>
  <c r="AN57" i="20"/>
  <c r="AM57" i="20" s="1"/>
  <c r="S57" i="20"/>
  <c r="BM30" i="22" l="1"/>
  <c r="AX30" i="22" s="1"/>
  <c r="BI30" i="22"/>
  <c r="AS30" i="22"/>
  <c r="BK30" i="22"/>
  <c r="AW57" i="20"/>
  <c r="T57" i="20" s="1"/>
  <c r="U57" i="20" s="1"/>
  <c r="V57" i="20" l="1"/>
  <c r="AO58" i="20"/>
  <c r="AH30" i="22"/>
  <c r="J30" i="22" s="1"/>
  <c r="BO30" i="22"/>
  <c r="AG30" i="22"/>
  <c r="AF30" i="22"/>
  <c r="BN30" i="22"/>
  <c r="AE30" i="22"/>
  <c r="AY30" i="22"/>
  <c r="BP30" i="22"/>
  <c r="E30" i="22" l="1"/>
  <c r="AJ30" i="22"/>
  <c r="Q30" i="22" s="1"/>
  <c r="AL30" i="22" s="1"/>
  <c r="I30" i="22"/>
  <c r="K30" i="22" s="1"/>
  <c r="BJ31" i="22" s="1"/>
  <c r="AI30" i="22"/>
  <c r="D30" i="22"/>
  <c r="BH58" i="20"/>
  <c r="AE58" i="20" s="1"/>
  <c r="D58" i="20" s="1"/>
  <c r="AS58" i="20"/>
  <c r="BJ58" i="20"/>
  <c r="AG58" i="20" s="1"/>
  <c r="I58" i="20" s="1"/>
  <c r="BL58" i="20"/>
  <c r="AX58" i="20" s="1"/>
  <c r="AF58" i="20" l="1"/>
  <c r="BM58" i="20"/>
  <c r="F30" i="22"/>
  <c r="P30" i="22"/>
  <c r="R30" i="22" s="1"/>
  <c r="BL31" i="22" s="1"/>
  <c r="AY58" i="20"/>
  <c r="BO58" i="20"/>
  <c r="AC31" i="22"/>
  <c r="Z31" i="22" s="1"/>
  <c r="H31" i="22" s="1"/>
  <c r="AQ32" i="22"/>
  <c r="AU30" i="22"/>
  <c r="AH58" i="20"/>
  <c r="BN58" i="20"/>
  <c r="AK30" i="22" l="1"/>
  <c r="B30" i="22" s="1"/>
  <c r="W30" i="22"/>
  <c r="X30" i="22" s="1"/>
  <c r="S30" i="22" s="1"/>
  <c r="J58" i="20"/>
  <c r="K58" i="20" s="1"/>
  <c r="BI59" i="20" s="1"/>
  <c r="AI58" i="20"/>
  <c r="AD31" i="22"/>
  <c r="AA31" i="22" s="1"/>
  <c r="O31" i="22" s="1"/>
  <c r="AV30" i="22"/>
  <c r="AR32" i="22"/>
  <c r="AT30" i="22"/>
  <c r="AP32" i="22"/>
  <c r="AB31" i="22"/>
  <c r="Y31" i="22" s="1"/>
  <c r="C31" i="22" s="1"/>
  <c r="BH31" i="22"/>
  <c r="E58" i="20"/>
  <c r="F58" i="20" s="1"/>
  <c r="BG59" i="20" s="1"/>
  <c r="AJ58" i="20"/>
  <c r="Q58" i="20" s="1"/>
  <c r="AN30" i="22" l="1"/>
  <c r="AM30" i="22" s="1"/>
  <c r="AL58" i="20"/>
  <c r="P58" i="20"/>
  <c r="AP60" i="20"/>
  <c r="AB59" i="20"/>
  <c r="Y59" i="20" s="1"/>
  <c r="AT58" i="20"/>
  <c r="AW30" i="22"/>
  <c r="AU58" i="20"/>
  <c r="AC59" i="20"/>
  <c r="Z59" i="20" s="1"/>
  <c r="AQ60" i="20"/>
  <c r="C59" i="20" l="1"/>
  <c r="H59" i="20"/>
  <c r="T30" i="22"/>
  <c r="U30" i="22" s="1"/>
  <c r="V30" i="22"/>
  <c r="AO31" i="22"/>
  <c r="R58" i="20"/>
  <c r="AK58" i="20"/>
  <c r="B58" i="20" s="1"/>
  <c r="AV58" i="20" l="1"/>
  <c r="AR60" i="20"/>
  <c r="AD59" i="20"/>
  <c r="AA59" i="20" s="1"/>
  <c r="W58" i="20"/>
  <c r="X58" i="20" s="1"/>
  <c r="BK59" i="20"/>
  <c r="AS31" i="22"/>
  <c r="BM31" i="22"/>
  <c r="AX31" i="22" s="1"/>
  <c r="BI31" i="22"/>
  <c r="BK31" i="22"/>
  <c r="AF31" i="22" l="1"/>
  <c r="AE31" i="22"/>
  <c r="BN31" i="22"/>
  <c r="AN58" i="20"/>
  <c r="AM58" i="20" s="1"/>
  <c r="S58" i="20"/>
  <c r="AY31" i="22"/>
  <c r="BP31" i="22"/>
  <c r="AH31" i="22"/>
  <c r="J31" i="22" s="1"/>
  <c r="BO31" i="22"/>
  <c r="AG31" i="22"/>
  <c r="I31" i="22" s="1"/>
  <c r="K31" i="22" s="1"/>
  <c r="O59" i="20"/>
  <c r="AW58" i="20" l="1"/>
  <c r="T58" i="20"/>
  <c r="U58" i="20" s="1"/>
  <c r="BJ32" i="22"/>
  <c r="AU31" i="22"/>
  <c r="AC32" i="22"/>
  <c r="Z32" i="22" s="1"/>
  <c r="H32" i="22" s="1"/>
  <c r="AQ33" i="22"/>
  <c r="AI31" i="22"/>
  <c r="P31" i="22" s="1"/>
  <c r="R31" i="22" s="1"/>
  <c r="AR33" i="22" s="1"/>
  <c r="D31" i="22"/>
  <c r="E31" i="22"/>
  <c r="AJ31" i="22"/>
  <c r="Q31" i="22" s="1"/>
  <c r="AL31" i="22" l="1"/>
  <c r="AD32" i="22"/>
  <c r="AA32" i="22" s="1"/>
  <c r="O32" i="22" s="1"/>
  <c r="AV31" i="22"/>
  <c r="V58" i="20"/>
  <c r="AO59" i="20"/>
  <c r="F31" i="22"/>
  <c r="AK31" i="22"/>
  <c r="B31" i="22" s="1"/>
  <c r="BL32" i="22"/>
  <c r="AB32" i="22" l="1"/>
  <c r="Y32" i="22" s="1"/>
  <c r="C32" i="22" s="1"/>
  <c r="AP33" i="22"/>
  <c r="AT31" i="22"/>
  <c r="BH32" i="22"/>
  <c r="W31" i="22"/>
  <c r="X31" i="22" s="1"/>
  <c r="BH59" i="20"/>
  <c r="AE59" i="20" s="1"/>
  <c r="D59" i="20" s="1"/>
  <c r="BL59" i="20"/>
  <c r="AX59" i="20" s="1"/>
  <c r="BJ59" i="20"/>
  <c r="AG59" i="20" s="1"/>
  <c r="I59" i="20" s="1"/>
  <c r="AS59" i="20"/>
  <c r="AY59" i="20" l="1"/>
  <c r="BO59" i="20"/>
  <c r="AF59" i="20"/>
  <c r="BM59" i="20"/>
  <c r="AN31" i="22"/>
  <c r="AM31" i="22" s="1"/>
  <c r="S31" i="22"/>
  <c r="AH59" i="20"/>
  <c r="BN59" i="20"/>
  <c r="J59" i="20" l="1"/>
  <c r="K59" i="20" s="1"/>
  <c r="AI59" i="20"/>
  <c r="P59" i="20" s="1"/>
  <c r="AW31" i="22"/>
  <c r="E59" i="20"/>
  <c r="F59" i="20" s="1"/>
  <c r="AJ59" i="20"/>
  <c r="Q59" i="20" s="1"/>
  <c r="BG60" i="20" l="1"/>
  <c r="AT59" i="20"/>
  <c r="BI60" i="20"/>
  <c r="AU59" i="20"/>
  <c r="AB60" i="20"/>
  <c r="Y60" i="20" s="1"/>
  <c r="AP61" i="20"/>
  <c r="AO32" i="22"/>
  <c r="V31" i="22"/>
  <c r="T31" i="22"/>
  <c r="U31" i="22" s="1"/>
  <c r="R59" i="20"/>
  <c r="AV59" i="20" s="1"/>
  <c r="AK59" i="20"/>
  <c r="AL59" i="20"/>
  <c r="AQ61" i="20"/>
  <c r="AC60" i="20"/>
  <c r="Z60" i="20" s="1"/>
  <c r="W59" i="20" l="1"/>
  <c r="X59" i="20" s="1"/>
  <c r="BI32" i="22"/>
  <c r="AS32" i="22"/>
  <c r="BM32" i="22"/>
  <c r="AX32" i="22" s="1"/>
  <c r="BK32" i="22"/>
  <c r="B59" i="20"/>
  <c r="C60" i="20"/>
  <c r="AE60" i="20"/>
  <c r="BK60" i="20"/>
  <c r="AR61" i="20"/>
  <c r="AD60" i="20"/>
  <c r="AA60" i="20" s="1"/>
  <c r="H60" i="20"/>
  <c r="AN59" i="20" l="1"/>
  <c r="AM59" i="20" s="1"/>
  <c r="AX60" i="20"/>
  <c r="O60" i="20"/>
  <c r="S59" i="20"/>
  <c r="AH32" i="22"/>
  <c r="J32" i="22" s="1"/>
  <c r="AG32" i="22"/>
  <c r="BO32" i="22"/>
  <c r="AY32" i="22"/>
  <c r="BP32" i="22"/>
  <c r="D60" i="20"/>
  <c r="AF32" i="22"/>
  <c r="BN32" i="22"/>
  <c r="AE32" i="22"/>
  <c r="I32" i="22" l="1"/>
  <c r="K32" i="22" s="1"/>
  <c r="AU32" i="22" s="1"/>
  <c r="AW59" i="20"/>
  <c r="T59" i="20" s="1"/>
  <c r="U59" i="20" s="1"/>
  <c r="D32" i="22"/>
  <c r="AI32" i="22"/>
  <c r="E32" i="22"/>
  <c r="AJ32" i="22"/>
  <c r="Q32" i="22" s="1"/>
  <c r="AQ34" i="22" l="1"/>
  <c r="AC33" i="22"/>
  <c r="Z33" i="22" s="1"/>
  <c r="BJ33" i="22"/>
  <c r="P32" i="22"/>
  <c r="V59" i="20"/>
  <c r="AO60" i="20"/>
  <c r="F32" i="22"/>
  <c r="AT32" i="22" s="1"/>
  <c r="AL32" i="22"/>
  <c r="AK32" i="22" l="1"/>
  <c r="B32" i="22" s="1"/>
  <c r="R32" i="22"/>
  <c r="BJ60" i="20"/>
  <c r="AG60" i="20" s="1"/>
  <c r="I60" i="20" s="1"/>
  <c r="AS60" i="20"/>
  <c r="BH60" i="20"/>
  <c r="BL60" i="20"/>
  <c r="H33" i="22"/>
  <c r="AB33" i="22"/>
  <c r="Y33" i="22" s="1"/>
  <c r="AP34" i="22"/>
  <c r="BH33" i="22"/>
  <c r="AF60" i="20" l="1"/>
  <c r="BM60" i="20"/>
  <c r="AH60" i="20"/>
  <c r="BN60" i="20"/>
  <c r="AY60" i="20"/>
  <c r="BO60" i="20"/>
  <c r="C33" i="22"/>
  <c r="AV32" i="22"/>
  <c r="AD33" i="22"/>
  <c r="AA33" i="22" s="1"/>
  <c r="O33" i="22" s="1"/>
  <c r="AR34" i="22"/>
  <c r="BL33" i="22"/>
  <c r="W32" i="22"/>
  <c r="X32" i="22" s="1"/>
  <c r="AN32" i="22" l="1"/>
  <c r="AM32" i="22" s="1"/>
  <c r="S32" i="22"/>
  <c r="J60" i="20"/>
  <c r="K60" i="20" s="1"/>
  <c r="BI61" i="20" s="1"/>
  <c r="AI60" i="20"/>
  <c r="E60" i="20"/>
  <c r="AJ60" i="20"/>
  <c r="Q60" i="20" s="1"/>
  <c r="R60" i="20" s="1"/>
  <c r="AF33" i="22"/>
  <c r="F60" i="20" l="1"/>
  <c r="AL60" i="20"/>
  <c r="BK61" i="20"/>
  <c r="P60" i="20"/>
  <c r="AK60" i="20" s="1"/>
  <c r="W60" i="20"/>
  <c r="X60" i="20" s="1"/>
  <c r="AU60" i="20"/>
  <c r="AC61" i="20"/>
  <c r="Z61" i="20" s="1"/>
  <c r="AQ62" i="20"/>
  <c r="AW32" i="22"/>
  <c r="AV60" i="20"/>
  <c r="AV61" i="20" s="1"/>
  <c r="AD61" i="20"/>
  <c r="AA61" i="20" s="1"/>
  <c r="AR62" i="20"/>
  <c r="E33" i="22"/>
  <c r="T32" i="22" l="1"/>
  <c r="U32" i="22" s="1"/>
  <c r="AO33" i="22"/>
  <c r="V32" i="22"/>
  <c r="AN60" i="20"/>
  <c r="AM60" i="20" s="1"/>
  <c r="B60" i="20"/>
  <c r="S60" i="20" s="1"/>
  <c r="AX61" i="20"/>
  <c r="O61" i="20"/>
  <c r="H61" i="20"/>
  <c r="AB61" i="20"/>
  <c r="Y61" i="20" s="1"/>
  <c r="AP62" i="20"/>
  <c r="AT60" i="20"/>
  <c r="AT61" i="20" s="1"/>
  <c r="BG61" i="20"/>
  <c r="AW60" i="20" l="1"/>
  <c r="T60" i="20" s="1"/>
  <c r="U60" i="20" s="1"/>
  <c r="BK33" i="22"/>
  <c r="AH33" i="22" s="1"/>
  <c r="J33" i="22" s="1"/>
  <c r="BI33" i="22"/>
  <c r="AS33" i="22"/>
  <c r="BM33" i="22"/>
  <c r="C61" i="20"/>
  <c r="AE61" i="20"/>
  <c r="AT33" i="22"/>
  <c r="AE33" i="22" l="1"/>
  <c r="BN33" i="22"/>
  <c r="AG33" i="22"/>
  <c r="BO33" i="22"/>
  <c r="D61" i="20"/>
  <c r="AO61" i="20"/>
  <c r="V60" i="20"/>
  <c r="AY33" i="22"/>
  <c r="BP33" i="22"/>
  <c r="AX33" i="22"/>
  <c r="AJ33" i="22" l="1"/>
  <c r="Q33" i="22" s="1"/>
  <c r="AL33" i="22" s="1"/>
  <c r="BJ61" i="20"/>
  <c r="AG61" i="20" s="1"/>
  <c r="I61" i="20" s="1"/>
  <c r="BH61" i="20"/>
  <c r="AS61" i="20"/>
  <c r="BL61" i="20"/>
  <c r="I33" i="22"/>
  <c r="K33" i="22" s="1"/>
  <c r="BJ34" i="22" s="1"/>
  <c r="D33" i="22"/>
  <c r="F33" i="22" s="1"/>
  <c r="AI33" i="22"/>
  <c r="AC34" i="22" l="1"/>
  <c r="Z34" i="22" s="1"/>
  <c r="H34" i="22" s="1"/>
  <c r="AQ35" i="22"/>
  <c r="AU33" i="22"/>
  <c r="AP35" i="22"/>
  <c r="AB34" i="22"/>
  <c r="Y34" i="22" s="1"/>
  <c r="C34" i="22" s="1"/>
  <c r="BH34" i="22"/>
  <c r="P33" i="22"/>
  <c r="BO61" i="20"/>
  <c r="AY61" i="20"/>
  <c r="BM61" i="20"/>
  <c r="AF61" i="20"/>
  <c r="BN61" i="20"/>
  <c r="AH61" i="20"/>
  <c r="AK33" i="22" l="1"/>
  <c r="B33" i="22" s="1"/>
  <c r="R33" i="22"/>
  <c r="J61" i="20"/>
  <c r="K61" i="20" s="1"/>
  <c r="AU61" i="20" s="1"/>
  <c r="AI61" i="20"/>
  <c r="E61" i="20"/>
  <c r="AJ61" i="20"/>
  <c r="Q61" i="20" s="1"/>
  <c r="R61" i="20" s="1"/>
  <c r="AV33" i="22" l="1"/>
  <c r="W33" i="22"/>
  <c r="X33" i="22" s="1"/>
  <c r="BL34" i="22"/>
  <c r="AD34" i="22"/>
  <c r="AA34" i="22" s="1"/>
  <c r="O34" i="22" s="1"/>
  <c r="AR35" i="22"/>
  <c r="AD62" i="20"/>
  <c r="AA62" i="20" s="1"/>
  <c r="AR63" i="20"/>
  <c r="F61" i="20"/>
  <c r="AL61" i="20"/>
  <c r="P61" i="20"/>
  <c r="AK61" i="20" s="1"/>
  <c r="B61" i="20" s="1"/>
  <c r="BK62" i="20"/>
  <c r="BI62" i="20"/>
  <c r="AC62" i="20"/>
  <c r="Z62" i="20" s="1"/>
  <c r="AQ63" i="20"/>
  <c r="AN33" i="22" l="1"/>
  <c r="AM33" i="22" s="1"/>
  <c r="S33" i="22"/>
  <c r="BG62" i="20"/>
  <c r="AB62" i="20"/>
  <c r="Y62" i="20" s="1"/>
  <c r="AP63" i="20"/>
  <c r="AX62" i="20"/>
  <c r="O62" i="20"/>
  <c r="H62" i="20"/>
  <c r="W61" i="20"/>
  <c r="X61" i="20" s="1"/>
  <c r="AW33" i="22" l="1"/>
  <c r="T33" i="22" s="1"/>
  <c r="U33" i="22" s="1"/>
  <c r="AN61" i="20"/>
  <c r="AM61" i="20" s="1"/>
  <c r="S61" i="20"/>
  <c r="AE62" i="20"/>
  <c r="C62" i="20"/>
  <c r="V33" i="22" l="1"/>
  <c r="AO34" i="22"/>
  <c r="AG34" i="22"/>
  <c r="I34" i="22" s="1"/>
  <c r="D62" i="20"/>
  <c r="AX34" i="22"/>
  <c r="AW61" i="20"/>
  <c r="T61" i="20" s="1"/>
  <c r="U61" i="20" s="1"/>
  <c r="AS34" i="22" l="1"/>
  <c r="BI34" i="22"/>
  <c r="AF34" i="22" s="1"/>
  <c r="E34" i="22" s="1"/>
  <c r="BK34" i="22"/>
  <c r="BM34" i="22"/>
  <c r="V61" i="20"/>
  <c r="AO62" i="20"/>
  <c r="AY34" i="22" l="1"/>
  <c r="BP34" i="22"/>
  <c r="AE34" i="22"/>
  <c r="BN34" i="22"/>
  <c r="BO34" i="22"/>
  <c r="AH34" i="22"/>
  <c r="BJ62" i="20"/>
  <c r="AG62" i="20" s="1"/>
  <c r="I62" i="20" s="1"/>
  <c r="AS62" i="20"/>
  <c r="BH62" i="20"/>
  <c r="BL62" i="20"/>
  <c r="D34" i="22" l="1"/>
  <c r="AI34" i="22"/>
  <c r="J34" i="22"/>
  <c r="AJ34" i="22"/>
  <c r="Q34" i="22" s="1"/>
  <c r="BO62" i="20"/>
  <c r="AY62" i="20"/>
  <c r="BN62" i="20"/>
  <c r="AH62" i="20"/>
  <c r="BM62" i="20"/>
  <c r="AF62" i="20"/>
  <c r="K34" i="22" l="1"/>
  <c r="AL34" i="22"/>
  <c r="P34" i="22"/>
  <c r="AK34" i="22" s="1"/>
  <c r="R34" i="22"/>
  <c r="BL35" i="22" s="1"/>
  <c r="F34" i="22"/>
  <c r="J62" i="20"/>
  <c r="K62" i="20" s="1"/>
  <c r="AI62" i="20"/>
  <c r="E62" i="20"/>
  <c r="AJ62" i="20"/>
  <c r="Q62" i="20" s="1"/>
  <c r="R62" i="20" s="1"/>
  <c r="BH35" i="22" l="1"/>
  <c r="AT34" i="22"/>
  <c r="AP36" i="22"/>
  <c r="AB35" i="22"/>
  <c r="Y35" i="22" s="1"/>
  <c r="C35" i="22" s="1"/>
  <c r="B34" i="22"/>
  <c r="AR36" i="22"/>
  <c r="AV34" i="22"/>
  <c r="AD35" i="22"/>
  <c r="AA35" i="22" s="1"/>
  <c r="O35" i="22" s="1"/>
  <c r="AU34" i="22"/>
  <c r="AC35" i="22"/>
  <c r="Z35" i="22" s="1"/>
  <c r="H35" i="22" s="1"/>
  <c r="AQ36" i="22"/>
  <c r="W34" i="22"/>
  <c r="X34" i="22" s="1"/>
  <c r="BJ35" i="22"/>
  <c r="AD63" i="20"/>
  <c r="AA63" i="20" s="1"/>
  <c r="AR64" i="20"/>
  <c r="AV62" i="20"/>
  <c r="AV63" i="20" s="1"/>
  <c r="AL62" i="20"/>
  <c r="F62" i="20"/>
  <c r="W62" i="20" s="1"/>
  <c r="X62" i="20" s="1"/>
  <c r="P62" i="20"/>
  <c r="AK62" i="20" s="1"/>
  <c r="BK63" i="20"/>
  <c r="BI63" i="20"/>
  <c r="AU62" i="20"/>
  <c r="AC63" i="20"/>
  <c r="Z63" i="20" s="1"/>
  <c r="AQ64" i="20"/>
  <c r="AN34" i="22" l="1"/>
  <c r="AM34" i="22" s="1"/>
  <c r="S34" i="22"/>
  <c r="AX63" i="20"/>
  <c r="O63" i="20"/>
  <c r="AN62" i="20"/>
  <c r="AM62" i="20" s="1"/>
  <c r="AG63" i="20"/>
  <c r="I63" i="20" s="1"/>
  <c r="H63" i="20"/>
  <c r="B62" i="20"/>
  <c r="S62" i="20" s="1"/>
  <c r="AB63" i="20"/>
  <c r="Y63" i="20" s="1"/>
  <c r="AP64" i="20"/>
  <c r="AT62" i="20"/>
  <c r="AT63" i="20" s="1"/>
  <c r="BG63" i="20"/>
  <c r="AW34" i="22" l="1"/>
  <c r="AW62" i="20"/>
  <c r="T62" i="20" s="1"/>
  <c r="U62" i="20" s="1"/>
  <c r="C63" i="20"/>
  <c r="AE63" i="20"/>
  <c r="V34" i="22" l="1"/>
  <c r="AO35" i="22"/>
  <c r="T34" i="22"/>
  <c r="U34" i="22" s="1"/>
  <c r="AY35" i="22"/>
  <c r="D63" i="20"/>
  <c r="AO63" i="20"/>
  <c r="V62" i="20"/>
  <c r="AS35" i="22" l="1"/>
  <c r="BK35" i="22"/>
  <c r="AH35" i="22" s="1"/>
  <c r="J35" i="22" s="1"/>
  <c r="BI35" i="22"/>
  <c r="AF35" i="22" s="1"/>
  <c r="E35" i="22" s="1"/>
  <c r="BM35" i="22"/>
  <c r="AS63" i="20"/>
  <c r="BJ63" i="20"/>
  <c r="BL63" i="20"/>
  <c r="BH63" i="20"/>
  <c r="T63" i="20"/>
  <c r="AX35" i="22" l="1"/>
  <c r="AJ35" i="22" s="1"/>
  <c r="Q35" i="22" s="1"/>
  <c r="BP35" i="22"/>
  <c r="AE35" i="22"/>
  <c r="BN35" i="22"/>
  <c r="AG35" i="22"/>
  <c r="I35" i="22" s="1"/>
  <c r="K35" i="22" s="1"/>
  <c r="BO35" i="22"/>
  <c r="AU35" i="22"/>
  <c r="BM63" i="20"/>
  <c r="AF63" i="20"/>
  <c r="BN63" i="20"/>
  <c r="AH63" i="20"/>
  <c r="BO63" i="20"/>
  <c r="AY63" i="20"/>
  <c r="AL35" i="22"/>
  <c r="AC36" i="22" l="1"/>
  <c r="Z36" i="22" s="1"/>
  <c r="H36" i="22" s="1"/>
  <c r="AQ37" i="22"/>
  <c r="D35" i="22"/>
  <c r="F35" i="22" s="1"/>
  <c r="AB36" i="22" s="1"/>
  <c r="Y36" i="22" s="1"/>
  <c r="AI35" i="22"/>
  <c r="BJ36" i="22"/>
  <c r="J63" i="20"/>
  <c r="K63" i="20" s="1"/>
  <c r="AU63" i="20" s="1"/>
  <c r="AI63" i="20"/>
  <c r="AJ63" i="20"/>
  <c r="Q63" i="20" s="1"/>
  <c r="R63" i="20" s="1"/>
  <c r="E63" i="20"/>
  <c r="AT35" i="22"/>
  <c r="BH36" i="22" l="1"/>
  <c r="AP37" i="22"/>
  <c r="P35" i="22"/>
  <c r="C36" i="22"/>
  <c r="F63" i="20"/>
  <c r="W63" i="20" s="1"/>
  <c r="X63" i="20" s="1"/>
  <c r="AL63" i="20"/>
  <c r="AD64" i="20"/>
  <c r="AA64" i="20" s="1"/>
  <c r="AR65" i="20"/>
  <c r="BK64" i="20"/>
  <c r="P63" i="20"/>
  <c r="AK63" i="20" s="1"/>
  <c r="BI64" i="20"/>
  <c r="AQ65" i="20"/>
  <c r="AC64" i="20"/>
  <c r="Z64" i="20" s="1"/>
  <c r="AK35" i="22" l="1"/>
  <c r="B35" i="22" s="1"/>
  <c r="R35" i="22"/>
  <c r="AX64" i="20"/>
  <c r="O64" i="20"/>
  <c r="B63" i="20"/>
  <c r="AP65" i="20"/>
  <c r="AB64" i="20"/>
  <c r="Y64" i="20" s="1"/>
  <c r="BG64" i="20"/>
  <c r="AG64" i="20"/>
  <c r="I64" i="20" s="1"/>
  <c r="H64" i="20"/>
  <c r="AN63" i="20"/>
  <c r="AM63" i="20" s="1"/>
  <c r="AV35" i="22" l="1"/>
  <c r="AD36" i="22"/>
  <c r="AA36" i="22" s="1"/>
  <c r="O36" i="22" s="1"/>
  <c r="W35" i="22"/>
  <c r="X35" i="22" s="1"/>
  <c r="AR37" i="22"/>
  <c r="BL36" i="22"/>
  <c r="T35" i="22"/>
  <c r="S63" i="20"/>
  <c r="C64" i="20"/>
  <c r="AE64" i="20"/>
  <c r="AN35" i="22" l="1"/>
  <c r="AM35" i="22" s="1"/>
  <c r="S35" i="22"/>
  <c r="AW35" i="22" s="1"/>
  <c r="AW63" i="20"/>
  <c r="D64" i="20"/>
  <c r="U63" i="20"/>
  <c r="V35" i="22" l="1"/>
  <c r="AO36" i="22"/>
  <c r="U35" i="22"/>
  <c r="AF36" i="22"/>
  <c r="AY36" i="22"/>
  <c r="AH36" i="22"/>
  <c r="J36" i="22" s="1"/>
  <c r="K36" i="22" s="1"/>
  <c r="AQ38" i="22" s="1"/>
  <c r="V63" i="20"/>
  <c r="AO64" i="20"/>
  <c r="BK36" i="22" l="1"/>
  <c r="AU36" i="22" s="1"/>
  <c r="BM36" i="22"/>
  <c r="BI36" i="22"/>
  <c r="AS36" i="22"/>
  <c r="E36" i="22"/>
  <c r="AC37" i="22"/>
  <c r="Z37" i="22" s="1"/>
  <c r="BL64" i="20"/>
  <c r="BJ64" i="20"/>
  <c r="BH64" i="20"/>
  <c r="AS64" i="20"/>
  <c r="AE36" i="22" l="1"/>
  <c r="BN36" i="22"/>
  <c r="BP36" i="22"/>
  <c r="AX36" i="22"/>
  <c r="AJ36" i="22" s="1"/>
  <c r="Q36" i="22" s="1"/>
  <c r="AL36" i="22" s="1"/>
  <c r="AG36" i="22"/>
  <c r="BO36" i="22"/>
  <c r="BO64" i="20"/>
  <c r="AY64" i="20"/>
  <c r="F36" i="22"/>
  <c r="AT36" i="22" s="1"/>
  <c r="BM64" i="20"/>
  <c r="AF64" i="20"/>
  <c r="BN64" i="20"/>
  <c r="AH64" i="20"/>
  <c r="H37" i="22"/>
  <c r="I36" i="22" l="1"/>
  <c r="BJ37" i="22"/>
  <c r="D36" i="22"/>
  <c r="AI36" i="22"/>
  <c r="P36" i="22" s="1"/>
  <c r="R36" i="22"/>
  <c r="W36" i="22" s="1"/>
  <c r="X36" i="22" s="1"/>
  <c r="AP38" i="22"/>
  <c r="AB37" i="22"/>
  <c r="Y37" i="22" s="1"/>
  <c r="C37" i="22" s="1"/>
  <c r="BH37" i="22"/>
  <c r="J64" i="20"/>
  <c r="K64" i="20" s="1"/>
  <c r="L64" i="20"/>
  <c r="AI64" i="20"/>
  <c r="E64" i="20"/>
  <c r="AJ64" i="20"/>
  <c r="Q64" i="20" s="1"/>
  <c r="R64" i="20" s="1"/>
  <c r="AK36" i="22" l="1"/>
  <c r="B36" i="22" s="1"/>
  <c r="BL37" i="22"/>
  <c r="AR38" i="22"/>
  <c r="AD37" i="22"/>
  <c r="AA37" i="22" s="1"/>
  <c r="AV36" i="22"/>
  <c r="BI65" i="20"/>
  <c r="AQ66" i="20"/>
  <c r="AC65" i="20"/>
  <c r="Z65" i="20" s="1"/>
  <c r="AU64" i="20"/>
  <c r="AU65" i="20" s="1"/>
  <c r="W64" i="20"/>
  <c r="X64" i="20" s="1"/>
  <c r="AV64" i="20"/>
  <c r="AV65" i="20" s="1"/>
  <c r="AD65" i="20"/>
  <c r="AA65" i="20" s="1"/>
  <c r="AR66" i="20"/>
  <c r="F64" i="20"/>
  <c r="AL64" i="20"/>
  <c r="AN36" i="22"/>
  <c r="AM36" i="22" s="1"/>
  <c r="S36" i="22"/>
  <c r="P64" i="20"/>
  <c r="AK64" i="20" s="1"/>
  <c r="BK65" i="20"/>
  <c r="O37" i="22" l="1"/>
  <c r="B64" i="20"/>
  <c r="AN64" i="20"/>
  <c r="AM64" i="20" s="1"/>
  <c r="AP66" i="20"/>
  <c r="AT64" i="20"/>
  <c r="AT65" i="20" s="1"/>
  <c r="AB65" i="20"/>
  <c r="Y65" i="20" s="1"/>
  <c r="BG65" i="20"/>
  <c r="AX65" i="20"/>
  <c r="O65" i="20"/>
  <c r="AG65" i="20"/>
  <c r="I65" i="20" s="1"/>
  <c r="H65" i="20"/>
  <c r="AW36" i="22"/>
  <c r="T36" i="22" s="1"/>
  <c r="U36" i="22" s="1"/>
  <c r="S64" i="20" l="1"/>
  <c r="C65" i="20"/>
  <c r="AE65" i="20"/>
  <c r="AO37" i="22"/>
  <c r="V36" i="22"/>
  <c r="T64" i="20" l="1"/>
  <c r="U64" i="20" s="1"/>
  <c r="AW64" i="20"/>
  <c r="V64" i="20" s="1"/>
  <c r="BI37" i="22"/>
  <c r="AE37" i="22" s="1"/>
  <c r="D37" i="22" s="1"/>
  <c r="AS37" i="22"/>
  <c r="BK37" i="22"/>
  <c r="AG37" i="22" s="1"/>
  <c r="I37" i="22" s="1"/>
  <c r="BM37" i="22"/>
  <c r="AX37" i="22" s="1"/>
  <c r="AO65" i="20"/>
  <c r="D65" i="20"/>
  <c r="AS65" i="20" l="1"/>
  <c r="BL65" i="20"/>
  <c r="BH65" i="20"/>
  <c r="BJ65" i="20"/>
  <c r="T65" i="20"/>
  <c r="BP37" i="22"/>
  <c r="AY37" i="22"/>
  <c r="AH37" i="22"/>
  <c r="BO37" i="22"/>
  <c r="AF37" i="22"/>
  <c r="BN37" i="22"/>
  <c r="BN65" i="20" l="1"/>
  <c r="AH65" i="20"/>
  <c r="BM65" i="20"/>
  <c r="AF65" i="20"/>
  <c r="AI37" i="22"/>
  <c r="J37" i="22"/>
  <c r="K37" i="22" s="1"/>
  <c r="E37" i="22"/>
  <c r="AJ37" i="22"/>
  <c r="Q37" i="22" s="1"/>
  <c r="BO65" i="20"/>
  <c r="AY65" i="20"/>
  <c r="AQ39" i="22" l="1"/>
  <c r="AC38" i="22"/>
  <c r="Z38" i="22" s="1"/>
  <c r="AU37" i="22"/>
  <c r="P37" i="22"/>
  <c r="E65" i="20"/>
  <c r="AJ65" i="20"/>
  <c r="Q65" i="20" s="1"/>
  <c r="R65" i="20" s="1"/>
  <c r="J65" i="20"/>
  <c r="K65" i="20" s="1"/>
  <c r="AI65" i="20"/>
  <c r="BJ38" i="22"/>
  <c r="AL37" i="22"/>
  <c r="F37" i="22"/>
  <c r="AD66" i="20" l="1"/>
  <c r="AA66" i="20" s="1"/>
  <c r="AR67" i="20"/>
  <c r="AL65" i="20"/>
  <c r="F65" i="20"/>
  <c r="W65" i="20" s="1"/>
  <c r="X65" i="20" s="1"/>
  <c r="AT37" i="22"/>
  <c r="AP39" i="22"/>
  <c r="AB38" i="22"/>
  <c r="Y38" i="22" s="1"/>
  <c r="C38" i="22" s="1"/>
  <c r="BH38" i="22"/>
  <c r="R37" i="22"/>
  <c r="W37" i="22" s="1"/>
  <c r="X37" i="22" s="1"/>
  <c r="AK37" i="22"/>
  <c r="B37" i="22" s="1"/>
  <c r="P65" i="20"/>
  <c r="AK65" i="20" s="1"/>
  <c r="B65" i="20" s="1"/>
  <c r="BK66" i="20"/>
  <c r="H38" i="22"/>
  <c r="AG38" i="22"/>
  <c r="I38" i="22" s="1"/>
  <c r="BI66" i="20"/>
  <c r="AC66" i="20"/>
  <c r="Z66" i="20" s="1"/>
  <c r="AQ67" i="20"/>
  <c r="S65" i="20" l="1"/>
  <c r="AN65" i="20"/>
  <c r="AM65" i="20" s="1"/>
  <c r="AN37" i="22"/>
  <c r="AM37" i="22" s="1"/>
  <c r="S37" i="22"/>
  <c r="AR39" i="22"/>
  <c r="AV37" i="22"/>
  <c r="AD38" i="22"/>
  <c r="AA38" i="22" s="1"/>
  <c r="BL38" i="22"/>
  <c r="AG66" i="20"/>
  <c r="I66" i="20" s="1"/>
  <c r="H66" i="20"/>
  <c r="AB66" i="20"/>
  <c r="Y66" i="20" s="1"/>
  <c r="AP67" i="20"/>
  <c r="BG66" i="20"/>
  <c r="U65" i="20"/>
  <c r="AX66" i="20"/>
  <c r="O66" i="20"/>
  <c r="AW37" i="22" l="1"/>
  <c r="T37" i="22" s="1"/>
  <c r="U37" i="22" s="1"/>
  <c r="AW65" i="20"/>
  <c r="C66" i="20"/>
  <c r="AE66" i="20"/>
  <c r="O38" i="22"/>
  <c r="D66" i="20" l="1"/>
  <c r="V65" i="20"/>
  <c r="AO66" i="20"/>
  <c r="AO38" i="22"/>
  <c r="V37" i="22"/>
  <c r="AS38" i="22" l="1"/>
  <c r="BM38" i="22"/>
  <c r="AX38" i="22" s="1"/>
  <c r="BK38" i="22"/>
  <c r="BI38" i="22"/>
  <c r="AE38" i="22" s="1"/>
  <c r="D38" i="22" s="1"/>
  <c r="BJ66" i="20"/>
  <c r="BL66" i="20"/>
  <c r="BH66" i="20"/>
  <c r="AS66" i="20"/>
  <c r="BM66" i="20" l="1"/>
  <c r="AF66" i="20"/>
  <c r="BO66" i="20"/>
  <c r="AY66" i="20"/>
  <c r="BN66" i="20"/>
  <c r="AH66" i="20"/>
  <c r="AF38" i="22"/>
  <c r="BN38" i="22"/>
  <c r="AH38" i="22"/>
  <c r="BO38" i="22"/>
  <c r="BP38" i="22"/>
  <c r="AY38" i="22"/>
  <c r="E38" i="22" l="1"/>
  <c r="AJ38" i="22"/>
  <c r="Q38" i="22" s="1"/>
  <c r="J66" i="20"/>
  <c r="K66" i="20" s="1"/>
  <c r="AI66" i="20"/>
  <c r="AJ66" i="20"/>
  <c r="Q66" i="20" s="1"/>
  <c r="R66" i="20" s="1"/>
  <c r="E66" i="20"/>
  <c r="J38" i="22"/>
  <c r="K38" i="22" s="1"/>
  <c r="AI38" i="22"/>
  <c r="P38" i="22" s="1"/>
  <c r="AK38" i="22" s="1"/>
  <c r="R38" i="22" l="1"/>
  <c r="BL39" i="22" s="1"/>
  <c r="AD67" i="20"/>
  <c r="AA67" i="20" s="1"/>
  <c r="AR68" i="20"/>
  <c r="AV66" i="20"/>
  <c r="AV67" i="20" s="1"/>
  <c r="BJ39" i="22"/>
  <c r="AU38" i="22"/>
  <c r="AQ40" i="22"/>
  <c r="AC39" i="22"/>
  <c r="Z39" i="22" s="1"/>
  <c r="H39" i="22" s="1"/>
  <c r="BK67" i="20"/>
  <c r="P66" i="20"/>
  <c r="AK66" i="20" s="1"/>
  <c r="F66" i="20"/>
  <c r="AL66" i="20"/>
  <c r="BI67" i="20"/>
  <c r="W66" i="20"/>
  <c r="X66" i="20" s="1"/>
  <c r="AQ68" i="20"/>
  <c r="AU66" i="20"/>
  <c r="AU67" i="20" s="1"/>
  <c r="AC67" i="20"/>
  <c r="Z67" i="20" s="1"/>
  <c r="AV38" i="22"/>
  <c r="AR40" i="22"/>
  <c r="F38" i="22"/>
  <c r="AL38" i="22"/>
  <c r="B38" i="22" s="1"/>
  <c r="AD39" i="22" l="1"/>
  <c r="AA39" i="22" s="1"/>
  <c r="O39" i="22" s="1"/>
  <c r="H67" i="20"/>
  <c r="AG67" i="20"/>
  <c r="I67" i="20" s="1"/>
  <c r="BG67" i="20"/>
  <c r="AT66" i="20"/>
  <c r="AT67" i="20" s="1"/>
  <c r="AP68" i="20"/>
  <c r="AB67" i="20"/>
  <c r="Y67" i="20" s="1"/>
  <c r="AT38" i="22"/>
  <c r="AP40" i="22"/>
  <c r="AB39" i="22"/>
  <c r="Y39" i="22" s="1"/>
  <c r="C39" i="22" s="1"/>
  <c r="BH39" i="22"/>
  <c r="B66" i="20"/>
  <c r="W38" i="22"/>
  <c r="X38" i="22" s="1"/>
  <c r="AX67" i="20"/>
  <c r="O67" i="20"/>
  <c r="AN66" i="20"/>
  <c r="AM66" i="20" s="1"/>
  <c r="AG39" i="22"/>
  <c r="I39" i="22" s="1"/>
  <c r="S66" i="20" l="1"/>
  <c r="AN38" i="22"/>
  <c r="AM38" i="22" s="1"/>
  <c r="S38" i="22"/>
  <c r="C67" i="20"/>
  <c r="AE67" i="20"/>
  <c r="AW66" i="20" l="1"/>
  <c r="T66" i="20"/>
  <c r="U66" i="20" s="1"/>
  <c r="AW38" i="22"/>
  <c r="T38" i="22" s="1"/>
  <c r="U38" i="22" s="1"/>
  <c r="D67" i="20"/>
  <c r="V38" i="22" l="1"/>
  <c r="AO39" i="22"/>
  <c r="V66" i="20"/>
  <c r="AO67" i="20"/>
  <c r="AS67" i="20" l="1"/>
  <c r="BL67" i="20"/>
  <c r="BJ67" i="20"/>
  <c r="BH67" i="20"/>
  <c r="T67" i="20"/>
  <c r="BM39" i="22"/>
  <c r="AX39" i="22" s="1"/>
  <c r="AS39" i="22"/>
  <c r="BI39" i="22"/>
  <c r="AE39" i="22" s="1"/>
  <c r="D39" i="22" s="1"/>
  <c r="BK39" i="22"/>
  <c r="AY39" i="22" l="1"/>
  <c r="BP39" i="22"/>
  <c r="BM67" i="20"/>
  <c r="AF67" i="20"/>
  <c r="BN67" i="20"/>
  <c r="AH67" i="20"/>
  <c r="BO67" i="20"/>
  <c r="AY67" i="20"/>
  <c r="AH39" i="22"/>
  <c r="BO39" i="22"/>
  <c r="AF39" i="22"/>
  <c r="BN39" i="22"/>
  <c r="BG10" i="4"/>
  <c r="AP11" i="4"/>
  <c r="AB10" i="4"/>
  <c r="J67" i="20" l="1"/>
  <c r="K67" i="20" s="1"/>
  <c r="AI67" i="20"/>
  <c r="E67" i="20"/>
  <c r="AJ67" i="20"/>
  <c r="Q67" i="20" s="1"/>
  <c r="R67" i="20" s="1"/>
  <c r="E39" i="22"/>
  <c r="F39" i="22" s="1"/>
  <c r="BH40" i="22" s="1"/>
  <c r="AJ39" i="22"/>
  <c r="Q39" i="22" s="1"/>
  <c r="J39" i="22"/>
  <c r="K39" i="22" s="1"/>
  <c r="AI39" i="22"/>
  <c r="AE10" i="4"/>
  <c r="AF10" i="4"/>
  <c r="AL39" i="22" l="1"/>
  <c r="AB40" i="22"/>
  <c r="Y40" i="22" s="1"/>
  <c r="C40" i="22" s="1"/>
  <c r="AP41" i="22"/>
  <c r="AT39" i="22"/>
  <c r="AC40" i="22"/>
  <c r="Z40" i="22" s="1"/>
  <c r="H40" i="22" s="1"/>
  <c r="AQ41" i="22"/>
  <c r="AU39" i="22"/>
  <c r="BJ40" i="22"/>
  <c r="AD68" i="20"/>
  <c r="AA68" i="20" s="1"/>
  <c r="AR69" i="20"/>
  <c r="P39" i="22"/>
  <c r="F67" i="20"/>
  <c r="W67" i="20" s="1"/>
  <c r="X67" i="20" s="1"/>
  <c r="AL67" i="20"/>
  <c r="BK68" i="20"/>
  <c r="P67" i="20"/>
  <c r="AK67" i="20" s="1"/>
  <c r="BI68" i="20"/>
  <c r="AC68" i="20"/>
  <c r="Z68" i="20" s="1"/>
  <c r="AQ69" i="20"/>
  <c r="E10" i="4"/>
  <c r="AJ10" i="4"/>
  <c r="Q10" i="4" s="1"/>
  <c r="AI10" i="4"/>
  <c r="D10" i="4"/>
  <c r="B67" i="20" l="1"/>
  <c r="S67" i="20" s="1"/>
  <c r="U67" i="20" s="1"/>
  <c r="AN67" i="20"/>
  <c r="AM67" i="20" s="1"/>
  <c r="R39" i="22"/>
  <c r="AV39" i="22" s="1"/>
  <c r="AK39" i="22"/>
  <c r="B39" i="22" s="1"/>
  <c r="AG68" i="20"/>
  <c r="I68" i="20" s="1"/>
  <c r="H68" i="20"/>
  <c r="AP69" i="20"/>
  <c r="AB68" i="20"/>
  <c r="Y68" i="20" s="1"/>
  <c r="BG68" i="20"/>
  <c r="AX68" i="20"/>
  <c r="O68" i="20"/>
  <c r="P10" i="4"/>
  <c r="R10" i="4" s="1"/>
  <c r="AD11" i="4" s="1"/>
  <c r="AA11" i="4" s="1"/>
  <c r="F10" i="4"/>
  <c r="AB11" i="4" s="1"/>
  <c r="Y11" i="4" s="1"/>
  <c r="AL10" i="4"/>
  <c r="AT10" i="4" l="1"/>
  <c r="BK11" i="4"/>
  <c r="C68" i="20"/>
  <c r="AE68" i="20"/>
  <c r="AD40" i="22"/>
  <c r="AA40" i="22" s="1"/>
  <c r="AR41" i="22"/>
  <c r="W39" i="22"/>
  <c r="X39" i="22" s="1"/>
  <c r="BL40" i="22"/>
  <c r="AW67" i="20"/>
  <c r="AK10" i="4"/>
  <c r="B10" i="4" s="1"/>
  <c r="B10" i="1" s="1"/>
  <c r="W10" i="4"/>
  <c r="X10" i="4" s="1"/>
  <c r="AP12" i="4"/>
  <c r="BG11" i="4"/>
  <c r="AV10" i="4"/>
  <c r="AR12" i="4"/>
  <c r="O40" i="22" l="1"/>
  <c r="D68" i="20"/>
  <c r="AN39" i="22"/>
  <c r="AM39" i="22" s="1"/>
  <c r="S39" i="22"/>
  <c r="AO68" i="20"/>
  <c r="V67" i="20"/>
  <c r="S10" i="4"/>
  <c r="C11" i="4"/>
  <c r="C11" i="1" s="1"/>
  <c r="F10" i="1"/>
  <c r="AN10" i="4"/>
  <c r="AM10" i="4" s="1"/>
  <c r="O11" i="4"/>
  <c r="E11" i="1" s="1"/>
  <c r="AW39" i="22" l="1"/>
  <c r="T39" i="22" s="1"/>
  <c r="U39" i="22" s="1"/>
  <c r="BH68" i="20"/>
  <c r="BJ68" i="20"/>
  <c r="BL68" i="20"/>
  <c r="AS68" i="20"/>
  <c r="AW10" i="4"/>
  <c r="AO11" i="4" s="1"/>
  <c r="BL11" i="4" s="1"/>
  <c r="AX11" i="4" s="1"/>
  <c r="H10" i="1"/>
  <c r="U10" i="4"/>
  <c r="I10" i="1" s="1"/>
  <c r="G10" i="1"/>
  <c r="BO68" i="20" l="1"/>
  <c r="AY68" i="20"/>
  <c r="BN68" i="20"/>
  <c r="AH68" i="20"/>
  <c r="BM68" i="20"/>
  <c r="AF68" i="20"/>
  <c r="V39" i="22"/>
  <c r="AO40" i="22"/>
  <c r="BH11" i="4"/>
  <c r="AF11" i="4" s="1"/>
  <c r="E11" i="4" s="1"/>
  <c r="BJ11" i="4"/>
  <c r="AH11" i="4" s="1"/>
  <c r="J11" i="4" s="1"/>
  <c r="V10" i="4"/>
  <c r="AJ68" i="20" l="1"/>
  <c r="Q68" i="20" s="1"/>
  <c r="R68" i="20" s="1"/>
  <c r="E68" i="20"/>
  <c r="J68" i="20"/>
  <c r="K68" i="20" s="1"/>
  <c r="AI68" i="20"/>
  <c r="AS40" i="22"/>
  <c r="BK40" i="22"/>
  <c r="AH40" i="22" s="1"/>
  <c r="J40" i="22" s="1"/>
  <c r="BI40" i="22"/>
  <c r="BM40" i="22"/>
  <c r="AX40" i="22" s="1"/>
  <c r="AS11" i="4"/>
  <c r="BO40" i="22" l="1"/>
  <c r="AG40" i="22"/>
  <c r="P68" i="20"/>
  <c r="AK68" i="20" s="1"/>
  <c r="BK69" i="20"/>
  <c r="BI69" i="20"/>
  <c r="AU68" i="20"/>
  <c r="AU69" i="20" s="1"/>
  <c r="AC69" i="20"/>
  <c r="Z69" i="20" s="1"/>
  <c r="AQ70" i="20"/>
  <c r="AY40" i="22"/>
  <c r="BP40" i="22"/>
  <c r="AL68" i="20"/>
  <c r="F68" i="20"/>
  <c r="W68" i="20" s="1"/>
  <c r="X68" i="20" s="1"/>
  <c r="AF40" i="22"/>
  <c r="AE40" i="22"/>
  <c r="BN40" i="22"/>
  <c r="AD69" i="20"/>
  <c r="AA69" i="20" s="1"/>
  <c r="AR70" i="20"/>
  <c r="AV68" i="20"/>
  <c r="AV69" i="20" s="1"/>
  <c r="BO11" i="4"/>
  <c r="AY11" i="4"/>
  <c r="AJ11" i="4" s="1"/>
  <c r="Q11" i="4" s="1"/>
  <c r="AL11" i="4" s="1"/>
  <c r="BM11" i="4"/>
  <c r="AE11" i="4"/>
  <c r="AG11" i="4"/>
  <c r="BN11" i="4"/>
  <c r="AN68" i="20" l="1"/>
  <c r="AM68" i="20" s="1"/>
  <c r="AX69" i="20"/>
  <c r="O69" i="20"/>
  <c r="B68" i="20"/>
  <c r="S68" i="20" s="1"/>
  <c r="AB69" i="20"/>
  <c r="Y69" i="20" s="1"/>
  <c r="AP70" i="20"/>
  <c r="AT68" i="20"/>
  <c r="AT69" i="20" s="1"/>
  <c r="BG69" i="20"/>
  <c r="D40" i="22"/>
  <c r="AI40" i="22"/>
  <c r="AG69" i="20"/>
  <c r="I69" i="20" s="1"/>
  <c r="H69" i="20"/>
  <c r="I40" i="22"/>
  <c r="K40" i="22" s="1"/>
  <c r="E40" i="22"/>
  <c r="AJ40" i="22"/>
  <c r="Q40" i="22" s="1"/>
  <c r="I11" i="4"/>
  <c r="K11" i="4" s="1"/>
  <c r="AC12" i="4" s="1"/>
  <c r="Z12" i="4" s="1"/>
  <c r="D11" i="4"/>
  <c r="AI11" i="4"/>
  <c r="AW68" i="20" l="1"/>
  <c r="T68" i="20"/>
  <c r="AU40" i="22"/>
  <c r="AC41" i="22"/>
  <c r="Z41" i="22" s="1"/>
  <c r="AQ42" i="22"/>
  <c r="C69" i="20"/>
  <c r="AE69" i="20"/>
  <c r="P40" i="22"/>
  <c r="F40" i="22"/>
  <c r="AL40" i="22"/>
  <c r="U68" i="20"/>
  <c r="BJ41" i="22"/>
  <c r="F11" i="4"/>
  <c r="AB12" i="4" s="1"/>
  <c r="Y12" i="4" s="1"/>
  <c r="P11" i="4"/>
  <c r="R11" i="4" s="1"/>
  <c r="AD12" i="4" s="1"/>
  <c r="AA12" i="4" s="1"/>
  <c r="AU11" i="4"/>
  <c r="AQ13" i="4"/>
  <c r="BI12" i="4"/>
  <c r="AT11" i="4" l="1"/>
  <c r="BK12" i="4"/>
  <c r="H41" i="22"/>
  <c r="AK40" i="22"/>
  <c r="B40" i="22" s="1"/>
  <c r="R40" i="22"/>
  <c r="AP42" i="22"/>
  <c r="AT40" i="22"/>
  <c r="AB41" i="22"/>
  <c r="Y41" i="22" s="1"/>
  <c r="BH41" i="22"/>
  <c r="D69" i="20"/>
  <c r="V68" i="20"/>
  <c r="AO69" i="20"/>
  <c r="W11" i="4"/>
  <c r="X11" i="4" s="1"/>
  <c r="AK11" i="4"/>
  <c r="B11" i="4" s="1"/>
  <c r="AR13" i="4"/>
  <c r="AV11" i="4"/>
  <c r="H12" i="4"/>
  <c r="D12" i="1" s="1"/>
  <c r="AP13" i="4"/>
  <c r="BG8" i="4" s="1"/>
  <c r="BG12" i="4"/>
  <c r="C41" i="22" l="1"/>
  <c r="AV40" i="22"/>
  <c r="AR42" i="22"/>
  <c r="AD41" i="22"/>
  <c r="AA41" i="22" s="1"/>
  <c r="BL41" i="22"/>
  <c r="W40" i="22"/>
  <c r="X40" i="22" s="1"/>
  <c r="BL69" i="20"/>
  <c r="BJ69" i="20"/>
  <c r="BH69" i="20"/>
  <c r="AS69" i="20"/>
  <c r="T69" i="20"/>
  <c r="S11" i="4"/>
  <c r="H11" i="1" s="1"/>
  <c r="AN11" i="4"/>
  <c r="AM11" i="4" s="1"/>
  <c r="G11" i="1" s="1"/>
  <c r="F11" i="1"/>
  <c r="B11" i="1"/>
  <c r="O12" i="4"/>
  <c r="E12" i="1" s="1"/>
  <c r="C12" i="4"/>
  <c r="C12" i="1" s="1"/>
  <c r="BM69" i="20" l="1"/>
  <c r="AF69" i="20"/>
  <c r="BN69" i="20"/>
  <c r="AH69" i="20"/>
  <c r="O41" i="22"/>
  <c r="BO69" i="20"/>
  <c r="AY69" i="20"/>
  <c r="AN40" i="22"/>
  <c r="AM40" i="22" s="1"/>
  <c r="S40" i="22"/>
  <c r="AW11" i="4"/>
  <c r="AO12" i="4" s="1"/>
  <c r="BL12" i="4" s="1"/>
  <c r="AX12" i="4" s="1"/>
  <c r="T11" i="4" l="1"/>
  <c r="U11" i="4" s="1"/>
  <c r="I11" i="1" s="1"/>
  <c r="AW40" i="22"/>
  <c r="T40" i="22" s="1"/>
  <c r="U40" i="22" s="1"/>
  <c r="J69" i="20"/>
  <c r="K69" i="20" s="1"/>
  <c r="AI69" i="20"/>
  <c r="E69" i="20"/>
  <c r="AJ69" i="20"/>
  <c r="Q69" i="20" s="1"/>
  <c r="R69" i="20" s="1"/>
  <c r="V11" i="4"/>
  <c r="BH12" i="4"/>
  <c r="AF12" i="4" s="1"/>
  <c r="E12" i="4" s="1"/>
  <c r="BJ12" i="4"/>
  <c r="AG12" i="4" s="1"/>
  <c r="I12" i="4" s="1"/>
  <c r="AS12" i="4"/>
  <c r="AD70" i="20" l="1"/>
  <c r="AA70" i="20" s="1"/>
  <c r="AR71" i="20"/>
  <c r="F69" i="20"/>
  <c r="AL69" i="20"/>
  <c r="P69" i="20"/>
  <c r="AK69" i="20" s="1"/>
  <c r="BK70" i="20"/>
  <c r="BI70" i="20"/>
  <c r="AQ71" i="20"/>
  <c r="AC70" i="20"/>
  <c r="Z70" i="20" s="1"/>
  <c r="AO41" i="22"/>
  <c r="V40" i="22"/>
  <c r="BO12" i="4"/>
  <c r="AY12" i="4"/>
  <c r="BN12" i="4"/>
  <c r="AH12" i="4"/>
  <c r="BM12" i="4"/>
  <c r="AE12" i="4"/>
  <c r="B69" i="20" l="1"/>
  <c r="AG70" i="20"/>
  <c r="I70" i="20" s="1"/>
  <c r="H70" i="20"/>
  <c r="BG70" i="20"/>
  <c r="AB70" i="20"/>
  <c r="Y70" i="20" s="1"/>
  <c r="AP71" i="20"/>
  <c r="W69" i="20"/>
  <c r="X69" i="20" s="1"/>
  <c r="AX70" i="20"/>
  <c r="O70" i="20"/>
  <c r="AS41" i="22"/>
  <c r="BK41" i="22"/>
  <c r="AH41" i="22" s="1"/>
  <c r="J41" i="22" s="1"/>
  <c r="BM41" i="22"/>
  <c r="AX41" i="22" s="1"/>
  <c r="BI41" i="22"/>
  <c r="J12" i="4"/>
  <c r="K12" i="4" s="1"/>
  <c r="AC13" i="4" s="1"/>
  <c r="Z13" i="4" s="1"/>
  <c r="AJ12" i="4"/>
  <c r="Q12" i="4" s="1"/>
  <c r="D12" i="4"/>
  <c r="AI12" i="4"/>
  <c r="BI13" i="4" l="1"/>
  <c r="C70" i="20"/>
  <c r="AE70" i="20"/>
  <c r="AF41" i="22"/>
  <c r="BN41" i="22"/>
  <c r="AE41" i="22"/>
  <c r="AY41" i="22"/>
  <c r="BP41" i="22"/>
  <c r="BO41" i="22"/>
  <c r="AG41" i="22"/>
  <c r="AN69" i="20"/>
  <c r="AM69" i="20" s="1"/>
  <c r="S69" i="20"/>
  <c r="AQ14" i="4"/>
  <c r="AU12" i="4"/>
  <c r="P12" i="4"/>
  <c r="R12" i="4" s="1"/>
  <c r="AD13" i="4" s="1"/>
  <c r="AA13" i="4" s="1"/>
  <c r="F12" i="4"/>
  <c r="AB13" i="4" s="1"/>
  <c r="Y13" i="4" s="1"/>
  <c r="AL12" i="4"/>
  <c r="AT12" i="4" l="1"/>
  <c r="AI41" i="22"/>
  <c r="D41" i="22"/>
  <c r="AW69" i="20"/>
  <c r="U69" i="20"/>
  <c r="E41" i="22"/>
  <c r="AJ41" i="22"/>
  <c r="Q41" i="22" s="1"/>
  <c r="I41" i="22"/>
  <c r="K41" i="22" s="1"/>
  <c r="BJ42" i="22" s="1"/>
  <c r="D70" i="20"/>
  <c r="H13" i="4"/>
  <c r="D13" i="1" s="1"/>
  <c r="AK12" i="4"/>
  <c r="B12" i="4" s="1"/>
  <c r="AP14" i="4"/>
  <c r="BG13" i="4"/>
  <c r="W12" i="4"/>
  <c r="X12" i="4" s="1"/>
  <c r="AR14" i="4"/>
  <c r="AV12" i="4"/>
  <c r="BK13" i="4"/>
  <c r="F41" i="22" l="1"/>
  <c r="AL41" i="22"/>
  <c r="V69" i="20"/>
  <c r="AO70" i="20"/>
  <c r="AC42" i="22"/>
  <c r="Z42" i="22" s="1"/>
  <c r="AU41" i="22"/>
  <c r="AQ43" i="22"/>
  <c r="P41" i="22"/>
  <c r="AK41" i="22" s="1"/>
  <c r="B41" i="22" s="1"/>
  <c r="S12" i="4"/>
  <c r="BG9" i="4"/>
  <c r="C13" i="4"/>
  <c r="C13" i="1" s="1"/>
  <c r="O13" i="4"/>
  <c r="E13" i="1" s="1"/>
  <c r="F12" i="1"/>
  <c r="AN12" i="4"/>
  <c r="AM12" i="4" s="1"/>
  <c r="B12" i="1"/>
  <c r="AS70" i="20" l="1"/>
  <c r="BJ70" i="20"/>
  <c r="BH70" i="20"/>
  <c r="BL70" i="20"/>
  <c r="H42" i="22"/>
  <c r="AB42" i="22"/>
  <c r="Y42" i="22" s="1"/>
  <c r="AP43" i="22"/>
  <c r="AT41" i="22"/>
  <c r="BH42" i="22"/>
  <c r="R41" i="22"/>
  <c r="G12" i="1"/>
  <c r="AW12" i="4"/>
  <c r="AO13" i="4" s="1"/>
  <c r="BL13" i="4" s="1"/>
  <c r="AY13" i="4" s="1"/>
  <c r="H12" i="1"/>
  <c r="BO70" i="20" l="1"/>
  <c r="AY70" i="20"/>
  <c r="BM70" i="20"/>
  <c r="AF70" i="20"/>
  <c r="AR43" i="22"/>
  <c r="AD42" i="22"/>
  <c r="AA42" i="22" s="1"/>
  <c r="AV41" i="22"/>
  <c r="BL42" i="22"/>
  <c r="W41" i="22"/>
  <c r="X41" i="22" s="1"/>
  <c r="BN70" i="20"/>
  <c r="AH70" i="20"/>
  <c r="C42" i="22"/>
  <c r="BH13" i="4"/>
  <c r="AF13" i="4" s="1"/>
  <c r="E13" i="4" s="1"/>
  <c r="BJ13" i="4"/>
  <c r="AG13" i="4" s="1"/>
  <c r="I13" i="4" s="1"/>
  <c r="T12" i="4"/>
  <c r="U12" i="4" s="1"/>
  <c r="I12" i="1" s="1"/>
  <c r="V12" i="4"/>
  <c r="O42" i="22" l="1"/>
  <c r="J70" i="20"/>
  <c r="K70" i="20" s="1"/>
  <c r="AI70" i="20"/>
  <c r="P70" i="20" s="1"/>
  <c r="AK70" i="20" s="1"/>
  <c r="E70" i="20"/>
  <c r="AJ70" i="20"/>
  <c r="Q70" i="20" s="1"/>
  <c r="R70" i="20" s="1"/>
  <c r="AN41" i="22"/>
  <c r="AM41" i="22" s="1"/>
  <c r="S41" i="22"/>
  <c r="AS13" i="4"/>
  <c r="BK71" i="20" l="1"/>
  <c r="AD71" i="20"/>
  <c r="AA71" i="20" s="1"/>
  <c r="AR72" i="20"/>
  <c r="AV70" i="20"/>
  <c r="F70" i="20"/>
  <c r="W70" i="20" s="1"/>
  <c r="X70" i="20" s="1"/>
  <c r="AL70" i="20"/>
  <c r="B70" i="20" s="1"/>
  <c r="BI71" i="20"/>
  <c r="AQ72" i="20"/>
  <c r="AC71" i="20"/>
  <c r="Z71" i="20" s="1"/>
  <c r="AU70" i="20"/>
  <c r="AW41" i="22"/>
  <c r="T41" i="22" s="1"/>
  <c r="U41" i="22" s="1"/>
  <c r="BM13" i="4"/>
  <c r="AE13" i="4"/>
  <c r="BN13" i="4"/>
  <c r="AH13" i="4"/>
  <c r="BO13" i="4"/>
  <c r="AX13" i="4"/>
  <c r="BG71" i="20" l="1"/>
  <c r="AT70" i="20"/>
  <c r="AP72" i="20"/>
  <c r="AB71" i="20"/>
  <c r="Y71" i="20" s="1"/>
  <c r="H71" i="20"/>
  <c r="AG71" i="20"/>
  <c r="I71" i="20" s="1"/>
  <c r="S70" i="20"/>
  <c r="AN70" i="20"/>
  <c r="AM70" i="20" s="1"/>
  <c r="O71" i="20"/>
  <c r="AO42" i="22"/>
  <c r="V41" i="22"/>
  <c r="J13" i="4"/>
  <c r="AJ13" i="4"/>
  <c r="Q13" i="4" s="1"/>
  <c r="AI13" i="4"/>
  <c r="D13" i="4"/>
  <c r="F13" i="4" s="1"/>
  <c r="AB14" i="4" s="1"/>
  <c r="Y14" i="4" s="1"/>
  <c r="BG14" i="4" l="1"/>
  <c r="C71" i="20"/>
  <c r="AW70" i="20"/>
  <c r="T70" i="20" s="1"/>
  <c r="U70" i="20" s="1"/>
  <c r="AS42" i="22"/>
  <c r="BK42" i="22"/>
  <c r="AH42" i="22" s="1"/>
  <c r="J42" i="22" s="1"/>
  <c r="BM42" i="22"/>
  <c r="AX42" i="22" s="1"/>
  <c r="BI42" i="22"/>
  <c r="AF42" i="22" s="1"/>
  <c r="E42" i="22" s="1"/>
  <c r="AT13" i="4"/>
  <c r="AP15" i="4"/>
  <c r="P13" i="4"/>
  <c r="AK13" i="4" s="1"/>
  <c r="K13" i="4"/>
  <c r="AC14" i="4" s="1"/>
  <c r="Z14" i="4" s="1"/>
  <c r="AL13" i="4"/>
  <c r="C14" i="4" l="1"/>
  <c r="C14" i="1" s="1"/>
  <c r="AO71" i="20"/>
  <c r="V70" i="20"/>
  <c r="AY42" i="22"/>
  <c r="AJ42" i="22" s="1"/>
  <c r="Q42" i="22" s="1"/>
  <c r="BP42" i="22"/>
  <c r="BN42" i="22"/>
  <c r="AE42" i="22"/>
  <c r="BO42" i="22"/>
  <c r="AG42" i="22"/>
  <c r="R13" i="4"/>
  <c r="AD14" i="4" s="1"/>
  <c r="AA14" i="4" s="1"/>
  <c r="AQ15" i="4"/>
  <c r="AU13" i="4"/>
  <c r="BI14" i="4"/>
  <c r="B13" i="4"/>
  <c r="W13" i="4" l="1"/>
  <c r="X13" i="4" s="1"/>
  <c r="AN13" i="4" s="1"/>
  <c r="AM13" i="4" s="1"/>
  <c r="O14" i="4"/>
  <c r="E14" i="1" s="1"/>
  <c r="I42" i="22"/>
  <c r="K42" i="22" s="1"/>
  <c r="AL42" i="22"/>
  <c r="D42" i="22"/>
  <c r="F42" i="22" s="1"/>
  <c r="AT42" i="22" s="1"/>
  <c r="AI42" i="22"/>
  <c r="BJ71" i="20"/>
  <c r="AS71" i="20"/>
  <c r="BL71" i="20"/>
  <c r="AX71" i="20" s="1"/>
  <c r="BH71" i="20"/>
  <c r="AE71" i="20" s="1"/>
  <c r="D71" i="20" s="1"/>
  <c r="AR15" i="4"/>
  <c r="AV13" i="4"/>
  <c r="BK14" i="4"/>
  <c r="B13" i="1"/>
  <c r="H14" i="4"/>
  <c r="D14" i="1" s="1"/>
  <c r="BH43" i="22" l="1"/>
  <c r="S13" i="4"/>
  <c r="H13" i="1" s="1"/>
  <c r="F13" i="1"/>
  <c r="BJ43" i="22"/>
  <c r="AU42" i="22"/>
  <c r="P42" i="22"/>
  <c r="AP44" i="22"/>
  <c r="AB43" i="22"/>
  <c r="Y43" i="22" s="1"/>
  <c r="BM71" i="20"/>
  <c r="AF71" i="20"/>
  <c r="BO71" i="20"/>
  <c r="AY71" i="20"/>
  <c r="BN71" i="20"/>
  <c r="AH71" i="20"/>
  <c r="AQ44" i="22"/>
  <c r="AC43" i="22"/>
  <c r="Z43" i="22" s="1"/>
  <c r="G13" i="1"/>
  <c r="AW13" i="4" l="1"/>
  <c r="AO14" i="4" s="1"/>
  <c r="BL14" i="4" s="1"/>
  <c r="AX14" i="4" s="1"/>
  <c r="E71" i="20"/>
  <c r="AJ71" i="20"/>
  <c r="Q71" i="20" s="1"/>
  <c r="H43" i="22"/>
  <c r="C43" i="22"/>
  <c r="AF43" i="22"/>
  <c r="J71" i="20"/>
  <c r="K71" i="20" s="1"/>
  <c r="AU71" i="20" s="1"/>
  <c r="AI71" i="20"/>
  <c r="AK42" i="22"/>
  <c r="B42" i="22" s="1"/>
  <c r="R42" i="22"/>
  <c r="V13" i="4"/>
  <c r="T13" i="4" l="1"/>
  <c r="U13" i="4" s="1"/>
  <c r="I13" i="1" s="1"/>
  <c r="BJ14" i="4"/>
  <c r="AG14" i="4" s="1"/>
  <c r="I14" i="4" s="1"/>
  <c r="BH14" i="4"/>
  <c r="AE14" i="4" s="1"/>
  <c r="D14" i="4" s="1"/>
  <c r="AD43" i="22"/>
  <c r="AA43" i="22" s="1"/>
  <c r="AR44" i="22"/>
  <c r="AV42" i="22"/>
  <c r="BL43" i="22"/>
  <c r="W42" i="22"/>
  <c r="X42" i="22" s="1"/>
  <c r="P71" i="20"/>
  <c r="AK71" i="20" s="1"/>
  <c r="BI72" i="20"/>
  <c r="AC72" i="20"/>
  <c r="Z72" i="20" s="1"/>
  <c r="AQ73" i="20"/>
  <c r="E43" i="22"/>
  <c r="AL71" i="20"/>
  <c r="F71" i="20"/>
  <c r="AT71" i="20" s="1"/>
  <c r="AS14" i="4"/>
  <c r="R71" i="20" l="1"/>
  <c r="W71" i="20" s="1"/>
  <c r="X71" i="20" s="1"/>
  <c r="AP73" i="20"/>
  <c r="AB72" i="20"/>
  <c r="Y72" i="20" s="1"/>
  <c r="BG72" i="20"/>
  <c r="B71" i="20"/>
  <c r="O43" i="22"/>
  <c r="H72" i="20"/>
  <c r="AG72" i="20"/>
  <c r="I72" i="20" s="1"/>
  <c r="AN42" i="22"/>
  <c r="AM42" i="22" s="1"/>
  <c r="S42" i="22"/>
  <c r="BM14" i="4"/>
  <c r="AF14" i="4"/>
  <c r="BO14" i="4"/>
  <c r="AY14" i="4"/>
  <c r="BN14" i="4"/>
  <c r="AH14" i="4"/>
  <c r="AV71" i="20" l="1"/>
  <c r="BK72" i="20"/>
  <c r="AD72" i="20"/>
  <c r="AA72" i="20" s="1"/>
  <c r="AR73" i="20"/>
  <c r="C72" i="20"/>
  <c r="AW42" i="22"/>
  <c r="T42" i="22" s="1"/>
  <c r="U42" i="22" s="1"/>
  <c r="S71" i="20"/>
  <c r="AN71" i="20"/>
  <c r="AM71" i="20" s="1"/>
  <c r="J14" i="4"/>
  <c r="K14" i="4" s="1"/>
  <c r="AC15" i="4" s="1"/>
  <c r="Z15" i="4" s="1"/>
  <c r="AI14" i="4"/>
  <c r="AJ14" i="4"/>
  <c r="Q14" i="4" s="1"/>
  <c r="E14" i="4"/>
  <c r="G14" i="4"/>
  <c r="O72" i="20" l="1"/>
  <c r="AW71" i="20"/>
  <c r="T71" i="20" s="1"/>
  <c r="U71" i="20" s="1"/>
  <c r="V42" i="22"/>
  <c r="AO43" i="22"/>
  <c r="BI15" i="4"/>
  <c r="AU14" i="4"/>
  <c r="P14" i="4"/>
  <c r="AK14" i="4" s="1"/>
  <c r="F14" i="4"/>
  <c r="AB15" i="4" s="1"/>
  <c r="Y15" i="4" s="1"/>
  <c r="AL14" i="4"/>
  <c r="AQ16" i="4"/>
  <c r="AT14" i="4" l="1"/>
  <c r="BK43" i="22"/>
  <c r="AH43" i="22" s="1"/>
  <c r="J43" i="22" s="1"/>
  <c r="BI43" i="22"/>
  <c r="BM43" i="22"/>
  <c r="AS43" i="22"/>
  <c r="AO72" i="20"/>
  <c r="V71" i="20"/>
  <c r="R14" i="4"/>
  <c r="AD15" i="4" s="1"/>
  <c r="AA15" i="4" s="1"/>
  <c r="B14" i="4"/>
  <c r="H15" i="4"/>
  <c r="D15" i="1" s="1"/>
  <c r="AP16" i="4"/>
  <c r="BG15" i="4"/>
  <c r="BK15" i="4" l="1"/>
  <c r="BJ72" i="20"/>
  <c r="BL72" i="20"/>
  <c r="AX72" i="20" s="1"/>
  <c r="AS72" i="20"/>
  <c r="BH72" i="20"/>
  <c r="AE72" i="20" s="1"/>
  <c r="D72" i="20" s="1"/>
  <c r="AY43" i="22"/>
  <c r="BP43" i="22"/>
  <c r="AX43" i="22"/>
  <c r="BN43" i="22"/>
  <c r="AE43" i="22"/>
  <c r="BO43" i="22"/>
  <c r="AG43" i="22"/>
  <c r="AV14" i="4"/>
  <c r="W14" i="4"/>
  <c r="X14" i="4" s="1"/>
  <c r="AN14" i="4" s="1"/>
  <c r="AM14" i="4" s="1"/>
  <c r="G14" i="1" s="1"/>
  <c r="AR16" i="4"/>
  <c r="C15" i="4"/>
  <c r="C15" i="1" s="1"/>
  <c r="B14" i="1"/>
  <c r="AJ43" i="22" l="1"/>
  <c r="Q43" i="22" s="1"/>
  <c r="O15" i="4"/>
  <c r="E15" i="1" s="1"/>
  <c r="BM72" i="20"/>
  <c r="AF72" i="20"/>
  <c r="I43" i="22"/>
  <c r="K43" i="22" s="1"/>
  <c r="D43" i="22"/>
  <c r="F43" i="22" s="1"/>
  <c r="AI43" i="22"/>
  <c r="BO72" i="20"/>
  <c r="AY72" i="20"/>
  <c r="BN72" i="20"/>
  <c r="AH72" i="20"/>
  <c r="AL43" i="22"/>
  <c r="S14" i="4"/>
  <c r="F14" i="1"/>
  <c r="AC44" i="22" l="1"/>
  <c r="Z44" i="22" s="1"/>
  <c r="H44" i="22" s="1"/>
  <c r="AQ45" i="22"/>
  <c r="AU43" i="22"/>
  <c r="BJ44" i="22"/>
  <c r="AB44" i="22"/>
  <c r="Y44" i="22" s="1"/>
  <c r="AP45" i="22"/>
  <c r="AT43" i="22"/>
  <c r="BH44" i="22"/>
  <c r="P43" i="22"/>
  <c r="J72" i="20"/>
  <c r="K72" i="20" s="1"/>
  <c r="AI72" i="20"/>
  <c r="E72" i="20"/>
  <c r="AJ72" i="20"/>
  <c r="Q72" i="20" s="1"/>
  <c r="AW14" i="4"/>
  <c r="T14" i="4" s="1"/>
  <c r="U14" i="4" s="1"/>
  <c r="I14" i="1" s="1"/>
  <c r="H14" i="1"/>
  <c r="C44" i="22" l="1"/>
  <c r="AK43" i="22"/>
  <c r="B43" i="22" s="1"/>
  <c r="R43" i="22"/>
  <c r="AV72" i="20"/>
  <c r="F72" i="20"/>
  <c r="AL72" i="20"/>
  <c r="P72" i="20"/>
  <c r="AK72" i="20" s="1"/>
  <c r="BI73" i="20"/>
  <c r="AU72" i="20"/>
  <c r="AC73" i="20"/>
  <c r="Z73" i="20" s="1"/>
  <c r="AQ74" i="20"/>
  <c r="AO15" i="4"/>
  <c r="V14" i="4"/>
  <c r="AD44" i="22" l="1"/>
  <c r="AA44" i="22" s="1"/>
  <c r="O44" i="22" s="1"/>
  <c r="BL44" i="22"/>
  <c r="AR45" i="22"/>
  <c r="AV43" i="22"/>
  <c r="W43" i="22"/>
  <c r="X43" i="22" s="1"/>
  <c r="R72" i="20"/>
  <c r="W72" i="20" s="1"/>
  <c r="X72" i="20" s="1"/>
  <c r="H73" i="20"/>
  <c r="AG73" i="20"/>
  <c r="I73" i="20" s="1"/>
  <c r="AP74" i="20"/>
  <c r="AB73" i="20"/>
  <c r="Y73" i="20" s="1"/>
  <c r="AT72" i="20"/>
  <c r="BG73" i="20"/>
  <c r="B72" i="20"/>
  <c r="BJ15" i="4"/>
  <c r="BH15" i="4"/>
  <c r="BL15" i="4"/>
  <c r="AS15" i="4"/>
  <c r="S43" i="22" l="1"/>
  <c r="AW43" i="22" s="1"/>
  <c r="T43" i="22" s="1"/>
  <c r="U43" i="22" s="1"/>
  <c r="AN43" i="22"/>
  <c r="AM43" i="22" s="1"/>
  <c r="BK73" i="20"/>
  <c r="AR74" i="20"/>
  <c r="AD73" i="20"/>
  <c r="AA73" i="20" s="1"/>
  <c r="AN72" i="20"/>
  <c r="AM72" i="20" s="1"/>
  <c r="AO44" i="22"/>
  <c r="C73" i="20"/>
  <c r="S72" i="20"/>
  <c r="AX15" i="4"/>
  <c r="BO15" i="4"/>
  <c r="AY15" i="4"/>
  <c r="AE15" i="4"/>
  <c r="D15" i="4" s="1"/>
  <c r="AF15" i="4"/>
  <c r="BM15" i="4"/>
  <c r="AH15" i="4"/>
  <c r="J15" i="4" s="1"/>
  <c r="AG15" i="4"/>
  <c r="BN15" i="4"/>
  <c r="V43" i="22" l="1"/>
  <c r="O73" i="20"/>
  <c r="BM44" i="22"/>
  <c r="AY44" i="22" s="1"/>
  <c r="AS44" i="22"/>
  <c r="BK44" i="22"/>
  <c r="AG44" i="22" s="1"/>
  <c r="I44" i="22" s="1"/>
  <c r="BI44" i="22"/>
  <c r="AE44" i="22" s="1"/>
  <c r="D44" i="22" s="1"/>
  <c r="AW72" i="20"/>
  <c r="T72" i="20" s="1"/>
  <c r="U72" i="20" s="1"/>
  <c r="I15" i="4"/>
  <c r="K15" i="4" s="1"/>
  <c r="AU15" i="4" s="1"/>
  <c r="AJ15" i="4"/>
  <c r="Q15" i="4" s="1"/>
  <c r="E15" i="4"/>
  <c r="AI15" i="4"/>
  <c r="P15" i="4" s="1"/>
  <c r="AC16" i="4" l="1"/>
  <c r="Z16" i="4" s="1"/>
  <c r="BI16" i="4"/>
  <c r="AQ17" i="4"/>
  <c r="R15" i="4"/>
  <c r="AD16" i="4" s="1"/>
  <c r="AA16" i="4" s="1"/>
  <c r="BN44" i="22"/>
  <c r="AF44" i="22"/>
  <c r="BO44" i="22"/>
  <c r="AH44" i="22"/>
  <c r="BP44" i="22"/>
  <c r="AX44" i="22"/>
  <c r="V72" i="20"/>
  <c r="AO73" i="20"/>
  <c r="AK15" i="4"/>
  <c r="F15" i="4"/>
  <c r="AB16" i="4" s="1"/>
  <c r="Y16" i="4" s="1"/>
  <c r="AL15" i="4"/>
  <c r="AV15" i="4"/>
  <c r="H16" i="4"/>
  <c r="D16" i="1" s="1"/>
  <c r="BK16" i="4" l="1"/>
  <c r="AR17" i="4"/>
  <c r="AS73" i="20"/>
  <c r="BH73" i="20"/>
  <c r="AE73" i="20" s="1"/>
  <c r="D73" i="20" s="1"/>
  <c r="BL73" i="20"/>
  <c r="AX73" i="20" s="1"/>
  <c r="BJ73" i="20"/>
  <c r="J44" i="22"/>
  <c r="K44" i="22" s="1"/>
  <c r="BJ45" i="22" s="1"/>
  <c r="AI44" i="22"/>
  <c r="E44" i="22"/>
  <c r="AJ44" i="22"/>
  <c r="Q44" i="22" s="1"/>
  <c r="R44" i="22" s="1"/>
  <c r="B15" i="4"/>
  <c r="B15" i="1" s="1"/>
  <c r="O16" i="4"/>
  <c r="E16" i="1" s="1"/>
  <c r="AT15" i="4"/>
  <c r="W15" i="4"/>
  <c r="X15" i="4" s="1"/>
  <c r="AP17" i="4"/>
  <c r="BG16" i="4"/>
  <c r="P44" i="22" l="1"/>
  <c r="AK44" i="22" s="1"/>
  <c r="BL45" i="22"/>
  <c r="AQ46" i="22"/>
  <c r="AC45" i="22"/>
  <c r="Z45" i="22" s="1"/>
  <c r="AU44" i="22"/>
  <c r="BN73" i="20"/>
  <c r="AH73" i="20"/>
  <c r="BO73" i="20"/>
  <c r="AY73" i="20"/>
  <c r="BM73" i="20"/>
  <c r="AF73" i="20"/>
  <c r="AR46" i="22"/>
  <c r="AD45" i="22"/>
  <c r="AA45" i="22" s="1"/>
  <c r="AV44" i="22"/>
  <c r="F44" i="22"/>
  <c r="W44" i="22" s="1"/>
  <c r="X44" i="22" s="1"/>
  <c r="AL44" i="22"/>
  <c r="S15" i="4"/>
  <c r="AN15" i="4"/>
  <c r="AM15" i="4" s="1"/>
  <c r="G15" i="1" s="1"/>
  <c r="F15" i="1"/>
  <c r="C16" i="4"/>
  <c r="C16" i="1" s="1"/>
  <c r="AN44" i="22" l="1"/>
  <c r="AM44" i="22" s="1"/>
  <c r="E73" i="20"/>
  <c r="AJ73" i="20"/>
  <c r="Q73" i="20" s="1"/>
  <c r="H45" i="22"/>
  <c r="J73" i="20"/>
  <c r="K73" i="20" s="1"/>
  <c r="AU73" i="20" s="1"/>
  <c r="AI73" i="20"/>
  <c r="AT44" i="22"/>
  <c r="AB45" i="22"/>
  <c r="Y45" i="22" s="1"/>
  <c r="AP46" i="22"/>
  <c r="BH45" i="22"/>
  <c r="B44" i="22"/>
  <c r="O45" i="22"/>
  <c r="AW15" i="4"/>
  <c r="T15" i="4" s="1"/>
  <c r="U15" i="4" s="1"/>
  <c r="I15" i="1" s="1"/>
  <c r="H15" i="1"/>
  <c r="C45" i="22" l="1"/>
  <c r="AE45" i="22"/>
  <c r="F73" i="20"/>
  <c r="AL73" i="20"/>
  <c r="BI74" i="20"/>
  <c r="AC74" i="20"/>
  <c r="Z74" i="20" s="1"/>
  <c r="AQ75" i="20"/>
  <c r="S44" i="22"/>
  <c r="P73" i="20"/>
  <c r="AK73" i="20" s="1"/>
  <c r="B73" i="20" s="1"/>
  <c r="AO16" i="4"/>
  <c r="V15" i="4"/>
  <c r="AT73" i="20" l="1"/>
  <c r="R73" i="20"/>
  <c r="H74" i="20"/>
  <c r="AW44" i="22"/>
  <c r="T44" i="22" s="1"/>
  <c r="U44" i="22" s="1"/>
  <c r="BG74" i="20"/>
  <c r="AB74" i="20"/>
  <c r="Y74" i="20" s="1"/>
  <c r="AP75" i="20"/>
  <c r="D45" i="22"/>
  <c r="BL16" i="4"/>
  <c r="AX16" i="4" s="1"/>
  <c r="BH16" i="4"/>
  <c r="AE16" i="4" s="1"/>
  <c r="D16" i="4" s="1"/>
  <c r="BJ16" i="4"/>
  <c r="AH16" i="4" s="1"/>
  <c r="J16" i="4" s="1"/>
  <c r="AS16" i="4"/>
  <c r="AV73" i="20" l="1"/>
  <c r="AR75" i="20"/>
  <c r="AD74" i="20"/>
  <c r="AA74" i="20" s="1"/>
  <c r="BK74" i="20"/>
  <c r="W73" i="20"/>
  <c r="X73" i="20" s="1"/>
  <c r="V44" i="22"/>
  <c r="AO45" i="22"/>
  <c r="C74" i="20"/>
  <c r="BN16" i="4"/>
  <c r="AG16" i="4"/>
  <c r="I16" i="4" s="1"/>
  <c r="BM16" i="4"/>
  <c r="AF16" i="4"/>
  <c r="AY16" i="4"/>
  <c r="AI16" i="4" s="1"/>
  <c r="P16" i="4" s="1"/>
  <c r="BO16" i="4"/>
  <c r="K16" i="4"/>
  <c r="AC17" i="4" s="1"/>
  <c r="Z17" i="4" s="1"/>
  <c r="AN73" i="20" l="1"/>
  <c r="AM73" i="20" s="1"/>
  <c r="S73" i="20"/>
  <c r="O74" i="20"/>
  <c r="BK45" i="22"/>
  <c r="AG45" i="22" s="1"/>
  <c r="I45" i="22" s="1"/>
  <c r="BM45" i="22"/>
  <c r="AY45" i="22" s="1"/>
  <c r="BI45" i="22"/>
  <c r="AS45" i="22"/>
  <c r="AK16" i="4"/>
  <c r="AJ16" i="4"/>
  <c r="E16" i="4"/>
  <c r="AQ18" i="4"/>
  <c r="AU16" i="4"/>
  <c r="BI17" i="4"/>
  <c r="AW73" i="20" l="1"/>
  <c r="BN45" i="22"/>
  <c r="AF45" i="22"/>
  <c r="BP45" i="22"/>
  <c r="AX45" i="22"/>
  <c r="BO45" i="22"/>
  <c r="AH45" i="22"/>
  <c r="F16" i="4"/>
  <c r="AB17" i="4" s="1"/>
  <c r="Y17" i="4" s="1"/>
  <c r="Q16" i="4"/>
  <c r="H17" i="4"/>
  <c r="D17" i="1" s="1"/>
  <c r="C17" i="4" l="1"/>
  <c r="C17" i="1" s="1"/>
  <c r="V73" i="20"/>
  <c r="AO74" i="20"/>
  <c r="T73" i="20"/>
  <c r="U73" i="20" s="1"/>
  <c r="AY74" i="20"/>
  <c r="J45" i="22"/>
  <c r="K45" i="22" s="1"/>
  <c r="AI45" i="22"/>
  <c r="AH74" i="20"/>
  <c r="AJ45" i="22"/>
  <c r="Q45" i="22" s="1"/>
  <c r="E45" i="22"/>
  <c r="AF74" i="20"/>
  <c r="AL16" i="4"/>
  <c r="B16" i="4" s="1"/>
  <c r="B16" i="1" s="1"/>
  <c r="R16" i="4"/>
  <c r="AD17" i="4" s="1"/>
  <c r="AA17" i="4" s="1"/>
  <c r="BG17" i="4"/>
  <c r="AP18" i="4"/>
  <c r="AT16" i="4"/>
  <c r="W16" i="4" l="1"/>
  <c r="X16" i="4" s="1"/>
  <c r="F16" i="1" s="1"/>
  <c r="BL74" i="20"/>
  <c r="AS74" i="20"/>
  <c r="BH74" i="20"/>
  <c r="BJ74" i="20"/>
  <c r="AV45" i="22"/>
  <c r="F45" i="22"/>
  <c r="AL45" i="22"/>
  <c r="J74" i="20"/>
  <c r="K74" i="20" s="1"/>
  <c r="P45" i="22"/>
  <c r="AK45" i="22" s="1"/>
  <c r="E74" i="20"/>
  <c r="BJ46" i="22"/>
  <c r="AQ47" i="22"/>
  <c r="AC46" i="22"/>
  <c r="Z46" i="22" s="1"/>
  <c r="AU45" i="22"/>
  <c r="AV16" i="4"/>
  <c r="AR18" i="4"/>
  <c r="BK17" i="4"/>
  <c r="S16" i="4" l="1"/>
  <c r="H16" i="1" s="1"/>
  <c r="O17" i="4"/>
  <c r="E17" i="1" s="1"/>
  <c r="AN16" i="4"/>
  <c r="AM16" i="4" s="1"/>
  <c r="G16" i="1" s="1"/>
  <c r="B45" i="22"/>
  <c r="R45" i="22"/>
  <c r="AG74" i="20"/>
  <c r="BN74" i="20"/>
  <c r="AE74" i="20"/>
  <c r="BM74" i="20"/>
  <c r="AX74" i="20"/>
  <c r="AJ74" i="20" s="1"/>
  <c r="Q74" i="20" s="1"/>
  <c r="R74" i="20" s="1"/>
  <c r="AR76" i="20" s="1"/>
  <c r="BO74" i="20"/>
  <c r="AU74" i="20"/>
  <c r="AC75" i="20"/>
  <c r="Z75" i="20" s="1"/>
  <c r="AQ76" i="20"/>
  <c r="AV74" i="20"/>
  <c r="F74" i="20"/>
  <c r="AB46" i="22"/>
  <c r="Y46" i="22" s="1"/>
  <c r="AP47" i="22"/>
  <c r="AT45" i="22"/>
  <c r="BH46" i="22"/>
  <c r="H46" i="22"/>
  <c r="AW16" i="4"/>
  <c r="V16" i="4" s="1"/>
  <c r="BL46" i="22" l="1"/>
  <c r="AR47" i="22"/>
  <c r="AD46" i="22"/>
  <c r="AA46" i="22" s="1"/>
  <c r="W45" i="22"/>
  <c r="X45" i="22" s="1"/>
  <c r="AD75" i="20"/>
  <c r="AA75" i="20" s="1"/>
  <c r="AX75" i="20" s="1"/>
  <c r="AL74" i="20"/>
  <c r="D74" i="20"/>
  <c r="AI74" i="20"/>
  <c r="I74" i="20"/>
  <c r="BI75" i="20"/>
  <c r="AP76" i="20"/>
  <c r="AT74" i="20"/>
  <c r="AB75" i="20"/>
  <c r="Y75" i="20" s="1"/>
  <c r="BG75" i="20"/>
  <c r="H75" i="20"/>
  <c r="C46" i="22"/>
  <c r="W74" i="20"/>
  <c r="X74" i="20" s="1"/>
  <c r="AO17" i="4"/>
  <c r="BL17" i="4" s="1"/>
  <c r="AX17" i="4" s="1"/>
  <c r="T16" i="4"/>
  <c r="U16" i="4" s="1"/>
  <c r="I16" i="1" s="1"/>
  <c r="AN45" i="22" l="1"/>
  <c r="AM45" i="22" s="1"/>
  <c r="S45" i="22"/>
  <c r="O46" i="22"/>
  <c r="O75" i="20"/>
  <c r="P74" i="20"/>
  <c r="AK74" i="20" s="1"/>
  <c r="B74" i="20" s="1"/>
  <c r="BK75" i="20"/>
  <c r="AE75" i="20"/>
  <c r="C75" i="20"/>
  <c r="AN74" i="20"/>
  <c r="AM74" i="20" s="1"/>
  <c r="AY17" i="4"/>
  <c r="BO17" i="4"/>
  <c r="BJ17" i="4"/>
  <c r="BH17" i="4"/>
  <c r="AE17" i="4" s="1"/>
  <c r="D17" i="4" s="1"/>
  <c r="AS17" i="4"/>
  <c r="AW45" i="22" l="1"/>
  <c r="BN17" i="4"/>
  <c r="AH17" i="4"/>
  <c r="S74" i="20"/>
  <c r="T74" i="20"/>
  <c r="D75" i="20"/>
  <c r="BM17" i="4"/>
  <c r="AF17" i="4"/>
  <c r="AG17" i="4"/>
  <c r="T45" i="22" l="1"/>
  <c r="U45" i="22" s="1"/>
  <c r="V45" i="22"/>
  <c r="AO46" i="22"/>
  <c r="J17" i="4"/>
  <c r="AI17" i="4"/>
  <c r="P17" i="4" s="1"/>
  <c r="U74" i="20"/>
  <c r="AW74" i="20"/>
  <c r="V74" i="20" s="1"/>
  <c r="AX46" i="22"/>
  <c r="I17" i="4"/>
  <c r="E17" i="4"/>
  <c r="AJ17" i="4"/>
  <c r="AK17" i="4" l="1"/>
  <c r="K17" i="4"/>
  <c r="AC18" i="4" s="1"/>
  <c r="Z18" i="4" s="1"/>
  <c r="AS46" i="22"/>
  <c r="BI46" i="22"/>
  <c r="AE46" i="22" s="1"/>
  <c r="D46" i="22" s="1"/>
  <c r="BK46" i="22"/>
  <c r="AH46" i="22" s="1"/>
  <c r="J46" i="22" s="1"/>
  <c r="BM46" i="22"/>
  <c r="AO75" i="20"/>
  <c r="BJ75" i="20" s="1"/>
  <c r="AG75" i="20" s="1"/>
  <c r="I75" i="20" s="1"/>
  <c r="Q17" i="4"/>
  <c r="R17" i="4" s="1"/>
  <c r="AD18" i="4" s="1"/>
  <c r="AA18" i="4" s="1"/>
  <c r="F17" i="4"/>
  <c r="AB18" i="4" s="1"/>
  <c r="Y18" i="4" s="1"/>
  <c r="O18" i="4" l="1"/>
  <c r="E18" i="1" s="1"/>
  <c r="H18" i="4"/>
  <c r="D18" i="1" s="1"/>
  <c r="AU17" i="4"/>
  <c r="AT17" i="4"/>
  <c r="BN46" i="22"/>
  <c r="AF46" i="22"/>
  <c r="AY46" i="22"/>
  <c r="AI46" i="22" s="1"/>
  <c r="P46" i="22" s="1"/>
  <c r="BP46" i="22"/>
  <c r="AG46" i="22"/>
  <c r="I46" i="22" s="1"/>
  <c r="BO46" i="22"/>
  <c r="AQ19" i="4"/>
  <c r="BI18" i="4"/>
  <c r="BH75" i="20"/>
  <c r="BM75" i="20" s="1"/>
  <c r="AS75" i="20"/>
  <c r="AL17" i="4"/>
  <c r="B17" i="4" s="1"/>
  <c r="B17" i="1" s="1"/>
  <c r="BL75" i="20"/>
  <c r="BO75" i="20" s="1"/>
  <c r="AF75" i="20"/>
  <c r="AY75" i="20"/>
  <c r="BN75" i="20"/>
  <c r="AH75" i="20"/>
  <c r="BK18" i="4"/>
  <c r="AV17" i="4"/>
  <c r="AP19" i="4"/>
  <c r="BG18" i="4"/>
  <c r="W17" i="4"/>
  <c r="X17" i="4" s="1"/>
  <c r="AR19" i="4"/>
  <c r="AK46" i="22" l="1"/>
  <c r="K46" i="22"/>
  <c r="C18" i="4"/>
  <c r="C18" i="1" s="1"/>
  <c r="E46" i="22"/>
  <c r="AJ46" i="22"/>
  <c r="Q46" i="22" s="1"/>
  <c r="R46" i="22" s="1"/>
  <c r="BL47" i="22" s="1"/>
  <c r="BJ47" i="22"/>
  <c r="J75" i="20"/>
  <c r="K75" i="20" s="1"/>
  <c r="AU75" i="20" s="1"/>
  <c r="AI75" i="20"/>
  <c r="E75" i="20"/>
  <c r="AJ75" i="20"/>
  <c r="Q75" i="20" s="1"/>
  <c r="R75" i="20" s="1"/>
  <c r="AV75" i="20" s="1"/>
  <c r="F17" i="1"/>
  <c r="AN17" i="4"/>
  <c r="AM17" i="4" s="1"/>
  <c r="G17" i="1" s="1"/>
  <c r="S17" i="4"/>
  <c r="AD47" i="22" l="1"/>
  <c r="AA47" i="22" s="1"/>
  <c r="O47" i="22" s="1"/>
  <c r="AC47" i="22"/>
  <c r="Z47" i="22" s="1"/>
  <c r="H47" i="22" s="1"/>
  <c r="AQ48" i="22"/>
  <c r="AU46" i="22"/>
  <c r="AV46" i="22"/>
  <c r="AR48" i="22"/>
  <c r="F46" i="22"/>
  <c r="AL46" i="22"/>
  <c r="B46" i="22" s="1"/>
  <c r="P75" i="20"/>
  <c r="AK75" i="20" s="1"/>
  <c r="BK76" i="20"/>
  <c r="BI76" i="20"/>
  <c r="AC76" i="20"/>
  <c r="Z76" i="20" s="1"/>
  <c r="AQ77" i="20"/>
  <c r="AD76" i="20"/>
  <c r="AA76" i="20" s="1"/>
  <c r="AR77" i="20"/>
  <c r="AL75" i="20"/>
  <c r="F75" i="20"/>
  <c r="AT75" i="20" s="1"/>
  <c r="AW17" i="4"/>
  <c r="H17" i="1"/>
  <c r="BH47" i="22" l="1"/>
  <c r="AT46" i="22"/>
  <c r="AB47" i="22"/>
  <c r="Y47" i="22" s="1"/>
  <c r="AP48" i="22"/>
  <c r="W46" i="22"/>
  <c r="X46" i="22" s="1"/>
  <c r="AP77" i="20"/>
  <c r="AB76" i="20"/>
  <c r="Y76" i="20" s="1"/>
  <c r="BG76" i="20"/>
  <c r="H76" i="20"/>
  <c r="W75" i="20"/>
  <c r="X75" i="20" s="1"/>
  <c r="AX76" i="20"/>
  <c r="O76" i="20"/>
  <c r="B75" i="20"/>
  <c r="T17" i="4"/>
  <c r="U17" i="4" s="1"/>
  <c r="I17" i="1" s="1"/>
  <c r="AO18" i="4"/>
  <c r="V17" i="4"/>
  <c r="AN46" i="22" l="1"/>
  <c r="AM46" i="22" s="1"/>
  <c r="S46" i="22"/>
  <c r="C47" i="22"/>
  <c r="AE76" i="20"/>
  <c r="C76" i="20"/>
  <c r="S75" i="20"/>
  <c r="AN75" i="20"/>
  <c r="AM75" i="20" s="1"/>
  <c r="BL18" i="4"/>
  <c r="AX18" i="4" s="1"/>
  <c r="BJ18" i="4"/>
  <c r="AH18" i="4" s="1"/>
  <c r="J18" i="4" s="1"/>
  <c r="BH18" i="4"/>
  <c r="AS18" i="4"/>
  <c r="AW46" i="22" l="1"/>
  <c r="T46" i="22"/>
  <c r="U46" i="22" s="1"/>
  <c r="AH47" i="22"/>
  <c r="AW75" i="20"/>
  <c r="T75" i="20" s="1"/>
  <c r="U75" i="20" s="1"/>
  <c r="D76" i="20"/>
  <c r="AE18" i="4"/>
  <c r="AF18" i="4"/>
  <c r="BM18" i="4"/>
  <c r="AG18" i="4"/>
  <c r="BN18" i="4"/>
  <c r="AY18" i="4"/>
  <c r="BO18" i="4"/>
  <c r="V46" i="22" l="1"/>
  <c r="AO47" i="22"/>
  <c r="J47" i="22"/>
  <c r="K47" i="22" s="1"/>
  <c r="V75" i="20"/>
  <c r="AO76" i="20"/>
  <c r="I18" i="4"/>
  <c r="K18" i="4" s="1"/>
  <c r="AC19" i="4" s="1"/>
  <c r="Z19" i="4" s="1"/>
  <c r="AJ18" i="4"/>
  <c r="Q18" i="4" s="1"/>
  <c r="E18" i="4"/>
  <c r="D18" i="4"/>
  <c r="AI18" i="4"/>
  <c r="P18" i="4" s="1"/>
  <c r="AK18" i="4" l="1"/>
  <c r="BI19" i="4"/>
  <c r="BK47" i="22"/>
  <c r="BI47" i="22"/>
  <c r="AE47" i="22" s="1"/>
  <c r="D47" i="22" s="1"/>
  <c r="BM47" i="22"/>
  <c r="AX47" i="22" s="1"/>
  <c r="AS47" i="22"/>
  <c r="AS76" i="20"/>
  <c r="BJ76" i="20"/>
  <c r="AG76" i="20" s="1"/>
  <c r="I76" i="20" s="1"/>
  <c r="BH76" i="20"/>
  <c r="BL76" i="20"/>
  <c r="AU47" i="22"/>
  <c r="AC48" i="22"/>
  <c r="Z48" i="22" s="1"/>
  <c r="AQ49" i="22"/>
  <c r="R18" i="4"/>
  <c r="AD19" i="4" s="1"/>
  <c r="AA19" i="4" s="1"/>
  <c r="AQ20" i="4"/>
  <c r="AU18" i="4"/>
  <c r="F18" i="4"/>
  <c r="AB19" i="4" s="1"/>
  <c r="Y19" i="4" s="1"/>
  <c r="AL18" i="4"/>
  <c r="B18" i="4" s="1"/>
  <c r="B18" i="1" s="1"/>
  <c r="C19" i="4" l="1"/>
  <c r="C19" i="1" s="1"/>
  <c r="AV18" i="4"/>
  <c r="O19" i="4"/>
  <c r="E19" i="1" s="1"/>
  <c r="BP47" i="22"/>
  <c r="AY47" i="22"/>
  <c r="AF47" i="22"/>
  <c r="E47" i="22" s="1"/>
  <c r="BN47" i="22"/>
  <c r="AG47" i="22"/>
  <c r="BO47" i="22"/>
  <c r="BK19" i="4"/>
  <c r="AR20" i="4"/>
  <c r="H48" i="22"/>
  <c r="AG48" i="22"/>
  <c r="BO76" i="20"/>
  <c r="AY76" i="20"/>
  <c r="BM76" i="20"/>
  <c r="AF76" i="20"/>
  <c r="BN76" i="20"/>
  <c r="AH76" i="20"/>
  <c r="H19" i="4"/>
  <c r="D19" i="1" s="1"/>
  <c r="AT18" i="4"/>
  <c r="AP20" i="4"/>
  <c r="BG19" i="4"/>
  <c r="W18" i="4"/>
  <c r="X18" i="4" s="1"/>
  <c r="I47" i="22" l="1"/>
  <c r="BJ48" i="22"/>
  <c r="F47" i="22"/>
  <c r="AT47" i="22" s="1"/>
  <c r="AJ47" i="22"/>
  <c r="Q47" i="22" s="1"/>
  <c r="R47" i="22" s="1"/>
  <c r="AR49" i="22" s="1"/>
  <c r="AI47" i="22"/>
  <c r="P47" i="22" s="1"/>
  <c r="I48" i="22"/>
  <c r="J76" i="20"/>
  <c r="K76" i="20" s="1"/>
  <c r="AI76" i="20"/>
  <c r="AJ76" i="20"/>
  <c r="Q76" i="20" s="1"/>
  <c r="R76" i="20" s="1"/>
  <c r="E76" i="20"/>
  <c r="AN18" i="4"/>
  <c r="AM18" i="4" s="1"/>
  <c r="G18" i="1" s="1"/>
  <c r="S18" i="4"/>
  <c r="F18" i="1"/>
  <c r="AV47" i="22" l="1"/>
  <c r="AL47" i="22"/>
  <c r="AD48" i="22"/>
  <c r="AA48" i="22" s="1"/>
  <c r="O48" i="22" s="1"/>
  <c r="BH48" i="22"/>
  <c r="AB48" i="22"/>
  <c r="Y48" i="22" s="1"/>
  <c r="AP49" i="22"/>
  <c r="W47" i="22"/>
  <c r="X47" i="22" s="1"/>
  <c r="BL48" i="22"/>
  <c r="AK47" i="22"/>
  <c r="B47" i="22" s="1"/>
  <c r="F76" i="20"/>
  <c r="AL76" i="20"/>
  <c r="AV76" i="20"/>
  <c r="AV77" i="20" s="1"/>
  <c r="AD77" i="20"/>
  <c r="AA77" i="20" s="1"/>
  <c r="AR78" i="20"/>
  <c r="P76" i="20"/>
  <c r="AK76" i="20" s="1"/>
  <c r="B76" i="20" s="1"/>
  <c r="BK77" i="20"/>
  <c r="BI77" i="20"/>
  <c r="W76" i="20"/>
  <c r="X76" i="20" s="1"/>
  <c r="AU76" i="20"/>
  <c r="AQ78" i="20"/>
  <c r="AC77" i="20"/>
  <c r="Z77" i="20" s="1"/>
  <c r="H18" i="1"/>
  <c r="AW18" i="4"/>
  <c r="S47" i="22" l="1"/>
  <c r="AW47" i="22" s="1"/>
  <c r="C48" i="22"/>
  <c r="AN47" i="22"/>
  <c r="AM47" i="22" s="1"/>
  <c r="H77" i="20"/>
  <c r="S76" i="20"/>
  <c r="AN76" i="20"/>
  <c r="AM76" i="20" s="1"/>
  <c r="AX77" i="20"/>
  <c r="O77" i="20"/>
  <c r="AB77" i="20"/>
  <c r="Y77" i="20" s="1"/>
  <c r="AP78" i="20"/>
  <c r="AT76" i="20"/>
  <c r="AT77" i="20" s="1"/>
  <c r="BG77" i="20"/>
  <c r="T18" i="4"/>
  <c r="U18" i="4" s="1"/>
  <c r="I18" i="1" s="1"/>
  <c r="V18" i="4"/>
  <c r="AO19" i="4"/>
  <c r="AW76" i="20" l="1"/>
  <c r="T76" i="20" s="1"/>
  <c r="U76" i="20" s="1"/>
  <c r="AE77" i="20"/>
  <c r="C77" i="20"/>
  <c r="T47" i="22"/>
  <c r="U47" i="22" s="1"/>
  <c r="AO48" i="22"/>
  <c r="V47" i="22"/>
  <c r="BL19" i="4"/>
  <c r="AX19" i="4" s="1"/>
  <c r="AS19" i="4"/>
  <c r="BJ19" i="4"/>
  <c r="AH19" i="4" s="1"/>
  <c r="J19" i="4" s="1"/>
  <c r="BH19" i="4"/>
  <c r="AE19" i="4" s="1"/>
  <c r="D19" i="4" s="1"/>
  <c r="D77" i="20" l="1"/>
  <c r="V76" i="20"/>
  <c r="AO77" i="20"/>
  <c r="AS48" i="22"/>
  <c r="BM48" i="22"/>
  <c r="AX48" i="22" s="1"/>
  <c r="BI48" i="22"/>
  <c r="AE48" i="22" s="1"/>
  <c r="D48" i="22" s="1"/>
  <c r="BK48" i="22"/>
  <c r="AF19" i="4"/>
  <c r="BM19" i="4"/>
  <c r="BN19" i="4"/>
  <c r="AG19" i="4"/>
  <c r="I19" i="4" s="1"/>
  <c r="AY19" i="4"/>
  <c r="AI19" i="4" s="1"/>
  <c r="P19" i="4" s="1"/>
  <c r="BO19" i="4"/>
  <c r="AF48" i="22" l="1"/>
  <c r="BN48" i="22"/>
  <c r="BP48" i="22"/>
  <c r="AY48" i="22"/>
  <c r="AJ48" i="22" s="1"/>
  <c r="Q48" i="22" s="1"/>
  <c r="BH77" i="20"/>
  <c r="BL77" i="20"/>
  <c r="BJ77" i="20"/>
  <c r="AG77" i="20" s="1"/>
  <c r="I77" i="20" s="1"/>
  <c r="AS77" i="20"/>
  <c r="AH48" i="22"/>
  <c r="BO48" i="22"/>
  <c r="K19" i="4"/>
  <c r="AC20" i="4" s="1"/>
  <c r="Z20" i="4" s="1"/>
  <c r="AK19" i="4"/>
  <c r="E19" i="4"/>
  <c r="F19" i="4" s="1"/>
  <c r="AB20" i="4" s="1"/>
  <c r="Y20" i="4" s="1"/>
  <c r="AJ19" i="4"/>
  <c r="Q19" i="4" s="1"/>
  <c r="AL19" i="4" l="1"/>
  <c r="H20" i="4"/>
  <c r="D20" i="1" s="1"/>
  <c r="AT19" i="4"/>
  <c r="C20" i="4"/>
  <c r="C20" i="1" s="1"/>
  <c r="BO77" i="20"/>
  <c r="AY77" i="20"/>
  <c r="BN77" i="20"/>
  <c r="AH77" i="20"/>
  <c r="BM77" i="20"/>
  <c r="AF77" i="20"/>
  <c r="J48" i="22"/>
  <c r="K48" i="22" s="1"/>
  <c r="BJ49" i="22" s="1"/>
  <c r="AI48" i="22"/>
  <c r="E48" i="22"/>
  <c r="F48" i="22" s="1"/>
  <c r="BH49" i="22" s="1"/>
  <c r="AP21" i="4"/>
  <c r="BG20" i="4"/>
  <c r="R19" i="4"/>
  <c r="AD20" i="4" s="1"/>
  <c r="AA20" i="4" s="1"/>
  <c r="B19" i="4"/>
  <c r="BI20" i="4"/>
  <c r="AQ21" i="4"/>
  <c r="AU19" i="4"/>
  <c r="O20" i="4" l="1"/>
  <c r="E20" i="1" s="1"/>
  <c r="AC49" i="22"/>
  <c r="Z49" i="22" s="1"/>
  <c r="AQ50" i="22"/>
  <c r="AU48" i="22"/>
  <c r="AL48" i="22"/>
  <c r="AB49" i="22"/>
  <c r="Y49" i="22" s="1"/>
  <c r="AP50" i="22"/>
  <c r="AT48" i="22"/>
  <c r="J77" i="20"/>
  <c r="K77" i="20" s="1"/>
  <c r="AU77" i="20" s="1"/>
  <c r="AI77" i="20"/>
  <c r="E77" i="20"/>
  <c r="AJ77" i="20"/>
  <c r="Q77" i="20" s="1"/>
  <c r="R77" i="20" s="1"/>
  <c r="P48" i="22"/>
  <c r="B19" i="1"/>
  <c r="AV19" i="4"/>
  <c r="AR21" i="4"/>
  <c r="BK20" i="4"/>
  <c r="W19" i="4"/>
  <c r="X19" i="4" s="1"/>
  <c r="AD78" i="20" l="1"/>
  <c r="AA78" i="20" s="1"/>
  <c r="AR79" i="20"/>
  <c r="F77" i="20"/>
  <c r="AL77" i="20"/>
  <c r="R48" i="22"/>
  <c r="AK48" i="22"/>
  <c r="B48" i="22" s="1"/>
  <c r="P77" i="20"/>
  <c r="AK77" i="20" s="1"/>
  <c r="B77" i="20" s="1"/>
  <c r="BK78" i="20"/>
  <c r="BI78" i="20"/>
  <c r="W77" i="20"/>
  <c r="X77" i="20" s="1"/>
  <c r="AC78" i="20"/>
  <c r="Z78" i="20" s="1"/>
  <c r="AQ79" i="20"/>
  <c r="C49" i="22"/>
  <c r="H49" i="22"/>
  <c r="AN19" i="4"/>
  <c r="AM19" i="4" s="1"/>
  <c r="G19" i="1" s="1"/>
  <c r="CP19" i="1" s="1"/>
  <c r="F19" i="1"/>
  <c r="S19" i="4"/>
  <c r="AG78" i="20" l="1"/>
  <c r="H78" i="20"/>
  <c r="BG78" i="20"/>
  <c r="AB78" i="20"/>
  <c r="Y78" i="20" s="1"/>
  <c r="AP79" i="20"/>
  <c r="AN77" i="20"/>
  <c r="AM77" i="20" s="1"/>
  <c r="S77" i="20"/>
  <c r="T77" i="20" s="1"/>
  <c r="AR50" i="22"/>
  <c r="AD49" i="22"/>
  <c r="AA49" i="22" s="1"/>
  <c r="AV48" i="22"/>
  <c r="W48" i="22"/>
  <c r="X48" i="22" s="1"/>
  <c r="BL49" i="22"/>
  <c r="AX78" i="20"/>
  <c r="O78" i="20"/>
  <c r="AW19" i="4"/>
  <c r="H19" i="1"/>
  <c r="AE78" i="20" l="1"/>
  <c r="C78" i="20"/>
  <c r="O49" i="22"/>
  <c r="S48" i="22"/>
  <c r="AN48" i="22"/>
  <c r="AM48" i="22" s="1"/>
  <c r="AW77" i="20"/>
  <c r="I78" i="20"/>
  <c r="U77" i="20"/>
  <c r="T19" i="4"/>
  <c r="U19" i="4" s="1"/>
  <c r="I19" i="1" s="1"/>
  <c r="V19" i="4"/>
  <c r="AO20" i="4"/>
  <c r="AW48" i="22" l="1"/>
  <c r="T48" i="22" s="1"/>
  <c r="U48" i="22" s="1"/>
  <c r="V77" i="20"/>
  <c r="AO78" i="20"/>
  <c r="D78" i="20"/>
  <c r="BL20" i="4"/>
  <c r="BH20" i="4"/>
  <c r="AE20" i="4" s="1"/>
  <c r="D20" i="4" s="1"/>
  <c r="AS20" i="4"/>
  <c r="BJ20" i="4"/>
  <c r="BJ78" i="20" l="1"/>
  <c r="BL78" i="20"/>
  <c r="AS78" i="20"/>
  <c r="BH78" i="20"/>
  <c r="V48" i="22"/>
  <c r="AO49" i="22"/>
  <c r="AH20" i="4"/>
  <c r="BN20" i="4"/>
  <c r="AG20" i="4"/>
  <c r="AF20" i="4"/>
  <c r="BM20" i="4"/>
  <c r="AX20" i="4"/>
  <c r="BO20" i="4"/>
  <c r="AY20" i="4"/>
  <c r="AJ20" i="4" l="1"/>
  <c r="Q20" i="4" s="1"/>
  <c r="BI49" i="22"/>
  <c r="AE49" i="22" s="1"/>
  <c r="D49" i="22" s="1"/>
  <c r="AS49" i="22"/>
  <c r="BM49" i="22"/>
  <c r="AX49" i="22" s="1"/>
  <c r="BK49" i="22"/>
  <c r="AG49" i="22" s="1"/>
  <c r="I49" i="22" s="1"/>
  <c r="BM78" i="20"/>
  <c r="AF78" i="20"/>
  <c r="BO78" i="20"/>
  <c r="AY78" i="20"/>
  <c r="BN78" i="20"/>
  <c r="AH78" i="20"/>
  <c r="E20" i="4"/>
  <c r="F20" i="4" s="1"/>
  <c r="AB21" i="4" s="1"/>
  <c r="Y21" i="4" s="1"/>
  <c r="I20" i="4"/>
  <c r="J20" i="4"/>
  <c r="AI20" i="4"/>
  <c r="P20" i="4" s="1"/>
  <c r="R20" i="4" s="1"/>
  <c r="AD21" i="4" s="1"/>
  <c r="AA21" i="4" s="1"/>
  <c r="O21" i="4" l="1"/>
  <c r="E21" i="1" s="1"/>
  <c r="AL20" i="4"/>
  <c r="BG21" i="4"/>
  <c r="C21" i="4"/>
  <c r="C21" i="1" s="1"/>
  <c r="E78" i="20"/>
  <c r="AJ78" i="20"/>
  <c r="Q78" i="20" s="1"/>
  <c r="R78" i="20" s="1"/>
  <c r="AH49" i="22"/>
  <c r="BO49" i="22"/>
  <c r="J78" i="20"/>
  <c r="K78" i="20" s="1"/>
  <c r="BI79" i="20" s="1"/>
  <c r="AI78" i="20"/>
  <c r="P78" i="20" s="1"/>
  <c r="AK78" i="20" s="1"/>
  <c r="AY49" i="22"/>
  <c r="BP49" i="22"/>
  <c r="AF49" i="22"/>
  <c r="BN49" i="22"/>
  <c r="BK21" i="4"/>
  <c r="AR22" i="4"/>
  <c r="AV20" i="4"/>
  <c r="K20" i="4"/>
  <c r="AC21" i="4" s="1"/>
  <c r="Z21" i="4" s="1"/>
  <c r="AK20" i="4"/>
  <c r="AT20" i="4"/>
  <c r="AP22" i="4"/>
  <c r="B20" i="4" l="1"/>
  <c r="H21" i="4"/>
  <c r="D21" i="1" s="1"/>
  <c r="AQ80" i="20"/>
  <c r="AU78" i="20"/>
  <c r="AC79" i="20"/>
  <c r="Z79" i="20" s="1"/>
  <c r="J49" i="22"/>
  <c r="K49" i="22" s="1"/>
  <c r="AI49" i="22"/>
  <c r="E49" i="22"/>
  <c r="F49" i="22" s="1"/>
  <c r="AJ49" i="22"/>
  <c r="Q49" i="22" s="1"/>
  <c r="BK79" i="20"/>
  <c r="AD79" i="20"/>
  <c r="AA79" i="20" s="1"/>
  <c r="AR80" i="20"/>
  <c r="AV78" i="20"/>
  <c r="F78" i="20"/>
  <c r="AL78" i="20"/>
  <c r="B78" i="20" s="1"/>
  <c r="B20" i="1"/>
  <c r="AU20" i="4"/>
  <c r="AQ22" i="4"/>
  <c r="W20" i="4"/>
  <c r="X20" i="4" s="1"/>
  <c r="BI21" i="4"/>
  <c r="BH50" i="22" l="1"/>
  <c r="AT49" i="22"/>
  <c r="AX79" i="20"/>
  <c r="O79" i="20"/>
  <c r="AL49" i="22"/>
  <c r="AG79" i="20"/>
  <c r="I79" i="20" s="1"/>
  <c r="H79" i="20"/>
  <c r="BG79" i="20"/>
  <c r="AT78" i="20"/>
  <c r="AP80" i="20"/>
  <c r="AB79" i="20"/>
  <c r="Y79" i="20" s="1"/>
  <c r="AU49" i="22"/>
  <c r="AC50" i="22"/>
  <c r="Z50" i="22" s="1"/>
  <c r="AQ51" i="22"/>
  <c r="AB50" i="22"/>
  <c r="Y50" i="22" s="1"/>
  <c r="AP51" i="22"/>
  <c r="P49" i="22"/>
  <c r="W78" i="20"/>
  <c r="X78" i="20" s="1"/>
  <c r="BJ50" i="22"/>
  <c r="AN20" i="4"/>
  <c r="AM20" i="4" s="1"/>
  <c r="G20" i="1" s="1"/>
  <c r="F20" i="1"/>
  <c r="S20" i="4"/>
  <c r="R49" i="22" l="1"/>
  <c r="AV49" i="22" s="1"/>
  <c r="AK49" i="22"/>
  <c r="B49" i="22" s="1"/>
  <c r="H50" i="22"/>
  <c r="C50" i="22"/>
  <c r="AE50" i="22"/>
  <c r="S78" i="20"/>
  <c r="AN78" i="20"/>
  <c r="AM78" i="20" s="1"/>
  <c r="C79" i="20"/>
  <c r="AE79" i="20"/>
  <c r="H20" i="1"/>
  <c r="AW20" i="4"/>
  <c r="T20" i="4" s="1"/>
  <c r="U20" i="4" s="1"/>
  <c r="I20" i="1" s="1"/>
  <c r="CV20" i="1" a="1"/>
  <c r="CV20" i="1" s="1"/>
  <c r="CT20" i="1" a="1"/>
  <c r="CT20" i="1" s="1"/>
  <c r="CS20" i="1" a="1"/>
  <c r="CS20" i="1" s="1"/>
  <c r="CU20" i="1" a="1"/>
  <c r="CU20" i="1" s="1"/>
  <c r="D50" i="22" l="1"/>
  <c r="D79" i="20"/>
  <c r="AW78" i="20"/>
  <c r="T78" i="20"/>
  <c r="U78" i="20" s="1"/>
  <c r="AD50" i="22"/>
  <c r="AA50" i="22" s="1"/>
  <c r="AR51" i="22"/>
  <c r="W49" i="22"/>
  <c r="X49" i="22" s="1"/>
  <c r="BL50" i="22"/>
  <c r="DF20" i="1"/>
  <c r="DD20" i="1"/>
  <c r="DE20" i="1"/>
  <c r="DG20" i="1"/>
  <c r="AO21" i="4"/>
  <c r="V20" i="4"/>
  <c r="DJ20" i="1"/>
  <c r="DH20" i="1"/>
  <c r="DI20" i="1"/>
  <c r="DK20" i="1"/>
  <c r="AX50" i="22" l="1"/>
  <c r="O50" i="22"/>
  <c r="AO79" i="20"/>
  <c r="V78" i="20"/>
  <c r="S49" i="22"/>
  <c r="AN49" i="22"/>
  <c r="AM49" i="22" s="1"/>
  <c r="DM20" i="1" a="1"/>
  <c r="DM20" i="1" s="1"/>
  <c r="DL20" i="1" a="1"/>
  <c r="DL20" i="1" s="1"/>
  <c r="DN20" i="1" a="1"/>
  <c r="DN20" i="1" s="1"/>
  <c r="DP20" i="1"/>
  <c r="DO20" i="1" a="1"/>
  <c r="DO20" i="1" s="1"/>
  <c r="BL21" i="4"/>
  <c r="AS21" i="4"/>
  <c r="BJ21" i="4"/>
  <c r="AH21" i="4" s="1"/>
  <c r="J21" i="4" s="1"/>
  <c r="BH21" i="4"/>
  <c r="AE21" i="4" s="1"/>
  <c r="D21" i="4" s="1"/>
  <c r="AW49" i="22" l="1"/>
  <c r="T49" i="22" s="1"/>
  <c r="U49" i="22" s="1"/>
  <c r="BJ79" i="20"/>
  <c r="AS79" i="20"/>
  <c r="BL79" i="20"/>
  <c r="BH79" i="20"/>
  <c r="BN21" i="4"/>
  <c r="AG21" i="4"/>
  <c r="AX21" i="4"/>
  <c r="AY21" i="4"/>
  <c r="BO21" i="4"/>
  <c r="DA21" i="1"/>
  <c r="DQ20" i="1"/>
  <c r="DR20" i="1" s="1"/>
  <c r="CW20" i="1" s="1"/>
  <c r="DB21" i="1" s="1"/>
  <c r="BM21" i="4"/>
  <c r="AF21" i="4"/>
  <c r="AM21" i="1" a="1"/>
  <c r="AI21" i="4" l="1"/>
  <c r="BM79" i="20"/>
  <c r="AF79" i="20"/>
  <c r="BO79" i="20"/>
  <c r="AY79" i="20"/>
  <c r="BN79" i="20"/>
  <c r="AH79" i="20"/>
  <c r="V49" i="22"/>
  <c r="AO50" i="22"/>
  <c r="AM21" i="1"/>
  <c r="AN21" i="1" s="1"/>
  <c r="AL21" i="1"/>
  <c r="P21" i="4"/>
  <c r="AJ21" i="4"/>
  <c r="Q21" i="4" s="1"/>
  <c r="R21" i="4" s="1"/>
  <c r="AD22" i="4" s="1"/>
  <c r="AA22" i="4" s="1"/>
  <c r="E21" i="4"/>
  <c r="I21" i="4"/>
  <c r="AJ21" i="1" a="1"/>
  <c r="AV21" i="4" l="1"/>
  <c r="O22" i="4"/>
  <c r="E22" i="1" s="1"/>
  <c r="AK21" i="4"/>
  <c r="K21" i="4"/>
  <c r="AC22" i="4" s="1"/>
  <c r="Z22" i="4" s="1"/>
  <c r="J79" i="20"/>
  <c r="K79" i="20" s="1"/>
  <c r="AU79" i="20" s="1"/>
  <c r="AI79" i="20"/>
  <c r="P79" i="20" s="1"/>
  <c r="AK79" i="20" s="1"/>
  <c r="E79" i="20"/>
  <c r="AJ79" i="20"/>
  <c r="Q79" i="20" s="1"/>
  <c r="R79" i="20" s="1"/>
  <c r="AV79" i="20" s="1"/>
  <c r="BM50" i="22"/>
  <c r="AS50" i="22"/>
  <c r="BK50" i="22"/>
  <c r="AG50" i="22" s="1"/>
  <c r="I50" i="22" s="1"/>
  <c r="BI50" i="22"/>
  <c r="AJ21" i="1"/>
  <c r="F21" i="4"/>
  <c r="AB22" i="4" s="1"/>
  <c r="Y22" i="4" s="1"/>
  <c r="AL21" i="4"/>
  <c r="AR23" i="4"/>
  <c r="BK22" i="4"/>
  <c r="H22" i="4" l="1"/>
  <c r="D22" i="1" s="1"/>
  <c r="B21" i="4"/>
  <c r="B21" i="1" s="1"/>
  <c r="AT21" i="4"/>
  <c r="AY50" i="22"/>
  <c r="BP50" i="22"/>
  <c r="BK80" i="20"/>
  <c r="AR81" i="20"/>
  <c r="AD80" i="20"/>
  <c r="AA80" i="20" s="1"/>
  <c r="F79" i="20"/>
  <c r="AT79" i="20" s="1"/>
  <c r="AL79" i="20"/>
  <c r="B79" i="20" s="1"/>
  <c r="AF50" i="22"/>
  <c r="BN50" i="22"/>
  <c r="BI80" i="20"/>
  <c r="AQ81" i="20"/>
  <c r="AC80" i="20"/>
  <c r="Z80" i="20" s="1"/>
  <c r="AH50" i="22"/>
  <c r="BO50" i="22"/>
  <c r="AQ23" i="4"/>
  <c r="AU21" i="4"/>
  <c r="BI22" i="4"/>
  <c r="AP23" i="4"/>
  <c r="W21" i="4"/>
  <c r="X21" i="4" s="1"/>
  <c r="BG22" i="4"/>
  <c r="W79" i="20" l="1"/>
  <c r="X79" i="20" s="1"/>
  <c r="AN79" i="20" s="1"/>
  <c r="AM79" i="20" s="1"/>
  <c r="J50" i="22"/>
  <c r="K50" i="22" s="1"/>
  <c r="BJ51" i="22" s="1"/>
  <c r="AI50" i="22"/>
  <c r="AX80" i="20"/>
  <c r="O80" i="20"/>
  <c r="E50" i="22"/>
  <c r="AJ50" i="22"/>
  <c r="Q50" i="22" s="1"/>
  <c r="R50" i="22" s="1"/>
  <c r="H80" i="20"/>
  <c r="AG80" i="20"/>
  <c r="AP81" i="20"/>
  <c r="AB80" i="20"/>
  <c r="Y80" i="20" s="1"/>
  <c r="BG80" i="20"/>
  <c r="S21" i="4"/>
  <c r="AN21" i="4"/>
  <c r="AM21" i="4" s="1"/>
  <c r="G21" i="1" s="1"/>
  <c r="F21" i="1"/>
  <c r="C22" i="4"/>
  <c r="C22" i="1" s="1"/>
  <c r="AK21" i="1"/>
  <c r="S79" i="20" l="1"/>
  <c r="T79" i="20" s="1"/>
  <c r="U79" i="20" s="1"/>
  <c r="P50" i="22"/>
  <c r="AK50" i="22" s="1"/>
  <c r="BL51" i="22"/>
  <c r="AR52" i="22"/>
  <c r="AV50" i="22"/>
  <c r="AD51" i="22"/>
  <c r="AA51" i="22" s="1"/>
  <c r="C80" i="20"/>
  <c r="AE80" i="20"/>
  <c r="AQ52" i="22"/>
  <c r="AC51" i="22"/>
  <c r="Z51" i="22" s="1"/>
  <c r="AU50" i="22"/>
  <c r="I80" i="20"/>
  <c r="F50" i="22"/>
  <c r="AL50" i="22"/>
  <c r="AW79" i="20"/>
  <c r="CV21" i="1" a="1"/>
  <c r="CV21" i="1" s="1"/>
  <c r="CT21" i="1" a="1"/>
  <c r="CT21" i="1" s="1"/>
  <c r="CU21" i="1" a="1"/>
  <c r="CU21" i="1" s="1"/>
  <c r="CS21" i="1" a="1"/>
  <c r="CS21" i="1" s="1"/>
  <c r="H21" i="1"/>
  <c r="AW21" i="4"/>
  <c r="AO80" i="20" l="1"/>
  <c r="V79" i="20"/>
  <c r="H51" i="22"/>
  <c r="AX51" i="22"/>
  <c r="O51" i="22"/>
  <c r="AT50" i="22"/>
  <c r="AB51" i="22"/>
  <c r="Y51" i="22" s="1"/>
  <c r="AP52" i="22"/>
  <c r="BH51" i="22"/>
  <c r="W50" i="22"/>
  <c r="X50" i="22" s="1"/>
  <c r="D80" i="20"/>
  <c r="B50" i="22"/>
  <c r="T21" i="4"/>
  <c r="U21" i="4" s="1"/>
  <c r="I21" i="1" s="1"/>
  <c r="V21" i="4"/>
  <c r="AO22" i="4"/>
  <c r="DD21" i="1"/>
  <c r="DF21" i="1"/>
  <c r="DE21" i="1"/>
  <c r="DG21" i="1"/>
  <c r="DJ21" i="1"/>
  <c r="DI21" i="1"/>
  <c r="DK21" i="1"/>
  <c r="DH21" i="1"/>
  <c r="AN50" i="22" l="1"/>
  <c r="AM50" i="22" s="1"/>
  <c r="S50" i="22"/>
  <c r="C51" i="22"/>
  <c r="AE51" i="22"/>
  <c r="BL80" i="20"/>
  <c r="BH80" i="20"/>
  <c r="AS80" i="20"/>
  <c r="BJ80" i="20"/>
  <c r="DN21" i="1" a="1"/>
  <c r="DN21" i="1" s="1"/>
  <c r="DP21" i="1"/>
  <c r="DO21" i="1" a="1"/>
  <c r="DO21" i="1" s="1"/>
  <c r="DM21" i="1" a="1"/>
  <c r="DM21" i="1" s="1"/>
  <c r="DL21" i="1" a="1"/>
  <c r="DL21" i="1" s="1"/>
  <c r="BH22" i="4"/>
  <c r="AE22" i="4" s="1"/>
  <c r="D22" i="4" s="1"/>
  <c r="BJ22" i="4"/>
  <c r="AH22" i="4" s="1"/>
  <c r="J22" i="4" s="1"/>
  <c r="AS22" i="4"/>
  <c r="BL22" i="4"/>
  <c r="AX22" i="4" s="1"/>
  <c r="BO80" i="20" l="1"/>
  <c r="AY80" i="20"/>
  <c r="D51" i="22"/>
  <c r="BN80" i="20"/>
  <c r="AH80" i="20"/>
  <c r="AW50" i="22"/>
  <c r="T50" i="22" s="1"/>
  <c r="U50" i="22" s="1"/>
  <c r="BM80" i="20"/>
  <c r="AF80" i="20"/>
  <c r="AG22" i="4"/>
  <c r="BN22" i="4"/>
  <c r="AF22" i="4"/>
  <c r="BM22" i="4"/>
  <c r="DA22" i="1"/>
  <c r="DQ21" i="1"/>
  <c r="DR21" i="1" s="1"/>
  <c r="CW21" i="1" s="1"/>
  <c r="DB22" i="1" s="1"/>
  <c r="AY22" i="4"/>
  <c r="AI22" i="4" s="1"/>
  <c r="P22" i="4" s="1"/>
  <c r="BO22" i="4"/>
  <c r="AO51" i="22" l="1"/>
  <c r="V50" i="22"/>
  <c r="J80" i="20"/>
  <c r="K80" i="20" s="1"/>
  <c r="BI81" i="20" s="1"/>
  <c r="AI80" i="20"/>
  <c r="E80" i="20"/>
  <c r="AJ80" i="20"/>
  <c r="Q80" i="20" s="1"/>
  <c r="R80" i="20" s="1"/>
  <c r="AJ22" i="4"/>
  <c r="Q22" i="4" s="1"/>
  <c r="R22" i="4" s="1"/>
  <c r="AD23" i="4" s="1"/>
  <c r="AA23" i="4" s="1"/>
  <c r="E22" i="4"/>
  <c r="AL22" i="1"/>
  <c r="I22" i="4"/>
  <c r="BK23" i="4" l="1"/>
  <c r="O23" i="4"/>
  <c r="E23" i="1" s="1"/>
  <c r="AR82" i="20"/>
  <c r="AV80" i="20"/>
  <c r="AD81" i="20"/>
  <c r="AA81" i="20" s="1"/>
  <c r="AL80" i="20"/>
  <c r="F80" i="20"/>
  <c r="AK22" i="4"/>
  <c r="K22" i="4"/>
  <c r="AC23" i="4" s="1"/>
  <c r="Z23" i="4" s="1"/>
  <c r="P80" i="20"/>
  <c r="AK80" i="20" s="1"/>
  <c r="BK81" i="20"/>
  <c r="AU80" i="20"/>
  <c r="AC81" i="20"/>
  <c r="Z81" i="20" s="1"/>
  <c r="AQ82" i="20"/>
  <c r="BI51" i="22"/>
  <c r="AS51" i="22"/>
  <c r="BM51" i="22"/>
  <c r="BK51" i="22"/>
  <c r="AG51" i="22" s="1"/>
  <c r="I51" i="22" s="1"/>
  <c r="F22" i="4"/>
  <c r="AB23" i="4" s="1"/>
  <c r="Y23" i="4" s="1"/>
  <c r="AL22" i="4"/>
  <c r="AR24" i="4"/>
  <c r="AV22" i="4"/>
  <c r="C23" i="4" l="1"/>
  <c r="C23" i="1" s="1"/>
  <c r="H23" i="4"/>
  <c r="D23" i="1" s="1"/>
  <c r="B22" i="4"/>
  <c r="B22" i="1" s="1"/>
  <c r="AT80" i="20"/>
  <c r="AP82" i="20"/>
  <c r="AB81" i="20"/>
  <c r="Y81" i="20" s="1"/>
  <c r="BG81" i="20"/>
  <c r="AG81" i="20"/>
  <c r="I81" i="20" s="1"/>
  <c r="H81" i="20"/>
  <c r="BO51" i="22"/>
  <c r="AH51" i="22"/>
  <c r="AY51" i="22"/>
  <c r="BP51" i="22"/>
  <c r="W80" i="20"/>
  <c r="X80" i="20" s="1"/>
  <c r="AX81" i="20"/>
  <c r="O81" i="20"/>
  <c r="BN51" i="22"/>
  <c r="AF51" i="22"/>
  <c r="B80" i="20"/>
  <c r="AQ24" i="4"/>
  <c r="AU22" i="4"/>
  <c r="BI23" i="4"/>
  <c r="BG23" i="4"/>
  <c r="AP24" i="4"/>
  <c r="AT22" i="4"/>
  <c r="W22" i="4"/>
  <c r="X22" i="4" s="1"/>
  <c r="AM22" i="1" a="1"/>
  <c r="AM22" i="1" l="1"/>
  <c r="AN22" i="1" s="1"/>
  <c r="AN80" i="20"/>
  <c r="AM80" i="20" s="1"/>
  <c r="S80" i="20"/>
  <c r="AJ51" i="22"/>
  <c r="Q51" i="22" s="1"/>
  <c r="E51" i="22"/>
  <c r="J51" i="22"/>
  <c r="K51" i="22" s="1"/>
  <c r="AU51" i="22" s="1"/>
  <c r="AI51" i="22"/>
  <c r="C81" i="20"/>
  <c r="AE81" i="20"/>
  <c r="S22" i="4"/>
  <c r="F22" i="1"/>
  <c r="AN22" i="4"/>
  <c r="AM22" i="4" s="1"/>
  <c r="G22" i="1" s="1"/>
  <c r="AJ22" i="1" a="1"/>
  <c r="AJ22" i="1" l="1"/>
  <c r="CV22" i="1" a="1"/>
  <c r="CV22" i="1" s="1"/>
  <c r="DG22" i="1" s="1"/>
  <c r="F51" i="22"/>
  <c r="AL51" i="22"/>
  <c r="AW80" i="20"/>
  <c r="T80" i="20"/>
  <c r="U80" i="20" s="1"/>
  <c r="D81" i="20"/>
  <c r="P51" i="22"/>
  <c r="AK51" i="22" s="1"/>
  <c r="BJ52" i="22"/>
  <c r="AQ53" i="22"/>
  <c r="AC52" i="22"/>
  <c r="Z52" i="22" s="1"/>
  <c r="CT22" i="1" a="1"/>
  <c r="CT22" i="1" s="1"/>
  <c r="DE22" i="1" s="1"/>
  <c r="CS22" i="1" a="1"/>
  <c r="CS22" i="1" s="1"/>
  <c r="DD22" i="1" s="1"/>
  <c r="CU22" i="1" a="1"/>
  <c r="CU22" i="1" s="1"/>
  <c r="DF22" i="1" s="1"/>
  <c r="H22" i="1"/>
  <c r="AW22" i="4"/>
  <c r="T22" i="4" s="1"/>
  <c r="U22" i="4" s="1"/>
  <c r="I22" i="1" s="1"/>
  <c r="AK22" i="1"/>
  <c r="DH22" i="1"/>
  <c r="R51" i="22" l="1"/>
  <c r="B51" i="22"/>
  <c r="H52" i="22"/>
  <c r="V80" i="20"/>
  <c r="AO81" i="20"/>
  <c r="AT51" i="22"/>
  <c r="AB52" i="22"/>
  <c r="Y52" i="22" s="1"/>
  <c r="AP53" i="22"/>
  <c r="BH52" i="22"/>
  <c r="V22" i="4"/>
  <c r="AO23" i="4"/>
  <c r="DK22" i="1"/>
  <c r="DJ22" i="1"/>
  <c r="DI22" i="1"/>
  <c r="DM22" i="1" l="1" a="1"/>
  <c r="DM22" i="1" s="1"/>
  <c r="DP22" i="1"/>
  <c r="DA23" i="1" s="1"/>
  <c r="DL22" i="1" a="1"/>
  <c r="DL22" i="1" s="1"/>
  <c r="DO22" i="1" a="1"/>
  <c r="DO22" i="1" s="1"/>
  <c r="DN22" i="1" a="1"/>
  <c r="DN22" i="1" s="1"/>
  <c r="AV51" i="22"/>
  <c r="BL52" i="22"/>
  <c r="AR53" i="22"/>
  <c r="AD52" i="22"/>
  <c r="AA52" i="22" s="1"/>
  <c r="W51" i="22"/>
  <c r="X51" i="22" s="1"/>
  <c r="C52" i="22"/>
  <c r="AE52" i="22"/>
  <c r="BL81" i="20"/>
  <c r="BJ81" i="20"/>
  <c r="AS81" i="20"/>
  <c r="BH81" i="20"/>
  <c r="AS23" i="4"/>
  <c r="BH23" i="4"/>
  <c r="AE23" i="4" s="1"/>
  <c r="D23" i="4" s="1"/>
  <c r="BL23" i="4"/>
  <c r="AX23" i="4" s="1"/>
  <c r="BJ23" i="4"/>
  <c r="AH23" i="4" s="1"/>
  <c r="J23" i="4" s="1"/>
  <c r="DQ22" i="1" l="1"/>
  <c r="DR22" i="1" s="1"/>
  <c r="CW22" i="1" s="1"/>
  <c r="DB23" i="1" s="1"/>
  <c r="AL23" i="1" s="1"/>
  <c r="S51" i="22"/>
  <c r="AN51" i="22"/>
  <c r="AM51" i="22" s="1"/>
  <c r="O52" i="22"/>
  <c r="AX52" i="22"/>
  <c r="BM81" i="20"/>
  <c r="AF81" i="20"/>
  <c r="BO81" i="20"/>
  <c r="AY81" i="20"/>
  <c r="BN81" i="20"/>
  <c r="AH81" i="20"/>
  <c r="D52" i="22"/>
  <c r="AG23" i="4"/>
  <c r="I23" i="4" s="1"/>
  <c r="K23" i="4" s="1"/>
  <c r="AC24" i="4" s="1"/>
  <c r="Z24" i="4" s="1"/>
  <c r="BN23" i="4"/>
  <c r="AY23" i="4"/>
  <c r="AI23" i="4" s="1"/>
  <c r="BO23" i="4"/>
  <c r="AF23" i="4"/>
  <c r="BM23" i="4"/>
  <c r="AW51" i="22" l="1"/>
  <c r="AU23" i="4"/>
  <c r="BI24" i="4"/>
  <c r="AQ25" i="4"/>
  <c r="J81" i="20"/>
  <c r="K81" i="20" s="1"/>
  <c r="AU81" i="20" s="1"/>
  <c r="AI81" i="20"/>
  <c r="AJ81" i="20"/>
  <c r="Q81" i="20" s="1"/>
  <c r="R81" i="20" s="1"/>
  <c r="AV81" i="20" s="1"/>
  <c r="E81" i="20"/>
  <c r="P23" i="4"/>
  <c r="AK23" i="4" s="1"/>
  <c r="E23" i="4"/>
  <c r="AJ23" i="4"/>
  <c r="Q23" i="4" s="1"/>
  <c r="R23" i="4" s="1"/>
  <c r="AD24" i="4" s="1"/>
  <c r="AA24" i="4" s="1"/>
  <c r="AM23" i="1" a="1"/>
  <c r="AJ23" i="1" a="1"/>
  <c r="AM23" i="1" l="1"/>
  <c r="AN23" i="1" s="1"/>
  <c r="AJ23" i="1"/>
  <c r="H24" i="4"/>
  <c r="D24" i="1" s="1"/>
  <c r="AV23" i="4"/>
  <c r="O24" i="4"/>
  <c r="E24" i="1" s="1"/>
  <c r="AO52" i="22"/>
  <c r="V51" i="22"/>
  <c r="T51" i="22"/>
  <c r="U51" i="22" s="1"/>
  <c r="F81" i="20"/>
  <c r="AT81" i="20" s="1"/>
  <c r="AL81" i="20"/>
  <c r="AR83" i="20"/>
  <c r="AD82" i="20"/>
  <c r="AA82" i="20" s="1"/>
  <c r="BI82" i="20"/>
  <c r="W81" i="20"/>
  <c r="X81" i="20" s="1"/>
  <c r="AQ83" i="20"/>
  <c r="AC82" i="20"/>
  <c r="Z82" i="20" s="1"/>
  <c r="AH52" i="22"/>
  <c r="BK82" i="20"/>
  <c r="P81" i="20"/>
  <c r="AK81" i="20" s="1"/>
  <c r="B81" i="20" s="1"/>
  <c r="F23" i="4"/>
  <c r="AB24" i="4" s="1"/>
  <c r="Y24" i="4" s="1"/>
  <c r="AL23" i="4"/>
  <c r="B23" i="4" s="1"/>
  <c r="B23" i="1" s="1"/>
  <c r="BK24" i="4"/>
  <c r="AR25" i="4"/>
  <c r="AT23" i="4" l="1"/>
  <c r="BI52" i="22"/>
  <c r="BK52" i="22"/>
  <c r="AS52" i="22"/>
  <c r="BM52" i="22"/>
  <c r="O82" i="20"/>
  <c r="AX82" i="20"/>
  <c r="AG82" i="20"/>
  <c r="I82" i="20" s="1"/>
  <c r="H82" i="20"/>
  <c r="J52" i="22"/>
  <c r="AN81" i="20"/>
  <c r="AM81" i="20" s="1"/>
  <c r="S81" i="20"/>
  <c r="T81" i="20" s="1"/>
  <c r="BG82" i="20"/>
  <c r="AB82" i="20"/>
  <c r="Y82" i="20" s="1"/>
  <c r="AP83" i="20"/>
  <c r="AP25" i="4"/>
  <c r="W23" i="4"/>
  <c r="X23" i="4" s="1"/>
  <c r="BG24" i="4"/>
  <c r="C24" i="4" l="1"/>
  <c r="C24" i="1" s="1"/>
  <c r="AY52" i="22"/>
  <c r="AI52" i="22" s="1"/>
  <c r="P52" i="22" s="1"/>
  <c r="BP52" i="22"/>
  <c r="AG52" i="22"/>
  <c r="I52" i="22" s="1"/>
  <c r="K52" i="22" s="1"/>
  <c r="BO52" i="22"/>
  <c r="AF52" i="22"/>
  <c r="BN52" i="22"/>
  <c r="F52" i="22"/>
  <c r="AW81" i="20"/>
  <c r="C82" i="20"/>
  <c r="AE82" i="20"/>
  <c r="U81" i="20"/>
  <c r="F23" i="1"/>
  <c r="AN23" i="4"/>
  <c r="AM23" i="4" s="1"/>
  <c r="G23" i="1" s="1"/>
  <c r="CT23" i="1" s="1" a="1"/>
  <c r="CT23" i="1" s="1"/>
  <c r="S23" i="4"/>
  <c r="AK52" i="22" l="1"/>
  <c r="AU52" i="22"/>
  <c r="AQ54" i="22"/>
  <c r="AC53" i="22"/>
  <c r="Z53" i="22" s="1"/>
  <c r="H53" i="22" s="1"/>
  <c r="E52" i="22"/>
  <c r="AJ52" i="22"/>
  <c r="BJ53" i="22"/>
  <c r="D82" i="20"/>
  <c r="BH53" i="22"/>
  <c r="AP54" i="22"/>
  <c r="AB53" i="22"/>
  <c r="Y53" i="22" s="1"/>
  <c r="AT52" i="22"/>
  <c r="V81" i="20"/>
  <c r="AO82" i="20"/>
  <c r="CU23" i="1" a="1"/>
  <c r="CU23" i="1" s="1"/>
  <c r="DF23" i="1" s="1"/>
  <c r="CS23" i="1" a="1"/>
  <c r="CS23" i="1" s="1"/>
  <c r="DD23" i="1" s="1"/>
  <c r="CV23" i="1" a="1"/>
  <c r="CV23" i="1" s="1"/>
  <c r="DG23" i="1" s="1"/>
  <c r="H23" i="1"/>
  <c r="AW23" i="4"/>
  <c r="DE23" i="1"/>
  <c r="DI23" i="1"/>
  <c r="DH23" i="1"/>
  <c r="Q52" i="22" l="1"/>
  <c r="R52" i="22" s="1"/>
  <c r="BL53" i="22" s="1"/>
  <c r="AG53" i="22"/>
  <c r="I53" i="22" s="1"/>
  <c r="AS82" i="20"/>
  <c r="BL82" i="20"/>
  <c r="BH82" i="20"/>
  <c r="BJ82" i="20"/>
  <c r="C53" i="22"/>
  <c r="T23" i="4"/>
  <c r="U23" i="4" s="1"/>
  <c r="I23" i="1" s="1"/>
  <c r="AO24" i="4"/>
  <c r="V23" i="4"/>
  <c r="AK23" i="1"/>
  <c r="DJ23" i="1"/>
  <c r="DK23" i="1"/>
  <c r="DM23" i="1" l="1" a="1"/>
  <c r="DM23" i="1" s="1"/>
  <c r="DL23" i="1" a="1"/>
  <c r="DL23" i="1" s="1"/>
  <c r="DP23" i="1"/>
  <c r="DA24" i="1" s="1"/>
  <c r="DO23" i="1" a="1"/>
  <c r="DO23" i="1" s="1"/>
  <c r="DN23" i="1" a="1"/>
  <c r="DN23" i="1" s="1"/>
  <c r="AL52" i="22"/>
  <c r="B52" i="22" s="1"/>
  <c r="AV52" i="22"/>
  <c r="AR54" i="22"/>
  <c r="AD53" i="22"/>
  <c r="AA53" i="22" s="1"/>
  <c r="W52" i="22"/>
  <c r="X52" i="22" s="1"/>
  <c r="BN82" i="20"/>
  <c r="AH82" i="20"/>
  <c r="BM82" i="20"/>
  <c r="AF82" i="20"/>
  <c r="BO82" i="20"/>
  <c r="AY82" i="20"/>
  <c r="BL24" i="4"/>
  <c r="BH24" i="4"/>
  <c r="BJ24" i="4"/>
  <c r="AS24" i="4"/>
  <c r="DQ23" i="1" l="1"/>
  <c r="DR23" i="1" s="1"/>
  <c r="CW23" i="1" s="1"/>
  <c r="DB24" i="1" s="1"/>
  <c r="AL24" i="1" s="1"/>
  <c r="AN52" i="22"/>
  <c r="AM52" i="22" s="1"/>
  <c r="S52" i="22"/>
  <c r="O53" i="22"/>
  <c r="AX53" i="22"/>
  <c r="J82" i="20"/>
  <c r="K82" i="20" s="1"/>
  <c r="AI82" i="20"/>
  <c r="AH24" i="4"/>
  <c r="J24" i="4" s="1"/>
  <c r="E82" i="20"/>
  <c r="AJ82" i="20"/>
  <c r="Q82" i="20" s="1"/>
  <c r="BN24" i="4"/>
  <c r="AG24" i="4"/>
  <c r="AE24" i="4"/>
  <c r="D24" i="4" s="1"/>
  <c r="BM24" i="4"/>
  <c r="AF24" i="4"/>
  <c r="AX24" i="4"/>
  <c r="BO24" i="4"/>
  <c r="AY24" i="4"/>
  <c r="AW52" i="22" l="1"/>
  <c r="T52" i="22" s="1"/>
  <c r="U52" i="22" s="1"/>
  <c r="AV82" i="20"/>
  <c r="AF53" i="22"/>
  <c r="F82" i="20"/>
  <c r="AL82" i="20"/>
  <c r="P82" i="20"/>
  <c r="AK82" i="20" s="1"/>
  <c r="BI83" i="20"/>
  <c r="AU82" i="20"/>
  <c r="AQ84" i="20"/>
  <c r="AC83" i="20"/>
  <c r="Z83" i="20" s="1"/>
  <c r="E24" i="4"/>
  <c r="AJ24" i="4"/>
  <c r="Q24" i="4" s="1"/>
  <c r="I24" i="4"/>
  <c r="K24" i="4" s="1"/>
  <c r="AC25" i="4" s="1"/>
  <c r="Z25" i="4" s="1"/>
  <c r="AI24" i="4"/>
  <c r="AM24" i="1" a="1"/>
  <c r="AJ24" i="1" a="1"/>
  <c r="AJ24" i="1" l="1"/>
  <c r="AM24" i="1"/>
  <c r="AN24" i="1" s="1"/>
  <c r="H25" i="4"/>
  <c r="D25" i="1" s="1"/>
  <c r="V52" i="22"/>
  <c r="AO53" i="22"/>
  <c r="R82" i="20"/>
  <c r="AQ26" i="4"/>
  <c r="AU24" i="4"/>
  <c r="BI25" i="4"/>
  <c r="BG83" i="20"/>
  <c r="AT82" i="20"/>
  <c r="AB83" i="20"/>
  <c r="Y83" i="20" s="1"/>
  <c r="AP84" i="20"/>
  <c r="B82" i="20"/>
  <c r="E53" i="22"/>
  <c r="F53" i="22" s="1"/>
  <c r="H83" i="20"/>
  <c r="AG83" i="20"/>
  <c r="I83" i="20" s="1"/>
  <c r="P24" i="4"/>
  <c r="R24" i="4" s="1"/>
  <c r="AD25" i="4" s="1"/>
  <c r="AA25" i="4" s="1"/>
  <c r="F24" i="4"/>
  <c r="AB25" i="4" s="1"/>
  <c r="Y25" i="4" s="1"/>
  <c r="AL24" i="4"/>
  <c r="C25" i="4" l="1"/>
  <c r="C25" i="1" s="1"/>
  <c r="AR26" i="4"/>
  <c r="O25" i="4"/>
  <c r="E25" i="1" s="1"/>
  <c r="BK53" i="22"/>
  <c r="BM53" i="22"/>
  <c r="BI53" i="22"/>
  <c r="AS53" i="22"/>
  <c r="AK24" i="4"/>
  <c r="B24" i="4" s="1"/>
  <c r="B24" i="1" s="1"/>
  <c r="AV24" i="4"/>
  <c r="BK83" i="20"/>
  <c r="AR84" i="20"/>
  <c r="AD83" i="20"/>
  <c r="AA83" i="20" s="1"/>
  <c r="W82" i="20"/>
  <c r="X82" i="20" s="1"/>
  <c r="AN82" i="20" s="1"/>
  <c r="AM82" i="20" s="1"/>
  <c r="BK25" i="4"/>
  <c r="C83" i="20"/>
  <c r="AT53" i="22"/>
  <c r="AP55" i="22"/>
  <c r="AB54" i="22"/>
  <c r="Y54" i="22" s="1"/>
  <c r="AT24" i="4"/>
  <c r="W24" i="4"/>
  <c r="X24" i="4" s="1"/>
  <c r="AP26" i="4"/>
  <c r="BG25" i="4"/>
  <c r="AE53" i="22" l="1"/>
  <c r="BN53" i="22"/>
  <c r="AY53" i="22"/>
  <c r="BP53" i="22"/>
  <c r="AH53" i="22"/>
  <c r="BO53" i="22"/>
  <c r="O83" i="20"/>
  <c r="S82" i="20"/>
  <c r="C54" i="22"/>
  <c r="AE54" i="22"/>
  <c r="T82" i="20"/>
  <c r="U82" i="20" s="1"/>
  <c r="S24" i="4"/>
  <c r="AN24" i="4"/>
  <c r="AM24" i="4" s="1"/>
  <c r="G24" i="1" s="1"/>
  <c r="CS24" i="1" s="1" a="1"/>
  <c r="CS24" i="1" s="1"/>
  <c r="F24" i="1"/>
  <c r="J53" i="22" l="1"/>
  <c r="AJ53" i="22"/>
  <c r="Q53" i="22" s="1"/>
  <c r="R53" i="22" s="1"/>
  <c r="D53" i="22"/>
  <c r="AI53" i="22"/>
  <c r="BH54" i="22"/>
  <c r="AW82" i="20"/>
  <c r="V82" i="20" s="1"/>
  <c r="D54" i="22"/>
  <c r="CU24" i="1" a="1"/>
  <c r="CU24" i="1" s="1"/>
  <c r="DF24" i="1" s="1"/>
  <c r="CV24" i="1" a="1"/>
  <c r="CV24" i="1" s="1"/>
  <c r="DG24" i="1" s="1"/>
  <c r="CT24" i="1" a="1"/>
  <c r="CT24" i="1" s="1"/>
  <c r="DE24" i="1" s="1"/>
  <c r="CP24" i="1"/>
  <c r="AW24" i="4"/>
  <c r="H24" i="1"/>
  <c r="T24" i="4"/>
  <c r="U24" i="4" s="1"/>
  <c r="I24" i="1" s="1"/>
  <c r="DD24" i="1"/>
  <c r="DH24" i="1"/>
  <c r="P53" i="22" l="1"/>
  <c r="AK53" i="22" s="1"/>
  <c r="BL54" i="22"/>
  <c r="AV53" i="22"/>
  <c r="AD54" i="22"/>
  <c r="AA54" i="22" s="1"/>
  <c r="AR55" i="22"/>
  <c r="K53" i="22"/>
  <c r="AU53" i="22" s="1"/>
  <c r="AL53" i="22"/>
  <c r="AO83" i="20"/>
  <c r="BL83" i="20" s="1"/>
  <c r="AX83" i="20" s="1"/>
  <c r="V24" i="4"/>
  <c r="AO25" i="4"/>
  <c r="AK24" i="1"/>
  <c r="DJ24" i="1"/>
  <c r="DI24" i="1"/>
  <c r="DK24" i="1"/>
  <c r="DP24" i="1" l="1"/>
  <c r="DA25" i="1" s="1"/>
  <c r="DN24" i="1" a="1"/>
  <c r="DN24" i="1" s="1"/>
  <c r="DM24" i="1" a="1"/>
  <c r="DM24" i="1" s="1"/>
  <c r="DL24" i="1" a="1"/>
  <c r="DL24" i="1" s="1"/>
  <c r="BJ83" i="20"/>
  <c r="BN83" i="20" s="1"/>
  <c r="BH83" i="20"/>
  <c r="AE83" i="20" s="1"/>
  <c r="D83" i="20" s="1"/>
  <c r="DO24" i="1" a="1"/>
  <c r="DO24" i="1" s="1"/>
  <c r="BJ54" i="22"/>
  <c r="W53" i="22"/>
  <c r="X53" i="22" s="1"/>
  <c r="AQ55" i="22"/>
  <c r="AC54" i="22"/>
  <c r="Z54" i="22" s="1"/>
  <c r="O54" i="22"/>
  <c r="AX54" i="22"/>
  <c r="B53" i="22"/>
  <c r="AS83" i="20"/>
  <c r="AF83" i="20"/>
  <c r="AH83" i="20"/>
  <c r="BO83" i="20"/>
  <c r="AY83" i="20"/>
  <c r="BL25" i="4"/>
  <c r="BH25" i="4"/>
  <c r="BJ25" i="4"/>
  <c r="AH25" i="4" s="1"/>
  <c r="J25" i="4" s="1"/>
  <c r="K25" i="4" s="1"/>
  <c r="AC26" i="4" s="1"/>
  <c r="Z26" i="4" s="1"/>
  <c r="AS25" i="4"/>
  <c r="CX23" i="1" a="1"/>
  <c r="CX23" i="1" s="1"/>
  <c r="CY23" i="1" a="1"/>
  <c r="CY23" i="1" s="1"/>
  <c r="CZ23" i="1" a="1"/>
  <c r="CZ23" i="1" s="1"/>
  <c r="DQ24" i="1" l="1"/>
  <c r="DR24" i="1" s="1"/>
  <c r="CW24" i="1" s="1"/>
  <c r="DB25" i="1" s="1"/>
  <c r="AL25" i="1" s="1"/>
  <c r="BM83" i="20"/>
  <c r="S53" i="22"/>
  <c r="AG54" i="22"/>
  <c r="I54" i="22" s="1"/>
  <c r="H54" i="22"/>
  <c r="AN53" i="22"/>
  <c r="AM53" i="22" s="1"/>
  <c r="AQ27" i="4"/>
  <c r="J83" i="20"/>
  <c r="K83" i="20" s="1"/>
  <c r="AU83" i="20" s="1"/>
  <c r="AI83" i="20"/>
  <c r="P83" i="20" s="1"/>
  <c r="AK83" i="20" s="1"/>
  <c r="AJ83" i="20"/>
  <c r="Q83" i="20" s="1"/>
  <c r="E83" i="20"/>
  <c r="BN25" i="4"/>
  <c r="AG25" i="4"/>
  <c r="AE25" i="4"/>
  <c r="AF25" i="4"/>
  <c r="BM25" i="4"/>
  <c r="AX25" i="4"/>
  <c r="AY25" i="4"/>
  <c r="BO25" i="4"/>
  <c r="AU25" i="4"/>
  <c r="AJ25" i="1" a="1"/>
  <c r="AM25" i="1" a="1"/>
  <c r="AJ25" i="1" l="1"/>
  <c r="CP25" i="1"/>
  <c r="CP26" i="1" s="1"/>
  <c r="CP27" i="1" s="1"/>
  <c r="CP28" i="1" s="1"/>
  <c r="AW53" i="22"/>
  <c r="AM25" i="1"/>
  <c r="R83" i="20"/>
  <c r="AV83" i="20" s="1"/>
  <c r="BI84" i="20"/>
  <c r="AC84" i="20"/>
  <c r="Z84" i="20" s="1"/>
  <c r="AQ85" i="20"/>
  <c r="F83" i="20"/>
  <c r="AT83" i="20" s="1"/>
  <c r="AL83" i="20"/>
  <c r="B83" i="20" s="1"/>
  <c r="H26" i="4"/>
  <c r="D26" i="1" s="1"/>
  <c r="AH26" i="4"/>
  <c r="J26" i="4" s="1"/>
  <c r="E25" i="4"/>
  <c r="AJ25" i="4"/>
  <c r="Q25" i="4" s="1"/>
  <c r="R25" i="4" s="1"/>
  <c r="AD26" i="4" s="1"/>
  <c r="AA26" i="4" s="1"/>
  <c r="D25" i="4"/>
  <c r="AI25" i="4"/>
  <c r="I25" i="4"/>
  <c r="BI26" i="4"/>
  <c r="BK84" i="20" l="1"/>
  <c r="O26" i="4"/>
  <c r="E26" i="1" s="1"/>
  <c r="V53" i="22"/>
  <c r="AO54" i="22"/>
  <c r="AR85" i="20"/>
  <c r="AD84" i="20"/>
  <c r="AA84" i="20" s="1"/>
  <c r="O84" i="20" s="1"/>
  <c r="T53" i="22"/>
  <c r="U53" i="22" s="1"/>
  <c r="BG84" i="20"/>
  <c r="AP85" i="20"/>
  <c r="AB84" i="20"/>
  <c r="Y84" i="20" s="1"/>
  <c r="AG84" i="20"/>
  <c r="I84" i="20" s="1"/>
  <c r="H84" i="20"/>
  <c r="W83" i="20"/>
  <c r="X83" i="20" s="1"/>
  <c r="P25" i="4"/>
  <c r="AK25" i="4" s="1"/>
  <c r="BK26" i="4"/>
  <c r="AV25" i="4"/>
  <c r="AR27" i="4"/>
  <c r="AL25" i="4"/>
  <c r="F25" i="4"/>
  <c r="AB26" i="4" s="1"/>
  <c r="Y26" i="4" s="1"/>
  <c r="AN25" i="1"/>
  <c r="BM54" i="22" l="1"/>
  <c r="BK54" i="22"/>
  <c r="AS54" i="22"/>
  <c r="BI54" i="22"/>
  <c r="C84" i="20"/>
  <c r="S83" i="20"/>
  <c r="AN83" i="20"/>
  <c r="AM83" i="20" s="1"/>
  <c r="AT25" i="4"/>
  <c r="BG26" i="4"/>
  <c r="W25" i="4"/>
  <c r="X25" i="4" s="1"/>
  <c r="AP27" i="4"/>
  <c r="B25" i="4"/>
  <c r="B25" i="1" s="1"/>
  <c r="AF54" i="22" l="1"/>
  <c r="BN54" i="22"/>
  <c r="BO54" i="22"/>
  <c r="AH54" i="22"/>
  <c r="BP54" i="22"/>
  <c r="AY54" i="22"/>
  <c r="AW83" i="20"/>
  <c r="T83" i="20" s="1"/>
  <c r="U83" i="20" s="1"/>
  <c r="C26" i="4"/>
  <c r="C26" i="1" s="1"/>
  <c r="S25" i="4"/>
  <c r="AN25" i="4"/>
  <c r="AM25" i="4" s="1"/>
  <c r="G25" i="1" s="1"/>
  <c r="CU25" i="1" s="1" a="1"/>
  <c r="CU25" i="1" s="1"/>
  <c r="F25" i="1"/>
  <c r="AJ54" i="22" l="1"/>
  <c r="Q54" i="22" s="1"/>
  <c r="J54" i="22"/>
  <c r="K54" i="22" s="1"/>
  <c r="BJ55" i="22" s="1"/>
  <c r="AI54" i="22"/>
  <c r="E54" i="22"/>
  <c r="V83" i="20"/>
  <c r="AO84" i="20"/>
  <c r="CV25" i="1" a="1"/>
  <c r="CV25" i="1" s="1"/>
  <c r="DG25" i="1" s="1"/>
  <c r="H25" i="1"/>
  <c r="AW25" i="4"/>
  <c r="CS25" i="1" a="1"/>
  <c r="CS25" i="1" s="1"/>
  <c r="DD25" i="1" s="1"/>
  <c r="CT25" i="1" a="1"/>
  <c r="CT25" i="1" s="1"/>
  <c r="DE25" i="1" s="1"/>
  <c r="DF25" i="1"/>
  <c r="DH25" i="1"/>
  <c r="DJ25" i="1"/>
  <c r="P54" i="22" l="1"/>
  <c r="AQ56" i="22"/>
  <c r="AU54" i="22"/>
  <c r="AC55" i="22"/>
  <c r="Z55" i="22" s="1"/>
  <c r="H55" i="22" s="1"/>
  <c r="F54" i="22"/>
  <c r="AL54" i="22"/>
  <c r="BH84" i="20"/>
  <c r="AE84" i="20" s="1"/>
  <c r="D84" i="20" s="1"/>
  <c r="BJ84" i="20"/>
  <c r="BL84" i="20"/>
  <c r="AX84" i="20" s="1"/>
  <c r="AS84" i="20"/>
  <c r="T25" i="4"/>
  <c r="U25" i="4" s="1"/>
  <c r="I25" i="1" s="1"/>
  <c r="V25" i="4"/>
  <c r="AO26" i="4"/>
  <c r="AK25" i="1"/>
  <c r="DI25" i="1"/>
  <c r="DK25" i="1"/>
  <c r="DP25" i="1" l="1"/>
  <c r="DA26" i="1" s="1"/>
  <c r="DN25" i="1" a="1"/>
  <c r="DN25" i="1" s="1"/>
  <c r="DO25" i="1" a="1"/>
  <c r="DO25" i="1" s="1"/>
  <c r="DL25" i="1" a="1"/>
  <c r="DL25" i="1" s="1"/>
  <c r="DM25" i="1" a="1"/>
  <c r="DM25" i="1" s="1"/>
  <c r="AP56" i="22"/>
  <c r="AB55" i="22"/>
  <c r="Y55" i="22" s="1"/>
  <c r="C55" i="22" s="1"/>
  <c r="AT54" i="22"/>
  <c r="BH55" i="22"/>
  <c r="AK54" i="22"/>
  <c r="B54" i="22" s="1"/>
  <c r="R54" i="22"/>
  <c r="W54" i="22" s="1"/>
  <c r="X54" i="22" s="1"/>
  <c r="BO84" i="20"/>
  <c r="AY84" i="20"/>
  <c r="BN84" i="20"/>
  <c r="AH84" i="20"/>
  <c r="BM84" i="20"/>
  <c r="AF84" i="20"/>
  <c r="BL26" i="4"/>
  <c r="BJ26" i="4"/>
  <c r="AS26" i="4"/>
  <c r="BH26" i="4"/>
  <c r="AE26" i="4" s="1"/>
  <c r="D26" i="4" s="1"/>
  <c r="DQ25" i="1" l="1"/>
  <c r="DR25" i="1" s="1"/>
  <c r="CW25" i="1" s="1"/>
  <c r="DB26" i="1" s="1"/>
  <c r="AF55" i="22"/>
  <c r="AN54" i="22"/>
  <c r="AM54" i="22" s="1"/>
  <c r="S54" i="22"/>
  <c r="AD55" i="22"/>
  <c r="AA55" i="22" s="1"/>
  <c r="AR56" i="22"/>
  <c r="AV54" i="22"/>
  <c r="BL55" i="22"/>
  <c r="J84" i="20"/>
  <c r="K84" i="20" s="1"/>
  <c r="AI84" i="20"/>
  <c r="AJ84" i="20"/>
  <c r="Q84" i="20" s="1"/>
  <c r="E84" i="20"/>
  <c r="E55" i="22"/>
  <c r="BM26" i="4"/>
  <c r="AF26" i="4"/>
  <c r="AL26" i="1"/>
  <c r="AG26" i="4"/>
  <c r="I26" i="4" s="1"/>
  <c r="K26" i="4" s="1"/>
  <c r="AC27" i="4" s="1"/>
  <c r="Z27" i="4" s="1"/>
  <c r="BN26" i="4"/>
  <c r="AX26" i="4"/>
  <c r="BO26" i="4"/>
  <c r="AY26" i="4"/>
  <c r="AJ26" i="1" a="1"/>
  <c r="AM26" i="1" a="1"/>
  <c r="AJ26" i="1" l="1"/>
  <c r="AQ28" i="4"/>
  <c r="AU26" i="4"/>
  <c r="AX55" i="22"/>
  <c r="O55" i="22"/>
  <c r="AW54" i="22"/>
  <c r="AM26" i="1"/>
  <c r="AN26" i="1" s="1"/>
  <c r="AG55" i="22"/>
  <c r="I55" i="22" s="1"/>
  <c r="K55" i="22" s="1"/>
  <c r="F84" i="20"/>
  <c r="AL84" i="20"/>
  <c r="P84" i="20"/>
  <c r="AK84" i="20" s="1"/>
  <c r="BI85" i="20"/>
  <c r="AU84" i="20"/>
  <c r="AC85" i="20"/>
  <c r="Z85" i="20" s="1"/>
  <c r="AQ86" i="20"/>
  <c r="BI27" i="4"/>
  <c r="E26" i="4"/>
  <c r="AJ26" i="4"/>
  <c r="Q26" i="4" s="1"/>
  <c r="AI26" i="4"/>
  <c r="H27" i="4" l="1"/>
  <c r="D27" i="1" s="1"/>
  <c r="T54" i="22"/>
  <c r="U54" i="22" s="1"/>
  <c r="V54" i="22"/>
  <c r="AO55" i="22"/>
  <c r="AQ57" i="22"/>
  <c r="AC56" i="22"/>
  <c r="Z56" i="22" s="1"/>
  <c r="H56" i="22" s="1"/>
  <c r="B84" i="20"/>
  <c r="R84" i="20"/>
  <c r="W84" i="20" s="1"/>
  <c r="X84" i="20" s="1"/>
  <c r="H85" i="20"/>
  <c r="AG85" i="20"/>
  <c r="I85" i="20" s="1"/>
  <c r="AP86" i="20"/>
  <c r="AT84" i="20"/>
  <c r="AT85" i="20" s="1"/>
  <c r="AB85" i="20"/>
  <c r="Y85" i="20" s="1"/>
  <c r="BG85" i="20"/>
  <c r="P26" i="4"/>
  <c r="AK26" i="4" s="1"/>
  <c r="F26" i="4"/>
  <c r="AB27" i="4" s="1"/>
  <c r="Y27" i="4" s="1"/>
  <c r="AL26" i="4"/>
  <c r="C27" i="4" l="1"/>
  <c r="C27" i="1" s="1"/>
  <c r="BI55" i="22"/>
  <c r="BK55" i="22"/>
  <c r="BM55" i="22"/>
  <c r="AS55" i="22"/>
  <c r="R26" i="4"/>
  <c r="BK85" i="20"/>
  <c r="AV84" i="20"/>
  <c r="AV85" i="20" s="1"/>
  <c r="AD85" i="20"/>
  <c r="AA85" i="20" s="1"/>
  <c r="AR86" i="20"/>
  <c r="C85" i="20"/>
  <c r="S84" i="20"/>
  <c r="AN84" i="20"/>
  <c r="AM84" i="20" s="1"/>
  <c r="AP28" i="4"/>
  <c r="AT26" i="4"/>
  <c r="BG27" i="4"/>
  <c r="B26" i="4"/>
  <c r="B26" i="1" s="1"/>
  <c r="W26" i="4" l="1"/>
  <c r="X26" i="4" s="1"/>
  <c r="AN26" i="4" s="1"/>
  <c r="AM26" i="4" s="1"/>
  <c r="G26" i="1" s="1"/>
  <c r="CT26" i="1" s="1" a="1"/>
  <c r="CT26" i="1" s="1"/>
  <c r="AD27" i="4"/>
  <c r="AA27" i="4" s="1"/>
  <c r="O27" i="4" s="1"/>
  <c r="E27" i="1" s="1"/>
  <c r="AR28" i="4"/>
  <c r="AV26" i="4"/>
  <c r="BK27" i="4"/>
  <c r="AY55" i="22"/>
  <c r="BP55" i="22"/>
  <c r="AH55" i="22"/>
  <c r="BO55" i="22"/>
  <c r="AU55" i="22"/>
  <c r="AE55" i="22"/>
  <c r="BN55" i="22"/>
  <c r="O85" i="20"/>
  <c r="AW84" i="20"/>
  <c r="T84" i="20" s="1"/>
  <c r="U84" i="20" s="1"/>
  <c r="S26" i="4"/>
  <c r="F26" i="1"/>
  <c r="J55" i="22" l="1"/>
  <c r="BJ56" i="22"/>
  <c r="AJ55" i="22"/>
  <c r="Q55" i="22" s="1"/>
  <c r="D55" i="22"/>
  <c r="AI55" i="22"/>
  <c r="P55" i="22" s="1"/>
  <c r="R55" i="22" s="1"/>
  <c r="V84" i="20"/>
  <c r="AO85" i="20"/>
  <c r="CS26" i="1" a="1"/>
  <c r="CS26" i="1" s="1"/>
  <c r="DD26" i="1" s="1"/>
  <c r="CU26" i="1" a="1"/>
  <c r="CU26" i="1" s="1"/>
  <c r="DF26" i="1" s="1"/>
  <c r="CV26" i="1" a="1"/>
  <c r="CV26" i="1" s="1"/>
  <c r="DG26" i="1" s="1"/>
  <c r="AW26" i="4"/>
  <c r="H26" i="1"/>
  <c r="DE26" i="1"/>
  <c r="DI26" i="1"/>
  <c r="DH26" i="1"/>
  <c r="BL56" i="22" l="1"/>
  <c r="AR57" i="22"/>
  <c r="AD56" i="22"/>
  <c r="AA56" i="22" s="1"/>
  <c r="AV55" i="22"/>
  <c r="F55" i="22"/>
  <c r="AK55" i="22"/>
  <c r="AL55" i="22"/>
  <c r="AS85" i="20"/>
  <c r="BJ85" i="20"/>
  <c r="BH85" i="20"/>
  <c r="AE85" i="20" s="1"/>
  <c r="D85" i="20" s="1"/>
  <c r="BL85" i="20"/>
  <c r="AX85" i="20" s="1"/>
  <c r="AH56" i="22"/>
  <c r="T26" i="4"/>
  <c r="U26" i="4" s="1"/>
  <c r="I26" i="1" s="1"/>
  <c r="AO27" i="4"/>
  <c r="V26" i="4"/>
  <c r="AK26" i="1"/>
  <c r="DJ26" i="1"/>
  <c r="DK26" i="1"/>
  <c r="DO26" i="1" l="1" a="1"/>
  <c r="DO26" i="1" s="1"/>
  <c r="DM26" i="1" a="1"/>
  <c r="DM26" i="1" s="1"/>
  <c r="DN26" i="1" a="1"/>
  <c r="DN26" i="1" s="1"/>
  <c r="DP26" i="1"/>
  <c r="DA27" i="1" s="1"/>
  <c r="DL26" i="1" a="1"/>
  <c r="DL26" i="1" s="1"/>
  <c r="B55" i="22"/>
  <c r="BH56" i="22"/>
  <c r="AP57" i="22"/>
  <c r="AB56" i="22"/>
  <c r="Y56" i="22" s="1"/>
  <c r="AT55" i="22"/>
  <c r="W55" i="22"/>
  <c r="X55" i="22" s="1"/>
  <c r="O56" i="22"/>
  <c r="J56" i="22"/>
  <c r="BO85" i="20"/>
  <c r="AY85" i="20"/>
  <c r="BM85" i="20"/>
  <c r="AF85" i="20"/>
  <c r="BN85" i="20"/>
  <c r="AH85" i="20"/>
  <c r="BL27" i="4"/>
  <c r="AX27" i="4" s="1"/>
  <c r="AS27" i="4"/>
  <c r="BJ27" i="4"/>
  <c r="AH27" i="4" s="1"/>
  <c r="J27" i="4" s="1"/>
  <c r="BH27" i="4"/>
  <c r="AE27" i="4" s="1"/>
  <c r="D27" i="4" s="1"/>
  <c r="DQ26" i="1" l="1"/>
  <c r="DR26" i="1" s="1"/>
  <c r="CW26" i="1" s="1"/>
  <c r="DB27" i="1" s="1"/>
  <c r="AL27" i="1" s="1"/>
  <c r="AN55" i="22"/>
  <c r="AM55" i="22" s="1"/>
  <c r="S55" i="22"/>
  <c r="C56" i="22"/>
  <c r="AF56" i="22"/>
  <c r="E56" i="22" s="1"/>
  <c r="AY56" i="22"/>
  <c r="E85" i="20"/>
  <c r="AJ85" i="20"/>
  <c r="Q85" i="20" s="1"/>
  <c r="R85" i="20" s="1"/>
  <c r="J85" i="20"/>
  <c r="K85" i="20" s="1"/>
  <c r="AU85" i="20" s="1"/>
  <c r="AI85" i="20"/>
  <c r="AF27" i="4"/>
  <c r="BM27" i="4"/>
  <c r="AG27" i="4"/>
  <c r="I27" i="4" s="1"/>
  <c r="K27" i="4" s="1"/>
  <c r="AC28" i="4" s="1"/>
  <c r="Z28" i="4" s="1"/>
  <c r="BN27" i="4"/>
  <c r="AY27" i="4"/>
  <c r="AI27" i="4" s="1"/>
  <c r="P27" i="4" s="1"/>
  <c r="BO27" i="4"/>
  <c r="H28" i="4" l="1"/>
  <c r="D28" i="1" s="1"/>
  <c r="AW55" i="22"/>
  <c r="T55" i="22" s="1"/>
  <c r="U55" i="22" s="1"/>
  <c r="BI86" i="20"/>
  <c r="AQ87" i="20"/>
  <c r="AC86" i="20"/>
  <c r="Z86" i="20" s="1"/>
  <c r="AK27" i="4"/>
  <c r="AD86" i="20"/>
  <c r="AA86" i="20" s="1"/>
  <c r="AR87" i="20"/>
  <c r="P85" i="20"/>
  <c r="AK85" i="20" s="1"/>
  <c r="BK86" i="20"/>
  <c r="F85" i="20"/>
  <c r="AL85" i="20"/>
  <c r="BI28" i="4"/>
  <c r="AQ29" i="4"/>
  <c r="AU27" i="4"/>
  <c r="E27" i="4"/>
  <c r="F27" i="4" s="1"/>
  <c r="AB28" i="4" s="1"/>
  <c r="Y28" i="4" s="1"/>
  <c r="AJ27" i="4"/>
  <c r="Q27" i="4" s="1"/>
  <c r="C28" i="4" l="1"/>
  <c r="C28" i="1" s="1"/>
  <c r="AO56" i="22"/>
  <c r="V55" i="22"/>
  <c r="AL27" i="4"/>
  <c r="B27" i="4" s="1"/>
  <c r="B27" i="1" s="1"/>
  <c r="AX86" i="20"/>
  <c r="O86" i="20"/>
  <c r="AP87" i="20"/>
  <c r="AB86" i="20"/>
  <c r="Y86" i="20" s="1"/>
  <c r="BG86" i="20"/>
  <c r="B85" i="20"/>
  <c r="H86" i="20"/>
  <c r="W85" i="20"/>
  <c r="X85" i="20" s="1"/>
  <c r="R27" i="4"/>
  <c r="AD28" i="4" s="1"/>
  <c r="AA28" i="4" s="1"/>
  <c r="AT27" i="4"/>
  <c r="AP29" i="4"/>
  <c r="BG28" i="4"/>
  <c r="AM27" i="1" a="1"/>
  <c r="AM27" i="1" l="1"/>
  <c r="AN27" i="1" s="1"/>
  <c r="AV27" i="4"/>
  <c r="BM56" i="22"/>
  <c r="BK56" i="22"/>
  <c r="BI56" i="22"/>
  <c r="AS56" i="22"/>
  <c r="S85" i="20"/>
  <c r="AN85" i="20"/>
  <c r="AM85" i="20" s="1"/>
  <c r="C86" i="20"/>
  <c r="AE86" i="20"/>
  <c r="BK28" i="4"/>
  <c r="AR29" i="4"/>
  <c r="W27" i="4"/>
  <c r="X27" i="4" s="1"/>
  <c r="O28" i="4" l="1"/>
  <c r="E28" i="1" s="1"/>
  <c r="AE56" i="22"/>
  <c r="BN56" i="22"/>
  <c r="BO56" i="22"/>
  <c r="AG56" i="22"/>
  <c r="AX56" i="22"/>
  <c r="AJ56" i="22" s="1"/>
  <c r="Q56" i="22" s="1"/>
  <c r="BP56" i="22"/>
  <c r="AW85" i="20"/>
  <c r="T85" i="20" s="1"/>
  <c r="U85" i="20" s="1"/>
  <c r="D86" i="20"/>
  <c r="AN27" i="4"/>
  <c r="AM27" i="4" s="1"/>
  <c r="G27" i="1" s="1"/>
  <c r="F27" i="1"/>
  <c r="S27" i="4"/>
  <c r="AE28" i="4"/>
  <c r="AJ27" i="1" a="1"/>
  <c r="AJ27" i="1" l="1"/>
  <c r="AL56" i="22"/>
  <c r="R56" i="22"/>
  <c r="I56" i="22"/>
  <c r="K56" i="22" s="1"/>
  <c r="BJ57" i="22" s="1"/>
  <c r="AI56" i="22"/>
  <c r="D56" i="22"/>
  <c r="V85" i="20"/>
  <c r="AO86" i="20"/>
  <c r="AW27" i="4"/>
  <c r="H27" i="1"/>
  <c r="CT27" i="1" a="1"/>
  <c r="CT27" i="1" s="1"/>
  <c r="CU27" i="1" a="1"/>
  <c r="CU27" i="1" s="1"/>
  <c r="CS27" i="1" a="1"/>
  <c r="CS27" i="1" s="1"/>
  <c r="CV27" i="1" a="1"/>
  <c r="CV27" i="1" s="1"/>
  <c r="AK27" i="1"/>
  <c r="D28" i="4"/>
  <c r="F56" i="22" l="1"/>
  <c r="P56" i="22"/>
  <c r="AK56" i="22" s="1"/>
  <c r="B56" i="22" s="1"/>
  <c r="BL57" i="22"/>
  <c r="AU56" i="22"/>
  <c r="AQ58" i="22"/>
  <c r="AC57" i="22"/>
  <c r="Z57" i="22" s="1"/>
  <c r="H57" i="22" s="1"/>
  <c r="AD57" i="22"/>
  <c r="AA57" i="22" s="1"/>
  <c r="AR58" i="22"/>
  <c r="AV56" i="22"/>
  <c r="BJ86" i="20"/>
  <c r="AG86" i="20" s="1"/>
  <c r="I86" i="20" s="1"/>
  <c r="BH86" i="20"/>
  <c r="BL86" i="20"/>
  <c r="AS86" i="20"/>
  <c r="DD27" i="1"/>
  <c r="DF27" i="1"/>
  <c r="DE27" i="1"/>
  <c r="DG27" i="1"/>
  <c r="T27" i="4"/>
  <c r="U27" i="4" s="1"/>
  <c r="I27" i="1" s="1"/>
  <c r="V27" i="4"/>
  <c r="AO28" i="4"/>
  <c r="DK27" i="1"/>
  <c r="DH27" i="1"/>
  <c r="DJ27" i="1"/>
  <c r="DI27" i="1"/>
  <c r="O57" i="22" l="1"/>
  <c r="AT56" i="22"/>
  <c r="AP58" i="22"/>
  <c r="AB57" i="22"/>
  <c r="Y57" i="22" s="1"/>
  <c r="BH57" i="22"/>
  <c r="W56" i="22"/>
  <c r="X56" i="22" s="1"/>
  <c r="BN86" i="20"/>
  <c r="AH86" i="20"/>
  <c r="BM86" i="20"/>
  <c r="AF86" i="20"/>
  <c r="BO86" i="20"/>
  <c r="AY86" i="20"/>
  <c r="DN27" i="1" a="1"/>
  <c r="DN27" i="1" s="1"/>
  <c r="DO27" i="1" a="1"/>
  <c r="DO27" i="1" s="1"/>
  <c r="DL27" i="1" a="1"/>
  <c r="DL27" i="1" s="1"/>
  <c r="DM27" i="1" a="1"/>
  <c r="DM27" i="1" s="1"/>
  <c r="DP27" i="1"/>
  <c r="BJ28" i="4"/>
  <c r="AH28" i="4" s="1"/>
  <c r="J28" i="4" s="1"/>
  <c r="BL28" i="4"/>
  <c r="AX28" i="4" s="1"/>
  <c r="BH28" i="4"/>
  <c r="AS28" i="4"/>
  <c r="S56" i="22" l="1"/>
  <c r="AN56" i="22"/>
  <c r="AM56" i="22" s="1"/>
  <c r="C57" i="22"/>
  <c r="AF57" i="22"/>
  <c r="E57" i="22" s="1"/>
  <c r="AG57" i="22"/>
  <c r="AY57" i="22"/>
  <c r="E86" i="20"/>
  <c r="AJ86" i="20"/>
  <c r="Q86" i="20" s="1"/>
  <c r="R86" i="20" s="1"/>
  <c r="J86" i="20"/>
  <c r="K86" i="20" s="1"/>
  <c r="AI86" i="20"/>
  <c r="AF28" i="4"/>
  <c r="BM28" i="4"/>
  <c r="AY28" i="4"/>
  <c r="AI28" i="4" s="1"/>
  <c r="BO28" i="4"/>
  <c r="AG28" i="4"/>
  <c r="BN28" i="4"/>
  <c r="DA28" i="1"/>
  <c r="DQ27" i="1"/>
  <c r="DR27" i="1" s="1"/>
  <c r="CW27" i="1" s="1"/>
  <c r="DB28" i="1" s="1"/>
  <c r="AW56" i="22" l="1"/>
  <c r="I57" i="22"/>
  <c r="P86" i="20"/>
  <c r="AK86" i="20" s="1"/>
  <c r="BK87" i="20"/>
  <c r="BI87" i="20"/>
  <c r="AU86" i="20"/>
  <c r="AC87" i="20"/>
  <c r="Z87" i="20" s="1"/>
  <c r="AQ88" i="20"/>
  <c r="AV86" i="20"/>
  <c r="AV87" i="20" s="1"/>
  <c r="AD87" i="20"/>
  <c r="AA87" i="20" s="1"/>
  <c r="AR88" i="20"/>
  <c r="F86" i="20"/>
  <c r="W86" i="20" s="1"/>
  <c r="X86" i="20" s="1"/>
  <c r="AL86" i="20"/>
  <c r="AL28" i="1"/>
  <c r="I28" i="4"/>
  <c r="K28" i="4" s="1"/>
  <c r="AC29" i="4" s="1"/>
  <c r="Z29" i="4" s="1"/>
  <c r="P28" i="4"/>
  <c r="E28" i="4"/>
  <c r="AJ28" i="4"/>
  <c r="Q28" i="4" s="1"/>
  <c r="BI29" i="4" l="1"/>
  <c r="AQ30" i="4"/>
  <c r="AU28" i="4"/>
  <c r="T56" i="22"/>
  <c r="U56" i="22" s="1"/>
  <c r="V56" i="22"/>
  <c r="AO57" i="22"/>
  <c r="AK28" i="4"/>
  <c r="H87" i="20"/>
  <c r="AX87" i="20"/>
  <c r="O87" i="20"/>
  <c r="AN86" i="20"/>
  <c r="AM86" i="20" s="1"/>
  <c r="B86" i="20"/>
  <c r="AP88" i="20"/>
  <c r="AB87" i="20"/>
  <c r="Y87" i="20" s="1"/>
  <c r="AT86" i="20"/>
  <c r="AT87" i="20" s="1"/>
  <c r="BG87" i="20"/>
  <c r="R28" i="4"/>
  <c r="AD29" i="4" s="1"/>
  <c r="AA29" i="4" s="1"/>
  <c r="F28" i="4"/>
  <c r="AB29" i="4" s="1"/>
  <c r="Y29" i="4" s="1"/>
  <c r="AL28" i="4"/>
  <c r="C29" i="4" l="1"/>
  <c r="C29" i="1" s="1"/>
  <c r="O29" i="4"/>
  <c r="E29" i="1" s="1"/>
  <c r="H29" i="4"/>
  <c r="D29" i="1" s="1"/>
  <c r="BI57" i="22"/>
  <c r="BM57" i="22"/>
  <c r="AS57" i="22"/>
  <c r="BK57" i="22"/>
  <c r="B28" i="4"/>
  <c r="B28" i="1" s="1"/>
  <c r="S86" i="20"/>
  <c r="C87" i="20"/>
  <c r="AE87" i="20"/>
  <c r="AT28" i="4"/>
  <c r="AP30" i="4"/>
  <c r="BG29" i="4"/>
  <c r="W28" i="4"/>
  <c r="X28" i="4" s="1"/>
  <c r="AV28" i="4"/>
  <c r="AR30" i="4"/>
  <c r="BK29" i="4"/>
  <c r="AM28" i="1" a="1"/>
  <c r="AM28" i="1" l="1"/>
  <c r="AN28" i="1" s="1"/>
  <c r="AH57" i="22"/>
  <c r="BO57" i="22"/>
  <c r="AX57" i="22"/>
  <c r="BP57" i="22"/>
  <c r="AE57" i="22"/>
  <c r="BN57" i="22"/>
  <c r="D87" i="20"/>
  <c r="AW86" i="20"/>
  <c r="T86" i="20" s="1"/>
  <c r="U86" i="20" s="1"/>
  <c r="S28" i="4"/>
  <c r="F28" i="1"/>
  <c r="AN28" i="4"/>
  <c r="AM28" i="4" s="1"/>
  <c r="AX29" i="4"/>
  <c r="AI57" i="22" l="1"/>
  <c r="D57" i="22"/>
  <c r="J57" i="22"/>
  <c r="K57" i="22" s="1"/>
  <c r="AJ57" i="22"/>
  <c r="Q57" i="22" s="1"/>
  <c r="AL57" i="22" s="1"/>
  <c r="V86" i="20"/>
  <c r="AO87" i="20"/>
  <c r="G28" i="1"/>
  <c r="AM4" i="4"/>
  <c r="AW28" i="4"/>
  <c r="T28" i="4" s="1"/>
  <c r="U28" i="4" s="1"/>
  <c r="I28" i="1" s="1"/>
  <c r="H28" i="1"/>
  <c r="AK28" i="1"/>
  <c r="AJ28" i="1" a="1"/>
  <c r="AJ28" i="1" l="1"/>
  <c r="CV28" i="1" a="1"/>
  <c r="CV28" i="1" s="1"/>
  <c r="BJ58" i="22"/>
  <c r="AU57" i="22"/>
  <c r="AQ59" i="22"/>
  <c r="AC58" i="22"/>
  <c r="Z58" i="22" s="1"/>
  <c r="H58" i="22" s="1"/>
  <c r="F57" i="22"/>
  <c r="AK57" i="22"/>
  <c r="B57" i="22" s="1"/>
  <c r="P57" i="22"/>
  <c r="R57" i="22" s="1"/>
  <c r="BJ87" i="20"/>
  <c r="AG87" i="20" s="1"/>
  <c r="I87" i="20" s="1"/>
  <c r="AS87" i="20"/>
  <c r="BH87" i="20"/>
  <c r="BL87" i="20"/>
  <c r="AO29" i="4"/>
  <c r="V28" i="4"/>
  <c r="CT28" i="1" a="1"/>
  <c r="CT28" i="1" s="1"/>
  <c r="CS28" i="1" l="1" a="1"/>
  <c r="CS28" i="1" s="1"/>
  <c r="DD28" i="1" s="1"/>
  <c r="CU28" i="1" a="1"/>
  <c r="CU28" i="1" s="1"/>
  <c r="DF28" i="1" s="1"/>
  <c r="AV57" i="22"/>
  <c r="AD58" i="22"/>
  <c r="AA58" i="22" s="1"/>
  <c r="O58" i="22" s="1"/>
  <c r="AR59" i="22"/>
  <c r="BH58" i="22"/>
  <c r="AB58" i="22"/>
  <c r="Y58" i="22" s="1"/>
  <c r="C58" i="22" s="1"/>
  <c r="AT57" i="22"/>
  <c r="AP59" i="22"/>
  <c r="W57" i="22"/>
  <c r="X57" i="22" s="1"/>
  <c r="BL58" i="22"/>
  <c r="AY58" i="22"/>
  <c r="BO87" i="20"/>
  <c r="AY87" i="20"/>
  <c r="BM87" i="20"/>
  <c r="AF87" i="20"/>
  <c r="BN87" i="20"/>
  <c r="AH87" i="20"/>
  <c r="DG28" i="1"/>
  <c r="DE28" i="1"/>
  <c r="BL29" i="4"/>
  <c r="BH29" i="4"/>
  <c r="AE29" i="4" s="1"/>
  <c r="D29" i="4" s="1"/>
  <c r="BJ29" i="4"/>
  <c r="AH29" i="4" s="1"/>
  <c r="J29" i="4" s="1"/>
  <c r="AS29" i="4"/>
  <c r="DI28" i="1"/>
  <c r="DK28" i="1"/>
  <c r="DH28" i="1"/>
  <c r="S57" i="22" l="1"/>
  <c r="AN57" i="22"/>
  <c r="AM57" i="22" s="1"/>
  <c r="E87" i="20"/>
  <c r="AJ87" i="20"/>
  <c r="Q87" i="20" s="1"/>
  <c r="R87" i="20" s="1"/>
  <c r="J87" i="20"/>
  <c r="K87" i="20" s="1"/>
  <c r="AU87" i="20" s="1"/>
  <c r="AI87" i="20"/>
  <c r="P87" i="20" s="1"/>
  <c r="AK87" i="20" s="1"/>
  <c r="AY29" i="4"/>
  <c r="AI29" i="4" s="1"/>
  <c r="P29" i="4" s="1"/>
  <c r="BO29" i="4"/>
  <c r="AF29" i="4"/>
  <c r="BM29" i="4"/>
  <c r="AG29" i="4"/>
  <c r="BN29" i="4"/>
  <c r="DJ28" i="1"/>
  <c r="DM28" i="1" l="1" a="1"/>
  <c r="DM28" i="1" s="1"/>
  <c r="DO28" i="1" a="1"/>
  <c r="DO28" i="1" s="1"/>
  <c r="DP28" i="1"/>
  <c r="DA29" i="1" s="1"/>
  <c r="DL28" i="1" a="1"/>
  <c r="DL28" i="1" s="1"/>
  <c r="DN28" i="1" a="1"/>
  <c r="DN28" i="1" s="1"/>
  <c r="AW57" i="22"/>
  <c r="BI88" i="20"/>
  <c r="AQ89" i="20"/>
  <c r="AC88" i="20"/>
  <c r="Z88" i="20" s="1"/>
  <c r="BK88" i="20"/>
  <c r="AR89" i="20"/>
  <c r="AD88" i="20"/>
  <c r="AA88" i="20" s="1"/>
  <c r="F87" i="20"/>
  <c r="W87" i="20" s="1"/>
  <c r="X87" i="20" s="1"/>
  <c r="AL87" i="20"/>
  <c r="B87" i="20" s="1"/>
  <c r="E29" i="4"/>
  <c r="AJ29" i="4"/>
  <c r="Q29" i="4" s="1"/>
  <c r="R29" i="4" s="1"/>
  <c r="AD30" i="4" s="1"/>
  <c r="AA30" i="4" s="1"/>
  <c r="I29" i="4"/>
  <c r="DQ28" i="1" l="1"/>
  <c r="DR28" i="1" s="1"/>
  <c r="CW28" i="1" s="1"/>
  <c r="DB29" i="1" s="1"/>
  <c r="AL29" i="1" s="1"/>
  <c r="AV29" i="4"/>
  <c r="T57" i="22"/>
  <c r="U57" i="22" s="1"/>
  <c r="AO58" i="22"/>
  <c r="V57" i="22"/>
  <c r="R58" i="22"/>
  <c r="AD59" i="22" s="1"/>
  <c r="AA59" i="22" s="1"/>
  <c r="AN87" i="20"/>
  <c r="AM87" i="20" s="1"/>
  <c r="S87" i="20"/>
  <c r="AX88" i="20"/>
  <c r="O88" i="20"/>
  <c r="AG88" i="20"/>
  <c r="I88" i="20" s="1"/>
  <c r="H88" i="20"/>
  <c r="BG88" i="20"/>
  <c r="AB88" i="20"/>
  <c r="Y88" i="20" s="1"/>
  <c r="AP89" i="20"/>
  <c r="AK29" i="4"/>
  <c r="K29" i="4"/>
  <c r="AC30" i="4" s="1"/>
  <c r="Z30" i="4" s="1"/>
  <c r="BK30" i="4"/>
  <c r="O30" i="4"/>
  <c r="E30" i="1" s="1"/>
  <c r="AR31" i="4"/>
  <c r="AL29" i="4"/>
  <c r="F29" i="4"/>
  <c r="AB30" i="4" s="1"/>
  <c r="Y30" i="4" s="1"/>
  <c r="AR60" i="22" l="1"/>
  <c r="C30" i="4"/>
  <c r="C30" i="1" s="1"/>
  <c r="H30" i="4"/>
  <c r="D30" i="1" s="1"/>
  <c r="B29" i="4"/>
  <c r="B29" i="1" s="1"/>
  <c r="BI58" i="22"/>
  <c r="BM58" i="22"/>
  <c r="BK58" i="22"/>
  <c r="AS58" i="22"/>
  <c r="AQ31" i="4"/>
  <c r="AU29" i="4"/>
  <c r="BI30" i="4"/>
  <c r="O59" i="22"/>
  <c r="AW87" i="20"/>
  <c r="T87" i="20" s="1"/>
  <c r="S58" i="22"/>
  <c r="C88" i="20"/>
  <c r="AE88" i="20"/>
  <c r="U87" i="20"/>
  <c r="AT29" i="4"/>
  <c r="AP31" i="4"/>
  <c r="BG30" i="4"/>
  <c r="W29" i="4"/>
  <c r="X29" i="4" s="1"/>
  <c r="AM29" i="1" a="1"/>
  <c r="AM29" i="1" l="1"/>
  <c r="AN29" i="1" s="1"/>
  <c r="AG58" i="22"/>
  <c r="BO58" i="22"/>
  <c r="AH58" i="22"/>
  <c r="J58" i="22" s="1"/>
  <c r="K58" i="22" s="1"/>
  <c r="AX58" i="22"/>
  <c r="BP58" i="22"/>
  <c r="W58" i="22" s="1"/>
  <c r="X58" i="22" s="1"/>
  <c r="AN58" i="22" s="1"/>
  <c r="AM58" i="22" s="1"/>
  <c r="AV58" i="22"/>
  <c r="AE58" i="22"/>
  <c r="BN58" i="22"/>
  <c r="AF58" i="22"/>
  <c r="D88" i="20"/>
  <c r="T58" i="22"/>
  <c r="U58" i="22" s="1"/>
  <c r="AW58" i="22"/>
  <c r="V87" i="20"/>
  <c r="AO88" i="20"/>
  <c r="AN29" i="4"/>
  <c r="AM29" i="4" s="1"/>
  <c r="G29" i="1" s="1"/>
  <c r="S29" i="4"/>
  <c r="F29" i="1"/>
  <c r="AK29" i="1"/>
  <c r="AJ29" i="1" a="1"/>
  <c r="AJ29" i="1" l="1"/>
  <c r="D58" i="22"/>
  <c r="AI58" i="22"/>
  <c r="AU58" i="22"/>
  <c r="AQ60" i="22"/>
  <c r="AC59" i="22"/>
  <c r="Z59" i="22" s="1"/>
  <c r="H59" i="22" s="1"/>
  <c r="AJ58" i="22"/>
  <c r="Q58" i="22" s="1"/>
  <c r="E58" i="22"/>
  <c r="I58" i="22"/>
  <c r="BJ59" i="22"/>
  <c r="V58" i="22"/>
  <c r="AO59" i="22"/>
  <c r="BJ88" i="20"/>
  <c r="BH88" i="20"/>
  <c r="BL88" i="20"/>
  <c r="AS88" i="20"/>
  <c r="AW29" i="4"/>
  <c r="T29" i="4" s="1"/>
  <c r="U29" i="4" s="1"/>
  <c r="I29" i="1" s="1"/>
  <c r="H29" i="1"/>
  <c r="CS29" i="1" a="1"/>
  <c r="CS29" i="1" s="1"/>
  <c r="CV29" i="1" a="1"/>
  <c r="CV29" i="1" s="1"/>
  <c r="CU29" i="1" a="1"/>
  <c r="CU29" i="1" s="1"/>
  <c r="CP29" i="1"/>
  <c r="CT29" i="1" a="1"/>
  <c r="CT29" i="1" s="1"/>
  <c r="CX28" i="1" a="1"/>
  <c r="CX28" i="1" s="1"/>
  <c r="CY28" i="1" a="1"/>
  <c r="CY28" i="1" s="1"/>
  <c r="CZ28" i="1" a="1"/>
  <c r="CZ28" i="1" s="1"/>
  <c r="F58" i="22" l="1"/>
  <c r="AL58" i="22"/>
  <c r="P58" i="22"/>
  <c r="AK58" i="22" s="1"/>
  <c r="BL59" i="22"/>
  <c r="BM59" i="22" s="1"/>
  <c r="AX59" i="22" s="1"/>
  <c r="BO88" i="20"/>
  <c r="AY88" i="20"/>
  <c r="BM88" i="20"/>
  <c r="AF88" i="20"/>
  <c r="BN88" i="20"/>
  <c r="AH88" i="20"/>
  <c r="AS59" i="22"/>
  <c r="BK59" i="22"/>
  <c r="AG59" i="22" s="1"/>
  <c r="I59" i="22" s="1"/>
  <c r="DF29" i="1"/>
  <c r="DG29" i="1"/>
  <c r="DD29" i="1"/>
  <c r="DE29" i="1"/>
  <c r="V29" i="4"/>
  <c r="AO30" i="4"/>
  <c r="DK29" i="1"/>
  <c r="DJ29" i="1"/>
  <c r="DI29" i="1"/>
  <c r="DH29" i="1"/>
  <c r="B58" i="22" l="1"/>
  <c r="BH59" i="22"/>
  <c r="AB59" i="22"/>
  <c r="Y59" i="22" s="1"/>
  <c r="C59" i="22" s="1"/>
  <c r="AP60" i="22"/>
  <c r="AT58" i="22"/>
  <c r="BI59" i="22" s="1"/>
  <c r="AE59" i="22" s="1"/>
  <c r="D59" i="22" s="1"/>
  <c r="J88" i="20"/>
  <c r="K88" i="20" s="1"/>
  <c r="AI88" i="20"/>
  <c r="E88" i="20"/>
  <c r="AJ88" i="20"/>
  <c r="Q88" i="20" s="1"/>
  <c r="R88" i="20" s="1"/>
  <c r="AY59" i="22"/>
  <c r="BP59" i="22"/>
  <c r="AH59" i="22"/>
  <c r="BO59" i="22"/>
  <c r="AF59" i="22"/>
  <c r="DL29" i="1" a="1"/>
  <c r="DL29" i="1" s="1"/>
  <c r="DO29" i="1" a="1"/>
  <c r="DO29" i="1" s="1"/>
  <c r="DN29" i="1" a="1"/>
  <c r="DN29" i="1" s="1"/>
  <c r="DP29" i="1"/>
  <c r="DM29" i="1" a="1"/>
  <c r="DM29" i="1" s="1"/>
  <c r="BL30" i="4"/>
  <c r="AX30" i="4" s="1"/>
  <c r="BH30" i="4"/>
  <c r="AE30" i="4" s="1"/>
  <c r="D30" i="4" s="1"/>
  <c r="AS30" i="4"/>
  <c r="BJ30" i="4"/>
  <c r="AH30" i="4" s="1"/>
  <c r="J30" i="4" s="1"/>
  <c r="BN59" i="22" l="1"/>
  <c r="AR90" i="20"/>
  <c r="AV88" i="20"/>
  <c r="AV89" i="20" s="1"/>
  <c r="AD89" i="20"/>
  <c r="AA89" i="20" s="1"/>
  <c r="E59" i="22"/>
  <c r="F59" i="22" s="1"/>
  <c r="AJ59" i="22"/>
  <c r="Q59" i="22" s="1"/>
  <c r="F88" i="20"/>
  <c r="W88" i="20" s="1"/>
  <c r="X88" i="20" s="1"/>
  <c r="AL88" i="20"/>
  <c r="BK89" i="20"/>
  <c r="P88" i="20"/>
  <c r="AK88" i="20" s="1"/>
  <c r="J59" i="22"/>
  <c r="K59" i="22" s="1"/>
  <c r="AU59" i="22" s="1"/>
  <c r="AI59" i="22"/>
  <c r="P59" i="22" s="1"/>
  <c r="BI89" i="20"/>
  <c r="AQ90" i="20"/>
  <c r="AC89" i="20"/>
  <c r="Z89" i="20" s="1"/>
  <c r="AU88" i="20"/>
  <c r="AF30" i="4"/>
  <c r="BM30" i="4"/>
  <c r="AY30" i="4"/>
  <c r="AI30" i="4" s="1"/>
  <c r="P30" i="4" s="1"/>
  <c r="BO30" i="4"/>
  <c r="DA30" i="1"/>
  <c r="DQ29" i="1"/>
  <c r="DR29" i="1" s="1"/>
  <c r="CW29" i="1" s="1"/>
  <c r="AG30" i="4"/>
  <c r="BN30" i="4"/>
  <c r="AL59" i="22" l="1"/>
  <c r="R59" i="22"/>
  <c r="AV59" i="22" s="1"/>
  <c r="AK59" i="22"/>
  <c r="B59" i="22" s="1"/>
  <c r="AT59" i="22"/>
  <c r="AB60" i="22"/>
  <c r="Y60" i="22" s="1"/>
  <c r="C60" i="22" s="1"/>
  <c r="AP61" i="22"/>
  <c r="BJ60" i="22"/>
  <c r="AC60" i="22"/>
  <c r="Z60" i="22" s="1"/>
  <c r="H60" i="22" s="1"/>
  <c r="AQ61" i="22"/>
  <c r="W59" i="22"/>
  <c r="X59" i="22" s="1"/>
  <c r="B88" i="20"/>
  <c r="S88" i="20" s="1"/>
  <c r="AX89" i="20"/>
  <c r="O89" i="20"/>
  <c r="H89" i="20"/>
  <c r="AG89" i="20"/>
  <c r="I89" i="20" s="1"/>
  <c r="AP90" i="20"/>
  <c r="AT88" i="20"/>
  <c r="AT89" i="20" s="1"/>
  <c r="AB89" i="20"/>
  <c r="Y89" i="20" s="1"/>
  <c r="BG89" i="20"/>
  <c r="AN88" i="20"/>
  <c r="AM88" i="20" s="1"/>
  <c r="BH60" i="22"/>
  <c r="DB30" i="1"/>
  <c r="CP30" i="1"/>
  <c r="CP31" i="1" s="1"/>
  <c r="CP32" i="1" s="1"/>
  <c r="CP33" i="1" s="1"/>
  <c r="I30" i="4"/>
  <c r="E30" i="4"/>
  <c r="AJ30" i="4"/>
  <c r="AE60" i="22"/>
  <c r="AG60" i="22" l="1"/>
  <c r="C89" i="20"/>
  <c r="AE89" i="20"/>
  <c r="AW88" i="20"/>
  <c r="T88" i="20"/>
  <c r="U88" i="20"/>
  <c r="AK30" i="4"/>
  <c r="K30" i="4"/>
  <c r="AC31" i="4" s="1"/>
  <c r="Z31" i="4" s="1"/>
  <c r="S59" i="22"/>
  <c r="AN59" i="22"/>
  <c r="AM59" i="22" s="1"/>
  <c r="BL60" i="22"/>
  <c r="AR61" i="22"/>
  <c r="AD60" i="22"/>
  <c r="AA60" i="22" s="1"/>
  <c r="Q30" i="4"/>
  <c r="R30" i="4" s="1"/>
  <c r="AD31" i="4" s="1"/>
  <c r="AA31" i="4" s="1"/>
  <c r="F30" i="4"/>
  <c r="AB31" i="4" s="1"/>
  <c r="Y31" i="4" s="1"/>
  <c r="AL30" i="1"/>
  <c r="I60" i="22"/>
  <c r="D60" i="22"/>
  <c r="C31" i="4" l="1"/>
  <c r="C31" i="1" s="1"/>
  <c r="H31" i="4"/>
  <c r="D31" i="1" s="1"/>
  <c r="O31" i="4"/>
  <c r="E31" i="1" s="1"/>
  <c r="BK31" i="4"/>
  <c r="AQ32" i="4"/>
  <c r="AU30" i="4"/>
  <c r="BI31" i="4"/>
  <c r="AO89" i="20"/>
  <c r="V88" i="20"/>
  <c r="O60" i="22"/>
  <c r="D89" i="20"/>
  <c r="AW59" i="22"/>
  <c r="T59" i="22" s="1"/>
  <c r="U59" i="22" s="1"/>
  <c r="AL30" i="4"/>
  <c r="B30" i="4" s="1"/>
  <c r="B30" i="1" s="1"/>
  <c r="AT30" i="4"/>
  <c r="AP32" i="4"/>
  <c r="W30" i="4"/>
  <c r="X30" i="4" s="1"/>
  <c r="BG31" i="4"/>
  <c r="AV30" i="4"/>
  <c r="AR32" i="4"/>
  <c r="AM30" i="1" a="1"/>
  <c r="AM30" i="1" l="1"/>
  <c r="AN30" i="1" s="1"/>
  <c r="BH89" i="20"/>
  <c r="BL89" i="20"/>
  <c r="BJ89" i="20"/>
  <c r="AS89" i="20"/>
  <c r="T89" i="20"/>
  <c r="V59" i="22"/>
  <c r="AO60" i="22"/>
  <c r="F30" i="1"/>
  <c r="AN30" i="4"/>
  <c r="AM30" i="4" s="1"/>
  <c r="G30" i="1" s="1"/>
  <c r="S30" i="4"/>
  <c r="AJ30" i="1" a="1"/>
  <c r="AJ30" i="1" l="1"/>
  <c r="CT30" i="1" a="1"/>
  <c r="CT30" i="1" s="1"/>
  <c r="BI60" i="22"/>
  <c r="AS60" i="22"/>
  <c r="BK60" i="22"/>
  <c r="BM60" i="22"/>
  <c r="AX60" i="22" s="1"/>
  <c r="BN89" i="20"/>
  <c r="AH89" i="20"/>
  <c r="BO89" i="20"/>
  <c r="AY89" i="20"/>
  <c r="BM89" i="20"/>
  <c r="AF89" i="20"/>
  <c r="AW30" i="4"/>
  <c r="T30" i="4" s="1"/>
  <c r="U30" i="4" s="1"/>
  <c r="I30" i="1" s="1"/>
  <c r="H30" i="1"/>
  <c r="CS30" i="1" a="1"/>
  <c r="CS30" i="1" s="1"/>
  <c r="CU30" i="1" a="1"/>
  <c r="CU30" i="1" s="1"/>
  <c r="AK30" i="1"/>
  <c r="CV30" i="1" l="1" a="1"/>
  <c r="CV30" i="1" s="1"/>
  <c r="DG30" i="1" s="1"/>
  <c r="J89" i="20"/>
  <c r="K89" i="20" s="1"/>
  <c r="AU89" i="20" s="1"/>
  <c r="AI89" i="20"/>
  <c r="AY60" i="22"/>
  <c r="BP60" i="22"/>
  <c r="AJ89" i="20"/>
  <c r="Q89" i="20" s="1"/>
  <c r="E89" i="20"/>
  <c r="AH60" i="22"/>
  <c r="BO60" i="22"/>
  <c r="AF60" i="22"/>
  <c r="BN60" i="22"/>
  <c r="DF30" i="1"/>
  <c r="DD30" i="1"/>
  <c r="DE30" i="1"/>
  <c r="AO31" i="4"/>
  <c r="V30" i="4"/>
  <c r="DJ30" i="1"/>
  <c r="DI30" i="1"/>
  <c r="DH30" i="1"/>
  <c r="F89" i="20" l="1"/>
  <c r="AL89" i="20"/>
  <c r="J60" i="22"/>
  <c r="K60" i="22" s="1"/>
  <c r="AI60" i="22"/>
  <c r="E60" i="22"/>
  <c r="AJ60" i="22"/>
  <c r="Q60" i="22" s="1"/>
  <c r="R60" i="22" s="1"/>
  <c r="P89" i="20"/>
  <c r="AK89" i="20" s="1"/>
  <c r="B89" i="20" s="1"/>
  <c r="BI90" i="20"/>
  <c r="AQ91" i="20"/>
  <c r="AC90" i="20"/>
  <c r="Z90" i="20" s="1"/>
  <c r="BL31" i="4"/>
  <c r="AX31" i="4" s="1"/>
  <c r="BJ31" i="4"/>
  <c r="AH31" i="4" s="1"/>
  <c r="J31" i="4" s="1"/>
  <c r="AS31" i="4"/>
  <c r="BH31" i="4"/>
  <c r="AE31" i="4" s="1"/>
  <c r="D31" i="4" s="1"/>
  <c r="DK30" i="1"/>
  <c r="DN30" i="1" l="1" a="1"/>
  <c r="DN30" i="1" s="1"/>
  <c r="DM30" i="1" a="1"/>
  <c r="DM30" i="1" s="1"/>
  <c r="DO30" i="1" a="1"/>
  <c r="DO30" i="1" s="1"/>
  <c r="DP30" i="1"/>
  <c r="DA31" i="1" s="1"/>
  <c r="DL30" i="1" a="1"/>
  <c r="DL30" i="1" s="1"/>
  <c r="R89" i="20"/>
  <c r="W89" i="20" s="1"/>
  <c r="X89" i="20" s="1"/>
  <c r="AU60" i="22"/>
  <c r="AC61" i="22"/>
  <c r="Z61" i="22" s="1"/>
  <c r="AQ62" i="22"/>
  <c r="AV60" i="22"/>
  <c r="AD61" i="22"/>
  <c r="AA61" i="22" s="1"/>
  <c r="AR62" i="22"/>
  <c r="F60" i="22"/>
  <c r="W60" i="22" s="1"/>
  <c r="X60" i="22" s="1"/>
  <c r="AL60" i="22"/>
  <c r="AG90" i="20"/>
  <c r="I90" i="20" s="1"/>
  <c r="H90" i="20"/>
  <c r="BJ61" i="22"/>
  <c r="P60" i="22"/>
  <c r="AK60" i="22" s="1"/>
  <c r="BL61" i="22"/>
  <c r="AB90" i="20"/>
  <c r="Y90" i="20" s="1"/>
  <c r="AP91" i="20"/>
  <c r="BG90" i="20"/>
  <c r="AY31" i="4"/>
  <c r="AI31" i="4" s="1"/>
  <c r="P31" i="4" s="1"/>
  <c r="BO31" i="4"/>
  <c r="AG31" i="4"/>
  <c r="BN31" i="4"/>
  <c r="AF31" i="4"/>
  <c r="BM31" i="4"/>
  <c r="DQ30" i="1" l="1"/>
  <c r="DR30" i="1" s="1"/>
  <c r="CW30" i="1" s="1"/>
  <c r="DB31" i="1" s="1"/>
  <c r="BK90" i="20"/>
  <c r="AD90" i="20"/>
  <c r="AA90" i="20" s="1"/>
  <c r="AR91" i="20"/>
  <c r="AN60" i="22"/>
  <c r="AM60" i="22" s="1"/>
  <c r="C90" i="20"/>
  <c r="O61" i="22"/>
  <c r="AN89" i="20"/>
  <c r="AM89" i="20" s="1"/>
  <c r="S89" i="20"/>
  <c r="B60" i="22"/>
  <c r="AB61" i="22"/>
  <c r="Y61" i="22" s="1"/>
  <c r="AP62" i="22"/>
  <c r="AT60" i="22"/>
  <c r="BH61" i="22"/>
  <c r="H61" i="22"/>
  <c r="AG61" i="22"/>
  <c r="I61" i="22" s="1"/>
  <c r="AL31" i="1"/>
  <c r="E31" i="4"/>
  <c r="AJ31" i="4"/>
  <c r="Q31" i="4" s="1"/>
  <c r="R31" i="4" s="1"/>
  <c r="AD32" i="4" s="1"/>
  <c r="AA32" i="4" s="1"/>
  <c r="I31" i="4"/>
  <c r="AV31" i="4" l="1"/>
  <c r="O32" i="4"/>
  <c r="E32" i="1" s="1"/>
  <c r="O90" i="20"/>
  <c r="C61" i="22"/>
  <c r="AE61" i="22"/>
  <c r="AK31" i="4"/>
  <c r="K31" i="4"/>
  <c r="AC32" i="4" s="1"/>
  <c r="Z32" i="4" s="1"/>
  <c r="AW89" i="20"/>
  <c r="U89" i="20"/>
  <c r="S60" i="22"/>
  <c r="BK32" i="4"/>
  <c r="AR33" i="4"/>
  <c r="F31" i="4"/>
  <c r="AB32" i="4" s="1"/>
  <c r="Y32" i="4" s="1"/>
  <c r="AL31" i="4"/>
  <c r="AT61" i="22"/>
  <c r="AU61" i="22"/>
  <c r="C32" i="4" l="1"/>
  <c r="C32" i="1" s="1"/>
  <c r="AU31" i="4"/>
  <c r="AQ33" i="4"/>
  <c r="BI32" i="4"/>
  <c r="AW60" i="22"/>
  <c r="T60" i="22" s="1"/>
  <c r="U60" i="22" s="1"/>
  <c r="AO90" i="20"/>
  <c r="V89" i="20"/>
  <c r="B31" i="4"/>
  <c r="B31" i="1" s="1"/>
  <c r="D61" i="22"/>
  <c r="AT31" i="4"/>
  <c r="W31" i="4"/>
  <c r="X31" i="4" s="1"/>
  <c r="AP33" i="4"/>
  <c r="BG32" i="4"/>
  <c r="AM31" i="1" a="1"/>
  <c r="H32" i="4" l="1"/>
  <c r="D32" i="1" s="1"/>
  <c r="AM31" i="1"/>
  <c r="AN31" i="1" s="1"/>
  <c r="CF31" i="1" s="1"/>
  <c r="AS90" i="20"/>
  <c r="BL90" i="20"/>
  <c r="AX90" i="20" s="1"/>
  <c r="BJ90" i="20"/>
  <c r="BH90" i="20"/>
  <c r="AE90" i="20" s="1"/>
  <c r="D90" i="20" s="1"/>
  <c r="AO61" i="22"/>
  <c r="V60" i="22"/>
  <c r="S31" i="4"/>
  <c r="F31" i="1"/>
  <c r="AN31" i="4"/>
  <c r="AM31" i="4" s="1"/>
  <c r="G31" i="1" s="1"/>
  <c r="AJ31" i="1" a="1"/>
  <c r="AJ31" i="1" l="1"/>
  <c r="CV31" i="1" a="1"/>
  <c r="CV31" i="1" s="1"/>
  <c r="DG31" i="1" s="1"/>
  <c r="BI61" i="22"/>
  <c r="BK61" i="22"/>
  <c r="AS61" i="22"/>
  <c r="BM61" i="22"/>
  <c r="AX61" i="22" s="1"/>
  <c r="BM90" i="20"/>
  <c r="AF90" i="20"/>
  <c r="BN90" i="20"/>
  <c r="AH90" i="20"/>
  <c r="BO90" i="20"/>
  <c r="AY90" i="20"/>
  <c r="CT31" i="1" a="1"/>
  <c r="CT31" i="1" s="1"/>
  <c r="DE31" i="1" s="1"/>
  <c r="CU31" i="1" a="1"/>
  <c r="CU31" i="1" s="1"/>
  <c r="DF31" i="1" s="1"/>
  <c r="CS31" i="1" a="1"/>
  <c r="CS31" i="1" s="1"/>
  <c r="DD31" i="1" s="1"/>
  <c r="AW31" i="4"/>
  <c r="T31" i="4" s="1"/>
  <c r="U31" i="4" s="1"/>
  <c r="I31" i="1" s="1"/>
  <c r="H31" i="1"/>
  <c r="DH31" i="1"/>
  <c r="E90" i="20" l="1"/>
  <c r="AJ90" i="20"/>
  <c r="Q90" i="20" s="1"/>
  <c r="BP61" i="22"/>
  <c r="AY61" i="22"/>
  <c r="AH61" i="22"/>
  <c r="BO61" i="22"/>
  <c r="J90" i="20"/>
  <c r="K90" i="20" s="1"/>
  <c r="AI90" i="20"/>
  <c r="BN61" i="22"/>
  <c r="AF61" i="22"/>
  <c r="V31" i="4"/>
  <c r="AO32" i="4"/>
  <c r="AK31" i="1"/>
  <c r="DJ31" i="1"/>
  <c r="DK31" i="1"/>
  <c r="DI31" i="1"/>
  <c r="DM31" i="1" l="1" a="1"/>
  <c r="DM31" i="1" s="1"/>
  <c r="DN31" i="1" a="1"/>
  <c r="DN31" i="1" s="1"/>
  <c r="DO31" i="1" a="1"/>
  <c r="DO31" i="1" s="1"/>
  <c r="DL31" i="1" a="1"/>
  <c r="DL31" i="1" s="1"/>
  <c r="DP31" i="1"/>
  <c r="DA32" i="1" s="1"/>
  <c r="AK32" i="1" s="1"/>
  <c r="J61" i="22"/>
  <c r="K61" i="22" s="1"/>
  <c r="AI61" i="22"/>
  <c r="P61" i="22" s="1"/>
  <c r="AK61" i="22" s="1"/>
  <c r="AJ61" i="22"/>
  <c r="Q61" i="22" s="1"/>
  <c r="R61" i="22" s="1"/>
  <c r="AV61" i="22" s="1"/>
  <c r="E61" i="22"/>
  <c r="P90" i="20"/>
  <c r="AK90" i="20" s="1"/>
  <c r="BI91" i="20"/>
  <c r="AU90" i="20"/>
  <c r="AQ92" i="20"/>
  <c r="AC91" i="20"/>
  <c r="Z91" i="20" s="1"/>
  <c r="AL90" i="20"/>
  <c r="F90" i="20"/>
  <c r="BL32" i="4"/>
  <c r="AX32" i="4" s="1"/>
  <c r="AS32" i="4"/>
  <c r="BH32" i="4"/>
  <c r="AE32" i="4" s="1"/>
  <c r="D32" i="4" s="1"/>
  <c r="BJ32" i="4"/>
  <c r="AH32" i="4" s="1"/>
  <c r="J32" i="4" s="1"/>
  <c r="DQ31" i="1" l="1"/>
  <c r="DR31" i="1" s="1"/>
  <c r="CW31" i="1" s="1"/>
  <c r="DB32" i="1" s="1"/>
  <c r="AL32" i="1" s="1"/>
  <c r="R90" i="20"/>
  <c r="W90" i="20" s="1"/>
  <c r="X90" i="20" s="1"/>
  <c r="AN90" i="20" s="1"/>
  <c r="AM90" i="20" s="1"/>
  <c r="B90" i="20"/>
  <c r="AT90" i="20"/>
  <c r="AP92" i="20"/>
  <c r="AB91" i="20"/>
  <c r="Y91" i="20" s="1"/>
  <c r="BG91" i="20"/>
  <c r="F61" i="22"/>
  <c r="W61" i="22" s="1"/>
  <c r="X61" i="22" s="1"/>
  <c r="AL61" i="22"/>
  <c r="B61" i="22" s="1"/>
  <c r="BL62" i="22"/>
  <c r="AD62" i="22"/>
  <c r="AA62" i="22" s="1"/>
  <c r="AR63" i="22"/>
  <c r="AG91" i="20"/>
  <c r="I91" i="20" s="1"/>
  <c r="H91" i="20"/>
  <c r="BJ62" i="22"/>
  <c r="AC62" i="22"/>
  <c r="Z62" i="22" s="1"/>
  <c r="AQ63" i="22"/>
  <c r="AY32" i="4"/>
  <c r="AI32" i="4" s="1"/>
  <c r="BO32" i="4"/>
  <c r="AG32" i="4"/>
  <c r="I32" i="4" s="1"/>
  <c r="K32" i="4" s="1"/>
  <c r="AC33" i="4" s="1"/>
  <c r="Z33" i="4" s="1"/>
  <c r="BN32" i="4"/>
  <c r="AF32" i="4"/>
  <c r="BM32" i="4"/>
  <c r="AU32" i="4" l="1"/>
  <c r="AQ34" i="4"/>
  <c r="AV90" i="20"/>
  <c r="AR92" i="20"/>
  <c r="AD91" i="20"/>
  <c r="AA91" i="20" s="1"/>
  <c r="BK91" i="20"/>
  <c r="C91" i="20"/>
  <c r="O62" i="22"/>
  <c r="H62" i="22"/>
  <c r="AG62" i="22"/>
  <c r="I62" i="22" s="1"/>
  <c r="AP63" i="22"/>
  <c r="AB62" i="22"/>
  <c r="Y62" i="22" s="1"/>
  <c r="BH62" i="22"/>
  <c r="S90" i="20"/>
  <c r="S61" i="22"/>
  <c r="AN61" i="22"/>
  <c r="AM61" i="22" s="1"/>
  <c r="BI33" i="4"/>
  <c r="E32" i="4"/>
  <c r="AJ32" i="4"/>
  <c r="Q32" i="4" s="1"/>
  <c r="P32" i="4"/>
  <c r="AK32" i="4" s="1"/>
  <c r="H33" i="4" l="1"/>
  <c r="D33" i="1" s="1"/>
  <c r="O91" i="20"/>
  <c r="AW61" i="22"/>
  <c r="T61" i="22" s="1"/>
  <c r="U61" i="22" s="1"/>
  <c r="AW90" i="20"/>
  <c r="T90" i="20" s="1"/>
  <c r="U90" i="20" s="1"/>
  <c r="C62" i="22"/>
  <c r="AE62" i="22"/>
  <c r="R32" i="4"/>
  <c r="AD33" i="4" s="1"/>
  <c r="AA33" i="4" s="1"/>
  <c r="F32" i="4"/>
  <c r="AB33" i="4" s="1"/>
  <c r="Y33" i="4" s="1"/>
  <c r="AL32" i="4"/>
  <c r="B32" i="4" s="1"/>
  <c r="B32" i="1" s="1"/>
  <c r="AM32" i="1" a="1"/>
  <c r="AM32" i="1" l="1"/>
  <c r="AN32" i="1" s="1"/>
  <c r="CF32" i="1" s="1"/>
  <c r="BK33" i="4"/>
  <c r="AV32" i="4"/>
  <c r="AR34" i="4"/>
  <c r="V90" i="20"/>
  <c r="AO91" i="20"/>
  <c r="D62" i="22"/>
  <c r="AO62" i="22"/>
  <c r="V61" i="22"/>
  <c r="AP34" i="4"/>
  <c r="AT32" i="4"/>
  <c r="W32" i="4"/>
  <c r="X32" i="4" s="1"/>
  <c r="BG33" i="4"/>
  <c r="O33" i="4" l="1"/>
  <c r="E33" i="1" s="1"/>
  <c r="BK62" i="22"/>
  <c r="BM62" i="22"/>
  <c r="AX62" i="22" s="1"/>
  <c r="AS62" i="22"/>
  <c r="BI62" i="22"/>
  <c r="BH91" i="20"/>
  <c r="AE91" i="20" s="1"/>
  <c r="D91" i="20" s="1"/>
  <c r="BJ91" i="20"/>
  <c r="BL91" i="20"/>
  <c r="AX91" i="20" s="1"/>
  <c r="AS91" i="20"/>
  <c r="S32" i="4"/>
  <c r="F32" i="1"/>
  <c r="AN32" i="4"/>
  <c r="AM32" i="4" s="1"/>
  <c r="G32" i="1" s="1"/>
  <c r="C33" i="4"/>
  <c r="C33" i="1" s="1"/>
  <c r="AJ32" i="1" a="1"/>
  <c r="AJ32" i="1" l="1"/>
  <c r="CT32" i="1" a="1"/>
  <c r="CT32" i="1" s="1"/>
  <c r="DE32" i="1" s="1"/>
  <c r="BN91" i="20"/>
  <c r="AH91" i="20"/>
  <c r="BO91" i="20"/>
  <c r="AY91" i="20"/>
  <c r="BM91" i="20"/>
  <c r="AF91" i="20"/>
  <c r="BN62" i="22"/>
  <c r="AF62" i="22"/>
  <c r="BP62" i="22"/>
  <c r="AY62" i="22"/>
  <c r="BO62" i="22"/>
  <c r="AH62" i="22"/>
  <c r="AW32" i="4"/>
  <c r="T32" i="4" s="1"/>
  <c r="U32" i="4" s="1"/>
  <c r="I32" i="1" s="1"/>
  <c r="H32" i="1"/>
  <c r="CU32" i="1" l="1" a="1"/>
  <c r="CU32" i="1" s="1"/>
  <c r="CV32" i="1" a="1"/>
  <c r="CV32" i="1" s="1"/>
  <c r="CS32" i="1" a="1"/>
  <c r="CS32" i="1" s="1"/>
  <c r="AJ91" i="20"/>
  <c r="Q91" i="20" s="1"/>
  <c r="E91" i="20"/>
  <c r="AJ62" i="22"/>
  <c r="Q62" i="22" s="1"/>
  <c r="R62" i="22" s="1"/>
  <c r="E62" i="22"/>
  <c r="J62" i="22"/>
  <c r="K62" i="22" s="1"/>
  <c r="BJ63" i="22" s="1"/>
  <c r="AI62" i="22"/>
  <c r="J91" i="20"/>
  <c r="K91" i="20" s="1"/>
  <c r="AU91" i="20" s="1"/>
  <c r="AI91" i="20"/>
  <c r="V32" i="4"/>
  <c r="AO33" i="4"/>
  <c r="DI32" i="1"/>
  <c r="DF32" i="1" l="1"/>
  <c r="DG32" i="1"/>
  <c r="DD32" i="1"/>
  <c r="AU62" i="22"/>
  <c r="AC63" i="22"/>
  <c r="Z63" i="22" s="1"/>
  <c r="AQ64" i="22"/>
  <c r="F62" i="22"/>
  <c r="AL62" i="22"/>
  <c r="AV62" i="22"/>
  <c r="AR64" i="22"/>
  <c r="AD63" i="22"/>
  <c r="AA63" i="22" s="1"/>
  <c r="P91" i="20"/>
  <c r="AK91" i="20" s="1"/>
  <c r="BI92" i="20"/>
  <c r="AC92" i="20"/>
  <c r="Z92" i="20" s="1"/>
  <c r="AQ93" i="20"/>
  <c r="AL91" i="20"/>
  <c r="F91" i="20"/>
  <c r="AT91" i="20" s="1"/>
  <c r="P62" i="22"/>
  <c r="AK62" i="22" s="1"/>
  <c r="BL63" i="22"/>
  <c r="BH33" i="4"/>
  <c r="AE33" i="4" s="1"/>
  <c r="D33" i="4" s="1"/>
  <c r="BL33" i="4"/>
  <c r="AX33" i="4" s="1"/>
  <c r="BJ33" i="4"/>
  <c r="AH33" i="4" s="1"/>
  <c r="J33" i="4" s="1"/>
  <c r="AS33" i="4"/>
  <c r="DK32" i="1"/>
  <c r="DH32" i="1"/>
  <c r="DJ32" i="1"/>
  <c r="DO32" i="1" l="1" a="1"/>
  <c r="DO32" i="1" s="1"/>
  <c r="DP32" i="1"/>
  <c r="DM32" i="1" a="1"/>
  <c r="DM32" i="1" s="1"/>
  <c r="DL32" i="1" a="1"/>
  <c r="DL32" i="1" s="1"/>
  <c r="DN32" i="1" a="1"/>
  <c r="DN32" i="1" s="1"/>
  <c r="R91" i="20"/>
  <c r="W91" i="20" s="1"/>
  <c r="X91" i="20" s="1"/>
  <c r="AG92" i="20"/>
  <c r="H92" i="20"/>
  <c r="AT62" i="22"/>
  <c r="AB63" i="22"/>
  <c r="Y63" i="22" s="1"/>
  <c r="AP64" i="22"/>
  <c r="BH63" i="22"/>
  <c r="B62" i="22"/>
  <c r="W62" i="22"/>
  <c r="X62" i="22" s="1"/>
  <c r="AP93" i="20"/>
  <c r="AB92" i="20"/>
  <c r="Y92" i="20" s="1"/>
  <c r="BG92" i="20"/>
  <c r="B91" i="20"/>
  <c r="H63" i="22"/>
  <c r="AG63" i="22"/>
  <c r="I63" i="22" s="1"/>
  <c r="AX63" i="22"/>
  <c r="O63" i="22"/>
  <c r="AG33" i="4"/>
  <c r="BN33" i="4"/>
  <c r="AY33" i="4"/>
  <c r="AI33" i="4" s="1"/>
  <c r="BO33" i="4"/>
  <c r="BM33" i="4"/>
  <c r="AF33" i="4"/>
  <c r="DA33" i="1" l="1"/>
  <c r="AK33" i="1" s="1"/>
  <c r="DQ32" i="1"/>
  <c r="DR32" i="1" s="1"/>
  <c r="CW32" i="1" s="1"/>
  <c r="DB33" i="1" s="1"/>
  <c r="AL33" i="1" s="1"/>
  <c r="AV91" i="20"/>
  <c r="BK92" i="20"/>
  <c r="AR93" i="20"/>
  <c r="AD92" i="20"/>
  <c r="AA92" i="20" s="1"/>
  <c r="AN91" i="20"/>
  <c r="AM91" i="20" s="1"/>
  <c r="S91" i="20"/>
  <c r="S62" i="22"/>
  <c r="AN62" i="22"/>
  <c r="AM62" i="22" s="1"/>
  <c r="I92" i="20"/>
  <c r="C92" i="20"/>
  <c r="AE63" i="22"/>
  <c r="C63" i="22"/>
  <c r="P33" i="4"/>
  <c r="I33" i="4"/>
  <c r="K33" i="4" s="1"/>
  <c r="AC34" i="4" s="1"/>
  <c r="Z34" i="4" s="1"/>
  <c r="E33" i="4"/>
  <c r="AJ33" i="4"/>
  <c r="Q33" i="4" s="1"/>
  <c r="AU63" i="22"/>
  <c r="BI34" i="4" l="1"/>
  <c r="R33" i="4"/>
  <c r="AD34" i="4" s="1"/>
  <c r="AA34" i="4" s="1"/>
  <c r="AU33" i="4"/>
  <c r="H34" i="4"/>
  <c r="D34" i="1" s="1"/>
  <c r="AQ35" i="4"/>
  <c r="O92" i="20"/>
  <c r="AW62" i="22"/>
  <c r="T62" i="22" s="1"/>
  <c r="U62" i="22" s="1"/>
  <c r="D63" i="22"/>
  <c r="AW91" i="20"/>
  <c r="T91" i="20" s="1"/>
  <c r="U91" i="20" s="1"/>
  <c r="AK33" i="4"/>
  <c r="F33" i="4"/>
  <c r="AB34" i="4" s="1"/>
  <c r="Y34" i="4" s="1"/>
  <c r="AL33" i="4"/>
  <c r="AT63" i="22"/>
  <c r="C34" i="4" l="1"/>
  <c r="C34" i="1" s="1"/>
  <c r="AR35" i="4"/>
  <c r="BK34" i="4"/>
  <c r="AV33" i="4"/>
  <c r="AO92" i="20"/>
  <c r="V91" i="20"/>
  <c r="B33" i="4"/>
  <c r="B33" i="1" s="1"/>
  <c r="AO63" i="22"/>
  <c r="V62" i="22"/>
  <c r="AT33" i="4"/>
  <c r="AP35" i="4"/>
  <c r="BG34" i="4"/>
  <c r="W33" i="4"/>
  <c r="X33" i="4" s="1"/>
  <c r="AM33" i="1" a="1"/>
  <c r="O34" i="4" l="1"/>
  <c r="E34" i="1" s="1"/>
  <c r="AM33" i="1"/>
  <c r="AN33" i="1" s="1"/>
  <c r="BM63" i="22"/>
  <c r="AS63" i="22"/>
  <c r="BI63" i="22"/>
  <c r="BK63" i="22"/>
  <c r="AS92" i="20"/>
  <c r="BH92" i="20"/>
  <c r="AE92" i="20" s="1"/>
  <c r="D92" i="20" s="1"/>
  <c r="BL92" i="20"/>
  <c r="AX92" i="20" s="1"/>
  <c r="BJ92" i="20"/>
  <c r="AN33" i="4"/>
  <c r="AM33" i="4" s="1"/>
  <c r="G33" i="1" s="1"/>
  <c r="S33" i="4"/>
  <c r="F33" i="1"/>
  <c r="T63" i="22"/>
  <c r="AJ33" i="1" a="1"/>
  <c r="AJ33" i="1" l="1"/>
  <c r="CT33" i="1" a="1"/>
  <c r="CT33" i="1" s="1"/>
  <c r="BM92" i="20"/>
  <c r="AF92" i="20"/>
  <c r="BO92" i="20"/>
  <c r="AY92" i="20"/>
  <c r="BO63" i="22"/>
  <c r="AH63" i="22"/>
  <c r="BN63" i="22"/>
  <c r="AF63" i="22"/>
  <c r="BN92" i="20"/>
  <c r="AH92" i="20"/>
  <c r="BP63" i="22"/>
  <c r="AY63" i="22"/>
  <c r="AW33" i="4"/>
  <c r="H33" i="1"/>
  <c r="CS33" i="1" l="1" a="1"/>
  <c r="CS33" i="1" s="1"/>
  <c r="DD33" i="1" s="1"/>
  <c r="CV33" i="1" a="1"/>
  <c r="CV33" i="1" s="1"/>
  <c r="DG33" i="1" s="1"/>
  <c r="CU33" i="1" a="1"/>
  <c r="CU33" i="1" s="1"/>
  <c r="DF33" i="1" s="1"/>
  <c r="J63" i="22"/>
  <c r="K63" i="22" s="1"/>
  <c r="AI63" i="22"/>
  <c r="J92" i="20"/>
  <c r="K92" i="20" s="1"/>
  <c r="BI93" i="20" s="1"/>
  <c r="AI92" i="20"/>
  <c r="E92" i="20"/>
  <c r="AJ92" i="20"/>
  <c r="Q92" i="20" s="1"/>
  <c r="E63" i="22"/>
  <c r="AJ63" i="22"/>
  <c r="Q63" i="22" s="1"/>
  <c r="R63" i="22" s="1"/>
  <c r="AV63" i="22" s="1"/>
  <c r="DE33" i="1"/>
  <c r="T33" i="4"/>
  <c r="U33" i="4" s="1"/>
  <c r="I33" i="1" s="1"/>
  <c r="AO34" i="4"/>
  <c r="V33" i="4"/>
  <c r="DH33" i="1"/>
  <c r="DI33" i="1"/>
  <c r="AV92" i="20" l="1"/>
  <c r="F92" i="20"/>
  <c r="AL92" i="20"/>
  <c r="P92" i="20"/>
  <c r="AK92" i="20" s="1"/>
  <c r="B92" i="20" s="1"/>
  <c r="AL63" i="22"/>
  <c r="F63" i="22"/>
  <c r="W63" i="22" s="1"/>
  <c r="X63" i="22" s="1"/>
  <c r="AC93" i="20"/>
  <c r="Z93" i="20" s="1"/>
  <c r="AU92" i="20"/>
  <c r="AQ94" i="20"/>
  <c r="P63" i="22"/>
  <c r="AK63" i="22" s="1"/>
  <c r="BL64" i="22"/>
  <c r="AD64" i="22"/>
  <c r="AA64" i="22" s="1"/>
  <c r="O64" i="22" s="1"/>
  <c r="AR65" i="22"/>
  <c r="BJ64" i="22"/>
  <c r="AC64" i="22"/>
  <c r="Z64" i="22" s="1"/>
  <c r="AQ65" i="22"/>
  <c r="BL34" i="4"/>
  <c r="BJ34" i="4"/>
  <c r="AS34" i="4"/>
  <c r="BH34" i="4"/>
  <c r="DJ33" i="1"/>
  <c r="DK33" i="1"/>
  <c r="DN33" i="1" l="1" a="1"/>
  <c r="DN33" i="1" s="1"/>
  <c r="DP33" i="1"/>
  <c r="DQ33" i="1" s="1"/>
  <c r="DO33" i="1" a="1"/>
  <c r="DO33" i="1" s="1"/>
  <c r="DM33" i="1" a="1"/>
  <c r="DM33" i="1" s="1"/>
  <c r="DL33" i="1" a="1"/>
  <c r="DL33" i="1" s="1"/>
  <c r="B63" i="22"/>
  <c r="R92" i="20"/>
  <c r="AG64" i="22"/>
  <c r="I64" i="22" s="1"/>
  <c r="H64" i="22"/>
  <c r="BG93" i="20"/>
  <c r="AT92" i="20"/>
  <c r="AP94" i="20"/>
  <c r="AB93" i="20"/>
  <c r="Y93" i="20" s="1"/>
  <c r="AX64" i="22"/>
  <c r="H93" i="20"/>
  <c r="AB64" i="22"/>
  <c r="Y64" i="22" s="1"/>
  <c r="AP65" i="22"/>
  <c r="BH64" i="22"/>
  <c r="AN63" i="22"/>
  <c r="AM63" i="22" s="1"/>
  <c r="S63" i="22"/>
  <c r="AH34" i="4"/>
  <c r="J34" i="4" s="1"/>
  <c r="AG34" i="4"/>
  <c r="BN34" i="4"/>
  <c r="AX34" i="4"/>
  <c r="BO34" i="4"/>
  <c r="AY34" i="4"/>
  <c r="AE34" i="4"/>
  <c r="D34" i="4" s="1"/>
  <c r="BM34" i="4"/>
  <c r="AF34" i="4"/>
  <c r="DA34" i="1" l="1"/>
  <c r="AK34" i="1" s="1"/>
  <c r="DR33" i="1"/>
  <c r="CW33" i="1" s="1"/>
  <c r="DB34" i="1" s="1"/>
  <c r="AR94" i="20"/>
  <c r="AD93" i="20"/>
  <c r="AA93" i="20" s="1"/>
  <c r="BK93" i="20"/>
  <c r="W92" i="20"/>
  <c r="X92" i="20" s="1"/>
  <c r="AW63" i="22"/>
  <c r="AI34" i="4"/>
  <c r="P34" i="4" s="1"/>
  <c r="U63" i="22"/>
  <c r="C93" i="20"/>
  <c r="AE64" i="22"/>
  <c r="C64" i="22"/>
  <c r="AL34" i="1"/>
  <c r="E34" i="4"/>
  <c r="AJ34" i="4"/>
  <c r="Q34" i="4" s="1"/>
  <c r="I34" i="4"/>
  <c r="K34" i="4" s="1"/>
  <c r="AC35" i="4" s="1"/>
  <c r="Z35" i="4" s="1"/>
  <c r="H35" i="4" l="1"/>
  <c r="D35" i="1" s="1"/>
  <c r="R34" i="4"/>
  <c r="AU34" i="4"/>
  <c r="AQ36" i="4"/>
  <c r="BI35" i="4"/>
  <c r="AN92" i="20"/>
  <c r="AM92" i="20" s="1"/>
  <c r="S92" i="20"/>
  <c r="O93" i="20"/>
  <c r="AK34" i="4"/>
  <c r="V63" i="22"/>
  <c r="AO64" i="22"/>
  <c r="D64" i="22"/>
  <c r="F34" i="4"/>
  <c r="AB35" i="4" s="1"/>
  <c r="Y35" i="4" s="1"/>
  <c r="AL34" i="4"/>
  <c r="AV34" i="4"/>
  <c r="BK35" i="4" l="1"/>
  <c r="AD35" i="4"/>
  <c r="AA35" i="4" s="1"/>
  <c r="O35" i="4" s="1"/>
  <c r="E35" i="1" s="1"/>
  <c r="C35" i="4"/>
  <c r="C35" i="1" s="1"/>
  <c r="AR36" i="4"/>
  <c r="B34" i="4"/>
  <c r="B34" i="1" s="1"/>
  <c r="T92" i="20"/>
  <c r="U92" i="20" s="1"/>
  <c r="AW92" i="20"/>
  <c r="BM64" i="22"/>
  <c r="BK64" i="22"/>
  <c r="BI64" i="22"/>
  <c r="AS64" i="22"/>
  <c r="BG35" i="4"/>
  <c r="AT34" i="4"/>
  <c r="AP36" i="4"/>
  <c r="W34" i="4"/>
  <c r="X34" i="4" s="1"/>
  <c r="AM34" i="1" a="1"/>
  <c r="AM34" i="1" l="1"/>
  <c r="AN34" i="1" s="1"/>
  <c r="V92" i="20"/>
  <c r="AO93" i="20"/>
  <c r="AH93" i="20"/>
  <c r="AF93" i="20"/>
  <c r="BN64" i="22"/>
  <c r="AF64" i="22"/>
  <c r="AY93" i="20"/>
  <c r="AH64" i="22"/>
  <c r="BO64" i="22"/>
  <c r="BP64" i="22"/>
  <c r="AY64" i="22"/>
  <c r="F34" i="1"/>
  <c r="AN34" i="4"/>
  <c r="AM34" i="4" s="1"/>
  <c r="G34" i="1" s="1"/>
  <c r="S34" i="4"/>
  <c r="CY33" i="1" a="1"/>
  <c r="CY33" i="1" s="1"/>
  <c r="CZ33" i="1" a="1"/>
  <c r="CZ33" i="1" s="1"/>
  <c r="CX33" i="1" a="1"/>
  <c r="CX33" i="1" s="1"/>
  <c r="AJ34" i="1" a="1"/>
  <c r="AJ34" i="1" l="1"/>
  <c r="CU34" i="1" a="1"/>
  <c r="CU34" i="1" s="1"/>
  <c r="AS93" i="20"/>
  <c r="BH93" i="20"/>
  <c r="BL93" i="20"/>
  <c r="T93" i="20"/>
  <c r="BJ93" i="20"/>
  <c r="E64" i="22"/>
  <c r="AJ64" i="22"/>
  <c r="Q64" i="22" s="1"/>
  <c r="R64" i="22" s="1"/>
  <c r="E93" i="20"/>
  <c r="J93" i="20"/>
  <c r="L64" i="22"/>
  <c r="J64" i="22"/>
  <c r="K64" i="22" s="1"/>
  <c r="AI64" i="22"/>
  <c r="H34" i="1"/>
  <c r="AW34" i="4"/>
  <c r="T34" i="4" s="1"/>
  <c r="U34" i="4" s="1"/>
  <c r="I34" i="1" s="1"/>
  <c r="CT34" i="1" l="1" a="1"/>
  <c r="CT34" i="1" s="1"/>
  <c r="DE34" i="1" s="1"/>
  <c r="CP34" i="1"/>
  <c r="CS34" i="1" a="1"/>
  <c r="CS34" i="1" s="1"/>
  <c r="DD34" i="1" s="1"/>
  <c r="CV34" i="1" a="1"/>
  <c r="CV34" i="1" s="1"/>
  <c r="DG34" i="1" s="1"/>
  <c r="AG93" i="20"/>
  <c r="I93" i="20" s="1"/>
  <c r="BN93" i="20"/>
  <c r="AX93" i="20"/>
  <c r="AJ93" i="20" s="1"/>
  <c r="Q93" i="20" s="1"/>
  <c r="AL93" i="20" s="1"/>
  <c r="BO93" i="20"/>
  <c r="AE93" i="20"/>
  <c r="BM93" i="20"/>
  <c r="K93" i="20"/>
  <c r="AU93" i="20" s="1"/>
  <c r="P64" i="22"/>
  <c r="AK64" i="22" s="1"/>
  <c r="BL65" i="22"/>
  <c r="BJ65" i="22"/>
  <c r="AU64" i="22"/>
  <c r="AC65" i="22"/>
  <c r="Z65" i="22" s="1"/>
  <c r="AQ66" i="22"/>
  <c r="AV64" i="22"/>
  <c r="AR66" i="22"/>
  <c r="AD65" i="22"/>
  <c r="AA65" i="22" s="1"/>
  <c r="F64" i="22"/>
  <c r="AL64" i="22"/>
  <c r="DF34" i="1"/>
  <c r="V34" i="4"/>
  <c r="AO35" i="4"/>
  <c r="DH34" i="1"/>
  <c r="DJ34" i="1"/>
  <c r="BI94" i="20" l="1"/>
  <c r="D93" i="20"/>
  <c r="F93" i="20" s="1"/>
  <c r="AT93" i="20" s="1"/>
  <c r="AI93" i="20"/>
  <c r="AQ95" i="20"/>
  <c r="AC94" i="20"/>
  <c r="Z94" i="20" s="1"/>
  <c r="H94" i="20" s="1"/>
  <c r="H65" i="22"/>
  <c r="AG65" i="22"/>
  <c r="I65" i="22" s="1"/>
  <c r="W64" i="22"/>
  <c r="X64" i="22" s="1"/>
  <c r="AT64" i="22"/>
  <c r="AB65" i="22"/>
  <c r="Y65" i="22" s="1"/>
  <c r="AP66" i="22"/>
  <c r="BH65" i="22"/>
  <c r="O65" i="22"/>
  <c r="AX65" i="22"/>
  <c r="B64" i="22"/>
  <c r="BL35" i="4"/>
  <c r="AX35" i="4" s="1"/>
  <c r="AS35" i="4"/>
  <c r="BJ35" i="4"/>
  <c r="BH35" i="4"/>
  <c r="AE35" i="4" s="1"/>
  <c r="D35" i="4" s="1"/>
  <c r="DK34" i="1"/>
  <c r="DI34" i="1"/>
  <c r="AP95" i="20" l="1"/>
  <c r="DO34" i="1" a="1"/>
  <c r="DO34" i="1" s="1"/>
  <c r="AB94" i="20"/>
  <c r="Y94" i="20" s="1"/>
  <c r="C94" i="20" s="1"/>
  <c r="DM34" i="1" a="1"/>
  <c r="DM34" i="1" s="1"/>
  <c r="DL34" i="1" a="1"/>
  <c r="DL34" i="1" s="1"/>
  <c r="DP34" i="1"/>
  <c r="DQ34" i="1" s="1"/>
  <c r="DN34" i="1" a="1"/>
  <c r="DN34" i="1" s="1"/>
  <c r="BG94" i="20"/>
  <c r="P93" i="20"/>
  <c r="C65" i="22"/>
  <c r="AE65" i="22"/>
  <c r="D65" i="22" s="1"/>
  <c r="AN64" i="22"/>
  <c r="AM64" i="22" s="1"/>
  <c r="S64" i="22"/>
  <c r="AH35" i="4"/>
  <c r="BN35" i="4"/>
  <c r="AG35" i="4"/>
  <c r="AY35" i="4"/>
  <c r="BO35" i="4"/>
  <c r="BM35" i="4"/>
  <c r="AF35" i="4"/>
  <c r="DR34" i="1" l="1"/>
  <c r="CW34" i="1" s="1"/>
  <c r="DB35" i="1" s="1"/>
  <c r="DA35" i="1"/>
  <c r="AK35" i="1" s="1"/>
  <c r="AK93" i="20"/>
  <c r="B93" i="20" s="1"/>
  <c r="R93" i="20"/>
  <c r="AW64" i="22"/>
  <c r="T64" i="22"/>
  <c r="U64" i="22" s="1"/>
  <c r="I35" i="4"/>
  <c r="E35" i="4"/>
  <c r="AJ35" i="4"/>
  <c r="Q35" i="4" s="1"/>
  <c r="J35" i="4"/>
  <c r="AI35" i="4"/>
  <c r="AT65" i="22"/>
  <c r="AU65" i="22"/>
  <c r="AM35" i="1" a="1"/>
  <c r="CP35" i="1" l="1"/>
  <c r="CP36" i="1" s="1"/>
  <c r="CP37" i="1" s="1"/>
  <c r="CP38" i="1" s="1"/>
  <c r="K35" i="4"/>
  <c r="AC36" i="4" s="1"/>
  <c r="Z36" i="4" s="1"/>
  <c r="H36" i="4" s="1"/>
  <c r="D36" i="1" s="1"/>
  <c r="AV93" i="20"/>
  <c r="AD94" i="20"/>
  <c r="AA94" i="20" s="1"/>
  <c r="AR95" i="20"/>
  <c r="W93" i="20"/>
  <c r="X93" i="20" s="1"/>
  <c r="BK94" i="20"/>
  <c r="V64" i="22"/>
  <c r="AO65" i="22"/>
  <c r="AM35" i="1"/>
  <c r="AN35" i="1" s="1"/>
  <c r="F35" i="4"/>
  <c r="AB36" i="4" s="1"/>
  <c r="Y36" i="4" s="1"/>
  <c r="AL35" i="4"/>
  <c r="AU35" i="4"/>
  <c r="AQ37" i="4"/>
  <c r="BI36" i="4"/>
  <c r="P35" i="4"/>
  <c r="AK35" i="4" s="1"/>
  <c r="AL35" i="1"/>
  <c r="AV65" i="22"/>
  <c r="AJ35" i="1" a="1"/>
  <c r="R35" i="4" l="1"/>
  <c r="W35" i="4" s="1"/>
  <c r="X35" i="4" s="1"/>
  <c r="AN35" i="4" s="1"/>
  <c r="AM35" i="4" s="1"/>
  <c r="G35" i="1" s="1"/>
  <c r="AN93" i="20"/>
  <c r="AM93" i="20" s="1"/>
  <c r="S93" i="20"/>
  <c r="O94" i="20"/>
  <c r="AS65" i="22"/>
  <c r="BK65" i="22"/>
  <c r="BM65" i="22"/>
  <c r="BI65" i="22"/>
  <c r="AT35" i="4"/>
  <c r="AJ35" i="1"/>
  <c r="B35" i="4"/>
  <c r="AP37" i="4"/>
  <c r="BG36" i="4"/>
  <c r="AD36" i="4" l="1"/>
  <c r="AA36" i="4" s="1"/>
  <c r="O36" i="4" s="1"/>
  <c r="E36" i="1" s="1"/>
  <c r="BK36" i="4"/>
  <c r="AR37" i="4"/>
  <c r="AV35" i="4"/>
  <c r="AW93" i="20"/>
  <c r="U93" i="20"/>
  <c r="AH65" i="22"/>
  <c r="BO65" i="22"/>
  <c r="AY94" i="20"/>
  <c r="AF94" i="20"/>
  <c r="S35" i="4"/>
  <c r="H35" i="1" s="1"/>
  <c r="AH94" i="20"/>
  <c r="F35" i="1"/>
  <c r="BN65" i="22"/>
  <c r="AF65" i="22"/>
  <c r="BP65" i="22"/>
  <c r="AY65" i="22"/>
  <c r="CU35" i="1" a="1"/>
  <c r="CU35" i="1" s="1"/>
  <c r="CV35" i="1" a="1"/>
  <c r="CV35" i="1" s="1"/>
  <c r="CS35" i="1" a="1"/>
  <c r="CS35" i="1" s="1"/>
  <c r="CT35" i="1" a="1"/>
  <c r="CT35" i="1" s="1"/>
  <c r="C36" i="4"/>
  <c r="C36" i="1" s="1"/>
  <c r="B35" i="1"/>
  <c r="T65" i="22"/>
  <c r="AW35" i="4" l="1"/>
  <c r="T35" i="4" s="1"/>
  <c r="U35" i="4" s="1"/>
  <c r="I35" i="1" s="1"/>
  <c r="V93" i="20"/>
  <c r="AO94" i="20"/>
  <c r="E94" i="20"/>
  <c r="E65" i="22"/>
  <c r="AJ65" i="22"/>
  <c r="Q65" i="22" s="1"/>
  <c r="R65" i="22" s="1"/>
  <c r="J94" i="20"/>
  <c r="AI65" i="22"/>
  <c r="P65" i="22" s="1"/>
  <c r="AK65" i="22" s="1"/>
  <c r="J65" i="22"/>
  <c r="K65" i="22" s="1"/>
  <c r="DE35" i="1"/>
  <c r="DD35" i="1"/>
  <c r="DG35" i="1"/>
  <c r="DF35" i="1"/>
  <c r="DH35" i="1"/>
  <c r="DK35" i="1"/>
  <c r="DI35" i="1"/>
  <c r="DJ35" i="1"/>
  <c r="V35" i="4" l="1"/>
  <c r="AO36" i="4"/>
  <c r="BL36" i="4" s="1"/>
  <c r="AX36" i="4" s="1"/>
  <c r="BJ94" i="20"/>
  <c r="BL94" i="20"/>
  <c r="AS94" i="20"/>
  <c r="BH94" i="20"/>
  <c r="BL66" i="22"/>
  <c r="AD66" i="22"/>
  <c r="AA66" i="22" s="1"/>
  <c r="AR67" i="22"/>
  <c r="F65" i="22"/>
  <c r="W65" i="22" s="1"/>
  <c r="X65" i="22" s="1"/>
  <c r="AL65" i="22"/>
  <c r="B65" i="22" s="1"/>
  <c r="BJ66" i="22"/>
  <c r="AC66" i="22"/>
  <c r="Z66" i="22" s="1"/>
  <c r="AQ67" i="22"/>
  <c r="DO35" i="1" a="1"/>
  <c r="DO35" i="1" s="1"/>
  <c r="DM35" i="1" a="1"/>
  <c r="DM35" i="1" s="1"/>
  <c r="DL35" i="1" a="1"/>
  <c r="DL35" i="1" s="1"/>
  <c r="DP35" i="1"/>
  <c r="DN35" i="1" a="1"/>
  <c r="DN35" i="1" s="1"/>
  <c r="BH36" i="4" l="1"/>
  <c r="AS36" i="4"/>
  <c r="BJ36" i="4"/>
  <c r="AH36" i="4" s="1"/>
  <c r="J36" i="4" s="1"/>
  <c r="AE94" i="20"/>
  <c r="BM94" i="20"/>
  <c r="AX94" i="20"/>
  <c r="AJ94" i="20" s="1"/>
  <c r="Q94" i="20" s="1"/>
  <c r="BO94" i="20"/>
  <c r="AG94" i="20"/>
  <c r="BN94" i="20"/>
  <c r="AG66" i="22"/>
  <c r="I66" i="22" s="1"/>
  <c r="H66" i="22"/>
  <c r="BH66" i="22"/>
  <c r="AP67" i="22"/>
  <c r="AB66" i="22"/>
  <c r="Y66" i="22" s="1"/>
  <c r="AX66" i="22"/>
  <c r="O66" i="22"/>
  <c r="S65" i="22"/>
  <c r="AN65" i="22"/>
  <c r="AM65" i="22" s="1"/>
  <c r="AY36" i="4"/>
  <c r="BO36" i="4"/>
  <c r="DA36" i="1"/>
  <c r="AK36" i="1" s="1"/>
  <c r="DQ35" i="1"/>
  <c r="DR35" i="1" s="1"/>
  <c r="CW35" i="1" s="1"/>
  <c r="DB36" i="1" s="1"/>
  <c r="AM36" i="1" a="1"/>
  <c r="BM36" i="4" l="1"/>
  <c r="AE36" i="4"/>
  <c r="D36" i="4" s="1"/>
  <c r="AG36" i="4"/>
  <c r="I36" i="4" s="1"/>
  <c r="AF36" i="4"/>
  <c r="E36" i="4" s="1"/>
  <c r="BN36" i="4"/>
  <c r="AI36" i="4"/>
  <c r="P36" i="4" s="1"/>
  <c r="I94" i="20"/>
  <c r="K94" i="20" s="1"/>
  <c r="BI95" i="20" s="1"/>
  <c r="AL94" i="20"/>
  <c r="D94" i="20"/>
  <c r="F94" i="20" s="1"/>
  <c r="AI94" i="20"/>
  <c r="C66" i="22"/>
  <c r="AE66" i="22"/>
  <c r="D66" i="22" s="1"/>
  <c r="AW65" i="22"/>
  <c r="U65" i="22"/>
  <c r="AM36" i="1"/>
  <c r="AN36" i="1" s="1"/>
  <c r="AL36" i="1"/>
  <c r="AJ36" i="1" a="1"/>
  <c r="AJ36" i="4" l="1"/>
  <c r="Q36" i="4" s="1"/>
  <c r="R36" i="4" s="1"/>
  <c r="AD37" i="4" s="1"/>
  <c r="AA37" i="4" s="1"/>
  <c r="AK36" i="4"/>
  <c r="K36" i="4"/>
  <c r="AC37" i="4" s="1"/>
  <c r="Z37" i="4" s="1"/>
  <c r="P94" i="20"/>
  <c r="AP96" i="20"/>
  <c r="AT94" i="20"/>
  <c r="AT95" i="20" s="1"/>
  <c r="BG95" i="20"/>
  <c r="AB95" i="20"/>
  <c r="Y95" i="20" s="1"/>
  <c r="AU94" i="20"/>
  <c r="AU95" i="20" s="1"/>
  <c r="AQ96" i="20"/>
  <c r="AC95" i="20"/>
  <c r="Z95" i="20" s="1"/>
  <c r="AO66" i="22"/>
  <c r="V65" i="22"/>
  <c r="AJ36" i="1"/>
  <c r="F36" i="4"/>
  <c r="AB37" i="4" s="1"/>
  <c r="Y37" i="4" s="1"/>
  <c r="C37" i="4" l="1"/>
  <c r="C37" i="1" s="1"/>
  <c r="H37" i="4"/>
  <c r="D37" i="1" s="1"/>
  <c r="AL36" i="4"/>
  <c r="B36" i="4" s="1"/>
  <c r="B36" i="1" s="1"/>
  <c r="BK37" i="4"/>
  <c r="AQ38" i="4"/>
  <c r="AU36" i="4"/>
  <c r="BI37" i="4"/>
  <c r="C95" i="20"/>
  <c r="H95" i="20"/>
  <c r="AK94" i="20"/>
  <c r="B94" i="20" s="1"/>
  <c r="R94" i="20"/>
  <c r="BI66" i="22"/>
  <c r="BM66" i="22"/>
  <c r="BK66" i="22"/>
  <c r="AS66" i="22"/>
  <c r="BG37" i="4"/>
  <c r="AP38" i="4"/>
  <c r="AT36" i="4"/>
  <c r="W36" i="4"/>
  <c r="X36" i="4" s="1"/>
  <c r="AR38" i="4"/>
  <c r="AV36" i="4"/>
  <c r="AD95" i="20" l="1"/>
  <c r="AA95" i="20" s="1"/>
  <c r="AV94" i="20"/>
  <c r="AV95" i="20" s="1"/>
  <c r="AR96" i="20"/>
  <c r="BK95" i="20"/>
  <c r="W94" i="20"/>
  <c r="X94" i="20" s="1"/>
  <c r="AY66" i="22"/>
  <c r="BP66" i="22"/>
  <c r="BN66" i="22"/>
  <c r="AF66" i="22"/>
  <c r="AY95" i="20"/>
  <c r="AF95" i="20"/>
  <c r="BO66" i="22"/>
  <c r="AH66" i="22"/>
  <c r="AH95" i="20"/>
  <c r="O37" i="4"/>
  <c r="E37" i="1" s="1"/>
  <c r="F36" i="1"/>
  <c r="AN36" i="4"/>
  <c r="AM36" i="4" s="1"/>
  <c r="G36" i="1" s="1"/>
  <c r="S36" i="4"/>
  <c r="AN94" i="20" l="1"/>
  <c r="AM94" i="20" s="1"/>
  <c r="S94" i="20"/>
  <c r="O95" i="20"/>
  <c r="J95" i="20"/>
  <c r="E66" i="22"/>
  <c r="AJ66" i="22"/>
  <c r="Q66" i="22" s="1"/>
  <c r="R66" i="22" s="1"/>
  <c r="J66" i="22"/>
  <c r="K66" i="22" s="1"/>
  <c r="AI66" i="22"/>
  <c r="E95" i="20"/>
  <c r="AW36" i="4"/>
  <c r="H36" i="1"/>
  <c r="CU36" i="1" a="1"/>
  <c r="CU36" i="1" s="1"/>
  <c r="CT36" i="1" a="1"/>
  <c r="CT36" i="1" s="1"/>
  <c r="CV36" i="1" a="1"/>
  <c r="CV36" i="1" s="1"/>
  <c r="CS36" i="1" a="1"/>
  <c r="CS36" i="1" s="1"/>
  <c r="T94" i="20" l="1"/>
  <c r="U94" i="20" s="1"/>
  <c r="AW94" i="20"/>
  <c r="P66" i="22"/>
  <c r="AK66" i="22" s="1"/>
  <c r="BL67" i="22"/>
  <c r="BJ67" i="22"/>
  <c r="AU66" i="22"/>
  <c r="AC67" i="22"/>
  <c r="Z67" i="22" s="1"/>
  <c r="AQ68" i="22"/>
  <c r="AV66" i="22"/>
  <c r="AR68" i="22"/>
  <c r="AD67" i="22"/>
  <c r="AA67" i="22" s="1"/>
  <c r="F66" i="22"/>
  <c r="W66" i="22" s="1"/>
  <c r="X66" i="22" s="1"/>
  <c r="AL66" i="22"/>
  <c r="DD36" i="1"/>
  <c r="DG36" i="1"/>
  <c r="DE36" i="1"/>
  <c r="DF36" i="1"/>
  <c r="T36" i="4"/>
  <c r="U36" i="4" s="1"/>
  <c r="I36" i="1" s="1"/>
  <c r="AO37" i="4"/>
  <c r="V36" i="4"/>
  <c r="DK36" i="1"/>
  <c r="DJ36" i="1"/>
  <c r="DI36" i="1"/>
  <c r="DH36" i="1"/>
  <c r="V94" i="20" l="1"/>
  <c r="AO95" i="20"/>
  <c r="AN66" i="22"/>
  <c r="AM66" i="22" s="1"/>
  <c r="AT66" i="22"/>
  <c r="AB67" i="22"/>
  <c r="Y67" i="22" s="1"/>
  <c r="AP68" i="22"/>
  <c r="BH67" i="22"/>
  <c r="H67" i="22"/>
  <c r="AG67" i="22"/>
  <c r="I67" i="22" s="1"/>
  <c r="AX67" i="22"/>
  <c r="O67" i="22"/>
  <c r="B66" i="22"/>
  <c r="DN36" i="1" a="1"/>
  <c r="DN36" i="1" s="1"/>
  <c r="DO36" i="1" a="1"/>
  <c r="DO36" i="1" s="1"/>
  <c r="DL36" i="1" a="1"/>
  <c r="DL36" i="1" s="1"/>
  <c r="DM36" i="1" a="1"/>
  <c r="DM36" i="1" s="1"/>
  <c r="DP36" i="1"/>
  <c r="BJ37" i="4"/>
  <c r="AH37" i="4" s="1"/>
  <c r="J37" i="4" s="1"/>
  <c r="BL37" i="4"/>
  <c r="AX37" i="4" s="1"/>
  <c r="BH37" i="4"/>
  <c r="AE37" i="4" s="1"/>
  <c r="D37" i="4" s="1"/>
  <c r="AS37" i="4"/>
  <c r="AS95" i="20" l="1"/>
  <c r="BL95" i="20"/>
  <c r="T95" i="20"/>
  <c r="BJ95" i="20"/>
  <c r="BH95" i="20"/>
  <c r="S66" i="22"/>
  <c r="C67" i="22"/>
  <c r="AE67" i="22"/>
  <c r="D67" i="22" s="1"/>
  <c r="BO37" i="4"/>
  <c r="AY37" i="4"/>
  <c r="AI37" i="4" s="1"/>
  <c r="P37" i="4" s="1"/>
  <c r="AF37" i="4"/>
  <c r="BM37" i="4"/>
  <c r="AG37" i="4"/>
  <c r="BN37" i="4"/>
  <c r="DA37" i="1"/>
  <c r="AK37" i="1" s="1"/>
  <c r="DQ36" i="1"/>
  <c r="DR36" i="1" s="1"/>
  <c r="CW36" i="1" s="1"/>
  <c r="DB37" i="1" s="1"/>
  <c r="AE95" i="20" l="1"/>
  <c r="BM95" i="20"/>
  <c r="AG95" i="20"/>
  <c r="BN95" i="20"/>
  <c r="BO95" i="20"/>
  <c r="AX95" i="20"/>
  <c r="AJ95" i="20" s="1"/>
  <c r="Q95" i="20" s="1"/>
  <c r="T66" i="22"/>
  <c r="U66" i="22" s="1"/>
  <c r="AW66" i="22"/>
  <c r="I37" i="4"/>
  <c r="AL37" i="1"/>
  <c r="E37" i="4"/>
  <c r="AJ37" i="4"/>
  <c r="Q37" i="4" s="1"/>
  <c r="R37" i="4" s="1"/>
  <c r="AD38" i="4" s="1"/>
  <c r="AA38" i="4" s="1"/>
  <c r="AV37" i="4" l="1"/>
  <c r="AK37" i="4"/>
  <c r="K37" i="4"/>
  <c r="AC38" i="4" s="1"/>
  <c r="Z38" i="4" s="1"/>
  <c r="AL95" i="20"/>
  <c r="I95" i="20"/>
  <c r="K95" i="20" s="1"/>
  <c r="BI96" i="20" s="1"/>
  <c r="D95" i="20"/>
  <c r="F95" i="20" s="1"/>
  <c r="AI95" i="20"/>
  <c r="AO67" i="22"/>
  <c r="V66" i="22"/>
  <c r="BK38" i="4"/>
  <c r="AR39" i="4"/>
  <c r="AL37" i="4"/>
  <c r="F37" i="4"/>
  <c r="AB38" i="4" s="1"/>
  <c r="Y38" i="4" s="1"/>
  <c r="AU67" i="22"/>
  <c r="AV67" i="22"/>
  <c r="H38" i="4" l="1"/>
  <c r="D38" i="1" s="1"/>
  <c r="B37" i="4"/>
  <c r="B37" i="1" s="1"/>
  <c r="AQ39" i="4"/>
  <c r="AU37" i="4"/>
  <c r="BI38" i="4"/>
  <c r="AB96" i="20"/>
  <c r="Y96" i="20" s="1"/>
  <c r="AP97" i="20"/>
  <c r="P95" i="20"/>
  <c r="AC96" i="20"/>
  <c r="Z96" i="20" s="1"/>
  <c r="AQ97" i="20"/>
  <c r="BG96" i="20"/>
  <c r="BK67" i="22"/>
  <c r="AS67" i="22"/>
  <c r="BM67" i="22"/>
  <c r="BI67" i="22"/>
  <c r="AT37" i="4"/>
  <c r="AP39" i="4"/>
  <c r="BG38" i="4"/>
  <c r="W37" i="4"/>
  <c r="X37" i="4" s="1"/>
  <c r="O38" i="4"/>
  <c r="E38" i="1" s="1"/>
  <c r="AT67" i="22"/>
  <c r="AM37" i="1" a="1"/>
  <c r="AM37" i="1" l="1"/>
  <c r="AN37" i="1" s="1"/>
  <c r="H96" i="20"/>
  <c r="AK95" i="20"/>
  <c r="B95" i="20" s="1"/>
  <c r="R95" i="20"/>
  <c r="C96" i="20"/>
  <c r="AF96" i="20"/>
  <c r="AH96" i="20"/>
  <c r="BO67" i="22"/>
  <c r="AH67" i="22"/>
  <c r="BN67" i="22"/>
  <c r="AF67" i="22"/>
  <c r="BP67" i="22"/>
  <c r="AY67" i="22"/>
  <c r="C38" i="4"/>
  <c r="C38" i="1" s="1"/>
  <c r="AN37" i="4"/>
  <c r="AM37" i="4" s="1"/>
  <c r="G37" i="1" s="1"/>
  <c r="F37" i="1"/>
  <c r="S37" i="4"/>
  <c r="AJ37" i="1" a="1"/>
  <c r="AJ37" i="1" l="1"/>
  <c r="CS37" i="1" a="1"/>
  <c r="CS37" i="1" s="1"/>
  <c r="DD37" i="1" s="1"/>
  <c r="AD96" i="20"/>
  <c r="AA96" i="20" s="1"/>
  <c r="AR97" i="20"/>
  <c r="BK96" i="20"/>
  <c r="W95" i="20"/>
  <c r="X95" i="20" s="1"/>
  <c r="J96" i="20"/>
  <c r="J67" i="22"/>
  <c r="K67" i="22" s="1"/>
  <c r="AI67" i="22"/>
  <c r="AJ67" i="22"/>
  <c r="Q67" i="22" s="1"/>
  <c r="R67" i="22" s="1"/>
  <c r="E67" i="22"/>
  <c r="E96" i="20"/>
  <c r="CV37" i="1" a="1"/>
  <c r="CV37" i="1" s="1"/>
  <c r="DG37" i="1" s="1"/>
  <c r="CT37" i="1" a="1"/>
  <c r="CT37" i="1" s="1"/>
  <c r="DE37" i="1" s="1"/>
  <c r="AW37" i="4"/>
  <c r="T37" i="4" s="1"/>
  <c r="U37" i="4" s="1"/>
  <c r="I37" i="1" s="1"/>
  <c r="H37" i="1"/>
  <c r="DH37" i="1"/>
  <c r="CU37" i="1" l="1" a="1"/>
  <c r="CU37" i="1" s="1"/>
  <c r="AN95" i="20"/>
  <c r="AM95" i="20" s="1"/>
  <c r="S95" i="20"/>
  <c r="O96" i="20"/>
  <c r="AY96" i="20"/>
  <c r="AR69" i="22"/>
  <c r="AD68" i="22"/>
  <c r="AA68" i="22" s="1"/>
  <c r="BL68" i="22"/>
  <c r="P67" i="22"/>
  <c r="AK67" i="22" s="1"/>
  <c r="F67" i="22"/>
  <c r="AL67" i="22"/>
  <c r="BJ68" i="22"/>
  <c r="AQ69" i="22"/>
  <c r="AC68" i="22"/>
  <c r="Z68" i="22" s="1"/>
  <c r="AO38" i="4"/>
  <c r="V37" i="4"/>
  <c r="T67" i="22"/>
  <c r="DI37" i="1"/>
  <c r="DK37" i="1"/>
  <c r="DF37" i="1" l="1"/>
  <c r="AW95" i="20"/>
  <c r="U95" i="20"/>
  <c r="H68" i="22"/>
  <c r="AG68" i="22"/>
  <c r="I68" i="22" s="1"/>
  <c r="W67" i="22"/>
  <c r="X67" i="22" s="1"/>
  <c r="AB68" i="22"/>
  <c r="Y68" i="22" s="1"/>
  <c r="AP69" i="22"/>
  <c r="BH68" i="22"/>
  <c r="B67" i="22"/>
  <c r="AX68" i="22"/>
  <c r="O68" i="22"/>
  <c r="BL38" i="4"/>
  <c r="AX38" i="4" s="1"/>
  <c r="BJ38" i="4"/>
  <c r="AS38" i="4"/>
  <c r="BH38" i="4"/>
  <c r="AE38" i="4" s="1"/>
  <c r="D38" i="4" s="1"/>
  <c r="DJ37" i="1"/>
  <c r="DM37" i="1" l="1" a="1"/>
  <c r="DM37" i="1" s="1"/>
  <c r="DO37" i="1" a="1"/>
  <c r="DO37" i="1" s="1"/>
  <c r="DN37" i="1" a="1"/>
  <c r="DN37" i="1" s="1"/>
  <c r="DP37" i="1"/>
  <c r="DA38" i="1" s="1"/>
  <c r="AK38" i="1" s="1"/>
  <c r="DL37" i="1" a="1"/>
  <c r="DL37" i="1" s="1"/>
  <c r="AH38" i="4"/>
  <c r="J38" i="4" s="1"/>
  <c r="AO96" i="20"/>
  <c r="V95" i="20"/>
  <c r="AN67" i="22"/>
  <c r="AM67" i="22" s="1"/>
  <c r="S67" i="22"/>
  <c r="U67" i="22" s="1"/>
  <c r="C68" i="22"/>
  <c r="AE68" i="22"/>
  <c r="D68" i="22" s="1"/>
  <c r="AF38" i="4"/>
  <c r="BM38" i="4"/>
  <c r="AG38" i="4"/>
  <c r="BN38" i="4"/>
  <c r="BO38" i="4"/>
  <c r="AY38" i="4"/>
  <c r="AI38" i="4" s="1"/>
  <c r="P38" i="4" s="1"/>
  <c r="DQ37" i="1" l="1"/>
  <c r="DR37" i="1" s="1"/>
  <c r="CW37" i="1" s="1"/>
  <c r="DB38" i="1" s="1"/>
  <c r="AL38" i="1" s="1"/>
  <c r="AU38" i="4"/>
  <c r="AS96" i="20"/>
  <c r="BJ96" i="20"/>
  <c r="BL96" i="20"/>
  <c r="BH96" i="20"/>
  <c r="AW67" i="22"/>
  <c r="I38" i="4"/>
  <c r="AK38" i="4" s="1"/>
  <c r="E38" i="4"/>
  <c r="AJ38" i="4"/>
  <c r="Q38" i="4" s="1"/>
  <c r="R38" i="4" s="1"/>
  <c r="AD39" i="4" s="1"/>
  <c r="AA39" i="4" s="1"/>
  <c r="AM38" i="1" a="1"/>
  <c r="AJ38" i="1" a="1"/>
  <c r="K38" i="4" l="1"/>
  <c r="AM38" i="1"/>
  <c r="AN38" i="1" s="1"/>
  <c r="AJ38" i="1"/>
  <c r="AV38" i="4"/>
  <c r="AE96" i="20"/>
  <c r="BM96" i="20"/>
  <c r="BO96" i="20"/>
  <c r="AX96" i="20"/>
  <c r="AJ96" i="20" s="1"/>
  <c r="Q96" i="20" s="1"/>
  <c r="BN96" i="20"/>
  <c r="AG96" i="20"/>
  <c r="BK39" i="4"/>
  <c r="AO68" i="22"/>
  <c r="V67" i="22"/>
  <c r="AR40" i="4"/>
  <c r="F38" i="4"/>
  <c r="AB39" i="4" s="1"/>
  <c r="Y39" i="4" s="1"/>
  <c r="AL38" i="4"/>
  <c r="B38" i="4" s="1"/>
  <c r="B38" i="1" s="1"/>
  <c r="AC39" i="4" l="1"/>
  <c r="Z39" i="4" s="1"/>
  <c r="H39" i="4" s="1"/>
  <c r="D39" i="1" s="1"/>
  <c r="BI39" i="4"/>
  <c r="AQ40" i="4"/>
  <c r="O39" i="4"/>
  <c r="E39" i="1" s="1"/>
  <c r="I96" i="20"/>
  <c r="K96" i="20" s="1"/>
  <c r="BI97" i="20" s="1"/>
  <c r="AL96" i="20"/>
  <c r="D96" i="20"/>
  <c r="F96" i="20" s="1"/>
  <c r="AI96" i="20"/>
  <c r="BM68" i="22"/>
  <c r="BK68" i="22"/>
  <c r="AS68" i="22"/>
  <c r="BI68" i="22"/>
  <c r="AP40" i="4"/>
  <c r="AT38" i="4"/>
  <c r="W38" i="4"/>
  <c r="X38" i="4" s="1"/>
  <c r="BG39" i="4"/>
  <c r="AT96" i="20" l="1"/>
  <c r="AT97" i="20" s="1"/>
  <c r="AP98" i="20"/>
  <c r="AB97" i="20"/>
  <c r="Y97" i="20" s="1"/>
  <c r="AF97" i="20" s="1"/>
  <c r="BG97" i="20"/>
  <c r="P96" i="20"/>
  <c r="AQ98" i="20"/>
  <c r="AC97" i="20"/>
  <c r="Z97" i="20" s="1"/>
  <c r="AH97" i="20" s="1"/>
  <c r="AU96" i="20"/>
  <c r="AU97" i="20" s="1"/>
  <c r="BO68" i="22"/>
  <c r="AH68" i="22"/>
  <c r="BP68" i="22"/>
  <c r="AY68" i="22"/>
  <c r="BN68" i="22"/>
  <c r="AF68" i="22"/>
  <c r="F38" i="1"/>
  <c r="AN38" i="4"/>
  <c r="AM38" i="4" s="1"/>
  <c r="G38" i="1" s="1"/>
  <c r="S38" i="4"/>
  <c r="C39" i="4"/>
  <c r="C39" i="1" s="1"/>
  <c r="AK96" i="20" l="1"/>
  <c r="B96" i="20" s="1"/>
  <c r="R96" i="20"/>
  <c r="C97" i="20"/>
  <c r="H97" i="20"/>
  <c r="E68" i="22"/>
  <c r="AJ68" i="22"/>
  <c r="Q68" i="22" s="1"/>
  <c r="R68" i="22" s="1"/>
  <c r="E97" i="20"/>
  <c r="AI68" i="22"/>
  <c r="J68" i="22"/>
  <c r="K68" i="22" s="1"/>
  <c r="J97" i="20"/>
  <c r="AW38" i="4"/>
  <c r="T38" i="4" s="1"/>
  <c r="U38" i="4" s="1"/>
  <c r="I38" i="1" s="1"/>
  <c r="H38" i="1"/>
  <c r="CV38" i="1" a="1"/>
  <c r="CV38" i="1" s="1"/>
  <c r="CS38" i="1" a="1"/>
  <c r="CS38" i="1" s="1"/>
  <c r="CT38" i="1" a="1"/>
  <c r="CT38" i="1" s="1"/>
  <c r="CU38" i="1" a="1"/>
  <c r="CU38" i="1" s="1"/>
  <c r="AV96" i="20" l="1"/>
  <c r="AV97" i="20" s="1"/>
  <c r="AR98" i="20"/>
  <c r="AD97" i="20"/>
  <c r="AA97" i="20" s="1"/>
  <c r="BK97" i="20"/>
  <c r="W96" i="20"/>
  <c r="X96" i="20" s="1"/>
  <c r="BL69" i="22"/>
  <c r="P68" i="22"/>
  <c r="AK68" i="22" s="1"/>
  <c r="AV68" i="22"/>
  <c r="AD69" i="22"/>
  <c r="AA69" i="22" s="1"/>
  <c r="O69" i="22" s="1"/>
  <c r="AR70" i="22"/>
  <c r="BJ69" i="22"/>
  <c r="AU68" i="22"/>
  <c r="AC69" i="22"/>
  <c r="Z69" i="22" s="1"/>
  <c r="AQ70" i="22"/>
  <c r="F68" i="22"/>
  <c r="AL68" i="22"/>
  <c r="V38" i="4"/>
  <c r="AO39" i="4"/>
  <c r="DF38" i="1"/>
  <c r="DE38" i="1"/>
  <c r="DD38" i="1"/>
  <c r="DG38" i="1"/>
  <c r="DK38" i="1"/>
  <c r="DH38" i="1"/>
  <c r="DI38" i="1"/>
  <c r="DJ38" i="1"/>
  <c r="AN96" i="20" l="1"/>
  <c r="AM96" i="20" s="1"/>
  <c r="S96" i="20"/>
  <c r="O97" i="20"/>
  <c r="AY97" i="20"/>
  <c r="W68" i="22"/>
  <c r="X68" i="22" s="1"/>
  <c r="AT68" i="22"/>
  <c r="AP70" i="22"/>
  <c r="AB69" i="22"/>
  <c r="Y69" i="22" s="1"/>
  <c r="BH69" i="22"/>
  <c r="B68" i="22"/>
  <c r="H69" i="22"/>
  <c r="AG69" i="22"/>
  <c r="I69" i="22" s="1"/>
  <c r="BJ39" i="4"/>
  <c r="AH39" i="4" s="1"/>
  <c r="J39" i="4" s="1"/>
  <c r="BL39" i="4"/>
  <c r="AX39" i="4" s="1"/>
  <c r="AS39" i="4"/>
  <c r="BH39" i="4"/>
  <c r="AE39" i="4" s="1"/>
  <c r="D39" i="4" s="1"/>
  <c r="DN38" i="1" a="1"/>
  <c r="DN38" i="1" s="1"/>
  <c r="DO38" i="1" a="1"/>
  <c r="DO38" i="1" s="1"/>
  <c r="DM38" i="1" a="1"/>
  <c r="DM38" i="1" s="1"/>
  <c r="DL38" i="1" a="1"/>
  <c r="DL38" i="1" s="1"/>
  <c r="DP38" i="1"/>
  <c r="DA39" i="1" s="1"/>
  <c r="AK39" i="1" s="1"/>
  <c r="AX69" i="22"/>
  <c r="T96" i="20" l="1"/>
  <c r="U96" i="20" s="1"/>
  <c r="AW96" i="20"/>
  <c r="S68" i="22"/>
  <c r="C69" i="22"/>
  <c r="AE69" i="22"/>
  <c r="D69" i="22" s="1"/>
  <c r="AN68" i="22"/>
  <c r="AM68" i="22" s="1"/>
  <c r="BM39" i="4"/>
  <c r="AF39" i="4"/>
  <c r="AY39" i="4"/>
  <c r="AI39" i="4" s="1"/>
  <c r="P39" i="4" s="1"/>
  <c r="BO39" i="4"/>
  <c r="AG39" i="4"/>
  <c r="I39" i="4" s="1"/>
  <c r="K39" i="4" s="1"/>
  <c r="AC40" i="4" s="1"/>
  <c r="Z40" i="4" s="1"/>
  <c r="BN39" i="4"/>
  <c r="DQ38" i="1"/>
  <c r="DR38" i="1" s="1"/>
  <c r="CW38" i="1" s="1"/>
  <c r="DB39" i="1" s="1"/>
  <c r="H40" i="4" l="1"/>
  <c r="D40" i="1" s="1"/>
  <c r="V96" i="20"/>
  <c r="AO97" i="20"/>
  <c r="BI40" i="4"/>
  <c r="AU39" i="4"/>
  <c r="AQ41" i="4"/>
  <c r="T68" i="22"/>
  <c r="U68" i="22" s="1"/>
  <c r="AW68" i="22"/>
  <c r="AL39" i="1"/>
  <c r="E39" i="4"/>
  <c r="AJ39" i="4"/>
  <c r="Q39" i="4" s="1"/>
  <c r="R39" i="4" s="1"/>
  <c r="AD40" i="4" s="1"/>
  <c r="AA40" i="4" s="1"/>
  <c r="AU69" i="22"/>
  <c r="AT69" i="22"/>
  <c r="AK39" i="4"/>
  <c r="BH97" i="20" l="1"/>
  <c r="BJ97" i="20"/>
  <c r="BL97" i="20"/>
  <c r="T97" i="20"/>
  <c r="AS97" i="20"/>
  <c r="V68" i="22"/>
  <c r="AO69" i="22"/>
  <c r="F39" i="4"/>
  <c r="AB40" i="4" s="1"/>
  <c r="Y40" i="4" s="1"/>
  <c r="AL39" i="4"/>
  <c r="B39" i="4" s="1"/>
  <c r="B39" i="1" s="1"/>
  <c r="AV69" i="22"/>
  <c r="AR41" i="4"/>
  <c r="AV39" i="4"/>
  <c r="BK40" i="4"/>
  <c r="AM39" i="1" a="1"/>
  <c r="AM39" i="1" l="1"/>
  <c r="AN39" i="1" s="1"/>
  <c r="AT39" i="4"/>
  <c r="C40" i="4"/>
  <c r="C40" i="1" s="1"/>
  <c r="W39" i="4"/>
  <c r="X39" i="4" s="1"/>
  <c r="F39" i="1" s="1"/>
  <c r="BO97" i="20"/>
  <c r="AX97" i="20"/>
  <c r="AJ97" i="20" s="1"/>
  <c r="Q97" i="20" s="1"/>
  <c r="BN97" i="20"/>
  <c r="AG97" i="20"/>
  <c r="BM97" i="20"/>
  <c r="AE97" i="20"/>
  <c r="BK69" i="22"/>
  <c r="BI69" i="22"/>
  <c r="BM69" i="22"/>
  <c r="AS69" i="22"/>
  <c r="BG40" i="4"/>
  <c r="AP41" i="4"/>
  <c r="O40" i="4"/>
  <c r="E40" i="1" s="1"/>
  <c r="S39" i="4" l="1"/>
  <c r="H39" i="1" s="1"/>
  <c r="AN39" i="4"/>
  <c r="AM39" i="4" s="1"/>
  <c r="G39" i="1" s="1"/>
  <c r="D97" i="20"/>
  <c r="F97" i="20" s="1"/>
  <c r="BG98" i="20" s="1"/>
  <c r="AI97" i="20"/>
  <c r="I97" i="20"/>
  <c r="K97" i="20" s="1"/>
  <c r="BI98" i="20" s="1"/>
  <c r="AL97" i="20"/>
  <c r="BP69" i="22"/>
  <c r="AY69" i="22"/>
  <c r="BN69" i="22"/>
  <c r="AF69" i="22"/>
  <c r="BO69" i="22"/>
  <c r="AH69" i="22"/>
  <c r="T69" i="22"/>
  <c r="AJ39" i="1" a="1"/>
  <c r="AJ39" i="1" l="1"/>
  <c r="CP39" i="1"/>
  <c r="AW39" i="4"/>
  <c r="T39" i="4" s="1"/>
  <c r="U39" i="4" s="1"/>
  <c r="I39" i="1" s="1"/>
  <c r="AQ99" i="20"/>
  <c r="AC98" i="20"/>
  <c r="Z98" i="20" s="1"/>
  <c r="P97" i="20"/>
  <c r="AB98" i="20"/>
  <c r="Y98" i="20" s="1"/>
  <c r="AP99" i="20"/>
  <c r="J69" i="22"/>
  <c r="K69" i="22" s="1"/>
  <c r="AI69" i="22"/>
  <c r="E69" i="22"/>
  <c r="AJ69" i="22"/>
  <c r="Q69" i="22" s="1"/>
  <c r="R69" i="22" s="1"/>
  <c r="CT39" i="1" a="1"/>
  <c r="CT39" i="1" s="1"/>
  <c r="CV39" i="1" a="1"/>
  <c r="CV39" i="1" s="1"/>
  <c r="CS39" i="1" a="1"/>
  <c r="CS39" i="1" s="1"/>
  <c r="CU39" i="1" a="1"/>
  <c r="CU39" i="1" s="1"/>
  <c r="V39" i="4" l="1"/>
  <c r="AO40" i="4"/>
  <c r="BL40" i="4" s="1"/>
  <c r="AY40" i="4" s="1"/>
  <c r="C98" i="20"/>
  <c r="AF98" i="20"/>
  <c r="AK97" i="20"/>
  <c r="B97" i="20" s="1"/>
  <c r="R97" i="20"/>
  <c r="H98" i="20"/>
  <c r="AH98" i="20"/>
  <c r="J98" i="20" s="1"/>
  <c r="BJ70" i="22"/>
  <c r="AQ71" i="22"/>
  <c r="AC70" i="22"/>
  <c r="Z70" i="22" s="1"/>
  <c r="P69" i="22"/>
  <c r="AK69" i="22" s="1"/>
  <c r="BL70" i="22"/>
  <c r="AR71" i="22"/>
  <c r="AD70" i="22"/>
  <c r="AA70" i="22" s="1"/>
  <c r="F69" i="22"/>
  <c r="AL69" i="22"/>
  <c r="DF39" i="1"/>
  <c r="DD39" i="1"/>
  <c r="DG39" i="1"/>
  <c r="DE39" i="1"/>
  <c r="DH39" i="1"/>
  <c r="DI39" i="1"/>
  <c r="DJ39" i="1"/>
  <c r="DK39" i="1"/>
  <c r="BH40" i="4" l="1"/>
  <c r="BM40" i="4" s="1"/>
  <c r="BJ40" i="4"/>
  <c r="AG40" i="4" s="1"/>
  <c r="I40" i="4" s="1"/>
  <c r="AS40" i="4"/>
  <c r="AR99" i="20"/>
  <c r="AD98" i="20"/>
  <c r="AA98" i="20" s="1"/>
  <c r="W97" i="20"/>
  <c r="X97" i="20" s="1"/>
  <c r="BK98" i="20"/>
  <c r="E98" i="20"/>
  <c r="AX70" i="22"/>
  <c r="O70" i="22"/>
  <c r="B69" i="22"/>
  <c r="AB70" i="22"/>
  <c r="Y70" i="22" s="1"/>
  <c r="AP71" i="22"/>
  <c r="BH70" i="22"/>
  <c r="W69" i="22"/>
  <c r="X69" i="22" s="1"/>
  <c r="AG70" i="22"/>
  <c r="I70" i="22" s="1"/>
  <c r="H70" i="22"/>
  <c r="DL39" i="1" a="1"/>
  <c r="DL39" i="1" s="1"/>
  <c r="DO39" i="1" a="1"/>
  <c r="DO39" i="1" s="1"/>
  <c r="DP39" i="1"/>
  <c r="DA40" i="1" s="1"/>
  <c r="AK40" i="1" s="1"/>
  <c r="DM39" i="1" a="1"/>
  <c r="DM39" i="1" s="1"/>
  <c r="DN39" i="1" a="1"/>
  <c r="DN39" i="1" s="1"/>
  <c r="AF40" i="4"/>
  <c r="E40" i="4" s="1"/>
  <c r="BO40" i="4"/>
  <c r="AX40" i="4"/>
  <c r="AE40" i="4"/>
  <c r="AH40" i="4"/>
  <c r="BN40" i="4" l="1"/>
  <c r="S97" i="20"/>
  <c r="AN97" i="20"/>
  <c r="AM97" i="20" s="1"/>
  <c r="O98" i="20"/>
  <c r="AY98" i="20"/>
  <c r="AE70" i="22"/>
  <c r="D70" i="22" s="1"/>
  <c r="C70" i="22"/>
  <c r="AN69" i="22"/>
  <c r="AM69" i="22" s="1"/>
  <c r="S69" i="22"/>
  <c r="DQ39" i="1"/>
  <c r="DR39" i="1" s="1"/>
  <c r="CW39" i="1" s="1"/>
  <c r="DB40" i="1" s="1"/>
  <c r="CY38" i="1" a="1"/>
  <c r="CY38" i="1" s="1"/>
  <c r="CZ38" i="1" a="1"/>
  <c r="CZ38" i="1" s="1"/>
  <c r="CX38" i="1" a="1"/>
  <c r="CX38" i="1" s="1"/>
  <c r="AJ40" i="4"/>
  <c r="Q40" i="4" s="1"/>
  <c r="J40" i="4"/>
  <c r="D40" i="4"/>
  <c r="F40" i="4" s="1"/>
  <c r="AB41" i="4" s="1"/>
  <c r="Y41" i="4" s="1"/>
  <c r="AI40" i="4"/>
  <c r="C41" i="4" l="1"/>
  <c r="C41" i="1" s="1"/>
  <c r="AW97" i="20"/>
  <c r="U97" i="20"/>
  <c r="BG41" i="4"/>
  <c r="AP42" i="4"/>
  <c r="AT40" i="4"/>
  <c r="AW69" i="22"/>
  <c r="U69" i="22"/>
  <c r="AL40" i="1"/>
  <c r="CP40" i="1"/>
  <c r="CP41" i="1" s="1"/>
  <c r="CP42" i="1" s="1"/>
  <c r="CP43" i="1" s="1"/>
  <c r="P40" i="4"/>
  <c r="AK40" i="4" s="1"/>
  <c r="K40" i="4"/>
  <c r="AC41" i="4" s="1"/>
  <c r="Z41" i="4" s="1"/>
  <c r="AL40" i="4"/>
  <c r="R40" i="4" l="1"/>
  <c r="AO98" i="20"/>
  <c r="V97" i="20"/>
  <c r="AO70" i="22"/>
  <c r="V69" i="22"/>
  <c r="B40" i="4"/>
  <c r="B40" i="1" s="1"/>
  <c r="BI41" i="4"/>
  <c r="AQ42" i="4"/>
  <c r="AU40" i="4"/>
  <c r="AM40" i="1" a="1"/>
  <c r="AV40" i="4" l="1"/>
  <c r="AD41" i="4"/>
  <c r="AA41" i="4" s="1"/>
  <c r="BK41" i="4"/>
  <c r="AM40" i="1"/>
  <c r="AR42" i="4"/>
  <c r="W40" i="4"/>
  <c r="X40" i="4" s="1"/>
  <c r="AN40" i="4" s="1"/>
  <c r="AM40" i="4" s="1"/>
  <c r="G40" i="1" s="1"/>
  <c r="BH98" i="20"/>
  <c r="AS98" i="20"/>
  <c r="BL98" i="20"/>
  <c r="BJ98" i="20"/>
  <c r="AS70" i="22"/>
  <c r="BI70" i="22"/>
  <c r="BK70" i="22"/>
  <c r="BM70" i="22"/>
  <c r="H41" i="4"/>
  <c r="D41" i="1" s="1"/>
  <c r="AJ40" i="1" a="1"/>
  <c r="O41" i="4" l="1"/>
  <c r="E41" i="1" s="1"/>
  <c r="AJ40" i="1"/>
  <c r="F40" i="1"/>
  <c r="S40" i="4"/>
  <c r="H40" i="1" s="1"/>
  <c r="BN98" i="20"/>
  <c r="AG98" i="20"/>
  <c r="BO98" i="20"/>
  <c r="AX98" i="20"/>
  <c r="AJ98" i="20" s="1"/>
  <c r="Q98" i="20" s="1"/>
  <c r="BM98" i="20"/>
  <c r="AE98" i="20"/>
  <c r="BN70" i="22"/>
  <c r="AF70" i="22"/>
  <c r="BO70" i="22"/>
  <c r="AH70" i="22"/>
  <c r="BP70" i="22"/>
  <c r="AY70" i="22"/>
  <c r="AN40" i="1"/>
  <c r="AW40" i="4" l="1"/>
  <c r="V40" i="4" s="1"/>
  <c r="D98" i="20"/>
  <c r="F98" i="20" s="1"/>
  <c r="BG99" i="20" s="1"/>
  <c r="AI98" i="20"/>
  <c r="AL98" i="20"/>
  <c r="I98" i="20"/>
  <c r="K98" i="20" s="1"/>
  <c r="BI99" i="20" s="1"/>
  <c r="E70" i="22"/>
  <c r="AJ70" i="22"/>
  <c r="Q70" i="22" s="1"/>
  <c r="J70" i="22"/>
  <c r="K70" i="22" s="1"/>
  <c r="AI70" i="22"/>
  <c r="CV40" i="1" a="1"/>
  <c r="CV40" i="1" s="1"/>
  <c r="CT40" i="1" a="1"/>
  <c r="CT40" i="1" s="1"/>
  <c r="CS40" i="1" a="1"/>
  <c r="CS40" i="1" s="1"/>
  <c r="CU40" i="1" a="1"/>
  <c r="CU40" i="1" s="1"/>
  <c r="AO41" i="4" l="1"/>
  <c r="BL41" i="4" s="1"/>
  <c r="AX41" i="4" s="1"/>
  <c r="T40" i="4"/>
  <c r="U40" i="4" s="1"/>
  <c r="I40" i="1" s="1"/>
  <c r="AC99" i="20"/>
  <c r="Z99" i="20" s="1"/>
  <c r="AQ100" i="20"/>
  <c r="AU98" i="20"/>
  <c r="AU99" i="20" s="1"/>
  <c r="P98" i="20"/>
  <c r="AT98" i="20"/>
  <c r="AT99" i="20" s="1"/>
  <c r="AB99" i="20"/>
  <c r="Y99" i="20" s="1"/>
  <c r="AP100" i="20"/>
  <c r="P70" i="22"/>
  <c r="AK70" i="22" s="1"/>
  <c r="BJ71" i="22"/>
  <c r="AU70" i="22"/>
  <c r="AQ72" i="22"/>
  <c r="AC71" i="22"/>
  <c r="Z71" i="22" s="1"/>
  <c r="AL70" i="22"/>
  <c r="F70" i="22"/>
  <c r="DF40" i="1"/>
  <c r="DD40" i="1"/>
  <c r="DE40" i="1"/>
  <c r="DG40" i="1"/>
  <c r="DJ40" i="1"/>
  <c r="DI40" i="1"/>
  <c r="DK40" i="1"/>
  <c r="DH40" i="1"/>
  <c r="BH41" i="4" l="1"/>
  <c r="AE41" i="4" s="1"/>
  <c r="D41" i="4" s="1"/>
  <c r="AY41" i="4"/>
  <c r="BO41" i="4"/>
  <c r="AS41" i="4"/>
  <c r="BJ41" i="4"/>
  <c r="AH41" i="4" s="1"/>
  <c r="J41" i="4" s="1"/>
  <c r="K41" i="4" s="1"/>
  <c r="AC42" i="4" s="1"/>
  <c r="Z42" i="4" s="1"/>
  <c r="R70" i="22"/>
  <c r="W70" i="22" s="1"/>
  <c r="X70" i="22" s="1"/>
  <c r="C99" i="20"/>
  <c r="AF99" i="20"/>
  <c r="AK98" i="20"/>
  <c r="B98" i="20" s="1"/>
  <c r="R98" i="20"/>
  <c r="H99" i="20"/>
  <c r="AH99" i="20"/>
  <c r="J99" i="20" s="1"/>
  <c r="B70" i="22"/>
  <c r="H71" i="22"/>
  <c r="AT70" i="22"/>
  <c r="AB71" i="22"/>
  <c r="Y71" i="22" s="1"/>
  <c r="AP72" i="22"/>
  <c r="BH71" i="22"/>
  <c r="DL40" i="1" a="1"/>
  <c r="DL40" i="1" s="1"/>
  <c r="DM40" i="1" a="1"/>
  <c r="DM40" i="1" s="1"/>
  <c r="DP40" i="1"/>
  <c r="DA41" i="1" s="1"/>
  <c r="AK41" i="1" s="1"/>
  <c r="DO40" i="1" a="1"/>
  <c r="DO40" i="1" s="1"/>
  <c r="DN40" i="1" a="1"/>
  <c r="DN40" i="1" s="1"/>
  <c r="AF41" i="4" l="1"/>
  <c r="E41" i="4" s="1"/>
  <c r="AI41" i="4"/>
  <c r="BM41" i="4"/>
  <c r="AJ41" i="4"/>
  <c r="Q41" i="4" s="1"/>
  <c r="AL41" i="4" s="1"/>
  <c r="AG41" i="4"/>
  <c r="I41" i="4" s="1"/>
  <c r="BN41" i="4"/>
  <c r="AV98" i="20"/>
  <c r="AV99" i="20" s="1"/>
  <c r="AR100" i="20"/>
  <c r="AD99" i="20"/>
  <c r="AA99" i="20" s="1"/>
  <c r="W98" i="20"/>
  <c r="X98" i="20" s="1"/>
  <c r="BK99" i="20"/>
  <c r="DQ40" i="1"/>
  <c r="DR40" i="1" s="1"/>
  <c r="CW40" i="1" s="1"/>
  <c r="DB41" i="1" s="1"/>
  <c r="E99" i="20"/>
  <c r="AV70" i="22"/>
  <c r="AD71" i="22"/>
  <c r="AA71" i="22" s="1"/>
  <c r="AR72" i="22"/>
  <c r="BL71" i="22"/>
  <c r="C71" i="22"/>
  <c r="AN70" i="22"/>
  <c r="AM70" i="22" s="1"/>
  <c r="S70" i="22"/>
  <c r="F41" i="4"/>
  <c r="AB42" i="4" s="1"/>
  <c r="Y42" i="4" s="1"/>
  <c r="P41" i="4"/>
  <c r="AQ43" i="4"/>
  <c r="AU41" i="4"/>
  <c r="AM41" i="1" a="1"/>
  <c r="BI42" i="4" l="1"/>
  <c r="AK41" i="4"/>
  <c r="B41" i="4" s="1"/>
  <c r="B41" i="1" s="1"/>
  <c r="AT41" i="4"/>
  <c r="AN98" i="20"/>
  <c r="AM98" i="20" s="1"/>
  <c r="S98" i="20"/>
  <c r="O71" i="22"/>
  <c r="AX71" i="22"/>
  <c r="O99" i="20"/>
  <c r="AY99" i="20"/>
  <c r="AW70" i="22"/>
  <c r="T70" i="22" s="1"/>
  <c r="U70" i="22" s="1"/>
  <c r="R41" i="4"/>
  <c r="AD42" i="4" s="1"/>
  <c r="AA42" i="4" s="1"/>
  <c r="AL41" i="1"/>
  <c r="AM41" i="1"/>
  <c r="H42" i="4"/>
  <c r="D42" i="1" s="1"/>
  <c r="BG42" i="4"/>
  <c r="AP43" i="4"/>
  <c r="AJ41" i="1" a="1"/>
  <c r="AV41" i="4" l="1"/>
  <c r="W41" i="4"/>
  <c r="X41" i="4" s="1"/>
  <c r="AN41" i="4" s="1"/>
  <c r="AM41" i="4" s="1"/>
  <c r="G41" i="1" s="1"/>
  <c r="AW98" i="20"/>
  <c r="T98" i="20"/>
  <c r="U98" i="20" s="1"/>
  <c r="AR43" i="4"/>
  <c r="BK42" i="4"/>
  <c r="AO71" i="22"/>
  <c r="V70" i="22"/>
  <c r="AJ41" i="1"/>
  <c r="AN41" i="1"/>
  <c r="C42" i="4"/>
  <c r="C42" i="1" s="1"/>
  <c r="F41" i="1" l="1"/>
  <c r="S41" i="4"/>
  <c r="AW41" i="4" s="1"/>
  <c r="V98" i="20"/>
  <c r="AO99" i="20"/>
  <c r="AS71" i="22"/>
  <c r="BK71" i="22"/>
  <c r="AG71" i="22" s="1"/>
  <c r="I71" i="22" s="1"/>
  <c r="BI71" i="22"/>
  <c r="AE71" i="22" s="1"/>
  <c r="D71" i="22" s="1"/>
  <c r="BM71" i="22"/>
  <c r="O42" i="4"/>
  <c r="E42" i="1" s="1"/>
  <c r="H41" i="1" l="1"/>
  <c r="BL99" i="20"/>
  <c r="AS99" i="20"/>
  <c r="BH99" i="20"/>
  <c r="T99" i="20"/>
  <c r="BJ99" i="20"/>
  <c r="BP71" i="22"/>
  <c r="AY71" i="22"/>
  <c r="BN71" i="22"/>
  <c r="AF71" i="22"/>
  <c r="AH71" i="22"/>
  <c r="BO71" i="22"/>
  <c r="T41" i="4"/>
  <c r="U41" i="4" s="1"/>
  <c r="I41" i="1" s="1"/>
  <c r="AO42" i="4"/>
  <c r="V41" i="4"/>
  <c r="BN99" i="20" l="1"/>
  <c r="AG99" i="20"/>
  <c r="BM99" i="20"/>
  <c r="AE99" i="20"/>
  <c r="BO99" i="20"/>
  <c r="AX99" i="20"/>
  <c r="AJ99" i="20" s="1"/>
  <c r="Q99" i="20" s="1"/>
  <c r="J71" i="22"/>
  <c r="K71" i="22" s="1"/>
  <c r="AU71" i="22" s="1"/>
  <c r="AI71" i="22"/>
  <c r="AJ71" i="22"/>
  <c r="Q71" i="22" s="1"/>
  <c r="E71" i="22"/>
  <c r="CU41" i="1" a="1"/>
  <c r="CU41" i="1" s="1"/>
  <c r="CV41" i="1" a="1"/>
  <c r="CV41" i="1" s="1"/>
  <c r="CT41" i="1" a="1"/>
  <c r="CT41" i="1" s="1"/>
  <c r="CS41" i="1" a="1"/>
  <c r="CS41" i="1" s="1"/>
  <c r="BJ42" i="4"/>
  <c r="AS42" i="4"/>
  <c r="BH42" i="4"/>
  <c r="AE42" i="4" s="1"/>
  <c r="D42" i="4" s="1"/>
  <c r="BL42" i="4"/>
  <c r="AX42" i="4" s="1"/>
  <c r="AL99" i="20" l="1"/>
  <c r="D99" i="20"/>
  <c r="F99" i="20" s="1"/>
  <c r="BG100" i="20" s="1"/>
  <c r="AI99" i="20"/>
  <c r="I99" i="20"/>
  <c r="K99" i="20" s="1"/>
  <c r="BI100" i="20" s="1"/>
  <c r="F71" i="22"/>
  <c r="AT71" i="22" s="1"/>
  <c r="AL71" i="22"/>
  <c r="P71" i="22"/>
  <c r="AK71" i="22" s="1"/>
  <c r="AH42" i="4"/>
  <c r="J42" i="4" s="1"/>
  <c r="BJ72" i="22"/>
  <c r="AC72" i="22"/>
  <c r="Z72" i="22" s="1"/>
  <c r="AQ73" i="22"/>
  <c r="DD41" i="1"/>
  <c r="DE41" i="1"/>
  <c r="DG41" i="1"/>
  <c r="DF41" i="1"/>
  <c r="BO42" i="4"/>
  <c r="AY42" i="4"/>
  <c r="BM42" i="4"/>
  <c r="AF42" i="4"/>
  <c r="BN42" i="4"/>
  <c r="AG42" i="4"/>
  <c r="DH41" i="1"/>
  <c r="DI41" i="1"/>
  <c r="DK41" i="1"/>
  <c r="DJ41" i="1"/>
  <c r="AI42" i="4" l="1"/>
  <c r="P42" i="4" s="1"/>
  <c r="B71" i="22"/>
  <c r="AQ101" i="20"/>
  <c r="AC100" i="20"/>
  <c r="Z100" i="20" s="1"/>
  <c r="P99" i="20"/>
  <c r="AP101" i="20"/>
  <c r="AB100" i="20"/>
  <c r="Y100" i="20" s="1"/>
  <c r="R71" i="22"/>
  <c r="W71" i="22" s="1"/>
  <c r="X71" i="22" s="1"/>
  <c r="AB72" i="22"/>
  <c r="Y72" i="22" s="1"/>
  <c r="AP73" i="22"/>
  <c r="BH72" i="22"/>
  <c r="H72" i="22"/>
  <c r="DO41" i="1" a="1"/>
  <c r="DO41" i="1" s="1"/>
  <c r="DL41" i="1" a="1"/>
  <c r="DL41" i="1" s="1"/>
  <c r="DM41" i="1" a="1"/>
  <c r="DM41" i="1" s="1"/>
  <c r="DP41" i="1"/>
  <c r="DA42" i="1" s="1"/>
  <c r="AK42" i="1" s="1"/>
  <c r="DN41" i="1" a="1"/>
  <c r="DN41" i="1" s="1"/>
  <c r="I42" i="4"/>
  <c r="K42" i="4" s="1"/>
  <c r="AC43" i="4" s="1"/>
  <c r="Z43" i="4" s="1"/>
  <c r="AJ42" i="4"/>
  <c r="Q42" i="4" s="1"/>
  <c r="E42" i="4"/>
  <c r="R42" i="4" l="1"/>
  <c r="AK99" i="20"/>
  <c r="B99" i="20" s="1"/>
  <c r="R99" i="20"/>
  <c r="AV71" i="22"/>
  <c r="AR73" i="22"/>
  <c r="AD72" i="22"/>
  <c r="AA72" i="22" s="1"/>
  <c r="BL72" i="22"/>
  <c r="C100" i="20"/>
  <c r="AF100" i="20"/>
  <c r="H100" i="20"/>
  <c r="AH100" i="20"/>
  <c r="J100" i="20" s="1"/>
  <c r="AQ44" i="4"/>
  <c r="AU42" i="4"/>
  <c r="BI43" i="4"/>
  <c r="C72" i="22"/>
  <c r="S71" i="22"/>
  <c r="AN71" i="22"/>
  <c r="AM71" i="22" s="1"/>
  <c r="DQ41" i="1"/>
  <c r="DR41" i="1" s="1"/>
  <c r="CW41" i="1" s="1"/>
  <c r="DB42" i="1" s="1"/>
  <c r="F42" i="4"/>
  <c r="AB43" i="4" s="1"/>
  <c r="Y43" i="4" s="1"/>
  <c r="AL42" i="4"/>
  <c r="AK42" i="4"/>
  <c r="AM42" i="1" a="1"/>
  <c r="AR44" i="4" l="1"/>
  <c r="AD43" i="4"/>
  <c r="AA43" i="4" s="1"/>
  <c r="O43" i="4" s="1"/>
  <c r="E43" i="1" s="1"/>
  <c r="BK43" i="4"/>
  <c r="AT42" i="4"/>
  <c r="AV42" i="4"/>
  <c r="O72" i="22"/>
  <c r="AX72" i="22"/>
  <c r="AR101" i="20"/>
  <c r="AD100" i="20"/>
  <c r="AA100" i="20" s="1"/>
  <c r="W99" i="20"/>
  <c r="X99" i="20" s="1"/>
  <c r="BK100" i="20"/>
  <c r="E100" i="20"/>
  <c r="W42" i="4"/>
  <c r="X42" i="4" s="1"/>
  <c r="AN42" i="4" s="1"/>
  <c r="AM42" i="4" s="1"/>
  <c r="G42" i="1" s="1"/>
  <c r="AW71" i="22"/>
  <c r="T71" i="22" s="1"/>
  <c r="U71" i="22" s="1"/>
  <c r="H43" i="4"/>
  <c r="D43" i="1" s="1"/>
  <c r="AL42" i="1"/>
  <c r="AM42" i="1"/>
  <c r="B42" i="4"/>
  <c r="B42" i="1" s="1"/>
  <c r="BG43" i="4"/>
  <c r="AP44" i="4"/>
  <c r="AJ42" i="1" a="1"/>
  <c r="F42" i="1" l="1"/>
  <c r="O100" i="20"/>
  <c r="AY100" i="20"/>
  <c r="AN99" i="20"/>
  <c r="AM99" i="20" s="1"/>
  <c r="S99" i="20"/>
  <c r="V71" i="22"/>
  <c r="AO72" i="22"/>
  <c r="AJ42" i="1"/>
  <c r="S42" i="4"/>
  <c r="AW42" i="4" s="1"/>
  <c r="AN42" i="1"/>
  <c r="C43" i="4"/>
  <c r="C43" i="1" s="1"/>
  <c r="U99" i="20" l="1"/>
  <c r="AW99" i="20"/>
  <c r="H42" i="1"/>
  <c r="BM72" i="22"/>
  <c r="BK72" i="22"/>
  <c r="AG72" i="22" s="1"/>
  <c r="I72" i="22" s="1"/>
  <c r="BI72" i="22"/>
  <c r="AE72" i="22" s="1"/>
  <c r="D72" i="22" s="1"/>
  <c r="AS72" i="22"/>
  <c r="T42" i="4"/>
  <c r="U42" i="4" s="1"/>
  <c r="I42" i="1" s="1"/>
  <c r="AO43" i="4"/>
  <c r="V42" i="4"/>
  <c r="AO100" i="20" l="1"/>
  <c r="V99" i="20"/>
  <c r="BN72" i="22"/>
  <c r="AF72" i="22"/>
  <c r="BO72" i="22"/>
  <c r="AH72" i="22"/>
  <c r="BP72" i="22"/>
  <c r="AY72" i="22"/>
  <c r="CS42" i="1" a="1"/>
  <c r="CS42" i="1" s="1"/>
  <c r="CT42" i="1" a="1"/>
  <c r="CT42" i="1" s="1"/>
  <c r="CU42" i="1" a="1"/>
  <c r="CU42" i="1" s="1"/>
  <c r="CV42" i="1" a="1"/>
  <c r="CV42" i="1" s="1"/>
  <c r="BJ43" i="4"/>
  <c r="BH43" i="4"/>
  <c r="AE43" i="4" s="1"/>
  <c r="D43" i="4" s="1"/>
  <c r="BL43" i="4"/>
  <c r="AX43" i="4" s="1"/>
  <c r="AS43" i="4"/>
  <c r="AS100" i="20" l="1"/>
  <c r="BL100" i="20"/>
  <c r="BJ100" i="20"/>
  <c r="BH100" i="20"/>
  <c r="J72" i="22"/>
  <c r="K72" i="22" s="1"/>
  <c r="AI72" i="22"/>
  <c r="E72" i="22"/>
  <c r="AJ72" i="22"/>
  <c r="Q72" i="22" s="1"/>
  <c r="AH43" i="4"/>
  <c r="J43" i="4" s="1"/>
  <c r="DG42" i="1"/>
  <c r="DF42" i="1"/>
  <c r="DE42" i="1"/>
  <c r="DD42" i="1"/>
  <c r="BO43" i="4"/>
  <c r="AY43" i="4"/>
  <c r="BM43" i="4"/>
  <c r="AF43" i="4"/>
  <c r="AG43" i="4"/>
  <c r="BN43" i="4"/>
  <c r="DJ42" i="1"/>
  <c r="DK42" i="1"/>
  <c r="DI42" i="1"/>
  <c r="DH42" i="1"/>
  <c r="AI43" i="4" l="1"/>
  <c r="P43" i="4" s="1"/>
  <c r="BM100" i="20"/>
  <c r="AE100" i="20"/>
  <c r="BN100" i="20"/>
  <c r="AG100" i="20"/>
  <c r="BO100" i="20"/>
  <c r="AX100" i="20"/>
  <c r="AJ100" i="20" s="1"/>
  <c r="Q100" i="20" s="1"/>
  <c r="F72" i="22"/>
  <c r="AL72" i="22"/>
  <c r="P72" i="22"/>
  <c r="AK72" i="22" s="1"/>
  <c r="BJ73" i="22"/>
  <c r="AU72" i="22"/>
  <c r="AC73" i="22"/>
  <c r="Z73" i="22" s="1"/>
  <c r="AQ74" i="22"/>
  <c r="DP42" i="1"/>
  <c r="DA43" i="1" s="1"/>
  <c r="AK43" i="1" s="1"/>
  <c r="DL42" i="1" a="1"/>
  <c r="DL42" i="1" s="1"/>
  <c r="DO42" i="1" a="1"/>
  <c r="DO42" i="1" s="1"/>
  <c r="DM42" i="1" a="1"/>
  <c r="DM42" i="1" s="1"/>
  <c r="DN42" i="1" a="1"/>
  <c r="DN42" i="1" s="1"/>
  <c r="E43" i="4"/>
  <c r="AJ43" i="4"/>
  <c r="Q43" i="4" s="1"/>
  <c r="R43" i="4" s="1"/>
  <c r="AD44" i="4" s="1"/>
  <c r="AA44" i="4" s="1"/>
  <c r="I43" i="4"/>
  <c r="K43" i="4" s="1"/>
  <c r="AC44" i="4" l="1"/>
  <c r="Z44" i="4" s="1"/>
  <c r="H44" i="4" s="1"/>
  <c r="D44" i="1" s="1"/>
  <c r="AQ45" i="4"/>
  <c r="BI44" i="4"/>
  <c r="AU43" i="4"/>
  <c r="BK44" i="4"/>
  <c r="R72" i="22"/>
  <c r="W72" i="22" s="1"/>
  <c r="X72" i="22" s="1"/>
  <c r="AL100" i="20"/>
  <c r="I100" i="20"/>
  <c r="K100" i="20" s="1"/>
  <c r="BI101" i="20" s="1"/>
  <c r="D100" i="20"/>
  <c r="F100" i="20" s="1"/>
  <c r="BG101" i="20" s="1"/>
  <c r="AI100" i="20"/>
  <c r="BH73" i="22"/>
  <c r="AT72" i="22"/>
  <c r="AP74" i="22"/>
  <c r="AB73" i="22"/>
  <c r="Y73" i="22" s="1"/>
  <c r="H73" i="22"/>
  <c r="B72" i="22"/>
  <c r="DQ42" i="1"/>
  <c r="DR42" i="1" s="1"/>
  <c r="CW42" i="1" s="1"/>
  <c r="DB43" i="1" s="1"/>
  <c r="AK43" i="4"/>
  <c r="AR45" i="4"/>
  <c r="AV43" i="4"/>
  <c r="F43" i="4"/>
  <c r="AB44" i="4" s="1"/>
  <c r="Y44" i="4" s="1"/>
  <c r="AL43" i="4"/>
  <c r="AJ43" i="1" a="1"/>
  <c r="AT43" i="4" l="1"/>
  <c r="P100" i="20"/>
  <c r="AP102" i="20"/>
  <c r="AT100" i="20"/>
  <c r="AT101" i="20" s="1"/>
  <c r="AB101" i="20"/>
  <c r="Y101" i="20" s="1"/>
  <c r="AQ102" i="20"/>
  <c r="AU100" i="20"/>
  <c r="AU101" i="20" s="1"/>
  <c r="AC101" i="20"/>
  <c r="Z101" i="20" s="1"/>
  <c r="AV72" i="22"/>
  <c r="BL73" i="22"/>
  <c r="AD73" i="22"/>
  <c r="AA73" i="22" s="1"/>
  <c r="AR74" i="22"/>
  <c r="AN72" i="22"/>
  <c r="AM72" i="22" s="1"/>
  <c r="S72" i="22"/>
  <c r="C73" i="22"/>
  <c r="AJ43" i="1"/>
  <c r="AL43" i="1"/>
  <c r="BG44" i="4"/>
  <c r="AP45" i="4"/>
  <c r="O44" i="4"/>
  <c r="E44" i="1" s="1"/>
  <c r="W43" i="4"/>
  <c r="X43" i="4" s="1"/>
  <c r="B43" i="4"/>
  <c r="B43" i="1" s="1"/>
  <c r="AM43" i="1" a="1"/>
  <c r="C101" i="20" l="1"/>
  <c r="AF101" i="20"/>
  <c r="O73" i="22"/>
  <c r="AX73" i="22"/>
  <c r="H101" i="20"/>
  <c r="AH101" i="20"/>
  <c r="J101" i="20" s="1"/>
  <c r="K101" i="20" s="1"/>
  <c r="AK100" i="20"/>
  <c r="B100" i="20" s="1"/>
  <c r="R100" i="20"/>
  <c r="AW72" i="22"/>
  <c r="T72" i="22" s="1"/>
  <c r="U72" i="22" s="1"/>
  <c r="AM43" i="1"/>
  <c r="C44" i="4"/>
  <c r="C44" i="1" s="1"/>
  <c r="AN43" i="4"/>
  <c r="AM43" i="4" s="1"/>
  <c r="G43" i="1" s="1"/>
  <c r="S43" i="4"/>
  <c r="F43" i="1"/>
  <c r="E101" i="20" l="1"/>
  <c r="AD101" i="20"/>
  <c r="AA101" i="20" s="1"/>
  <c r="AR102" i="20"/>
  <c r="AV100" i="20"/>
  <c r="AV101" i="20" s="1"/>
  <c r="BK101" i="20"/>
  <c r="W100" i="20"/>
  <c r="X100" i="20" s="1"/>
  <c r="AC102" i="20"/>
  <c r="Z102" i="20" s="1"/>
  <c r="AQ103" i="20"/>
  <c r="V72" i="22"/>
  <c r="AO73" i="22"/>
  <c r="AN43" i="1"/>
  <c r="AW43" i="4"/>
  <c r="H43" i="1"/>
  <c r="O101" i="20" l="1"/>
  <c r="AY101" i="20"/>
  <c r="H102" i="20"/>
  <c r="S100" i="20"/>
  <c r="AN100" i="20"/>
  <c r="AM100" i="20" s="1"/>
  <c r="F101" i="20"/>
  <c r="AH102" i="20"/>
  <c r="BM73" i="22"/>
  <c r="AS73" i="22"/>
  <c r="BK73" i="22"/>
  <c r="AG73" i="22" s="1"/>
  <c r="I73" i="22" s="1"/>
  <c r="BI73" i="22"/>
  <c r="AE73" i="22" s="1"/>
  <c r="D73" i="22" s="1"/>
  <c r="T43" i="4"/>
  <c r="U43" i="4" s="1"/>
  <c r="I43" i="1" s="1"/>
  <c r="V43" i="4"/>
  <c r="AO44" i="4"/>
  <c r="AW100" i="20" l="1"/>
  <c r="T100" i="20"/>
  <c r="U100" i="20" s="1"/>
  <c r="AB102" i="20"/>
  <c r="Y102" i="20" s="1"/>
  <c r="AP103" i="20"/>
  <c r="AY73" i="22"/>
  <c r="BP73" i="22"/>
  <c r="J102" i="20"/>
  <c r="K102" i="20" s="1"/>
  <c r="BN73" i="22"/>
  <c r="AF73" i="22"/>
  <c r="BO73" i="22"/>
  <c r="AH73" i="22"/>
  <c r="CU43" i="1" a="1"/>
  <c r="CU43" i="1" s="1"/>
  <c r="CS43" i="1" a="1"/>
  <c r="CS43" i="1" s="1"/>
  <c r="CT43" i="1" a="1"/>
  <c r="CT43" i="1" s="1"/>
  <c r="CV43" i="1" a="1"/>
  <c r="CV43" i="1" s="1"/>
  <c r="BJ44" i="4"/>
  <c r="AS44" i="4"/>
  <c r="BL44" i="4"/>
  <c r="AX44" i="4" s="1"/>
  <c r="BH44" i="4"/>
  <c r="AE44" i="4" s="1"/>
  <c r="D44" i="4" s="1"/>
  <c r="AE102" i="20" l="1"/>
  <c r="C102" i="20"/>
  <c r="V100" i="20"/>
  <c r="AO101" i="20"/>
  <c r="AQ104" i="20"/>
  <c r="AC103" i="20"/>
  <c r="Z103" i="20" s="1"/>
  <c r="J73" i="22"/>
  <c r="K73" i="22" s="1"/>
  <c r="AU73" i="22" s="1"/>
  <c r="AI73" i="22"/>
  <c r="AH44" i="4"/>
  <c r="J44" i="4" s="1"/>
  <c r="K44" i="4" s="1"/>
  <c r="AC45" i="4" s="1"/>
  <c r="Z45" i="4" s="1"/>
  <c r="E73" i="22"/>
  <c r="AJ73" i="22"/>
  <c r="Q73" i="22" s="1"/>
  <c r="DG43" i="1"/>
  <c r="DE43" i="1"/>
  <c r="DD43" i="1"/>
  <c r="DF43" i="1"/>
  <c r="BM44" i="4"/>
  <c r="AF44" i="4"/>
  <c r="BO44" i="4"/>
  <c r="AY44" i="4"/>
  <c r="AG44" i="4"/>
  <c r="BN44" i="4"/>
  <c r="DH43" i="1"/>
  <c r="DI43" i="1"/>
  <c r="DJ43" i="1"/>
  <c r="DK43" i="1"/>
  <c r="AI44" i="4" l="1"/>
  <c r="P44" i="4" s="1"/>
  <c r="AS101" i="20"/>
  <c r="BH101" i="20"/>
  <c r="BL101" i="20"/>
  <c r="BJ101" i="20"/>
  <c r="T101" i="20"/>
  <c r="D102" i="20"/>
  <c r="P73" i="22"/>
  <c r="AK73" i="22" s="1"/>
  <c r="BJ74" i="22"/>
  <c r="AQ75" i="22"/>
  <c r="AC74" i="22"/>
  <c r="Z74" i="22" s="1"/>
  <c r="H103" i="20"/>
  <c r="F73" i="22"/>
  <c r="AT73" i="22" s="1"/>
  <c r="AL73" i="22"/>
  <c r="AQ46" i="4"/>
  <c r="AU44" i="4"/>
  <c r="DP43" i="1"/>
  <c r="DA44" i="1" s="1"/>
  <c r="AK44" i="1" s="1"/>
  <c r="DN43" i="1" a="1"/>
  <c r="DN43" i="1" s="1"/>
  <c r="DO43" i="1" a="1"/>
  <c r="DO43" i="1" s="1"/>
  <c r="DM43" i="1" a="1"/>
  <c r="DM43" i="1" s="1"/>
  <c r="DL43" i="1" a="1"/>
  <c r="DL43" i="1" s="1"/>
  <c r="BI45" i="4"/>
  <c r="I44" i="4"/>
  <c r="E44" i="4"/>
  <c r="AJ44" i="4"/>
  <c r="Q44" i="4" s="1"/>
  <c r="R44" i="4" s="1"/>
  <c r="AD45" i="4" s="1"/>
  <c r="AA45" i="4" s="1"/>
  <c r="AV44" i="4" l="1"/>
  <c r="R73" i="22"/>
  <c r="AV73" i="22" s="1"/>
  <c r="BN101" i="20"/>
  <c r="AG101" i="20"/>
  <c r="BO101" i="20"/>
  <c r="AX101" i="20"/>
  <c r="AJ101" i="20" s="1"/>
  <c r="Q101" i="20" s="1"/>
  <c r="BM101" i="20"/>
  <c r="AE101" i="20"/>
  <c r="H74" i="22"/>
  <c r="B73" i="22"/>
  <c r="H45" i="4"/>
  <c r="D45" i="1" s="1"/>
  <c r="AP75" i="22"/>
  <c r="AB74" i="22"/>
  <c r="Y74" i="22" s="1"/>
  <c r="BH74" i="22"/>
  <c r="W73" i="22"/>
  <c r="X73" i="22" s="1"/>
  <c r="DQ43" i="1"/>
  <c r="DR43" i="1" s="1"/>
  <c r="CW43" i="1" s="1"/>
  <c r="DB44" i="1" s="1"/>
  <c r="AK44" i="4"/>
  <c r="AR46" i="4"/>
  <c r="F44" i="4"/>
  <c r="AB45" i="4" s="1"/>
  <c r="Y45" i="4" s="1"/>
  <c r="AL44" i="4"/>
  <c r="BK45" i="4"/>
  <c r="B44" i="4" l="1"/>
  <c r="B44" i="1" s="1"/>
  <c r="AT44" i="4"/>
  <c r="AR75" i="22"/>
  <c r="BL74" i="22"/>
  <c r="AD74" i="22"/>
  <c r="AA74" i="22" s="1"/>
  <c r="O74" i="22" s="1"/>
  <c r="R101" i="20"/>
  <c r="W101" i="20" s="1"/>
  <c r="X101" i="20" s="1"/>
  <c r="AL101" i="20"/>
  <c r="I101" i="20"/>
  <c r="BI102" i="20"/>
  <c r="D101" i="20"/>
  <c r="AI101" i="20"/>
  <c r="BG102" i="20"/>
  <c r="S73" i="22"/>
  <c r="AN73" i="22"/>
  <c r="AM73" i="22" s="1"/>
  <c r="C74" i="22"/>
  <c r="AL44" i="1"/>
  <c r="AP46" i="4"/>
  <c r="BG45" i="4"/>
  <c r="O45" i="4"/>
  <c r="E45" i="1" s="1"/>
  <c r="W44" i="4"/>
  <c r="X44" i="4" s="1"/>
  <c r="AM44" i="1" a="1"/>
  <c r="AM44" i="1" l="1"/>
  <c r="BK102" i="20"/>
  <c r="P101" i="20"/>
  <c r="AK101" i="20" s="1"/>
  <c r="B101" i="20" s="1"/>
  <c r="S101" i="20" s="1"/>
  <c r="AN101" i="20"/>
  <c r="AM101" i="20" s="1"/>
  <c r="AR103" i="20"/>
  <c r="AD102" i="20"/>
  <c r="AA102" i="20" s="1"/>
  <c r="AW73" i="22"/>
  <c r="T73" i="22" s="1"/>
  <c r="U73" i="22" s="1"/>
  <c r="AN44" i="1"/>
  <c r="F44" i="1"/>
  <c r="AN44" i="4"/>
  <c r="AM44" i="4" s="1"/>
  <c r="G44" i="1" s="1"/>
  <c r="S44" i="4"/>
  <c r="C45" i="4"/>
  <c r="C45" i="1" s="1"/>
  <c r="AJ44" i="1" a="1"/>
  <c r="AJ44" i="1" l="1"/>
  <c r="AW101" i="20"/>
  <c r="U101" i="20"/>
  <c r="AX102" i="20"/>
  <c r="O102" i="20"/>
  <c r="V73" i="22"/>
  <c r="AO74" i="22"/>
  <c r="AW44" i="4"/>
  <c r="H44" i="1"/>
  <c r="V101" i="20" l="1"/>
  <c r="AO102" i="20"/>
  <c r="AH103" i="20"/>
  <c r="BK74" i="22"/>
  <c r="AG74" i="22" s="1"/>
  <c r="I74" i="22" s="1"/>
  <c r="BM74" i="22"/>
  <c r="AX74" i="22" s="1"/>
  <c r="AS74" i="22"/>
  <c r="BI74" i="22"/>
  <c r="AE74" i="22" s="1"/>
  <c r="D74" i="22" s="1"/>
  <c r="T44" i="4"/>
  <c r="U44" i="4" s="1"/>
  <c r="I44" i="1" s="1"/>
  <c r="V44" i="4"/>
  <c r="AO45" i="4"/>
  <c r="BJ102" i="20" l="1"/>
  <c r="AU102" i="20" s="1"/>
  <c r="BL102" i="20"/>
  <c r="BH102" i="20"/>
  <c r="AS102" i="20"/>
  <c r="J103" i="20"/>
  <c r="K103" i="20" s="1"/>
  <c r="BN74" i="22"/>
  <c r="AF74" i="22"/>
  <c r="BP74" i="22"/>
  <c r="AY74" i="22"/>
  <c r="BO74" i="22"/>
  <c r="AH74" i="22"/>
  <c r="CT44" i="1" a="1"/>
  <c r="CT44" i="1" s="1"/>
  <c r="CU44" i="1" a="1"/>
  <c r="CU44" i="1" s="1"/>
  <c r="CV44" i="1" a="1"/>
  <c r="CV44" i="1" s="1"/>
  <c r="CS44" i="1" a="1"/>
  <c r="CS44" i="1" s="1"/>
  <c r="CP44" i="1"/>
  <c r="BH45" i="4"/>
  <c r="AE45" i="4" s="1"/>
  <c r="D45" i="4" s="1"/>
  <c r="AS45" i="4"/>
  <c r="BL45" i="4"/>
  <c r="AX45" i="4" s="1"/>
  <c r="BJ45" i="4"/>
  <c r="AH45" i="4" s="1"/>
  <c r="J45" i="4" s="1"/>
  <c r="BM102" i="20" l="1"/>
  <c r="AF102" i="20"/>
  <c r="BO102" i="20"/>
  <c r="AY102" i="20"/>
  <c r="AI102" i="20" s="1"/>
  <c r="BN102" i="20"/>
  <c r="AG102" i="20"/>
  <c r="AJ74" i="22"/>
  <c r="Q74" i="22" s="1"/>
  <c r="R74" i="22" s="1"/>
  <c r="E74" i="22"/>
  <c r="J74" i="22"/>
  <c r="K74" i="22" s="1"/>
  <c r="AI74" i="22"/>
  <c r="AQ105" i="20"/>
  <c r="AC104" i="20"/>
  <c r="Z104" i="20" s="1"/>
  <c r="DD44" i="1"/>
  <c r="DG44" i="1"/>
  <c r="DF44" i="1"/>
  <c r="DE44" i="1"/>
  <c r="BN45" i="4"/>
  <c r="AG45" i="4"/>
  <c r="BO45" i="4"/>
  <c r="AY45" i="4"/>
  <c r="AI45" i="4" s="1"/>
  <c r="BM45" i="4"/>
  <c r="AF45" i="4"/>
  <c r="DI44" i="1"/>
  <c r="DH44" i="1"/>
  <c r="DK44" i="1"/>
  <c r="DJ44" i="1"/>
  <c r="P102" i="20" l="1"/>
  <c r="I102" i="20"/>
  <c r="BI103" i="20"/>
  <c r="AJ102" i="20"/>
  <c r="Q102" i="20" s="1"/>
  <c r="R102" i="20" s="1"/>
  <c r="E102" i="20"/>
  <c r="P74" i="22"/>
  <c r="AK74" i="22" s="1"/>
  <c r="BL75" i="22"/>
  <c r="F74" i="22"/>
  <c r="AL74" i="22"/>
  <c r="H104" i="20"/>
  <c r="BJ75" i="22"/>
  <c r="AU74" i="22"/>
  <c r="AC75" i="22"/>
  <c r="Z75" i="22" s="1"/>
  <c r="AQ76" i="22"/>
  <c r="AV74" i="22"/>
  <c r="AD75" i="22"/>
  <c r="AA75" i="22" s="1"/>
  <c r="AR76" i="22"/>
  <c r="DP44" i="1"/>
  <c r="DA45" i="1" s="1"/>
  <c r="AK45" i="1" s="1"/>
  <c r="DM44" i="1" a="1"/>
  <c r="DM44" i="1" s="1"/>
  <c r="DL44" i="1" a="1"/>
  <c r="DL44" i="1" s="1"/>
  <c r="DO44" i="1" a="1"/>
  <c r="DO44" i="1" s="1"/>
  <c r="DN44" i="1" a="1"/>
  <c r="DN44" i="1" s="1"/>
  <c r="E45" i="4"/>
  <c r="F45" i="4" s="1"/>
  <c r="AB46" i="4" s="1"/>
  <c r="Y46" i="4" s="1"/>
  <c r="AJ45" i="4"/>
  <c r="Q45" i="4" s="1"/>
  <c r="P45" i="4"/>
  <c r="I45" i="4"/>
  <c r="BG46" i="4" l="1"/>
  <c r="AT45" i="4"/>
  <c r="F102" i="20"/>
  <c r="AL102" i="20"/>
  <c r="AV102" i="20"/>
  <c r="AR104" i="20"/>
  <c r="AD103" i="20"/>
  <c r="AA103" i="20" s="1"/>
  <c r="BK103" i="20"/>
  <c r="AK102" i="20"/>
  <c r="B74" i="22"/>
  <c r="O75" i="22"/>
  <c r="AT74" i="22"/>
  <c r="AP76" i="22"/>
  <c r="AB75" i="22"/>
  <c r="Y75" i="22" s="1"/>
  <c r="BH75" i="22"/>
  <c r="W74" i="22"/>
  <c r="X74" i="22" s="1"/>
  <c r="H75" i="22"/>
  <c r="AG75" i="22"/>
  <c r="I75" i="22" s="1"/>
  <c r="R45" i="4"/>
  <c r="AD46" i="4" s="1"/>
  <c r="AA46" i="4" s="1"/>
  <c r="DQ44" i="1"/>
  <c r="DR44" i="1" s="1"/>
  <c r="CW44" i="1" s="1"/>
  <c r="DB45" i="1" s="1"/>
  <c r="AP47" i="4"/>
  <c r="AL45" i="4"/>
  <c r="CY43" i="1" a="1"/>
  <c r="CY43" i="1" s="1"/>
  <c r="CZ43" i="1" a="1"/>
  <c r="CZ43" i="1" s="1"/>
  <c r="CX43" i="1" a="1"/>
  <c r="CX43" i="1" s="1"/>
  <c r="K45" i="4"/>
  <c r="AC46" i="4" s="1"/>
  <c r="Z46" i="4" s="1"/>
  <c r="AK45" i="4"/>
  <c r="AJ45" i="1" a="1"/>
  <c r="AR47" i="4" l="1"/>
  <c r="AV45" i="4"/>
  <c r="BK46" i="4"/>
  <c r="W45" i="4"/>
  <c r="X45" i="4" s="1"/>
  <c r="AN45" i="4" s="1"/>
  <c r="AM45" i="4" s="1"/>
  <c r="G45" i="1" s="1"/>
  <c r="AX103" i="20"/>
  <c r="O103" i="20"/>
  <c r="B102" i="20"/>
  <c r="W102" i="20"/>
  <c r="X102" i="20" s="1"/>
  <c r="AT102" i="20"/>
  <c r="AP104" i="20"/>
  <c r="AB103" i="20"/>
  <c r="Y103" i="20" s="1"/>
  <c r="BG103" i="20"/>
  <c r="C75" i="22"/>
  <c r="AE75" i="22"/>
  <c r="B45" i="4"/>
  <c r="S74" i="22"/>
  <c r="AN74" i="22"/>
  <c r="AM74" i="22" s="1"/>
  <c r="AJ45" i="1"/>
  <c r="C46" i="4"/>
  <c r="C46" i="1" s="1"/>
  <c r="AL45" i="1"/>
  <c r="AU45" i="4"/>
  <c r="AQ47" i="4"/>
  <c r="BI46" i="4"/>
  <c r="AM45" i="1" a="1"/>
  <c r="O46" i="4" l="1"/>
  <c r="E46" i="1" s="1"/>
  <c r="S45" i="4"/>
  <c r="H45" i="1" s="1"/>
  <c r="F45" i="1"/>
  <c r="B45" i="1"/>
  <c r="AN102" i="20"/>
  <c r="AM102" i="20" s="1"/>
  <c r="S102" i="20"/>
  <c r="C103" i="20"/>
  <c r="AE103" i="20"/>
  <c r="AW74" i="22"/>
  <c r="T74" i="22"/>
  <c r="U74" i="22" s="1"/>
  <c r="D75" i="22"/>
  <c r="AM45" i="1"/>
  <c r="CT45" i="1" a="1"/>
  <c r="CT45" i="1" s="1"/>
  <c r="CU45" i="1" a="1"/>
  <c r="CU45" i="1" s="1"/>
  <c r="CV45" i="1" a="1"/>
  <c r="CV45" i="1" s="1"/>
  <c r="CS45" i="1" a="1"/>
  <c r="CS45" i="1" s="1"/>
  <c r="CP45" i="1"/>
  <c r="CP46" i="1" s="1"/>
  <c r="CP47" i="1" s="1"/>
  <c r="CP48" i="1" s="1"/>
  <c r="H46" i="4"/>
  <c r="D46" i="1" s="1"/>
  <c r="AW45" i="4" l="1"/>
  <c r="T45" i="4" s="1"/>
  <c r="U45" i="4" s="1"/>
  <c r="I45" i="1" s="1"/>
  <c r="D103" i="20"/>
  <c r="AW102" i="20"/>
  <c r="AH104" i="20"/>
  <c r="V74" i="22"/>
  <c r="AO75" i="22"/>
  <c r="DD45" i="1"/>
  <c r="DG45" i="1"/>
  <c r="DF45" i="1"/>
  <c r="DE45" i="1"/>
  <c r="AN45" i="1"/>
  <c r="AO46" i="4"/>
  <c r="DJ45" i="1"/>
  <c r="DI45" i="1"/>
  <c r="DK45" i="1"/>
  <c r="DH45" i="1"/>
  <c r="V45" i="4" l="1"/>
  <c r="V102" i="20"/>
  <c r="AO103" i="20"/>
  <c r="T102" i="20"/>
  <c r="U102" i="20" s="1"/>
  <c r="J104" i="20"/>
  <c r="K104" i="20" s="1"/>
  <c r="AS75" i="22"/>
  <c r="BK75" i="22"/>
  <c r="BM75" i="22"/>
  <c r="AX75" i="22" s="1"/>
  <c r="BI75" i="22"/>
  <c r="DO45" i="1" a="1"/>
  <c r="DO45" i="1" s="1"/>
  <c r="DP45" i="1"/>
  <c r="DA46" i="1" s="1"/>
  <c r="AK46" i="1" s="1"/>
  <c r="DM45" i="1" a="1"/>
  <c r="DM45" i="1" s="1"/>
  <c r="DN45" i="1" a="1"/>
  <c r="DN45" i="1" s="1"/>
  <c r="DL45" i="1" a="1"/>
  <c r="DL45" i="1" s="1"/>
  <c r="BJ46" i="4"/>
  <c r="BH46" i="4"/>
  <c r="AF46" i="4" s="1"/>
  <c r="E46" i="4" s="1"/>
  <c r="BL46" i="4"/>
  <c r="AY46" i="4" s="1"/>
  <c r="AS46" i="4"/>
  <c r="BL103" i="20" l="1"/>
  <c r="BJ103" i="20"/>
  <c r="AU103" i="20" s="1"/>
  <c r="BH103" i="20"/>
  <c r="AS103" i="20"/>
  <c r="BP75" i="22"/>
  <c r="AY75" i="22"/>
  <c r="BO75" i="22"/>
  <c r="AH75" i="22"/>
  <c r="BN75" i="22"/>
  <c r="AF75" i="22"/>
  <c r="AQ106" i="20"/>
  <c r="AC105" i="20"/>
  <c r="Z105" i="20" s="1"/>
  <c r="DQ45" i="1"/>
  <c r="DR45" i="1" s="1"/>
  <c r="CW45" i="1" s="1"/>
  <c r="DB46" i="1" s="1"/>
  <c r="AG46" i="4"/>
  <c r="I46" i="4" s="1"/>
  <c r="BN46" i="4"/>
  <c r="AH46" i="4"/>
  <c r="BO46" i="4"/>
  <c r="AX46" i="4"/>
  <c r="BM46" i="4"/>
  <c r="AE46" i="4"/>
  <c r="BM103" i="20" l="1"/>
  <c r="AF103" i="20"/>
  <c r="AG103" i="20"/>
  <c r="BN103" i="20"/>
  <c r="BO103" i="20"/>
  <c r="AY103" i="20"/>
  <c r="AI103" i="20" s="1"/>
  <c r="J75" i="22"/>
  <c r="K75" i="22" s="1"/>
  <c r="AU75" i="22" s="1"/>
  <c r="AI75" i="22"/>
  <c r="AG105" i="20"/>
  <c r="I105" i="20" s="1"/>
  <c r="H105" i="20"/>
  <c r="E75" i="22"/>
  <c r="AJ75" i="22"/>
  <c r="Q75" i="22" s="1"/>
  <c r="R75" i="22" s="1"/>
  <c r="AV75" i="22" s="1"/>
  <c r="AL46" i="1"/>
  <c r="D46" i="4"/>
  <c r="AI46" i="4"/>
  <c r="P46" i="4" s="1"/>
  <c r="J46" i="4"/>
  <c r="K46" i="4" s="1"/>
  <c r="AC47" i="4" s="1"/>
  <c r="Z47" i="4" s="1"/>
  <c r="AJ46" i="4"/>
  <c r="Q46" i="4" s="1"/>
  <c r="P103" i="20" l="1"/>
  <c r="BJ76" i="22"/>
  <c r="I103" i="20"/>
  <c r="BI104" i="20"/>
  <c r="E103" i="20"/>
  <c r="AJ103" i="20"/>
  <c r="Q103" i="20" s="1"/>
  <c r="R103" i="20" s="1"/>
  <c r="F75" i="22"/>
  <c r="AT75" i="22" s="1"/>
  <c r="AL75" i="22"/>
  <c r="P75" i="22"/>
  <c r="AK75" i="22" s="1"/>
  <c r="BL76" i="22"/>
  <c r="AD76" i="22"/>
  <c r="AA76" i="22" s="1"/>
  <c r="O76" i="22" s="1"/>
  <c r="AR77" i="22"/>
  <c r="AC76" i="22"/>
  <c r="Z76" i="22" s="1"/>
  <c r="AQ77" i="22"/>
  <c r="W75" i="22"/>
  <c r="X75" i="22" s="1"/>
  <c r="R46" i="4"/>
  <c r="AD47" i="4" s="1"/>
  <c r="AA47" i="4" s="1"/>
  <c r="AQ48" i="4"/>
  <c r="AU46" i="4"/>
  <c r="BI47" i="4"/>
  <c r="AL46" i="4"/>
  <c r="AK46" i="4"/>
  <c r="F46" i="4"/>
  <c r="AB47" i="4" s="1"/>
  <c r="Y47" i="4" s="1"/>
  <c r="AR48" i="4" l="1"/>
  <c r="O47" i="4"/>
  <c r="E47" i="1" s="1"/>
  <c r="AT46" i="4"/>
  <c r="BK47" i="4"/>
  <c r="AV46" i="4"/>
  <c r="F103" i="20"/>
  <c r="AL103" i="20"/>
  <c r="AD104" i="20"/>
  <c r="AA104" i="20" s="1"/>
  <c r="AR105" i="20"/>
  <c r="AV103" i="20"/>
  <c r="AV104" i="20" s="1"/>
  <c r="BK104" i="20"/>
  <c r="B75" i="22"/>
  <c r="AK103" i="20"/>
  <c r="AN75" i="22"/>
  <c r="AM75" i="22" s="1"/>
  <c r="AG76" i="22"/>
  <c r="I76" i="22" s="1"/>
  <c r="H76" i="22"/>
  <c r="AB76" i="22"/>
  <c r="Y76" i="22" s="1"/>
  <c r="AP77" i="22"/>
  <c r="BH76" i="22"/>
  <c r="H47" i="4"/>
  <c r="D47" i="1" s="1"/>
  <c r="B46" i="4"/>
  <c r="B46" i="1" s="1"/>
  <c r="AP48" i="4"/>
  <c r="BG47" i="4"/>
  <c r="W46" i="4"/>
  <c r="X46" i="4" s="1"/>
  <c r="AM46" i="1" a="1"/>
  <c r="AM46" i="1" l="1"/>
  <c r="AN46" i="1" s="1"/>
  <c r="S75" i="22"/>
  <c r="AW75" i="22" s="1"/>
  <c r="T75" i="22" s="1"/>
  <c r="U75" i="22" s="1"/>
  <c r="B103" i="20"/>
  <c r="AX104" i="20"/>
  <c r="O104" i="20"/>
  <c r="AB104" i="20"/>
  <c r="Y104" i="20" s="1"/>
  <c r="AP105" i="20"/>
  <c r="AT103" i="20"/>
  <c r="AT104" i="20" s="1"/>
  <c r="BG104" i="20"/>
  <c r="W103" i="20"/>
  <c r="X103" i="20" s="1"/>
  <c r="C76" i="22"/>
  <c r="AE76" i="22"/>
  <c r="F46" i="1"/>
  <c r="AN46" i="4"/>
  <c r="AM46" i="4" s="1"/>
  <c r="G46" i="1" s="1"/>
  <c r="S46" i="4"/>
  <c r="C47" i="4"/>
  <c r="C47" i="1" s="1"/>
  <c r="AJ46" i="1" a="1"/>
  <c r="AJ46" i="1" l="1"/>
  <c r="CT46" i="1" a="1"/>
  <c r="CT46" i="1" s="1"/>
  <c r="DE46" i="1" s="1"/>
  <c r="AN103" i="20"/>
  <c r="AM103" i="20" s="1"/>
  <c r="S103" i="20"/>
  <c r="C104" i="20"/>
  <c r="AE104" i="20"/>
  <c r="AO76" i="22"/>
  <c r="V75" i="22"/>
  <c r="D76" i="22"/>
  <c r="CU46" i="1" a="1"/>
  <c r="CU46" i="1" s="1"/>
  <c r="CV46" i="1" a="1"/>
  <c r="CV46" i="1" s="1"/>
  <c r="CS46" i="1" a="1"/>
  <c r="CS46" i="1" s="1"/>
  <c r="H46" i="1"/>
  <c r="AW46" i="4"/>
  <c r="D104" i="20" l="1"/>
  <c r="AW103" i="20"/>
  <c r="T103" i="20" s="1"/>
  <c r="U103" i="20" s="1"/>
  <c r="BI76" i="22"/>
  <c r="BK76" i="22"/>
  <c r="AS76" i="22"/>
  <c r="BM76" i="22"/>
  <c r="AX76" i="22" s="1"/>
  <c r="DG46" i="1"/>
  <c r="DF46" i="1"/>
  <c r="DD46" i="1"/>
  <c r="T46" i="4"/>
  <c r="U46" i="4" s="1"/>
  <c r="I46" i="1" s="1"/>
  <c r="AO47" i="4"/>
  <c r="V46" i="4"/>
  <c r="DJ46" i="1"/>
  <c r="DI46" i="1"/>
  <c r="DK46" i="1"/>
  <c r="DH46" i="1"/>
  <c r="V103" i="20" l="1"/>
  <c r="AO104" i="20"/>
  <c r="BP76" i="22"/>
  <c r="AY76" i="22"/>
  <c r="BO76" i="22"/>
  <c r="AH76" i="22"/>
  <c r="BN76" i="22"/>
  <c r="AF76" i="22"/>
  <c r="DO46" i="1" a="1"/>
  <c r="DO46" i="1" s="1"/>
  <c r="DL46" i="1" a="1"/>
  <c r="DL46" i="1" s="1"/>
  <c r="DN46" i="1" a="1"/>
  <c r="DN46" i="1" s="1"/>
  <c r="DP46" i="1"/>
  <c r="DA47" i="1" s="1"/>
  <c r="AK47" i="1" s="1"/>
  <c r="DM46" i="1" a="1"/>
  <c r="DM46" i="1" s="1"/>
  <c r="BL47" i="4"/>
  <c r="AY47" i="4" s="1"/>
  <c r="BH47" i="4"/>
  <c r="AF47" i="4" s="1"/>
  <c r="E47" i="4" s="1"/>
  <c r="AS47" i="4"/>
  <c r="BJ47" i="4"/>
  <c r="AG47" i="4" s="1"/>
  <c r="I47" i="4" s="1"/>
  <c r="AS104" i="20" l="1"/>
  <c r="BJ104" i="20"/>
  <c r="AU104" i="20" s="1"/>
  <c r="BL104" i="20"/>
  <c r="BH104" i="20"/>
  <c r="J76" i="22"/>
  <c r="K76" i="22" s="1"/>
  <c r="AI76" i="22"/>
  <c r="AJ76" i="22"/>
  <c r="Q76" i="22" s="1"/>
  <c r="R76" i="22" s="1"/>
  <c r="E76" i="22"/>
  <c r="DQ46" i="1"/>
  <c r="DR46" i="1" s="1"/>
  <c r="CW46" i="1" s="1"/>
  <c r="DB47" i="1" s="1"/>
  <c r="BN47" i="4"/>
  <c r="AH47" i="4"/>
  <c r="BM47" i="4"/>
  <c r="AE47" i="4"/>
  <c r="BO47" i="4"/>
  <c r="AX47" i="4"/>
  <c r="AJ47" i="1" a="1"/>
  <c r="BM104" i="20" l="1"/>
  <c r="AF104" i="20"/>
  <c r="BO104" i="20"/>
  <c r="AY104" i="20"/>
  <c r="AI104" i="20" s="1"/>
  <c r="AG104" i="20"/>
  <c r="BN104" i="20"/>
  <c r="F76" i="22"/>
  <c r="W76" i="22" s="1"/>
  <c r="X76" i="22" s="1"/>
  <c r="AL76" i="22"/>
  <c r="P76" i="22"/>
  <c r="AK76" i="22" s="1"/>
  <c r="BL77" i="22"/>
  <c r="AV76" i="22"/>
  <c r="AD77" i="22"/>
  <c r="AA77" i="22" s="1"/>
  <c r="AR78" i="22"/>
  <c r="BJ77" i="22"/>
  <c r="AU76" i="22"/>
  <c r="AC77" i="22"/>
  <c r="Z77" i="22" s="1"/>
  <c r="AQ78" i="22"/>
  <c r="AJ47" i="1"/>
  <c r="AL47" i="1"/>
  <c r="D47" i="4"/>
  <c r="AI47" i="4"/>
  <c r="J47" i="4"/>
  <c r="K47" i="4" s="1"/>
  <c r="AC48" i="4" s="1"/>
  <c r="Z48" i="4" s="1"/>
  <c r="AJ47" i="4"/>
  <c r="Q47" i="4" s="1"/>
  <c r="AM47" i="1" a="1"/>
  <c r="I104" i="20" l="1"/>
  <c r="BI105" i="20"/>
  <c r="P104" i="20"/>
  <c r="AJ104" i="20"/>
  <c r="Q104" i="20" s="1"/>
  <c r="R104" i="20" s="1"/>
  <c r="E104" i="20"/>
  <c r="O77" i="22"/>
  <c r="AN76" i="22"/>
  <c r="AM76" i="22" s="1"/>
  <c r="B76" i="22"/>
  <c r="S76" i="22" s="1"/>
  <c r="AG77" i="22"/>
  <c r="I77" i="22" s="1"/>
  <c r="H77" i="22"/>
  <c r="AT76" i="22"/>
  <c r="AP78" i="22"/>
  <c r="AB77" i="22"/>
  <c r="Y77" i="22" s="1"/>
  <c r="BH77" i="22"/>
  <c r="AM47" i="1"/>
  <c r="AQ49" i="4"/>
  <c r="AU47" i="4"/>
  <c r="BI48" i="4"/>
  <c r="AL47" i="4"/>
  <c r="P47" i="4"/>
  <c r="R47" i="4" s="1"/>
  <c r="AD48" i="4" s="1"/>
  <c r="AA48" i="4" s="1"/>
  <c r="F47" i="4"/>
  <c r="AB48" i="4" s="1"/>
  <c r="Y48" i="4" s="1"/>
  <c r="BK48" i="4" l="1"/>
  <c r="AT47" i="4"/>
  <c r="AK104" i="20"/>
  <c r="AL104" i="20"/>
  <c r="F104" i="20"/>
  <c r="AR106" i="20"/>
  <c r="AD105" i="20"/>
  <c r="AA105" i="20" s="1"/>
  <c r="BK105" i="20"/>
  <c r="AW76" i="22"/>
  <c r="T76" i="22" s="1"/>
  <c r="U76" i="22" s="1"/>
  <c r="C77" i="22"/>
  <c r="AE77" i="22"/>
  <c r="D77" i="22" s="1"/>
  <c r="H48" i="4"/>
  <c r="D48" i="1" s="1"/>
  <c r="AN47" i="1"/>
  <c r="AK47" i="4"/>
  <c r="B47" i="4" s="1"/>
  <c r="B47" i="1" s="1"/>
  <c r="AP49" i="4"/>
  <c r="BG48" i="4"/>
  <c r="AR49" i="4"/>
  <c r="W47" i="4"/>
  <c r="X47" i="4" s="1"/>
  <c r="AV47" i="4"/>
  <c r="B104" i="20" l="1"/>
  <c r="AX105" i="20"/>
  <c r="O105" i="20"/>
  <c r="AB105" i="20"/>
  <c r="Y105" i="20" s="1"/>
  <c r="AP106" i="20"/>
  <c r="W104" i="20"/>
  <c r="X104" i="20" s="1"/>
  <c r="BG105" i="20"/>
  <c r="AO77" i="22"/>
  <c r="V76" i="22"/>
  <c r="AU77" i="22"/>
  <c r="AT77" i="22"/>
  <c r="O48" i="4"/>
  <c r="E48" i="1" s="1"/>
  <c r="C48" i="4"/>
  <c r="C48" i="1" s="1"/>
  <c r="AN47" i="4"/>
  <c r="AM47" i="4" s="1"/>
  <c r="G47" i="1" s="1"/>
  <c r="CT47" i="1" s="1" a="1"/>
  <c r="CT47" i="1" s="1"/>
  <c r="S47" i="4"/>
  <c r="F47" i="1"/>
  <c r="AE105" i="20" l="1"/>
  <c r="C105" i="20"/>
  <c r="AN104" i="20"/>
  <c r="AM104" i="20" s="1"/>
  <c r="S104" i="20"/>
  <c r="AS77" i="22"/>
  <c r="BK77" i="22"/>
  <c r="BM77" i="22"/>
  <c r="AX77" i="22" s="1"/>
  <c r="BI77" i="22"/>
  <c r="CU47" i="1" a="1"/>
  <c r="CU47" i="1" s="1"/>
  <c r="CS47" i="1" a="1"/>
  <c r="CS47" i="1" s="1"/>
  <c r="CV47" i="1" a="1"/>
  <c r="CV47" i="1" s="1"/>
  <c r="DE47" i="1"/>
  <c r="AW47" i="4"/>
  <c r="H47" i="1"/>
  <c r="DI47" i="1"/>
  <c r="AW104" i="20" l="1"/>
  <c r="T104" i="20"/>
  <c r="U104" i="20" s="1"/>
  <c r="D105" i="20"/>
  <c r="BN77" i="22"/>
  <c r="AF77" i="22"/>
  <c r="BP77" i="22"/>
  <c r="AY77" i="22"/>
  <c r="AH77" i="22"/>
  <c r="BO77" i="22"/>
  <c r="DD47" i="1"/>
  <c r="DF47" i="1"/>
  <c r="DG47" i="1"/>
  <c r="T47" i="4"/>
  <c r="U47" i="4" s="1"/>
  <c r="I47" i="1" s="1"/>
  <c r="AO48" i="4"/>
  <c r="V47" i="4"/>
  <c r="DK47" i="1"/>
  <c r="DH47" i="1"/>
  <c r="DJ47" i="1"/>
  <c r="AO105" i="20" l="1"/>
  <c r="V104" i="20"/>
  <c r="J77" i="22"/>
  <c r="K77" i="22" s="1"/>
  <c r="AI77" i="22"/>
  <c r="E77" i="22"/>
  <c r="AJ77" i="22"/>
  <c r="Q77" i="22" s="1"/>
  <c r="R77" i="22" s="1"/>
  <c r="AV77" i="22" s="1"/>
  <c r="DM47" i="1" a="1"/>
  <c r="DM47" i="1" s="1"/>
  <c r="DP47" i="1"/>
  <c r="DA48" i="1" s="1"/>
  <c r="AK48" i="1" s="1"/>
  <c r="DN47" i="1" a="1"/>
  <c r="DN47" i="1" s="1"/>
  <c r="DO47" i="1" a="1"/>
  <c r="DO47" i="1" s="1"/>
  <c r="DL47" i="1" a="1"/>
  <c r="DL47" i="1" s="1"/>
  <c r="AS48" i="4"/>
  <c r="BJ48" i="4"/>
  <c r="AG48" i="4" s="1"/>
  <c r="I48" i="4" s="1"/>
  <c r="BL48" i="4"/>
  <c r="AY48" i="4" s="1"/>
  <c r="BH48" i="4"/>
  <c r="AF48" i="4" s="1"/>
  <c r="E48" i="4" s="1"/>
  <c r="T105" i="20" l="1"/>
  <c r="AS105" i="20"/>
  <c r="BJ105" i="20"/>
  <c r="BL105" i="20"/>
  <c r="BH105" i="20"/>
  <c r="F77" i="22"/>
  <c r="AL77" i="22"/>
  <c r="P77" i="22"/>
  <c r="AK77" i="22" s="1"/>
  <c r="B77" i="22" s="1"/>
  <c r="BL78" i="22"/>
  <c r="AD78" i="22"/>
  <c r="AA78" i="22" s="1"/>
  <c r="AR79" i="22"/>
  <c r="BJ78" i="22"/>
  <c r="AC78" i="22"/>
  <c r="Z78" i="22" s="1"/>
  <c r="AQ79" i="22"/>
  <c r="W77" i="22"/>
  <c r="X77" i="22" s="1"/>
  <c r="DQ47" i="1"/>
  <c r="DR47" i="1" s="1"/>
  <c r="CW47" i="1" s="1"/>
  <c r="DB48" i="1" s="1"/>
  <c r="BM48" i="4"/>
  <c r="AE48" i="4"/>
  <c r="BO48" i="4"/>
  <c r="AX48" i="4"/>
  <c r="AH48" i="4"/>
  <c r="BN48" i="4"/>
  <c r="AM48" i="1" a="1"/>
  <c r="BM105" i="20" l="1"/>
  <c r="AF105" i="20"/>
  <c r="BO105" i="20"/>
  <c r="AY105" i="20"/>
  <c r="BN105" i="20"/>
  <c r="AH105" i="20"/>
  <c r="O78" i="22"/>
  <c r="AX78" i="22"/>
  <c r="AN77" i="22"/>
  <c r="AM77" i="22" s="1"/>
  <c r="S77" i="22"/>
  <c r="H78" i="22"/>
  <c r="AG78" i="22"/>
  <c r="I78" i="22" s="1"/>
  <c r="BH78" i="22"/>
  <c r="AP79" i="22"/>
  <c r="AB78" i="22"/>
  <c r="Y78" i="22" s="1"/>
  <c r="AL48" i="1"/>
  <c r="AM48" i="1"/>
  <c r="J48" i="4"/>
  <c r="K48" i="4" s="1"/>
  <c r="AC49" i="4" s="1"/>
  <c r="Z49" i="4" s="1"/>
  <c r="AJ48" i="4"/>
  <c r="Q48" i="4" s="1"/>
  <c r="D48" i="4"/>
  <c r="AI48" i="4"/>
  <c r="P48" i="4" s="1"/>
  <c r="AJ48" i="1" a="1"/>
  <c r="J105" i="20" l="1"/>
  <c r="K105" i="20" s="1"/>
  <c r="BI106" i="20" s="1"/>
  <c r="AI105" i="20"/>
  <c r="E105" i="20"/>
  <c r="AJ105" i="20"/>
  <c r="Q105" i="20" s="1"/>
  <c r="R105" i="20" s="1"/>
  <c r="C78" i="22"/>
  <c r="AE78" i="22"/>
  <c r="D78" i="22" s="1"/>
  <c r="T77" i="22"/>
  <c r="U77" i="22" s="1"/>
  <c r="AW77" i="22"/>
  <c r="R48" i="4"/>
  <c r="AD49" i="4" s="1"/>
  <c r="AA49" i="4" s="1"/>
  <c r="AJ48" i="1"/>
  <c r="AQ50" i="4"/>
  <c r="AU48" i="4"/>
  <c r="BI49" i="4"/>
  <c r="AN48" i="1"/>
  <c r="AK48" i="4"/>
  <c r="F48" i="4"/>
  <c r="AB49" i="4" s="1"/>
  <c r="Y49" i="4" s="1"/>
  <c r="AL48" i="4"/>
  <c r="AV48" i="4" l="1"/>
  <c r="O49" i="4"/>
  <c r="E49" i="1" s="1"/>
  <c r="AT48" i="4"/>
  <c r="AR50" i="4"/>
  <c r="BK49" i="4"/>
  <c r="AV105" i="20"/>
  <c r="AD106" i="20"/>
  <c r="AA106" i="20" s="1"/>
  <c r="AR107" i="20"/>
  <c r="AL105" i="20"/>
  <c r="F105" i="20"/>
  <c r="P105" i="20"/>
  <c r="AK105" i="20" s="1"/>
  <c r="B105" i="20" s="1"/>
  <c r="BK106" i="20"/>
  <c r="AQ107" i="20"/>
  <c r="AC106" i="20"/>
  <c r="Z106" i="20" s="1"/>
  <c r="AU105" i="20"/>
  <c r="V77" i="22"/>
  <c r="AO78" i="22"/>
  <c r="H49" i="4"/>
  <c r="D49" i="1" s="1"/>
  <c r="W48" i="4"/>
  <c r="X48" i="4" s="1"/>
  <c r="AN48" i="4" s="1"/>
  <c r="AM48" i="4" s="1"/>
  <c r="G48" i="1" s="1"/>
  <c r="B48" i="4"/>
  <c r="AP50" i="4"/>
  <c r="BG49" i="4"/>
  <c r="W105" i="20" l="1"/>
  <c r="X105" i="20" s="1"/>
  <c r="AP107" i="20"/>
  <c r="AB106" i="20"/>
  <c r="Y106" i="20" s="1"/>
  <c r="AT105" i="20"/>
  <c r="BG106" i="20"/>
  <c r="H106" i="20"/>
  <c r="AG106" i="20"/>
  <c r="AX106" i="20"/>
  <c r="O106" i="20"/>
  <c r="AS78" i="22"/>
  <c r="BK78" i="22"/>
  <c r="BI78" i="22"/>
  <c r="BM78" i="22"/>
  <c r="F48" i="1"/>
  <c r="S48" i="4"/>
  <c r="B48" i="1"/>
  <c r="C49" i="4"/>
  <c r="C49" i="1" s="1"/>
  <c r="AE106" i="20" l="1"/>
  <c r="C106" i="20"/>
  <c r="I106" i="20"/>
  <c r="S105" i="20"/>
  <c r="AN105" i="20"/>
  <c r="AM105" i="20" s="1"/>
  <c r="BP78" i="22"/>
  <c r="AY78" i="22"/>
  <c r="BN78" i="22"/>
  <c r="AF78" i="22"/>
  <c r="BO78" i="22"/>
  <c r="AH78" i="22"/>
  <c r="CT48" i="1" a="1"/>
  <c r="CT48" i="1" s="1"/>
  <c r="CU48" i="1" a="1"/>
  <c r="CU48" i="1" s="1"/>
  <c r="CV48" i="1" a="1"/>
  <c r="CV48" i="1" s="1"/>
  <c r="CS48" i="1" a="1"/>
  <c r="CS48" i="1" s="1"/>
  <c r="H48" i="1"/>
  <c r="AW48" i="4"/>
  <c r="AO49" i="4" s="1"/>
  <c r="T48" i="4" l="1"/>
  <c r="U48" i="4" s="1"/>
  <c r="I48" i="1" s="1"/>
  <c r="AW105" i="20"/>
  <c r="U105" i="20"/>
  <c r="D106" i="20"/>
  <c r="E78" i="22"/>
  <c r="AJ78" i="22"/>
  <c r="Q78" i="22" s="1"/>
  <c r="R78" i="22" s="1"/>
  <c r="AI78" i="22"/>
  <c r="J78" i="22"/>
  <c r="K78" i="22" s="1"/>
  <c r="DD48" i="1"/>
  <c r="DG48" i="1"/>
  <c r="DF48" i="1"/>
  <c r="DE48" i="1"/>
  <c r="V48" i="4"/>
  <c r="AS49" i="4"/>
  <c r="BJ49" i="4"/>
  <c r="AG49" i="4" s="1"/>
  <c r="I49" i="4" s="1"/>
  <c r="BH49" i="4"/>
  <c r="AF49" i="4" s="1"/>
  <c r="E49" i="4" s="1"/>
  <c r="BL49" i="4"/>
  <c r="AY49" i="4" s="1"/>
  <c r="DJ48" i="1"/>
  <c r="DK48" i="1"/>
  <c r="DI48" i="1"/>
  <c r="DH48" i="1"/>
  <c r="V105" i="20" l="1"/>
  <c r="AO106" i="20"/>
  <c r="BJ79" i="22"/>
  <c r="AU78" i="22"/>
  <c r="AC79" i="22"/>
  <c r="Z79" i="22" s="1"/>
  <c r="AQ80" i="22"/>
  <c r="P78" i="22"/>
  <c r="AK78" i="22" s="1"/>
  <c r="BL79" i="22"/>
  <c r="AV78" i="22"/>
  <c r="AD79" i="22"/>
  <c r="AA79" i="22" s="1"/>
  <c r="O79" i="22" s="1"/>
  <c r="AR80" i="22"/>
  <c r="F78" i="22"/>
  <c r="AL78" i="22"/>
  <c r="DO48" i="1" a="1"/>
  <c r="DO48" i="1" s="1"/>
  <c r="DN48" i="1" a="1"/>
  <c r="DN48" i="1" s="1"/>
  <c r="DL48" i="1" a="1"/>
  <c r="DL48" i="1" s="1"/>
  <c r="DP48" i="1"/>
  <c r="DA49" i="1" s="1"/>
  <c r="AK49" i="1" s="1"/>
  <c r="DM48" i="1" a="1"/>
  <c r="DM48" i="1" s="1"/>
  <c r="BO49" i="4"/>
  <c r="AX49" i="4"/>
  <c r="BM49" i="4"/>
  <c r="AE49" i="4"/>
  <c r="BN49" i="4"/>
  <c r="AH49" i="4"/>
  <c r="B78" i="22" l="1"/>
  <c r="AS106" i="20"/>
  <c r="BH106" i="20"/>
  <c r="BJ106" i="20"/>
  <c r="BL106" i="20"/>
  <c r="AT78" i="22"/>
  <c r="AB79" i="22"/>
  <c r="Y79" i="22" s="1"/>
  <c r="AP80" i="22"/>
  <c r="BH79" i="22"/>
  <c r="H79" i="22"/>
  <c r="AG79" i="22"/>
  <c r="I79" i="22" s="1"/>
  <c r="W78" i="22"/>
  <c r="X78" i="22" s="1"/>
  <c r="DQ48" i="1"/>
  <c r="DR48" i="1" s="1"/>
  <c r="CW48" i="1" s="1"/>
  <c r="DB49" i="1" s="1"/>
  <c r="J49" i="4"/>
  <c r="K49" i="4" s="1"/>
  <c r="AC50" i="4" s="1"/>
  <c r="Z50" i="4" s="1"/>
  <c r="AJ49" i="4"/>
  <c r="Q49" i="4" s="1"/>
  <c r="D49" i="4"/>
  <c r="AI49" i="4"/>
  <c r="AJ49" i="1" a="1"/>
  <c r="BI50" i="4" l="1"/>
  <c r="BO106" i="20"/>
  <c r="AY106" i="20"/>
  <c r="BN106" i="20"/>
  <c r="AH106" i="20"/>
  <c r="BM106" i="20"/>
  <c r="AF106" i="20"/>
  <c r="C79" i="22"/>
  <c r="AE79" i="22"/>
  <c r="D79" i="22" s="1"/>
  <c r="S78" i="22"/>
  <c r="AN78" i="22"/>
  <c r="AM78" i="22" s="1"/>
  <c r="AJ49" i="1"/>
  <c r="AL49" i="1"/>
  <c r="AX79" i="22"/>
  <c r="AQ51" i="4"/>
  <c r="AU49" i="4"/>
  <c r="AL49" i="4"/>
  <c r="P49" i="4"/>
  <c r="R49" i="4" s="1"/>
  <c r="AD50" i="4" s="1"/>
  <c r="AA50" i="4" s="1"/>
  <c r="F49" i="4"/>
  <c r="AB50" i="4" s="1"/>
  <c r="Y50" i="4" s="1"/>
  <c r="AM49" i="1" a="1"/>
  <c r="BK50" i="4" l="1"/>
  <c r="AT49" i="4"/>
  <c r="E106" i="20"/>
  <c r="AJ106" i="20"/>
  <c r="Q106" i="20" s="1"/>
  <c r="R106" i="20" s="1"/>
  <c r="J106" i="20"/>
  <c r="K106" i="20" s="1"/>
  <c r="BI107" i="20" s="1"/>
  <c r="AI106" i="20"/>
  <c r="T78" i="22"/>
  <c r="U78" i="22" s="1"/>
  <c r="AW78" i="22"/>
  <c r="AM49" i="1"/>
  <c r="H50" i="4"/>
  <c r="D50" i="1" s="1"/>
  <c r="AK49" i="4"/>
  <c r="B49" i="4" s="1"/>
  <c r="B49" i="1" s="1"/>
  <c r="AP51" i="4"/>
  <c r="BG50" i="4"/>
  <c r="W49" i="4"/>
  <c r="X49" i="4" s="1"/>
  <c r="AV49" i="4"/>
  <c r="AR51" i="4"/>
  <c r="BK107" i="20" l="1"/>
  <c r="P106" i="20"/>
  <c r="AK106" i="20" s="1"/>
  <c r="AQ108" i="20"/>
  <c r="AC107" i="20"/>
  <c r="Z107" i="20" s="1"/>
  <c r="AU106" i="20"/>
  <c r="AU107" i="20" s="1"/>
  <c r="AD107" i="20"/>
  <c r="AA107" i="20" s="1"/>
  <c r="AR108" i="20"/>
  <c r="AV106" i="20"/>
  <c r="AV107" i="20" s="1"/>
  <c r="AL106" i="20"/>
  <c r="F106" i="20"/>
  <c r="V78" i="22"/>
  <c r="AO79" i="22"/>
  <c r="AN49" i="1"/>
  <c r="C50" i="4"/>
  <c r="C50" i="1" s="1"/>
  <c r="AN49" i="4"/>
  <c r="AM49" i="4" s="1"/>
  <c r="G49" i="1" s="1"/>
  <c r="S49" i="4"/>
  <c r="F49" i="1"/>
  <c r="O50" i="4"/>
  <c r="E50" i="1" s="1"/>
  <c r="AP108" i="20" l="1"/>
  <c r="AB107" i="20"/>
  <c r="Y107" i="20" s="1"/>
  <c r="AT106" i="20"/>
  <c r="AT107" i="20" s="1"/>
  <c r="BG107" i="20"/>
  <c r="H107" i="20"/>
  <c r="AG107" i="20"/>
  <c r="W106" i="20"/>
  <c r="X106" i="20" s="1"/>
  <c r="B106" i="20"/>
  <c r="AX107" i="20"/>
  <c r="O107" i="20"/>
  <c r="BM79" i="22"/>
  <c r="BK79" i="22"/>
  <c r="AS79" i="22"/>
  <c r="BI79" i="22"/>
  <c r="H49" i="1"/>
  <c r="AW49" i="4"/>
  <c r="T49" i="4" s="1"/>
  <c r="U49" i="4" s="1"/>
  <c r="I107" i="20" l="1"/>
  <c r="AN106" i="20"/>
  <c r="AM106" i="20" s="1"/>
  <c r="S106" i="20"/>
  <c r="AE107" i="20"/>
  <c r="C107" i="20"/>
  <c r="AF79" i="22"/>
  <c r="BN79" i="22"/>
  <c r="AH79" i="22"/>
  <c r="BO79" i="22"/>
  <c r="BP79" i="22"/>
  <c r="AY79" i="22"/>
  <c r="I49" i="1"/>
  <c r="AO50" i="4"/>
  <c r="V49" i="4"/>
  <c r="AW106" i="20" l="1"/>
  <c r="T106" i="20"/>
  <c r="U106" i="20" s="1"/>
  <c r="D107" i="20"/>
  <c r="AI79" i="22"/>
  <c r="J79" i="22"/>
  <c r="K79" i="22" s="1"/>
  <c r="E79" i="22"/>
  <c r="AJ79" i="22"/>
  <c r="Q79" i="22" s="1"/>
  <c r="R79" i="22" s="1"/>
  <c r="AV79" i="22" s="1"/>
  <c r="CV49" i="1" a="1"/>
  <c r="CV49" i="1" s="1"/>
  <c r="CS49" i="1" a="1"/>
  <c r="CS49" i="1" s="1"/>
  <c r="CT49" i="1" a="1"/>
  <c r="CT49" i="1" s="1"/>
  <c r="CU49" i="1" a="1"/>
  <c r="CU49" i="1" s="1"/>
  <c r="CP49" i="1"/>
  <c r="AS50" i="4"/>
  <c r="BJ50" i="4"/>
  <c r="AG50" i="4" s="1"/>
  <c r="I50" i="4" s="1"/>
  <c r="BL50" i="4"/>
  <c r="AY50" i="4" s="1"/>
  <c r="BH50" i="4"/>
  <c r="AF50" i="4" s="1"/>
  <c r="E50" i="4" s="1"/>
  <c r="F50" i="4" s="1"/>
  <c r="AB51" i="4" s="1"/>
  <c r="Y51" i="4" s="1"/>
  <c r="BJ80" i="22" l="1"/>
  <c r="AU79" i="22"/>
  <c r="AO107" i="20"/>
  <c r="V106" i="20"/>
  <c r="AR81" i="22"/>
  <c r="AD80" i="22"/>
  <c r="AA80" i="22" s="1"/>
  <c r="O80" i="22" s="1"/>
  <c r="F79" i="22"/>
  <c r="AT79" i="22" s="1"/>
  <c r="AL79" i="22"/>
  <c r="AC80" i="22"/>
  <c r="Z80" i="22" s="1"/>
  <c r="AQ81" i="22"/>
  <c r="BL80" i="22"/>
  <c r="P79" i="22"/>
  <c r="AK79" i="22" s="1"/>
  <c r="AT50" i="4"/>
  <c r="AP52" i="4"/>
  <c r="DF49" i="1"/>
  <c r="DE49" i="1"/>
  <c r="DD49" i="1"/>
  <c r="DG49" i="1"/>
  <c r="BM50" i="4"/>
  <c r="AE50" i="4"/>
  <c r="BO50" i="4"/>
  <c r="AX50" i="4"/>
  <c r="BN50" i="4"/>
  <c r="AH50" i="4"/>
  <c r="DJ49" i="1"/>
  <c r="DK49" i="1"/>
  <c r="DI49" i="1"/>
  <c r="DH49" i="1"/>
  <c r="B79" i="22" l="1"/>
  <c r="W79" i="22"/>
  <c r="X79" i="22" s="1"/>
  <c r="BJ107" i="20"/>
  <c r="BL107" i="20"/>
  <c r="AS107" i="20"/>
  <c r="T107" i="20"/>
  <c r="BH107" i="20"/>
  <c r="AB80" i="22"/>
  <c r="Y80" i="22" s="1"/>
  <c r="AP81" i="22"/>
  <c r="BH80" i="22"/>
  <c r="AG80" i="22"/>
  <c r="I80" i="22" s="1"/>
  <c r="H80" i="22"/>
  <c r="DM49" i="1" a="1"/>
  <c r="DM49" i="1" s="1"/>
  <c r="DL49" i="1" a="1"/>
  <c r="DL49" i="1" s="1"/>
  <c r="DP49" i="1"/>
  <c r="DA50" i="1" s="1"/>
  <c r="AK50" i="1" s="1"/>
  <c r="DO49" i="1" a="1"/>
  <c r="DO49" i="1" s="1"/>
  <c r="DN49" i="1" a="1"/>
  <c r="DN49" i="1" s="1"/>
  <c r="C51" i="4"/>
  <c r="C51" i="1" s="1"/>
  <c r="J50" i="4"/>
  <c r="K50" i="4" s="1"/>
  <c r="AC51" i="4" s="1"/>
  <c r="Z51" i="4" s="1"/>
  <c r="AJ50" i="4"/>
  <c r="Q50" i="4" s="1"/>
  <c r="BG51" i="4"/>
  <c r="AI50" i="4"/>
  <c r="D50" i="4"/>
  <c r="AN79" i="22" l="1"/>
  <c r="AM79" i="22" s="1"/>
  <c r="S79" i="22"/>
  <c r="BM107" i="20"/>
  <c r="AF107" i="20"/>
  <c r="BO107" i="20"/>
  <c r="AY107" i="20"/>
  <c r="BN107" i="20"/>
  <c r="AH107" i="20"/>
  <c r="C80" i="22"/>
  <c r="AE80" i="22"/>
  <c r="D80" i="22" s="1"/>
  <c r="DQ49" i="1"/>
  <c r="DR49" i="1" s="1"/>
  <c r="CW49" i="1" s="1"/>
  <c r="DB50" i="1" s="1"/>
  <c r="AX80" i="22"/>
  <c r="CZ48" i="1" a="1"/>
  <c r="CZ48" i="1" s="1"/>
  <c r="CY48" i="1" a="1"/>
  <c r="CY48" i="1" s="1"/>
  <c r="CX48" i="1" a="1"/>
  <c r="CX48" i="1" s="1"/>
  <c r="AL50" i="4"/>
  <c r="R50" i="4"/>
  <c r="AD51" i="4" s="1"/>
  <c r="AA51" i="4" s="1"/>
  <c r="P50" i="4"/>
  <c r="AK50" i="4" s="1"/>
  <c r="AQ52" i="4"/>
  <c r="AU50" i="4"/>
  <c r="BI51" i="4"/>
  <c r="AJ50" i="1" a="1"/>
  <c r="AW79" i="22" l="1"/>
  <c r="V79" i="22" s="1"/>
  <c r="T79" i="22"/>
  <c r="U79" i="22" s="1"/>
  <c r="E107" i="20"/>
  <c r="AJ107" i="20"/>
  <c r="Q107" i="20" s="1"/>
  <c r="J107" i="20"/>
  <c r="K107" i="20" s="1"/>
  <c r="BI108" i="20" s="1"/>
  <c r="AI107" i="20"/>
  <c r="AJ50" i="1"/>
  <c r="BK51" i="4"/>
  <c r="AV50" i="4"/>
  <c r="AL50" i="1"/>
  <c r="B50" i="4"/>
  <c r="B50" i="1" s="1"/>
  <c r="AH51" i="4"/>
  <c r="J51" i="4" s="1"/>
  <c r="H51" i="4"/>
  <c r="D51" i="1" s="1"/>
  <c r="AR52" i="4"/>
  <c r="W50" i="4"/>
  <c r="X50" i="4" s="1"/>
  <c r="AM50" i="1" a="1"/>
  <c r="AO80" i="22" l="1"/>
  <c r="BK80" i="22" s="1"/>
  <c r="AC108" i="20"/>
  <c r="Z108" i="20" s="1"/>
  <c r="AQ109" i="20"/>
  <c r="P107" i="20"/>
  <c r="AK107" i="20" s="1"/>
  <c r="AL107" i="20"/>
  <c r="F107" i="20"/>
  <c r="AS80" i="22"/>
  <c r="AM50" i="1"/>
  <c r="CP50" i="1"/>
  <c r="CP51" i="1" s="1"/>
  <c r="CP52" i="1" s="1"/>
  <c r="CP53" i="1" s="1"/>
  <c r="S50" i="4"/>
  <c r="F50" i="1"/>
  <c r="AN50" i="4"/>
  <c r="AM50" i="4" s="1"/>
  <c r="G50" i="1" s="1"/>
  <c r="O51" i="4"/>
  <c r="E51" i="1" s="1"/>
  <c r="BM80" i="22" l="1"/>
  <c r="BP80" i="22" s="1"/>
  <c r="BI80" i="22"/>
  <c r="BN80" i="22" s="1"/>
  <c r="B107" i="20"/>
  <c r="R107" i="20"/>
  <c r="W107" i="20" s="1"/>
  <c r="X107" i="20" s="1"/>
  <c r="AB108" i="20"/>
  <c r="Y108" i="20" s="1"/>
  <c r="AP109" i="20"/>
  <c r="BG108" i="20"/>
  <c r="H108" i="20"/>
  <c r="AG108" i="20"/>
  <c r="AY80" i="22"/>
  <c r="BO80" i="22"/>
  <c r="AH80" i="22"/>
  <c r="AF80" i="22"/>
  <c r="AN50" i="1"/>
  <c r="H50" i="1"/>
  <c r="AW50" i="4"/>
  <c r="T50" i="4" s="1"/>
  <c r="U50" i="4" s="1"/>
  <c r="BK108" i="20" l="1"/>
  <c r="AR109" i="20"/>
  <c r="AD108" i="20"/>
  <c r="AA108" i="20" s="1"/>
  <c r="O108" i="20" s="1"/>
  <c r="I108" i="20"/>
  <c r="C108" i="20"/>
  <c r="AN107" i="20"/>
  <c r="AM107" i="20" s="1"/>
  <c r="S107" i="20"/>
  <c r="J80" i="22"/>
  <c r="K80" i="22" s="1"/>
  <c r="AI80" i="22"/>
  <c r="E80" i="22"/>
  <c r="AJ80" i="22"/>
  <c r="Q80" i="22" s="1"/>
  <c r="R80" i="22" s="1"/>
  <c r="I50" i="1"/>
  <c r="V50" i="4"/>
  <c r="AO51" i="4"/>
  <c r="AW107" i="20" l="1"/>
  <c r="U107" i="20"/>
  <c r="F80" i="22"/>
  <c r="AL80" i="22"/>
  <c r="BL81" i="22"/>
  <c r="P80" i="22"/>
  <c r="AK80" i="22" s="1"/>
  <c r="BJ81" i="22"/>
  <c r="AU80" i="22"/>
  <c r="AQ82" i="22"/>
  <c r="AC81" i="22"/>
  <c r="Z81" i="22" s="1"/>
  <c r="W80" i="22"/>
  <c r="X80" i="22" s="1"/>
  <c r="AV80" i="22"/>
  <c r="AD81" i="22"/>
  <c r="AA81" i="22" s="1"/>
  <c r="O81" i="22" s="1"/>
  <c r="AR82" i="22"/>
  <c r="CU50" i="1" a="1"/>
  <c r="CU50" i="1" s="1"/>
  <c r="CS50" i="1" a="1"/>
  <c r="CS50" i="1" s="1"/>
  <c r="CT50" i="1" a="1"/>
  <c r="CT50" i="1" s="1"/>
  <c r="CV50" i="1" a="1"/>
  <c r="CV50" i="1" s="1"/>
  <c r="BL51" i="4"/>
  <c r="AX51" i="4" s="1"/>
  <c r="BJ51" i="4"/>
  <c r="BH51" i="4"/>
  <c r="AE51" i="4" s="1"/>
  <c r="D51" i="4" s="1"/>
  <c r="AS51" i="4"/>
  <c r="B80" i="22" l="1"/>
  <c r="V107" i="20"/>
  <c r="AO108" i="20"/>
  <c r="AN80" i="22"/>
  <c r="AM80" i="22" s="1"/>
  <c r="AT80" i="22"/>
  <c r="BH81" i="22"/>
  <c r="AP82" i="22"/>
  <c r="AB81" i="22"/>
  <c r="Y81" i="22" s="1"/>
  <c r="AG81" i="22"/>
  <c r="I81" i="22" s="1"/>
  <c r="H81" i="22"/>
  <c r="DG50" i="1"/>
  <c r="DE50" i="1"/>
  <c r="DD50" i="1"/>
  <c r="DF50" i="1"/>
  <c r="BM51" i="4"/>
  <c r="AF51" i="4"/>
  <c r="BN51" i="4"/>
  <c r="AG51" i="4"/>
  <c r="BO51" i="4"/>
  <c r="AY51" i="4"/>
  <c r="AI51" i="4" s="1"/>
  <c r="DK50" i="1"/>
  <c r="DJ50" i="1"/>
  <c r="DI50" i="1"/>
  <c r="DH50" i="1"/>
  <c r="S80" i="22" l="1"/>
  <c r="AW80" i="22" s="1"/>
  <c r="BH108" i="20"/>
  <c r="AE108" i="20" s="1"/>
  <c r="D108" i="20" s="1"/>
  <c r="BL108" i="20"/>
  <c r="AX108" i="20" s="1"/>
  <c r="AS108" i="20"/>
  <c r="BJ108" i="20"/>
  <c r="AE81" i="22"/>
  <c r="D81" i="22" s="1"/>
  <c r="C81" i="22"/>
  <c r="T80" i="22"/>
  <c r="DO50" i="1" a="1"/>
  <c r="DO50" i="1" s="1"/>
  <c r="DM50" i="1" a="1"/>
  <c r="DM50" i="1" s="1"/>
  <c r="DL50" i="1" a="1"/>
  <c r="DL50" i="1" s="1"/>
  <c r="DP50" i="1"/>
  <c r="DA51" i="1" s="1"/>
  <c r="AK51" i="1" s="1"/>
  <c r="DN50" i="1" a="1"/>
  <c r="DN50" i="1" s="1"/>
  <c r="E51" i="4"/>
  <c r="F51" i="4" s="1"/>
  <c r="AB52" i="4" s="1"/>
  <c r="Y52" i="4" s="1"/>
  <c r="AJ51" i="4"/>
  <c r="Q51" i="4" s="1"/>
  <c r="I51" i="4"/>
  <c r="K51" i="4" s="1"/>
  <c r="AC52" i="4" s="1"/>
  <c r="Z52" i="4" s="1"/>
  <c r="P51" i="4"/>
  <c r="AT51" i="4" l="1"/>
  <c r="AQ53" i="4"/>
  <c r="AU51" i="4"/>
  <c r="BI52" i="4"/>
  <c r="U80" i="22"/>
  <c r="BN108" i="20"/>
  <c r="AH108" i="20"/>
  <c r="BO108" i="20"/>
  <c r="AY108" i="20"/>
  <c r="BM108" i="20"/>
  <c r="AF108" i="20"/>
  <c r="AO81" i="22"/>
  <c r="V80" i="22"/>
  <c r="DQ50" i="1"/>
  <c r="DR50" i="1" s="1"/>
  <c r="CW50" i="1" s="1"/>
  <c r="DB51" i="1" s="1"/>
  <c r="AX81" i="22"/>
  <c r="AK51" i="4"/>
  <c r="BG52" i="4"/>
  <c r="AL51" i="4"/>
  <c r="R51" i="4"/>
  <c r="AD52" i="4" s="1"/>
  <c r="AA52" i="4" s="1"/>
  <c r="AP53" i="4"/>
  <c r="AJ51" i="1" a="1"/>
  <c r="BK52" i="4" l="1"/>
  <c r="H52" i="4"/>
  <c r="D52" i="1" s="1"/>
  <c r="E108" i="20"/>
  <c r="AJ108" i="20"/>
  <c r="Q108" i="20" s="1"/>
  <c r="R108" i="20" s="1"/>
  <c r="J108" i="20"/>
  <c r="K108" i="20" s="1"/>
  <c r="AI108" i="20"/>
  <c r="BK81" i="22"/>
  <c r="BI81" i="22"/>
  <c r="AS81" i="22"/>
  <c r="BM81" i="22"/>
  <c r="AJ51" i="1"/>
  <c r="B51" i="4"/>
  <c r="B51" i="1" s="1"/>
  <c r="AL51" i="1"/>
  <c r="W51" i="4"/>
  <c r="X51" i="4" s="1"/>
  <c r="AN51" i="4" s="1"/>
  <c r="AM51" i="4" s="1"/>
  <c r="G51" i="1" s="1"/>
  <c r="C52" i="4"/>
  <c r="C52" i="1" s="1"/>
  <c r="AR53" i="4"/>
  <c r="AV51" i="4"/>
  <c r="AM51" i="1" a="1"/>
  <c r="AC109" i="20" l="1"/>
  <c r="Z109" i="20" s="1"/>
  <c r="AQ110" i="20"/>
  <c r="AU108" i="20"/>
  <c r="BI109" i="20"/>
  <c r="BK109" i="20"/>
  <c r="P108" i="20"/>
  <c r="AK108" i="20" s="1"/>
  <c r="AV108" i="20"/>
  <c r="AR110" i="20"/>
  <c r="AD109" i="20"/>
  <c r="AA109" i="20" s="1"/>
  <c r="AL108" i="20"/>
  <c r="F108" i="20"/>
  <c r="BP81" i="22"/>
  <c r="AY81" i="22"/>
  <c r="BN81" i="22"/>
  <c r="AF81" i="22"/>
  <c r="BO81" i="22"/>
  <c r="AH81" i="22"/>
  <c r="AM51" i="1"/>
  <c r="F51" i="1"/>
  <c r="S51" i="4"/>
  <c r="H51" i="1" s="1"/>
  <c r="CS51" i="1" a="1"/>
  <c r="CS51" i="1" s="1"/>
  <c r="CT51" i="1" a="1"/>
  <c r="CT51" i="1" s="1"/>
  <c r="CU51" i="1" a="1"/>
  <c r="CU51" i="1" s="1"/>
  <c r="CV51" i="1" a="1"/>
  <c r="CV51" i="1" s="1"/>
  <c r="O52" i="4"/>
  <c r="E52" i="1" s="1"/>
  <c r="O109" i="20" l="1"/>
  <c r="AB109" i="20"/>
  <c r="Y109" i="20" s="1"/>
  <c r="AT108" i="20"/>
  <c r="AP110" i="20"/>
  <c r="BG109" i="20"/>
  <c r="B108" i="20"/>
  <c r="H109" i="20"/>
  <c r="W108" i="20"/>
  <c r="X108" i="20" s="1"/>
  <c r="AI81" i="22"/>
  <c r="J81" i="22"/>
  <c r="K81" i="22" s="1"/>
  <c r="AU81" i="22" s="1"/>
  <c r="E81" i="22"/>
  <c r="AJ81" i="22"/>
  <c r="Q81" i="22" s="1"/>
  <c r="R81" i="22" s="1"/>
  <c r="AV81" i="22" s="1"/>
  <c r="AW51" i="4"/>
  <c r="V51" i="4" s="1"/>
  <c r="AN51" i="1"/>
  <c r="DG51" i="1"/>
  <c r="DF51" i="1"/>
  <c r="DE51" i="1"/>
  <c r="DD51" i="1"/>
  <c r="DK51" i="1"/>
  <c r="DI51" i="1"/>
  <c r="DJ51" i="1"/>
  <c r="DH51" i="1"/>
  <c r="T51" i="4" l="1"/>
  <c r="U51" i="4" s="1"/>
  <c r="I51" i="1" s="1"/>
  <c r="AO52" i="4"/>
  <c r="BL52" i="4" s="1"/>
  <c r="AX52" i="4" s="1"/>
  <c r="C109" i="20"/>
  <c r="S108" i="20"/>
  <c r="AN108" i="20"/>
  <c r="AM108" i="20" s="1"/>
  <c r="AD82" i="22"/>
  <c r="AA82" i="22" s="1"/>
  <c r="AR83" i="22"/>
  <c r="AL81" i="22"/>
  <c r="F81" i="22"/>
  <c r="AT81" i="22" s="1"/>
  <c r="BJ82" i="22"/>
  <c r="AC82" i="22"/>
  <c r="Z82" i="22" s="1"/>
  <c r="AQ83" i="22"/>
  <c r="BL82" i="22"/>
  <c r="P81" i="22"/>
  <c r="AK81" i="22" s="1"/>
  <c r="DP51" i="1"/>
  <c r="DA52" i="1" s="1"/>
  <c r="AK52" i="1" s="1"/>
  <c r="DN51" i="1" a="1"/>
  <c r="DN51" i="1" s="1"/>
  <c r="DM51" i="1" a="1"/>
  <c r="DM51" i="1" s="1"/>
  <c r="DL51" i="1" a="1"/>
  <c r="DL51" i="1" s="1"/>
  <c r="DO51" i="1" a="1"/>
  <c r="DO51" i="1" s="1"/>
  <c r="BH52" i="4"/>
  <c r="AE52" i="4" s="1"/>
  <c r="D52" i="4" s="1"/>
  <c r="BJ52" i="4"/>
  <c r="AH52" i="4" s="1"/>
  <c r="J52" i="4" s="1"/>
  <c r="AS52" i="4" l="1"/>
  <c r="W81" i="22"/>
  <c r="X81" i="22" s="1"/>
  <c r="DQ51" i="1"/>
  <c r="DR51" i="1" s="1"/>
  <c r="CW51" i="1" s="1"/>
  <c r="DB52" i="1" s="1"/>
  <c r="AW108" i="20"/>
  <c r="T108" i="20" s="1"/>
  <c r="U108" i="20" s="1"/>
  <c r="B81" i="22"/>
  <c r="BH82" i="22"/>
  <c r="AB82" i="22"/>
  <c r="Y82" i="22" s="1"/>
  <c r="AP83" i="22"/>
  <c r="AX82" i="22"/>
  <c r="O82" i="22"/>
  <c r="H82" i="22"/>
  <c r="AG82" i="22"/>
  <c r="I82" i="22" s="1"/>
  <c r="AG52" i="4"/>
  <c r="BN52" i="4"/>
  <c r="AF52" i="4"/>
  <c r="BM52" i="4"/>
  <c r="BO52" i="4"/>
  <c r="AY52" i="4"/>
  <c r="AI52" i="4" s="1"/>
  <c r="P52" i="4" s="1"/>
  <c r="AN81" i="22" l="1"/>
  <c r="AM81" i="22" s="1"/>
  <c r="S81" i="22"/>
  <c r="AW81" i="22" s="1"/>
  <c r="V81" i="22" s="1"/>
  <c r="V108" i="20"/>
  <c r="AO109" i="20"/>
  <c r="C82" i="22"/>
  <c r="AE82" i="22"/>
  <c r="D82" i="22" s="1"/>
  <c r="AL52" i="1"/>
  <c r="E52" i="4"/>
  <c r="F52" i="4" s="1"/>
  <c r="AB53" i="4" s="1"/>
  <c r="Y53" i="4" s="1"/>
  <c r="AJ52" i="4"/>
  <c r="Q52" i="4" s="1"/>
  <c r="R52" i="4" s="1"/>
  <c r="AD53" i="4" s="1"/>
  <c r="AA53" i="4" s="1"/>
  <c r="I52" i="4"/>
  <c r="O53" i="4" l="1"/>
  <c r="E53" i="1" s="1"/>
  <c r="T81" i="22"/>
  <c r="U81" i="22" s="1"/>
  <c r="AO82" i="22"/>
  <c r="AS82" i="22" s="1"/>
  <c r="AS109" i="20"/>
  <c r="BH109" i="20"/>
  <c r="AE109" i="20" s="1"/>
  <c r="D109" i="20" s="1"/>
  <c r="BJ109" i="20"/>
  <c r="AG109" i="20" s="1"/>
  <c r="I109" i="20" s="1"/>
  <c r="BL109" i="20"/>
  <c r="AX109" i="20" s="1"/>
  <c r="AR54" i="4"/>
  <c r="AV52" i="4"/>
  <c r="AP54" i="4"/>
  <c r="AT52" i="4"/>
  <c r="BG53" i="4"/>
  <c r="AL52" i="4"/>
  <c r="AK52" i="4"/>
  <c r="K52" i="4"/>
  <c r="AC53" i="4" s="1"/>
  <c r="Z53" i="4" s="1"/>
  <c r="BK53" i="4"/>
  <c r="BM82" i="22" l="1"/>
  <c r="AY82" i="22" s="1"/>
  <c r="BK82" i="22"/>
  <c r="BO82" i="22" s="1"/>
  <c r="BI82" i="22"/>
  <c r="BN82" i="22" s="1"/>
  <c r="BO109" i="20"/>
  <c r="AY109" i="20"/>
  <c r="BN109" i="20"/>
  <c r="AH109" i="20"/>
  <c r="BM109" i="20"/>
  <c r="AF109" i="20"/>
  <c r="AF82" i="22"/>
  <c r="B52" i="4"/>
  <c r="B52" i="1" s="1"/>
  <c r="C53" i="4"/>
  <c r="C53" i="1" s="1"/>
  <c r="AH82" i="22"/>
  <c r="AQ54" i="4"/>
  <c r="AU52" i="4"/>
  <c r="W52" i="4"/>
  <c r="X52" i="4" s="1"/>
  <c r="BI53" i="4"/>
  <c r="AM52" i="1" a="1"/>
  <c r="BP82" i="22" l="1"/>
  <c r="AM52" i="1"/>
  <c r="AN52" i="1" s="1"/>
  <c r="E109" i="20"/>
  <c r="AJ109" i="20"/>
  <c r="Q109" i="20" s="1"/>
  <c r="J109" i="20"/>
  <c r="K109" i="20" s="1"/>
  <c r="AU109" i="20" s="1"/>
  <c r="AI109" i="20"/>
  <c r="P109" i="20" s="1"/>
  <c r="AK109" i="20" s="1"/>
  <c r="J82" i="22"/>
  <c r="K82" i="22" s="1"/>
  <c r="AI82" i="22"/>
  <c r="E82" i="22"/>
  <c r="F82" i="22" s="1"/>
  <c r="AT82" i="22" s="1"/>
  <c r="AJ82" i="22"/>
  <c r="Q82" i="22" s="1"/>
  <c r="H53" i="4"/>
  <c r="D53" i="1" s="1"/>
  <c r="AN52" i="4"/>
  <c r="AM52" i="4" s="1"/>
  <c r="G52" i="1" s="1"/>
  <c r="S52" i="4"/>
  <c r="F52" i="1"/>
  <c r="AJ52" i="1" a="1"/>
  <c r="AJ52" i="1" l="1"/>
  <c r="CT52" i="1" a="1"/>
  <c r="CT52" i="1" s="1"/>
  <c r="DE52" i="1" s="1"/>
  <c r="R109" i="20"/>
  <c r="AV109" i="20" s="1"/>
  <c r="AV110" i="20" s="1"/>
  <c r="AV111" i="20" s="1"/>
  <c r="AV112" i="20" s="1"/>
  <c r="AV113" i="20" s="1"/>
  <c r="AV114" i="20" s="1"/>
  <c r="AV115" i="20" s="1"/>
  <c r="AV116" i="20" s="1"/>
  <c r="AV117" i="20" s="1"/>
  <c r="AV118" i="20" s="1"/>
  <c r="AV119" i="20" s="1"/>
  <c r="AV120" i="20" s="1"/>
  <c r="AV121" i="20" s="1"/>
  <c r="AV122" i="20" s="1"/>
  <c r="AV123" i="20" s="1"/>
  <c r="AV124" i="20" s="1"/>
  <c r="AV125" i="20" s="1"/>
  <c r="AV126" i="20" s="1"/>
  <c r="AV127" i="20" s="1"/>
  <c r="AV128" i="20" s="1"/>
  <c r="AV129" i="20" s="1"/>
  <c r="AV130" i="20" s="1"/>
  <c r="AV131" i="20" s="1"/>
  <c r="AV132" i="20" s="1"/>
  <c r="AV133" i="20" s="1"/>
  <c r="AV134" i="20" s="1"/>
  <c r="AV135" i="20" s="1"/>
  <c r="AV136" i="20" s="1"/>
  <c r="AV137" i="20" s="1"/>
  <c r="AV138" i="20" s="1"/>
  <c r="AV139" i="20" s="1"/>
  <c r="AV140" i="20" s="1"/>
  <c r="AV141" i="20" s="1"/>
  <c r="AV142" i="20" s="1"/>
  <c r="AV143" i="20" s="1"/>
  <c r="AV144" i="20" s="1"/>
  <c r="AV145" i="20" s="1"/>
  <c r="AV146" i="20" s="1"/>
  <c r="AV147" i="20" s="1"/>
  <c r="AV148" i="20" s="1"/>
  <c r="AV149" i="20" s="1"/>
  <c r="AV150" i="20" s="1"/>
  <c r="AV151" i="20" s="1"/>
  <c r="AV152" i="20" s="1"/>
  <c r="AV153" i="20" s="1"/>
  <c r="AV154" i="20" s="1"/>
  <c r="AV155" i="20" s="1"/>
  <c r="AV156" i="20" s="1"/>
  <c r="AV157" i="20" s="1"/>
  <c r="AV158" i="20" s="1"/>
  <c r="AV159" i="20" s="1"/>
  <c r="AV160" i="20" s="1"/>
  <c r="AV161" i="20" s="1"/>
  <c r="AV162" i="20" s="1"/>
  <c r="AV163" i="20" s="1"/>
  <c r="AQ113" i="20"/>
  <c r="AC111" i="20"/>
  <c r="AQ112" i="20"/>
  <c r="AC110" i="20"/>
  <c r="AQ111" i="20"/>
  <c r="AU110" i="20"/>
  <c r="AU111" i="20" s="1"/>
  <c r="AU112" i="20" s="1"/>
  <c r="AU113" i="20" s="1"/>
  <c r="AU114" i="20" s="1"/>
  <c r="AU115" i="20" s="1"/>
  <c r="AU116" i="20" s="1"/>
  <c r="AU117" i="20" s="1"/>
  <c r="AU118" i="20" s="1"/>
  <c r="AU119" i="20" s="1"/>
  <c r="AU120" i="20" s="1"/>
  <c r="AU121" i="20" s="1"/>
  <c r="AU122" i="20" s="1"/>
  <c r="AU123" i="20" s="1"/>
  <c r="AU124" i="20" s="1"/>
  <c r="AU125" i="20" s="1"/>
  <c r="AU126" i="20" s="1"/>
  <c r="AU127" i="20" s="1"/>
  <c r="AU128" i="20" s="1"/>
  <c r="AU129" i="20" s="1"/>
  <c r="AU130" i="20" s="1"/>
  <c r="AU131" i="20" s="1"/>
  <c r="AU132" i="20" s="1"/>
  <c r="AU133" i="20" s="1"/>
  <c r="AU134" i="20" s="1"/>
  <c r="AU135" i="20" s="1"/>
  <c r="AU136" i="20" s="1"/>
  <c r="AU137" i="20" s="1"/>
  <c r="AU138" i="20" s="1"/>
  <c r="AU139" i="20" s="1"/>
  <c r="AU140" i="20" s="1"/>
  <c r="AU141" i="20" s="1"/>
  <c r="AU142" i="20" s="1"/>
  <c r="AU143" i="20" s="1"/>
  <c r="AU144" i="20" s="1"/>
  <c r="AU145" i="20" s="1"/>
  <c r="AU146" i="20" s="1"/>
  <c r="AU147" i="20" s="1"/>
  <c r="AU148" i="20" s="1"/>
  <c r="AU149" i="20" s="1"/>
  <c r="AU150" i="20" s="1"/>
  <c r="AU151" i="20" s="1"/>
  <c r="AU152" i="20" s="1"/>
  <c r="AU153" i="20" s="1"/>
  <c r="AU154" i="20" s="1"/>
  <c r="AU155" i="20" s="1"/>
  <c r="AU156" i="20" s="1"/>
  <c r="AU157" i="20" s="1"/>
  <c r="AU158" i="20" s="1"/>
  <c r="AU159" i="20" s="1"/>
  <c r="AU160" i="20" s="1"/>
  <c r="AU161" i="20" s="1"/>
  <c r="AU162" i="20" s="1"/>
  <c r="AU163" i="20" s="1"/>
  <c r="AD111" i="20"/>
  <c r="AR111" i="20"/>
  <c r="AD110" i="20"/>
  <c r="AR112" i="20"/>
  <c r="F109" i="20"/>
  <c r="AT109" i="20" s="1"/>
  <c r="AL109" i="20"/>
  <c r="B109" i="20" s="1"/>
  <c r="BJ83" i="22"/>
  <c r="AU82" i="22"/>
  <c r="AP84" i="22"/>
  <c r="AB83" i="22"/>
  <c r="Y83" i="22" s="1"/>
  <c r="P82" i="22"/>
  <c r="AK82" i="22" s="1"/>
  <c r="BH83" i="22"/>
  <c r="AC83" i="22"/>
  <c r="Z83" i="22" s="1"/>
  <c r="AQ84" i="22"/>
  <c r="AL82" i="22"/>
  <c r="R82" i="22"/>
  <c r="CS52" i="1" a="1"/>
  <c r="CS52" i="1" s="1"/>
  <c r="CV52" i="1" a="1"/>
  <c r="CV52" i="1" s="1"/>
  <c r="CU52" i="1" a="1"/>
  <c r="CU52" i="1" s="1"/>
  <c r="H52" i="1"/>
  <c r="AW52" i="4"/>
  <c r="T52" i="4" s="1"/>
  <c r="U52" i="4" s="1"/>
  <c r="I52" i="1" s="1"/>
  <c r="AR113" i="20" l="1"/>
  <c r="W109" i="20"/>
  <c r="X109" i="20" s="1"/>
  <c r="AP113" i="20"/>
  <c r="AB111" i="20"/>
  <c r="AP112" i="20"/>
  <c r="AB110" i="20"/>
  <c r="AP111" i="20"/>
  <c r="AT110" i="20"/>
  <c r="AT111" i="20" s="1"/>
  <c r="AT112" i="20" s="1"/>
  <c r="AT113" i="20" s="1"/>
  <c r="AT114" i="20" s="1"/>
  <c r="AT115" i="20" s="1"/>
  <c r="AT116" i="20" s="1"/>
  <c r="AT117" i="20" s="1"/>
  <c r="AT118" i="20" s="1"/>
  <c r="AT119" i="20" s="1"/>
  <c r="AT120" i="20" s="1"/>
  <c r="AT121" i="20" s="1"/>
  <c r="AT122" i="20" s="1"/>
  <c r="AT123" i="20" s="1"/>
  <c r="AT124" i="20" s="1"/>
  <c r="AT125" i="20" s="1"/>
  <c r="AT126" i="20" s="1"/>
  <c r="AT127" i="20" s="1"/>
  <c r="AT128" i="20" s="1"/>
  <c r="AT129" i="20" s="1"/>
  <c r="AT130" i="20" s="1"/>
  <c r="AT131" i="20" s="1"/>
  <c r="AT132" i="20" s="1"/>
  <c r="AT133" i="20" s="1"/>
  <c r="AT134" i="20" s="1"/>
  <c r="AT135" i="20" s="1"/>
  <c r="AT136" i="20" s="1"/>
  <c r="AT137" i="20" s="1"/>
  <c r="AT138" i="20" s="1"/>
  <c r="AT139" i="20" s="1"/>
  <c r="AT140" i="20" s="1"/>
  <c r="AT141" i="20" s="1"/>
  <c r="AT142" i="20" s="1"/>
  <c r="AT143" i="20" s="1"/>
  <c r="AT144" i="20" s="1"/>
  <c r="AT145" i="20" s="1"/>
  <c r="AT146" i="20" s="1"/>
  <c r="AT147" i="20" s="1"/>
  <c r="AT148" i="20" s="1"/>
  <c r="AT149" i="20" s="1"/>
  <c r="AT150" i="20" s="1"/>
  <c r="AT151" i="20" s="1"/>
  <c r="AT152" i="20" s="1"/>
  <c r="AT153" i="20" s="1"/>
  <c r="AT154" i="20" s="1"/>
  <c r="AT155" i="20" s="1"/>
  <c r="AT156" i="20" s="1"/>
  <c r="AT157" i="20" s="1"/>
  <c r="AT158" i="20" s="1"/>
  <c r="AT159" i="20" s="1"/>
  <c r="AT160" i="20" s="1"/>
  <c r="AT161" i="20" s="1"/>
  <c r="AT162" i="20" s="1"/>
  <c r="AT163" i="20" s="1"/>
  <c r="W82" i="22"/>
  <c r="X82" i="22" s="1"/>
  <c r="AV82" i="22"/>
  <c r="BL83" i="22"/>
  <c r="B82" i="22"/>
  <c r="C83" i="22"/>
  <c r="H83" i="22"/>
  <c r="AD83" i="22"/>
  <c r="AA83" i="22" s="1"/>
  <c r="AR84" i="22"/>
  <c r="DF52" i="1"/>
  <c r="DG52" i="1"/>
  <c r="DD52" i="1"/>
  <c r="AO53" i="4"/>
  <c r="V52" i="4"/>
  <c r="DH52" i="1"/>
  <c r="DI52" i="1"/>
  <c r="DK52" i="1"/>
  <c r="DJ52" i="1"/>
  <c r="S109" i="20" l="1"/>
  <c r="AN109" i="20"/>
  <c r="AM109" i="20" s="1"/>
  <c r="O115" i="20"/>
  <c r="O116" i="20"/>
  <c r="AN82" i="22"/>
  <c r="AM82" i="22" s="1"/>
  <c r="DO52" i="1" a="1"/>
  <c r="DO52" i="1" s="1"/>
  <c r="DL52" i="1" a="1"/>
  <c r="DL52" i="1" s="1"/>
  <c r="DN52" i="1" a="1"/>
  <c r="DN52" i="1" s="1"/>
  <c r="DP52" i="1"/>
  <c r="DA53" i="1" s="1"/>
  <c r="AK53" i="1" s="1"/>
  <c r="DM52" i="1" a="1"/>
  <c r="DM52" i="1" s="1"/>
  <c r="AX83" i="22"/>
  <c r="O83" i="22"/>
  <c r="S82" i="22"/>
  <c r="T82" i="22" s="1"/>
  <c r="BJ53" i="4"/>
  <c r="AG53" i="4" s="1"/>
  <c r="I53" i="4" s="1"/>
  <c r="BH53" i="4"/>
  <c r="AF53" i="4" s="1"/>
  <c r="E53" i="4" s="1"/>
  <c r="AS53" i="4"/>
  <c r="BL53" i="4"/>
  <c r="AY53" i="4" s="1"/>
  <c r="AW109" i="20" l="1"/>
  <c r="V109" i="20" s="1"/>
  <c r="DQ52" i="1"/>
  <c r="DR52" i="1" s="1"/>
  <c r="CW52" i="1" s="1"/>
  <c r="DB53" i="1" s="1"/>
  <c r="AW82" i="22"/>
  <c r="U82" i="22"/>
  <c r="AX53" i="4"/>
  <c r="BO53" i="4"/>
  <c r="BM53" i="4"/>
  <c r="AE53" i="4"/>
  <c r="BN53" i="4"/>
  <c r="AH53" i="4"/>
  <c r="T109" i="20" l="1"/>
  <c r="U109" i="20" s="1"/>
  <c r="AL53" i="1"/>
  <c r="V82" i="22"/>
  <c r="AO83" i="22"/>
  <c r="J53" i="4"/>
  <c r="K53" i="4" s="1"/>
  <c r="AC54" i="4" s="1"/>
  <c r="Z54" i="4" s="1"/>
  <c r="AJ53" i="4"/>
  <c r="Q53" i="4" s="1"/>
  <c r="D53" i="4"/>
  <c r="F53" i="4" s="1"/>
  <c r="AB54" i="4" s="1"/>
  <c r="Y54" i="4" s="1"/>
  <c r="AI53" i="4"/>
  <c r="BI54" i="4" l="1"/>
  <c r="AT53" i="4"/>
  <c r="O114" i="20" a="1"/>
  <c r="O114" i="20" s="1"/>
  <c r="BM83" i="22"/>
  <c r="AS83" i="22"/>
  <c r="BI83" i="22"/>
  <c r="AE83" i="22" s="1"/>
  <c r="D83" i="22" s="1"/>
  <c r="BK83" i="22"/>
  <c r="AG83" i="22" s="1"/>
  <c r="I83" i="22" s="1"/>
  <c r="AU53" i="4"/>
  <c r="AQ55" i="4"/>
  <c r="AL53" i="4"/>
  <c r="BG54" i="4"/>
  <c r="P53" i="4"/>
  <c r="AP55" i="4"/>
  <c r="H54" i="4" l="1"/>
  <c r="D54" i="1" s="1"/>
  <c r="BO83" i="22"/>
  <c r="AH83" i="22"/>
  <c r="BN83" i="22"/>
  <c r="AF83" i="22"/>
  <c r="BP83" i="22"/>
  <c r="AY83" i="22"/>
  <c r="C54" i="4"/>
  <c r="C54" i="1" s="1"/>
  <c r="AK53" i="4"/>
  <c r="B53" i="4" s="1"/>
  <c r="R53" i="4"/>
  <c r="AD54" i="4" s="1"/>
  <c r="AA54" i="4" s="1"/>
  <c r="E83" i="22" l="1"/>
  <c r="AJ83" i="22"/>
  <c r="Q83" i="22" s="1"/>
  <c r="J83" i="22"/>
  <c r="K83" i="22" s="1"/>
  <c r="BJ84" i="22" s="1"/>
  <c r="AI83" i="22"/>
  <c r="AR55" i="4"/>
  <c r="AV53" i="4"/>
  <c r="BK54" i="4"/>
  <c r="W53" i="4"/>
  <c r="X53" i="4" s="1"/>
  <c r="B53" i="1"/>
  <c r="AM53" i="1" a="1"/>
  <c r="AM53" i="1" l="1"/>
  <c r="AN53" i="1" s="1"/>
  <c r="AC84" i="22"/>
  <c r="Z84" i="22" s="1"/>
  <c r="AQ85" i="22"/>
  <c r="AU83" i="22"/>
  <c r="P83" i="22"/>
  <c r="AK83" i="22" s="1"/>
  <c r="F83" i="22"/>
  <c r="AL83" i="22"/>
  <c r="S53" i="4"/>
  <c r="T53" i="4" s="1"/>
  <c r="F53" i="1"/>
  <c r="AN53" i="4"/>
  <c r="AM53" i="4" s="1"/>
  <c r="G53" i="1" s="1"/>
  <c r="O54" i="4"/>
  <c r="E54" i="1" s="1"/>
  <c r="AJ53" i="1" a="1"/>
  <c r="AJ53" i="1" l="1"/>
  <c r="R83" i="22"/>
  <c r="W83" i="22" s="1"/>
  <c r="X83" i="22" s="1"/>
  <c r="B83" i="22"/>
  <c r="AB84" i="22"/>
  <c r="Y84" i="22" s="1"/>
  <c r="AP85" i="22"/>
  <c r="AT83" i="22"/>
  <c r="BH84" i="22"/>
  <c r="H84" i="22"/>
  <c r="H53" i="1"/>
  <c r="AW53" i="4"/>
  <c r="U53" i="4"/>
  <c r="I53" i="1" s="1"/>
  <c r="BL84" i="22" l="1"/>
  <c r="AD84" i="22"/>
  <c r="AA84" i="22" s="1"/>
  <c r="O84" i="22" s="1"/>
  <c r="AV83" i="22"/>
  <c r="AR85" i="22"/>
  <c r="AN83" i="22"/>
  <c r="AM83" i="22" s="1"/>
  <c r="S83" i="22"/>
  <c r="C84" i="22"/>
  <c r="CV53" i="1" a="1"/>
  <c r="CV53" i="1" s="1"/>
  <c r="CT53" i="1" a="1"/>
  <c r="CT53" i="1" s="1"/>
  <c r="CS53" i="1" a="1"/>
  <c r="CS53" i="1" s="1"/>
  <c r="CU53" i="1" a="1"/>
  <c r="CU53" i="1" s="1"/>
  <c r="AO54" i="4"/>
  <c r="V53" i="4"/>
  <c r="AW83" i="22" l="1"/>
  <c r="T83" i="22" s="1"/>
  <c r="U83" i="22" s="1"/>
  <c r="DF53" i="1"/>
  <c r="DD53" i="1"/>
  <c r="DE53" i="1"/>
  <c r="DG53" i="1"/>
  <c r="BH54" i="4"/>
  <c r="AF54" i="4" s="1"/>
  <c r="E54" i="4" s="1"/>
  <c r="BJ54" i="4"/>
  <c r="AG54" i="4" s="1"/>
  <c r="I54" i="4" s="1"/>
  <c r="AS54" i="4"/>
  <c r="BL54" i="4"/>
  <c r="AY54" i="4" s="1"/>
  <c r="DI53" i="1"/>
  <c r="DJ53" i="1"/>
  <c r="DK53" i="1"/>
  <c r="DH53" i="1"/>
  <c r="DM53" i="1" l="1" a="1"/>
  <c r="DM53" i="1" s="1"/>
  <c r="DP53" i="1"/>
  <c r="DA54" i="1" s="1"/>
  <c r="AK54" i="1" s="1"/>
  <c r="DO53" i="1" a="1"/>
  <c r="DO53" i="1" s="1"/>
  <c r="DN53" i="1" a="1"/>
  <c r="DN53" i="1" s="1"/>
  <c r="DL53" i="1" a="1"/>
  <c r="DL53" i="1" s="1"/>
  <c r="V83" i="22"/>
  <c r="AO84" i="22"/>
  <c r="AH54" i="4"/>
  <c r="BN54" i="4"/>
  <c r="BM54" i="4"/>
  <c r="AE54" i="4"/>
  <c r="AX54" i="4"/>
  <c r="BO54" i="4"/>
  <c r="DQ53" i="1" l="1"/>
  <c r="DR53" i="1" s="1"/>
  <c r="CW53" i="1" s="1"/>
  <c r="DB54" i="1" s="1"/>
  <c r="AS84" i="22"/>
  <c r="BK84" i="22"/>
  <c r="AG84" i="22" s="1"/>
  <c r="I84" i="22" s="1"/>
  <c r="BM84" i="22"/>
  <c r="BI84" i="22"/>
  <c r="AE84" i="22" s="1"/>
  <c r="D84" i="22" s="1"/>
  <c r="D54" i="4"/>
  <c r="AI54" i="4"/>
  <c r="J54" i="4"/>
  <c r="K54" i="4" s="1"/>
  <c r="AC55" i="4" s="1"/>
  <c r="Z55" i="4" s="1"/>
  <c r="AJ54" i="4"/>
  <c r="Q54" i="4" s="1"/>
  <c r="BI55" i="4" l="1"/>
  <c r="AL54" i="1"/>
  <c r="BN84" i="22"/>
  <c r="AF84" i="22"/>
  <c r="AX84" i="22"/>
  <c r="BP84" i="22"/>
  <c r="AY84" i="22"/>
  <c r="BO84" i="22"/>
  <c r="AH84" i="22"/>
  <c r="AQ56" i="4"/>
  <c r="AU54" i="4"/>
  <c r="AL54" i="4"/>
  <c r="P54" i="4"/>
  <c r="R54" i="4" s="1"/>
  <c r="AD55" i="4" s="1"/>
  <c r="AA55" i="4" s="1"/>
  <c r="F54" i="4"/>
  <c r="AB55" i="4" s="1"/>
  <c r="Y55" i="4" s="1"/>
  <c r="BK55" i="4" l="1"/>
  <c r="AT54" i="4"/>
  <c r="E84" i="22"/>
  <c r="AJ84" i="22"/>
  <c r="Q84" i="22" s="1"/>
  <c r="H55" i="4"/>
  <c r="D55" i="1" s="1"/>
  <c r="J84" i="22"/>
  <c r="K84" i="22" s="1"/>
  <c r="AU84" i="22" s="1"/>
  <c r="AI84" i="22"/>
  <c r="AK54" i="4"/>
  <c r="B54" i="4" s="1"/>
  <c r="B54" i="1" s="1"/>
  <c r="AP56" i="4"/>
  <c r="W54" i="4"/>
  <c r="X54" i="4" s="1"/>
  <c r="BG55" i="4"/>
  <c r="AR56" i="4"/>
  <c r="AV54" i="4"/>
  <c r="AM54" i="1" a="1"/>
  <c r="AM54" i="1" l="1"/>
  <c r="P84" i="22"/>
  <c r="AK84" i="22" s="1"/>
  <c r="F84" i="22"/>
  <c r="AT84" i="22" s="1"/>
  <c r="AL84" i="22"/>
  <c r="BJ85" i="22"/>
  <c r="AC85" i="22"/>
  <c r="Z85" i="22" s="1"/>
  <c r="AQ86" i="22"/>
  <c r="AN54" i="1"/>
  <c r="F54" i="1"/>
  <c r="S54" i="4"/>
  <c r="AN54" i="4"/>
  <c r="AM54" i="4" s="1"/>
  <c r="G54" i="1" s="1"/>
  <c r="C55" i="4"/>
  <c r="C55" i="1" s="1"/>
  <c r="O55" i="4"/>
  <c r="E55" i="1" s="1"/>
  <c r="AJ54" i="1" a="1"/>
  <c r="AJ54" i="1" l="1"/>
  <c r="R84" i="22"/>
  <c r="W84" i="22" s="1"/>
  <c r="X84" i="22" s="1"/>
  <c r="B84" i="22"/>
  <c r="H85" i="22"/>
  <c r="AB85" i="22"/>
  <c r="Y85" i="22" s="1"/>
  <c r="AP86" i="22"/>
  <c r="BH85" i="22"/>
  <c r="AW54" i="4"/>
  <c r="T54" i="4" s="1"/>
  <c r="U54" i="4" s="1"/>
  <c r="I54" i="1" s="1"/>
  <c r="H54" i="1"/>
  <c r="AV84" i="22" l="1"/>
  <c r="AR86" i="22"/>
  <c r="AD85" i="22"/>
  <c r="AA85" i="22" s="1"/>
  <c r="O85" i="22" s="1"/>
  <c r="BL85" i="22"/>
  <c r="C85" i="22"/>
  <c r="AN84" i="22"/>
  <c r="AM84" i="22" s="1"/>
  <c r="S84" i="22"/>
  <c r="CT54" i="1" a="1"/>
  <c r="CT54" i="1" s="1"/>
  <c r="CV54" i="1" a="1"/>
  <c r="CV54" i="1" s="1"/>
  <c r="CU54" i="1" a="1"/>
  <c r="CU54" i="1" s="1"/>
  <c r="CS54" i="1" a="1"/>
  <c r="CS54" i="1" s="1"/>
  <c r="V54" i="4"/>
  <c r="AO55" i="4"/>
  <c r="AW84" i="22" l="1"/>
  <c r="T84" i="22" s="1"/>
  <c r="U84" i="22" s="1"/>
  <c r="DD54" i="1"/>
  <c r="DF54" i="1"/>
  <c r="DG54" i="1"/>
  <c r="DE54" i="1"/>
  <c r="CP54" i="1"/>
  <c r="AS55" i="4"/>
  <c r="BH55" i="4"/>
  <c r="AF55" i="4" s="1"/>
  <c r="E55" i="4" s="1"/>
  <c r="BJ55" i="4"/>
  <c r="AG55" i="4" s="1"/>
  <c r="I55" i="4" s="1"/>
  <c r="BL55" i="4"/>
  <c r="AY55" i="4" s="1"/>
  <c r="DK54" i="1"/>
  <c r="DI54" i="1"/>
  <c r="DJ54" i="1"/>
  <c r="DH54" i="1"/>
  <c r="DO54" i="1" l="1" a="1"/>
  <c r="DO54" i="1" s="1"/>
  <c r="DM54" i="1" a="1"/>
  <c r="DM54" i="1" s="1"/>
  <c r="DP54" i="1"/>
  <c r="DA55" i="1" s="1"/>
  <c r="AK55" i="1" s="1"/>
  <c r="DL54" i="1" a="1"/>
  <c r="DL54" i="1" s="1"/>
  <c r="DN54" i="1" a="1"/>
  <c r="DN54" i="1" s="1"/>
  <c r="V84" i="22"/>
  <c r="AO85" i="22"/>
  <c r="AX55" i="4"/>
  <c r="BO55" i="4"/>
  <c r="BM55" i="4"/>
  <c r="AE55" i="4"/>
  <c r="AH55" i="4"/>
  <c r="BN55" i="4"/>
  <c r="DQ54" i="1" l="1"/>
  <c r="DR54" i="1" s="1"/>
  <c r="CW54" i="1" s="1"/>
  <c r="DB55" i="1" s="1"/>
  <c r="AS85" i="22"/>
  <c r="BI85" i="22"/>
  <c r="AE85" i="22" s="1"/>
  <c r="D85" i="22" s="1"/>
  <c r="BK85" i="22"/>
  <c r="AG85" i="22" s="1"/>
  <c r="I85" i="22" s="1"/>
  <c r="BM85" i="22"/>
  <c r="CY53" i="1" a="1"/>
  <c r="CY53" i="1" s="1"/>
  <c r="CZ53" i="1" a="1"/>
  <c r="CZ53" i="1" s="1"/>
  <c r="CX53" i="1" a="1"/>
  <c r="CX53" i="1" s="1"/>
  <c r="J55" i="4"/>
  <c r="K55" i="4" s="1"/>
  <c r="AC56" i="4" s="1"/>
  <c r="Z56" i="4" s="1"/>
  <c r="AJ55" i="4"/>
  <c r="Q55" i="4" s="1"/>
  <c r="D55" i="4"/>
  <c r="F55" i="4" s="1"/>
  <c r="AB56" i="4" s="1"/>
  <c r="Y56" i="4" s="1"/>
  <c r="AI55" i="4"/>
  <c r="AT55" i="4" l="1"/>
  <c r="AL55" i="1"/>
  <c r="AX85" i="22"/>
  <c r="BP85" i="22"/>
  <c r="AY85" i="22"/>
  <c r="BO85" i="22"/>
  <c r="AH85" i="22"/>
  <c r="BN85" i="22"/>
  <c r="AF85" i="22"/>
  <c r="AQ57" i="4"/>
  <c r="AU55" i="4"/>
  <c r="BI56" i="4"/>
  <c r="BG56" i="4"/>
  <c r="P55" i="4"/>
  <c r="AP57" i="4"/>
  <c r="AL55" i="4"/>
  <c r="J85" i="22" l="1"/>
  <c r="K85" i="22" s="1"/>
  <c r="BJ86" i="22" s="1"/>
  <c r="AI85" i="22"/>
  <c r="H56" i="4"/>
  <c r="D56" i="1" s="1"/>
  <c r="AJ85" i="22"/>
  <c r="Q85" i="22" s="1"/>
  <c r="E85" i="22"/>
  <c r="F85" i="22" s="1"/>
  <c r="C56" i="4"/>
  <c r="C56" i="1" s="1"/>
  <c r="AK55" i="4"/>
  <c r="B55" i="4" s="1"/>
  <c r="R55" i="4"/>
  <c r="AD56" i="4" s="1"/>
  <c r="AA56" i="4" s="1"/>
  <c r="CP55" i="1"/>
  <c r="CP56" i="1" s="1"/>
  <c r="CP57" i="1" s="1"/>
  <c r="CP58" i="1" s="1"/>
  <c r="AV55" i="4" l="1"/>
  <c r="AB86" i="22"/>
  <c r="Y86" i="22" s="1"/>
  <c r="AP87" i="22"/>
  <c r="AT85" i="22"/>
  <c r="P85" i="22"/>
  <c r="AK85" i="22" s="1"/>
  <c r="AL85" i="22"/>
  <c r="R85" i="22"/>
  <c r="BH86" i="22"/>
  <c r="AU85" i="22"/>
  <c r="AQ87" i="22"/>
  <c r="AC86" i="22"/>
  <c r="Z86" i="22" s="1"/>
  <c r="AR57" i="4"/>
  <c r="W55" i="4"/>
  <c r="X55" i="4" s="1"/>
  <c r="BK56" i="4"/>
  <c r="B55" i="1"/>
  <c r="AM55" i="1" a="1"/>
  <c r="AM55" i="1" l="1"/>
  <c r="B85" i="22"/>
  <c r="C86" i="22"/>
  <c r="AE86" i="22"/>
  <c r="AD86" i="22"/>
  <c r="AA86" i="22" s="1"/>
  <c r="AR87" i="22"/>
  <c r="AV85" i="22"/>
  <c r="H86" i="22"/>
  <c r="AG86" i="22"/>
  <c r="BL86" i="22"/>
  <c r="W85" i="22"/>
  <c r="X85" i="22" s="1"/>
  <c r="F55" i="1"/>
  <c r="AN55" i="4"/>
  <c r="AM55" i="4" s="1"/>
  <c r="G55" i="1" s="1"/>
  <c r="S55" i="4"/>
  <c r="AN55" i="1"/>
  <c r="O56" i="4"/>
  <c r="E56" i="1" s="1"/>
  <c r="AJ55" i="1" a="1"/>
  <c r="AJ55" i="1" l="1"/>
  <c r="AN85" i="22"/>
  <c r="AM85" i="22" s="1"/>
  <c r="S85" i="22"/>
  <c r="I86" i="22"/>
  <c r="AX86" i="22"/>
  <c r="O86" i="22"/>
  <c r="D86" i="22"/>
  <c r="H55" i="1"/>
  <c r="AW55" i="4"/>
  <c r="T55" i="4" s="1"/>
  <c r="U55" i="4" s="1"/>
  <c r="I55" i="1" s="1"/>
  <c r="AW85" i="22" l="1"/>
  <c r="T85" i="22" s="1"/>
  <c r="U85" i="22" s="1"/>
  <c r="CU55" i="1" a="1"/>
  <c r="CU55" i="1" s="1"/>
  <c r="CT55" i="1" a="1"/>
  <c r="CT55" i="1" s="1"/>
  <c r="CS55" i="1" a="1"/>
  <c r="CS55" i="1" s="1"/>
  <c r="CV55" i="1" a="1"/>
  <c r="CV55" i="1" s="1"/>
  <c r="AO56" i="4"/>
  <c r="V55" i="4"/>
  <c r="V85" i="22" l="1"/>
  <c r="AO86" i="22"/>
  <c r="DG55" i="1"/>
  <c r="DD55" i="1"/>
  <c r="DE55" i="1"/>
  <c r="DF55" i="1"/>
  <c r="BL56" i="4"/>
  <c r="AY56" i="4" s="1"/>
  <c r="BH56" i="4"/>
  <c r="AF56" i="4" s="1"/>
  <c r="E56" i="4" s="1"/>
  <c r="BJ56" i="4"/>
  <c r="AG56" i="4" s="1"/>
  <c r="I56" i="4" s="1"/>
  <c r="AS56" i="4"/>
  <c r="DK55" i="1"/>
  <c r="DI55" i="1"/>
  <c r="DH55" i="1"/>
  <c r="DJ55" i="1"/>
  <c r="DO55" i="1" l="1" a="1"/>
  <c r="DO55" i="1" s="1"/>
  <c r="DL55" i="1" a="1"/>
  <c r="DL55" i="1" s="1"/>
  <c r="DM55" i="1" a="1"/>
  <c r="DM55" i="1" s="1"/>
  <c r="DP55" i="1"/>
  <c r="DA56" i="1" s="1"/>
  <c r="AK56" i="1" s="1"/>
  <c r="DN55" i="1" a="1"/>
  <c r="DN55" i="1" s="1"/>
  <c r="BM86" i="22"/>
  <c r="AS86" i="22"/>
  <c r="BI86" i="22"/>
  <c r="BK86" i="22"/>
  <c r="AH56" i="4"/>
  <c r="BN56" i="4"/>
  <c r="BM56" i="4"/>
  <c r="AE56" i="4"/>
  <c r="BO56" i="4"/>
  <c r="AX56" i="4"/>
  <c r="DQ55" i="1" l="1"/>
  <c r="DR55" i="1" s="1"/>
  <c r="CW55" i="1" s="1"/>
  <c r="DB56" i="1" s="1"/>
  <c r="BN86" i="22"/>
  <c r="AF86" i="22"/>
  <c r="BP86" i="22"/>
  <c r="AY86" i="22"/>
  <c r="BO86" i="22"/>
  <c r="AH86" i="22"/>
  <c r="D56" i="4"/>
  <c r="F56" i="4" s="1"/>
  <c r="AB57" i="4" s="1"/>
  <c r="Y57" i="4" s="1"/>
  <c r="AI56" i="4"/>
  <c r="J56" i="4"/>
  <c r="K56" i="4" s="1"/>
  <c r="AC57" i="4" s="1"/>
  <c r="Z57" i="4" s="1"/>
  <c r="AJ56" i="4"/>
  <c r="Q56" i="4" s="1"/>
  <c r="BI57" i="4" l="1"/>
  <c r="AT56" i="4"/>
  <c r="J86" i="22"/>
  <c r="K86" i="22" s="1"/>
  <c r="AI86" i="22"/>
  <c r="AL56" i="1"/>
  <c r="AQ58" i="4"/>
  <c r="AU56" i="4"/>
  <c r="AJ86" i="22"/>
  <c r="Q86" i="22" s="1"/>
  <c r="E86" i="22"/>
  <c r="F86" i="22" s="1"/>
  <c r="AL56" i="4"/>
  <c r="BG57" i="4"/>
  <c r="P56" i="4"/>
  <c r="AP58" i="4"/>
  <c r="BJ87" i="22" l="1"/>
  <c r="AU86" i="22"/>
  <c r="BH87" i="22"/>
  <c r="AT86" i="22"/>
  <c r="AL86" i="22"/>
  <c r="R86" i="22"/>
  <c r="AB87" i="22"/>
  <c r="Y87" i="22" s="1"/>
  <c r="AP88" i="22"/>
  <c r="P86" i="22"/>
  <c r="AK86" i="22" s="1"/>
  <c r="H57" i="4"/>
  <c r="D57" i="1" s="1"/>
  <c r="AQ88" i="22"/>
  <c r="AC87" i="22"/>
  <c r="Z87" i="22" s="1"/>
  <c r="C57" i="4"/>
  <c r="C57" i="1" s="1"/>
  <c r="AK56" i="4"/>
  <c r="B56" i="4" s="1"/>
  <c r="B56" i="1" s="1"/>
  <c r="R56" i="4"/>
  <c r="AD57" i="4" s="1"/>
  <c r="AA57" i="4" s="1"/>
  <c r="AM56" i="1" a="1"/>
  <c r="AM56" i="1" l="1"/>
  <c r="W86" i="22"/>
  <c r="X86" i="22" s="1"/>
  <c r="AN86" i="22" s="1"/>
  <c r="AM86" i="22" s="1"/>
  <c r="AV86" i="22"/>
  <c r="BL87" i="22"/>
  <c r="AD87" i="22"/>
  <c r="AA87" i="22" s="1"/>
  <c r="AR88" i="22"/>
  <c r="B86" i="22"/>
  <c r="H87" i="22"/>
  <c r="AG87" i="22"/>
  <c r="C87" i="22"/>
  <c r="AE87" i="22"/>
  <c r="AN56" i="1"/>
  <c r="AR58" i="4"/>
  <c r="AV56" i="4"/>
  <c r="BK57" i="4"/>
  <c r="W56" i="4"/>
  <c r="X56" i="4" s="1"/>
  <c r="S86" i="22" l="1"/>
  <c r="I87" i="22"/>
  <c r="O87" i="22"/>
  <c r="D87" i="22"/>
  <c r="AN56" i="4"/>
  <c r="AM56" i="4" s="1"/>
  <c r="G56" i="1" s="1"/>
  <c r="S56" i="4"/>
  <c r="F56" i="1"/>
  <c r="O57" i="4"/>
  <c r="E57" i="1" s="1"/>
  <c r="AJ56" i="1" a="1"/>
  <c r="AJ56" i="1" l="1"/>
  <c r="AW86" i="22"/>
  <c r="T86" i="22" s="1"/>
  <c r="U86" i="22" s="1"/>
  <c r="AW56" i="4"/>
  <c r="T56" i="4" s="1"/>
  <c r="U56" i="4" s="1"/>
  <c r="I56" i="1" s="1"/>
  <c r="H56" i="1"/>
  <c r="AO87" i="22" l="1"/>
  <c r="BI87" i="22" s="1"/>
  <c r="V86" i="22"/>
  <c r="AS87" i="22"/>
  <c r="CV56" i="1" a="1"/>
  <c r="CV56" i="1" s="1"/>
  <c r="CU56" i="1" a="1"/>
  <c r="CU56" i="1" s="1"/>
  <c r="CS56" i="1" a="1"/>
  <c r="CS56" i="1" s="1"/>
  <c r="CT56" i="1" a="1"/>
  <c r="CT56" i="1" s="1"/>
  <c r="V56" i="4"/>
  <c r="AO57" i="4"/>
  <c r="BK87" i="22" l="1"/>
  <c r="BO87" i="22" s="1"/>
  <c r="BM87" i="22"/>
  <c r="AX87" i="22" s="1"/>
  <c r="AH87" i="22"/>
  <c r="AY87" i="22"/>
  <c r="BN87" i="22"/>
  <c r="AF87" i="22"/>
  <c r="DE56" i="1"/>
  <c r="DD56" i="1"/>
  <c r="DF56" i="1"/>
  <c r="DG56" i="1"/>
  <c r="BJ57" i="4"/>
  <c r="AG57" i="4" s="1"/>
  <c r="I57" i="4" s="1"/>
  <c r="AS57" i="4"/>
  <c r="BH57" i="4"/>
  <c r="AF57" i="4" s="1"/>
  <c r="E57" i="4" s="1"/>
  <c r="BL57" i="4"/>
  <c r="AY57" i="4" s="1"/>
  <c r="DI56" i="1"/>
  <c r="DH56" i="1"/>
  <c r="DJ56" i="1"/>
  <c r="DK56" i="1"/>
  <c r="BP87" i="22" l="1"/>
  <c r="DL56" i="1" a="1"/>
  <c r="DL56" i="1" s="1"/>
  <c r="DN56" i="1" a="1"/>
  <c r="DN56" i="1" s="1"/>
  <c r="DP56" i="1"/>
  <c r="DA57" i="1" s="1"/>
  <c r="AK57" i="1" s="1"/>
  <c r="DO56" i="1" a="1"/>
  <c r="DO56" i="1" s="1"/>
  <c r="DM56" i="1" a="1"/>
  <c r="DM56" i="1" s="1"/>
  <c r="J87" i="22"/>
  <c r="K87" i="22" s="1"/>
  <c r="BJ88" i="22" s="1"/>
  <c r="AJ87" i="22"/>
  <c r="Q87" i="22" s="1"/>
  <c r="R87" i="22" s="1"/>
  <c r="E87" i="22"/>
  <c r="AI87" i="22"/>
  <c r="BM57" i="4"/>
  <c r="AE57" i="4"/>
  <c r="AX57" i="4"/>
  <c r="BO57" i="4"/>
  <c r="BN57" i="4"/>
  <c r="AH57" i="4"/>
  <c r="DQ56" i="1" l="1"/>
  <c r="DR56" i="1" s="1"/>
  <c r="CW56" i="1" s="1"/>
  <c r="DB57" i="1" s="1"/>
  <c r="F87" i="22"/>
  <c r="AL87" i="22"/>
  <c r="AQ89" i="22"/>
  <c r="AC88" i="22"/>
  <c r="Z88" i="22" s="1"/>
  <c r="AU87" i="22"/>
  <c r="P87" i="22"/>
  <c r="AK87" i="22" s="1"/>
  <c r="BL88" i="22"/>
  <c r="AR89" i="22"/>
  <c r="AD88" i="22"/>
  <c r="AA88" i="22" s="1"/>
  <c r="AV87" i="22"/>
  <c r="J57" i="4"/>
  <c r="K57" i="4" s="1"/>
  <c r="AC58" i="4" s="1"/>
  <c r="Z58" i="4" s="1"/>
  <c r="AJ57" i="4"/>
  <c r="Q57" i="4" s="1"/>
  <c r="AI57" i="4"/>
  <c r="D57" i="4"/>
  <c r="BI58" i="4" l="1"/>
  <c r="B87" i="22"/>
  <c r="AL57" i="1"/>
  <c r="AQ59" i="4"/>
  <c r="AU57" i="4"/>
  <c r="AT87" i="22"/>
  <c r="AB88" i="22"/>
  <c r="Y88" i="22" s="1"/>
  <c r="AP89" i="22"/>
  <c r="BH88" i="22"/>
  <c r="W87" i="22"/>
  <c r="X87" i="22" s="1"/>
  <c r="O88" i="22"/>
  <c r="AG88" i="22"/>
  <c r="H88" i="22"/>
  <c r="AL57" i="4"/>
  <c r="F57" i="4"/>
  <c r="AB58" i="4" s="1"/>
  <c r="Y58" i="4" s="1"/>
  <c r="P57" i="4"/>
  <c r="R57" i="4" s="1"/>
  <c r="AD58" i="4" s="1"/>
  <c r="AA58" i="4" s="1"/>
  <c r="AT57" i="4" l="1"/>
  <c r="BK58" i="4"/>
  <c r="AV57" i="4"/>
  <c r="S87" i="22"/>
  <c r="AN87" i="22"/>
  <c r="AM87" i="22" s="1"/>
  <c r="C88" i="22"/>
  <c r="AE88" i="22"/>
  <c r="I88" i="22"/>
  <c r="H58" i="4"/>
  <c r="D58" i="1" s="1"/>
  <c r="AR59" i="4"/>
  <c r="AK57" i="4"/>
  <c r="B57" i="4" s="1"/>
  <c r="AP59" i="4"/>
  <c r="BG58" i="4"/>
  <c r="W57" i="4"/>
  <c r="X57" i="4" s="1"/>
  <c r="D88" i="22" l="1"/>
  <c r="AW87" i="22"/>
  <c r="B57" i="1"/>
  <c r="C58" i="4"/>
  <c r="C58" i="1" s="1"/>
  <c r="AN57" i="4"/>
  <c r="AM57" i="4" s="1"/>
  <c r="G57" i="1" s="1"/>
  <c r="S57" i="4"/>
  <c r="F57" i="1"/>
  <c r="O58" i="4"/>
  <c r="E58" i="1" s="1"/>
  <c r="AM57" i="1" a="1"/>
  <c r="AJ57" i="1" a="1"/>
  <c r="AJ57" i="1" l="1"/>
  <c r="AM57" i="1"/>
  <c r="AN57" i="1" s="1"/>
  <c r="T87" i="22"/>
  <c r="U87" i="22" s="1"/>
  <c r="AO88" i="22"/>
  <c r="V87" i="22"/>
  <c r="H57" i="1"/>
  <c r="AW57" i="4"/>
  <c r="T57" i="4" s="1"/>
  <c r="U57" i="4" s="1"/>
  <c r="I57" i="1" s="1"/>
  <c r="AS88" i="22" l="1"/>
  <c r="BI88" i="22"/>
  <c r="BM88" i="22"/>
  <c r="AX88" i="22" s="1"/>
  <c r="BK88" i="22"/>
  <c r="CT57" i="1" a="1"/>
  <c r="CT57" i="1" s="1"/>
  <c r="CU57" i="1" a="1"/>
  <c r="CU57" i="1" s="1"/>
  <c r="CS57" i="1" a="1"/>
  <c r="CS57" i="1" s="1"/>
  <c r="CV57" i="1" a="1"/>
  <c r="CV57" i="1" s="1"/>
  <c r="AO58" i="4"/>
  <c r="V57" i="4"/>
  <c r="BO88" i="22" l="1"/>
  <c r="AH88" i="22"/>
  <c r="BP88" i="22"/>
  <c r="AY88" i="22"/>
  <c r="BN88" i="22"/>
  <c r="AF88" i="22"/>
  <c r="DG57" i="1"/>
  <c r="DD57" i="1"/>
  <c r="DF57" i="1"/>
  <c r="DE57" i="1"/>
  <c r="AS58" i="4"/>
  <c r="BJ58" i="4"/>
  <c r="AG58" i="4" s="1"/>
  <c r="I58" i="4" s="1"/>
  <c r="BL58" i="4"/>
  <c r="AY58" i="4" s="1"/>
  <c r="BH58" i="4"/>
  <c r="AF58" i="4" s="1"/>
  <c r="E58" i="4" s="1"/>
  <c r="DK57" i="1"/>
  <c r="DH57" i="1"/>
  <c r="DI57" i="1"/>
  <c r="DJ57" i="1"/>
  <c r="DL57" i="1" l="1" a="1"/>
  <c r="DL57" i="1" s="1"/>
  <c r="DN57" i="1" a="1"/>
  <c r="DN57" i="1" s="1"/>
  <c r="DM57" i="1" a="1"/>
  <c r="DM57" i="1" s="1"/>
  <c r="DP57" i="1"/>
  <c r="DA58" i="1" s="1"/>
  <c r="AK58" i="1" s="1"/>
  <c r="DO57" i="1" a="1"/>
  <c r="DO57" i="1" s="1"/>
  <c r="J88" i="22"/>
  <c r="K88" i="22" s="1"/>
  <c r="AU88" i="22" s="1"/>
  <c r="AI88" i="22"/>
  <c r="E88" i="22"/>
  <c r="AJ88" i="22"/>
  <c r="Q88" i="22" s="1"/>
  <c r="R88" i="22" s="1"/>
  <c r="AV88" i="22" s="1"/>
  <c r="AX58" i="4"/>
  <c r="BO58" i="4"/>
  <c r="AH58" i="4"/>
  <c r="BN58" i="4"/>
  <c r="AE58" i="4"/>
  <c r="BM58" i="4"/>
  <c r="DQ57" i="1" l="1"/>
  <c r="DR57" i="1" s="1"/>
  <c r="CW57" i="1" s="1"/>
  <c r="DB58" i="1" s="1"/>
  <c r="P88" i="22"/>
  <c r="AK88" i="22" s="1"/>
  <c r="BL89" i="22"/>
  <c r="AQ90" i="22"/>
  <c r="AC89" i="22"/>
  <c r="Z89" i="22" s="1"/>
  <c r="F88" i="22"/>
  <c r="AL88" i="22"/>
  <c r="AR90" i="22"/>
  <c r="AD89" i="22"/>
  <c r="AA89" i="22" s="1"/>
  <c r="BJ89" i="22"/>
  <c r="D58" i="4"/>
  <c r="F58" i="4" s="1"/>
  <c r="AB59" i="4" s="1"/>
  <c r="Y59" i="4" s="1"/>
  <c r="AI58" i="4"/>
  <c r="J58" i="4"/>
  <c r="K58" i="4" s="1"/>
  <c r="AC59" i="4" s="1"/>
  <c r="Z59" i="4" s="1"/>
  <c r="AJ58" i="4"/>
  <c r="Q58" i="4" s="1"/>
  <c r="BI59" i="4" l="1"/>
  <c r="AT58" i="4"/>
  <c r="W88" i="22"/>
  <c r="X88" i="22" s="1"/>
  <c r="AN88" i="22" s="1"/>
  <c r="AM88" i="22" s="1"/>
  <c r="AT88" i="22"/>
  <c r="H89" i="22"/>
  <c r="AG89" i="22"/>
  <c r="AQ60" i="4"/>
  <c r="AU58" i="4"/>
  <c r="AL58" i="1"/>
  <c r="AB89" i="22"/>
  <c r="Y89" i="22" s="1"/>
  <c r="AP90" i="22"/>
  <c r="BH89" i="22"/>
  <c r="B88" i="22"/>
  <c r="S88" i="22" s="1"/>
  <c r="T88" i="22" s="1"/>
  <c r="AX89" i="22"/>
  <c r="O89" i="22"/>
  <c r="BG59" i="4"/>
  <c r="AL58" i="4"/>
  <c r="P58" i="4"/>
  <c r="AP60" i="4"/>
  <c r="AW88" i="22" l="1"/>
  <c r="C89" i="22"/>
  <c r="AE89" i="22"/>
  <c r="H59" i="4"/>
  <c r="D59" i="1" s="1"/>
  <c r="U88" i="22"/>
  <c r="I89" i="22"/>
  <c r="C59" i="4"/>
  <c r="C59" i="1" s="1"/>
  <c r="AK58" i="4"/>
  <c r="B58" i="4" s="1"/>
  <c r="B58" i="1" s="1"/>
  <c r="R58" i="4"/>
  <c r="AD59" i="4" s="1"/>
  <c r="AA59" i="4" s="1"/>
  <c r="AM58" i="1" a="1"/>
  <c r="AM58" i="1" l="1"/>
  <c r="D89" i="22"/>
  <c r="V88" i="22"/>
  <c r="AO89" i="22"/>
  <c r="AN58" i="1"/>
  <c r="AR60" i="4"/>
  <c r="AV58" i="4"/>
  <c r="W58" i="4"/>
  <c r="X58" i="4" s="1"/>
  <c r="BK59" i="4"/>
  <c r="BM89" i="22" l="1"/>
  <c r="BK89" i="22"/>
  <c r="AS89" i="22"/>
  <c r="BI89" i="22"/>
  <c r="O59" i="4"/>
  <c r="E59" i="1" s="1"/>
  <c r="F58" i="1"/>
  <c r="AN58" i="4"/>
  <c r="AM58" i="4" s="1"/>
  <c r="G58" i="1" s="1"/>
  <c r="S58" i="4"/>
  <c r="AJ58" i="1" a="1"/>
  <c r="AJ58" i="1" l="1"/>
  <c r="BN89" i="22"/>
  <c r="AF89" i="22"/>
  <c r="BO89" i="22"/>
  <c r="AH89" i="22"/>
  <c r="AY89" i="22"/>
  <c r="BP89" i="22"/>
  <c r="H58" i="1"/>
  <c r="AW58" i="4"/>
  <c r="T58" i="4"/>
  <c r="U58" i="4" s="1"/>
  <c r="I58" i="1" s="1"/>
  <c r="J89" i="22" l="1"/>
  <c r="K89" i="22" s="1"/>
  <c r="BJ90" i="22" s="1"/>
  <c r="AI89" i="22"/>
  <c r="E89" i="22"/>
  <c r="AJ89" i="22"/>
  <c r="Q89" i="22" s="1"/>
  <c r="CU58" i="1" a="1"/>
  <c r="CU58" i="1" s="1"/>
  <c r="CS58" i="1" a="1"/>
  <c r="CS58" i="1" s="1"/>
  <c r="CT58" i="1" a="1"/>
  <c r="CT58" i="1" s="1"/>
  <c r="CV58" i="1" a="1"/>
  <c r="CV58" i="1" s="1"/>
  <c r="AO59" i="4"/>
  <c r="V58" i="4"/>
  <c r="F89" i="22" l="1"/>
  <c r="AL89" i="22"/>
  <c r="P89" i="22"/>
  <c r="AK89" i="22" s="1"/>
  <c r="AQ91" i="22"/>
  <c r="AC90" i="22"/>
  <c r="Z90" i="22" s="1"/>
  <c r="AU89" i="22"/>
  <c r="DE58" i="1"/>
  <c r="DF58" i="1"/>
  <c r="DG58" i="1"/>
  <c r="DD58" i="1"/>
  <c r="BJ59" i="4"/>
  <c r="AG59" i="4" s="1"/>
  <c r="I59" i="4" s="1"/>
  <c r="BL59" i="4"/>
  <c r="AY59" i="4" s="1"/>
  <c r="AS59" i="4"/>
  <c r="BH59" i="4"/>
  <c r="AF59" i="4" s="1"/>
  <c r="E59" i="4" s="1"/>
  <c r="DK58" i="1"/>
  <c r="DJ58" i="1"/>
  <c r="DH58" i="1"/>
  <c r="DI58" i="1"/>
  <c r="R89" i="22" l="1"/>
  <c r="B89" i="22"/>
  <c r="DN58" i="1" a="1"/>
  <c r="DN58" i="1" s="1"/>
  <c r="DO58" i="1" a="1"/>
  <c r="DO58" i="1" s="1"/>
  <c r="DM58" i="1" a="1"/>
  <c r="DM58" i="1" s="1"/>
  <c r="DP58" i="1"/>
  <c r="DA59" i="1" s="1"/>
  <c r="AK59" i="1" s="1"/>
  <c r="DL58" i="1" a="1"/>
  <c r="DL58" i="1" s="1"/>
  <c r="AT89" i="22"/>
  <c r="AB90" i="22"/>
  <c r="Y90" i="22" s="1"/>
  <c r="AP91" i="22"/>
  <c r="W89" i="22"/>
  <c r="X89" i="22" s="1"/>
  <c r="BH90" i="22"/>
  <c r="H90" i="22"/>
  <c r="BM59" i="4"/>
  <c r="AE59" i="4"/>
  <c r="BO59" i="4"/>
  <c r="AX59" i="4"/>
  <c r="BN59" i="4"/>
  <c r="AH59" i="4"/>
  <c r="AV89" i="22" l="1"/>
  <c r="AR91" i="22"/>
  <c r="AD90" i="22"/>
  <c r="AA90" i="22" s="1"/>
  <c r="BL90" i="22"/>
  <c r="DQ58" i="1"/>
  <c r="DR58" i="1" s="1"/>
  <c r="CW58" i="1" s="1"/>
  <c r="DB59" i="1" s="1"/>
  <c r="C90" i="22"/>
  <c r="AN89" i="22"/>
  <c r="AM89" i="22" s="1"/>
  <c r="S89" i="22"/>
  <c r="J59" i="4"/>
  <c r="K59" i="4" s="1"/>
  <c r="AC60" i="4" s="1"/>
  <c r="Z60" i="4" s="1"/>
  <c r="AJ59" i="4"/>
  <c r="Q59" i="4" s="1"/>
  <c r="D59" i="4"/>
  <c r="F59" i="4" s="1"/>
  <c r="AB60" i="4" s="1"/>
  <c r="Y60" i="4" s="1"/>
  <c r="AI59" i="4"/>
  <c r="AM59" i="1" a="1"/>
  <c r="BI60" i="4" l="1"/>
  <c r="AT59" i="4"/>
  <c r="AX90" i="22"/>
  <c r="O90" i="22"/>
  <c r="AL59" i="1"/>
  <c r="AM59" i="1"/>
  <c r="AQ61" i="4"/>
  <c r="AU59" i="4"/>
  <c r="AW89" i="22"/>
  <c r="T89" i="22"/>
  <c r="U89" i="22" s="1"/>
  <c r="AL59" i="4"/>
  <c r="BG60" i="4"/>
  <c r="P59" i="4"/>
  <c r="AP61" i="4"/>
  <c r="AJ59" i="1" a="1"/>
  <c r="AJ59" i="1" l="1"/>
  <c r="H60" i="4"/>
  <c r="D60" i="1" s="1"/>
  <c r="V89" i="22"/>
  <c r="AO90" i="22"/>
  <c r="AN59" i="1"/>
  <c r="C60" i="4"/>
  <c r="C60" i="1" s="1"/>
  <c r="AK59" i="4"/>
  <c r="B59" i="4" s="1"/>
  <c r="R59" i="4"/>
  <c r="AD60" i="4" s="1"/>
  <c r="AA60" i="4" s="1"/>
  <c r="AV59" i="4" l="1"/>
  <c r="BI90" i="22"/>
  <c r="AE90" i="22" s="1"/>
  <c r="D90" i="22" s="1"/>
  <c r="AS90" i="22"/>
  <c r="BK90" i="22"/>
  <c r="AG90" i="22" s="1"/>
  <c r="I90" i="22" s="1"/>
  <c r="BM90" i="22"/>
  <c r="AR61" i="4"/>
  <c r="W59" i="4"/>
  <c r="X59" i="4" s="1"/>
  <c r="BK60" i="4"/>
  <c r="B59" i="1"/>
  <c r="AY90" i="22" l="1"/>
  <c r="BP90" i="22"/>
  <c r="BO90" i="22"/>
  <c r="AH90" i="22"/>
  <c r="BN90" i="22"/>
  <c r="AF90" i="22"/>
  <c r="O60" i="4"/>
  <c r="E60" i="1" s="1"/>
  <c r="AN59" i="4"/>
  <c r="AM59" i="4" s="1"/>
  <c r="G59" i="1" s="1"/>
  <c r="S59" i="4"/>
  <c r="F59" i="1"/>
  <c r="E90" i="22" l="1"/>
  <c r="AJ90" i="22"/>
  <c r="Q90" i="22" s="1"/>
  <c r="J90" i="22"/>
  <c r="K90" i="22" s="1"/>
  <c r="AI90" i="22"/>
  <c r="H59" i="1"/>
  <c r="AW59" i="4"/>
  <c r="T59" i="4" s="1"/>
  <c r="U59" i="4" s="1"/>
  <c r="BJ91" i="22" l="1"/>
  <c r="AU90" i="22"/>
  <c r="AQ92" i="22"/>
  <c r="AC91" i="22"/>
  <c r="Z91" i="22" s="1"/>
  <c r="P90" i="22"/>
  <c r="AK90" i="22" s="1"/>
  <c r="F90" i="22"/>
  <c r="AT90" i="22" s="1"/>
  <c r="AL90" i="22"/>
  <c r="V59" i="4"/>
  <c r="AO60" i="4"/>
  <c r="I59" i="1"/>
  <c r="R90" i="22" l="1"/>
  <c r="W90" i="22" s="1"/>
  <c r="X90" i="22" s="1"/>
  <c r="B90" i="22"/>
  <c r="AB91" i="22"/>
  <c r="Y91" i="22" s="1"/>
  <c r="AP92" i="22"/>
  <c r="BH91" i="22"/>
  <c r="H91" i="22"/>
  <c r="CU59" i="1" a="1"/>
  <c r="CU59" i="1" s="1"/>
  <c r="CS59" i="1" a="1"/>
  <c r="CS59" i="1" s="1"/>
  <c r="CV59" i="1" a="1"/>
  <c r="CV59" i="1" s="1"/>
  <c r="CT59" i="1" a="1"/>
  <c r="CT59" i="1" s="1"/>
  <c r="BL60" i="4"/>
  <c r="AY60" i="4" s="1"/>
  <c r="AS60" i="4"/>
  <c r="BH60" i="4"/>
  <c r="AF60" i="4" s="1"/>
  <c r="E60" i="4" s="1"/>
  <c r="BJ60" i="4"/>
  <c r="AG60" i="4" s="1"/>
  <c r="I60" i="4" s="1"/>
  <c r="AV90" i="22" l="1"/>
  <c r="AR92" i="22"/>
  <c r="BL91" i="22"/>
  <c r="AD91" i="22"/>
  <c r="AA91" i="22" s="1"/>
  <c r="S90" i="22"/>
  <c r="AN90" i="22"/>
  <c r="AM90" i="22" s="1"/>
  <c r="C91" i="22"/>
  <c r="DE59" i="1"/>
  <c r="DG59" i="1"/>
  <c r="DD59" i="1"/>
  <c r="DF59" i="1"/>
  <c r="BN60" i="4"/>
  <c r="AH60" i="4"/>
  <c r="BM60" i="4"/>
  <c r="AE60" i="4"/>
  <c r="BO60" i="4"/>
  <c r="AX60" i="4"/>
  <c r="CP59" i="1"/>
  <c r="DJ59" i="1"/>
  <c r="DK59" i="1"/>
  <c r="DI59" i="1"/>
  <c r="DH59" i="1"/>
  <c r="AX91" i="22" l="1"/>
  <c r="O91" i="22"/>
  <c r="DM59" i="1" a="1"/>
  <c r="DM59" i="1" s="1"/>
  <c r="DO59" i="1" a="1"/>
  <c r="DO59" i="1" s="1"/>
  <c r="DP59" i="1"/>
  <c r="DA60" i="1" s="1"/>
  <c r="AK60" i="1" s="1"/>
  <c r="DL59" i="1" a="1"/>
  <c r="DL59" i="1" s="1"/>
  <c r="DN59" i="1" a="1"/>
  <c r="DN59" i="1" s="1"/>
  <c r="AW90" i="22"/>
  <c r="T90" i="22" s="1"/>
  <c r="U90" i="22" s="1"/>
  <c r="J60" i="4"/>
  <c r="K60" i="4" s="1"/>
  <c r="AC61" i="4" s="1"/>
  <c r="Z61" i="4" s="1"/>
  <c r="AJ60" i="4"/>
  <c r="Q60" i="4" s="1"/>
  <c r="D60" i="4"/>
  <c r="F60" i="4" s="1"/>
  <c r="AB61" i="4" s="1"/>
  <c r="Y61" i="4" s="1"/>
  <c r="AI60" i="4"/>
  <c r="BI61" i="4" l="1"/>
  <c r="AT60" i="4"/>
  <c r="AT61" i="4" s="1"/>
  <c r="DQ59" i="1"/>
  <c r="DR59" i="1" s="1"/>
  <c r="CW59" i="1" s="1"/>
  <c r="DB60" i="1" s="1"/>
  <c r="AQ62" i="4"/>
  <c r="AU60" i="4"/>
  <c r="V90" i="22"/>
  <c r="AO91" i="22"/>
  <c r="BG61" i="4"/>
  <c r="AP62" i="4"/>
  <c r="AL60" i="4"/>
  <c r="CY58" i="1" a="1"/>
  <c r="CY58" i="1" s="1"/>
  <c r="CZ58" i="1" a="1"/>
  <c r="CZ58" i="1" s="1"/>
  <c r="CX58" i="1" a="1"/>
  <c r="CX58" i="1" s="1"/>
  <c r="P60" i="4"/>
  <c r="AJ60" i="1" a="1"/>
  <c r="AJ60" i="1" l="1"/>
  <c r="BM91" i="22"/>
  <c r="BI91" i="22"/>
  <c r="AE91" i="22" s="1"/>
  <c r="D91" i="22" s="1"/>
  <c r="BK91" i="22"/>
  <c r="AG91" i="22" s="1"/>
  <c r="I91" i="22" s="1"/>
  <c r="AS91" i="22"/>
  <c r="AL60" i="1"/>
  <c r="H61" i="4"/>
  <c r="D61" i="1" s="1"/>
  <c r="AK60" i="4"/>
  <c r="B60" i="4" s="1"/>
  <c r="B60" i="1" s="1"/>
  <c r="R60" i="4"/>
  <c r="AD61" i="4" s="1"/>
  <c r="AA61" i="4" s="1"/>
  <c r="C61" i="4"/>
  <c r="C61" i="1" s="1"/>
  <c r="AM60" i="1" a="1"/>
  <c r="AM60" i="1" l="1"/>
  <c r="BO91" i="22"/>
  <c r="AH91" i="22"/>
  <c r="BN91" i="22"/>
  <c r="AF91" i="22"/>
  <c r="AY91" i="22"/>
  <c r="BP91" i="22"/>
  <c r="AR62" i="4"/>
  <c r="AV60" i="4"/>
  <c r="AV61" i="4" s="1"/>
  <c r="W60" i="4"/>
  <c r="X60" i="4" s="1"/>
  <c r="BK61" i="4"/>
  <c r="CP60" i="1"/>
  <c r="CP61" i="1" s="1"/>
  <c r="CP62" i="1" s="1"/>
  <c r="CP63" i="1" s="1"/>
  <c r="AJ91" i="22" l="1"/>
  <c r="Q91" i="22" s="1"/>
  <c r="E91" i="22"/>
  <c r="J91" i="22"/>
  <c r="K91" i="22" s="1"/>
  <c r="BJ92" i="22" s="1"/>
  <c r="AI91" i="22"/>
  <c r="S60" i="4"/>
  <c r="F60" i="1"/>
  <c r="AN60" i="4"/>
  <c r="AM60" i="4" s="1"/>
  <c r="G60" i="1" s="1"/>
  <c r="O61" i="4"/>
  <c r="E61" i="1" s="1"/>
  <c r="P91" i="22" l="1"/>
  <c r="AK91" i="22" s="1"/>
  <c r="AC92" i="22"/>
  <c r="Z92" i="22" s="1"/>
  <c r="AQ93" i="22"/>
  <c r="AU91" i="22"/>
  <c r="F91" i="22"/>
  <c r="AL91" i="22"/>
  <c r="H60" i="1"/>
  <c r="AW60" i="4"/>
  <c r="T60" i="4" s="1"/>
  <c r="U60" i="4" s="1"/>
  <c r="I60" i="1" s="1"/>
  <c r="AN60" i="1"/>
  <c r="R91" i="22" l="1"/>
  <c r="H92" i="22"/>
  <c r="AB92" i="22"/>
  <c r="Y92" i="22" s="1"/>
  <c r="AP93" i="22"/>
  <c r="AT91" i="22"/>
  <c r="BH92" i="22"/>
  <c r="B91" i="22"/>
  <c r="W91" i="22"/>
  <c r="X91" i="22" s="1"/>
  <c r="CU60" i="1" a="1"/>
  <c r="CU60" i="1" s="1"/>
  <c r="CT60" i="1" a="1"/>
  <c r="CT60" i="1" s="1"/>
  <c r="CV60" i="1" a="1"/>
  <c r="CV60" i="1" s="1"/>
  <c r="CS60" i="1" a="1"/>
  <c r="CS60" i="1" s="1"/>
  <c r="AO61" i="4"/>
  <c r="V60" i="4"/>
  <c r="AD92" i="22" l="1"/>
  <c r="AA92" i="22" s="1"/>
  <c r="AR93" i="22"/>
  <c r="AV91" i="22"/>
  <c r="BL92" i="22"/>
  <c r="C92" i="22"/>
  <c r="S91" i="22"/>
  <c r="AN91" i="22"/>
  <c r="AM91" i="22" s="1"/>
  <c r="DD60" i="1"/>
  <c r="DG60" i="1"/>
  <c r="DE60" i="1"/>
  <c r="DF60" i="1"/>
  <c r="BL61" i="4"/>
  <c r="AY61" i="4" s="1"/>
  <c r="AS61" i="4"/>
  <c r="BJ61" i="4"/>
  <c r="AG61" i="4" s="1"/>
  <c r="I61" i="4" s="1"/>
  <c r="BH61" i="4"/>
  <c r="AF61" i="4" s="1"/>
  <c r="E61" i="4" s="1"/>
  <c r="F61" i="4" s="1"/>
  <c r="AB62" i="4" s="1"/>
  <c r="Y62" i="4" s="1"/>
  <c r="DI60" i="1"/>
  <c r="DH60" i="1"/>
  <c r="DK60" i="1"/>
  <c r="DJ60" i="1"/>
  <c r="AX92" i="22" l="1"/>
  <c r="O92" i="22"/>
  <c r="DM60" i="1" a="1"/>
  <c r="DM60" i="1" s="1"/>
  <c r="DO60" i="1" a="1"/>
  <c r="DO60" i="1" s="1"/>
  <c r="DL60" i="1" a="1"/>
  <c r="DL60" i="1" s="1"/>
  <c r="DP60" i="1"/>
  <c r="DA61" i="1" s="1"/>
  <c r="AK61" i="1" s="1"/>
  <c r="DN60" i="1" a="1"/>
  <c r="DN60" i="1" s="1"/>
  <c r="AP63" i="4"/>
  <c r="AW91" i="22"/>
  <c r="T91" i="22"/>
  <c r="U91" i="22" s="1"/>
  <c r="AE61" i="4"/>
  <c r="BM61" i="4"/>
  <c r="BN61" i="4"/>
  <c r="AH61" i="4"/>
  <c r="AX61" i="4"/>
  <c r="BO61" i="4"/>
  <c r="AO92" i="22" l="1"/>
  <c r="V91" i="22"/>
  <c r="AE62" i="4"/>
  <c r="D62" i="4" s="1"/>
  <c r="C62" i="4"/>
  <c r="C62" i="1" s="1"/>
  <c r="DQ60" i="1"/>
  <c r="DR60" i="1" s="1"/>
  <c r="CW60" i="1" s="1"/>
  <c r="DB61" i="1" s="1"/>
  <c r="J61" i="4"/>
  <c r="K61" i="4" s="1"/>
  <c r="AC62" i="4" s="1"/>
  <c r="Z62" i="4" s="1"/>
  <c r="AJ61" i="4"/>
  <c r="Q61" i="4" s="1"/>
  <c r="D61" i="4"/>
  <c r="BG62" i="4"/>
  <c r="AI61" i="4"/>
  <c r="AJ61" i="1" a="1"/>
  <c r="BI62" i="4" l="1"/>
  <c r="AJ61" i="1"/>
  <c r="AL61" i="1"/>
  <c r="BI92" i="22"/>
  <c r="AE92" i="22" s="1"/>
  <c r="D92" i="22" s="1"/>
  <c r="AS92" i="22"/>
  <c r="BK92" i="22"/>
  <c r="AG92" i="22" s="1"/>
  <c r="I92" i="22" s="1"/>
  <c r="BM92" i="22"/>
  <c r="P61" i="4"/>
  <c r="AK61" i="4" s="1"/>
  <c r="AL61" i="4"/>
  <c r="R61" i="4"/>
  <c r="AD62" i="4" s="1"/>
  <c r="AA62" i="4" s="1"/>
  <c r="AQ63" i="4"/>
  <c r="AU61" i="4"/>
  <c r="AM61" i="1" a="1"/>
  <c r="W61" i="4" l="1"/>
  <c r="X61" i="4" s="1"/>
  <c r="AN61" i="4" s="1"/>
  <c r="AM61" i="4" s="1"/>
  <c r="G61" i="1" s="1"/>
  <c r="B61" i="4"/>
  <c r="B61" i="1" s="1"/>
  <c r="AM61" i="1"/>
  <c r="AY92" i="22"/>
  <c r="BP92" i="22"/>
  <c r="BO92" i="22"/>
  <c r="AH92" i="22"/>
  <c r="BN92" i="22"/>
  <c r="AF92" i="22"/>
  <c r="H62" i="4"/>
  <c r="D62" i="1" s="1"/>
  <c r="AH62" i="4"/>
  <c r="J62" i="4" s="1"/>
  <c r="K62" i="4" s="1"/>
  <c r="AC63" i="4" s="1"/>
  <c r="Z63" i="4" s="1"/>
  <c r="AR63" i="4"/>
  <c r="S61" i="4"/>
  <c r="F61" i="1"/>
  <c r="BK62" i="4"/>
  <c r="U61" i="4" l="1"/>
  <c r="I61" i="1" s="1"/>
  <c r="J92" i="22"/>
  <c r="AI92" i="22"/>
  <c r="AJ92" i="22"/>
  <c r="Q92" i="22" s="1"/>
  <c r="E92" i="22"/>
  <c r="F92" i="22" s="1"/>
  <c r="AN61" i="1"/>
  <c r="CT61" i="1" a="1"/>
  <c r="CT61" i="1" s="1"/>
  <c r="CU61" i="1" a="1"/>
  <c r="CU61" i="1" s="1"/>
  <c r="CV61" i="1" a="1"/>
  <c r="CV61" i="1" s="1"/>
  <c r="CS61" i="1" a="1"/>
  <c r="CS61" i="1" s="1"/>
  <c r="H61" i="1"/>
  <c r="AW61" i="4"/>
  <c r="T61" i="4" s="1"/>
  <c r="AQ64" i="4"/>
  <c r="AX62" i="4"/>
  <c r="O62" i="4"/>
  <c r="E62" i="1" s="1"/>
  <c r="BH93" i="22" l="1"/>
  <c r="AT92" i="22"/>
  <c r="AB93" i="22"/>
  <c r="Y93" i="22" s="1"/>
  <c r="AP94" i="22"/>
  <c r="P92" i="22"/>
  <c r="AK92" i="22" s="1"/>
  <c r="AL92" i="22"/>
  <c r="K92" i="22"/>
  <c r="AU92" i="22" s="1"/>
  <c r="DD61" i="1"/>
  <c r="DG61" i="1"/>
  <c r="DF61" i="1"/>
  <c r="DE61" i="1"/>
  <c r="AH63" i="4"/>
  <c r="J63" i="4" s="1"/>
  <c r="K63" i="4" s="1"/>
  <c r="AC64" i="4" s="1"/>
  <c r="Z64" i="4" s="1"/>
  <c r="H63" i="4"/>
  <c r="D63" i="1" s="1"/>
  <c r="AO62" i="4"/>
  <c r="V61" i="4"/>
  <c r="DI61" i="1"/>
  <c r="DH61" i="1"/>
  <c r="DJ61" i="1"/>
  <c r="DK61" i="1"/>
  <c r="R92" i="22" l="1"/>
  <c r="W92" i="22" s="1"/>
  <c r="X92" i="22" s="1"/>
  <c r="DM61" i="1" a="1"/>
  <c r="DM61" i="1" s="1"/>
  <c r="DO61" i="1" a="1"/>
  <c r="DO61" i="1" s="1"/>
  <c r="DN61" i="1" a="1"/>
  <c r="DN61" i="1" s="1"/>
  <c r="DP61" i="1"/>
  <c r="DA62" i="1" s="1"/>
  <c r="AK62" i="1" s="1"/>
  <c r="DL61" i="1" a="1"/>
  <c r="DL61" i="1" s="1"/>
  <c r="C93" i="22"/>
  <c r="AC93" i="22"/>
  <c r="Z93" i="22" s="1"/>
  <c r="AQ94" i="22"/>
  <c r="BJ93" i="22"/>
  <c r="B92" i="22"/>
  <c r="BL62" i="4"/>
  <c r="BJ62" i="4"/>
  <c r="AS62" i="4"/>
  <c r="BH62" i="4"/>
  <c r="AQ65" i="4"/>
  <c r="AV92" i="22" l="1"/>
  <c r="BL93" i="22"/>
  <c r="AR94" i="22"/>
  <c r="AD93" i="22"/>
  <c r="AA93" i="22" s="1"/>
  <c r="DQ61" i="1"/>
  <c r="DR61" i="1" s="1"/>
  <c r="CW61" i="1" s="1"/>
  <c r="DB62" i="1" s="1"/>
  <c r="AL62" i="1" s="1"/>
  <c r="AN92" i="22"/>
  <c r="AM92" i="22" s="1"/>
  <c r="S92" i="22"/>
  <c r="T92" i="22" s="1"/>
  <c r="U92" i="22" s="1"/>
  <c r="H93" i="22"/>
  <c r="H64" i="4"/>
  <c r="D64" i="1" s="1"/>
  <c r="AH64" i="4"/>
  <c r="BM62" i="4"/>
  <c r="AF62" i="4"/>
  <c r="AU62" i="4"/>
  <c r="BN62" i="4"/>
  <c r="AG62" i="4"/>
  <c r="BO62" i="4"/>
  <c r="AY62" i="4"/>
  <c r="AI62" i="4" s="1"/>
  <c r="O93" i="22" l="1"/>
  <c r="AW92" i="22"/>
  <c r="BI63" i="4"/>
  <c r="I62" i="4"/>
  <c r="AJ62" i="4"/>
  <c r="Q62" i="4" s="1"/>
  <c r="E62" i="4"/>
  <c r="F62" i="4" s="1"/>
  <c r="AB63" i="4" s="1"/>
  <c r="Y63" i="4" s="1"/>
  <c r="P62" i="4"/>
  <c r="J64" i="4"/>
  <c r="L64" i="4"/>
  <c r="AM62" i="1" a="1"/>
  <c r="AJ62" i="1" a="1"/>
  <c r="AJ62" i="1" l="1"/>
  <c r="AM62" i="1"/>
  <c r="V92" i="22"/>
  <c r="AO93" i="22"/>
  <c r="AN62" i="1"/>
  <c r="BG63" i="4"/>
  <c r="AT62" i="4"/>
  <c r="AP64" i="4"/>
  <c r="AL62" i="4"/>
  <c r="R62" i="4"/>
  <c r="AD63" i="4" s="1"/>
  <c r="AA63" i="4" s="1"/>
  <c r="AK62" i="4"/>
  <c r="BK63" i="4" l="1"/>
  <c r="BM93" i="22"/>
  <c r="AX93" i="22" s="1"/>
  <c r="BI93" i="22"/>
  <c r="AE93" i="22" s="1"/>
  <c r="D93" i="22" s="1"/>
  <c r="BK93" i="22"/>
  <c r="AG93" i="22" s="1"/>
  <c r="I93" i="22" s="1"/>
  <c r="AS93" i="22"/>
  <c r="B62" i="4"/>
  <c r="B62" i="1" s="1"/>
  <c r="AE63" i="4"/>
  <c r="C63" i="4"/>
  <c r="C63" i="1" s="1"/>
  <c r="AV62" i="4"/>
  <c r="AR64" i="4"/>
  <c r="W62" i="4"/>
  <c r="X62" i="4" s="1"/>
  <c r="BN93" i="22" l="1"/>
  <c r="AF93" i="22"/>
  <c r="AY93" i="22"/>
  <c r="BP93" i="22"/>
  <c r="BO93" i="22"/>
  <c r="AH93" i="22"/>
  <c r="D63" i="4"/>
  <c r="AN62" i="4"/>
  <c r="AM62" i="4" s="1"/>
  <c r="G62" i="1" s="1"/>
  <c r="CV62" i="1" s="1" a="1"/>
  <c r="CV62" i="1" s="1"/>
  <c r="S62" i="4"/>
  <c r="F62" i="1"/>
  <c r="AX63" i="4"/>
  <c r="O63" i="4"/>
  <c r="E63" i="1" s="1"/>
  <c r="J93" i="22" l="1"/>
  <c r="K93" i="22" s="1"/>
  <c r="BJ94" i="22" s="1"/>
  <c r="AI93" i="22"/>
  <c r="E93" i="22"/>
  <c r="AJ93" i="22"/>
  <c r="Q93" i="22" s="1"/>
  <c r="CS62" i="1" a="1"/>
  <c r="CS62" i="1" s="1"/>
  <c r="CU62" i="1" a="1"/>
  <c r="CU62" i="1" s="1"/>
  <c r="CT62" i="1" a="1"/>
  <c r="CT62" i="1" s="1"/>
  <c r="DG62" i="1"/>
  <c r="H62" i="1"/>
  <c r="AW62" i="4"/>
  <c r="DK62" i="1"/>
  <c r="F93" i="22" l="1"/>
  <c r="AL93" i="22"/>
  <c r="P93" i="22"/>
  <c r="AK93" i="22" s="1"/>
  <c r="AC94" i="22"/>
  <c r="Z94" i="22" s="1"/>
  <c r="AQ95" i="22"/>
  <c r="AU93" i="22"/>
  <c r="DE62" i="1"/>
  <c r="DF62" i="1"/>
  <c r="DD62" i="1"/>
  <c r="AO63" i="4"/>
  <c r="V62" i="4"/>
  <c r="T62" i="4"/>
  <c r="U62" i="4" s="1"/>
  <c r="I62" i="1" s="1"/>
  <c r="DJ62" i="1"/>
  <c r="DI62" i="1"/>
  <c r="DH62" i="1"/>
  <c r="R93" i="22" l="1"/>
  <c r="DL62" i="1" a="1"/>
  <c r="DL62" i="1" s="1"/>
  <c r="DO62" i="1" a="1"/>
  <c r="DO62" i="1" s="1"/>
  <c r="DN62" i="1" a="1"/>
  <c r="DN62" i="1" s="1"/>
  <c r="DP62" i="1"/>
  <c r="DA63" i="1" s="1"/>
  <c r="AK63" i="1" s="1"/>
  <c r="DM62" i="1" a="1"/>
  <c r="DM62" i="1" s="1"/>
  <c r="H94" i="22"/>
  <c r="B93" i="22"/>
  <c r="AP95" i="22"/>
  <c r="AB94" i="22"/>
  <c r="Y94" i="22" s="1"/>
  <c r="AT93" i="22"/>
  <c r="BH94" i="22"/>
  <c r="W93" i="22"/>
  <c r="X93" i="22" s="1"/>
  <c r="BH63" i="4"/>
  <c r="BJ63" i="4"/>
  <c r="AU63" i="4" s="1"/>
  <c r="AS63" i="4"/>
  <c r="BL63" i="4"/>
  <c r="BL94" i="22" l="1"/>
  <c r="AD94" i="22"/>
  <c r="AA94" i="22" s="1"/>
  <c r="AR95" i="22"/>
  <c r="AV93" i="22"/>
  <c r="DQ62" i="1"/>
  <c r="DR62" i="1" s="1"/>
  <c r="CW62" i="1" s="1"/>
  <c r="DB63" i="1" s="1"/>
  <c r="AN93" i="22"/>
  <c r="AM93" i="22" s="1"/>
  <c r="S93" i="22"/>
  <c r="C94" i="22"/>
  <c r="AY63" i="4"/>
  <c r="AI63" i="4" s="1"/>
  <c r="BO63" i="4"/>
  <c r="BN63" i="4"/>
  <c r="AG63" i="4"/>
  <c r="BM63" i="4"/>
  <c r="AF63" i="4"/>
  <c r="AJ63" i="1" a="1"/>
  <c r="O94" i="22" l="1"/>
  <c r="AJ63" i="1"/>
  <c r="AL63" i="1"/>
  <c r="AW93" i="22"/>
  <c r="T93" i="22"/>
  <c r="U93" i="22" s="1"/>
  <c r="I63" i="4"/>
  <c r="BI64" i="4"/>
  <c r="P63" i="4"/>
  <c r="AJ63" i="4"/>
  <c r="Q63" i="4" s="1"/>
  <c r="R63" i="4" s="1"/>
  <c r="AD64" i="4" s="1"/>
  <c r="AA64" i="4" s="1"/>
  <c r="E63" i="4"/>
  <c r="AM63" i="1" a="1"/>
  <c r="AM63" i="1" l="1"/>
  <c r="V93" i="22"/>
  <c r="AO94" i="22"/>
  <c r="AK63" i="4"/>
  <c r="AR65" i="4"/>
  <c r="AV63" i="4"/>
  <c r="BK64" i="4"/>
  <c r="AL63" i="4"/>
  <c r="F63" i="4"/>
  <c r="AB64" i="4" s="1"/>
  <c r="Y64" i="4" s="1"/>
  <c r="AT63" i="4" l="1"/>
  <c r="AS94" i="22"/>
  <c r="BK94" i="22"/>
  <c r="AG94" i="22" s="1"/>
  <c r="I94" i="22" s="1"/>
  <c r="BI94" i="22"/>
  <c r="AE94" i="22" s="1"/>
  <c r="D94" i="22" s="1"/>
  <c r="BM94" i="22"/>
  <c r="AX94" i="22" s="1"/>
  <c r="B63" i="4"/>
  <c r="B63" i="1" s="1"/>
  <c r="AN63" i="1"/>
  <c r="AX64" i="4"/>
  <c r="O64" i="4"/>
  <c r="E64" i="1" s="1"/>
  <c r="AP65" i="4"/>
  <c r="W63" i="4"/>
  <c r="X63" i="4" s="1"/>
  <c r="BG64" i="4"/>
  <c r="BP94" i="22" l="1"/>
  <c r="AY94" i="22"/>
  <c r="BN94" i="22"/>
  <c r="AF94" i="22"/>
  <c r="BO94" i="22"/>
  <c r="AH94" i="22"/>
  <c r="AN63" i="4"/>
  <c r="AM63" i="4" s="1"/>
  <c r="G63" i="1" s="1"/>
  <c r="CS63" i="1" s="1" a="1"/>
  <c r="CS63" i="1" s="1"/>
  <c r="F63" i="1"/>
  <c r="S63" i="4"/>
  <c r="C64" i="4"/>
  <c r="C64" i="1" s="1"/>
  <c r="AE64" i="4"/>
  <c r="E94" i="22" l="1"/>
  <c r="AJ94" i="22"/>
  <c r="Q94" i="22" s="1"/>
  <c r="J94" i="22"/>
  <c r="K94" i="22" s="1"/>
  <c r="AI94" i="22"/>
  <c r="CV63" i="1" a="1"/>
  <c r="CV63" i="1" s="1"/>
  <c r="CT63" i="1" a="1"/>
  <c r="CT63" i="1" s="1"/>
  <c r="CU63" i="1" a="1"/>
  <c r="CU63" i="1" s="1"/>
  <c r="DD63" i="1"/>
  <c r="H63" i="1"/>
  <c r="AW63" i="4"/>
  <c r="T63" i="4" s="1"/>
  <c r="U63" i="4" s="1"/>
  <c r="I63" i="1" s="1"/>
  <c r="D64" i="4"/>
  <c r="DH63" i="1"/>
  <c r="BJ95" i="22" l="1"/>
  <c r="AU94" i="22"/>
  <c r="P94" i="22"/>
  <c r="AK94" i="22" s="1"/>
  <c r="AQ96" i="22"/>
  <c r="AC95" i="22"/>
  <c r="Z95" i="22" s="1"/>
  <c r="F94" i="22"/>
  <c r="AT94" i="22" s="1"/>
  <c r="AL94" i="22"/>
  <c r="DG63" i="1"/>
  <c r="DE63" i="1"/>
  <c r="DF63" i="1"/>
  <c r="V63" i="4"/>
  <c r="AO64" i="4"/>
  <c r="DK63" i="1"/>
  <c r="DI63" i="1"/>
  <c r="DJ63" i="1"/>
  <c r="R94" i="22" l="1"/>
  <c r="DN63" i="1" a="1"/>
  <c r="DN63" i="1" s="1"/>
  <c r="DL63" i="1" a="1"/>
  <c r="DL63" i="1" s="1"/>
  <c r="DO63" i="1" a="1"/>
  <c r="DO63" i="1" s="1"/>
  <c r="DM63" i="1" a="1"/>
  <c r="DM63" i="1" s="1"/>
  <c r="DP63" i="1"/>
  <c r="DA64" i="1" s="1"/>
  <c r="AK64" i="1" s="1"/>
  <c r="AP96" i="22"/>
  <c r="AB95" i="22"/>
  <c r="Y95" i="22" s="1"/>
  <c r="BH95" i="22"/>
  <c r="B94" i="22"/>
  <c r="W94" i="22"/>
  <c r="X94" i="22" s="1"/>
  <c r="H95" i="22"/>
  <c r="BH64" i="4"/>
  <c r="BL64" i="4"/>
  <c r="AS64" i="4"/>
  <c r="BJ64" i="4"/>
  <c r="AV94" i="22" l="1"/>
  <c r="AR96" i="22"/>
  <c r="BL95" i="22"/>
  <c r="AD95" i="22"/>
  <c r="AA95" i="22" s="1"/>
  <c r="DQ63" i="1"/>
  <c r="DR63" i="1" s="1"/>
  <c r="CW63" i="1" s="1"/>
  <c r="DB64" i="1" s="1"/>
  <c r="S94" i="22"/>
  <c r="T94" i="22" s="1"/>
  <c r="AN94" i="22"/>
  <c r="AM94" i="22" s="1"/>
  <c r="C95" i="22"/>
  <c r="BN64" i="4"/>
  <c r="AG64" i="4"/>
  <c r="BO64" i="4"/>
  <c r="AY64" i="4"/>
  <c r="AI64" i="4" s="1"/>
  <c r="BM64" i="4"/>
  <c r="AF64" i="4"/>
  <c r="AJ64" i="1" a="1"/>
  <c r="O95" i="22" l="1"/>
  <c r="AJ64" i="1"/>
  <c r="AL64" i="1"/>
  <c r="AW94" i="22"/>
  <c r="U94" i="22"/>
  <c r="P64" i="4"/>
  <c r="E64" i="4"/>
  <c r="F64" i="4" s="1"/>
  <c r="AB65" i="4" s="1"/>
  <c r="Y65" i="4" s="1"/>
  <c r="AJ64" i="4"/>
  <c r="Q64" i="4" s="1"/>
  <c r="I64" i="4"/>
  <c r="K64" i="4" s="1"/>
  <c r="AC65" i="4" s="1"/>
  <c r="Z65" i="4" s="1"/>
  <c r="AM64" i="1" a="1"/>
  <c r="AM64" i="1" l="1"/>
  <c r="AT64" i="4"/>
  <c r="AP66" i="4"/>
  <c r="V94" i="22"/>
  <c r="AO95" i="22"/>
  <c r="BG65" i="4"/>
  <c r="AL64" i="4"/>
  <c r="AK64" i="4"/>
  <c r="R64" i="4"/>
  <c r="AD65" i="4" s="1"/>
  <c r="AA65" i="4" s="1"/>
  <c r="AQ66" i="4"/>
  <c r="AU64" i="4"/>
  <c r="BI65" i="4"/>
  <c r="AV64" i="4" l="1"/>
  <c r="B64" i="4"/>
  <c r="B64" i="1" s="1"/>
  <c r="C65" i="4"/>
  <c r="C65" i="1" s="1"/>
  <c r="BM95" i="22"/>
  <c r="AX95" i="22" s="1"/>
  <c r="AS95" i="22"/>
  <c r="BK95" i="22"/>
  <c r="AG95" i="22" s="1"/>
  <c r="I95" i="22" s="1"/>
  <c r="BI95" i="22"/>
  <c r="AE95" i="22" s="1"/>
  <c r="D95" i="22" s="1"/>
  <c r="AN64" i="1"/>
  <c r="AH65" i="4"/>
  <c r="J65" i="4" s="1"/>
  <c r="K65" i="4" s="1"/>
  <c r="AC66" i="4" s="1"/>
  <c r="Z66" i="4" s="1"/>
  <c r="H65" i="4"/>
  <c r="D65" i="1" s="1"/>
  <c r="AR66" i="4"/>
  <c r="W64" i="4"/>
  <c r="X64" i="4" s="1"/>
  <c r="BK65" i="4"/>
  <c r="BO95" i="22" l="1"/>
  <c r="AH95" i="22"/>
  <c r="BN95" i="22"/>
  <c r="AF95" i="22"/>
  <c r="BP95" i="22"/>
  <c r="AY95" i="22"/>
  <c r="O65" i="4"/>
  <c r="E65" i="1" s="1"/>
  <c r="F64" i="1"/>
  <c r="AN64" i="4"/>
  <c r="AM64" i="4" s="1"/>
  <c r="G64" i="1" s="1"/>
  <c r="S64" i="4"/>
  <c r="T64" i="4" s="1"/>
  <c r="AQ67" i="4"/>
  <c r="E95" i="22" l="1"/>
  <c r="AJ95" i="22"/>
  <c r="Q95" i="22" s="1"/>
  <c r="J95" i="22"/>
  <c r="K95" i="22" s="1"/>
  <c r="BJ96" i="22" s="1"/>
  <c r="AI95" i="22"/>
  <c r="H66" i="4"/>
  <c r="D66" i="1" s="1"/>
  <c r="AW64" i="4"/>
  <c r="H64" i="1"/>
  <c r="U64" i="4"/>
  <c r="I64" i="1" s="1"/>
  <c r="AQ97" i="22" l="1"/>
  <c r="AC96" i="22"/>
  <c r="Z96" i="22" s="1"/>
  <c r="AU95" i="22"/>
  <c r="P95" i="22"/>
  <c r="AK95" i="22" s="1"/>
  <c r="AV95" i="22"/>
  <c r="F95" i="22"/>
  <c r="AL95" i="22"/>
  <c r="CV64" i="1" a="1"/>
  <c r="CV64" i="1" s="1"/>
  <c r="CT64" i="1" a="1"/>
  <c r="CT64" i="1" s="1"/>
  <c r="CU64" i="1" a="1"/>
  <c r="CU64" i="1" s="1"/>
  <c r="CS64" i="1" a="1"/>
  <c r="CS64" i="1" s="1"/>
  <c r="AO65" i="4"/>
  <c r="V64" i="4"/>
  <c r="R95" i="22" l="1"/>
  <c r="H96" i="22"/>
  <c r="AB96" i="22"/>
  <c r="Y96" i="22" s="1"/>
  <c r="AP97" i="22"/>
  <c r="AT95" i="22"/>
  <c r="BH96" i="22"/>
  <c r="B95" i="22"/>
  <c r="DD64" i="1"/>
  <c r="DF64" i="1"/>
  <c r="DE64" i="1"/>
  <c r="DG64" i="1"/>
  <c r="CP64" i="1"/>
  <c r="BL65" i="4"/>
  <c r="AY65" i="4" s="1"/>
  <c r="AS65" i="4"/>
  <c r="BH65" i="4"/>
  <c r="BJ65" i="4"/>
  <c r="AU65" i="4" s="1"/>
  <c r="DJ64" i="1"/>
  <c r="DK64" i="1"/>
  <c r="DI64" i="1"/>
  <c r="DH64" i="1"/>
  <c r="AR97" i="22" l="1"/>
  <c r="AD96" i="22"/>
  <c r="AA96" i="22" s="1"/>
  <c r="BL96" i="22"/>
  <c r="W95" i="22"/>
  <c r="X95" i="22" s="1"/>
  <c r="S95" i="22" s="1"/>
  <c r="DM64" i="1" a="1"/>
  <c r="DM64" i="1" s="1"/>
  <c r="DP64" i="1"/>
  <c r="DA65" i="1" s="1"/>
  <c r="AK65" i="1" s="1"/>
  <c r="DO64" i="1" a="1"/>
  <c r="DO64" i="1" s="1"/>
  <c r="DL64" i="1" a="1"/>
  <c r="DL64" i="1" s="1"/>
  <c r="DN64" i="1" a="1"/>
  <c r="DN64" i="1" s="1"/>
  <c r="C96" i="22"/>
  <c r="AF65" i="4"/>
  <c r="E65" i="4" s="1"/>
  <c r="F65" i="4" s="1"/>
  <c r="AB66" i="4" s="1"/>
  <c r="Y66" i="4" s="1"/>
  <c r="BN65" i="4"/>
  <c r="AG65" i="4"/>
  <c r="BM65" i="4"/>
  <c r="AE65" i="4"/>
  <c r="BO65" i="4"/>
  <c r="AX65" i="4"/>
  <c r="AT65" i="4" l="1"/>
  <c r="AN95" i="22"/>
  <c r="AM95" i="22" s="1"/>
  <c r="O96" i="22"/>
  <c r="AJ65" i="4"/>
  <c r="Q65" i="4" s="1"/>
  <c r="R65" i="4" s="1"/>
  <c r="AD66" i="4" s="1"/>
  <c r="AA66" i="4" s="1"/>
  <c r="DQ64" i="1"/>
  <c r="DR64" i="1" s="1"/>
  <c r="CW64" i="1" s="1"/>
  <c r="DB65" i="1" s="1"/>
  <c r="T95" i="22"/>
  <c r="U95" i="22" s="1"/>
  <c r="AW95" i="22"/>
  <c r="AP67" i="4"/>
  <c r="CX63" i="1" a="1"/>
  <c r="CX63" i="1" s="1"/>
  <c r="CZ63" i="1" a="1"/>
  <c r="CZ63" i="1" s="1"/>
  <c r="CY63" i="1" a="1"/>
  <c r="CY63" i="1" s="1"/>
  <c r="D65" i="4"/>
  <c r="AI65" i="4"/>
  <c r="BG66" i="4"/>
  <c r="I65" i="4"/>
  <c r="BI66" i="4"/>
  <c r="AM65" i="1" a="1"/>
  <c r="AL65" i="4" l="1"/>
  <c r="W65" i="4"/>
  <c r="X65" i="4" s="1"/>
  <c r="AN65" i="4" s="1"/>
  <c r="AM65" i="4" s="1"/>
  <c r="G65" i="1" s="1"/>
  <c r="AL65" i="1"/>
  <c r="AM65" i="1"/>
  <c r="V95" i="22"/>
  <c r="AO96" i="22"/>
  <c r="C66" i="4"/>
  <c r="C66" i="1" s="1"/>
  <c r="AE66" i="4"/>
  <c r="D66" i="4" s="1"/>
  <c r="F65" i="1"/>
  <c r="AR67" i="4"/>
  <c r="AV65" i="4"/>
  <c r="BK66" i="4"/>
  <c r="P65" i="4"/>
  <c r="AK65" i="4" s="1"/>
  <c r="B65" i="4" s="1"/>
  <c r="B65" i="1" s="1"/>
  <c r="AJ65" i="1" a="1"/>
  <c r="AJ65" i="1" l="1"/>
  <c r="AS96" i="22"/>
  <c r="BK96" i="22"/>
  <c r="AG96" i="22" s="1"/>
  <c r="I96" i="22" s="1"/>
  <c r="BM96" i="22"/>
  <c r="AX96" i="22" s="1"/>
  <c r="BI96" i="22"/>
  <c r="AE96" i="22" s="1"/>
  <c r="D96" i="22" s="1"/>
  <c r="CP65" i="1"/>
  <c r="CP66" i="1" s="1"/>
  <c r="CP67" i="1" s="1"/>
  <c r="CP68" i="1" s="1"/>
  <c r="O66" i="4"/>
  <c r="E66" i="1" s="1"/>
  <c r="S65" i="4"/>
  <c r="BN96" i="22" l="1"/>
  <c r="AF96" i="22"/>
  <c r="BP96" i="22"/>
  <c r="AY96" i="22"/>
  <c r="BO96" i="22"/>
  <c r="AH96" i="22"/>
  <c r="H65" i="1"/>
  <c r="AW65" i="4"/>
  <c r="AN65" i="1"/>
  <c r="J96" i="22" l="1"/>
  <c r="K96" i="22" s="1"/>
  <c r="AI96" i="22"/>
  <c r="E96" i="22"/>
  <c r="AJ96" i="22"/>
  <c r="Q96" i="22" s="1"/>
  <c r="AO66" i="4"/>
  <c r="V65" i="4"/>
  <c r="T65" i="4"/>
  <c r="U65" i="4" s="1"/>
  <c r="I65" i="1" s="1"/>
  <c r="BJ97" i="22" l="1"/>
  <c r="AU96" i="22"/>
  <c r="F96" i="22"/>
  <c r="AT96" i="22" s="1"/>
  <c r="AL96" i="22"/>
  <c r="P96" i="22"/>
  <c r="AK96" i="22" s="1"/>
  <c r="AQ98" i="22"/>
  <c r="AC97" i="22"/>
  <c r="Z97" i="22" s="1"/>
  <c r="CU65" i="1" a="1"/>
  <c r="CU65" i="1" s="1"/>
  <c r="CT65" i="1" a="1"/>
  <c r="CT65" i="1" s="1"/>
  <c r="CV65" i="1" a="1"/>
  <c r="CV65" i="1" s="1"/>
  <c r="CS65" i="1" a="1"/>
  <c r="CS65" i="1" s="1"/>
  <c r="BL66" i="4"/>
  <c r="AY66" i="4" s="1"/>
  <c r="BH66" i="4"/>
  <c r="AS66" i="4"/>
  <c r="BJ66" i="4"/>
  <c r="AG66" i="4" s="1"/>
  <c r="I66" i="4" s="1"/>
  <c r="R96" i="22" l="1"/>
  <c r="W96" i="22" s="1"/>
  <c r="X96" i="22" s="1"/>
  <c r="AB97" i="22"/>
  <c r="Y97" i="22" s="1"/>
  <c r="AP98" i="22"/>
  <c r="BH97" i="22"/>
  <c r="H97" i="22"/>
  <c r="B96" i="22"/>
  <c r="DD65" i="1"/>
  <c r="DG65" i="1"/>
  <c r="DE65" i="1"/>
  <c r="DF65" i="1"/>
  <c r="BN66" i="4"/>
  <c r="AH66" i="4"/>
  <c r="BM66" i="4"/>
  <c r="AF66" i="4"/>
  <c r="BO66" i="4"/>
  <c r="AX66" i="4"/>
  <c r="DJ65" i="1"/>
  <c r="DK65" i="1"/>
  <c r="DI65" i="1"/>
  <c r="DH65" i="1"/>
  <c r="AV96" i="22" l="1"/>
  <c r="BL97" i="22"/>
  <c r="AD97" i="22"/>
  <c r="AA97" i="22" s="1"/>
  <c r="AR98" i="22"/>
  <c r="DL65" i="1" a="1"/>
  <c r="DL65" i="1" s="1"/>
  <c r="DO65" i="1" a="1"/>
  <c r="DO65" i="1" s="1"/>
  <c r="DM65" i="1" a="1"/>
  <c r="DM65" i="1" s="1"/>
  <c r="DP65" i="1"/>
  <c r="DA66" i="1" s="1"/>
  <c r="AK66" i="1" s="1"/>
  <c r="DN65" i="1" a="1"/>
  <c r="DN65" i="1" s="1"/>
  <c r="AN96" i="22"/>
  <c r="AM96" i="22" s="1"/>
  <c r="S96" i="22"/>
  <c r="C97" i="22"/>
  <c r="J66" i="4"/>
  <c r="K66" i="4" s="1"/>
  <c r="AC67" i="4" s="1"/>
  <c r="Z67" i="4" s="1"/>
  <c r="AI66" i="4"/>
  <c r="AJ66" i="4"/>
  <c r="Q66" i="4" s="1"/>
  <c r="E66" i="4"/>
  <c r="F66" i="4" s="1"/>
  <c r="AB67" i="4" s="1"/>
  <c r="Y67" i="4" s="1"/>
  <c r="BI67" i="4" l="1"/>
  <c r="O97" i="22"/>
  <c r="T96" i="22"/>
  <c r="U96" i="22" s="1"/>
  <c r="DQ65" i="1"/>
  <c r="DR65" i="1" s="1"/>
  <c r="CW65" i="1" s="1"/>
  <c r="DB66" i="1" s="1"/>
  <c r="AW96" i="22"/>
  <c r="AP68" i="4"/>
  <c r="AT66" i="4"/>
  <c r="AQ68" i="4"/>
  <c r="AU66" i="4"/>
  <c r="BG67" i="4"/>
  <c r="AL66" i="4"/>
  <c r="P66" i="4"/>
  <c r="AM66" i="1" a="1"/>
  <c r="AL66" i="1" l="1"/>
  <c r="AM66" i="1"/>
  <c r="H67" i="4"/>
  <c r="D67" i="1" s="1"/>
  <c r="AO97" i="22"/>
  <c r="V96" i="22"/>
  <c r="C67" i="4"/>
  <c r="C67" i="1" s="1"/>
  <c r="AK66" i="4"/>
  <c r="B66" i="4" s="1"/>
  <c r="B66" i="1" s="1"/>
  <c r="R66" i="4"/>
  <c r="AD67" i="4" s="1"/>
  <c r="AA67" i="4" s="1"/>
  <c r="AJ66" i="1" a="1"/>
  <c r="AJ66" i="1" l="1"/>
  <c r="AS97" i="22"/>
  <c r="BK97" i="22"/>
  <c r="AG97" i="22" s="1"/>
  <c r="I97" i="22" s="1"/>
  <c r="BI97" i="22"/>
  <c r="AE97" i="22" s="1"/>
  <c r="D97" i="22" s="1"/>
  <c r="BM97" i="22"/>
  <c r="AX97" i="22" s="1"/>
  <c r="AN66" i="1"/>
  <c r="AR68" i="4"/>
  <c r="AV66" i="4"/>
  <c r="W66" i="4"/>
  <c r="X66" i="4" s="1"/>
  <c r="BK67" i="4"/>
  <c r="BP97" i="22" l="1"/>
  <c r="AY97" i="22"/>
  <c r="BN97" i="22"/>
  <c r="AF97" i="22"/>
  <c r="BO97" i="22"/>
  <c r="AH97" i="22"/>
  <c r="AN66" i="4"/>
  <c r="AM66" i="4" s="1"/>
  <c r="G66" i="1" s="1"/>
  <c r="S66" i="4"/>
  <c r="F66" i="1"/>
  <c r="AX67" i="4"/>
  <c r="O67" i="4"/>
  <c r="E67" i="1" s="1"/>
  <c r="J97" i="22" l="1"/>
  <c r="K97" i="22" s="1"/>
  <c r="BJ98" i="22" s="1"/>
  <c r="AI97" i="22"/>
  <c r="E97" i="22"/>
  <c r="AJ97" i="22"/>
  <c r="Q97" i="22" s="1"/>
  <c r="H66" i="1"/>
  <c r="AW66" i="4"/>
  <c r="T66" i="4" s="1"/>
  <c r="U66" i="4" s="1"/>
  <c r="I66" i="1" s="1"/>
  <c r="AV97" i="22" l="1"/>
  <c r="P97" i="22"/>
  <c r="AK97" i="22" s="1"/>
  <c r="F97" i="22"/>
  <c r="AL97" i="22"/>
  <c r="AU97" i="22"/>
  <c r="AC98" i="22"/>
  <c r="Z98" i="22" s="1"/>
  <c r="AQ99" i="22"/>
  <c r="CS66" i="1" a="1"/>
  <c r="CS66" i="1" s="1"/>
  <c r="CV66" i="1" a="1"/>
  <c r="CV66" i="1" s="1"/>
  <c r="CT66" i="1" a="1"/>
  <c r="CT66" i="1" s="1"/>
  <c r="CU66" i="1" a="1"/>
  <c r="CU66" i="1" s="1"/>
  <c r="AO67" i="4"/>
  <c r="V66" i="4"/>
  <c r="R97" i="22" l="1"/>
  <c r="W97" i="22" s="1"/>
  <c r="X97" i="22" s="1"/>
  <c r="B97" i="22"/>
  <c r="H98" i="22"/>
  <c r="AB98" i="22"/>
  <c r="Y98" i="22" s="1"/>
  <c r="AP99" i="22"/>
  <c r="AT97" i="22"/>
  <c r="BH98" i="22"/>
  <c r="DF66" i="1"/>
  <c r="DE66" i="1"/>
  <c r="DG66" i="1"/>
  <c r="DD66" i="1"/>
  <c r="BJ67" i="4"/>
  <c r="BH67" i="4"/>
  <c r="AF67" i="4" s="1"/>
  <c r="E67" i="4" s="1"/>
  <c r="AS67" i="4"/>
  <c r="BL67" i="4"/>
  <c r="DI66" i="1"/>
  <c r="DH66" i="1"/>
  <c r="DK66" i="1"/>
  <c r="DJ66" i="1"/>
  <c r="AD98" i="22" l="1"/>
  <c r="AA98" i="22" s="1"/>
  <c r="AR99" i="22"/>
  <c r="BL98" i="22"/>
  <c r="DP66" i="1"/>
  <c r="DA67" i="1" s="1"/>
  <c r="AK67" i="1" s="1"/>
  <c r="DL66" i="1" a="1"/>
  <c r="DL66" i="1" s="1"/>
  <c r="DN66" i="1" a="1"/>
  <c r="DN66" i="1" s="1"/>
  <c r="DM66" i="1" a="1"/>
  <c r="DM66" i="1" s="1"/>
  <c r="DO66" i="1" a="1"/>
  <c r="DO66" i="1" s="1"/>
  <c r="C98" i="22"/>
  <c r="AN97" i="22"/>
  <c r="AM97" i="22" s="1"/>
  <c r="S97" i="22"/>
  <c r="AG67" i="4"/>
  <c r="I67" i="4" s="1"/>
  <c r="AY67" i="4"/>
  <c r="BO67" i="4"/>
  <c r="BM67" i="4"/>
  <c r="AE67" i="4"/>
  <c r="BN67" i="4"/>
  <c r="AH67" i="4"/>
  <c r="DQ66" i="1" l="1"/>
  <c r="DR66" i="1" s="1"/>
  <c r="CW66" i="1" s="1"/>
  <c r="DB67" i="1" s="1"/>
  <c r="O98" i="22"/>
  <c r="AW97" i="22"/>
  <c r="T97" i="22"/>
  <c r="U97" i="22" s="1"/>
  <c r="J67" i="4"/>
  <c r="K67" i="4" s="1"/>
  <c r="AC68" i="4" s="1"/>
  <c r="Z68" i="4" s="1"/>
  <c r="AJ67" i="4"/>
  <c r="Q67" i="4" s="1"/>
  <c r="AI67" i="4"/>
  <c r="D67" i="4"/>
  <c r="F67" i="4" s="1"/>
  <c r="AB68" i="4" s="1"/>
  <c r="Y68" i="4" s="1"/>
  <c r="AJ67" i="1" a="1"/>
  <c r="AJ67" i="1" l="1"/>
  <c r="AQ69" i="4"/>
  <c r="AU67" i="4"/>
  <c r="BI68" i="4"/>
  <c r="AL67" i="1"/>
  <c r="AO98" i="22"/>
  <c r="V97" i="22"/>
  <c r="AL67" i="4"/>
  <c r="BG68" i="4"/>
  <c r="AT67" i="4"/>
  <c r="AP69" i="4"/>
  <c r="P67" i="4"/>
  <c r="AM67" i="1" a="1"/>
  <c r="AM67" i="1" l="1"/>
  <c r="H68" i="4"/>
  <c r="D68" i="1" s="1"/>
  <c r="AS98" i="22"/>
  <c r="BK98" i="22"/>
  <c r="AG98" i="22" s="1"/>
  <c r="I98" i="22" s="1"/>
  <c r="BI98" i="22"/>
  <c r="AE98" i="22" s="1"/>
  <c r="D98" i="22" s="1"/>
  <c r="BM98" i="22"/>
  <c r="AX98" i="22" s="1"/>
  <c r="C68" i="4"/>
  <c r="C68" i="1" s="1"/>
  <c r="AE68" i="4"/>
  <c r="AK67" i="4"/>
  <c r="B67" i="4" s="1"/>
  <c r="B67" i="1" s="1"/>
  <c r="R67" i="4"/>
  <c r="AD68" i="4" s="1"/>
  <c r="AA68" i="4" s="1"/>
  <c r="BO98" i="22" l="1"/>
  <c r="AH98" i="22"/>
  <c r="BN98" i="22"/>
  <c r="AF98" i="22"/>
  <c r="AN67" i="1"/>
  <c r="BP98" i="22"/>
  <c r="AY98" i="22"/>
  <c r="AR69" i="4"/>
  <c r="AV67" i="4"/>
  <c r="W67" i="4"/>
  <c r="X67" i="4" s="1"/>
  <c r="BK68" i="4"/>
  <c r="D68" i="4"/>
  <c r="E98" i="22" l="1"/>
  <c r="AJ98" i="22"/>
  <c r="Q98" i="22" s="1"/>
  <c r="J98" i="22"/>
  <c r="K98" i="22" s="1"/>
  <c r="AI98" i="22"/>
  <c r="AN67" i="4"/>
  <c r="AM67" i="4" s="1"/>
  <c r="G67" i="1" s="1"/>
  <c r="F67" i="1"/>
  <c r="S67" i="4"/>
  <c r="AX68" i="4"/>
  <c r="O68" i="4"/>
  <c r="E68" i="1" s="1"/>
  <c r="BJ99" i="22" l="1"/>
  <c r="AU98" i="22"/>
  <c r="AC99" i="22"/>
  <c r="Z99" i="22" s="1"/>
  <c r="AQ100" i="22"/>
  <c r="F98" i="22"/>
  <c r="AL98" i="22"/>
  <c r="P98" i="22"/>
  <c r="AK98" i="22" s="1"/>
  <c r="AW67" i="4"/>
  <c r="T67" i="4" s="1"/>
  <c r="U67" i="4" s="1"/>
  <c r="I67" i="1" s="1"/>
  <c r="H67" i="1"/>
  <c r="R98" i="22" l="1"/>
  <c r="W98" i="22" s="1"/>
  <c r="X98" i="22" s="1"/>
  <c r="AN98" i="22" s="1"/>
  <c r="AM98" i="22" s="1"/>
  <c r="AT98" i="22"/>
  <c r="B98" i="22"/>
  <c r="H99" i="22"/>
  <c r="AB99" i="22"/>
  <c r="Y99" i="22" s="1"/>
  <c r="AP100" i="22"/>
  <c r="BH99" i="22"/>
  <c r="CU67" i="1" a="1"/>
  <c r="CU67" i="1" s="1"/>
  <c r="CV67" i="1" a="1"/>
  <c r="CV67" i="1" s="1"/>
  <c r="CS67" i="1" a="1"/>
  <c r="CS67" i="1" s="1"/>
  <c r="CT67" i="1" a="1"/>
  <c r="CT67" i="1" s="1"/>
  <c r="AO68" i="4"/>
  <c r="V67" i="4"/>
  <c r="AV98" i="22" l="1"/>
  <c r="BL99" i="22"/>
  <c r="AD99" i="22"/>
  <c r="AA99" i="22" s="1"/>
  <c r="AR100" i="22"/>
  <c r="S98" i="22"/>
  <c r="T98" i="22" s="1"/>
  <c r="U98" i="22" s="1"/>
  <c r="C99" i="22"/>
  <c r="DE67" i="1"/>
  <c r="DD67" i="1"/>
  <c r="DG67" i="1"/>
  <c r="DF67" i="1"/>
  <c r="BH68" i="4"/>
  <c r="AS68" i="4"/>
  <c r="BJ68" i="4"/>
  <c r="BL68" i="4"/>
  <c r="DK67" i="1"/>
  <c r="DJ67" i="1"/>
  <c r="DH67" i="1"/>
  <c r="DI67" i="1"/>
  <c r="O99" i="22" l="1"/>
  <c r="AW98" i="22"/>
  <c r="AO99" i="22" s="1"/>
  <c r="DL67" i="1" a="1"/>
  <c r="DL67" i="1" s="1"/>
  <c r="DO67" i="1" a="1"/>
  <c r="DO67" i="1" s="1"/>
  <c r="DM67" i="1" a="1"/>
  <c r="DM67" i="1" s="1"/>
  <c r="DP67" i="1"/>
  <c r="DA68" i="1" s="1"/>
  <c r="AK68" i="1" s="1"/>
  <c r="DN67" i="1" a="1"/>
  <c r="DN67" i="1" s="1"/>
  <c r="AG68" i="4"/>
  <c r="I68" i="4" s="1"/>
  <c r="AY68" i="4"/>
  <c r="BO68" i="4"/>
  <c r="BN68" i="4"/>
  <c r="AH68" i="4"/>
  <c r="BM68" i="4"/>
  <c r="AF68" i="4"/>
  <c r="V98" i="22" l="1"/>
  <c r="AS99" i="22"/>
  <c r="BK99" i="22"/>
  <c r="AG99" i="22" s="1"/>
  <c r="I99" i="22" s="1"/>
  <c r="BI99" i="22"/>
  <c r="AE99" i="22" s="1"/>
  <c r="D99" i="22" s="1"/>
  <c r="BM99" i="22"/>
  <c r="AX99" i="22" s="1"/>
  <c r="DQ67" i="1"/>
  <c r="DR67" i="1" s="1"/>
  <c r="CW67" i="1" s="1"/>
  <c r="DB68" i="1" s="1"/>
  <c r="J68" i="4"/>
  <c r="K68" i="4" s="1"/>
  <c r="AC69" i="4" s="1"/>
  <c r="Z69" i="4" s="1"/>
  <c r="AI68" i="4"/>
  <c r="E68" i="4"/>
  <c r="F68" i="4" s="1"/>
  <c r="AB69" i="4" s="1"/>
  <c r="Y69" i="4" s="1"/>
  <c r="AJ68" i="4"/>
  <c r="Q68" i="4" s="1"/>
  <c r="AJ68" i="1" a="1"/>
  <c r="BG69" i="4" l="1"/>
  <c r="AJ68" i="1"/>
  <c r="AL68" i="1"/>
  <c r="BP99" i="22"/>
  <c r="AY99" i="22"/>
  <c r="BN99" i="22"/>
  <c r="AF99" i="22"/>
  <c r="BO99" i="22"/>
  <c r="AH99" i="22"/>
  <c r="AP70" i="4"/>
  <c r="AT68" i="4"/>
  <c r="AQ70" i="4"/>
  <c r="AU68" i="4"/>
  <c r="BI69" i="4"/>
  <c r="AL68" i="4"/>
  <c r="P68" i="4"/>
  <c r="AM68" i="1" a="1"/>
  <c r="AM68" i="1" l="1"/>
  <c r="AJ99" i="22"/>
  <c r="Q99" i="22" s="1"/>
  <c r="E99" i="22"/>
  <c r="H69" i="4"/>
  <c r="D69" i="1" s="1"/>
  <c r="C69" i="4"/>
  <c r="C69" i="1" s="1"/>
  <c r="AE69" i="4"/>
  <c r="D69" i="4" s="1"/>
  <c r="J99" i="22"/>
  <c r="K99" i="22" s="1"/>
  <c r="BJ100" i="22" s="1"/>
  <c r="AI99" i="22"/>
  <c r="AK68" i="4"/>
  <c r="B68" i="4" s="1"/>
  <c r="B68" i="1" s="1"/>
  <c r="R68" i="4"/>
  <c r="AD69" i="4" s="1"/>
  <c r="AA69" i="4" s="1"/>
  <c r="AL99" i="22" l="1"/>
  <c r="F99" i="22"/>
  <c r="AV99" i="22"/>
  <c r="P99" i="22"/>
  <c r="AK99" i="22" s="1"/>
  <c r="AC100" i="22"/>
  <c r="Z100" i="22" s="1"/>
  <c r="AQ101" i="22"/>
  <c r="AU99" i="22"/>
  <c r="AN68" i="1"/>
  <c r="AR70" i="4"/>
  <c r="AV68" i="4"/>
  <c r="W68" i="4"/>
  <c r="X68" i="4" s="1"/>
  <c r="BK69" i="4"/>
  <c r="R99" i="22" l="1"/>
  <c r="B99" i="22"/>
  <c r="H100" i="22"/>
  <c r="AB100" i="22"/>
  <c r="Y100" i="22" s="1"/>
  <c r="AP101" i="22"/>
  <c r="AT99" i="22"/>
  <c r="BH100" i="22"/>
  <c r="W99" i="22"/>
  <c r="X99" i="22" s="1"/>
  <c r="AN68" i="4"/>
  <c r="AM68" i="4" s="1"/>
  <c r="G68" i="1" s="1"/>
  <c r="F68" i="1"/>
  <c r="S68" i="4"/>
  <c r="O69" i="4"/>
  <c r="E69" i="1" s="1"/>
  <c r="BL100" i="22" l="1"/>
  <c r="AD100" i="22"/>
  <c r="AA100" i="22" s="1"/>
  <c r="AR101" i="22"/>
  <c r="AN99" i="22"/>
  <c r="AM99" i="22" s="1"/>
  <c r="S99" i="22"/>
  <c r="C100" i="22"/>
  <c r="H68" i="1"/>
  <c r="AW68" i="4"/>
  <c r="T68" i="4" s="1"/>
  <c r="U68" i="4" s="1"/>
  <c r="O100" i="22" l="1"/>
  <c r="AW99" i="22"/>
  <c r="T99" i="22"/>
  <c r="U99" i="22" s="1"/>
  <c r="I68" i="1"/>
  <c r="V68" i="4"/>
  <c r="AO69" i="4"/>
  <c r="AO100" i="22" l="1"/>
  <c r="V99" i="22"/>
  <c r="CT68" i="1" a="1"/>
  <c r="CT68" i="1" s="1"/>
  <c r="CV68" i="1" a="1"/>
  <c r="CV68" i="1" s="1"/>
  <c r="CU68" i="1" a="1"/>
  <c r="CU68" i="1" s="1"/>
  <c r="CS68" i="1" a="1"/>
  <c r="CS68" i="1" s="1"/>
  <c r="BJ69" i="4"/>
  <c r="AG69" i="4" s="1"/>
  <c r="I69" i="4" s="1"/>
  <c r="AS69" i="4"/>
  <c r="BL69" i="4"/>
  <c r="AY69" i="4" s="1"/>
  <c r="BH69" i="4"/>
  <c r="AS100" i="22" l="1"/>
  <c r="BI100" i="22"/>
  <c r="AE100" i="22" s="1"/>
  <c r="D100" i="22" s="1"/>
  <c r="BK100" i="22"/>
  <c r="AG100" i="22" s="1"/>
  <c r="I100" i="22" s="1"/>
  <c r="BM100" i="22"/>
  <c r="AX100" i="22" s="1"/>
  <c r="DD68" i="1"/>
  <c r="DF68" i="1"/>
  <c r="DG68" i="1"/>
  <c r="DE68" i="1"/>
  <c r="BM69" i="4"/>
  <c r="AF69" i="4"/>
  <c r="AX69" i="4"/>
  <c r="BO69" i="4"/>
  <c r="BN69" i="4"/>
  <c r="AH69" i="4"/>
  <c r="DJ68" i="1"/>
  <c r="DK68" i="1"/>
  <c r="DH68" i="1"/>
  <c r="DI68" i="1"/>
  <c r="DP68" i="1" l="1"/>
  <c r="DA69" i="1" s="1"/>
  <c r="AK69" i="1" s="1"/>
  <c r="DM68" i="1" a="1"/>
  <c r="DM68" i="1" s="1"/>
  <c r="DO68" i="1" a="1"/>
  <c r="DO68" i="1" s="1"/>
  <c r="DL68" i="1" a="1"/>
  <c r="DL68" i="1" s="1"/>
  <c r="DN68" i="1" a="1"/>
  <c r="DN68" i="1" s="1"/>
  <c r="BN100" i="22"/>
  <c r="AF100" i="22"/>
  <c r="BO100" i="22"/>
  <c r="AH100" i="22"/>
  <c r="BP100" i="22"/>
  <c r="AY100" i="22"/>
  <c r="J69" i="4"/>
  <c r="K69" i="4" s="1"/>
  <c r="AC70" i="4" s="1"/>
  <c r="Z70" i="4" s="1"/>
  <c r="AI69" i="4"/>
  <c r="AJ69" i="4"/>
  <c r="Q69" i="4" s="1"/>
  <c r="R69" i="4" s="1"/>
  <c r="AD70" i="4" s="1"/>
  <c r="AA70" i="4" s="1"/>
  <c r="E69" i="4"/>
  <c r="DQ68" i="1" l="1"/>
  <c r="DR68" i="1" s="1"/>
  <c r="CW68" i="1" s="1"/>
  <c r="DB69" i="1" s="1"/>
  <c r="BI70" i="4"/>
  <c r="AJ100" i="22"/>
  <c r="Q100" i="22" s="1"/>
  <c r="E100" i="22"/>
  <c r="J100" i="22"/>
  <c r="K100" i="22" s="1"/>
  <c r="AI100" i="22"/>
  <c r="AL69" i="4"/>
  <c r="F69" i="4"/>
  <c r="AB70" i="4" s="1"/>
  <c r="Y70" i="4" s="1"/>
  <c r="AR71" i="4"/>
  <c r="AV69" i="4"/>
  <c r="P69" i="4"/>
  <c r="AK69" i="4" s="1"/>
  <c r="BK70" i="4"/>
  <c r="AQ71" i="4"/>
  <c r="AU69" i="4"/>
  <c r="AJ69" i="1" a="1"/>
  <c r="AT69" i="4" l="1"/>
  <c r="BJ101" i="22"/>
  <c r="AU100" i="22"/>
  <c r="B69" i="4"/>
  <c r="B69" i="1" s="1"/>
  <c r="AJ69" i="1"/>
  <c r="AL69" i="1"/>
  <c r="AC101" i="22"/>
  <c r="Z101" i="22" s="1"/>
  <c r="AQ102" i="22"/>
  <c r="AL100" i="22"/>
  <c r="F100" i="22"/>
  <c r="P100" i="22"/>
  <c r="AK100" i="22" s="1"/>
  <c r="AX70" i="4"/>
  <c r="O70" i="4"/>
  <c r="E70" i="1" s="1"/>
  <c r="H70" i="4"/>
  <c r="D70" i="1" s="1"/>
  <c r="AP71" i="4"/>
  <c r="W69" i="4"/>
  <c r="X69" i="4" s="1"/>
  <c r="BG70" i="4"/>
  <c r="AM69" i="1" a="1"/>
  <c r="R100" i="22" l="1"/>
  <c r="W100" i="22" s="1"/>
  <c r="X100" i="22" s="1"/>
  <c r="AN100" i="22" s="1"/>
  <c r="AM100" i="22" s="1"/>
  <c r="AT100" i="22"/>
  <c r="B100" i="22"/>
  <c r="S100" i="22" s="1"/>
  <c r="T100" i="22" s="1"/>
  <c r="AM69" i="1"/>
  <c r="H101" i="22"/>
  <c r="AP102" i="22"/>
  <c r="AB101" i="22"/>
  <c r="Y101" i="22" s="1"/>
  <c r="BH101" i="22"/>
  <c r="C70" i="4"/>
  <c r="C70" i="1" s="1"/>
  <c r="AE70" i="4"/>
  <c r="F69" i="1"/>
  <c r="S69" i="4"/>
  <c r="AN69" i="4"/>
  <c r="AM69" i="4" s="1"/>
  <c r="G69" i="1" s="1"/>
  <c r="AV100" i="22" l="1"/>
  <c r="AD101" i="22"/>
  <c r="AA101" i="22" s="1"/>
  <c r="AR102" i="22"/>
  <c r="BL101" i="22"/>
  <c r="AW100" i="22"/>
  <c r="C101" i="22"/>
  <c r="U100" i="22"/>
  <c r="AN69" i="1"/>
  <c r="AW69" i="4"/>
  <c r="T69" i="4" s="1"/>
  <c r="U69" i="4" s="1"/>
  <c r="H69" i="1"/>
  <c r="D70" i="4"/>
  <c r="O101" i="22" l="1"/>
  <c r="AO101" i="22"/>
  <c r="V100" i="22"/>
  <c r="I69" i="1"/>
  <c r="V69" i="4"/>
  <c r="AO70" i="4"/>
  <c r="AS101" i="22" l="1"/>
  <c r="BK101" i="22"/>
  <c r="AG101" i="22" s="1"/>
  <c r="I101" i="22" s="1"/>
  <c r="BI101" i="22"/>
  <c r="AE101" i="22" s="1"/>
  <c r="D101" i="22" s="1"/>
  <c r="BM101" i="22"/>
  <c r="AX101" i="22" s="1"/>
  <c r="CT69" i="1" a="1"/>
  <c r="CT69" i="1" s="1"/>
  <c r="CV69" i="1" a="1"/>
  <c r="CV69" i="1" s="1"/>
  <c r="CU69" i="1" a="1"/>
  <c r="CU69" i="1" s="1"/>
  <c r="CS69" i="1" a="1"/>
  <c r="CS69" i="1" s="1"/>
  <c r="AS70" i="4"/>
  <c r="BJ70" i="4"/>
  <c r="AG70" i="4" s="1"/>
  <c r="I70" i="4" s="1"/>
  <c r="BL70" i="4"/>
  <c r="BH70" i="4"/>
  <c r="BP101" i="22" l="1"/>
  <c r="AY101" i="22"/>
  <c r="BN101" i="22"/>
  <c r="AF101" i="22"/>
  <c r="BO101" i="22"/>
  <c r="AH101" i="22"/>
  <c r="DD69" i="1"/>
  <c r="DF69" i="1"/>
  <c r="DG69" i="1"/>
  <c r="DE69" i="1"/>
  <c r="BM70" i="4"/>
  <c r="AF70" i="4"/>
  <c r="BO70" i="4"/>
  <c r="AY70" i="4"/>
  <c r="BN70" i="4"/>
  <c r="AH70" i="4"/>
  <c r="CP69" i="1"/>
  <c r="DK69" i="1"/>
  <c r="DJ69" i="1"/>
  <c r="DI69" i="1"/>
  <c r="DH69" i="1"/>
  <c r="DO69" i="1" l="1" a="1"/>
  <c r="DO69" i="1" s="1"/>
  <c r="DP69" i="1"/>
  <c r="DA70" i="1" s="1"/>
  <c r="AK70" i="1" s="1"/>
  <c r="DM69" i="1" a="1"/>
  <c r="DM69" i="1" s="1"/>
  <c r="DL69" i="1" a="1"/>
  <c r="DL69" i="1" s="1"/>
  <c r="DN69" i="1" a="1"/>
  <c r="DN69" i="1" s="1"/>
  <c r="AJ101" i="22"/>
  <c r="Q101" i="22" s="1"/>
  <c r="R101" i="22" s="1"/>
  <c r="E101" i="22"/>
  <c r="J101" i="22"/>
  <c r="K101" i="22" s="1"/>
  <c r="BJ102" i="22" s="1"/>
  <c r="AI101" i="22"/>
  <c r="J70" i="4"/>
  <c r="K70" i="4" s="1"/>
  <c r="AC71" i="4" s="1"/>
  <c r="Z71" i="4" s="1"/>
  <c r="AI70" i="4"/>
  <c r="E70" i="4"/>
  <c r="AJ70" i="4"/>
  <c r="Q70" i="4" s="1"/>
  <c r="BI71" i="4" l="1"/>
  <c r="DQ69" i="1"/>
  <c r="DR69" i="1" s="1"/>
  <c r="CW69" i="1" s="1"/>
  <c r="DB70" i="1" s="1"/>
  <c r="F101" i="22"/>
  <c r="AL101" i="22"/>
  <c r="AV101" i="22"/>
  <c r="AD102" i="22"/>
  <c r="AA102" i="22" s="1"/>
  <c r="AR103" i="22"/>
  <c r="P101" i="22"/>
  <c r="AK101" i="22" s="1"/>
  <c r="BL102" i="22"/>
  <c r="AU101" i="22"/>
  <c r="AC102" i="22"/>
  <c r="Z102" i="22" s="1"/>
  <c r="AQ103" i="22"/>
  <c r="CX68" i="1" a="1"/>
  <c r="CX68" i="1" s="1"/>
  <c r="CZ68" i="1" a="1"/>
  <c r="CZ68" i="1" s="1"/>
  <c r="CY68" i="1" a="1"/>
  <c r="CY68" i="1" s="1"/>
  <c r="P70" i="4"/>
  <c r="AK70" i="4" s="1"/>
  <c r="AV70" i="4"/>
  <c r="F70" i="4"/>
  <c r="AB71" i="4" s="1"/>
  <c r="Y71" i="4" s="1"/>
  <c r="AL70" i="4"/>
  <c r="AQ72" i="4"/>
  <c r="AU70" i="4"/>
  <c r="AM70" i="1" a="1"/>
  <c r="AT70" i="4" l="1"/>
  <c r="R70" i="4"/>
  <c r="AL70" i="1"/>
  <c r="B101" i="22"/>
  <c r="AM70" i="1"/>
  <c r="AG102" i="22"/>
  <c r="H102" i="22"/>
  <c r="AT101" i="22"/>
  <c r="AP103" i="22"/>
  <c r="AB102" i="22"/>
  <c r="Y102" i="22" s="1"/>
  <c r="W101" i="22"/>
  <c r="X101" i="22" s="1"/>
  <c r="BH102" i="22"/>
  <c r="O102" i="22"/>
  <c r="CP70" i="1"/>
  <c r="CP71" i="1" s="1"/>
  <c r="CP72" i="1" s="1"/>
  <c r="CP73" i="1" s="1"/>
  <c r="B70" i="4"/>
  <c r="B70" i="1" s="1"/>
  <c r="AP72" i="4"/>
  <c r="BG71" i="4"/>
  <c r="AH71" i="4"/>
  <c r="J71" i="4" s="1"/>
  <c r="H71" i="4"/>
  <c r="D71" i="1" s="1"/>
  <c r="AJ70" i="1" a="1"/>
  <c r="W70" i="4" l="1"/>
  <c r="X70" i="4" s="1"/>
  <c r="F70" i="1" s="1"/>
  <c r="AD71" i="4"/>
  <c r="AA71" i="4" s="1"/>
  <c r="BK71" i="4"/>
  <c r="AR72" i="4"/>
  <c r="AJ70" i="1"/>
  <c r="I102" i="22"/>
  <c r="C102" i="22"/>
  <c r="AE102" i="22"/>
  <c r="AN101" i="22"/>
  <c r="AM101" i="22" s="1"/>
  <c r="S101" i="22"/>
  <c r="S70" i="4"/>
  <c r="C71" i="4"/>
  <c r="C71" i="1" s="1"/>
  <c r="AN70" i="4" l="1"/>
  <c r="AM70" i="4" s="1"/>
  <c r="G70" i="1" s="1"/>
  <c r="O71" i="4"/>
  <c r="E71" i="1" s="1"/>
  <c r="D102" i="22"/>
  <c r="AW101" i="22"/>
  <c r="T101" i="22"/>
  <c r="U101" i="22" s="1"/>
  <c r="H70" i="1"/>
  <c r="AW70" i="4"/>
  <c r="AN70" i="1"/>
  <c r="V101" i="22" l="1"/>
  <c r="AO102" i="22"/>
  <c r="T70" i="4"/>
  <c r="U70" i="4" s="1"/>
  <c r="V70" i="4"/>
  <c r="AO71" i="4"/>
  <c r="AS102" i="22" l="1"/>
  <c r="BK102" i="22"/>
  <c r="BI102" i="22"/>
  <c r="BM102" i="22"/>
  <c r="AX102" i="22" s="1"/>
  <c r="I70" i="1"/>
  <c r="AS71" i="4"/>
  <c r="BL71" i="4"/>
  <c r="AX71" i="4" s="1"/>
  <c r="BH71" i="4"/>
  <c r="BJ71" i="4"/>
  <c r="AF71" i="4" l="1"/>
  <c r="E71" i="4" s="1"/>
  <c r="BN102" i="22"/>
  <c r="AF102" i="22"/>
  <c r="BP102" i="22"/>
  <c r="AY102" i="22"/>
  <c r="BO102" i="22"/>
  <c r="AH102" i="22"/>
  <c r="CT70" i="1" a="1"/>
  <c r="CT70" i="1" s="1"/>
  <c r="CU70" i="1" a="1"/>
  <c r="CU70" i="1" s="1"/>
  <c r="CV70" i="1" a="1"/>
  <c r="CV70" i="1" s="1"/>
  <c r="CS70" i="1" a="1"/>
  <c r="CS70" i="1" s="1"/>
  <c r="BO71" i="4"/>
  <c r="AY71" i="4"/>
  <c r="AJ71" i="4" s="1"/>
  <c r="Q71" i="4" s="1"/>
  <c r="BN71" i="4"/>
  <c r="AG71" i="4"/>
  <c r="BM71" i="4"/>
  <c r="AE71" i="4"/>
  <c r="AL71" i="4" l="1"/>
  <c r="AJ102" i="22"/>
  <c r="Q102" i="22" s="1"/>
  <c r="R102" i="22" s="1"/>
  <c r="AV102" i="22" s="1"/>
  <c r="E102" i="22"/>
  <c r="J102" i="22"/>
  <c r="K102" i="22" s="1"/>
  <c r="AI102" i="22"/>
  <c r="DD70" i="1"/>
  <c r="DG70" i="1"/>
  <c r="DF70" i="1"/>
  <c r="DE70" i="1"/>
  <c r="I71" i="4"/>
  <c r="K71" i="4" s="1"/>
  <c r="AC72" i="4" s="1"/>
  <c r="Z72" i="4" s="1"/>
  <c r="D71" i="4"/>
  <c r="F71" i="4" s="1"/>
  <c r="AB72" i="4" s="1"/>
  <c r="Y72" i="4" s="1"/>
  <c r="AI71" i="4"/>
  <c r="DJ70" i="1"/>
  <c r="DK70" i="1"/>
  <c r="DI70" i="1"/>
  <c r="DH70" i="1"/>
  <c r="C72" i="4" l="1"/>
  <c r="C72" i="1" s="1"/>
  <c r="BI72" i="4"/>
  <c r="AT71" i="4"/>
  <c r="AP73" i="4"/>
  <c r="BG72" i="4"/>
  <c r="AQ73" i="4"/>
  <c r="AU71" i="4"/>
  <c r="BJ103" i="22"/>
  <c r="AU102" i="22"/>
  <c r="DO70" i="1" a="1"/>
  <c r="DO70" i="1" s="1"/>
  <c r="DN70" i="1" a="1"/>
  <c r="DN70" i="1" s="1"/>
  <c r="DL70" i="1" a="1"/>
  <c r="DL70" i="1" s="1"/>
  <c r="DP70" i="1"/>
  <c r="DA71" i="1" s="1"/>
  <c r="AK71" i="1" s="1"/>
  <c r="DM70" i="1" a="1"/>
  <c r="DM70" i="1" s="1"/>
  <c r="AQ104" i="22"/>
  <c r="AC103" i="22"/>
  <c r="Z103" i="22" s="1"/>
  <c r="AL102" i="22"/>
  <c r="F102" i="22"/>
  <c r="AR104" i="22"/>
  <c r="AD103" i="22"/>
  <c r="AA103" i="22" s="1"/>
  <c r="P102" i="22"/>
  <c r="AK102" i="22" s="1"/>
  <c r="BL103" i="22"/>
  <c r="P71" i="4"/>
  <c r="H72" i="4" l="1"/>
  <c r="D72" i="1" s="1"/>
  <c r="AK71" i="4"/>
  <c r="B71" i="4" s="1"/>
  <c r="B71" i="1" s="1"/>
  <c r="R71" i="4"/>
  <c r="AD72" i="4" s="1"/>
  <c r="AA72" i="4" s="1"/>
  <c r="W102" i="22"/>
  <c r="X102" i="22" s="1"/>
  <c r="AN102" i="22" s="1"/>
  <c r="AM102" i="22" s="1"/>
  <c r="AT102" i="22"/>
  <c r="B102" i="22"/>
  <c r="DQ70" i="1"/>
  <c r="DR70" i="1" s="1"/>
  <c r="CW70" i="1" s="1"/>
  <c r="DB71" i="1" s="1"/>
  <c r="AB103" i="22"/>
  <c r="Y103" i="22" s="1"/>
  <c r="AP104" i="22"/>
  <c r="BH103" i="22"/>
  <c r="O103" i="22"/>
  <c r="AG103" i="22"/>
  <c r="H103" i="22"/>
  <c r="AM71" i="1" a="1"/>
  <c r="O72" i="4" l="1"/>
  <c r="E72" i="1" s="1"/>
  <c r="AV71" i="4"/>
  <c r="BK72" i="4"/>
  <c r="AR73" i="4"/>
  <c r="W71" i="4"/>
  <c r="X71" i="4" s="1"/>
  <c r="S102" i="22"/>
  <c r="AL71" i="1"/>
  <c r="AM71" i="1"/>
  <c r="AE103" i="22"/>
  <c r="C103" i="22"/>
  <c r="I103" i="22"/>
  <c r="AJ71" i="1" a="1"/>
  <c r="AW102" i="22" l="1"/>
  <c r="T102" i="22" s="1"/>
  <c r="U102" i="22" s="1"/>
  <c r="AN71" i="4"/>
  <c r="AM71" i="4" s="1"/>
  <c r="G71" i="1" s="1"/>
  <c r="F71" i="1"/>
  <c r="S71" i="4"/>
  <c r="AJ71" i="1"/>
  <c r="AO103" i="22"/>
  <c r="D103" i="22"/>
  <c r="AN71" i="1"/>
  <c r="V102" i="22" l="1"/>
  <c r="T71" i="4"/>
  <c r="U71" i="4" s="1"/>
  <c r="I71" i="1" s="1"/>
  <c r="AW71" i="4"/>
  <c r="H71" i="1"/>
  <c r="CT71" i="1" a="1"/>
  <c r="CT71" i="1" s="1"/>
  <c r="CS71" i="1" a="1"/>
  <c r="CS71" i="1" s="1"/>
  <c r="CU71" i="1" a="1"/>
  <c r="CU71" i="1" s="1"/>
  <c r="CV71" i="1" a="1"/>
  <c r="CV71" i="1" s="1"/>
  <c r="AS103" i="22"/>
  <c r="BK103" i="22"/>
  <c r="BI103" i="22"/>
  <c r="BM103" i="22"/>
  <c r="AX103" i="22" s="1"/>
  <c r="DD71" i="1" l="1"/>
  <c r="DE71" i="1"/>
  <c r="DG71" i="1"/>
  <c r="DF71" i="1"/>
  <c r="V71" i="4"/>
  <c r="AO72" i="4"/>
  <c r="AF72" i="4"/>
  <c r="AU72" i="4"/>
  <c r="AG72" i="4"/>
  <c r="AY72" i="4"/>
  <c r="BP103" i="22"/>
  <c r="AY103" i="22"/>
  <c r="BN103" i="22"/>
  <c r="AF103" i="22"/>
  <c r="BO103" i="22"/>
  <c r="AH103" i="22"/>
  <c r="DK71" i="1"/>
  <c r="DJ71" i="1"/>
  <c r="DI71" i="1"/>
  <c r="DH71" i="1"/>
  <c r="DN71" i="1" l="1" a="1"/>
  <c r="DN71" i="1" s="1"/>
  <c r="DM71" i="1" a="1"/>
  <c r="DM71" i="1" s="1"/>
  <c r="DO71" i="1" a="1"/>
  <c r="DO71" i="1" s="1"/>
  <c r="DP71" i="1"/>
  <c r="DL71" i="1" a="1"/>
  <c r="DL71" i="1" s="1"/>
  <c r="BL72" i="4"/>
  <c r="AS72" i="4"/>
  <c r="BJ72" i="4"/>
  <c r="BH72" i="4"/>
  <c r="AJ103" i="22"/>
  <c r="Q103" i="22" s="1"/>
  <c r="R103" i="22" s="1"/>
  <c r="E103" i="22"/>
  <c r="I72" i="4"/>
  <c r="J103" i="22"/>
  <c r="K103" i="22" s="1"/>
  <c r="BJ104" i="22" s="1"/>
  <c r="AI103" i="22"/>
  <c r="E72" i="4"/>
  <c r="AX72" i="4" l="1"/>
  <c r="BO72" i="4"/>
  <c r="AH72" i="4"/>
  <c r="BN72" i="4"/>
  <c r="DA72" i="1"/>
  <c r="AK72" i="1" s="1"/>
  <c r="DQ71" i="1"/>
  <c r="DR71" i="1" s="1"/>
  <c r="CW71" i="1" s="1"/>
  <c r="DB72" i="1" s="1"/>
  <c r="AE72" i="4"/>
  <c r="BM72" i="4"/>
  <c r="AV103" i="22"/>
  <c r="AD104" i="22"/>
  <c r="AA104" i="22" s="1"/>
  <c r="AR105" i="22"/>
  <c r="P103" i="22"/>
  <c r="AK103" i="22" s="1"/>
  <c r="BL104" i="22"/>
  <c r="AL103" i="22"/>
  <c r="F103" i="22"/>
  <c r="AU103" i="22"/>
  <c r="AC104" i="22"/>
  <c r="Z104" i="22" s="1"/>
  <c r="AQ105" i="22"/>
  <c r="AM72" i="1" a="1"/>
  <c r="AM72" i="1" l="1"/>
  <c r="AN72" i="1" s="1"/>
  <c r="AL72" i="1"/>
  <c r="J72" i="4"/>
  <c r="AJ72" i="4"/>
  <c r="Q72" i="4" s="1"/>
  <c r="D72" i="4"/>
  <c r="AI72" i="4"/>
  <c r="P72" i="4" s="1"/>
  <c r="R72" i="4" s="1"/>
  <c r="AD73" i="4" s="1"/>
  <c r="AA73" i="4" s="1"/>
  <c r="B103" i="22"/>
  <c r="O104" i="22"/>
  <c r="AB104" i="22"/>
  <c r="Y104" i="22" s="1"/>
  <c r="AP105" i="22"/>
  <c r="AT103" i="22"/>
  <c r="BH104" i="22"/>
  <c r="W103" i="22"/>
  <c r="X103" i="22" s="1"/>
  <c r="H104" i="22"/>
  <c r="AG104" i="22"/>
  <c r="AJ72" i="1" a="1"/>
  <c r="O73" i="4" l="1"/>
  <c r="E73" i="1" s="1"/>
  <c r="BK73" i="4"/>
  <c r="AJ72" i="1"/>
  <c r="AV72" i="4"/>
  <c r="AR74" i="4"/>
  <c r="AK72" i="4"/>
  <c r="F72" i="4"/>
  <c r="AB73" i="4" s="1"/>
  <c r="Y73" i="4" s="1"/>
  <c r="K72" i="4"/>
  <c r="AC73" i="4" s="1"/>
  <c r="Z73" i="4" s="1"/>
  <c r="AL72" i="4"/>
  <c r="B72" i="4" s="1"/>
  <c r="B72" i="1" s="1"/>
  <c r="AE104" i="22"/>
  <c r="C104" i="22"/>
  <c r="I104" i="22"/>
  <c r="AN103" i="22"/>
  <c r="AM103" i="22" s="1"/>
  <c r="S103" i="22"/>
  <c r="AQ74" i="4" l="1"/>
  <c r="W72" i="4"/>
  <c r="X72" i="4" s="1"/>
  <c r="BI73" i="4"/>
  <c r="AP74" i="4"/>
  <c r="AT72" i="4"/>
  <c r="BG73" i="4"/>
  <c r="D104" i="22"/>
  <c r="AW103" i="22"/>
  <c r="T103" i="22" s="1"/>
  <c r="U103" i="22" s="1"/>
  <c r="T72" i="4"/>
  <c r="C73" i="4" l="1"/>
  <c r="C73" i="1" s="1"/>
  <c r="F72" i="1"/>
  <c r="AN72" i="4"/>
  <c r="AM72" i="4" s="1"/>
  <c r="G72" i="1" s="1"/>
  <c r="S72" i="4"/>
  <c r="U72" i="4" s="1"/>
  <c r="I72" i="1" s="1"/>
  <c r="H73" i="4"/>
  <c r="D73" i="1" s="1"/>
  <c r="AO104" i="22"/>
  <c r="V103" i="22"/>
  <c r="CU72" i="1" l="1" a="1"/>
  <c r="CU72" i="1" s="1"/>
  <c r="CS72" i="1" a="1"/>
  <c r="CS72" i="1" s="1"/>
  <c r="CV72" i="1" a="1"/>
  <c r="CV72" i="1" s="1"/>
  <c r="CT72" i="1" a="1"/>
  <c r="CT72" i="1" s="1"/>
  <c r="AW72" i="4"/>
  <c r="H72" i="1"/>
  <c r="AS104" i="22"/>
  <c r="BK104" i="22"/>
  <c r="BI104" i="22"/>
  <c r="BM104" i="22"/>
  <c r="AX104" i="22" s="1"/>
  <c r="V72" i="4" l="1"/>
  <c r="AO73" i="4"/>
  <c r="DE72" i="1"/>
  <c r="DG72" i="1"/>
  <c r="DD72" i="1"/>
  <c r="DF72" i="1"/>
  <c r="AG73" i="4"/>
  <c r="BO104" i="22"/>
  <c r="AH104" i="22"/>
  <c r="AY73" i="4"/>
  <c r="AF73" i="4"/>
  <c r="BP104" i="22"/>
  <c r="AY104" i="22"/>
  <c r="BN104" i="22"/>
  <c r="AF104" i="22"/>
  <c r="DI72" i="1"/>
  <c r="DH72" i="1"/>
  <c r="DK72" i="1"/>
  <c r="DJ72" i="1"/>
  <c r="DN72" i="1" l="1" a="1"/>
  <c r="DN72" i="1" s="1"/>
  <c r="DL72" i="1" a="1"/>
  <c r="DL72" i="1" s="1"/>
  <c r="DP72" i="1"/>
  <c r="DO72" i="1" a="1"/>
  <c r="DO72" i="1" s="1"/>
  <c r="DM72" i="1" a="1"/>
  <c r="DM72" i="1" s="1"/>
  <c r="BL73" i="4"/>
  <c r="AS73" i="4"/>
  <c r="BJ73" i="4"/>
  <c r="BH73" i="4"/>
  <c r="E104" i="22"/>
  <c r="AJ104" i="22"/>
  <c r="Q104" i="22" s="1"/>
  <c r="R104" i="22" s="1"/>
  <c r="AV104" i="22" s="1"/>
  <c r="J104" i="22"/>
  <c r="K104" i="22" s="1"/>
  <c r="AI104" i="22"/>
  <c r="I73" i="4"/>
  <c r="K73" i="4" s="1"/>
  <c r="AC74" i="4" s="1"/>
  <c r="Z74" i="4" s="1"/>
  <c r="E73" i="4"/>
  <c r="BO73" i="4" l="1"/>
  <c r="AX73" i="4"/>
  <c r="AQ75" i="4"/>
  <c r="AU73" i="4"/>
  <c r="DA73" i="1"/>
  <c r="AK73" i="1" s="1"/>
  <c r="DQ72" i="1"/>
  <c r="DR72" i="1" s="1"/>
  <c r="CW72" i="1" s="1"/>
  <c r="DB73" i="1" s="1"/>
  <c r="AE73" i="4"/>
  <c r="BM73" i="4"/>
  <c r="AH73" i="4"/>
  <c r="BN73" i="4"/>
  <c r="BJ105" i="22"/>
  <c r="AU104" i="22"/>
  <c r="AD105" i="22"/>
  <c r="AA105" i="22" s="1"/>
  <c r="AR106" i="22"/>
  <c r="F104" i="22"/>
  <c r="AT104" i="22" s="1"/>
  <c r="AL104" i="22"/>
  <c r="P104" i="22"/>
  <c r="AK104" i="22" s="1"/>
  <c r="BL105" i="22"/>
  <c r="AC105" i="22"/>
  <c r="Z105" i="22" s="1"/>
  <c r="AQ106" i="22"/>
  <c r="AJ73" i="1" a="1"/>
  <c r="AJ73" i="1" l="1"/>
  <c r="J73" i="4"/>
  <c r="BI74" i="4"/>
  <c r="AJ73" i="4"/>
  <c r="Q73" i="4" s="1"/>
  <c r="H74" i="4"/>
  <c r="D74" i="1" s="1"/>
  <c r="D73" i="4"/>
  <c r="AI73" i="4"/>
  <c r="AL73" i="1"/>
  <c r="B104" i="22"/>
  <c r="AG105" i="22"/>
  <c r="H105" i="22"/>
  <c r="AX105" i="22"/>
  <c r="O105" i="22"/>
  <c r="AB105" i="22"/>
  <c r="Y105" i="22" s="1"/>
  <c r="AP106" i="22"/>
  <c r="BH105" i="22"/>
  <c r="W104" i="22"/>
  <c r="X104" i="22" s="1"/>
  <c r="AM73" i="1" a="1"/>
  <c r="AL73" i="4" l="1"/>
  <c r="AM73" i="1"/>
  <c r="AN73" i="1" s="1"/>
  <c r="F73" i="4"/>
  <c r="AB74" i="4" s="1"/>
  <c r="Y74" i="4" s="1"/>
  <c r="P73" i="4"/>
  <c r="R73" i="4" s="1"/>
  <c r="AD74" i="4" s="1"/>
  <c r="AA74" i="4" s="1"/>
  <c r="AN104" i="22"/>
  <c r="AM104" i="22" s="1"/>
  <c r="S104" i="22"/>
  <c r="T104" i="22" s="1"/>
  <c r="AE105" i="22"/>
  <c r="C105" i="22"/>
  <c r="I105" i="22"/>
  <c r="AK73" i="4" l="1"/>
  <c r="B73" i="4" s="1"/>
  <c r="B73" i="1" s="1"/>
  <c r="AV73" i="4"/>
  <c r="AR75" i="4"/>
  <c r="BK74" i="4"/>
  <c r="AT73" i="4"/>
  <c r="BG74" i="4"/>
  <c r="AP75" i="4"/>
  <c r="W73" i="4"/>
  <c r="X73" i="4" s="1"/>
  <c r="AW104" i="22"/>
  <c r="U104" i="22"/>
  <c r="D105" i="22"/>
  <c r="C74" i="4" l="1"/>
  <c r="C74" i="1" s="1"/>
  <c r="O74" i="4"/>
  <c r="E74" i="1" s="1"/>
  <c r="S73" i="4"/>
  <c r="F73" i="1"/>
  <c r="AN73" i="4"/>
  <c r="AM73" i="4" s="1"/>
  <c r="G73" i="1" s="1"/>
  <c r="AO105" i="22"/>
  <c r="V104" i="22"/>
  <c r="CU73" i="1" l="1" a="1"/>
  <c r="CU73" i="1" s="1"/>
  <c r="CT73" i="1" a="1"/>
  <c r="CT73" i="1" s="1"/>
  <c r="CV73" i="1" a="1"/>
  <c r="CV73" i="1" s="1"/>
  <c r="CS73" i="1" a="1"/>
  <c r="CS73" i="1" s="1"/>
  <c r="T73" i="4"/>
  <c r="U73" i="4" s="1"/>
  <c r="I73" i="1" s="1"/>
  <c r="H73" i="1"/>
  <c r="AW73" i="4"/>
  <c r="AS105" i="22"/>
  <c r="BI105" i="22"/>
  <c r="BK105" i="22"/>
  <c r="BM105" i="22"/>
  <c r="V73" i="4" l="1"/>
  <c r="AO74" i="4"/>
  <c r="DD73" i="1"/>
  <c r="CY73" i="1" a="1"/>
  <c r="CY73" i="1" s="1"/>
  <c r="CZ73" i="1" a="1"/>
  <c r="CZ73" i="1" s="1"/>
  <c r="CX73" i="1" a="1"/>
  <c r="CX73" i="1" s="1"/>
  <c r="DG73" i="1"/>
  <c r="DE73" i="1"/>
  <c r="DF73" i="1"/>
  <c r="BP105" i="22"/>
  <c r="AY105" i="22"/>
  <c r="AY74" i="4"/>
  <c r="BO105" i="22"/>
  <c r="AH105" i="22"/>
  <c r="AF74" i="4"/>
  <c r="BN105" i="22"/>
  <c r="AF105" i="22"/>
  <c r="AG74" i="4"/>
  <c r="DJ73" i="1"/>
  <c r="DK73" i="1"/>
  <c r="DI73" i="1"/>
  <c r="DH73" i="1"/>
  <c r="DO73" i="1" l="1" a="1"/>
  <c r="DO73" i="1" s="1"/>
  <c r="DL73" i="1" a="1"/>
  <c r="DL73" i="1" s="1"/>
  <c r="DN73" i="1" a="1"/>
  <c r="DN73" i="1" s="1"/>
  <c r="DM73" i="1" a="1"/>
  <c r="DM73" i="1" s="1"/>
  <c r="DP73" i="1"/>
  <c r="AS74" i="4"/>
  <c r="BJ74" i="4"/>
  <c r="BH74" i="4"/>
  <c r="BL74" i="4"/>
  <c r="E74" i="4"/>
  <c r="J105" i="22"/>
  <c r="K105" i="22" s="1"/>
  <c r="BJ106" i="22" s="1"/>
  <c r="AI105" i="22"/>
  <c r="I74" i="4"/>
  <c r="E105" i="22"/>
  <c r="AJ105" i="22"/>
  <c r="Q105" i="22" s="1"/>
  <c r="R105" i="22" s="1"/>
  <c r="DA74" i="1" l="1"/>
  <c r="AK74" i="1" s="1"/>
  <c r="DQ73" i="1"/>
  <c r="DR73" i="1" s="1"/>
  <c r="CW73" i="1" s="1"/>
  <c r="DB74" i="1" s="1"/>
  <c r="AE74" i="4"/>
  <c r="BM74" i="4"/>
  <c r="AH74" i="4"/>
  <c r="BN74" i="4"/>
  <c r="AX74" i="4"/>
  <c r="BO74" i="4"/>
  <c r="F74" i="4"/>
  <c r="AB75" i="4" s="1"/>
  <c r="Y75" i="4" s="1"/>
  <c r="AV74" i="4"/>
  <c r="P105" i="22"/>
  <c r="AK105" i="22" s="1"/>
  <c r="BL106" i="22"/>
  <c r="AD106" i="22"/>
  <c r="AA106" i="22" s="1"/>
  <c r="AV105" i="22"/>
  <c r="AR107" i="22"/>
  <c r="F105" i="22"/>
  <c r="W105" i="22" s="1"/>
  <c r="X105" i="22" s="1"/>
  <c r="AL105" i="22"/>
  <c r="AU105" i="22"/>
  <c r="AC106" i="22"/>
  <c r="Z106" i="22" s="1"/>
  <c r="AQ107" i="22"/>
  <c r="AJ74" i="1" a="1"/>
  <c r="AJ74" i="1" l="1"/>
  <c r="J74" i="4"/>
  <c r="AJ74" i="4"/>
  <c r="Q74" i="4" s="1"/>
  <c r="R74" i="4" s="1"/>
  <c r="AD75" i="4" s="1"/>
  <c r="AA75" i="4" s="1"/>
  <c r="D74" i="4"/>
  <c r="AI74" i="4"/>
  <c r="AL74" i="1"/>
  <c r="B105" i="22"/>
  <c r="S105" i="22" s="1"/>
  <c r="AN105" i="22"/>
  <c r="AM105" i="22" s="1"/>
  <c r="AP76" i="4"/>
  <c r="AT74" i="4"/>
  <c r="BG75" i="4"/>
  <c r="AG106" i="22"/>
  <c r="H106" i="22"/>
  <c r="AX106" i="22"/>
  <c r="O106" i="22"/>
  <c r="AB106" i="22"/>
  <c r="Y106" i="22" s="1"/>
  <c r="AP107" i="22"/>
  <c r="AT105" i="22"/>
  <c r="BH106" i="22"/>
  <c r="AM74" i="1" a="1"/>
  <c r="AM74" i="1" l="1"/>
  <c r="AN74" i="1" s="1"/>
  <c r="AR76" i="4"/>
  <c r="P74" i="4"/>
  <c r="AK74" i="4" s="1"/>
  <c r="BK75" i="4"/>
  <c r="K74" i="4"/>
  <c r="AC75" i="4" s="1"/>
  <c r="Z75" i="4" s="1"/>
  <c r="AL74" i="4"/>
  <c r="AE106" i="22"/>
  <c r="C106" i="22"/>
  <c r="I106" i="22"/>
  <c r="C75" i="4"/>
  <c r="C75" i="1" s="1"/>
  <c r="AE75" i="4"/>
  <c r="AW105" i="22"/>
  <c r="T105" i="22"/>
  <c r="U105" i="22" s="1"/>
  <c r="AQ76" i="4" l="1"/>
  <c r="AU74" i="4"/>
  <c r="BI75" i="4"/>
  <c r="W74" i="4"/>
  <c r="X74" i="4" s="1"/>
  <c r="AX75" i="4"/>
  <c r="O75" i="4"/>
  <c r="E75" i="1" s="1"/>
  <c r="B74" i="4"/>
  <c r="B74" i="1" s="1"/>
  <c r="T74" i="4"/>
  <c r="AO106" i="22"/>
  <c r="V105" i="22"/>
  <c r="D106" i="22"/>
  <c r="D75" i="4"/>
  <c r="AH75" i="4" l="1"/>
  <c r="J75" i="4" s="1"/>
  <c r="K75" i="4" s="1"/>
  <c r="AC76" i="4" s="1"/>
  <c r="Z76" i="4" s="1"/>
  <c r="H75" i="4"/>
  <c r="D75" i="1" s="1"/>
  <c r="AN74" i="4"/>
  <c r="AM74" i="4" s="1"/>
  <c r="G74" i="1" s="1"/>
  <c r="S74" i="4"/>
  <c r="F74" i="1"/>
  <c r="AS106" i="22"/>
  <c r="BI106" i="22"/>
  <c r="BK106" i="22"/>
  <c r="BM106" i="22"/>
  <c r="AW74" i="4" l="1"/>
  <c r="H74" i="1"/>
  <c r="CV74" i="1" a="1"/>
  <c r="CV74" i="1" s="1"/>
  <c r="CP74" i="1"/>
  <c r="CU74" i="1" a="1"/>
  <c r="CU74" i="1" s="1"/>
  <c r="CS74" i="1" a="1"/>
  <c r="CS74" i="1" s="1"/>
  <c r="CT74" i="1" a="1"/>
  <c r="CT74" i="1" s="1"/>
  <c r="AQ77" i="4"/>
  <c r="U74" i="4"/>
  <c r="I74" i="1" s="1"/>
  <c r="BN106" i="22"/>
  <c r="AF106" i="22"/>
  <c r="BO106" i="22"/>
  <c r="AH106" i="22"/>
  <c r="BP106" i="22"/>
  <c r="AY106" i="22"/>
  <c r="DE74" i="1" l="1"/>
  <c r="DF74" i="1"/>
  <c r="DG74" i="1"/>
  <c r="DD74" i="1"/>
  <c r="H76" i="4"/>
  <c r="D76" i="1" s="1"/>
  <c r="AH76" i="4"/>
  <c r="J76" i="4" s="1"/>
  <c r="K76" i="4" s="1"/>
  <c r="AC77" i="4" s="1"/>
  <c r="Z77" i="4" s="1"/>
  <c r="AO75" i="4"/>
  <c r="V74" i="4"/>
  <c r="E106" i="22"/>
  <c r="AJ106" i="22"/>
  <c r="Q106" i="22" s="1"/>
  <c r="R106" i="22" s="1"/>
  <c r="AV106" i="22" s="1"/>
  <c r="J106" i="22"/>
  <c r="K106" i="22" s="1"/>
  <c r="AI106" i="22"/>
  <c r="DJ74" i="1"/>
  <c r="DK74" i="1"/>
  <c r="DI74" i="1"/>
  <c r="DH74" i="1"/>
  <c r="DL74" i="1" l="1" a="1"/>
  <c r="DL74" i="1" s="1"/>
  <c r="DO74" i="1" a="1"/>
  <c r="DO74" i="1" s="1"/>
  <c r="DM74" i="1" a="1"/>
  <c r="DM74" i="1" s="1"/>
  <c r="DP74" i="1"/>
  <c r="DN74" i="1" a="1"/>
  <c r="DN74" i="1" s="1"/>
  <c r="AS75" i="4"/>
  <c r="BL75" i="4"/>
  <c r="BJ75" i="4"/>
  <c r="BH75" i="4"/>
  <c r="AQ78" i="4"/>
  <c r="BJ107" i="22"/>
  <c r="AU106" i="22"/>
  <c r="AC107" i="22"/>
  <c r="Z107" i="22" s="1"/>
  <c r="AQ108" i="22"/>
  <c r="AR108" i="22"/>
  <c r="AD107" i="22"/>
  <c r="AA107" i="22" s="1"/>
  <c r="F106" i="22"/>
  <c r="AL106" i="22"/>
  <c r="P106" i="22"/>
  <c r="AK106" i="22" s="1"/>
  <c r="BL107" i="22"/>
  <c r="AF75" i="4" l="1"/>
  <c r="BM75" i="4"/>
  <c r="AY75" i="4"/>
  <c r="AI75" i="4" s="1"/>
  <c r="P75" i="4" s="1"/>
  <c r="BO75" i="4"/>
  <c r="AU75" i="4"/>
  <c r="AG75" i="4"/>
  <c r="BN75" i="4"/>
  <c r="DA75" i="1"/>
  <c r="AK75" i="1" s="1"/>
  <c r="DQ74" i="1"/>
  <c r="DR74" i="1" s="1"/>
  <c r="CW74" i="1" s="1"/>
  <c r="H77" i="4"/>
  <c r="D77" i="1" s="1"/>
  <c r="AH77" i="4"/>
  <c r="J77" i="4" s="1"/>
  <c r="K77" i="4" s="1"/>
  <c r="AC78" i="4" s="1"/>
  <c r="Z78" i="4" s="1"/>
  <c r="W106" i="22"/>
  <c r="X106" i="22" s="1"/>
  <c r="AT106" i="22"/>
  <c r="AB107" i="22"/>
  <c r="Y107" i="22" s="1"/>
  <c r="AP108" i="22"/>
  <c r="BH107" i="22"/>
  <c r="AX107" i="22"/>
  <c r="O107" i="22"/>
  <c r="AG107" i="22"/>
  <c r="H107" i="22"/>
  <c r="B106" i="22"/>
  <c r="AN106" i="22" l="1"/>
  <c r="AM106" i="22" s="1"/>
  <c r="AQ79" i="4"/>
  <c r="I75" i="4"/>
  <c r="AK75" i="4" s="1"/>
  <c r="BI76" i="4"/>
  <c r="DB75" i="1"/>
  <c r="CP75" i="1"/>
  <c r="CP76" i="1" s="1"/>
  <c r="CP77" i="1" s="1"/>
  <c r="CP78" i="1" s="1"/>
  <c r="E75" i="4"/>
  <c r="AJ75" i="4"/>
  <c r="Q75" i="4" s="1"/>
  <c r="R75" i="4" s="1"/>
  <c r="AD76" i="4" s="1"/>
  <c r="AA76" i="4" s="1"/>
  <c r="C107" i="22"/>
  <c r="AE107" i="22"/>
  <c r="I107" i="22"/>
  <c r="S106" i="22"/>
  <c r="AJ75" i="1" a="1"/>
  <c r="AM75" i="1" a="1"/>
  <c r="BK76" i="4" l="1"/>
  <c r="AR77" i="4"/>
  <c r="AJ75" i="1"/>
  <c r="AM75" i="1"/>
  <c r="AN75" i="1" s="1"/>
  <c r="F75" i="4"/>
  <c r="AB76" i="4" s="1"/>
  <c r="Y76" i="4" s="1"/>
  <c r="AL75" i="4"/>
  <c r="B75" i="4" s="1"/>
  <c r="AL75" i="1"/>
  <c r="W75" i="4"/>
  <c r="X75" i="4" s="1"/>
  <c r="AV75" i="4"/>
  <c r="H78" i="4"/>
  <c r="D78" i="1" s="1"/>
  <c r="AH78" i="4"/>
  <c r="J78" i="4" s="1"/>
  <c r="K78" i="4" s="1"/>
  <c r="AC79" i="4" s="1"/>
  <c r="Z79" i="4" s="1"/>
  <c r="T106" i="22"/>
  <c r="U106" i="22" s="1"/>
  <c r="D107" i="22"/>
  <c r="AX76" i="4"/>
  <c r="AW106" i="22"/>
  <c r="O76" i="4" l="1"/>
  <c r="E76" i="1" s="1"/>
  <c r="S75" i="4"/>
  <c r="U75" i="4"/>
  <c r="I75" i="1" s="1"/>
  <c r="B75" i="1"/>
  <c r="AN75" i="4"/>
  <c r="AM75" i="4" s="1"/>
  <c r="G75" i="1" s="1"/>
  <c r="F75" i="1"/>
  <c r="BG76" i="4"/>
  <c r="AT75" i="4"/>
  <c r="AP77" i="4"/>
  <c r="AQ80" i="4"/>
  <c r="AO107" i="22"/>
  <c r="V106" i="22"/>
  <c r="CU75" i="1" l="1" a="1"/>
  <c r="CU75" i="1" s="1"/>
  <c r="CV75" i="1" a="1"/>
  <c r="CV75" i="1" s="1"/>
  <c r="CS75" i="1" a="1"/>
  <c r="CS75" i="1" s="1"/>
  <c r="CT75" i="1" a="1"/>
  <c r="CT75" i="1" s="1"/>
  <c r="AE76" i="4"/>
  <c r="D76" i="4" s="1"/>
  <c r="C76" i="4"/>
  <c r="C76" i="1" s="1"/>
  <c r="H79" i="4"/>
  <c r="D79" i="1" s="1"/>
  <c r="AH79" i="4"/>
  <c r="J79" i="4" s="1"/>
  <c r="K79" i="4" s="1"/>
  <c r="AC80" i="4" s="1"/>
  <c r="Z80" i="4" s="1"/>
  <c r="H75" i="1"/>
  <c r="AW75" i="4"/>
  <c r="T75" i="4" s="1"/>
  <c r="AS107" i="22"/>
  <c r="BK107" i="22"/>
  <c r="BI107" i="22"/>
  <c r="BM107" i="22"/>
  <c r="DF75" i="1" l="1"/>
  <c r="AQ81" i="4"/>
  <c r="DE75" i="1"/>
  <c r="DG75" i="1"/>
  <c r="V75" i="4"/>
  <c r="AO76" i="4"/>
  <c r="DD75" i="1"/>
  <c r="BO107" i="22"/>
  <c r="AH107" i="22"/>
  <c r="BP107" i="22"/>
  <c r="AY107" i="22"/>
  <c r="BN107" i="22"/>
  <c r="AF107" i="22"/>
  <c r="DI75" i="1"/>
  <c r="DK75" i="1"/>
  <c r="DJ75" i="1"/>
  <c r="DH75" i="1"/>
  <c r="DN75" i="1" l="1" a="1"/>
  <c r="DN75" i="1" s="1"/>
  <c r="DP75" i="1"/>
  <c r="DL75" i="1" a="1"/>
  <c r="DL75" i="1" s="1"/>
  <c r="DM75" i="1" a="1"/>
  <c r="DM75" i="1" s="1"/>
  <c r="DO75" i="1" a="1"/>
  <c r="DO75" i="1" s="1"/>
  <c r="BH76" i="4"/>
  <c r="BL76" i="4"/>
  <c r="BJ76" i="4"/>
  <c r="AS76" i="4"/>
  <c r="H80" i="4"/>
  <c r="D80" i="1" s="1"/>
  <c r="AH80" i="4"/>
  <c r="J80" i="4" s="1"/>
  <c r="K80" i="4" s="1"/>
  <c r="AC81" i="4" s="1"/>
  <c r="Z81" i="4" s="1"/>
  <c r="AJ107" i="22"/>
  <c r="Q107" i="22" s="1"/>
  <c r="E107" i="22"/>
  <c r="J107" i="22"/>
  <c r="K107" i="22" s="1"/>
  <c r="BJ108" i="22" s="1"/>
  <c r="AI107" i="22"/>
  <c r="AQ82" i="4" l="1"/>
  <c r="AU76" i="4"/>
  <c r="AG76" i="4"/>
  <c r="BN76" i="4"/>
  <c r="BO76" i="4"/>
  <c r="AY76" i="4"/>
  <c r="AI76" i="4" s="1"/>
  <c r="P76" i="4" s="1"/>
  <c r="BM76" i="4"/>
  <c r="AF76" i="4"/>
  <c r="DQ75" i="1"/>
  <c r="DR75" i="1" s="1"/>
  <c r="CW75" i="1" s="1"/>
  <c r="DB76" i="1" s="1"/>
  <c r="DA76" i="1"/>
  <c r="AK76" i="1" s="1"/>
  <c r="AC108" i="22"/>
  <c r="Z108" i="22" s="1"/>
  <c r="AQ109" i="22"/>
  <c r="AU107" i="22"/>
  <c r="AL107" i="22"/>
  <c r="F107" i="22"/>
  <c r="AV107" i="22"/>
  <c r="P107" i="22"/>
  <c r="AK107" i="22" s="1"/>
  <c r="AM76" i="1" a="1"/>
  <c r="H81" i="4" l="1"/>
  <c r="D81" i="1" s="1"/>
  <c r="R107" i="22"/>
  <c r="AM76" i="1"/>
  <c r="AL76" i="1"/>
  <c r="E76" i="4"/>
  <c r="AJ76" i="4"/>
  <c r="Q76" i="4" s="1"/>
  <c r="R76" i="4" s="1"/>
  <c r="AD77" i="4" s="1"/>
  <c r="AA77" i="4" s="1"/>
  <c r="I76" i="4"/>
  <c r="AK76" i="4" s="1"/>
  <c r="BI77" i="4"/>
  <c r="B107" i="22"/>
  <c r="H108" i="22"/>
  <c r="AB108" i="22"/>
  <c r="Y108" i="22" s="1"/>
  <c r="AP109" i="22"/>
  <c r="AT107" i="22"/>
  <c r="BH108" i="22"/>
  <c r="AN76" i="1"/>
  <c r="AJ76" i="1" a="1"/>
  <c r="AJ76" i="1" l="1"/>
  <c r="BL108" i="22"/>
  <c r="AR109" i="22"/>
  <c r="AD108" i="22"/>
  <c r="AA108" i="22" s="1"/>
  <c r="W107" i="22"/>
  <c r="X107" i="22" s="1"/>
  <c r="F76" i="4"/>
  <c r="AB77" i="4" s="1"/>
  <c r="Y77" i="4" s="1"/>
  <c r="AL76" i="4"/>
  <c r="B76" i="4" s="1"/>
  <c r="B76" i="1" s="1"/>
  <c r="BK77" i="4"/>
  <c r="AV76" i="4"/>
  <c r="AV77" i="4" s="1"/>
  <c r="AR78" i="4"/>
  <c r="C108" i="22"/>
  <c r="T107" i="22"/>
  <c r="AH81" i="4"/>
  <c r="AN107" i="22" l="1"/>
  <c r="AM107" i="22" s="1"/>
  <c r="S107" i="22"/>
  <c r="O108" i="22"/>
  <c r="AX108" i="22"/>
  <c r="O77" i="4"/>
  <c r="E77" i="1" s="1"/>
  <c r="AX77" i="4"/>
  <c r="AT76" i="4"/>
  <c r="W76" i="4"/>
  <c r="X76" i="4" s="1"/>
  <c r="BG77" i="4"/>
  <c r="AP78" i="4"/>
  <c r="J81" i="4"/>
  <c r="K81" i="4" s="1"/>
  <c r="AC82" i="4" s="1"/>
  <c r="Z82" i="4" s="1"/>
  <c r="AW107" i="22" l="1"/>
  <c r="U107" i="22"/>
  <c r="AN76" i="4"/>
  <c r="AM76" i="4" s="1"/>
  <c r="G76" i="1" s="1"/>
  <c r="F76" i="1"/>
  <c r="S76" i="4"/>
  <c r="AE77" i="4"/>
  <c r="D77" i="4" s="1"/>
  <c r="C77" i="4"/>
  <c r="C77" i="1" s="1"/>
  <c r="AQ83" i="4"/>
  <c r="AO108" i="22" l="1"/>
  <c r="V107" i="22"/>
  <c r="AW76" i="4"/>
  <c r="T76" i="4" s="1"/>
  <c r="U76" i="4" s="1"/>
  <c r="I76" i="1" s="1"/>
  <c r="H76" i="1"/>
  <c r="CT76" i="1" a="1"/>
  <c r="CT76" i="1" s="1"/>
  <c r="CS76" i="1" a="1"/>
  <c r="CS76" i="1" s="1"/>
  <c r="CU76" i="1" a="1"/>
  <c r="CU76" i="1" s="1"/>
  <c r="CV76" i="1" a="1"/>
  <c r="CV76" i="1" s="1"/>
  <c r="AH108" i="22"/>
  <c r="H82" i="4"/>
  <c r="D82" i="1" s="1"/>
  <c r="AF108" i="22"/>
  <c r="AS108" i="22" l="1"/>
  <c r="BK108" i="22"/>
  <c r="BI108" i="22"/>
  <c r="BM108" i="22"/>
  <c r="DD76" i="1"/>
  <c r="DE76" i="1"/>
  <c r="DG76" i="1"/>
  <c r="DF76" i="1"/>
  <c r="V76" i="4"/>
  <c r="AO77" i="4"/>
  <c r="J108" i="22"/>
  <c r="K108" i="22" s="1"/>
  <c r="E108" i="22"/>
  <c r="AT77" i="4"/>
  <c r="AH82" i="4"/>
  <c r="DK76" i="1"/>
  <c r="DJ76" i="1"/>
  <c r="DI76" i="1"/>
  <c r="DH76" i="1"/>
  <c r="AY108" i="22" l="1"/>
  <c r="AJ108" i="22" s="1"/>
  <c r="Q108" i="22" s="1"/>
  <c r="R108" i="22" s="1"/>
  <c r="AV108" i="22" s="1"/>
  <c r="BP108" i="22"/>
  <c r="AE108" i="22"/>
  <c r="BN108" i="22"/>
  <c r="AG108" i="22"/>
  <c r="I108" i="22" s="1"/>
  <c r="BO108" i="22"/>
  <c r="DP76" i="1"/>
  <c r="DM76" i="1" a="1"/>
  <c r="DM76" i="1" s="1"/>
  <c r="DN76" i="1" a="1"/>
  <c r="DN76" i="1" s="1"/>
  <c r="DO76" i="1" a="1"/>
  <c r="DO76" i="1" s="1"/>
  <c r="DL76" i="1" a="1"/>
  <c r="DL76" i="1" s="1"/>
  <c r="BH77" i="4"/>
  <c r="BJ77" i="4"/>
  <c r="BL77" i="4"/>
  <c r="AS77" i="4"/>
  <c r="T77" i="4"/>
  <c r="AU108" i="22"/>
  <c r="AL108" i="22"/>
  <c r="F108" i="22"/>
  <c r="AT108" i="22" s="1"/>
  <c r="AC109" i="22"/>
  <c r="Z109" i="22" s="1"/>
  <c r="AQ110" i="22"/>
  <c r="J82" i="4"/>
  <c r="BJ109" i="22" l="1"/>
  <c r="AR110" i="22"/>
  <c r="AD109" i="22"/>
  <c r="AA109" i="22" s="1"/>
  <c r="O109" i="22" s="1"/>
  <c r="D108" i="22"/>
  <c r="AI108" i="22"/>
  <c r="BO77" i="4"/>
  <c r="AY77" i="4"/>
  <c r="AI77" i="4" s="1"/>
  <c r="P77" i="4" s="1"/>
  <c r="AU77" i="4"/>
  <c r="BN77" i="4"/>
  <c r="AG77" i="4"/>
  <c r="BM77" i="4"/>
  <c r="AF77" i="4"/>
  <c r="DA77" i="1"/>
  <c r="AK77" i="1" s="1"/>
  <c r="DQ76" i="1"/>
  <c r="DR76" i="1" s="1"/>
  <c r="CW76" i="1" s="1"/>
  <c r="DB77" i="1" s="1"/>
  <c r="AB109" i="22"/>
  <c r="Y109" i="22" s="1"/>
  <c r="AP110" i="22"/>
  <c r="BH109" i="22"/>
  <c r="W108" i="22"/>
  <c r="X108" i="22" s="1"/>
  <c r="AX109" i="22"/>
  <c r="H109" i="22"/>
  <c r="AJ77" i="1" a="1"/>
  <c r="P108" i="22" l="1"/>
  <c r="AK108" i="22" s="1"/>
  <c r="B108" i="22" s="1"/>
  <c r="BL109" i="22"/>
  <c r="AJ77" i="1"/>
  <c r="I77" i="4"/>
  <c r="AK77" i="4" s="1"/>
  <c r="BI78" i="4"/>
  <c r="E77" i="4"/>
  <c r="AJ77" i="4"/>
  <c r="Q77" i="4" s="1"/>
  <c r="R77" i="4" s="1"/>
  <c r="AD78" i="4" s="1"/>
  <c r="AA78" i="4" s="1"/>
  <c r="AL77" i="1"/>
  <c r="C109" i="22"/>
  <c r="AE109" i="22"/>
  <c r="AN108" i="22"/>
  <c r="AM108" i="22" s="1"/>
  <c r="AM77" i="1" a="1"/>
  <c r="O78" i="4" l="1"/>
  <c r="E78" i="1" s="1"/>
  <c r="AM77" i="1"/>
  <c r="AN77" i="1" s="1"/>
  <c r="S108" i="22"/>
  <c r="BK78" i="4"/>
  <c r="AR79" i="4"/>
  <c r="F77" i="4"/>
  <c r="AB78" i="4" s="1"/>
  <c r="Y78" i="4" s="1"/>
  <c r="AL77" i="4"/>
  <c r="B77" i="4" s="1"/>
  <c r="B77" i="1" s="1"/>
  <c r="D109" i="22"/>
  <c r="AW108" i="22" l="1"/>
  <c r="T108" i="22" s="1"/>
  <c r="U108" i="22" s="1"/>
  <c r="BG78" i="4"/>
  <c r="AP79" i="4"/>
  <c r="W77" i="4"/>
  <c r="X77" i="4" s="1"/>
  <c r="V108" i="22" l="1"/>
  <c r="AO109" i="22"/>
  <c r="BI109" i="22" s="1"/>
  <c r="C78" i="4"/>
  <c r="C78" i="1" s="1"/>
  <c r="AE78" i="4"/>
  <c r="D78" i="4" s="1"/>
  <c r="F77" i="1"/>
  <c r="S77" i="4"/>
  <c r="AN77" i="4"/>
  <c r="AM77" i="4" s="1"/>
  <c r="G77" i="1" s="1"/>
  <c r="AS109" i="22"/>
  <c r="BM109" i="22" l="1"/>
  <c r="BP109" i="22" s="1"/>
  <c r="BK109" i="22"/>
  <c r="AG109" i="22" s="1"/>
  <c r="I109" i="22" s="1"/>
  <c r="CT77" i="1" a="1"/>
  <c r="CT77" i="1" s="1"/>
  <c r="CV77" i="1" a="1"/>
  <c r="CV77" i="1" s="1"/>
  <c r="CS77" i="1" a="1"/>
  <c r="CS77" i="1" s="1"/>
  <c r="CU77" i="1" a="1"/>
  <c r="CU77" i="1" s="1"/>
  <c r="AW77" i="4"/>
  <c r="H77" i="1"/>
  <c r="U77" i="4"/>
  <c r="I77" i="1" s="1"/>
  <c r="BN109" i="22"/>
  <c r="AF109" i="22"/>
  <c r="BO109" i="22"/>
  <c r="AH109" i="22"/>
  <c r="AY109" i="22"/>
  <c r="V77" i="4" l="1"/>
  <c r="AO78" i="4"/>
  <c r="DF77" i="1"/>
  <c r="DD77" i="1"/>
  <c r="DG77" i="1"/>
  <c r="DE77" i="1"/>
  <c r="E109" i="22"/>
  <c r="AJ109" i="22"/>
  <c r="Q109" i="22" s="1"/>
  <c r="R109" i="22" s="1"/>
  <c r="AX78" i="4"/>
  <c r="J109" i="22"/>
  <c r="K109" i="22" s="1"/>
  <c r="AI109" i="22"/>
  <c r="P109" i="22" s="1"/>
  <c r="AK109" i="22" s="1"/>
  <c r="DJ77" i="1"/>
  <c r="DK77" i="1"/>
  <c r="DI77" i="1"/>
  <c r="DH77" i="1"/>
  <c r="DL77" i="1" l="1" a="1"/>
  <c r="DL77" i="1" s="1"/>
  <c r="DP77" i="1"/>
  <c r="DO77" i="1" a="1"/>
  <c r="DO77" i="1" s="1"/>
  <c r="DN77" i="1" a="1"/>
  <c r="DN77" i="1" s="1"/>
  <c r="DM77" i="1" a="1"/>
  <c r="DM77" i="1" s="1"/>
  <c r="BH78" i="4"/>
  <c r="BL78" i="4"/>
  <c r="AS78" i="4"/>
  <c r="BJ78" i="4"/>
  <c r="AD111" i="22"/>
  <c r="AR113" i="22"/>
  <c r="AD110" i="22"/>
  <c r="AR111" i="22"/>
  <c r="AV109" i="22"/>
  <c r="AV110" i="22" s="1"/>
  <c r="AV111" i="22" s="1"/>
  <c r="AV112" i="22" s="1"/>
  <c r="AV113" i="22" s="1"/>
  <c r="AV114" i="22" s="1"/>
  <c r="AV115" i="22" s="1"/>
  <c r="AV116" i="22" s="1"/>
  <c r="AV117" i="22" s="1"/>
  <c r="AV118" i="22" s="1"/>
  <c r="AV119" i="22" s="1"/>
  <c r="AV120" i="22" s="1"/>
  <c r="AV121" i="22" s="1"/>
  <c r="AV122" i="22" s="1"/>
  <c r="AV123" i="22" s="1"/>
  <c r="AV124" i="22" s="1"/>
  <c r="AV125" i="22" s="1"/>
  <c r="AV126" i="22" s="1"/>
  <c r="AV127" i="22" s="1"/>
  <c r="AV128" i="22" s="1"/>
  <c r="AV129" i="22" s="1"/>
  <c r="AV130" i="22" s="1"/>
  <c r="AV131" i="22" s="1"/>
  <c r="AV132" i="22" s="1"/>
  <c r="AV133" i="22" s="1"/>
  <c r="AV134" i="22" s="1"/>
  <c r="AV135" i="22" s="1"/>
  <c r="AV136" i="22" s="1"/>
  <c r="AV137" i="22" s="1"/>
  <c r="AV138" i="22" s="1"/>
  <c r="AV139" i="22" s="1"/>
  <c r="AV140" i="22" s="1"/>
  <c r="AV141" i="22" s="1"/>
  <c r="AV142" i="22" s="1"/>
  <c r="AV143" i="22" s="1"/>
  <c r="AV144" i="22" s="1"/>
  <c r="AV145" i="22" s="1"/>
  <c r="AV146" i="22" s="1"/>
  <c r="AV147" i="22" s="1"/>
  <c r="AV148" i="22" s="1"/>
  <c r="AV149" i="22" s="1"/>
  <c r="AV150" i="22" s="1"/>
  <c r="AV151" i="22" s="1"/>
  <c r="AV152" i="22" s="1"/>
  <c r="AV153" i="22" s="1"/>
  <c r="AV154" i="22" s="1"/>
  <c r="AV155" i="22" s="1"/>
  <c r="AV156" i="22" s="1"/>
  <c r="AV157" i="22" s="1"/>
  <c r="AV158" i="22" s="1"/>
  <c r="AV159" i="22" s="1"/>
  <c r="AV160" i="22" s="1"/>
  <c r="AV161" i="22" s="1"/>
  <c r="AV162" i="22" s="1"/>
  <c r="AV163" i="22" s="1"/>
  <c r="AR112" i="22"/>
  <c r="F109" i="22"/>
  <c r="AL109" i="22"/>
  <c r="B109" i="22" s="1"/>
  <c r="AC111" i="22"/>
  <c r="AQ113" i="22"/>
  <c r="AU109" i="22"/>
  <c r="AU110" i="22" s="1"/>
  <c r="AU111" i="22" s="1"/>
  <c r="AU112" i="22" s="1"/>
  <c r="AU113" i="22" s="1"/>
  <c r="AU114" i="22" s="1"/>
  <c r="AU115" i="22" s="1"/>
  <c r="AU116" i="22" s="1"/>
  <c r="AU117" i="22" s="1"/>
  <c r="AU118" i="22" s="1"/>
  <c r="AU119" i="22" s="1"/>
  <c r="AU120" i="22" s="1"/>
  <c r="AU121" i="22" s="1"/>
  <c r="AU122" i="22" s="1"/>
  <c r="AU123" i="22" s="1"/>
  <c r="AU124" i="22" s="1"/>
  <c r="AU125" i="22" s="1"/>
  <c r="AU126" i="22" s="1"/>
  <c r="AU127" i="22" s="1"/>
  <c r="AU128" i="22" s="1"/>
  <c r="AU129" i="22" s="1"/>
  <c r="AU130" i="22" s="1"/>
  <c r="AU131" i="22" s="1"/>
  <c r="AU132" i="22" s="1"/>
  <c r="AU133" i="22" s="1"/>
  <c r="AU134" i="22" s="1"/>
  <c r="AU135" i="22" s="1"/>
  <c r="AU136" i="22" s="1"/>
  <c r="AU137" i="22" s="1"/>
  <c r="AU138" i="22" s="1"/>
  <c r="AU139" i="22" s="1"/>
  <c r="AU140" i="22" s="1"/>
  <c r="AU141" i="22" s="1"/>
  <c r="AU142" i="22" s="1"/>
  <c r="AU143" i="22" s="1"/>
  <c r="AU144" i="22" s="1"/>
  <c r="AU145" i="22" s="1"/>
  <c r="AU146" i="22" s="1"/>
  <c r="AU147" i="22" s="1"/>
  <c r="AU148" i="22" s="1"/>
  <c r="AU149" i="22" s="1"/>
  <c r="AU150" i="22" s="1"/>
  <c r="AU151" i="22" s="1"/>
  <c r="AU152" i="22" s="1"/>
  <c r="AU153" i="22" s="1"/>
  <c r="AU154" i="22" s="1"/>
  <c r="AU155" i="22" s="1"/>
  <c r="AU156" i="22" s="1"/>
  <c r="AU157" i="22" s="1"/>
  <c r="AU158" i="22" s="1"/>
  <c r="AU159" i="22" s="1"/>
  <c r="AU160" i="22" s="1"/>
  <c r="AU161" i="22" s="1"/>
  <c r="AU162" i="22" s="1"/>
  <c r="AU163" i="22" s="1"/>
  <c r="AQ112" i="22"/>
  <c r="AC110" i="22"/>
  <c r="AQ111" i="22"/>
  <c r="W109" i="22"/>
  <c r="X109" i="22" s="1"/>
  <c r="AU78" i="4" l="1"/>
  <c r="AG78" i="4"/>
  <c r="BN78" i="4"/>
  <c r="BO78" i="4"/>
  <c r="AY78" i="4"/>
  <c r="AI78" i="4" s="1"/>
  <c r="P78" i="4" s="1"/>
  <c r="BM78" i="4"/>
  <c r="AF78" i="4"/>
  <c r="DQ77" i="1"/>
  <c r="DR77" i="1" s="1"/>
  <c r="CW77" i="1" s="1"/>
  <c r="DB78" i="1" s="1"/>
  <c r="DA78" i="1"/>
  <c r="AK78" i="1" s="1"/>
  <c r="AB111" i="22"/>
  <c r="AP113" i="22"/>
  <c r="AT109" i="22"/>
  <c r="AT110" i="22" s="1"/>
  <c r="AT111" i="22" s="1"/>
  <c r="AT112" i="22" s="1"/>
  <c r="AT113" i="22" s="1"/>
  <c r="AT114" i="22" s="1"/>
  <c r="AT115" i="22" s="1"/>
  <c r="AT116" i="22" s="1"/>
  <c r="AT117" i="22" s="1"/>
  <c r="AT118" i="22" s="1"/>
  <c r="AT119" i="22" s="1"/>
  <c r="AT120" i="22" s="1"/>
  <c r="AT121" i="22" s="1"/>
  <c r="AT122" i="22" s="1"/>
  <c r="AT123" i="22" s="1"/>
  <c r="AT124" i="22" s="1"/>
  <c r="AT125" i="22" s="1"/>
  <c r="AT126" i="22" s="1"/>
  <c r="AT127" i="22" s="1"/>
  <c r="AT128" i="22" s="1"/>
  <c r="AT129" i="22" s="1"/>
  <c r="AT130" i="22" s="1"/>
  <c r="AT131" i="22" s="1"/>
  <c r="AT132" i="22" s="1"/>
  <c r="AT133" i="22" s="1"/>
  <c r="AT134" i="22" s="1"/>
  <c r="AT135" i="22" s="1"/>
  <c r="AT136" i="22" s="1"/>
  <c r="AT137" i="22" s="1"/>
  <c r="AT138" i="22" s="1"/>
  <c r="AT139" i="22" s="1"/>
  <c r="AT140" i="22" s="1"/>
  <c r="AT141" i="22" s="1"/>
  <c r="AT142" i="22" s="1"/>
  <c r="AT143" i="22" s="1"/>
  <c r="AT144" i="22" s="1"/>
  <c r="AT145" i="22" s="1"/>
  <c r="AT146" i="22" s="1"/>
  <c r="AT147" i="22" s="1"/>
  <c r="AT148" i="22" s="1"/>
  <c r="AT149" i="22" s="1"/>
  <c r="AT150" i="22" s="1"/>
  <c r="AT151" i="22" s="1"/>
  <c r="AT152" i="22" s="1"/>
  <c r="AT153" i="22" s="1"/>
  <c r="AT154" i="22" s="1"/>
  <c r="AT155" i="22" s="1"/>
  <c r="AT156" i="22" s="1"/>
  <c r="AT157" i="22" s="1"/>
  <c r="AT158" i="22" s="1"/>
  <c r="AT159" i="22" s="1"/>
  <c r="AT160" i="22" s="1"/>
  <c r="AT161" i="22" s="1"/>
  <c r="AT162" i="22" s="1"/>
  <c r="AT163" i="22" s="1"/>
  <c r="AP112" i="22"/>
  <c r="AB110" i="22"/>
  <c r="AP111" i="22"/>
  <c r="AN109" i="22"/>
  <c r="AM109" i="22" s="1"/>
  <c r="S109" i="22"/>
  <c r="O116" i="22"/>
  <c r="O115" i="22"/>
  <c r="AJ78" i="1" a="1"/>
  <c r="AJ78" i="1" l="1"/>
  <c r="E78" i="4"/>
  <c r="AJ78" i="4"/>
  <c r="AL78" i="1"/>
  <c r="I78" i="4"/>
  <c r="AK78" i="4" s="1"/>
  <c r="BI79" i="4"/>
  <c r="AW109" i="22"/>
  <c r="V109" i="22" s="1"/>
  <c r="AM78" i="1" a="1"/>
  <c r="AM78" i="1" l="1"/>
  <c r="AN78" i="1" s="1"/>
  <c r="T109" i="22"/>
  <c r="U109" i="22" s="1"/>
  <c r="Q78" i="4"/>
  <c r="R78" i="4" s="1"/>
  <c r="AD79" i="4" s="1"/>
  <c r="AA79" i="4" s="1"/>
  <c r="F78" i="4"/>
  <c r="AB79" i="4" s="1"/>
  <c r="Y79" i="4" s="1"/>
  <c r="AL78" i="4" l="1"/>
  <c r="B78" i="4" s="1"/>
  <c r="B78" i="1" s="1"/>
  <c r="BK79" i="4"/>
  <c r="O114" i="22" a="1"/>
  <c r="O114" i="22" s="1"/>
  <c r="BG79" i="4"/>
  <c r="AP80" i="4"/>
  <c r="AT78" i="4"/>
  <c r="W78" i="4"/>
  <c r="X78" i="4" s="1"/>
  <c r="AV78" i="4"/>
  <c r="AV79" i="4" s="1"/>
  <c r="AR80" i="4"/>
  <c r="AN78" i="4" l="1"/>
  <c r="AM78" i="4" s="1"/>
  <c r="G78" i="1" s="1"/>
  <c r="F78" i="1"/>
  <c r="S78" i="4"/>
  <c r="C79" i="4"/>
  <c r="C79" i="1" s="1"/>
  <c r="AE79" i="4"/>
  <c r="D79" i="4" s="1"/>
  <c r="O79" i="4"/>
  <c r="E79" i="1" s="1"/>
  <c r="AX79" i="4"/>
  <c r="AW78" i="4" l="1"/>
  <c r="T78" i="4"/>
  <c r="U78" i="4" s="1"/>
  <c r="I78" i="1" s="1"/>
  <c r="H78" i="1"/>
  <c r="CU78" i="1" a="1"/>
  <c r="CU78" i="1" s="1"/>
  <c r="CT78" i="1" a="1"/>
  <c r="CT78" i="1" s="1"/>
  <c r="CS78" i="1" a="1"/>
  <c r="CS78" i="1" s="1"/>
  <c r="CV78" i="1" a="1"/>
  <c r="CV78" i="1" s="1"/>
  <c r="DG78" i="1" l="1"/>
  <c r="DD78" i="1"/>
  <c r="CY78" i="1" a="1"/>
  <c r="CY78" i="1" s="1"/>
  <c r="CX78" i="1" a="1"/>
  <c r="CX78" i="1" s="1"/>
  <c r="CZ78" i="1" a="1"/>
  <c r="CZ78" i="1" s="1"/>
  <c r="DE78" i="1"/>
  <c r="V78" i="4"/>
  <c r="AO79" i="4"/>
  <c r="DF78" i="1"/>
  <c r="AT79" i="4"/>
  <c r="DJ78" i="1"/>
  <c r="DK78" i="1"/>
  <c r="DI78" i="1"/>
  <c r="DH78" i="1"/>
  <c r="DN78" i="1" l="1" a="1"/>
  <c r="DN78" i="1" s="1"/>
  <c r="DP78" i="1"/>
  <c r="DM78" i="1" a="1"/>
  <c r="DM78" i="1" s="1"/>
  <c r="DO78" i="1" a="1"/>
  <c r="DO78" i="1" s="1"/>
  <c r="DL78" i="1" a="1"/>
  <c r="DL78" i="1" s="1"/>
  <c r="AS79" i="4"/>
  <c r="BH79" i="4"/>
  <c r="BL79" i="4"/>
  <c r="BJ79" i="4"/>
  <c r="T79" i="4"/>
  <c r="AY79" i="4" l="1"/>
  <c r="AI79" i="4" s="1"/>
  <c r="P79" i="4" s="1"/>
  <c r="BO79" i="4"/>
  <c r="AF79" i="4"/>
  <c r="BM79" i="4"/>
  <c r="DA79" i="1"/>
  <c r="AK79" i="1" s="1"/>
  <c r="DQ78" i="1"/>
  <c r="DR78" i="1" s="1"/>
  <c r="CW78" i="1" s="1"/>
  <c r="DB79" i="1" s="1"/>
  <c r="BN79" i="4"/>
  <c r="AG79" i="4"/>
  <c r="AU79" i="4"/>
  <c r="AM79" i="1" a="1"/>
  <c r="AM79" i="1" l="1"/>
  <c r="I79" i="4"/>
  <c r="AK79" i="4" s="1"/>
  <c r="BI80" i="4"/>
  <c r="AL79" i="1"/>
  <c r="E79" i="4"/>
  <c r="AJ79" i="4"/>
  <c r="Q79" i="4" s="1"/>
  <c r="R79" i="4" s="1"/>
  <c r="AD80" i="4" s="1"/>
  <c r="AA80" i="4" s="1"/>
  <c r="AN79" i="1"/>
  <c r="AJ79" i="1" a="1"/>
  <c r="AJ79" i="1" l="1"/>
  <c r="F79" i="4"/>
  <c r="AB80" i="4" s="1"/>
  <c r="Y80" i="4" s="1"/>
  <c r="AL79" i="4"/>
  <c r="B79" i="4" s="1"/>
  <c r="B79" i="1" s="1"/>
  <c r="BK80" i="4"/>
  <c r="AR81" i="4"/>
  <c r="AX80" i="4"/>
  <c r="O80" i="4" l="1"/>
  <c r="E80" i="1" s="1"/>
  <c r="BG80" i="4"/>
  <c r="AP81" i="4"/>
  <c r="W79" i="4"/>
  <c r="X79" i="4" s="1"/>
  <c r="AN79" i="4" l="1"/>
  <c r="AM79" i="4" s="1"/>
  <c r="G79" i="1" s="1"/>
  <c r="S79" i="4"/>
  <c r="F79" i="1"/>
  <c r="AE80" i="4"/>
  <c r="D80" i="4" s="1"/>
  <c r="C80" i="4"/>
  <c r="C80" i="1" s="1"/>
  <c r="AW79" i="4" l="1"/>
  <c r="H79" i="1"/>
  <c r="U79" i="4"/>
  <c r="I79" i="1" s="1"/>
  <c r="CV79" i="1" a="1"/>
  <c r="CV79" i="1" s="1"/>
  <c r="CP79" i="1"/>
  <c r="CT79" i="1" a="1"/>
  <c r="CT79" i="1" s="1"/>
  <c r="CS79" i="1" a="1"/>
  <c r="CS79" i="1" s="1"/>
  <c r="CU79" i="1" a="1"/>
  <c r="CU79" i="1" s="1"/>
  <c r="DD79" i="1" l="1"/>
  <c r="DG79" i="1"/>
  <c r="DE79" i="1"/>
  <c r="DF79" i="1"/>
  <c r="AO80" i="4"/>
  <c r="V79" i="4"/>
  <c r="DK79" i="1"/>
  <c r="DJ79" i="1"/>
  <c r="DI79" i="1"/>
  <c r="DH79" i="1"/>
  <c r="DN79" i="1" l="1" a="1"/>
  <c r="DN79" i="1" s="1"/>
  <c r="DO79" i="1" a="1"/>
  <c r="DO79" i="1" s="1"/>
  <c r="DM79" i="1" a="1"/>
  <c r="DM79" i="1" s="1"/>
  <c r="DP79" i="1"/>
  <c r="DL79" i="1" a="1"/>
  <c r="DL79" i="1" s="1"/>
  <c r="BL80" i="4"/>
  <c r="AS80" i="4"/>
  <c r="BJ80" i="4"/>
  <c r="BH80" i="4"/>
  <c r="AU80" i="4" l="1"/>
  <c r="BN80" i="4"/>
  <c r="AG80" i="4"/>
  <c r="AY80" i="4"/>
  <c r="AI80" i="4" s="1"/>
  <c r="P80" i="4" s="1"/>
  <c r="BO80" i="4"/>
  <c r="DQ79" i="1"/>
  <c r="DR79" i="1" s="1"/>
  <c r="CW79" i="1" s="1"/>
  <c r="DA80" i="1"/>
  <c r="AK80" i="1" s="1"/>
  <c r="BM80" i="4"/>
  <c r="AF80" i="4"/>
  <c r="CP80" i="1" l="1"/>
  <c r="CP81" i="1" s="1"/>
  <c r="CP82" i="1" s="1"/>
  <c r="CP83" i="1" s="1"/>
  <c r="DB80" i="1"/>
  <c r="I80" i="4"/>
  <c r="AK80" i="4" s="1"/>
  <c r="BI81" i="4"/>
  <c r="E80" i="4"/>
  <c r="AJ80" i="4"/>
  <c r="AJ80" i="1" a="1"/>
  <c r="AM80" i="1" a="1"/>
  <c r="AJ80" i="1" l="1"/>
  <c r="AM80" i="1"/>
  <c r="F80" i="4"/>
  <c r="AB81" i="4" s="1"/>
  <c r="Y81" i="4" s="1"/>
  <c r="AL80" i="1"/>
  <c r="Q80" i="4"/>
  <c r="R80" i="4" s="1"/>
  <c r="AD81" i="4" s="1"/>
  <c r="AA81" i="4" s="1"/>
  <c r="AN80" i="1"/>
  <c r="BK81" i="4" l="1"/>
  <c r="AL80" i="4"/>
  <c r="B80" i="4" s="1"/>
  <c r="B80" i="1" s="1"/>
  <c r="AV80" i="4"/>
  <c r="AV81" i="4" s="1"/>
  <c r="AR82" i="4"/>
  <c r="AT80" i="4"/>
  <c r="BG81" i="4"/>
  <c r="AP82" i="4"/>
  <c r="W80" i="4"/>
  <c r="X80" i="4" s="1"/>
  <c r="C81" i="4" l="1"/>
  <c r="C81" i="1" s="1"/>
  <c r="AE81" i="4"/>
  <c r="D81" i="4" s="1"/>
  <c r="AN80" i="4"/>
  <c r="AM80" i="4" s="1"/>
  <c r="G80" i="1" s="1"/>
  <c r="S80" i="4"/>
  <c r="F80" i="1"/>
  <c r="AX81" i="4"/>
  <c r="O81" i="4"/>
  <c r="E81" i="1" s="1"/>
  <c r="AW80" i="4" l="1"/>
  <c r="H80" i="1"/>
  <c r="T80" i="4"/>
  <c r="U80" i="4" s="1"/>
  <c r="I80" i="1" s="1"/>
  <c r="CS80" i="1" a="1"/>
  <c r="CS80" i="1" s="1"/>
  <c r="CV80" i="1" a="1"/>
  <c r="CV80" i="1" s="1"/>
  <c r="CU80" i="1" a="1"/>
  <c r="CU80" i="1" s="1"/>
  <c r="CT80" i="1" a="1"/>
  <c r="CT80" i="1" s="1"/>
  <c r="DE80" i="1" l="1"/>
  <c r="DG80" i="1"/>
  <c r="DD80" i="1"/>
  <c r="DF80" i="1"/>
  <c r="AO81" i="4"/>
  <c r="V80" i="4"/>
  <c r="AT81" i="4"/>
  <c r="DI80" i="1"/>
  <c r="DH80" i="1"/>
  <c r="DK80" i="1"/>
  <c r="DJ80" i="1"/>
  <c r="DM80" i="1" l="1" a="1"/>
  <c r="DM80" i="1" s="1"/>
  <c r="DP80" i="1"/>
  <c r="DN80" i="1" a="1"/>
  <c r="DN80" i="1" s="1"/>
  <c r="DL80" i="1" a="1"/>
  <c r="DL80" i="1" s="1"/>
  <c r="DO80" i="1" a="1"/>
  <c r="DO80" i="1" s="1"/>
  <c r="BJ81" i="4"/>
  <c r="BH81" i="4"/>
  <c r="BL81" i="4"/>
  <c r="AS81" i="4"/>
  <c r="BO81" i="4" l="1"/>
  <c r="AY81" i="4"/>
  <c r="AI81" i="4" s="1"/>
  <c r="P81" i="4" s="1"/>
  <c r="BM81" i="4"/>
  <c r="AF81" i="4"/>
  <c r="BN81" i="4"/>
  <c r="AU81" i="4"/>
  <c r="AG81" i="4"/>
  <c r="DA81" i="1"/>
  <c r="AK81" i="1" s="1"/>
  <c r="DQ80" i="1"/>
  <c r="DR80" i="1" s="1"/>
  <c r="CW80" i="1" s="1"/>
  <c r="DB81" i="1" s="1"/>
  <c r="AM81" i="1" a="1"/>
  <c r="AM81" i="1" l="1"/>
  <c r="I81" i="4"/>
  <c r="AK81" i="4" s="1"/>
  <c r="BI82" i="4"/>
  <c r="AJ81" i="4"/>
  <c r="Q81" i="4" s="1"/>
  <c r="R81" i="4" s="1"/>
  <c r="AD82" i="4" s="1"/>
  <c r="AA82" i="4" s="1"/>
  <c r="E81" i="4"/>
  <c r="AL81" i="1"/>
  <c r="AN81" i="1"/>
  <c r="AJ81" i="1" a="1"/>
  <c r="O82" i="4" l="1"/>
  <c r="E82" i="1" s="1"/>
  <c r="AJ81" i="1"/>
  <c r="BK82" i="4"/>
  <c r="AR83" i="4"/>
  <c r="F81" i="4"/>
  <c r="AB82" i="4" s="1"/>
  <c r="Y82" i="4" s="1"/>
  <c r="AL81" i="4"/>
  <c r="B81" i="4" s="1"/>
  <c r="B81" i="1" s="1"/>
  <c r="AP83" i="4" l="1"/>
  <c r="W81" i="4"/>
  <c r="X81" i="4" s="1"/>
  <c r="BG82" i="4"/>
  <c r="C82" i="4" l="1"/>
  <c r="C82" i="1" s="1"/>
  <c r="AE82" i="4"/>
  <c r="D82" i="4" s="1"/>
  <c r="S81" i="4"/>
  <c r="AN81" i="4"/>
  <c r="AM81" i="4" s="1"/>
  <c r="G81" i="1" s="1"/>
  <c r="F81" i="1"/>
  <c r="T81" i="4"/>
  <c r="U81" i="4" s="1"/>
  <c r="I81" i="1" s="1"/>
  <c r="CS81" i="1" l="1" a="1"/>
  <c r="CS81" i="1" s="1"/>
  <c r="CT81" i="1" a="1"/>
  <c r="CT81" i="1" s="1"/>
  <c r="CU81" i="1" a="1"/>
  <c r="CU81" i="1" s="1"/>
  <c r="CV81" i="1" a="1"/>
  <c r="CV81" i="1" s="1"/>
  <c r="H81" i="1"/>
  <c r="AW81" i="4"/>
  <c r="V81" i="4" l="1"/>
  <c r="AO82" i="4"/>
  <c r="DG81" i="1"/>
  <c r="DF81" i="1"/>
  <c r="DE81" i="1"/>
  <c r="DD81" i="1"/>
  <c r="AX82" i="4"/>
  <c r="DI81" i="1"/>
  <c r="DH81" i="1"/>
  <c r="DK81" i="1"/>
  <c r="DJ81" i="1"/>
  <c r="DM81" i="1" l="1" a="1"/>
  <c r="DM81" i="1" s="1"/>
  <c r="DN81" i="1" a="1"/>
  <c r="DN81" i="1" s="1"/>
  <c r="DL81" i="1" a="1"/>
  <c r="DL81" i="1" s="1"/>
  <c r="DP81" i="1"/>
  <c r="DO81" i="1" a="1"/>
  <c r="DO81" i="1" s="1"/>
  <c r="AS82" i="4"/>
  <c r="BJ82" i="4"/>
  <c r="BH82" i="4"/>
  <c r="BL82" i="4"/>
  <c r="BN82" i="4" l="1"/>
  <c r="AG82" i="4"/>
  <c r="BM82" i="4"/>
  <c r="AF82" i="4"/>
  <c r="DA82" i="1"/>
  <c r="AK82" i="1" s="1"/>
  <c r="DQ81" i="1"/>
  <c r="DR81" i="1" s="1"/>
  <c r="CW81" i="1" s="1"/>
  <c r="DB82" i="1" s="1"/>
  <c r="BO82" i="4"/>
  <c r="AY82" i="4"/>
  <c r="AI82" i="4" s="1"/>
  <c r="P82" i="4" s="1"/>
  <c r="F82" i="4"/>
  <c r="AB83" i="4" s="1"/>
  <c r="Y83" i="4" s="1"/>
  <c r="AM82" i="1" a="1"/>
  <c r="AM82" i="1" l="1"/>
  <c r="AJ82" i="4"/>
  <c r="Q82" i="4" s="1"/>
  <c r="R82" i="4" s="1"/>
  <c r="AD83" i="4" s="1"/>
  <c r="AA83" i="4" s="1"/>
  <c r="E82" i="4"/>
  <c r="I82" i="4"/>
  <c r="AL82" i="1"/>
  <c r="AP84" i="4"/>
  <c r="AT82" i="4"/>
  <c r="BG83" i="4"/>
  <c r="AN82" i="1"/>
  <c r="AJ82" i="1" a="1"/>
  <c r="AJ82" i="1" l="1"/>
  <c r="BK83" i="4"/>
  <c r="AL82" i="4"/>
  <c r="K82" i="4"/>
  <c r="AC83" i="4" s="1"/>
  <c r="Z83" i="4" s="1"/>
  <c r="AK82" i="4"/>
  <c r="AV82" i="4"/>
  <c r="AR84" i="4"/>
  <c r="C83" i="4"/>
  <c r="C83" i="1" s="1"/>
  <c r="B82" i="4" l="1"/>
  <c r="B82" i="1" s="1"/>
  <c r="O83" i="4"/>
  <c r="E83" i="1" s="1"/>
  <c r="AQ84" i="4"/>
  <c r="AU82" i="4"/>
  <c r="BI83" i="4"/>
  <c r="W82" i="4"/>
  <c r="X82" i="4" s="1"/>
  <c r="H83" i="4" l="1"/>
  <c r="D83" i="1" s="1"/>
  <c r="AH83" i="4"/>
  <c r="J83" i="4" s="1"/>
  <c r="F82" i="1"/>
  <c r="AN82" i="4"/>
  <c r="AM82" i="4" s="1"/>
  <c r="G82" i="1" s="1"/>
  <c r="S82" i="4"/>
  <c r="AW82" i="4" l="1"/>
  <c r="H82" i="1"/>
  <c r="CU82" i="1" a="1"/>
  <c r="CU82" i="1" s="1"/>
  <c r="CT82" i="1" a="1"/>
  <c r="CT82" i="1" s="1"/>
  <c r="CV82" i="1" a="1"/>
  <c r="CV82" i="1" s="1"/>
  <c r="CS82" i="1" a="1"/>
  <c r="CS82" i="1" s="1"/>
  <c r="DD82" i="1" l="1"/>
  <c r="DF82" i="1"/>
  <c r="DG82" i="1"/>
  <c r="DE82" i="1"/>
  <c r="V82" i="4"/>
  <c r="AO83" i="4"/>
  <c r="T82" i="4"/>
  <c r="U82" i="4" s="1"/>
  <c r="I82" i="1" s="1"/>
  <c r="AF83" i="4"/>
  <c r="AY83" i="4"/>
  <c r="DK82" i="1"/>
  <c r="DJ82" i="1"/>
  <c r="DI82" i="1"/>
  <c r="DH82" i="1"/>
  <c r="DP82" i="1" l="1"/>
  <c r="DL82" i="1" a="1"/>
  <c r="DL82" i="1" s="1"/>
  <c r="DN82" i="1" a="1"/>
  <c r="DN82" i="1" s="1"/>
  <c r="DM82" i="1" a="1"/>
  <c r="DM82" i="1" s="1"/>
  <c r="DO82" i="1" a="1"/>
  <c r="DO82" i="1" s="1"/>
  <c r="BL83" i="4"/>
  <c r="BJ83" i="4"/>
  <c r="AS83" i="4"/>
  <c r="BH83" i="4"/>
  <c r="E83" i="4"/>
  <c r="AX83" i="4" l="1"/>
  <c r="AJ83" i="4" s="1"/>
  <c r="Q83" i="4" s="1"/>
  <c r="AL83" i="4" s="1"/>
  <c r="BO83" i="4"/>
  <c r="BN83" i="4"/>
  <c r="AG83" i="4"/>
  <c r="AE83" i="4"/>
  <c r="BM83" i="4"/>
  <c r="DQ82" i="1"/>
  <c r="DR82" i="1" s="1"/>
  <c r="CW82" i="1" s="1"/>
  <c r="DB83" i="1" s="1"/>
  <c r="DA83" i="1"/>
  <c r="AK83" i="1" s="1"/>
  <c r="AM83" i="1" a="1"/>
  <c r="AM83" i="1" l="1"/>
  <c r="AL83" i="1"/>
  <c r="D83" i="4"/>
  <c r="AI83" i="4"/>
  <c r="I83" i="4"/>
  <c r="K83" i="4" s="1"/>
  <c r="AC84" i="4" s="1"/>
  <c r="Z84" i="4" s="1"/>
  <c r="AN83" i="1"/>
  <c r="AJ83" i="1" a="1"/>
  <c r="AJ83" i="1" l="1"/>
  <c r="AQ85" i="4"/>
  <c r="AU83" i="4"/>
  <c r="P83" i="4"/>
  <c r="R83" i="4" s="1"/>
  <c r="AD84" i="4" s="1"/>
  <c r="AA84" i="4" s="1"/>
  <c r="F83" i="4"/>
  <c r="AB84" i="4" s="1"/>
  <c r="Y84" i="4" s="1"/>
  <c r="BI84" i="4"/>
  <c r="W83" i="4" l="1"/>
  <c r="X83" i="4" s="1"/>
  <c r="AN83" i="4" s="1"/>
  <c r="AM83" i="4" s="1"/>
  <c r="G83" i="1" s="1"/>
  <c r="CU83" i="1" s="1" a="1"/>
  <c r="CU83" i="1" s="1"/>
  <c r="AV83" i="4"/>
  <c r="AR85" i="4"/>
  <c r="BK84" i="4"/>
  <c r="AK83" i="4"/>
  <c r="B83" i="4" s="1"/>
  <c r="B83" i="1" s="1"/>
  <c r="H84" i="4"/>
  <c r="D84" i="1" s="1"/>
  <c r="F83" i="1"/>
  <c r="AT83" i="4"/>
  <c r="AP85" i="4"/>
  <c r="BG84" i="4"/>
  <c r="O84" i="4" l="1"/>
  <c r="E84" i="1" s="1"/>
  <c r="C84" i="4"/>
  <c r="C84" i="1" s="1"/>
  <c r="CS83" i="1" a="1"/>
  <c r="CS83" i="1" s="1"/>
  <c r="CV83" i="1" a="1"/>
  <c r="CV83" i="1" s="1"/>
  <c r="DG83" i="1" s="1"/>
  <c r="CT83" i="1" a="1"/>
  <c r="CT83" i="1" s="1"/>
  <c r="DE83" i="1" s="1"/>
  <c r="S83" i="4"/>
  <c r="DF83" i="1"/>
  <c r="DJ83" i="1"/>
  <c r="CX83" i="1" l="1" a="1"/>
  <c r="CX83" i="1" s="1"/>
  <c r="CZ83" i="1" a="1"/>
  <c r="CZ83" i="1" s="1"/>
  <c r="CY83" i="1" a="1"/>
  <c r="CY83" i="1" s="1"/>
  <c r="DD83" i="1"/>
  <c r="T83" i="4"/>
  <c r="U83" i="4" s="1"/>
  <c r="I83" i="1" s="1"/>
  <c r="H83" i="1"/>
  <c r="AW83" i="4"/>
  <c r="DK83" i="1"/>
  <c r="DH83" i="1"/>
  <c r="DI83" i="1"/>
  <c r="DM83" i="1" l="1" a="1"/>
  <c r="DM83" i="1" s="1"/>
  <c r="DO83" i="1" a="1"/>
  <c r="DO83" i="1" s="1"/>
  <c r="DP83" i="1"/>
  <c r="DQ83" i="1" s="1"/>
  <c r="DL83" i="1" a="1"/>
  <c r="DL83" i="1" s="1"/>
  <c r="DN83" i="1" a="1"/>
  <c r="DN83" i="1" s="1"/>
  <c r="V83" i="4"/>
  <c r="AO84" i="4"/>
  <c r="AY84" i="4"/>
  <c r="AG84" i="4"/>
  <c r="AF84" i="4"/>
  <c r="DA84" i="1" l="1"/>
  <c r="AK84" i="1" s="1"/>
  <c r="BJ84" i="4"/>
  <c r="BL84" i="4"/>
  <c r="BH84" i="4"/>
  <c r="AS84" i="4"/>
  <c r="DR83" i="1"/>
  <c r="CW83" i="1" s="1"/>
  <c r="DB84" i="1" s="1"/>
  <c r="I84" i="4"/>
  <c r="E84" i="4"/>
  <c r="AJ84" i="1" a="1"/>
  <c r="AJ84" i="1" l="1"/>
  <c r="AL84" i="1"/>
  <c r="AE84" i="4"/>
  <c r="BM84" i="4"/>
  <c r="AU84" i="4"/>
  <c r="AH84" i="4"/>
  <c r="BN84" i="4"/>
  <c r="AX84" i="4"/>
  <c r="BO84" i="4"/>
  <c r="AT84" i="4"/>
  <c r="AM84" i="1" a="1"/>
  <c r="AM84" i="1" l="1"/>
  <c r="D84" i="4"/>
  <c r="F84" i="4" s="1"/>
  <c r="AB85" i="4" s="1"/>
  <c r="Y85" i="4" s="1"/>
  <c r="AI84" i="4"/>
  <c r="P84" i="4" s="1"/>
  <c r="J84" i="4"/>
  <c r="AJ84" i="4"/>
  <c r="Q84" i="4" s="1"/>
  <c r="AV84" i="4"/>
  <c r="AN84" i="1"/>
  <c r="K84" i="4" l="1"/>
  <c r="AC85" i="4" s="1"/>
  <c r="Z85" i="4" s="1"/>
  <c r="AL84" i="4"/>
  <c r="AK84" i="4"/>
  <c r="B84" i="4" s="1"/>
  <c r="B84" i="1" s="1"/>
  <c r="R84" i="4"/>
  <c r="AD85" i="4" s="1"/>
  <c r="AA85" i="4" s="1"/>
  <c r="BG85" i="4"/>
  <c r="AP86" i="4"/>
  <c r="BK85" i="4" l="1"/>
  <c r="AR86" i="4"/>
  <c r="C85" i="4"/>
  <c r="C85" i="1" s="1"/>
  <c r="AQ86" i="4"/>
  <c r="BI85" i="4"/>
  <c r="W84" i="4"/>
  <c r="X84" i="4" s="1"/>
  <c r="T84" i="4"/>
  <c r="S84" i="4" l="1"/>
  <c r="F84" i="1"/>
  <c r="AN84" i="4"/>
  <c r="AM84" i="4" s="1"/>
  <c r="G84" i="1" s="1"/>
  <c r="H85" i="4"/>
  <c r="D85" i="1" s="1"/>
  <c r="O85" i="4"/>
  <c r="E85" i="1" s="1"/>
  <c r="U84" i="4"/>
  <c r="I84" i="1" s="1"/>
  <c r="CU84" i="1" l="1" a="1"/>
  <c r="CU84" i="1" s="1"/>
  <c r="CS84" i="1" a="1"/>
  <c r="CS84" i="1" s="1"/>
  <c r="CV84" i="1" a="1"/>
  <c r="CV84" i="1" s="1"/>
  <c r="CT84" i="1" a="1"/>
  <c r="CT84" i="1" s="1"/>
  <c r="CP84" i="1"/>
  <c r="AW84" i="4"/>
  <c r="H84" i="1"/>
  <c r="AO85" i="4" l="1"/>
  <c r="V84" i="4"/>
  <c r="DE84" i="1"/>
  <c r="DG84" i="1"/>
  <c r="DD84" i="1"/>
  <c r="DF84" i="1"/>
  <c r="AF85" i="4"/>
  <c r="AG85" i="4"/>
  <c r="AY85" i="4"/>
  <c r="DJ84" i="1"/>
  <c r="DK84" i="1"/>
  <c r="DI84" i="1"/>
  <c r="DH84" i="1"/>
  <c r="DN84" i="1" l="1" a="1"/>
  <c r="DN84" i="1" s="1"/>
  <c r="DL84" i="1" a="1"/>
  <c r="DL84" i="1" s="1"/>
  <c r="DP84" i="1"/>
  <c r="DM84" i="1" a="1"/>
  <c r="DM84" i="1" s="1"/>
  <c r="DO84" i="1" a="1"/>
  <c r="DO84" i="1" s="1"/>
  <c r="AS85" i="4"/>
  <c r="BL85" i="4"/>
  <c r="BJ85" i="4"/>
  <c r="BH85" i="4"/>
  <c r="I85" i="4"/>
  <c r="E85" i="4"/>
  <c r="F85" i="4" s="1"/>
  <c r="AB86" i="4" s="1"/>
  <c r="Y86" i="4" s="1"/>
  <c r="CH10" i="1"/>
  <c r="CU11" i="1" a="1"/>
  <c r="CU11" i="1" s="1"/>
  <c r="CV11" i="1" a="1"/>
  <c r="CV11" i="1" s="1"/>
  <c r="AT85" i="4" l="1"/>
  <c r="DQ84" i="1"/>
  <c r="DR84" i="1" s="1"/>
  <c r="CW84" i="1" s="1"/>
  <c r="DA85" i="1"/>
  <c r="AK85" i="1" s="1"/>
  <c r="AH85" i="4"/>
  <c r="BN85" i="4"/>
  <c r="AE85" i="4"/>
  <c r="BM85" i="4"/>
  <c r="AX85" i="4"/>
  <c r="BO85" i="4"/>
  <c r="AP87" i="4"/>
  <c r="DF11" i="1"/>
  <c r="DG11" i="1"/>
  <c r="CT11" i="1" a="1"/>
  <c r="CT11" i="1" s="1"/>
  <c r="CP11" i="1"/>
  <c r="DK11" i="1"/>
  <c r="DJ11" i="1"/>
  <c r="J85" i="4" l="1"/>
  <c r="AJ85" i="4"/>
  <c r="Q85" i="4" s="1"/>
  <c r="R85" i="4" s="1"/>
  <c r="AD86" i="4" s="1"/>
  <c r="AA86" i="4" s="1"/>
  <c r="DB85" i="1"/>
  <c r="CP85" i="1"/>
  <c r="CP86" i="1" s="1"/>
  <c r="CP87" i="1" s="1"/>
  <c r="CP88" i="1" s="1"/>
  <c r="D85" i="4"/>
  <c r="AI85" i="4"/>
  <c r="BG86" i="4"/>
  <c r="C86" i="4"/>
  <c r="C86" i="1" s="1"/>
  <c r="AE86" i="4"/>
  <c r="DE11" i="1"/>
  <c r="CS11" i="1" a="1"/>
  <c r="CS11" i="1" s="1"/>
  <c r="DD11" i="1" s="1"/>
  <c r="AM85" i="1" a="1"/>
  <c r="AJ85" i="1" a="1"/>
  <c r="DI11" i="1"/>
  <c r="DH11" i="1"/>
  <c r="AR87" i="4" l="1"/>
  <c r="AJ85" i="1"/>
  <c r="AM85" i="1"/>
  <c r="AL85" i="1"/>
  <c r="AV85" i="4"/>
  <c r="P85" i="4"/>
  <c r="AK85" i="4" s="1"/>
  <c r="B85" i="4" s="1"/>
  <c r="B85" i="1" s="1"/>
  <c r="BK86" i="4"/>
  <c r="K85" i="4"/>
  <c r="AC86" i="4" s="1"/>
  <c r="Z86" i="4" s="1"/>
  <c r="AL85" i="4"/>
  <c r="D86" i="4"/>
  <c r="AN85" i="1"/>
  <c r="DP11" i="1"/>
  <c r="DL11" i="1" a="1"/>
  <c r="DL11" i="1" s="1"/>
  <c r="DO11" i="1" a="1"/>
  <c r="DO11" i="1" s="1"/>
  <c r="DN11" i="1" a="1"/>
  <c r="DN11" i="1" s="1"/>
  <c r="DM11" i="1" a="1"/>
  <c r="DM11" i="1" s="1"/>
  <c r="O86" i="4" l="1"/>
  <c r="E86" i="1" s="1"/>
  <c r="W85" i="4"/>
  <c r="X85" i="4" s="1"/>
  <c r="AN85" i="4" s="1"/>
  <c r="AM85" i="4" s="1"/>
  <c r="G85" i="1" s="1"/>
  <c r="S85" i="4"/>
  <c r="F85" i="1"/>
  <c r="AQ87" i="4"/>
  <c r="AU85" i="4"/>
  <c r="BI86" i="4"/>
  <c r="DQ11" i="1"/>
  <c r="DR11" i="1" s="1"/>
  <c r="CW11" i="1" s="1"/>
  <c r="DB12" i="1" s="1"/>
  <c r="DA12" i="1"/>
  <c r="AK12" i="1" s="1"/>
  <c r="CS10" i="1" a="1"/>
  <c r="CS10" i="1" s="1"/>
  <c r="DD10" i="1" s="1"/>
  <c r="AJ12" i="1" a="1"/>
  <c r="DH10" i="1"/>
  <c r="H86" i="4" l="1"/>
  <c r="D86" i="1" s="1"/>
  <c r="CS85" i="1" a="1"/>
  <c r="CS85" i="1" s="1"/>
  <c r="CV85" i="1" a="1"/>
  <c r="CV85" i="1" s="1"/>
  <c r="CU85" i="1" a="1"/>
  <c r="CU85" i="1" s="1"/>
  <c r="CT85" i="1" a="1"/>
  <c r="CT85" i="1" s="1"/>
  <c r="H85" i="1"/>
  <c r="AW85" i="4"/>
  <c r="T85" i="4" s="1"/>
  <c r="U85" i="4" s="1"/>
  <c r="I85" i="1" s="1"/>
  <c r="AJ12" i="1"/>
  <c r="AL12" i="1"/>
  <c r="CU10" i="1" a="1"/>
  <c r="CU10" i="1" s="1"/>
  <c r="AM12" i="1" a="1"/>
  <c r="AM12" i="1" l="1"/>
  <c r="AN12" i="1" s="1"/>
  <c r="DE85" i="1"/>
  <c r="DF85" i="1"/>
  <c r="DG85" i="1"/>
  <c r="DD85" i="1"/>
  <c r="V85" i="4"/>
  <c r="AO86" i="4"/>
  <c r="AX86" i="4"/>
  <c r="AG86" i="4"/>
  <c r="DF10" i="1"/>
  <c r="CT10" i="1" a="1"/>
  <c r="CT10" i="1" s="1"/>
  <c r="CV10" i="1" a="1"/>
  <c r="CV10" i="1" s="1"/>
  <c r="DG10" i="1" s="1"/>
  <c r="DJ10" i="1"/>
  <c r="DJ85" i="1"/>
  <c r="DK85" i="1"/>
  <c r="DI85" i="1"/>
  <c r="DH85" i="1"/>
  <c r="DN85" i="1" l="1" a="1"/>
  <c r="DN85" i="1" s="1"/>
  <c r="DP85" i="1"/>
  <c r="DM85" i="1" a="1"/>
  <c r="DM85" i="1" s="1"/>
  <c r="DL85" i="1" a="1"/>
  <c r="DL85" i="1" s="1"/>
  <c r="DO85" i="1" a="1"/>
  <c r="DO85" i="1" s="1"/>
  <c r="BH86" i="4"/>
  <c r="BJ86" i="4"/>
  <c r="AS86" i="4"/>
  <c r="BL86" i="4"/>
  <c r="I86" i="4"/>
  <c r="DE10" i="1"/>
  <c r="CP10" i="1"/>
  <c r="DK10" i="1"/>
  <c r="DI10" i="1"/>
  <c r="BM86" i="4" l="1"/>
  <c r="AF86" i="4"/>
  <c r="AH86" i="4"/>
  <c r="BN86" i="4"/>
  <c r="DQ85" i="1"/>
  <c r="DR85" i="1" s="1"/>
  <c r="CW85" i="1" s="1"/>
  <c r="DB86" i="1" s="1"/>
  <c r="DA86" i="1"/>
  <c r="AK86" i="1" s="1"/>
  <c r="AY86" i="4"/>
  <c r="AI86" i="4" s="1"/>
  <c r="P86" i="4" s="1"/>
  <c r="AK86" i="4" s="1"/>
  <c r="BO86" i="4"/>
  <c r="DP10" i="1"/>
  <c r="DL10" i="1" a="1"/>
  <c r="DL10" i="1" s="1"/>
  <c r="DN10" i="1" a="1"/>
  <c r="DN10" i="1" s="1"/>
  <c r="DO10" i="1" a="1"/>
  <c r="DO10" i="1" s="1"/>
  <c r="DM10" i="1" a="1"/>
  <c r="DM10" i="1" s="1"/>
  <c r="AM86" i="1" a="1"/>
  <c r="AM86" i="1" l="1"/>
  <c r="AL86" i="1"/>
  <c r="J86" i="4"/>
  <c r="K86" i="4" s="1"/>
  <c r="AC87" i="4" s="1"/>
  <c r="Z87" i="4" s="1"/>
  <c r="E86" i="4"/>
  <c r="AJ86" i="4"/>
  <c r="Q86" i="4" s="1"/>
  <c r="R86" i="4" s="1"/>
  <c r="AD87" i="4" s="1"/>
  <c r="AA87" i="4" s="1"/>
  <c r="AN86" i="1"/>
  <c r="DA11" i="1"/>
  <c r="AK11" i="1" s="1"/>
  <c r="DQ10" i="1"/>
  <c r="DR10" i="1" s="1"/>
  <c r="CW10" i="1" s="1"/>
  <c r="AJ86" i="1" a="1"/>
  <c r="O87" i="4" l="1"/>
  <c r="E87" i="1" s="1"/>
  <c r="BI87" i="4"/>
  <c r="AJ86" i="1"/>
  <c r="BK87" i="4"/>
  <c r="AV86" i="4"/>
  <c r="AV87" i="4" s="1"/>
  <c r="AR88" i="4"/>
  <c r="AQ88" i="4"/>
  <c r="AU86" i="4"/>
  <c r="F86" i="4"/>
  <c r="AB87" i="4" s="1"/>
  <c r="Y87" i="4" s="1"/>
  <c r="AL86" i="4"/>
  <c r="B86" i="4" s="1"/>
  <c r="B86" i="1" s="1"/>
  <c r="DB11" i="1"/>
  <c r="AM11" i="1" a="1"/>
  <c r="AJ11" i="1" a="1"/>
  <c r="AT86" i="4" l="1"/>
  <c r="AT87" i="4" s="1"/>
  <c r="BG87" i="4"/>
  <c r="AP88" i="4"/>
  <c r="AH87" i="4"/>
  <c r="J87" i="4" s="1"/>
  <c r="K87" i="4" s="1"/>
  <c r="AC88" i="4" s="1"/>
  <c r="Z88" i="4" s="1"/>
  <c r="H87" i="4"/>
  <c r="D87" i="1" s="1"/>
  <c r="W86" i="4"/>
  <c r="X86" i="4" s="1"/>
  <c r="AJ11" i="1"/>
  <c r="AM11" i="1"/>
  <c r="AL11" i="1"/>
  <c r="S86" i="4" l="1"/>
  <c r="F86" i="1"/>
  <c r="AN86" i="4"/>
  <c r="AM86" i="4" s="1"/>
  <c r="G86" i="1" s="1"/>
  <c r="AQ89" i="4"/>
  <c r="C87" i="4"/>
  <c r="C87" i="1" s="1"/>
  <c r="AE87" i="4"/>
  <c r="D87" i="4" s="1"/>
  <c r="AN11" i="1"/>
  <c r="H88" i="4" l="1"/>
  <c r="D88" i="1" s="1"/>
  <c r="AH88" i="4"/>
  <c r="J88" i="4" s="1"/>
  <c r="K88" i="4" s="1"/>
  <c r="AC89" i="4" s="1"/>
  <c r="Z89" i="4" s="1"/>
  <c r="CU86" i="1" a="1"/>
  <c r="CU86" i="1" s="1"/>
  <c r="CT86" i="1" a="1"/>
  <c r="CT86" i="1" s="1"/>
  <c r="CV86" i="1" a="1"/>
  <c r="CV86" i="1" s="1"/>
  <c r="CS86" i="1" a="1"/>
  <c r="CS86" i="1" s="1"/>
  <c r="AW86" i="4"/>
  <c r="H86" i="1"/>
  <c r="T86" i="4"/>
  <c r="U86" i="4" s="1"/>
  <c r="I86" i="1" s="1"/>
  <c r="AU87" i="4"/>
  <c r="CH11" i="1"/>
  <c r="AO11" i="1" s="1"/>
  <c r="AP11" i="1"/>
  <c r="AP12" i="1" s="1"/>
  <c r="V86" i="4" l="1"/>
  <c r="AO87" i="4"/>
  <c r="DG86" i="1"/>
  <c r="DE86" i="1"/>
  <c r="DF86" i="1"/>
  <c r="AQ90" i="4"/>
  <c r="DD86" i="1"/>
  <c r="AX87" i="4"/>
  <c r="CH12" i="1"/>
  <c r="AO12" i="1" s="1"/>
  <c r="CV14" i="1" a="1"/>
  <c r="CV14" i="1" s="1"/>
  <c r="CT16" i="1" a="1"/>
  <c r="CT16" i="1" s="1"/>
  <c r="DE16" i="1" s="1"/>
  <c r="DK86" i="1"/>
  <c r="DJ86" i="1"/>
  <c r="DI86" i="1"/>
  <c r="DH86" i="1"/>
  <c r="DL86" i="1" l="1" a="1"/>
  <c r="DL86" i="1" s="1"/>
  <c r="DM86" i="1" a="1"/>
  <c r="DM86" i="1" s="1"/>
  <c r="DN86" i="1" a="1"/>
  <c r="DN86" i="1" s="1"/>
  <c r="DO86" i="1" a="1"/>
  <c r="DO86" i="1" s="1"/>
  <c r="DP86" i="1"/>
  <c r="H89" i="4"/>
  <c r="D89" i="1" s="1"/>
  <c r="AH89" i="4"/>
  <c r="J89" i="4" s="1"/>
  <c r="AS87" i="4"/>
  <c r="T87" i="4"/>
  <c r="BL87" i="4"/>
  <c r="BJ87" i="4"/>
  <c r="BH87" i="4"/>
  <c r="DG14" i="1"/>
  <c r="CV13" i="1" a="1"/>
  <c r="CV13" i="1" s="1"/>
  <c r="CV16" i="1" a="1"/>
  <c r="CV16" i="1" s="1"/>
  <c r="CT15" i="1" a="1"/>
  <c r="CT15" i="1" s="1"/>
  <c r="CU13" i="1" a="1"/>
  <c r="CU13" i="1" s="1"/>
  <c r="CT12" i="1" a="1"/>
  <c r="CT12" i="1" s="1"/>
  <c r="DE12" i="1" s="1"/>
  <c r="CU14" i="1" a="1"/>
  <c r="CU14" i="1" s="1"/>
  <c r="CV15" i="1" a="1"/>
  <c r="CV15" i="1" s="1"/>
  <c r="DG15" i="1" s="1"/>
  <c r="CP13" i="1"/>
  <c r="CP15" i="1"/>
  <c r="CU12" i="1" a="1"/>
  <c r="CU12" i="1" s="1"/>
  <c r="CT13" i="1" a="1"/>
  <c r="CT13" i="1" s="1"/>
  <c r="CT14" i="1" a="1"/>
  <c r="CT14" i="1" s="1"/>
  <c r="CU15" i="1" a="1"/>
  <c r="CU15" i="1" s="1"/>
  <c r="CV12" i="1" a="1"/>
  <c r="CV12" i="1" s="1"/>
  <c r="CP14" i="1"/>
  <c r="CP12" i="1"/>
  <c r="CU16" i="1" a="1"/>
  <c r="CU16" i="1" s="1"/>
  <c r="DF16" i="1" s="1"/>
  <c r="DI16" i="1"/>
  <c r="DK14" i="1"/>
  <c r="BO87" i="4" l="1"/>
  <c r="AY87" i="4"/>
  <c r="AI87" i="4" s="1"/>
  <c r="P87" i="4" s="1"/>
  <c r="DA87" i="1"/>
  <c r="AK87" i="1" s="1"/>
  <c r="DQ86" i="1"/>
  <c r="DR86" i="1" s="1"/>
  <c r="CW86" i="1" s="1"/>
  <c r="DB87" i="1" s="1"/>
  <c r="AF87" i="4"/>
  <c r="BM87" i="4"/>
  <c r="BN87" i="4"/>
  <c r="AG87" i="4"/>
  <c r="DE14" i="1"/>
  <c r="DE13" i="1"/>
  <c r="DF12" i="1"/>
  <c r="DF13" i="1"/>
  <c r="DE15" i="1"/>
  <c r="DG16" i="1"/>
  <c r="DG13" i="1"/>
  <c r="DG12" i="1"/>
  <c r="DF15" i="1"/>
  <c r="DF14" i="1"/>
  <c r="CT17" i="1" a="1"/>
  <c r="CT17" i="1" s="1"/>
  <c r="CP16" i="1"/>
  <c r="AM87" i="1" a="1"/>
  <c r="DK15" i="1"/>
  <c r="DI13" i="1"/>
  <c r="DJ14" i="1"/>
  <c r="DK13" i="1"/>
  <c r="DI15" i="1"/>
  <c r="DJ13" i="1"/>
  <c r="DK16" i="1"/>
  <c r="DJ16" i="1"/>
  <c r="DJ15" i="1"/>
  <c r="DJ12" i="1"/>
  <c r="DK12" i="1"/>
  <c r="DI14" i="1"/>
  <c r="DI12" i="1"/>
  <c r="AM87" i="1" l="1"/>
  <c r="AJ87" i="4"/>
  <c r="Q87" i="4" s="1"/>
  <c r="R87" i="4" s="1"/>
  <c r="AD88" i="4" s="1"/>
  <c r="AA88" i="4" s="1"/>
  <c r="E87" i="4"/>
  <c r="AL87" i="1"/>
  <c r="BI88" i="4"/>
  <c r="I87" i="4"/>
  <c r="AK87" i="4" s="1"/>
  <c r="AN87" i="1"/>
  <c r="DE17" i="1"/>
  <c r="CU18" i="1" a="1"/>
  <c r="CU18" i="1" s="1"/>
  <c r="CS18" i="1" a="1"/>
  <c r="CS18" i="1" s="1"/>
  <c r="AJ87" i="1" a="1"/>
  <c r="DI17" i="1"/>
  <c r="AJ87" i="1" l="1"/>
  <c r="AR89" i="4"/>
  <c r="BK88" i="4"/>
  <c r="F87" i="4"/>
  <c r="AB88" i="4" s="1"/>
  <c r="Y88" i="4" s="1"/>
  <c r="AL87" i="4"/>
  <c r="B87" i="4" s="1"/>
  <c r="B87" i="1" s="1"/>
  <c r="DF18" i="1"/>
  <c r="DD18" i="1"/>
  <c r="CV17" i="1" a="1"/>
  <c r="CV17" i="1" s="1"/>
  <c r="CU17" i="1" a="1"/>
  <c r="CU17" i="1" s="1"/>
  <c r="CV19" i="1" a="1"/>
  <c r="CV19" i="1" s="1"/>
  <c r="CT18" i="1" a="1"/>
  <c r="CT18" i="1" s="1"/>
  <c r="CP17" i="1"/>
  <c r="CP18" i="1"/>
  <c r="CV18" i="1" a="1"/>
  <c r="CV18" i="1" s="1"/>
  <c r="CU19" i="1" a="1"/>
  <c r="CU19" i="1" s="1"/>
  <c r="CS19" i="1" a="1"/>
  <c r="CS19" i="1" s="1"/>
  <c r="CT19" i="1" a="1"/>
  <c r="CT19" i="1" s="1"/>
  <c r="CS15" i="1" a="1"/>
  <c r="CS15" i="1" s="1"/>
  <c r="DD15" i="1" s="1"/>
  <c r="DH18" i="1"/>
  <c r="DJ18" i="1"/>
  <c r="DH15" i="1"/>
  <c r="BG88" i="4" l="1"/>
  <c r="AP89" i="4"/>
  <c r="W87" i="4"/>
  <c r="X87" i="4" s="1"/>
  <c r="O88" i="4"/>
  <c r="E88" i="1" s="1"/>
  <c r="AX88" i="4"/>
  <c r="DN15" i="1" a="1"/>
  <c r="DN15" i="1" s="1"/>
  <c r="DO15" i="1" a="1"/>
  <c r="DO15" i="1" s="1"/>
  <c r="DP15" i="1"/>
  <c r="DL15" i="1" a="1"/>
  <c r="DL15" i="1" s="1"/>
  <c r="CX18" i="1" a="1"/>
  <c r="CX18" i="1" s="1"/>
  <c r="CY18" i="1" a="1"/>
  <c r="CY18" i="1" s="1"/>
  <c r="CZ18" i="1" a="1"/>
  <c r="CZ18" i="1" s="1"/>
  <c r="DE18" i="1"/>
  <c r="DG19" i="1"/>
  <c r="DF17" i="1"/>
  <c r="DD19" i="1"/>
  <c r="DG18" i="1"/>
  <c r="DE19" i="1"/>
  <c r="DG17" i="1"/>
  <c r="DF19" i="1"/>
  <c r="DM15" i="1" a="1"/>
  <c r="DM15" i="1" s="1"/>
  <c r="DI19" i="1"/>
  <c r="DK19" i="1"/>
  <c r="DK17" i="1"/>
  <c r="DH19" i="1"/>
  <c r="DI18" i="1"/>
  <c r="DK18" i="1"/>
  <c r="DJ17" i="1"/>
  <c r="DJ19" i="1"/>
  <c r="AN87" i="4" l="1"/>
  <c r="AM87" i="4" s="1"/>
  <c r="G87" i="1" s="1"/>
  <c r="F87" i="1"/>
  <c r="S87" i="4"/>
  <c r="AE88" i="4"/>
  <c r="D88" i="4" s="1"/>
  <c r="C88" i="4"/>
  <c r="C88" i="1" s="1"/>
  <c r="DP18" i="1"/>
  <c r="DQ18" i="1" s="1"/>
  <c r="DM19" i="1" a="1"/>
  <c r="DM19" i="1" s="1"/>
  <c r="DN19" i="1" a="1"/>
  <c r="DN19" i="1" s="1"/>
  <c r="DL19" i="1" a="1"/>
  <c r="DL19" i="1" s="1"/>
  <c r="DP19" i="1"/>
  <c r="DO19" i="1" a="1"/>
  <c r="DO19" i="1" s="1"/>
  <c r="DO18" i="1" a="1"/>
  <c r="DO18" i="1" s="1"/>
  <c r="DL18" i="1" a="1"/>
  <c r="DL18" i="1" s="1"/>
  <c r="DN18" i="1" a="1"/>
  <c r="DN18" i="1" s="1"/>
  <c r="DM18" i="1" a="1"/>
  <c r="DM18" i="1" s="1"/>
  <c r="DQ15" i="1"/>
  <c r="DR15" i="1" s="1"/>
  <c r="CW15" i="1" s="1"/>
  <c r="DB16" i="1" s="1"/>
  <c r="DA16" i="1"/>
  <c r="AK16" i="1" s="1"/>
  <c r="CS12" i="1" a="1"/>
  <c r="CS12" i="1" s="1"/>
  <c r="DD12" i="1" s="1"/>
  <c r="AM16" i="1" a="1"/>
  <c r="DH12" i="1"/>
  <c r="U87" i="4" l="1"/>
  <c r="I87" i="1" s="1"/>
  <c r="H87" i="1"/>
  <c r="AW87" i="4"/>
  <c r="CU87" i="1" a="1"/>
  <c r="CU87" i="1" s="1"/>
  <c r="CS87" i="1" a="1"/>
  <c r="CS87" i="1" s="1"/>
  <c r="CV87" i="1" a="1"/>
  <c r="CV87" i="1" s="1"/>
  <c r="CT87" i="1" a="1"/>
  <c r="CT87" i="1" s="1"/>
  <c r="AM16" i="1"/>
  <c r="AN16" i="1" s="1"/>
  <c r="AL16" i="1"/>
  <c r="DA19" i="1"/>
  <c r="AK19" i="1" s="1"/>
  <c r="DP12" i="1"/>
  <c r="DL12" i="1" a="1"/>
  <c r="DL12" i="1" s="1"/>
  <c r="DN12" i="1" a="1"/>
  <c r="DN12" i="1" s="1"/>
  <c r="DO12" i="1" a="1"/>
  <c r="DO12" i="1" s="1"/>
  <c r="DR18" i="1"/>
  <c r="CW18" i="1" s="1"/>
  <c r="DB19" i="1" s="1"/>
  <c r="DA20" i="1"/>
  <c r="AK20" i="1" s="1"/>
  <c r="DQ19" i="1"/>
  <c r="DR19" i="1" s="1"/>
  <c r="CW19" i="1" s="1"/>
  <c r="DB20" i="1" s="1"/>
  <c r="DM12" i="1" a="1"/>
  <c r="DM12" i="1" s="1"/>
  <c r="AJ20" i="1" a="1"/>
  <c r="AJ19" i="1" a="1"/>
  <c r="AJ16" i="1" a="1"/>
  <c r="AJ16" i="1" l="1"/>
  <c r="DE87" i="1"/>
  <c r="DD87" i="1"/>
  <c r="DF87" i="1"/>
  <c r="DG87" i="1"/>
  <c r="V87" i="4"/>
  <c r="AO88" i="4"/>
  <c r="AJ20" i="1"/>
  <c r="AJ19" i="1"/>
  <c r="AL20" i="1"/>
  <c r="CP20" i="1"/>
  <c r="CP21" i="1" s="1"/>
  <c r="CP22" i="1" s="1"/>
  <c r="CP23" i="1" s="1"/>
  <c r="AL19" i="1"/>
  <c r="DQ12" i="1"/>
  <c r="DR12" i="1" s="1"/>
  <c r="CW12" i="1" s="1"/>
  <c r="DB13" i="1" s="1"/>
  <c r="DA13" i="1"/>
  <c r="AK13" i="1" s="1"/>
  <c r="AM20" i="1" a="1"/>
  <c r="AM19" i="1" a="1"/>
  <c r="AM13" i="1" a="1"/>
  <c r="DJ87" i="1"/>
  <c r="DH87" i="1"/>
  <c r="DK87" i="1"/>
  <c r="DI87" i="1"/>
  <c r="AM19" i="1" l="1"/>
  <c r="AN19" i="1" s="1"/>
  <c r="DM87" i="1" a="1"/>
  <c r="DM87" i="1" s="1"/>
  <c r="DL87" i="1" a="1"/>
  <c r="DL87" i="1" s="1"/>
  <c r="DO87" i="1" a="1"/>
  <c r="DO87" i="1" s="1"/>
  <c r="DP87" i="1"/>
  <c r="DN87" i="1" a="1"/>
  <c r="DN87" i="1" s="1"/>
  <c r="BL88" i="4"/>
  <c r="AS88" i="4"/>
  <c r="BJ88" i="4"/>
  <c r="AU88" i="4" s="1"/>
  <c r="BH88" i="4"/>
  <c r="AM20" i="1"/>
  <c r="AM13" i="1"/>
  <c r="AN13" i="1" s="1"/>
  <c r="CH13" i="1" s="1"/>
  <c r="AO13" i="1" s="1"/>
  <c r="AL13" i="1"/>
  <c r="CS16" i="1" a="1"/>
  <c r="CS16" i="1" s="1"/>
  <c r="DD16" i="1" s="1"/>
  <c r="AJ13" i="1" a="1"/>
  <c r="DH16" i="1"/>
  <c r="AJ13" i="1" l="1"/>
  <c r="BN88" i="4"/>
  <c r="AG88" i="4"/>
  <c r="AY88" i="4"/>
  <c r="AI88" i="4" s="1"/>
  <c r="P88" i="4" s="1"/>
  <c r="BO88" i="4"/>
  <c r="DA88" i="1"/>
  <c r="AK88" i="1" s="1"/>
  <c r="DQ87" i="1"/>
  <c r="DR87" i="1" s="1"/>
  <c r="CW87" i="1" s="1"/>
  <c r="DB88" i="1" s="1"/>
  <c r="AF88" i="4"/>
  <c r="BM88" i="4"/>
  <c r="AN20" i="1"/>
  <c r="AP13" i="1"/>
  <c r="DP16" i="1"/>
  <c r="DL16" i="1" a="1"/>
  <c r="DL16" i="1" s="1"/>
  <c r="DO16" i="1" a="1"/>
  <c r="DO16" i="1" s="1"/>
  <c r="DN16" i="1" a="1"/>
  <c r="DN16" i="1" s="1"/>
  <c r="DE3" i="1"/>
  <c r="DF3" i="1"/>
  <c r="DM16" i="1" a="1"/>
  <c r="DM16" i="1" s="1"/>
  <c r="AM88" i="1" a="1"/>
  <c r="AM88" i="1" l="1"/>
  <c r="AN88" i="1" s="1"/>
  <c r="AJ88" i="4"/>
  <c r="E88" i="4"/>
  <c r="AL88" i="1"/>
  <c r="BI89" i="4"/>
  <c r="I88" i="4"/>
  <c r="AK88" i="4" s="1"/>
  <c r="DQ16" i="1"/>
  <c r="DR16" i="1" s="1"/>
  <c r="CW16" i="1" s="1"/>
  <c r="DB17" i="1" s="1"/>
  <c r="DA17" i="1"/>
  <c r="AK17" i="1" s="1"/>
  <c r="CS14" i="1" a="1"/>
  <c r="CS14" i="1" s="1"/>
  <c r="DD14" i="1" s="1"/>
  <c r="AJ88" i="1" a="1"/>
  <c r="AM17" i="1" a="1"/>
  <c r="DH14" i="1"/>
  <c r="AJ88" i="1" l="1"/>
  <c r="F88" i="4"/>
  <c r="AB89" i="4" s="1"/>
  <c r="Y89" i="4" s="1"/>
  <c r="Q88" i="4"/>
  <c r="R88" i="4" s="1"/>
  <c r="AD89" i="4" s="1"/>
  <c r="AA89" i="4" s="1"/>
  <c r="AM17" i="1"/>
  <c r="AN17" i="1" s="1"/>
  <c r="AL17" i="1"/>
  <c r="DP14" i="1"/>
  <c r="DM14" i="1" a="1"/>
  <c r="DM14" i="1" s="1"/>
  <c r="DO14" i="1" a="1"/>
  <c r="DO14" i="1" s="1"/>
  <c r="DL14" i="1" a="1"/>
  <c r="DL14" i="1" s="1"/>
  <c r="DN14" i="1" a="1"/>
  <c r="DN14" i="1" s="1"/>
  <c r="AJ17" i="1" a="1"/>
  <c r="BK89" i="4" l="1"/>
  <c r="AL88" i="4"/>
  <c r="B88" i="4" s="1"/>
  <c r="B88" i="1" s="1"/>
  <c r="AJ17" i="1"/>
  <c r="AV88" i="4"/>
  <c r="AV89" i="4" s="1"/>
  <c r="AR90" i="4"/>
  <c r="BG89" i="4"/>
  <c r="AT88" i="4"/>
  <c r="AT89" i="4" s="1"/>
  <c r="AP90" i="4"/>
  <c r="W88" i="4"/>
  <c r="X88" i="4" s="1"/>
  <c r="DQ14" i="1"/>
  <c r="DR14" i="1" s="1"/>
  <c r="CW14" i="1" s="1"/>
  <c r="DB15" i="1" s="1"/>
  <c r="DA15" i="1"/>
  <c r="AK15" i="1" s="1"/>
  <c r="CS13" i="1" a="1"/>
  <c r="CS13" i="1" s="1"/>
  <c r="AJ15" i="1" a="1"/>
  <c r="S88" i="4" l="1"/>
  <c r="F88" i="1"/>
  <c r="AN88" i="4"/>
  <c r="AM88" i="4" s="1"/>
  <c r="G88" i="1" s="1"/>
  <c r="AE89" i="4"/>
  <c r="D89" i="4" s="1"/>
  <c r="C89" i="4"/>
  <c r="C89" i="1" s="1"/>
  <c r="AX89" i="4"/>
  <c r="O89" i="4"/>
  <c r="E89" i="1" s="1"/>
  <c r="AJ15" i="1"/>
  <c r="CY13" i="1" a="1"/>
  <c r="CY13" i="1" s="1"/>
  <c r="CZ13" i="1" a="1"/>
  <c r="CZ13" i="1" s="1"/>
  <c r="DD13" i="1"/>
  <c r="CX13" i="1" a="1"/>
  <c r="CX13" i="1" s="1"/>
  <c r="AL15" i="1"/>
  <c r="CS17" i="1" a="1"/>
  <c r="CS17" i="1" s="1"/>
  <c r="DD17" i="1" s="1"/>
  <c r="AM15" i="1" a="1"/>
  <c r="DH13" i="1"/>
  <c r="DH17" i="1"/>
  <c r="AM15" i="1" l="1"/>
  <c r="CV88" i="1" a="1"/>
  <c r="CV88" i="1" s="1"/>
  <c r="CU88" i="1" a="1"/>
  <c r="CU88" i="1" s="1"/>
  <c r="CS88" i="1" a="1"/>
  <c r="CS88" i="1" s="1"/>
  <c r="CT88" i="1" a="1"/>
  <c r="CT88" i="1" s="1"/>
  <c r="T88" i="4"/>
  <c r="U88" i="4" s="1"/>
  <c r="I88" i="1" s="1"/>
  <c r="H88" i="1"/>
  <c r="AW88" i="4"/>
  <c r="DP17" i="1"/>
  <c r="DL17" i="1" a="1"/>
  <c r="DL17" i="1" s="1"/>
  <c r="DN17" i="1" a="1"/>
  <c r="DN17" i="1" s="1"/>
  <c r="DO17" i="1" a="1"/>
  <c r="DO17" i="1" s="1"/>
  <c r="DP13" i="1"/>
  <c r="DM13" i="1" a="1"/>
  <c r="DM13" i="1" s="1"/>
  <c r="DN13" i="1" a="1"/>
  <c r="DN13" i="1" s="1"/>
  <c r="DL13" i="1" a="1"/>
  <c r="DL13" i="1" s="1"/>
  <c r="DO13" i="1" a="1"/>
  <c r="DO13" i="1" s="1"/>
  <c r="AN15" i="1"/>
  <c r="DM17" i="1" a="1"/>
  <c r="DM17" i="1" s="1"/>
  <c r="AO89" i="4" l="1"/>
  <c r="V88" i="4"/>
  <c r="DE88" i="1"/>
  <c r="DD88" i="1"/>
  <c r="CX88" i="1" a="1"/>
  <c r="CX88" i="1" s="1"/>
  <c r="CZ88" i="1" a="1"/>
  <c r="CZ88" i="1" s="1"/>
  <c r="CY88" i="1" a="1"/>
  <c r="CY88" i="1" s="1"/>
  <c r="DF88" i="1"/>
  <c r="DG88" i="1"/>
  <c r="DQ13" i="1"/>
  <c r="DR13" i="1" s="1"/>
  <c r="CW13" i="1" s="1"/>
  <c r="DB14" i="1" s="1"/>
  <c r="DA14" i="1"/>
  <c r="AK14" i="1" s="1"/>
  <c r="DA18" i="1"/>
  <c r="AK18" i="1" s="1"/>
  <c r="DQ17" i="1"/>
  <c r="DR17" i="1" s="1"/>
  <c r="CW17" i="1" s="1"/>
  <c r="DB18" i="1" s="1"/>
  <c r="AJ18" i="1" a="1"/>
  <c r="AJ14" i="1" a="1"/>
  <c r="DJ88" i="1"/>
  <c r="DH88" i="1"/>
  <c r="DK88" i="1"/>
  <c r="DI88" i="1"/>
  <c r="DO88" i="1" l="1" a="1"/>
  <c r="DO88" i="1" s="1"/>
  <c r="DM88" i="1" a="1"/>
  <c r="DM88" i="1" s="1"/>
  <c r="DL88" i="1" a="1"/>
  <c r="DL88" i="1" s="1"/>
  <c r="DP88" i="1"/>
  <c r="DN88" i="1" a="1"/>
  <c r="DN88" i="1" s="1"/>
  <c r="BJ89" i="4"/>
  <c r="T89" i="4"/>
  <c r="BL89" i="4"/>
  <c r="AS89" i="4"/>
  <c r="BH89" i="4"/>
  <c r="AJ14" i="1"/>
  <c r="AJ18" i="1"/>
  <c r="AL18" i="1"/>
  <c r="AL14" i="1"/>
  <c r="AM18" i="1" a="1"/>
  <c r="AM14" i="1" a="1"/>
  <c r="AM14" i="1" l="1"/>
  <c r="AN14" i="1" s="1"/>
  <c r="AP14" i="1" s="1"/>
  <c r="AP15" i="1" s="1"/>
  <c r="AP16" i="1" s="1"/>
  <c r="AP17" i="1" s="1"/>
  <c r="AM18" i="1"/>
  <c r="AN18" i="1" s="1"/>
  <c r="BO89" i="4"/>
  <c r="AY89" i="4"/>
  <c r="AI89" i="4" s="1"/>
  <c r="P89" i="4" s="1"/>
  <c r="R89" i="4" s="1"/>
  <c r="AD90" i="4" s="1"/>
  <c r="AA90" i="4" s="1"/>
  <c r="BN89" i="4"/>
  <c r="AG89" i="4"/>
  <c r="DA89" i="1"/>
  <c r="AK89" i="1" s="1"/>
  <c r="DQ88" i="1"/>
  <c r="DR88" i="1" s="1"/>
  <c r="CW88" i="1" s="1"/>
  <c r="DB89" i="1" s="1"/>
  <c r="AF89" i="4"/>
  <c r="BM89" i="4"/>
  <c r="AM89" i="1" a="1"/>
  <c r="CH14" i="1" l="1"/>
  <c r="AO14" i="1" s="1"/>
  <c r="CH15" i="1" s="1"/>
  <c r="AO15" i="1" s="1"/>
  <c r="CH16" i="1" s="1"/>
  <c r="AO16" i="1" s="1"/>
  <c r="CH17" i="1" s="1"/>
  <c r="AO17" i="1" s="1"/>
  <c r="CH18" i="1" s="1"/>
  <c r="AO18" i="1" s="1"/>
  <c r="CH19" i="1" s="1"/>
  <c r="AO19" i="1" s="1"/>
  <c r="CH20" i="1" s="1"/>
  <c r="AO20" i="1" s="1"/>
  <c r="CH21" i="1" s="1"/>
  <c r="AO21" i="1" s="1"/>
  <c r="CH22" i="1" s="1"/>
  <c r="AO22" i="1" s="1"/>
  <c r="CH23" i="1" s="1"/>
  <c r="AO23" i="1" s="1"/>
  <c r="CH24" i="1" s="1"/>
  <c r="AO24" i="1" s="1"/>
  <c r="CH25" i="1" s="1"/>
  <c r="AO25" i="1" s="1"/>
  <c r="CH26" i="1" s="1"/>
  <c r="AO26" i="1" s="1"/>
  <c r="CH27" i="1" s="1"/>
  <c r="AO27" i="1" s="1"/>
  <c r="CH28" i="1" s="1"/>
  <c r="AO28" i="1" s="1"/>
  <c r="CH29" i="1" s="1"/>
  <c r="AO29" i="1" s="1"/>
  <c r="CH30" i="1" s="1"/>
  <c r="AO30" i="1" s="1"/>
  <c r="CH31" i="1" s="1"/>
  <c r="AO31" i="1" s="1"/>
  <c r="CH32" i="1" s="1"/>
  <c r="AO32" i="1" s="1"/>
  <c r="CH33" i="1" s="1"/>
  <c r="AO33" i="1" s="1"/>
  <c r="CH34" i="1" s="1"/>
  <c r="AO34" i="1" s="1"/>
  <c r="CH35" i="1" s="1"/>
  <c r="AO35" i="1" s="1"/>
  <c r="CH36" i="1" s="1"/>
  <c r="AO36" i="1" s="1"/>
  <c r="CH37" i="1" s="1"/>
  <c r="AO37" i="1" s="1"/>
  <c r="CH38" i="1" s="1"/>
  <c r="AO38" i="1" s="1"/>
  <c r="CH39" i="1" s="1"/>
  <c r="AO39" i="1" s="1"/>
  <c r="CH40" i="1" s="1"/>
  <c r="AO40" i="1" s="1"/>
  <c r="CH41" i="1" s="1"/>
  <c r="AO41" i="1" s="1"/>
  <c r="CH42" i="1" s="1"/>
  <c r="AO42" i="1" s="1"/>
  <c r="CH43" i="1" s="1"/>
  <c r="AO43" i="1" s="1"/>
  <c r="CH44" i="1" s="1"/>
  <c r="AO44" i="1" s="1"/>
  <c r="CH45" i="1" s="1"/>
  <c r="AO45" i="1" s="1"/>
  <c r="CH46" i="1" s="1"/>
  <c r="AO46" i="1" s="1"/>
  <c r="CH47" i="1" s="1"/>
  <c r="AO47" i="1" s="1"/>
  <c r="CH48" i="1" s="1"/>
  <c r="AO48" i="1" s="1"/>
  <c r="CH49" i="1" s="1"/>
  <c r="AO49" i="1" s="1"/>
  <c r="CH50" i="1" s="1"/>
  <c r="AO50" i="1" s="1"/>
  <c r="CH51" i="1" s="1"/>
  <c r="AO51" i="1" s="1"/>
  <c r="CH52" i="1" s="1"/>
  <c r="AO52" i="1" s="1"/>
  <c r="CH53" i="1" s="1"/>
  <c r="AO53" i="1" s="1"/>
  <c r="CH54" i="1" s="1"/>
  <c r="AO54" i="1" s="1"/>
  <c r="CH55" i="1" s="1"/>
  <c r="AO55" i="1" s="1"/>
  <c r="CH56" i="1" s="1"/>
  <c r="AO56" i="1" s="1"/>
  <c r="CH57" i="1" s="1"/>
  <c r="AO57" i="1" s="1"/>
  <c r="CH58" i="1" s="1"/>
  <c r="AO58" i="1" s="1"/>
  <c r="CH59" i="1" s="1"/>
  <c r="AO59" i="1" s="1"/>
  <c r="CH60" i="1" s="1"/>
  <c r="AO60" i="1" s="1"/>
  <c r="CH61" i="1" s="1"/>
  <c r="AO61" i="1" s="1"/>
  <c r="CH62" i="1" s="1"/>
  <c r="AO62" i="1" s="1"/>
  <c r="CH63" i="1" s="1"/>
  <c r="AO63" i="1" s="1"/>
  <c r="CH64" i="1" s="1"/>
  <c r="AO64" i="1" s="1"/>
  <c r="CH65" i="1" s="1"/>
  <c r="AO65" i="1" s="1"/>
  <c r="CH66" i="1" s="1"/>
  <c r="AO66" i="1" s="1"/>
  <c r="CH67" i="1" s="1"/>
  <c r="AO67" i="1" s="1"/>
  <c r="CH68" i="1" s="1"/>
  <c r="AO68" i="1" s="1"/>
  <c r="CH69" i="1" s="1"/>
  <c r="AO69" i="1" s="1"/>
  <c r="CH70" i="1" s="1"/>
  <c r="AO70" i="1" s="1"/>
  <c r="CH71" i="1" s="1"/>
  <c r="AO71" i="1" s="1"/>
  <c r="CH72" i="1" s="1"/>
  <c r="AO72" i="1" s="1"/>
  <c r="CH73" i="1" s="1"/>
  <c r="AO73" i="1" s="1"/>
  <c r="CH74" i="1" s="1"/>
  <c r="AO74" i="1" s="1"/>
  <c r="CH75" i="1" s="1"/>
  <c r="AO75" i="1" s="1"/>
  <c r="CH76" i="1" s="1"/>
  <c r="AO76" i="1" s="1"/>
  <c r="CH77" i="1" s="1"/>
  <c r="AO77" i="1" s="1"/>
  <c r="CH78" i="1" s="1"/>
  <c r="AO78" i="1" s="1"/>
  <c r="CH79" i="1" s="1"/>
  <c r="AO79" i="1" s="1"/>
  <c r="CH80" i="1" s="1"/>
  <c r="AO80" i="1" s="1"/>
  <c r="CH81" i="1" s="1"/>
  <c r="AO81" i="1" s="1"/>
  <c r="CH82" i="1" s="1"/>
  <c r="AO82" i="1" s="1"/>
  <c r="CH83" i="1" s="1"/>
  <c r="AO83" i="1" s="1"/>
  <c r="CH84" i="1" s="1"/>
  <c r="AO84" i="1" s="1"/>
  <c r="CH85" i="1" s="1"/>
  <c r="AO85" i="1" s="1"/>
  <c r="CH86" i="1" s="1"/>
  <c r="AO86" i="1" s="1"/>
  <c r="CH87" i="1" s="1"/>
  <c r="AO87" i="1" s="1"/>
  <c r="CH88" i="1" s="1"/>
  <c r="AO88" i="1" s="1"/>
  <c r="AP18" i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M89" i="1"/>
  <c r="AN89" i="1" s="1"/>
  <c r="AP89" i="1" s="1"/>
  <c r="AJ89" i="4"/>
  <c r="E89" i="4"/>
  <c r="AR91" i="4"/>
  <c r="I89" i="4"/>
  <c r="AL89" i="1"/>
  <c r="AJ89" i="1" a="1"/>
  <c r="O90" i="4" l="1"/>
  <c r="E90" i="1" s="1"/>
  <c r="AJ89" i="1"/>
  <c r="AK89" i="4"/>
  <c r="K89" i="4"/>
  <c r="AC90" i="4" s="1"/>
  <c r="Z90" i="4" s="1"/>
  <c r="F89" i="4"/>
  <c r="AB90" i="4" s="1"/>
  <c r="Y90" i="4" s="1"/>
  <c r="Q89" i="4"/>
  <c r="AL89" i="4" s="1"/>
  <c r="B89" i="4" s="1"/>
  <c r="BK90" i="4"/>
  <c r="CH89" i="1"/>
  <c r="AO89" i="1" s="1"/>
  <c r="B89" i="1" l="1"/>
  <c r="BG90" i="4"/>
  <c r="AP91" i="4"/>
  <c r="AQ91" i="4"/>
  <c r="AU89" i="4"/>
  <c r="W89" i="4"/>
  <c r="X89" i="4" s="1"/>
  <c r="BI90" i="4"/>
  <c r="C90" i="4" l="1"/>
  <c r="C90" i="1" s="1"/>
  <c r="S89" i="4"/>
  <c r="F89" i="1"/>
  <c r="AN89" i="4"/>
  <c r="AM89" i="4" s="1"/>
  <c r="G89" i="1" s="1"/>
  <c r="H90" i="4"/>
  <c r="D90" i="1" s="1"/>
  <c r="AF90" i="4"/>
  <c r="AY90" i="4"/>
  <c r="AG90" i="4"/>
  <c r="CU89" i="1" l="1" a="1"/>
  <c r="CU89" i="1" s="1"/>
  <c r="CP89" i="1"/>
  <c r="CT89" i="1" a="1"/>
  <c r="CT89" i="1" s="1"/>
  <c r="CS89" i="1" a="1"/>
  <c r="CS89" i="1" s="1"/>
  <c r="CV89" i="1" a="1"/>
  <c r="CV89" i="1" s="1"/>
  <c r="AW89" i="4"/>
  <c r="H89" i="1"/>
  <c r="U89" i="4"/>
  <c r="I89" i="1" s="1"/>
  <c r="I90" i="4"/>
  <c r="E90" i="4"/>
  <c r="DG89" i="1" l="1"/>
  <c r="DD89" i="1"/>
  <c r="DE89" i="1"/>
  <c r="V89" i="4"/>
  <c r="AO90" i="4"/>
  <c r="DF89" i="1"/>
  <c r="DJ89" i="1"/>
  <c r="DK89" i="1"/>
  <c r="DI89" i="1"/>
  <c r="DH89" i="1"/>
  <c r="DM89" i="1" l="1" a="1"/>
  <c r="DM89" i="1" s="1"/>
  <c r="DL89" i="1" a="1"/>
  <c r="DL89" i="1" s="1"/>
  <c r="DN89" i="1" a="1"/>
  <c r="DN89" i="1" s="1"/>
  <c r="DP89" i="1"/>
  <c r="DO89" i="1" a="1"/>
  <c r="DO89" i="1" s="1"/>
  <c r="BJ90" i="4"/>
  <c r="BH90" i="4"/>
  <c r="BL90" i="4"/>
  <c r="AS90" i="4"/>
  <c r="AE90" i="4" l="1"/>
  <c r="BM90" i="4"/>
  <c r="AX90" i="4"/>
  <c r="BO90" i="4"/>
  <c r="AH90" i="4"/>
  <c r="BN90" i="4"/>
  <c r="DA90" i="1"/>
  <c r="AK90" i="1" s="1"/>
  <c r="DQ89" i="1"/>
  <c r="DR89" i="1" s="1"/>
  <c r="CW89" i="1" s="1"/>
  <c r="J90" i="4" l="1"/>
  <c r="AJ90" i="4"/>
  <c r="Q90" i="4" s="1"/>
  <c r="DB90" i="1"/>
  <c r="CP90" i="1"/>
  <c r="CP91" i="1" s="1"/>
  <c r="CP92" i="1" s="1"/>
  <c r="CP93" i="1" s="1"/>
  <c r="D90" i="4"/>
  <c r="AI90" i="4"/>
  <c r="AM90" i="1" a="1"/>
  <c r="AJ90" i="1" a="1"/>
  <c r="AJ90" i="1" l="1"/>
  <c r="AM90" i="1"/>
  <c r="F90" i="4"/>
  <c r="AB91" i="4" s="1"/>
  <c r="Y91" i="4" s="1"/>
  <c r="AL90" i="1"/>
  <c r="P90" i="4"/>
  <c r="R90" i="4" s="1"/>
  <c r="AD91" i="4" s="1"/>
  <c r="AA91" i="4" s="1"/>
  <c r="K90" i="4"/>
  <c r="AC91" i="4" s="1"/>
  <c r="Z91" i="4" s="1"/>
  <c r="AL90" i="4"/>
  <c r="BK91" i="4" l="1"/>
  <c r="AK90" i="4"/>
  <c r="W90" i="4"/>
  <c r="X90" i="4" s="1"/>
  <c r="AY91" i="4"/>
  <c r="AR92" i="4"/>
  <c r="AV90" i="4"/>
  <c r="AQ92" i="4"/>
  <c r="AG91" i="4"/>
  <c r="AU90" i="4"/>
  <c r="BI91" i="4"/>
  <c r="AT90" i="4"/>
  <c r="AP92" i="4"/>
  <c r="BG91" i="4"/>
  <c r="AN90" i="1"/>
  <c r="CH90" i="1" s="1"/>
  <c r="AO90" i="1" s="1"/>
  <c r="B90" i="4"/>
  <c r="B90" i="1" s="1"/>
  <c r="AF91" i="4"/>
  <c r="C91" i="4" l="1"/>
  <c r="C91" i="1" s="1"/>
  <c r="H91" i="4"/>
  <c r="D91" i="1" s="1"/>
  <c r="O91" i="4"/>
  <c r="E91" i="1" s="1"/>
  <c r="AP90" i="1"/>
  <c r="AN90" i="4"/>
  <c r="AM90" i="4" s="1"/>
  <c r="G90" i="1" s="1"/>
  <c r="S90" i="4"/>
  <c r="F90" i="1"/>
  <c r="I91" i="4"/>
  <c r="E91" i="4"/>
  <c r="AW90" i="4" l="1"/>
  <c r="T90" i="4" s="1"/>
  <c r="U90" i="4" s="1"/>
  <c r="I90" i="1" s="1"/>
  <c r="H90" i="1"/>
  <c r="CS90" i="1" a="1"/>
  <c r="CS90" i="1" s="1"/>
  <c r="CU90" i="1" a="1"/>
  <c r="CU90" i="1" s="1"/>
  <c r="CT90" i="1" a="1"/>
  <c r="CT90" i="1" s="1"/>
  <c r="CV90" i="1" a="1"/>
  <c r="CV90" i="1" s="1"/>
  <c r="DG90" i="1" l="1"/>
  <c r="DF90" i="1"/>
  <c r="DD90" i="1"/>
  <c r="DE90" i="1"/>
  <c r="V90" i="4"/>
  <c r="AO91" i="4"/>
  <c r="DJ90" i="1"/>
  <c r="DK90" i="1"/>
  <c r="DI90" i="1"/>
  <c r="DH90" i="1"/>
  <c r="DP90" i="1" l="1"/>
  <c r="DO90" i="1" a="1"/>
  <c r="DO90" i="1" s="1"/>
  <c r="DL90" i="1" a="1"/>
  <c r="DL90" i="1" s="1"/>
  <c r="DN90" i="1" a="1"/>
  <c r="DN90" i="1" s="1"/>
  <c r="DM90" i="1" a="1"/>
  <c r="DM90" i="1" s="1"/>
  <c r="BL91" i="4"/>
  <c r="BJ91" i="4"/>
  <c r="AS91" i="4"/>
  <c r="BH91" i="4"/>
  <c r="BN91" i="4" l="1"/>
  <c r="AH91" i="4"/>
  <c r="BO91" i="4"/>
  <c r="AX91" i="4"/>
  <c r="BM91" i="4"/>
  <c r="AE91" i="4"/>
  <c r="DA91" i="1"/>
  <c r="AK91" i="1" s="1"/>
  <c r="DQ90" i="1"/>
  <c r="DR90" i="1" s="1"/>
  <c r="CW90" i="1" s="1"/>
  <c r="DB91" i="1" s="1"/>
  <c r="AM91" i="1" a="1"/>
  <c r="AM91" i="1" l="1"/>
  <c r="AL91" i="1"/>
  <c r="D91" i="4"/>
  <c r="AI91" i="4"/>
  <c r="J91" i="4"/>
  <c r="AJ91" i="4"/>
  <c r="Q91" i="4" s="1"/>
  <c r="AJ91" i="1" a="1"/>
  <c r="AJ91" i="1" l="1"/>
  <c r="K91" i="4"/>
  <c r="AC92" i="4" s="1"/>
  <c r="Z92" i="4" s="1"/>
  <c r="AL91" i="4"/>
  <c r="F91" i="4"/>
  <c r="AB92" i="4" s="1"/>
  <c r="Y92" i="4" s="1"/>
  <c r="P91" i="4"/>
  <c r="R91" i="4" s="1"/>
  <c r="AD92" i="4" s="1"/>
  <c r="AA92" i="4" s="1"/>
  <c r="AN91" i="1"/>
  <c r="CH91" i="1" s="1"/>
  <c r="AO91" i="1" s="1"/>
  <c r="BK92" i="4" l="1"/>
  <c r="AV91" i="4"/>
  <c r="AR93" i="4"/>
  <c r="BG92" i="4"/>
  <c r="AT91" i="4"/>
  <c r="AF92" i="4"/>
  <c r="AP93" i="4"/>
  <c r="AP91" i="1"/>
  <c r="AK91" i="4"/>
  <c r="B91" i="4" s="1"/>
  <c r="AQ93" i="4"/>
  <c r="AU91" i="4"/>
  <c r="W91" i="4"/>
  <c r="X91" i="4" s="1"/>
  <c r="BI92" i="4"/>
  <c r="AY92" i="4" l="1"/>
  <c r="O92" i="4"/>
  <c r="E92" i="1" s="1"/>
  <c r="H92" i="4"/>
  <c r="D92" i="1" s="1"/>
  <c r="AG92" i="4"/>
  <c r="I92" i="4" s="1"/>
  <c r="F91" i="1"/>
  <c r="AN91" i="4"/>
  <c r="AM91" i="4" s="1"/>
  <c r="G91" i="1" s="1"/>
  <c r="S91" i="4"/>
  <c r="C92" i="4"/>
  <c r="C92" i="1" s="1"/>
  <c r="B91" i="1"/>
  <c r="U91" i="4"/>
  <c r="I91" i="1" s="1"/>
  <c r="E92" i="4"/>
  <c r="AW91" i="4" l="1"/>
  <c r="H91" i="1"/>
  <c r="CV91" i="1" a="1"/>
  <c r="CV91" i="1" s="1"/>
  <c r="CS91" i="1" a="1"/>
  <c r="CS91" i="1" s="1"/>
  <c r="CT91" i="1" a="1"/>
  <c r="CT91" i="1" s="1"/>
  <c r="CU91" i="1" a="1"/>
  <c r="CU91" i="1" s="1"/>
  <c r="AT92" i="4"/>
  <c r="DG91" i="1" l="1"/>
  <c r="DE91" i="1"/>
  <c r="DF91" i="1"/>
  <c r="V91" i="4"/>
  <c r="AO92" i="4"/>
  <c r="DD91" i="1"/>
  <c r="T91" i="4"/>
  <c r="AV92" i="4"/>
  <c r="DK91" i="1"/>
  <c r="DJ91" i="1"/>
  <c r="DI91" i="1"/>
  <c r="DH91" i="1"/>
  <c r="DM91" i="1" l="1" a="1"/>
  <c r="DM91" i="1" s="1"/>
  <c r="DO91" i="1" a="1"/>
  <c r="DO91" i="1" s="1"/>
  <c r="DL91" i="1" a="1"/>
  <c r="DL91" i="1" s="1"/>
  <c r="DP91" i="1"/>
  <c r="DN91" i="1" a="1"/>
  <c r="DN91" i="1" s="1"/>
  <c r="BJ92" i="4"/>
  <c r="BL92" i="4"/>
  <c r="AS92" i="4"/>
  <c r="BH92" i="4"/>
  <c r="T92" i="4"/>
  <c r="BO92" i="4" l="1"/>
  <c r="AX92" i="4"/>
  <c r="DQ91" i="1"/>
  <c r="DR91" i="1" s="1"/>
  <c r="CW91" i="1" s="1"/>
  <c r="DB92" i="1" s="1"/>
  <c r="DA92" i="1"/>
  <c r="AK92" i="1" s="1"/>
  <c r="BN92" i="4"/>
  <c r="AH92" i="4"/>
  <c r="BM92" i="4"/>
  <c r="AE92" i="4"/>
  <c r="AM92" i="1" a="1"/>
  <c r="AM92" i="1" l="1"/>
  <c r="AL92" i="1"/>
  <c r="J92" i="4"/>
  <c r="AJ92" i="4"/>
  <c r="Q92" i="4" s="1"/>
  <c r="D92" i="4"/>
  <c r="AI92" i="4"/>
  <c r="AJ92" i="1" a="1"/>
  <c r="AJ92" i="1" l="1"/>
  <c r="K92" i="4"/>
  <c r="AC93" i="4" s="1"/>
  <c r="Z93" i="4" s="1"/>
  <c r="AL92" i="4"/>
  <c r="F92" i="4"/>
  <c r="AB93" i="4" s="1"/>
  <c r="Y93" i="4" s="1"/>
  <c r="AN92" i="1"/>
  <c r="CH92" i="1" s="1"/>
  <c r="AO92" i="1" s="1"/>
  <c r="P92" i="4"/>
  <c r="R92" i="4" s="1"/>
  <c r="AD93" i="4" s="1"/>
  <c r="AA93" i="4" s="1"/>
  <c r="W92" i="4" l="1"/>
  <c r="X92" i="4" s="1"/>
  <c r="AR94" i="4"/>
  <c r="BK93" i="4"/>
  <c r="AK92" i="4"/>
  <c r="B92" i="4" s="1"/>
  <c r="AP92" i="1"/>
  <c r="BG93" i="4"/>
  <c r="AP94" i="4"/>
  <c r="AQ94" i="4"/>
  <c r="AU92" i="4"/>
  <c r="BI93" i="4"/>
  <c r="B92" i="1" l="1"/>
  <c r="H93" i="4"/>
  <c r="D93" i="1" s="1"/>
  <c r="AG93" i="4"/>
  <c r="O93" i="4"/>
  <c r="E93" i="1" s="1"/>
  <c r="AY93" i="4"/>
  <c r="C93" i="4"/>
  <c r="C93" i="1" s="1"/>
  <c r="AF93" i="4"/>
  <c r="AN92" i="4"/>
  <c r="AM92" i="4" s="1"/>
  <c r="G92" i="1" s="1"/>
  <c r="S92" i="4"/>
  <c r="U92" i="4" s="1"/>
  <c r="I92" i="1" s="1"/>
  <c r="F92" i="1"/>
  <c r="CS92" i="1" l="1" a="1"/>
  <c r="CS92" i="1" s="1"/>
  <c r="CU92" i="1" a="1"/>
  <c r="CU92" i="1" s="1"/>
  <c r="CV92" i="1" a="1"/>
  <c r="CV92" i="1" s="1"/>
  <c r="CT92" i="1" a="1"/>
  <c r="CT92" i="1" s="1"/>
  <c r="I93" i="4"/>
  <c r="E93" i="4"/>
  <c r="H92" i="1"/>
  <c r="AW92" i="4"/>
  <c r="AO93" i="4" l="1"/>
  <c r="V92" i="4"/>
  <c r="DE92" i="1"/>
  <c r="DG92" i="1"/>
  <c r="DF92" i="1"/>
  <c r="DD92" i="1"/>
  <c r="DK92" i="1"/>
  <c r="DJ92" i="1"/>
  <c r="DI92" i="1"/>
  <c r="DH92" i="1"/>
  <c r="DN92" i="1" l="1" a="1"/>
  <c r="DN92" i="1" s="1"/>
  <c r="DL92" i="1" a="1"/>
  <c r="DL92" i="1" s="1"/>
  <c r="DM92" i="1" a="1"/>
  <c r="DM92" i="1" s="1"/>
  <c r="DP92" i="1"/>
  <c r="DO92" i="1" a="1"/>
  <c r="DO92" i="1" s="1"/>
  <c r="AS93" i="4"/>
  <c r="BL93" i="4"/>
  <c r="BH93" i="4"/>
  <c r="BJ93" i="4"/>
  <c r="BO93" i="4" l="1"/>
  <c r="AX93" i="4"/>
  <c r="BM93" i="4"/>
  <c r="AE93" i="4"/>
  <c r="DQ92" i="1"/>
  <c r="DR92" i="1" s="1"/>
  <c r="CW92" i="1" s="1"/>
  <c r="DB93" i="1" s="1"/>
  <c r="DA93" i="1"/>
  <c r="AK93" i="1" s="1"/>
  <c r="BN93" i="4"/>
  <c r="AH93" i="4"/>
  <c r="AM93" i="1" a="1"/>
  <c r="AM93" i="1" l="1"/>
  <c r="J93" i="4"/>
  <c r="AJ93" i="4"/>
  <c r="Q93" i="4" s="1"/>
  <c r="AL93" i="1"/>
  <c r="D93" i="4"/>
  <c r="AI93" i="4"/>
  <c r="AJ93" i="1" a="1"/>
  <c r="AJ93" i="1" l="1"/>
  <c r="K93" i="4"/>
  <c r="AC94" i="4" s="1"/>
  <c r="Z94" i="4" s="1"/>
  <c r="AL93" i="4"/>
  <c r="AN93" i="1"/>
  <c r="CH93" i="1" s="1"/>
  <c r="AO93" i="1" s="1"/>
  <c r="F93" i="4"/>
  <c r="AB94" i="4" s="1"/>
  <c r="Y94" i="4" s="1"/>
  <c r="P93" i="4"/>
  <c r="R93" i="4" s="1"/>
  <c r="AD94" i="4" s="1"/>
  <c r="AA94" i="4" s="1"/>
  <c r="AK93" i="4" l="1"/>
  <c r="W93" i="4"/>
  <c r="X93" i="4" s="1"/>
  <c r="AV93" i="4"/>
  <c r="AR95" i="4"/>
  <c r="AT93" i="4"/>
  <c r="AT94" i="4" s="1"/>
  <c r="AP95" i="4"/>
  <c r="BG94" i="4"/>
  <c r="AP93" i="1"/>
  <c r="B93" i="4"/>
  <c r="B93" i="1" s="1"/>
  <c r="BK94" i="4"/>
  <c r="AQ95" i="4"/>
  <c r="AU93" i="4"/>
  <c r="BI94" i="4"/>
  <c r="H94" i="4" l="1"/>
  <c r="D94" i="1" s="1"/>
  <c r="AG94" i="4"/>
  <c r="C94" i="4"/>
  <c r="C94" i="1" s="1"/>
  <c r="AF94" i="4"/>
  <c r="O94" i="4"/>
  <c r="E94" i="1" s="1"/>
  <c r="AY94" i="4"/>
  <c r="F93" i="1"/>
  <c r="AN93" i="4"/>
  <c r="AM93" i="4" s="1"/>
  <c r="G93" i="1" s="1"/>
  <c r="S93" i="4"/>
  <c r="AV94" i="4"/>
  <c r="E94" i="4" l="1"/>
  <c r="CS93" i="1" a="1"/>
  <c r="CS93" i="1" s="1"/>
  <c r="CU93" i="1" a="1"/>
  <c r="CU93" i="1" s="1"/>
  <c r="CT93" i="1" a="1"/>
  <c r="CT93" i="1" s="1"/>
  <c r="CV93" i="1" a="1"/>
  <c r="CV93" i="1" s="1"/>
  <c r="H93" i="1"/>
  <c r="AW93" i="4"/>
  <c r="T93" i="4"/>
  <c r="U93" i="4" s="1"/>
  <c r="I93" i="1" s="1"/>
  <c r="I94" i="4"/>
  <c r="DE93" i="1" l="1"/>
  <c r="DF93" i="1"/>
  <c r="CY93" i="1" a="1"/>
  <c r="CY93" i="1" s="1"/>
  <c r="CX93" i="1" a="1"/>
  <c r="CX93" i="1" s="1"/>
  <c r="CZ93" i="1" a="1"/>
  <c r="CZ93" i="1" s="1"/>
  <c r="DD93" i="1"/>
  <c r="DG93" i="1"/>
  <c r="V93" i="4"/>
  <c r="AO94" i="4"/>
  <c r="DK93" i="1"/>
  <c r="DJ93" i="1"/>
  <c r="DI93" i="1"/>
  <c r="DH93" i="1"/>
  <c r="DO93" i="1" l="1" a="1"/>
  <c r="DO93" i="1" s="1"/>
  <c r="DL93" i="1" a="1"/>
  <c r="DL93" i="1" s="1"/>
  <c r="DM93" i="1" a="1"/>
  <c r="DM93" i="1" s="1"/>
  <c r="DN93" i="1" a="1"/>
  <c r="DN93" i="1" s="1"/>
  <c r="DP93" i="1"/>
  <c r="BL94" i="4"/>
  <c r="AS94" i="4"/>
  <c r="BH94" i="4"/>
  <c r="BJ94" i="4"/>
  <c r="T94" i="4"/>
  <c r="BO94" i="4" l="1"/>
  <c r="AX94" i="4"/>
  <c r="BM94" i="4"/>
  <c r="AE94" i="4"/>
  <c r="DA94" i="1"/>
  <c r="AK94" i="1" s="1"/>
  <c r="DQ93" i="1"/>
  <c r="DR93" i="1" s="1"/>
  <c r="CW93" i="1" s="1"/>
  <c r="DB94" i="1" s="1"/>
  <c r="BN94" i="4"/>
  <c r="AH94" i="4"/>
  <c r="AM94" i="1" a="1"/>
  <c r="AM94" i="1" l="1"/>
  <c r="AL94" i="1"/>
  <c r="D94" i="4"/>
  <c r="AI94" i="4"/>
  <c r="J94" i="4"/>
  <c r="AJ94" i="4"/>
  <c r="Q94" i="4" s="1"/>
  <c r="AJ94" i="1" a="1"/>
  <c r="AJ94" i="1" l="1"/>
  <c r="K94" i="4"/>
  <c r="AC95" i="4" s="1"/>
  <c r="Z95" i="4" s="1"/>
  <c r="AL94" i="4"/>
  <c r="F94" i="4"/>
  <c r="AB95" i="4" s="1"/>
  <c r="Y95" i="4" s="1"/>
  <c r="P94" i="4"/>
  <c r="R94" i="4" s="1"/>
  <c r="AD95" i="4" s="1"/>
  <c r="AA95" i="4" s="1"/>
  <c r="AN94" i="1"/>
  <c r="CH94" i="1" s="1"/>
  <c r="AO94" i="1" s="1"/>
  <c r="BK95" i="4" l="1"/>
  <c r="AR96" i="4"/>
  <c r="BG95" i="4"/>
  <c r="AP96" i="4"/>
  <c r="AK94" i="4"/>
  <c r="B94" i="4" s="1"/>
  <c r="AP94" i="1"/>
  <c r="AQ96" i="4"/>
  <c r="W94" i="4"/>
  <c r="X94" i="4" s="1"/>
  <c r="AU94" i="4"/>
  <c r="BI95" i="4"/>
  <c r="B94" i="1" l="1"/>
  <c r="H95" i="4"/>
  <c r="D95" i="1" s="1"/>
  <c r="AG95" i="4"/>
  <c r="C95" i="4"/>
  <c r="C95" i="1" s="1"/>
  <c r="AF95" i="4"/>
  <c r="S94" i="4"/>
  <c r="U94" i="4" s="1"/>
  <c r="I94" i="1" s="1"/>
  <c r="AN94" i="4"/>
  <c r="AM94" i="4" s="1"/>
  <c r="G94" i="1" s="1"/>
  <c r="F94" i="1"/>
  <c r="O95" i="4"/>
  <c r="E95" i="1" s="1"/>
  <c r="AY95" i="4"/>
  <c r="I95" i="4" l="1"/>
  <c r="CS94" i="1" a="1"/>
  <c r="CS94" i="1" s="1"/>
  <c r="CV94" i="1" a="1"/>
  <c r="CV94" i="1" s="1"/>
  <c r="CP94" i="1"/>
  <c r="CT94" i="1" a="1"/>
  <c r="CT94" i="1" s="1"/>
  <c r="CU94" i="1" a="1"/>
  <c r="CU94" i="1" s="1"/>
  <c r="E95" i="4"/>
  <c r="H94" i="1"/>
  <c r="AW94" i="4"/>
  <c r="DE94" i="1" l="1"/>
  <c r="DG94" i="1"/>
  <c r="DD94" i="1"/>
  <c r="V94" i="4"/>
  <c r="AO95" i="4"/>
  <c r="DF94" i="1"/>
  <c r="DK94" i="1"/>
  <c r="DJ94" i="1"/>
  <c r="DH94" i="1"/>
  <c r="DI94" i="1"/>
  <c r="DO94" i="1" l="1" a="1"/>
  <c r="DO94" i="1" s="1"/>
  <c r="DN94" i="1" a="1"/>
  <c r="DN94" i="1" s="1"/>
  <c r="DP94" i="1"/>
  <c r="DM94" i="1" a="1"/>
  <c r="DM94" i="1" s="1"/>
  <c r="DL94" i="1" a="1"/>
  <c r="DL94" i="1" s="1"/>
  <c r="AS95" i="4"/>
  <c r="BH95" i="4"/>
  <c r="BL95" i="4"/>
  <c r="BJ95" i="4"/>
  <c r="BM95" i="4" l="1"/>
  <c r="AE95" i="4"/>
  <c r="BO95" i="4"/>
  <c r="AX95" i="4"/>
  <c r="DQ94" i="1"/>
  <c r="DR94" i="1" s="1"/>
  <c r="CW94" i="1" s="1"/>
  <c r="DA95" i="1"/>
  <c r="AK95" i="1" s="1"/>
  <c r="BN95" i="4"/>
  <c r="AH95" i="4"/>
  <c r="DB95" i="1" l="1"/>
  <c r="CP95" i="1"/>
  <c r="CP96" i="1" s="1"/>
  <c r="CP97" i="1" s="1"/>
  <c r="CP98" i="1" s="1"/>
  <c r="J95" i="4"/>
  <c r="AJ95" i="4"/>
  <c r="Q95" i="4" s="1"/>
  <c r="D95" i="4"/>
  <c r="AI95" i="4"/>
  <c r="AM95" i="1" a="1"/>
  <c r="AJ95" i="1" a="1"/>
  <c r="AJ95" i="1" l="1"/>
  <c r="AM95" i="1"/>
  <c r="F95" i="4"/>
  <c r="AB96" i="4" s="1"/>
  <c r="Y96" i="4" s="1"/>
  <c r="K95" i="4"/>
  <c r="AC96" i="4" s="1"/>
  <c r="Z96" i="4" s="1"/>
  <c r="AL95" i="4"/>
  <c r="P95" i="4"/>
  <c r="R95" i="4" s="1"/>
  <c r="AD96" i="4" s="1"/>
  <c r="AA96" i="4" s="1"/>
  <c r="AL95" i="1"/>
  <c r="AK95" i="4" l="1"/>
  <c r="AV95" i="4"/>
  <c r="AV96" i="4" s="1"/>
  <c r="AR97" i="4"/>
  <c r="BK96" i="4"/>
  <c r="AP97" i="4"/>
  <c r="AT95" i="4"/>
  <c r="AT96" i="4" s="1"/>
  <c r="BG96" i="4"/>
  <c r="B95" i="4"/>
  <c r="AN95" i="1"/>
  <c r="CH95" i="1" s="1"/>
  <c r="AO95" i="1" s="1"/>
  <c r="W95" i="4"/>
  <c r="X95" i="4" s="1"/>
  <c r="AQ97" i="4"/>
  <c r="AU95" i="4"/>
  <c r="BI96" i="4"/>
  <c r="C96" i="4" l="1"/>
  <c r="C96" i="1" s="1"/>
  <c r="AF96" i="4"/>
  <c r="AN95" i="4"/>
  <c r="AM95" i="4" s="1"/>
  <c r="G95" i="1" s="1"/>
  <c r="F95" i="1"/>
  <c r="S95" i="4"/>
  <c r="AP95" i="1"/>
  <c r="B95" i="1"/>
  <c r="O96" i="4"/>
  <c r="E96" i="1" s="1"/>
  <c r="AY96" i="4"/>
  <c r="H96" i="4"/>
  <c r="D96" i="1" s="1"/>
  <c r="AG96" i="4"/>
  <c r="AW95" i="4" l="1"/>
  <c r="H95" i="1"/>
  <c r="T95" i="4"/>
  <c r="U95" i="4" s="1"/>
  <c r="I95" i="1" s="1"/>
  <c r="CT95" i="1" a="1"/>
  <c r="CT95" i="1" s="1"/>
  <c r="CU95" i="1" a="1"/>
  <c r="CU95" i="1" s="1"/>
  <c r="CV95" i="1" a="1"/>
  <c r="CV95" i="1" s="1"/>
  <c r="CS95" i="1" a="1"/>
  <c r="CS95" i="1" s="1"/>
  <c r="E96" i="4"/>
  <c r="I96" i="4"/>
  <c r="DG95" i="1" l="1"/>
  <c r="DE95" i="1"/>
  <c r="DF95" i="1"/>
  <c r="DD95" i="1"/>
  <c r="V95" i="4"/>
  <c r="AO96" i="4"/>
  <c r="DK95" i="1"/>
  <c r="DJ95" i="1"/>
  <c r="DI95" i="1"/>
  <c r="DH95" i="1"/>
  <c r="DO95" i="1" l="1" a="1"/>
  <c r="DO95" i="1" s="1"/>
  <c r="DM95" i="1" a="1"/>
  <c r="DM95" i="1" s="1"/>
  <c r="DN95" i="1" a="1"/>
  <c r="DN95" i="1" s="1"/>
  <c r="DP95" i="1"/>
  <c r="DL95" i="1" a="1"/>
  <c r="DL95" i="1" s="1"/>
  <c r="BJ96" i="4"/>
  <c r="BL96" i="4"/>
  <c r="BH96" i="4"/>
  <c r="AS96" i="4"/>
  <c r="T96" i="4"/>
  <c r="BO96" i="4" l="1"/>
  <c r="AX96" i="4"/>
  <c r="BN96" i="4"/>
  <c r="AH96" i="4"/>
  <c r="BM96" i="4"/>
  <c r="AE96" i="4"/>
  <c r="DQ95" i="1"/>
  <c r="DR95" i="1" s="1"/>
  <c r="CW95" i="1" s="1"/>
  <c r="DB96" i="1" s="1"/>
  <c r="DA96" i="1"/>
  <c r="AK96" i="1" s="1"/>
  <c r="AM96" i="1" a="1"/>
  <c r="AM96" i="1" l="1"/>
  <c r="AL96" i="1"/>
  <c r="J96" i="4"/>
  <c r="AJ96" i="4"/>
  <c r="Q96" i="4" s="1"/>
  <c r="D96" i="4"/>
  <c r="AI96" i="4"/>
  <c r="AJ96" i="1" a="1"/>
  <c r="AJ96" i="1" l="1"/>
  <c r="F96" i="4"/>
  <c r="AB97" i="4" s="1"/>
  <c r="Y97" i="4" s="1"/>
  <c r="K96" i="4"/>
  <c r="AC97" i="4" s="1"/>
  <c r="Z97" i="4" s="1"/>
  <c r="AL96" i="4"/>
  <c r="AN96" i="1"/>
  <c r="CH96" i="1" s="1"/>
  <c r="AO96" i="1" s="1"/>
  <c r="P96" i="4"/>
  <c r="AK96" i="4" s="1"/>
  <c r="AP96" i="1" l="1"/>
  <c r="B96" i="4"/>
  <c r="AQ98" i="4"/>
  <c r="AU96" i="4"/>
  <c r="BI97" i="4"/>
  <c r="R96" i="4"/>
  <c r="AD97" i="4" s="1"/>
  <c r="AA97" i="4" s="1"/>
  <c r="AP98" i="4"/>
  <c r="BG97" i="4"/>
  <c r="W96" i="4" l="1"/>
  <c r="X96" i="4" s="1"/>
  <c r="AN96" i="4" s="1"/>
  <c r="AM96" i="4" s="1"/>
  <c r="G96" i="1" s="1"/>
  <c r="H97" i="4"/>
  <c r="D97" i="1" s="1"/>
  <c r="AG97" i="4"/>
  <c r="C97" i="4"/>
  <c r="C97" i="1" s="1"/>
  <c r="AF97" i="4"/>
  <c r="F96" i="1"/>
  <c r="S96" i="4"/>
  <c r="U96" i="4" s="1"/>
  <c r="I96" i="1" s="1"/>
  <c r="AR98" i="4"/>
  <c r="BK97" i="4"/>
  <c r="B96" i="1"/>
  <c r="E97" i="4" l="1"/>
  <c r="CV96" i="1" a="1"/>
  <c r="CV96" i="1" s="1"/>
  <c r="CU96" i="1" a="1"/>
  <c r="CU96" i="1" s="1"/>
  <c r="CT96" i="1" a="1"/>
  <c r="CT96" i="1" s="1"/>
  <c r="CS96" i="1" a="1"/>
  <c r="CS96" i="1" s="1"/>
  <c r="O97" i="4"/>
  <c r="E97" i="1" s="1"/>
  <c r="AY97" i="4"/>
  <c r="I97" i="4"/>
  <c r="AW96" i="4"/>
  <c r="H96" i="1"/>
  <c r="DD96" i="1" l="1"/>
  <c r="DE96" i="1"/>
  <c r="DF96" i="1"/>
  <c r="DG96" i="1"/>
  <c r="V96" i="4"/>
  <c r="AO97" i="4"/>
  <c r="DJ96" i="1"/>
  <c r="DH96" i="1"/>
  <c r="DI96" i="1"/>
  <c r="DK96" i="1"/>
  <c r="DL96" i="1" l="1" a="1"/>
  <c r="DL96" i="1" s="1"/>
  <c r="DO96" i="1" a="1"/>
  <c r="DO96" i="1" s="1"/>
  <c r="DN96" i="1" a="1"/>
  <c r="DN96" i="1" s="1"/>
  <c r="DP96" i="1"/>
  <c r="DM96" i="1" a="1"/>
  <c r="DM96" i="1" s="1"/>
  <c r="AS97" i="4"/>
  <c r="BH97" i="4"/>
  <c r="BJ97" i="4"/>
  <c r="BL97" i="4"/>
  <c r="BM97" i="4" l="1"/>
  <c r="AE97" i="4"/>
  <c r="BN97" i="4"/>
  <c r="AH97" i="4"/>
  <c r="DQ96" i="1"/>
  <c r="DR96" i="1" s="1"/>
  <c r="CW96" i="1" s="1"/>
  <c r="DB97" i="1" s="1"/>
  <c r="DA97" i="1"/>
  <c r="AK97" i="1" s="1"/>
  <c r="BO97" i="4"/>
  <c r="AX97" i="4"/>
  <c r="AM97" i="1" a="1"/>
  <c r="AM97" i="1" l="1"/>
  <c r="AL97" i="1"/>
  <c r="J97" i="4"/>
  <c r="AJ97" i="4"/>
  <c r="Q97" i="4" s="1"/>
  <c r="D97" i="4"/>
  <c r="AI97" i="4"/>
  <c r="AJ97" i="1" a="1"/>
  <c r="AJ97" i="1" l="1"/>
  <c r="F97" i="4"/>
  <c r="AB98" i="4" s="1"/>
  <c r="Y98" i="4" s="1"/>
  <c r="K97" i="4"/>
  <c r="AC98" i="4" s="1"/>
  <c r="Z98" i="4" s="1"/>
  <c r="AL97" i="4"/>
  <c r="AN97" i="1"/>
  <c r="CH97" i="1" s="1"/>
  <c r="AO97" i="1" s="1"/>
  <c r="P97" i="4"/>
  <c r="R97" i="4" s="1"/>
  <c r="AD98" i="4" s="1"/>
  <c r="AA98" i="4" s="1"/>
  <c r="AR99" i="4" l="1"/>
  <c r="AV97" i="4"/>
  <c r="AV98" i="4" s="1"/>
  <c r="BK98" i="4"/>
  <c r="AP97" i="1"/>
  <c r="AK97" i="4"/>
  <c r="B97" i="4" s="1"/>
  <c r="AP99" i="4"/>
  <c r="AT97" i="4"/>
  <c r="AT98" i="4" s="1"/>
  <c r="BG98" i="4"/>
  <c r="AQ99" i="4"/>
  <c r="W97" i="4"/>
  <c r="X97" i="4" s="1"/>
  <c r="AU97" i="4"/>
  <c r="BI98" i="4"/>
  <c r="H98" i="4" l="1"/>
  <c r="D98" i="1" s="1"/>
  <c r="AG98" i="4"/>
  <c r="B97" i="1"/>
  <c r="O98" i="4"/>
  <c r="E98" i="1" s="1"/>
  <c r="AY98" i="4"/>
  <c r="S97" i="4"/>
  <c r="AN97" i="4"/>
  <c r="AM97" i="4" s="1"/>
  <c r="G97" i="1" s="1"/>
  <c r="F97" i="1"/>
  <c r="C98" i="4"/>
  <c r="C98" i="1" s="1"/>
  <c r="AF98" i="4"/>
  <c r="CU97" i="1" l="1" a="1"/>
  <c r="CU97" i="1" s="1"/>
  <c r="CV97" i="1" a="1"/>
  <c r="CV97" i="1" s="1"/>
  <c r="CS97" i="1" a="1"/>
  <c r="CS97" i="1" s="1"/>
  <c r="CT97" i="1" a="1"/>
  <c r="CT97" i="1" s="1"/>
  <c r="I98" i="4"/>
  <c r="H97" i="1"/>
  <c r="AW97" i="4"/>
  <c r="T97" i="4"/>
  <c r="U97" i="4" s="1"/>
  <c r="I97" i="1" s="1"/>
  <c r="E98" i="4"/>
  <c r="AO98" i="4" l="1"/>
  <c r="V97" i="4"/>
  <c r="DE97" i="1"/>
  <c r="DD97" i="1"/>
  <c r="DG97" i="1"/>
  <c r="DF97" i="1"/>
  <c r="DJ97" i="1"/>
  <c r="DK97" i="1"/>
  <c r="DI97" i="1"/>
  <c r="DH97" i="1"/>
  <c r="DL97" i="1" l="1" a="1"/>
  <c r="DL97" i="1" s="1"/>
  <c r="DN97" i="1" a="1"/>
  <c r="DN97" i="1" s="1"/>
  <c r="DP97" i="1"/>
  <c r="DO97" i="1" a="1"/>
  <c r="DO97" i="1" s="1"/>
  <c r="DM97" i="1" a="1"/>
  <c r="DM97" i="1" s="1"/>
  <c r="BL98" i="4"/>
  <c r="AS98" i="4"/>
  <c r="BJ98" i="4"/>
  <c r="BH98" i="4"/>
  <c r="T98" i="4"/>
  <c r="BO98" i="4" l="1"/>
  <c r="AX98" i="4"/>
  <c r="BN98" i="4"/>
  <c r="AH98" i="4"/>
  <c r="DQ97" i="1"/>
  <c r="DR97" i="1" s="1"/>
  <c r="CW97" i="1" s="1"/>
  <c r="DB98" i="1" s="1"/>
  <c r="DA98" i="1"/>
  <c r="AK98" i="1" s="1"/>
  <c r="BM98" i="4"/>
  <c r="AE98" i="4"/>
  <c r="AM98" i="1" a="1"/>
  <c r="AM98" i="1" l="1"/>
  <c r="AL98" i="1"/>
  <c r="J98" i="4"/>
  <c r="AJ98" i="4"/>
  <c r="Q98" i="4" s="1"/>
  <c r="D98" i="4"/>
  <c r="AI98" i="4"/>
  <c r="AJ98" i="1" a="1"/>
  <c r="AJ98" i="1" l="1"/>
  <c r="F98" i="4"/>
  <c r="AB99" i="4" s="1"/>
  <c r="Y99" i="4" s="1"/>
  <c r="K98" i="4"/>
  <c r="AC99" i="4" s="1"/>
  <c r="Z99" i="4" s="1"/>
  <c r="AL98" i="4"/>
  <c r="AN98" i="1"/>
  <c r="CH98" i="1" s="1"/>
  <c r="AO98" i="1" s="1"/>
  <c r="P98" i="4"/>
  <c r="AK98" i="4" s="1"/>
  <c r="B98" i="4" l="1"/>
  <c r="AQ100" i="4"/>
  <c r="AU98" i="4"/>
  <c r="BI99" i="4"/>
  <c r="AP98" i="1"/>
  <c r="R98" i="4"/>
  <c r="AD99" i="4" s="1"/>
  <c r="AA99" i="4" s="1"/>
  <c r="AP100" i="4"/>
  <c r="BG99" i="4"/>
  <c r="W98" i="4" l="1"/>
  <c r="X98" i="4" s="1"/>
  <c r="AN98" i="4" s="1"/>
  <c r="AM98" i="4" s="1"/>
  <c r="G98" i="1" s="1"/>
  <c r="S98" i="4"/>
  <c r="F98" i="1"/>
  <c r="H99" i="4"/>
  <c r="D99" i="1" s="1"/>
  <c r="AG99" i="4"/>
  <c r="C99" i="4"/>
  <c r="C99" i="1" s="1"/>
  <c r="AF99" i="4"/>
  <c r="AR100" i="4"/>
  <c r="BK99" i="4"/>
  <c r="B98" i="1"/>
  <c r="U98" i="4"/>
  <c r="I98" i="1" s="1"/>
  <c r="I99" i="4" l="1"/>
  <c r="CT98" i="1" a="1"/>
  <c r="CT98" i="1" s="1"/>
  <c r="CS98" i="1" a="1"/>
  <c r="CS98" i="1" s="1"/>
  <c r="CU98" i="1" a="1"/>
  <c r="CU98" i="1" s="1"/>
  <c r="CV98" i="1" a="1"/>
  <c r="CV98" i="1" s="1"/>
  <c r="O99" i="4"/>
  <c r="E99" i="1" s="1"/>
  <c r="AY99" i="4"/>
  <c r="E99" i="4"/>
  <c r="H98" i="1"/>
  <c r="AW98" i="4"/>
  <c r="DG98" i="1" l="1"/>
  <c r="DF98" i="1"/>
  <c r="DD98" i="1"/>
  <c r="CX98" i="1" a="1"/>
  <c r="CX98" i="1" s="1"/>
  <c r="CY98" i="1" a="1"/>
  <c r="CY98" i="1" s="1"/>
  <c r="CZ98" i="1" a="1"/>
  <c r="CZ98" i="1" s="1"/>
  <c r="DE98" i="1"/>
  <c r="V98" i="4"/>
  <c r="AO99" i="4"/>
  <c r="DI98" i="1"/>
  <c r="DK98" i="1"/>
  <c r="DJ98" i="1"/>
  <c r="DH98" i="1"/>
  <c r="DO98" i="1" l="1" a="1"/>
  <c r="DO98" i="1" s="1"/>
  <c r="DN98" i="1" a="1"/>
  <c r="DN98" i="1" s="1"/>
  <c r="DL98" i="1" a="1"/>
  <c r="DL98" i="1" s="1"/>
  <c r="DP98" i="1"/>
  <c r="DM98" i="1" a="1"/>
  <c r="DM98" i="1" s="1"/>
  <c r="AS99" i="4"/>
  <c r="BH99" i="4"/>
  <c r="BL99" i="4"/>
  <c r="BJ99" i="4"/>
  <c r="BM99" i="4" l="1"/>
  <c r="AE99" i="4"/>
  <c r="DQ98" i="1"/>
  <c r="DR98" i="1" s="1"/>
  <c r="CW98" i="1" s="1"/>
  <c r="DB99" i="1" s="1"/>
  <c r="DA99" i="1"/>
  <c r="AK99" i="1" s="1"/>
  <c r="BN99" i="4"/>
  <c r="AH99" i="4"/>
  <c r="BO99" i="4"/>
  <c r="AX99" i="4"/>
  <c r="AM99" i="1" a="1"/>
  <c r="AM99" i="1" l="1"/>
  <c r="J99" i="4"/>
  <c r="AJ99" i="4"/>
  <c r="Q99" i="4" s="1"/>
  <c r="AL99" i="1"/>
  <c r="D99" i="4"/>
  <c r="AI99" i="4"/>
  <c r="AJ99" i="1" a="1"/>
  <c r="AJ99" i="1" l="1"/>
  <c r="F99" i="4"/>
  <c r="AB100" i="4" s="1"/>
  <c r="Y100" i="4" s="1"/>
  <c r="K99" i="4"/>
  <c r="AC100" i="4" s="1"/>
  <c r="Z100" i="4" s="1"/>
  <c r="AL99" i="4"/>
  <c r="AN99" i="1"/>
  <c r="CH99" i="1" s="1"/>
  <c r="AO99" i="1" s="1"/>
  <c r="P99" i="4"/>
  <c r="AK99" i="4" s="1"/>
  <c r="B99" i="4" l="1"/>
  <c r="AP99" i="1"/>
  <c r="AQ101" i="4"/>
  <c r="AU99" i="4"/>
  <c r="BI100" i="4"/>
  <c r="R99" i="4"/>
  <c r="AD100" i="4" s="1"/>
  <c r="AA100" i="4" s="1"/>
  <c r="AP101" i="4"/>
  <c r="AT99" i="4"/>
  <c r="AT100" i="4" s="1"/>
  <c r="BG100" i="4"/>
  <c r="W99" i="4" l="1"/>
  <c r="X99" i="4" s="1"/>
  <c r="AN99" i="4" s="1"/>
  <c r="AM99" i="4" s="1"/>
  <c r="G99" i="1" s="1"/>
  <c r="H100" i="4"/>
  <c r="D100" i="1" s="1"/>
  <c r="AG100" i="4"/>
  <c r="C100" i="4"/>
  <c r="C100" i="1" s="1"/>
  <c r="AF100" i="4"/>
  <c r="S99" i="4"/>
  <c r="F99" i="1"/>
  <c r="AV99" i="4"/>
  <c r="AV100" i="4" s="1"/>
  <c r="AR101" i="4"/>
  <c r="BK100" i="4"/>
  <c r="B99" i="1"/>
  <c r="H99" i="1" l="1"/>
  <c r="AW99" i="4"/>
  <c r="T99" i="4"/>
  <c r="U99" i="4" s="1"/>
  <c r="I99" i="1" s="1"/>
  <c r="E100" i="4"/>
  <c r="O100" i="4"/>
  <c r="E100" i="1" s="1"/>
  <c r="AY100" i="4"/>
  <c r="I100" i="4"/>
  <c r="CS99" i="1" a="1"/>
  <c r="CS99" i="1" s="1"/>
  <c r="CV99" i="1" a="1"/>
  <c r="CV99" i="1" s="1"/>
  <c r="CT99" i="1" a="1"/>
  <c r="CT99" i="1" s="1"/>
  <c r="CU99" i="1" a="1"/>
  <c r="CU99" i="1" s="1"/>
  <c r="CP99" i="1"/>
  <c r="DE99" i="1" l="1"/>
  <c r="DD99" i="1"/>
  <c r="DG99" i="1"/>
  <c r="DF99" i="1"/>
  <c r="V99" i="4"/>
  <c r="AO100" i="4"/>
  <c r="DJ99" i="1"/>
  <c r="DK99" i="1"/>
  <c r="DI99" i="1"/>
  <c r="DH99" i="1"/>
  <c r="DM99" i="1" l="1" a="1"/>
  <c r="DM99" i="1" s="1"/>
  <c r="DP99" i="1"/>
  <c r="DL99" i="1" a="1"/>
  <c r="DL99" i="1" s="1"/>
  <c r="DN99" i="1" a="1"/>
  <c r="DN99" i="1" s="1"/>
  <c r="DO99" i="1" a="1"/>
  <c r="DO99" i="1" s="1"/>
  <c r="BH100" i="4"/>
  <c r="AS100" i="4"/>
  <c r="BJ100" i="4"/>
  <c r="BL100" i="4"/>
  <c r="T100" i="4"/>
  <c r="BN100" i="4" l="1"/>
  <c r="AH100" i="4"/>
  <c r="BM100" i="4"/>
  <c r="AE100" i="4"/>
  <c r="DQ99" i="1"/>
  <c r="DR99" i="1" s="1"/>
  <c r="CW99" i="1" s="1"/>
  <c r="DA100" i="1"/>
  <c r="AK100" i="1" s="1"/>
  <c r="BO100" i="4"/>
  <c r="AX100" i="4"/>
  <c r="D100" i="4" l="1"/>
  <c r="AI100" i="4"/>
  <c r="J100" i="4"/>
  <c r="AJ100" i="4"/>
  <c r="Q100" i="4" s="1"/>
  <c r="DB100" i="1"/>
  <c r="CP100" i="1"/>
  <c r="CP101" i="1" s="1"/>
  <c r="CP102" i="1" s="1"/>
  <c r="CP103" i="1" s="1"/>
  <c r="AM100" i="1" a="1"/>
  <c r="AJ100" i="1" a="1"/>
  <c r="AJ100" i="1" l="1"/>
  <c r="AM100" i="1"/>
  <c r="AL100" i="1"/>
  <c r="K100" i="4"/>
  <c r="AC101" i="4" s="1"/>
  <c r="Z101" i="4" s="1"/>
  <c r="AL100" i="4"/>
  <c r="P100" i="4"/>
  <c r="AK100" i="4" s="1"/>
  <c r="F100" i="4"/>
  <c r="AB101" i="4" s="1"/>
  <c r="Y101" i="4" s="1"/>
  <c r="R100" i="4" l="1"/>
  <c r="AD101" i="4" s="1"/>
  <c r="AA101" i="4" s="1"/>
  <c r="B100" i="4"/>
  <c r="AQ102" i="4"/>
  <c r="AU100" i="4"/>
  <c r="BI101" i="4"/>
  <c r="AP102" i="4"/>
  <c r="BG101" i="4"/>
  <c r="AN100" i="1"/>
  <c r="CH100" i="1" s="1"/>
  <c r="AO100" i="1" s="1"/>
  <c r="W100" i="4" l="1"/>
  <c r="X100" i="4" s="1"/>
  <c r="AN100" i="4" s="1"/>
  <c r="AM100" i="4" s="1"/>
  <c r="G100" i="1" s="1"/>
  <c r="BK101" i="4"/>
  <c r="AR102" i="4"/>
  <c r="AP100" i="1"/>
  <c r="H101" i="4"/>
  <c r="D101" i="1" s="1"/>
  <c r="AG101" i="4"/>
  <c r="C101" i="4"/>
  <c r="C101" i="1" s="1"/>
  <c r="AF101" i="4"/>
  <c r="B100" i="1"/>
  <c r="U100" i="4"/>
  <c r="I100" i="1" s="1"/>
  <c r="S100" i="4"/>
  <c r="F100" i="1"/>
  <c r="AY101" i="4"/>
  <c r="O101" i="4" l="1"/>
  <c r="E101" i="1" s="1"/>
  <c r="E101" i="4"/>
  <c r="CU100" i="1" a="1"/>
  <c r="CU100" i="1" s="1"/>
  <c r="CV100" i="1" a="1"/>
  <c r="CV100" i="1" s="1"/>
  <c r="CS100" i="1" a="1"/>
  <c r="CS100" i="1" s="1"/>
  <c r="CT100" i="1" a="1"/>
  <c r="CT100" i="1" s="1"/>
  <c r="I101" i="4"/>
  <c r="H100" i="1"/>
  <c r="AW100" i="4"/>
  <c r="DE100" i="1" l="1"/>
  <c r="DD100" i="1"/>
  <c r="DG100" i="1"/>
  <c r="DF100" i="1"/>
  <c r="F101" i="4"/>
  <c r="AB102" i="4" s="1"/>
  <c r="Y102" i="4" s="1"/>
  <c r="AO101" i="4"/>
  <c r="V100" i="4"/>
  <c r="DI100" i="1"/>
  <c r="DH100" i="1"/>
  <c r="DK100" i="1"/>
  <c r="DJ100" i="1"/>
  <c r="DP100" i="1" l="1"/>
  <c r="DM100" i="1" a="1"/>
  <c r="DM100" i="1" s="1"/>
  <c r="DL100" i="1" a="1"/>
  <c r="DL100" i="1" s="1"/>
  <c r="DN100" i="1" a="1"/>
  <c r="DN100" i="1" s="1"/>
  <c r="DO100" i="1" a="1"/>
  <c r="DO100" i="1" s="1"/>
  <c r="BL101" i="4"/>
  <c r="BJ101" i="4"/>
  <c r="BH101" i="4"/>
  <c r="AS101" i="4"/>
  <c r="AP103" i="4"/>
  <c r="BM101" i="4" l="1"/>
  <c r="AE101" i="4"/>
  <c r="BN101" i="4"/>
  <c r="AH101" i="4"/>
  <c r="AT101" i="4"/>
  <c r="BO101" i="4"/>
  <c r="AX101" i="4"/>
  <c r="C102" i="4"/>
  <c r="C102" i="1" s="1"/>
  <c r="AE102" i="4"/>
  <c r="D102" i="4" s="1"/>
  <c r="DA101" i="1"/>
  <c r="AK101" i="1" s="1"/>
  <c r="DQ100" i="1"/>
  <c r="DR100" i="1" s="1"/>
  <c r="CW100" i="1" s="1"/>
  <c r="DB101" i="1" s="1"/>
  <c r="AM101" i="1" a="1"/>
  <c r="AM101" i="1" l="1"/>
  <c r="J101" i="4"/>
  <c r="AJ101" i="4"/>
  <c r="Q101" i="4" s="1"/>
  <c r="R101" i="4" s="1"/>
  <c r="AD102" i="4" s="1"/>
  <c r="AA102" i="4" s="1"/>
  <c r="AL101" i="1"/>
  <c r="D101" i="4"/>
  <c r="BG102" i="4"/>
  <c r="AI101" i="4"/>
  <c r="AJ101" i="1" a="1"/>
  <c r="AJ101" i="1" l="1"/>
  <c r="AV101" i="4"/>
  <c r="AR103" i="4"/>
  <c r="K101" i="4"/>
  <c r="AC102" i="4" s="1"/>
  <c r="Z102" i="4" s="1"/>
  <c r="AL101" i="4"/>
  <c r="AN101" i="1"/>
  <c r="CH101" i="1" s="1"/>
  <c r="AO101" i="1" s="1"/>
  <c r="P101" i="4"/>
  <c r="AK101" i="4" s="1"/>
  <c r="BK102" i="4"/>
  <c r="AP101" i="1" l="1"/>
  <c r="B101" i="4"/>
  <c r="AQ103" i="4"/>
  <c r="W101" i="4"/>
  <c r="X101" i="4" s="1"/>
  <c r="AU101" i="4"/>
  <c r="BI102" i="4"/>
  <c r="O102" i="4"/>
  <c r="E102" i="1" s="1"/>
  <c r="AX102" i="4"/>
  <c r="H102" i="4" l="1"/>
  <c r="D102" i="1" s="1"/>
  <c r="AG102" i="4"/>
  <c r="AN101" i="4"/>
  <c r="AM101" i="4" s="1"/>
  <c r="G101" i="1" s="1"/>
  <c r="F101" i="1"/>
  <c r="S101" i="4"/>
  <c r="B101" i="1"/>
  <c r="AW101" i="4" l="1"/>
  <c r="T101" i="4" s="1"/>
  <c r="U101" i="4" s="1"/>
  <c r="I101" i="1" s="1"/>
  <c r="H101" i="1"/>
  <c r="CT101" i="1" a="1"/>
  <c r="CT101" i="1" s="1"/>
  <c r="CS101" i="1" a="1"/>
  <c r="CS101" i="1" s="1"/>
  <c r="CV101" i="1" a="1"/>
  <c r="CV101" i="1" s="1"/>
  <c r="CU101" i="1" a="1"/>
  <c r="CU101" i="1" s="1"/>
  <c r="I102" i="4"/>
  <c r="DF101" i="1" l="1"/>
  <c r="DD101" i="1"/>
  <c r="DE101" i="1"/>
  <c r="DG101" i="1"/>
  <c r="V101" i="4"/>
  <c r="AO102" i="4"/>
  <c r="DJ101" i="1"/>
  <c r="DK101" i="1"/>
  <c r="DI101" i="1"/>
  <c r="DH101" i="1"/>
  <c r="DM101" i="1" l="1" a="1"/>
  <c r="DM101" i="1" s="1"/>
  <c r="DN101" i="1" a="1"/>
  <c r="DN101" i="1" s="1"/>
  <c r="DL101" i="1" a="1"/>
  <c r="DL101" i="1" s="1"/>
  <c r="DP101" i="1"/>
  <c r="DO101" i="1" a="1"/>
  <c r="DO101" i="1" s="1"/>
  <c r="BL102" i="4"/>
  <c r="AS102" i="4"/>
  <c r="BJ102" i="4"/>
  <c r="BH102" i="4"/>
  <c r="BN102" i="4" l="1"/>
  <c r="AH102" i="4"/>
  <c r="BO102" i="4"/>
  <c r="AY102" i="4"/>
  <c r="AI102" i="4" s="1"/>
  <c r="DA102" i="1"/>
  <c r="AK102" i="1" s="1"/>
  <c r="DQ101" i="1"/>
  <c r="DR101" i="1" s="1"/>
  <c r="CW101" i="1" s="1"/>
  <c r="DB102" i="1" s="1"/>
  <c r="AF102" i="4"/>
  <c r="BM102" i="4"/>
  <c r="AM102" i="1" a="1"/>
  <c r="AM102" i="1" l="1"/>
  <c r="AL102" i="1"/>
  <c r="P102" i="4"/>
  <c r="AK102" i="4" s="1"/>
  <c r="AJ102" i="4"/>
  <c r="Q102" i="4" s="1"/>
  <c r="R102" i="4" s="1"/>
  <c r="AD103" i="4" s="1"/>
  <c r="AA103" i="4" s="1"/>
  <c r="E102" i="4"/>
  <c r="J102" i="4"/>
  <c r="K102" i="4" s="1"/>
  <c r="AC103" i="4" s="1"/>
  <c r="Z103" i="4" s="1"/>
  <c r="AJ102" i="1" a="1"/>
  <c r="BI103" i="4" l="1"/>
  <c r="AJ102" i="1"/>
  <c r="F102" i="4"/>
  <c r="AB103" i="4" s="1"/>
  <c r="Y103" i="4" s="1"/>
  <c r="AL102" i="4"/>
  <c r="B102" i="4" s="1"/>
  <c r="B102" i="1" s="1"/>
  <c r="AV102" i="4"/>
  <c r="AV103" i="4" s="1"/>
  <c r="AR104" i="4"/>
  <c r="BK103" i="4"/>
  <c r="AN102" i="1"/>
  <c r="CH102" i="1" s="1"/>
  <c r="AO102" i="1" s="1"/>
  <c r="W102" i="4"/>
  <c r="X102" i="4" s="1"/>
  <c r="AQ104" i="4"/>
  <c r="AU102" i="4"/>
  <c r="AU103" i="4" s="1"/>
  <c r="AP102" i="1" l="1"/>
  <c r="AN102" i="4"/>
  <c r="AM102" i="4" s="1"/>
  <c r="G102" i="1" s="1"/>
  <c r="F102" i="1"/>
  <c r="S102" i="4"/>
  <c r="AX103" i="4"/>
  <c r="O103" i="4"/>
  <c r="E103" i="1" s="1"/>
  <c r="AH103" i="4"/>
  <c r="J103" i="4" s="1"/>
  <c r="K103" i="4" s="1"/>
  <c r="AC104" i="4" s="1"/>
  <c r="Z104" i="4" s="1"/>
  <c r="H103" i="4"/>
  <c r="D103" i="1" s="1"/>
  <c r="AP104" i="4"/>
  <c r="AT102" i="4"/>
  <c r="AT103" i="4" s="1"/>
  <c r="BG103" i="4"/>
  <c r="AQ105" i="4" l="1"/>
  <c r="C103" i="4"/>
  <c r="C103" i="1" s="1"/>
  <c r="AE103" i="4"/>
  <c r="H102" i="1"/>
  <c r="AW102" i="4"/>
  <c r="T102" i="4"/>
  <c r="U102" i="4" s="1"/>
  <c r="I102" i="1" s="1"/>
  <c r="CU102" i="1" a="1"/>
  <c r="CU102" i="1" s="1"/>
  <c r="CS102" i="1" a="1"/>
  <c r="CS102" i="1" s="1"/>
  <c r="CT102" i="1" a="1"/>
  <c r="CT102" i="1" s="1"/>
  <c r="CV102" i="1" a="1"/>
  <c r="CV102" i="1" s="1"/>
  <c r="DG102" i="1" l="1"/>
  <c r="DD102" i="1"/>
  <c r="DF102" i="1"/>
  <c r="D103" i="4"/>
  <c r="AH104" i="4"/>
  <c r="J104" i="4" s="1"/>
  <c r="K104" i="4" s="1"/>
  <c r="AC105" i="4" s="1"/>
  <c r="Z105" i="4" s="1"/>
  <c r="H104" i="4"/>
  <c r="D104" i="1" s="1"/>
  <c r="DE102" i="1"/>
  <c r="V102" i="4"/>
  <c r="AO103" i="4"/>
  <c r="DK102" i="1"/>
  <c r="DJ102" i="1"/>
  <c r="DI102" i="1"/>
  <c r="DH102" i="1"/>
  <c r="DM102" i="1" l="1" a="1"/>
  <c r="DM102" i="1" s="1"/>
  <c r="DN102" i="1" a="1"/>
  <c r="DN102" i="1" s="1"/>
  <c r="DL102" i="1" a="1"/>
  <c r="DL102" i="1" s="1"/>
  <c r="DO102" i="1" a="1"/>
  <c r="DO102" i="1" s="1"/>
  <c r="DP102" i="1"/>
  <c r="AQ106" i="4"/>
  <c r="BH103" i="4"/>
  <c r="T103" i="4"/>
  <c r="BL103" i="4"/>
  <c r="BJ103" i="4"/>
  <c r="AS103" i="4"/>
  <c r="BN103" i="4" l="1"/>
  <c r="AG103" i="4"/>
  <c r="BO103" i="4"/>
  <c r="AY103" i="4"/>
  <c r="AI103" i="4" s="1"/>
  <c r="DQ102" i="1"/>
  <c r="DR102" i="1" s="1"/>
  <c r="CW102" i="1" s="1"/>
  <c r="DB103" i="1" s="1"/>
  <c r="DA103" i="1"/>
  <c r="AK103" i="1" s="1"/>
  <c r="AH105" i="4"/>
  <c r="J105" i="4" s="1"/>
  <c r="K105" i="4" s="1"/>
  <c r="AC106" i="4" s="1"/>
  <c r="Z106" i="4" s="1"/>
  <c r="H105" i="4"/>
  <c r="D105" i="1" s="1"/>
  <c r="BM103" i="4"/>
  <c r="AF103" i="4"/>
  <c r="AM103" i="1" a="1"/>
  <c r="AM103" i="1" l="1"/>
  <c r="AQ107" i="4"/>
  <c r="AL103" i="1"/>
  <c r="P103" i="4"/>
  <c r="AJ103" i="4"/>
  <c r="Q103" i="4" s="1"/>
  <c r="R103" i="4" s="1"/>
  <c r="AD104" i="4" s="1"/>
  <c r="AA104" i="4" s="1"/>
  <c r="E103" i="4"/>
  <c r="I103" i="4"/>
  <c r="BI104" i="4"/>
  <c r="AJ103" i="1" a="1"/>
  <c r="AJ103" i="1" l="1"/>
  <c r="AK103" i="4"/>
  <c r="F103" i="4"/>
  <c r="AB104" i="4" s="1"/>
  <c r="Y104" i="4" s="1"/>
  <c r="AL103" i="4"/>
  <c r="B103" i="4" s="1"/>
  <c r="H106" i="4"/>
  <c r="D106" i="1" s="1"/>
  <c r="AH106" i="4"/>
  <c r="J106" i="4" s="1"/>
  <c r="K106" i="4" s="1"/>
  <c r="AC107" i="4" s="1"/>
  <c r="Z107" i="4" s="1"/>
  <c r="BK104" i="4"/>
  <c r="AN103" i="1"/>
  <c r="CH103" i="1" s="1"/>
  <c r="AO103" i="1" s="1"/>
  <c r="AR105" i="4"/>
  <c r="AQ108" i="4" l="1"/>
  <c r="AP103" i="1"/>
  <c r="B103" i="1"/>
  <c r="O104" i="4"/>
  <c r="E104" i="1" s="1"/>
  <c r="AX104" i="4"/>
  <c r="AP105" i="4"/>
  <c r="BG104" i="4"/>
  <c r="W103" i="4"/>
  <c r="X103" i="4" s="1"/>
  <c r="S103" i="4" l="1"/>
  <c r="F103" i="1"/>
  <c r="AN103" i="4"/>
  <c r="AM103" i="4" s="1"/>
  <c r="G103" i="1" s="1"/>
  <c r="C104" i="4"/>
  <c r="C104" i="1" s="1"/>
  <c r="AE104" i="4"/>
  <c r="D104" i="4" s="1"/>
  <c r="H107" i="4"/>
  <c r="D107" i="1" s="1"/>
  <c r="AH107" i="4"/>
  <c r="J107" i="4" s="1"/>
  <c r="CV103" i="1" l="1" a="1"/>
  <c r="CV103" i="1" s="1"/>
  <c r="CU103" i="1" a="1"/>
  <c r="CU103" i="1" s="1"/>
  <c r="CT103" i="1" a="1"/>
  <c r="CT103" i="1" s="1"/>
  <c r="CS103" i="1" a="1"/>
  <c r="CS103" i="1" s="1"/>
  <c r="H103" i="1"/>
  <c r="AW103" i="4"/>
  <c r="U103" i="4"/>
  <c r="I103" i="1" s="1"/>
  <c r="DD103" i="1" l="1"/>
  <c r="CX103" i="1" a="1"/>
  <c r="CX103" i="1" s="1"/>
  <c r="CZ103" i="1" a="1"/>
  <c r="CZ103" i="1" s="1"/>
  <c r="CY103" i="1" a="1"/>
  <c r="CY103" i="1" s="1"/>
  <c r="DE103" i="1"/>
  <c r="DF103" i="1"/>
  <c r="DG103" i="1"/>
  <c r="AO104" i="4"/>
  <c r="V103" i="4"/>
  <c r="DJ103" i="1"/>
  <c r="DI103" i="1"/>
  <c r="DK103" i="1"/>
  <c r="DH103" i="1"/>
  <c r="DN103" i="1" l="1" a="1"/>
  <c r="DN103" i="1" s="1"/>
  <c r="DP103" i="1"/>
  <c r="DO103" i="1" a="1"/>
  <c r="DO103" i="1" s="1"/>
  <c r="DL103" i="1" a="1"/>
  <c r="DL103" i="1" s="1"/>
  <c r="DM103" i="1" a="1"/>
  <c r="DM103" i="1" s="1"/>
  <c r="BJ104" i="4"/>
  <c r="BH104" i="4"/>
  <c r="BL104" i="4"/>
  <c r="AS104" i="4"/>
  <c r="BO104" i="4" l="1"/>
  <c r="AY104" i="4"/>
  <c r="AI104" i="4" s="1"/>
  <c r="BM104" i="4"/>
  <c r="AF104" i="4"/>
  <c r="DA104" i="1"/>
  <c r="AK104" i="1" s="1"/>
  <c r="DQ103" i="1"/>
  <c r="DR103" i="1" s="1"/>
  <c r="CW103" i="1" s="1"/>
  <c r="DB104" i="1" s="1"/>
  <c r="AU104" i="4"/>
  <c r="BN104" i="4"/>
  <c r="AG104" i="4"/>
  <c r="AM104" i="1" a="1"/>
  <c r="AM104" i="1" l="1"/>
  <c r="E104" i="4"/>
  <c r="AJ104" i="4"/>
  <c r="Q104" i="4" s="1"/>
  <c r="R104" i="4" s="1"/>
  <c r="AD105" i="4" s="1"/>
  <c r="AA105" i="4" s="1"/>
  <c r="I104" i="4"/>
  <c r="BI105" i="4"/>
  <c r="P104" i="4"/>
  <c r="AL104" i="1"/>
  <c r="AJ104" i="1" a="1"/>
  <c r="AK104" i="4" l="1"/>
  <c r="AJ104" i="1"/>
  <c r="BK105" i="4"/>
  <c r="AL104" i="4"/>
  <c r="B104" i="4" s="1"/>
  <c r="B104" i="1" s="1"/>
  <c r="F104" i="4"/>
  <c r="AB105" i="4" s="1"/>
  <c r="Y105" i="4" s="1"/>
  <c r="AN104" i="1"/>
  <c r="CH104" i="1" s="1"/>
  <c r="AO104" i="1" s="1"/>
  <c r="AV104" i="4"/>
  <c r="AV105" i="4" s="1"/>
  <c r="AR106" i="4"/>
  <c r="AX105" i="4" l="1"/>
  <c r="O105" i="4"/>
  <c r="E105" i="1" s="1"/>
  <c r="AP104" i="1"/>
  <c r="AP106" i="4"/>
  <c r="AT104" i="4"/>
  <c r="AT105" i="4" s="1"/>
  <c r="W104" i="4"/>
  <c r="X104" i="4" s="1"/>
  <c r="BG105" i="4"/>
  <c r="AE105" i="4" l="1"/>
  <c r="D105" i="4" s="1"/>
  <c r="C105" i="4"/>
  <c r="C105" i="1" s="1"/>
  <c r="S104" i="4"/>
  <c r="AN104" i="4"/>
  <c r="AM104" i="4" s="1"/>
  <c r="G104" i="1" s="1"/>
  <c r="F104" i="1"/>
  <c r="CV104" i="1" l="1" a="1"/>
  <c r="CV104" i="1" s="1"/>
  <c r="CU104" i="1" a="1"/>
  <c r="CU104" i="1" s="1"/>
  <c r="CP104" i="1"/>
  <c r="CS104" i="1" a="1"/>
  <c r="CS104" i="1" s="1"/>
  <c r="CT104" i="1" a="1"/>
  <c r="CT104" i="1" s="1"/>
  <c r="H104" i="1"/>
  <c r="AW104" i="4"/>
  <c r="T104" i="4"/>
  <c r="U104" i="4" s="1"/>
  <c r="I104" i="1" s="1"/>
  <c r="V104" i="4" l="1"/>
  <c r="AO105" i="4"/>
  <c r="DE104" i="1"/>
  <c r="DD104" i="1"/>
  <c r="DF104" i="1"/>
  <c r="DG104" i="1"/>
  <c r="DJ104" i="1"/>
  <c r="DI104" i="1"/>
  <c r="DH104" i="1"/>
  <c r="DK104" i="1"/>
  <c r="DL104" i="1" l="1" a="1"/>
  <c r="DL104" i="1" s="1"/>
  <c r="DO104" i="1" a="1"/>
  <c r="DO104" i="1" s="1"/>
  <c r="DP104" i="1"/>
  <c r="DN104" i="1" a="1"/>
  <c r="DN104" i="1" s="1"/>
  <c r="DM104" i="1" a="1"/>
  <c r="DM104" i="1" s="1"/>
  <c r="T105" i="4"/>
  <c r="AS105" i="4"/>
  <c r="BL105" i="4"/>
  <c r="BJ105" i="4"/>
  <c r="AU105" i="4" s="1"/>
  <c r="BH105" i="4"/>
  <c r="BO105" i="4" l="1"/>
  <c r="AY105" i="4"/>
  <c r="AI105" i="4" s="1"/>
  <c r="BM105" i="4"/>
  <c r="AF105" i="4"/>
  <c r="DA105" i="1"/>
  <c r="AK105" i="1" s="1"/>
  <c r="DQ104" i="1"/>
  <c r="DR104" i="1" s="1"/>
  <c r="CW104" i="1" s="1"/>
  <c r="BN105" i="4"/>
  <c r="AG105" i="4"/>
  <c r="DB105" i="1" l="1"/>
  <c r="CP105" i="1"/>
  <c r="CP106" i="1" s="1"/>
  <c r="CP107" i="1" s="1"/>
  <c r="CP108" i="1" s="1"/>
  <c r="E105" i="4"/>
  <c r="AJ105" i="4"/>
  <c r="Q105" i="4" s="1"/>
  <c r="R105" i="4" s="1"/>
  <c r="AD106" i="4" s="1"/>
  <c r="AA106" i="4" s="1"/>
  <c r="BI106" i="4"/>
  <c r="I105" i="4"/>
  <c r="P105" i="4"/>
  <c r="AJ105" i="1" a="1"/>
  <c r="AM105" i="1" a="1"/>
  <c r="AK105" i="4" l="1"/>
  <c r="AJ105" i="1"/>
  <c r="AM105" i="1"/>
  <c r="AR107" i="4"/>
  <c r="AL105" i="4"/>
  <c r="B105" i="4" s="1"/>
  <c r="F105" i="4"/>
  <c r="AB106" i="4" s="1"/>
  <c r="Y106" i="4" s="1"/>
  <c r="BK106" i="4"/>
  <c r="AL105" i="1"/>
  <c r="B105" i="1" l="1"/>
  <c r="AP107" i="4"/>
  <c r="W105" i="4"/>
  <c r="X105" i="4" s="1"/>
  <c r="BG106" i="4"/>
  <c r="AX106" i="4"/>
  <c r="O106" i="4"/>
  <c r="E106" i="1" s="1"/>
  <c r="AN105" i="1"/>
  <c r="CH105" i="1" s="1"/>
  <c r="AO105" i="1" s="1"/>
  <c r="F105" i="1" l="1"/>
  <c r="S105" i="4"/>
  <c r="AN105" i="4"/>
  <c r="AM105" i="4" s="1"/>
  <c r="G105" i="1" s="1"/>
  <c r="AE106" i="4"/>
  <c r="D106" i="4" s="1"/>
  <c r="C106" i="4"/>
  <c r="C106" i="1" s="1"/>
  <c r="AP105" i="1"/>
  <c r="CU105" i="1" l="1" a="1"/>
  <c r="CU105" i="1" s="1"/>
  <c r="CV105" i="1" a="1"/>
  <c r="CV105" i="1" s="1"/>
  <c r="CT105" i="1" a="1"/>
  <c r="CT105" i="1" s="1"/>
  <c r="CS105" i="1" a="1"/>
  <c r="CS105" i="1" s="1"/>
  <c r="AW105" i="4"/>
  <c r="H105" i="1"/>
  <c r="U105" i="4"/>
  <c r="I105" i="1" s="1"/>
  <c r="AO106" i="4" l="1"/>
  <c r="V105" i="4"/>
  <c r="DD105" i="1"/>
  <c r="DE105" i="1"/>
  <c r="DG105" i="1"/>
  <c r="DF105" i="1"/>
  <c r="DJ105" i="1"/>
  <c r="DI105" i="1"/>
  <c r="DH105" i="1"/>
  <c r="DK105" i="1"/>
  <c r="DM105" i="1" l="1" a="1"/>
  <c r="DM105" i="1" s="1"/>
  <c r="DN105" i="1" a="1"/>
  <c r="DN105" i="1" s="1"/>
  <c r="DP105" i="1"/>
  <c r="DO105" i="1" a="1"/>
  <c r="DO105" i="1" s="1"/>
  <c r="DL105" i="1" a="1"/>
  <c r="DL105" i="1" s="1"/>
  <c r="BJ106" i="4"/>
  <c r="AS106" i="4"/>
  <c r="BH106" i="4"/>
  <c r="BL106" i="4"/>
  <c r="BM106" i="4" l="1"/>
  <c r="AF106" i="4"/>
  <c r="AU106" i="4"/>
  <c r="BN106" i="4"/>
  <c r="AG106" i="4"/>
  <c r="DA106" i="1"/>
  <c r="AK106" i="1" s="1"/>
  <c r="DQ105" i="1"/>
  <c r="DR105" i="1" s="1"/>
  <c r="CW105" i="1" s="1"/>
  <c r="DB106" i="1" s="1"/>
  <c r="BO106" i="4"/>
  <c r="AY106" i="4"/>
  <c r="AI106" i="4" s="1"/>
  <c r="AM106" i="1" a="1"/>
  <c r="AM106" i="1" l="1"/>
  <c r="AL106" i="1"/>
  <c r="I106" i="4"/>
  <c r="BI107" i="4"/>
  <c r="E106" i="4"/>
  <c r="AJ106" i="4"/>
  <c r="Q106" i="4" s="1"/>
  <c r="R106" i="4" s="1"/>
  <c r="AD107" i="4" s="1"/>
  <c r="AA107" i="4" s="1"/>
  <c r="P106" i="4"/>
  <c r="AJ106" i="1" a="1"/>
  <c r="AK106" i="4" l="1"/>
  <c r="AJ106" i="1"/>
  <c r="AR108" i="4"/>
  <c r="AV106" i="4"/>
  <c r="AV107" i="4" s="1"/>
  <c r="AN106" i="1"/>
  <c r="CH106" i="1" s="1"/>
  <c r="AO106" i="1" s="1"/>
  <c r="AL106" i="4"/>
  <c r="B106" i="4" s="1"/>
  <c r="B106" i="1" s="1"/>
  <c r="F106" i="4"/>
  <c r="AB107" i="4" s="1"/>
  <c r="Y107" i="4" s="1"/>
  <c r="BK107" i="4"/>
  <c r="AT106" i="4" l="1"/>
  <c r="AT107" i="4" s="1"/>
  <c r="AP108" i="4"/>
  <c r="BG107" i="4"/>
  <c r="W106" i="4"/>
  <c r="X106" i="4" s="1"/>
  <c r="AP106" i="1"/>
  <c r="AX107" i="4"/>
  <c r="O107" i="4"/>
  <c r="E107" i="1" s="1"/>
  <c r="AN106" i="4" l="1"/>
  <c r="AM106" i="4" s="1"/>
  <c r="G106" i="1" s="1"/>
  <c r="F106" i="1"/>
  <c r="S106" i="4"/>
  <c r="AE107" i="4"/>
  <c r="D107" i="4" s="1"/>
  <c r="C107" i="4"/>
  <c r="C107" i="1" s="1"/>
  <c r="AW106" i="4" l="1"/>
  <c r="H106" i="1"/>
  <c r="T106" i="4"/>
  <c r="U106" i="4" s="1"/>
  <c r="I106" i="1" s="1"/>
  <c r="CV106" i="1" a="1"/>
  <c r="CV106" i="1" s="1"/>
  <c r="CS106" i="1" a="1"/>
  <c r="CS106" i="1" s="1"/>
  <c r="CT106" i="1" a="1"/>
  <c r="CT106" i="1" s="1"/>
  <c r="CU106" i="1" a="1"/>
  <c r="CU106" i="1" s="1"/>
  <c r="DD106" i="1" l="1"/>
  <c r="DG106" i="1"/>
  <c r="DF106" i="1"/>
  <c r="AO107" i="4"/>
  <c r="V106" i="4"/>
  <c r="DE106" i="1"/>
  <c r="DJ106" i="1"/>
  <c r="DH106" i="1"/>
  <c r="DI106" i="1"/>
  <c r="DK106" i="1"/>
  <c r="DP106" i="1" l="1"/>
  <c r="DL106" i="1" a="1"/>
  <c r="DL106" i="1" s="1"/>
  <c r="DN106" i="1" a="1"/>
  <c r="DN106" i="1" s="1"/>
  <c r="DO106" i="1" a="1"/>
  <c r="DO106" i="1" s="1"/>
  <c r="DM106" i="1" a="1"/>
  <c r="DM106" i="1" s="1"/>
  <c r="BJ107" i="4"/>
  <c r="BL107" i="4"/>
  <c r="AS107" i="4"/>
  <c r="T107" i="4"/>
  <c r="BH107" i="4"/>
  <c r="BO107" i="4" l="1"/>
  <c r="AY107" i="4"/>
  <c r="AI107" i="4" s="1"/>
  <c r="BN107" i="4"/>
  <c r="AG107" i="4"/>
  <c r="BM107" i="4"/>
  <c r="AF107" i="4"/>
  <c r="DA107" i="1"/>
  <c r="AK107" i="1" s="1"/>
  <c r="DQ106" i="1"/>
  <c r="DR106" i="1" s="1"/>
  <c r="CW106" i="1" s="1"/>
  <c r="DB107" i="1" s="1"/>
  <c r="AM107" i="1" a="1"/>
  <c r="AM107" i="1" l="1"/>
  <c r="AL107" i="1"/>
  <c r="I107" i="4"/>
  <c r="E107" i="4"/>
  <c r="AJ107" i="4"/>
  <c r="Q107" i="4" s="1"/>
  <c r="R107" i="4" s="1"/>
  <c r="AD108" i="4" s="1"/>
  <c r="AA108" i="4" s="1"/>
  <c r="P107" i="4"/>
  <c r="AJ107" i="1" a="1"/>
  <c r="AJ107" i="1" l="1"/>
  <c r="AK107" i="4"/>
  <c r="K107" i="4"/>
  <c r="AC108" i="4" s="1"/>
  <c r="Z108" i="4" s="1"/>
  <c r="F107" i="4"/>
  <c r="AB108" i="4" s="1"/>
  <c r="Y108" i="4" s="1"/>
  <c r="AL107" i="4"/>
  <c r="B107" i="4" s="1"/>
  <c r="AN107" i="1"/>
  <c r="CH107" i="1" s="1"/>
  <c r="AO107" i="1" s="1"/>
  <c r="AR109" i="4"/>
  <c r="BK108" i="4"/>
  <c r="AQ109" i="4" l="1"/>
  <c r="AU107" i="4"/>
  <c r="BI108" i="4"/>
  <c r="O108" i="4"/>
  <c r="E108" i="1" s="1"/>
  <c r="AP107" i="1"/>
  <c r="B107" i="1"/>
  <c r="AP109" i="4"/>
  <c r="W107" i="4"/>
  <c r="X107" i="4" s="1"/>
  <c r="BG108" i="4"/>
  <c r="AH108" i="4" l="1"/>
  <c r="J108" i="4" s="1"/>
  <c r="K108" i="4" s="1"/>
  <c r="AC109" i="4" s="1"/>
  <c r="Z109" i="4" s="1"/>
  <c r="H108" i="4"/>
  <c r="D108" i="1" s="1"/>
  <c r="C108" i="4"/>
  <c r="C108" i="1" s="1"/>
  <c r="S107" i="4"/>
  <c r="AN107" i="4"/>
  <c r="AM107" i="4" s="1"/>
  <c r="G107" i="1" s="1"/>
  <c r="F107" i="1"/>
  <c r="H109" i="4" l="1"/>
  <c r="D109" i="1" s="1"/>
  <c r="AQ110" i="4"/>
  <c r="CU107" i="1" a="1"/>
  <c r="CU107" i="1" s="1"/>
  <c r="CT107" i="1" a="1"/>
  <c r="CT107" i="1" s="1"/>
  <c r="CV107" i="1" a="1"/>
  <c r="CV107" i="1" s="1"/>
  <c r="CS107" i="1" a="1"/>
  <c r="CS107" i="1" s="1"/>
  <c r="AW107" i="4"/>
  <c r="H107" i="1"/>
  <c r="U107" i="4"/>
  <c r="I107" i="1" s="1"/>
  <c r="V107" i="4" l="1"/>
  <c r="AO108" i="4"/>
  <c r="DD107" i="1"/>
  <c r="DG107" i="1"/>
  <c r="DE107" i="1"/>
  <c r="DF107" i="1"/>
  <c r="DK107" i="1"/>
  <c r="DJ107" i="1"/>
  <c r="DI107" i="1"/>
  <c r="DH107" i="1"/>
  <c r="DN107" i="1" l="1" a="1"/>
  <c r="DN107" i="1" s="1"/>
  <c r="DP107" i="1"/>
  <c r="DM107" i="1" a="1"/>
  <c r="DM107" i="1" s="1"/>
  <c r="DO107" i="1" a="1"/>
  <c r="DO107" i="1" s="1"/>
  <c r="DL107" i="1" a="1"/>
  <c r="DL107" i="1" s="1"/>
  <c r="BH108" i="4"/>
  <c r="AE108" i="4" s="1"/>
  <c r="D108" i="4" s="1"/>
  <c r="AS108" i="4"/>
  <c r="BJ108" i="4"/>
  <c r="BL108" i="4"/>
  <c r="AX108" i="4" s="1"/>
  <c r="BM108" i="4" l="1"/>
  <c r="AF108" i="4"/>
  <c r="AU108" i="4"/>
  <c r="BN108" i="4"/>
  <c r="AG108" i="4"/>
  <c r="DQ107" i="1"/>
  <c r="DR107" i="1" s="1"/>
  <c r="CW107" i="1" s="1"/>
  <c r="DB108" i="1" s="1"/>
  <c r="DA108" i="1"/>
  <c r="AK108" i="1" s="1"/>
  <c r="BO108" i="4"/>
  <c r="AY108" i="4"/>
  <c r="AI108" i="4" s="1"/>
  <c r="AM108" i="1" a="1"/>
  <c r="AM108" i="1" l="1"/>
  <c r="AL108" i="1"/>
  <c r="I108" i="4"/>
  <c r="BI109" i="4"/>
  <c r="E108" i="4"/>
  <c r="AJ108" i="4"/>
  <c r="Q108" i="4" s="1"/>
  <c r="R108" i="4" s="1"/>
  <c r="AD109" i="4" s="1"/>
  <c r="AA109" i="4" s="1"/>
  <c r="P108" i="4"/>
  <c r="AJ108" i="1" a="1"/>
  <c r="AK108" i="4" l="1"/>
  <c r="AJ108" i="1"/>
  <c r="AV108" i="4"/>
  <c r="AR110" i="4"/>
  <c r="F108" i="4"/>
  <c r="AB109" i="4" s="1"/>
  <c r="Y109" i="4" s="1"/>
  <c r="AL108" i="4"/>
  <c r="B108" i="4" s="1"/>
  <c r="B108" i="1" s="1"/>
  <c r="AN108" i="1"/>
  <c r="CH108" i="1" s="1"/>
  <c r="AO108" i="1" s="1"/>
  <c r="BK109" i="4"/>
  <c r="AP108" i="1" l="1"/>
  <c r="AP110" i="4"/>
  <c r="AT108" i="4"/>
  <c r="BG109" i="4"/>
  <c r="W108" i="4"/>
  <c r="X108" i="4" s="1"/>
  <c r="O109" i="4"/>
  <c r="E109" i="1" s="1"/>
  <c r="AN108" i="4" l="1"/>
  <c r="AM108" i="4" s="1"/>
  <c r="G108" i="1" s="1"/>
  <c r="S108" i="4"/>
  <c r="F108" i="1"/>
  <c r="AE109" i="4"/>
  <c r="D109" i="4" s="1"/>
  <c r="C109" i="4"/>
  <c r="C109" i="1" s="1"/>
  <c r="H108" i="1" l="1"/>
  <c r="AW108" i="4"/>
  <c r="T108" i="4" s="1"/>
  <c r="U108" i="4" s="1"/>
  <c r="I108" i="1" s="1"/>
  <c r="CV108" i="1" a="1"/>
  <c r="CV108" i="1" s="1"/>
  <c r="CS108" i="1" a="1"/>
  <c r="CS108" i="1" s="1"/>
  <c r="CT108" i="1" a="1"/>
  <c r="CT108" i="1" s="1"/>
  <c r="CU108" i="1" a="1"/>
  <c r="CU108" i="1" s="1"/>
  <c r="CX108" i="1" l="1" a="1"/>
  <c r="CX108" i="1" s="1"/>
  <c r="CY108" i="1" a="1"/>
  <c r="CY108" i="1" s="1"/>
  <c r="CZ108" i="1" a="1"/>
  <c r="CZ108" i="1" s="1"/>
  <c r="DD108" i="1"/>
  <c r="DG108" i="1"/>
  <c r="DE108" i="1"/>
  <c r="AO109" i="4"/>
  <c r="V108" i="4"/>
  <c r="DF108" i="1"/>
  <c r="DJ108" i="1"/>
  <c r="DH108" i="1"/>
  <c r="DK108" i="1"/>
  <c r="DI108" i="1"/>
  <c r="DM108" i="1" l="1" a="1"/>
  <c r="DM108" i="1" s="1"/>
  <c r="DL108" i="1" a="1"/>
  <c r="DL108" i="1" s="1"/>
  <c r="DN108" i="1" a="1"/>
  <c r="DN108" i="1" s="1"/>
  <c r="DP108" i="1"/>
  <c r="DO108" i="1" a="1"/>
  <c r="DO108" i="1" s="1"/>
  <c r="BH109" i="4"/>
  <c r="BL109" i="4"/>
  <c r="AX109" i="4" s="1"/>
  <c r="BJ109" i="4"/>
  <c r="AH109" i="4" s="1"/>
  <c r="J109" i="4" s="1"/>
  <c r="AS109" i="4"/>
  <c r="BN109" i="4" l="1"/>
  <c r="AG109" i="4"/>
  <c r="I109" i="4" s="1"/>
  <c r="K109" i="4" s="1"/>
  <c r="AC110" i="4" s="1"/>
  <c r="BO109" i="4"/>
  <c r="AY109" i="4"/>
  <c r="AI109" i="4" s="1"/>
  <c r="P109" i="4" s="1"/>
  <c r="BM109" i="4"/>
  <c r="AF109" i="4"/>
  <c r="DA109" i="1"/>
  <c r="AK109" i="1" s="1"/>
  <c r="DQ108" i="1"/>
  <c r="DR108" i="1" s="1"/>
  <c r="CW108" i="1" s="1"/>
  <c r="DB109" i="1" s="1"/>
  <c r="AM109" i="1" a="1"/>
  <c r="AQ113" i="4" l="1"/>
  <c r="AQ112" i="4"/>
  <c r="AQ111" i="4"/>
  <c r="AU109" i="4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U121" i="4" s="1"/>
  <c r="AU122" i="4" s="1"/>
  <c r="AU123" i="4" s="1"/>
  <c r="AU124" i="4" s="1"/>
  <c r="AU125" i="4" s="1"/>
  <c r="AU126" i="4" s="1"/>
  <c r="AU127" i="4" s="1"/>
  <c r="AU128" i="4" s="1"/>
  <c r="AU129" i="4" s="1"/>
  <c r="AU130" i="4" s="1"/>
  <c r="AU131" i="4" s="1"/>
  <c r="AU132" i="4" s="1"/>
  <c r="AU133" i="4" s="1"/>
  <c r="AU134" i="4" s="1"/>
  <c r="AU135" i="4" s="1"/>
  <c r="AU136" i="4" s="1"/>
  <c r="AU137" i="4" s="1"/>
  <c r="AU138" i="4" s="1"/>
  <c r="AU139" i="4" s="1"/>
  <c r="AU140" i="4" s="1"/>
  <c r="AU141" i="4" s="1"/>
  <c r="AU142" i="4" s="1"/>
  <c r="AU143" i="4" s="1"/>
  <c r="AU144" i="4" s="1"/>
  <c r="AU145" i="4" s="1"/>
  <c r="AU146" i="4" s="1"/>
  <c r="AU147" i="4" s="1"/>
  <c r="AU148" i="4" s="1"/>
  <c r="AU149" i="4" s="1"/>
  <c r="AU150" i="4" s="1"/>
  <c r="AU151" i="4" s="1"/>
  <c r="AU152" i="4" s="1"/>
  <c r="AU153" i="4" s="1"/>
  <c r="AU154" i="4" s="1"/>
  <c r="AU155" i="4" s="1"/>
  <c r="AU156" i="4" s="1"/>
  <c r="AU157" i="4" s="1"/>
  <c r="AU158" i="4" s="1"/>
  <c r="AU159" i="4" s="1"/>
  <c r="AU160" i="4" s="1"/>
  <c r="AU161" i="4" s="1"/>
  <c r="AU162" i="4" s="1"/>
  <c r="AU163" i="4" s="1"/>
  <c r="AM109" i="1"/>
  <c r="E109" i="4"/>
  <c r="AJ109" i="4"/>
  <c r="Q109" i="4" s="1"/>
  <c r="R109" i="4" s="1"/>
  <c r="AD110" i="4" s="1"/>
  <c r="AL109" i="1"/>
  <c r="AK109" i="4"/>
  <c r="AJ109" i="1" a="1"/>
  <c r="AV109" i="4" l="1"/>
  <c r="AV110" i="4" s="1"/>
  <c r="AV111" i="4" s="1"/>
  <c r="AV112" i="4" s="1"/>
  <c r="AV113" i="4" s="1"/>
  <c r="AV114" i="4" s="1"/>
  <c r="AV115" i="4" s="1"/>
  <c r="AV116" i="4" s="1"/>
  <c r="AV117" i="4" s="1"/>
  <c r="AV118" i="4" s="1"/>
  <c r="AV119" i="4" s="1"/>
  <c r="AV120" i="4" s="1"/>
  <c r="AV121" i="4" s="1"/>
  <c r="AV122" i="4" s="1"/>
  <c r="AV123" i="4" s="1"/>
  <c r="AV124" i="4" s="1"/>
  <c r="AV125" i="4" s="1"/>
  <c r="AV126" i="4" s="1"/>
  <c r="AV127" i="4" s="1"/>
  <c r="AV128" i="4" s="1"/>
  <c r="AV129" i="4" s="1"/>
  <c r="AV130" i="4" s="1"/>
  <c r="AV131" i="4" s="1"/>
  <c r="AV132" i="4" s="1"/>
  <c r="AV133" i="4" s="1"/>
  <c r="AV134" i="4" s="1"/>
  <c r="AV135" i="4" s="1"/>
  <c r="AV136" i="4" s="1"/>
  <c r="AV137" i="4" s="1"/>
  <c r="AV138" i="4" s="1"/>
  <c r="AV139" i="4" s="1"/>
  <c r="AV140" i="4" s="1"/>
  <c r="AV141" i="4" s="1"/>
  <c r="AV142" i="4" s="1"/>
  <c r="AV143" i="4" s="1"/>
  <c r="AV144" i="4" s="1"/>
  <c r="AV145" i="4" s="1"/>
  <c r="AV146" i="4" s="1"/>
  <c r="AV147" i="4" s="1"/>
  <c r="AV148" i="4" s="1"/>
  <c r="AV149" i="4" s="1"/>
  <c r="AV150" i="4" s="1"/>
  <c r="AV151" i="4" s="1"/>
  <c r="AV152" i="4" s="1"/>
  <c r="AV153" i="4" s="1"/>
  <c r="AV154" i="4" s="1"/>
  <c r="AV155" i="4" s="1"/>
  <c r="AV156" i="4" s="1"/>
  <c r="AV157" i="4" s="1"/>
  <c r="AV158" i="4" s="1"/>
  <c r="AV159" i="4" s="1"/>
  <c r="AV160" i="4" s="1"/>
  <c r="AV161" i="4" s="1"/>
  <c r="AV162" i="4" s="1"/>
  <c r="AV163" i="4" s="1"/>
  <c r="AJ109" i="1"/>
  <c r="AR113" i="4"/>
  <c r="AR111" i="4"/>
  <c r="AR112" i="4"/>
  <c r="AN109" i="1"/>
  <c r="CH109" i="1" s="1"/>
  <c r="AO109" i="1" s="1"/>
  <c r="AL109" i="4"/>
  <c r="B109" i="4" s="1"/>
  <c r="F109" i="4"/>
  <c r="AB110" i="4" s="1"/>
  <c r="AT109" i="4" l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T121" i="4" s="1"/>
  <c r="AT122" i="4" s="1"/>
  <c r="AT123" i="4" s="1"/>
  <c r="AT124" i="4" s="1"/>
  <c r="AT125" i="4" s="1"/>
  <c r="AT126" i="4" s="1"/>
  <c r="AT127" i="4" s="1"/>
  <c r="AT128" i="4" s="1"/>
  <c r="AT129" i="4" s="1"/>
  <c r="AT130" i="4" s="1"/>
  <c r="AT131" i="4" s="1"/>
  <c r="AT132" i="4" s="1"/>
  <c r="AT133" i="4" s="1"/>
  <c r="AT134" i="4" s="1"/>
  <c r="AT135" i="4" s="1"/>
  <c r="AT136" i="4" s="1"/>
  <c r="AT137" i="4" s="1"/>
  <c r="AT138" i="4" s="1"/>
  <c r="AT139" i="4" s="1"/>
  <c r="AT140" i="4" s="1"/>
  <c r="AT141" i="4" s="1"/>
  <c r="AT142" i="4" s="1"/>
  <c r="AT143" i="4" s="1"/>
  <c r="AT144" i="4" s="1"/>
  <c r="AT145" i="4" s="1"/>
  <c r="AT146" i="4" s="1"/>
  <c r="AT147" i="4" s="1"/>
  <c r="AT148" i="4" s="1"/>
  <c r="AT149" i="4" s="1"/>
  <c r="AT150" i="4" s="1"/>
  <c r="AT151" i="4" s="1"/>
  <c r="AT152" i="4" s="1"/>
  <c r="AT153" i="4" s="1"/>
  <c r="AT154" i="4" s="1"/>
  <c r="AT155" i="4" s="1"/>
  <c r="AT156" i="4" s="1"/>
  <c r="AT157" i="4" s="1"/>
  <c r="AT158" i="4" s="1"/>
  <c r="AT159" i="4" s="1"/>
  <c r="AT160" i="4" s="1"/>
  <c r="AT161" i="4" s="1"/>
  <c r="AT162" i="4" s="1"/>
  <c r="AT163" i="4" s="1"/>
  <c r="B109" i="1"/>
  <c r="AP109" i="1"/>
  <c r="AP111" i="4"/>
  <c r="AP113" i="4"/>
  <c r="AP112" i="4"/>
  <c r="W109" i="4"/>
  <c r="X109" i="4" s="1"/>
  <c r="S109" i="4" l="1"/>
  <c r="F109" i="1"/>
  <c r="AN109" i="4"/>
  <c r="AM109" i="4" s="1"/>
  <c r="G109" i="1" s="1"/>
  <c r="O115" i="4"/>
  <c r="O116" i="4"/>
  <c r="CV109" i="1" l="1" a="1"/>
  <c r="CV109" i="1" s="1"/>
  <c r="CT109" i="1" a="1"/>
  <c r="CT109" i="1" s="1"/>
  <c r="CU109" i="1" a="1"/>
  <c r="CU109" i="1" s="1"/>
  <c r="CS109" i="1" a="1"/>
  <c r="CS109" i="1" s="1"/>
  <c r="CP109" i="1"/>
  <c r="AW109" i="4"/>
  <c r="V109" i="4" s="1"/>
  <c r="H109" i="1"/>
  <c r="T109" i="4" l="1"/>
  <c r="U109" i="4" s="1"/>
  <c r="I109" i="1" s="1"/>
  <c r="O114" i="4" a="1"/>
  <c r="O114" i="4" s="1"/>
  <c r="DD109" i="1"/>
  <c r="DF109" i="1"/>
  <c r="DE109" i="1"/>
  <c r="DG109" i="1"/>
  <c r="DK109" i="1"/>
  <c r="DJ109" i="1"/>
  <c r="DH109" i="1"/>
  <c r="DI109" i="1"/>
  <c r="DN109" i="1" l="1" a="1"/>
  <c r="DN109" i="1" s="1"/>
  <c r="DM109" i="1" a="1"/>
  <c r="DM109" i="1" s="1"/>
  <c r="DP109" i="1"/>
  <c r="DO109" i="1" a="1"/>
  <c r="DO109" i="1" s="1"/>
  <c r="DL109" i="1" a="1"/>
  <c r="DL109" i="1" s="1"/>
  <c r="DQ109" i="1" l="1"/>
  <c r="DR109" i="1" s="1"/>
  <c r="CW109" i="1" s="1"/>
  <c r="DB110" i="1" s="1"/>
  <c r="DA11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<sst xmlns="http://schemas.openxmlformats.org/spreadsheetml/2006/main" count="1910" uniqueCount="644">
  <si>
    <t>Result</t>
  </si>
  <si>
    <t>Player</t>
  </si>
  <si>
    <t>Banker</t>
  </si>
  <si>
    <t>Player1</t>
  </si>
  <si>
    <t>Player2</t>
  </si>
  <si>
    <t>P</t>
  </si>
  <si>
    <t>B</t>
  </si>
  <si>
    <t>Last-5</t>
  </si>
  <si>
    <t>SCOPE WINNER</t>
  </si>
  <si>
    <t>L</t>
  </si>
  <si>
    <t>W</t>
  </si>
  <si>
    <t>BET</t>
  </si>
  <si>
    <t>W/L</t>
  </si>
  <si>
    <t>L2</t>
  </si>
  <si>
    <t>$</t>
  </si>
  <si>
    <t>$$</t>
  </si>
  <si>
    <t>Last-6</t>
  </si>
  <si>
    <t>L5</t>
  </si>
  <si>
    <t>Previous Bet</t>
  </si>
  <si>
    <t>BET-WINLOSS</t>
  </si>
  <si>
    <t>Next</t>
  </si>
  <si>
    <t>F2</t>
  </si>
  <si>
    <t>F3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</si>
  <si>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</si>
  <si>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</si>
  <si>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</si>
  <si>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</si>
  <si>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</si>
  <si>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</si>
  <si>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</si>
  <si>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</si>
  <si>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</si>
  <si>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</si>
  <si>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</si>
  <si>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</si>
  <si>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</si>
  <si>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RL</t>
  </si>
  <si>
    <t>LL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</si>
  <si>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</si>
  <si>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</si>
  <si>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</si>
  <si>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</si>
  <si>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</si>
  <si>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</si>
  <si>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</si>
  <si>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</si>
  <si>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</si>
  <si>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</si>
  <si>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</si>
  <si>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</si>
  <si>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</si>
  <si>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</si>
  <si>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</si>
  <si>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</si>
  <si>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</si>
  <si>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</si>
  <si>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</si>
  <si>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</si>
  <si>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</si>
  <si>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</si>
  <si>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</si>
  <si>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</si>
  <si>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</si>
  <si>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</si>
  <si>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</si>
  <si>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</si>
  <si>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</si>
  <si>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</si>
  <si>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</si>
  <si>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</si>
  <si>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</si>
  <si>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</si>
  <si>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</si>
  <si>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</si>
  <si>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</si>
  <si>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</si>
  <si>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</si>
  <si>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</si>
  <si>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</si>
  <si>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</si>
  <si>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</si>
  <si>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</si>
  <si>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</si>
  <si>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</si>
  <si>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</si>
  <si>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</si>
  <si>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</si>
  <si>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</si>
  <si>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</si>
  <si>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</si>
  <si>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</si>
  <si>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</si>
  <si>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</si>
  <si>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</si>
  <si>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</si>
  <si>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</si>
  <si>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</si>
  <si>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</si>
  <si>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</si>
  <si>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</si>
  <si>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</si>
  <si>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</si>
  <si>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</si>
  <si>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</si>
  <si>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</si>
  <si>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</si>
  <si>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</si>
  <si>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</si>
  <si>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</si>
  <si>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</si>
  <si>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</si>
  <si>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</si>
  <si>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</si>
  <si>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</si>
  <si>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</si>
  <si>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</si>
  <si>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</si>
  <si>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</si>
  <si>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</si>
  <si>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</si>
  <si>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</si>
  <si>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</si>
  <si>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</si>
  <si>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</si>
  <si>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</si>
  <si>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</si>
  <si>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</si>
  <si>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</si>
  <si>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</si>
  <si>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</si>
  <si>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</si>
  <si>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</si>
  <si>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</si>
  <si>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</si>
  <si>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</si>
  <si>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</si>
  <si>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</si>
  <si>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</si>
  <si>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</si>
  <si>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</si>
  <si>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</si>
  <si>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</si>
  <si>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</si>
  <si>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</si>
  <si>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</si>
  <si>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</si>
  <si>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</si>
  <si>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</si>
  <si>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</si>
  <si>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</si>
  <si>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</si>
  <si>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</si>
  <si>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</si>
  <si>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</si>
  <si>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</si>
  <si>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</si>
  <si>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</si>
  <si>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</si>
  <si>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</si>
  <si>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</si>
  <si>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</si>
  <si>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</si>
  <si>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</si>
  <si>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</si>
  <si>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</si>
  <si>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Y</t>
  </si>
  <si>
    <t>N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</si>
  <si>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</si>
  <si>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</si>
  <si>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</si>
  <si>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</si>
  <si>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</si>
  <si>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</si>
  <si>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</si>
  <si>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</si>
  <si>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</si>
  <si>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</si>
  <si>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</si>
  <si>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</si>
  <si>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</si>
  <si>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</si>
  <si>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</si>
  <si>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</si>
  <si>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</si>
  <si>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</si>
  <si>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</si>
  <si>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</si>
  <si>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</si>
  <si>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</si>
  <si>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</si>
  <si>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</si>
  <si>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</si>
  <si>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</si>
  <si>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</si>
  <si>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</si>
  <si>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</si>
  <si>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</si>
  <si>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</si>
  <si>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</si>
  <si>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</si>
  <si>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</si>
  <si>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</si>
  <si>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</si>
  <si>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</si>
  <si>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</si>
  <si>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</si>
  <si>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</si>
  <si>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</si>
  <si>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</si>
  <si>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</si>
  <si>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</si>
  <si>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</si>
  <si>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</si>
  <si>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</si>
  <si>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</si>
  <si>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</si>
  <si>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</si>
  <si>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</si>
  <si>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</si>
  <si>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</si>
  <si>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</si>
  <si>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</si>
  <si>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</si>
  <si>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</si>
  <si>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</si>
  <si>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</si>
  <si>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</si>
  <si>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</si>
  <si>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</si>
  <si>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</si>
  <si>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</si>
  <si>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</si>
  <si>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</si>
  <si>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</si>
  <si>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</si>
  <si>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</si>
  <si>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</si>
  <si>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</si>
  <si>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</si>
  <si>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</si>
  <si>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</si>
  <si>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</si>
  <si>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</si>
  <si>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</si>
  <si>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</si>
  <si>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</si>
  <si>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</si>
  <si>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</si>
  <si>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</si>
  <si>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</si>
  <si>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</si>
  <si>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</si>
  <si>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</si>
  <si>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</si>
  <si>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</si>
  <si>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</si>
  <si>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</si>
  <si>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</si>
  <si>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</si>
  <si>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</si>
  <si>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</si>
  <si>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</si>
  <si>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</si>
  <si>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</si>
  <si>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</si>
  <si>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</si>
  <si>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</si>
  <si>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</si>
  <si>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</si>
  <si>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</si>
  <si>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</si>
  <si>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</si>
  <si>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</si>
  <si>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</si>
  <si>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</si>
  <si>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</si>
  <si>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</si>
  <si>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</si>
  <si>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</si>
  <si>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</si>
  <si>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</si>
  <si>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</si>
  <si>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</si>
  <si>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</si>
  <si>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</si>
  <si>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 of 5</t>
  </si>
  <si>
    <t>T</t>
  </si>
  <si>
    <t>R5</t>
  </si>
  <si>
    <t>Z</t>
  </si>
  <si>
    <t>AU</t>
  </si>
  <si>
    <t>YYNYNN</t>
  </si>
  <si>
    <t>WWLWLL</t>
  </si>
  <si>
    <t>Is Last Sequence Continuing-LL</t>
  </si>
  <si>
    <t>Is Last Sequence Continuing-RLL</t>
  </si>
  <si>
    <t>IF MAX IS SAME</t>
  </si>
  <si>
    <t>C</t>
  </si>
  <si>
    <t>BH</t>
  </si>
  <si>
    <t>BN</t>
  </si>
  <si>
    <t>Random</t>
  </si>
  <si>
    <t>YYNNYY</t>
  </si>
  <si>
    <t>WWLLWW</t>
  </si>
  <si>
    <t>BE</t>
  </si>
  <si>
    <t>R</t>
  </si>
  <si>
    <t>Q</t>
  </si>
  <si>
    <t>CC</t>
  </si>
  <si>
    <t>ML</t>
  </si>
  <si>
    <t>LL-Strategy</t>
  </si>
  <si>
    <t>ML-Strategy</t>
  </si>
  <si>
    <t>RL-Strategy</t>
  </si>
  <si>
    <t>M</t>
  </si>
  <si>
    <t>LL-LAST TWO W/L</t>
  </si>
  <si>
    <t>ML-LAST TWO W/L</t>
  </si>
  <si>
    <t>RL-LAST TWO W/L</t>
  </si>
  <si>
    <t>Player3</t>
  </si>
  <si>
    <t>P3-SUM</t>
  </si>
  <si>
    <t>P3-BET</t>
  </si>
  <si>
    <t>Middle BET</t>
  </si>
  <si>
    <t>Overall banker</t>
  </si>
  <si>
    <t>Overall Player</t>
  </si>
  <si>
    <t>Is Last Sequence Continuing-MLL</t>
  </si>
  <si>
    <t>ML-WW,WLW</t>
  </si>
  <si>
    <t xml:space="preserve">P </t>
  </si>
  <si>
    <t>D</t>
  </si>
  <si>
    <t>M1</t>
  </si>
  <si>
    <t>H1</t>
  </si>
  <si>
    <t>F</t>
  </si>
  <si>
    <t>SCOPE WINNER-3</t>
  </si>
  <si>
    <t>D3</t>
  </si>
  <si>
    <t>H2</t>
  </si>
  <si>
    <t>H3</t>
  </si>
  <si>
    <t>H4</t>
  </si>
  <si>
    <t>H5</t>
  </si>
  <si>
    <t>H6</t>
  </si>
  <si>
    <t>V</t>
  </si>
  <si>
    <t>AT</t>
  </si>
  <si>
    <t>BD</t>
  </si>
  <si>
    <t>AX</t>
  </si>
  <si>
    <t>BR</t>
  </si>
  <si>
    <t>BO</t>
  </si>
  <si>
    <t>HEDGING DASHBOARD</t>
  </si>
  <si>
    <t>XF2</t>
  </si>
  <si>
    <t>XB</t>
  </si>
  <si>
    <t>ML UNIT</t>
  </si>
  <si>
    <t>LLLW</t>
  </si>
  <si>
    <t>H7</t>
  </si>
  <si>
    <t>BX</t>
  </si>
  <si>
    <t>BY</t>
  </si>
  <si>
    <t>CB</t>
  </si>
  <si>
    <t>WWWLWW</t>
  </si>
  <si>
    <t>WWLWWW</t>
  </si>
  <si>
    <t>WWLLLL</t>
  </si>
  <si>
    <t>WWWWLL</t>
  </si>
  <si>
    <t>WWWLLL</t>
  </si>
  <si>
    <t>NNNY</t>
  </si>
  <si>
    <t>YYYYNN</t>
  </si>
  <si>
    <t>YYNYYY</t>
  </si>
  <si>
    <t>YYNNNN</t>
  </si>
  <si>
    <t>YYYNNN</t>
  </si>
  <si>
    <t>WLWWWL</t>
  </si>
  <si>
    <t>WLWWWW</t>
  </si>
  <si>
    <t>WWLLWL</t>
  </si>
  <si>
    <t>WWWLLW</t>
  </si>
  <si>
    <t>WWWWWW</t>
  </si>
  <si>
    <t>LLLLLLL</t>
  </si>
  <si>
    <t>LLLLLLW</t>
  </si>
  <si>
    <t>LLLLLWL</t>
  </si>
  <si>
    <t>LLLLLWW</t>
  </si>
  <si>
    <t>LLLLWLL</t>
  </si>
  <si>
    <t>LLLLWLW</t>
  </si>
  <si>
    <t>LLLLWWL</t>
  </si>
  <si>
    <t>LLLLWWW</t>
  </si>
  <si>
    <t>LLLWLLL</t>
  </si>
  <si>
    <t>LLLWLLW</t>
  </si>
  <si>
    <t>LLLWLWL</t>
  </si>
  <si>
    <t>LLLWLWW</t>
  </si>
  <si>
    <t>LLLWWLL</t>
  </si>
  <si>
    <t>LLLWWLW</t>
  </si>
  <si>
    <t>LLLWWWL</t>
  </si>
  <si>
    <t>LLLWWWW</t>
  </si>
  <si>
    <t>LLWLLLL</t>
  </si>
  <si>
    <t>LLWLLLW</t>
  </si>
  <si>
    <t>LLWLLWL</t>
  </si>
  <si>
    <t>LLWLLWW</t>
  </si>
  <si>
    <t>LLWLWLL</t>
  </si>
  <si>
    <t>LLWLWLW</t>
  </si>
  <si>
    <t>LLWLWWL</t>
  </si>
  <si>
    <t>LLWLWWW</t>
  </si>
  <si>
    <t>LLWWLLL</t>
  </si>
  <si>
    <t>LLWWLLW</t>
  </si>
  <si>
    <t>LLWWLWL</t>
  </si>
  <si>
    <t>LLWWLWW</t>
  </si>
  <si>
    <t>LLWWWLL</t>
  </si>
  <si>
    <t>LLWWWLW</t>
  </si>
  <si>
    <t>LLWWWWL</t>
  </si>
  <si>
    <t>LLWWWWW</t>
  </si>
  <si>
    <t>LWLLLLL</t>
  </si>
  <si>
    <t>LWLLLLW</t>
  </si>
  <si>
    <t>LWLLLWL</t>
  </si>
  <si>
    <t>LWLLLWW</t>
  </si>
  <si>
    <t>LWLLWLL</t>
  </si>
  <si>
    <t>LWLLWLW</t>
  </si>
  <si>
    <t>LWLLWWL</t>
  </si>
  <si>
    <t>LWLLWWW</t>
  </si>
  <si>
    <t>LWLWLLL</t>
  </si>
  <si>
    <t>LWLWLLW</t>
  </si>
  <si>
    <t>LWLWLWL</t>
  </si>
  <si>
    <t>LWLWLWW</t>
  </si>
  <si>
    <t>LWLWWLL</t>
  </si>
  <si>
    <t>LWLWWLW</t>
  </si>
  <si>
    <t>LWLWWWL</t>
  </si>
  <si>
    <t>LWLWWWW</t>
  </si>
  <si>
    <t>LWWLLLL</t>
  </si>
  <si>
    <t>LWWLLLW</t>
  </si>
  <si>
    <t>LWWLLWL</t>
  </si>
  <si>
    <t>LWWLLWW</t>
  </si>
  <si>
    <t>LWWLWLL</t>
  </si>
  <si>
    <t>LWWLWLW</t>
  </si>
  <si>
    <t>LWWLWWL</t>
  </si>
  <si>
    <t>LWWLWWW</t>
  </si>
  <si>
    <t>LWWWLLL</t>
  </si>
  <si>
    <t>LWWWLLW</t>
  </si>
  <si>
    <t>LWWWLWL</t>
  </si>
  <si>
    <t>LWWWLWW</t>
  </si>
  <si>
    <t>LWWWWLL</t>
  </si>
  <si>
    <t>LWWWWLW</t>
  </si>
  <si>
    <t>LWWWWWL</t>
  </si>
  <si>
    <t>LWWWWWW</t>
  </si>
  <si>
    <t>WLLLLLL</t>
  </si>
  <si>
    <t>WLLLLLW</t>
  </si>
  <si>
    <t>WLLLLWL</t>
  </si>
  <si>
    <t>WLLLLWW</t>
  </si>
  <si>
    <t>WLLLWLL</t>
  </si>
  <si>
    <t>WLLLWLW</t>
  </si>
  <si>
    <t>WLLLWWL</t>
  </si>
  <si>
    <t>WLLLWWW</t>
  </si>
  <si>
    <t>WLLWLLL</t>
  </si>
  <si>
    <t>WLLWLLW</t>
  </si>
  <si>
    <t>WLLWLWL</t>
  </si>
  <si>
    <t>WLLWLWW</t>
  </si>
  <si>
    <t>WLLWWLL</t>
  </si>
  <si>
    <t>WLLWWLW</t>
  </si>
  <si>
    <t>WLLWWWL</t>
  </si>
  <si>
    <t>WLLWWWW</t>
  </si>
  <si>
    <t>WLWLLLL</t>
  </si>
  <si>
    <t>WLWLLLW</t>
  </si>
  <si>
    <t>WLWLLWL</t>
  </si>
  <si>
    <t>WLWLLWW</t>
  </si>
  <si>
    <t>WLWLWLL</t>
  </si>
  <si>
    <t>WLWLWLW</t>
  </si>
  <si>
    <t>WLWLWWL</t>
  </si>
  <si>
    <t>WLWLWWW</t>
  </si>
  <si>
    <t>WLWWLLL</t>
  </si>
  <si>
    <t>WLWWLLW</t>
  </si>
  <si>
    <t>WLWWLWL</t>
  </si>
  <si>
    <t>WLWWLWW</t>
  </si>
  <si>
    <t>WLWWWLL</t>
  </si>
  <si>
    <t>WLWWWLW</t>
  </si>
  <si>
    <t>WLWWWWL</t>
  </si>
  <si>
    <t>WLWWWWW</t>
  </si>
  <si>
    <t>WWLLLLL</t>
  </si>
  <si>
    <t>WWLLLLW</t>
  </si>
  <si>
    <t>WWLLLWL</t>
  </si>
  <si>
    <t>WWLLLWW</t>
  </si>
  <si>
    <t>WWLLWLL</t>
  </si>
  <si>
    <t>WWLLWLW</t>
  </si>
  <si>
    <t>WWLLWWL</t>
  </si>
  <si>
    <t>WWLLWWW</t>
  </si>
  <si>
    <t>WWLWLLL</t>
  </si>
  <si>
    <t>WWLWLLW</t>
  </si>
  <si>
    <t>WWLWLWL</t>
  </si>
  <si>
    <t>WWLWLWW</t>
  </si>
  <si>
    <t>WWLWWLL</t>
  </si>
  <si>
    <t>WWLWWLW</t>
  </si>
  <si>
    <t>WWLWWWL</t>
  </si>
  <si>
    <t>WWLWWWW</t>
  </si>
  <si>
    <t>WWWLLLL</t>
  </si>
  <si>
    <t>WWWLLLW</t>
  </si>
  <si>
    <t>WWWLLWL</t>
  </si>
  <si>
    <t>WWWLLWW</t>
  </si>
  <si>
    <t>WWWLWLL</t>
  </si>
  <si>
    <t>WWWLWLW</t>
  </si>
  <si>
    <t>WWWLWWL</t>
  </si>
  <si>
    <t>WWWLWWW</t>
  </si>
  <si>
    <t>WWWWLLL</t>
  </si>
  <si>
    <t>WWWWLLW</t>
  </si>
  <si>
    <t>WWWWLWL</t>
  </si>
  <si>
    <t>WWWWLWW</t>
  </si>
  <si>
    <t>WWWWWLL</t>
  </si>
  <si>
    <t>WWWWWLW</t>
  </si>
  <si>
    <t>WWWWWWL</t>
  </si>
  <si>
    <t>WWWWWWW</t>
  </si>
  <si>
    <t>YNYYYN</t>
  </si>
  <si>
    <t>YNYYYY</t>
  </si>
  <si>
    <t>YYYNNY</t>
  </si>
  <si>
    <t>YYYNYY</t>
  </si>
  <si>
    <t>YYYYYY</t>
  </si>
  <si>
    <t>NNNNNNN</t>
  </si>
  <si>
    <t>NNNNNNY</t>
  </si>
  <si>
    <t>NNNNNYN</t>
  </si>
  <si>
    <t>NNNNNYY</t>
  </si>
  <si>
    <t>NNNNYNN</t>
  </si>
  <si>
    <t>NNNNYNY</t>
  </si>
  <si>
    <t>NNNNYYN</t>
  </si>
  <si>
    <t>NNNNYYY</t>
  </si>
  <si>
    <t>NNNYNNN</t>
  </si>
  <si>
    <t>NNNYNNY</t>
  </si>
  <si>
    <t>NNNYNYN</t>
  </si>
  <si>
    <t>NNNYNYY</t>
  </si>
  <si>
    <t>NNNYYNN</t>
  </si>
  <si>
    <t>NNNYYNY</t>
  </si>
  <si>
    <t>NNNYYYN</t>
  </si>
  <si>
    <t>NNNYYYY</t>
  </si>
  <si>
    <t>NNYNNNN</t>
  </si>
  <si>
    <t>NNYNNNY</t>
  </si>
  <si>
    <t>NNYNNYN</t>
  </si>
  <si>
    <t>NNYNNYY</t>
  </si>
  <si>
    <t>NNYNYNN</t>
  </si>
  <si>
    <t>NNYNYNY</t>
  </si>
  <si>
    <t>NNYNYYN</t>
  </si>
  <si>
    <t>NNYNYYY</t>
  </si>
  <si>
    <t>NNYYNNN</t>
  </si>
  <si>
    <t>NNYYNNY</t>
  </si>
  <si>
    <t>NNYYNYN</t>
  </si>
  <si>
    <t>NNYYNYY</t>
  </si>
  <si>
    <t>NNYYYNN</t>
  </si>
  <si>
    <t>NNYYYNY</t>
  </si>
  <si>
    <t>NNYYYYN</t>
  </si>
  <si>
    <t>NNYYYYY</t>
  </si>
  <si>
    <t>NYNNNNN</t>
  </si>
  <si>
    <t>NYNNNNY</t>
  </si>
  <si>
    <t>NYNNNYN</t>
  </si>
  <si>
    <t>NYNNNYY</t>
  </si>
  <si>
    <t>NYNNYNN</t>
  </si>
  <si>
    <t>NYNNYNY</t>
  </si>
  <si>
    <t>NYNNYYN</t>
  </si>
  <si>
    <t>NYNNYYY</t>
  </si>
  <si>
    <t>NYNYNNN</t>
  </si>
  <si>
    <t>NYNYNNY</t>
  </si>
  <si>
    <t>NYNYNYN</t>
  </si>
  <si>
    <t>NYNYNYY</t>
  </si>
  <si>
    <t>NYNYYNN</t>
  </si>
  <si>
    <t>NYNYYNY</t>
  </si>
  <si>
    <t>NYNYYYN</t>
  </si>
  <si>
    <t>NYNYYYY</t>
  </si>
  <si>
    <t>NYYNNNN</t>
  </si>
  <si>
    <t>NYYNNNY</t>
  </si>
  <si>
    <t>NYYNNYN</t>
  </si>
  <si>
    <t>NYYNNYY</t>
  </si>
  <si>
    <t>NYYNYNN</t>
  </si>
  <si>
    <t>NYYNYNY</t>
  </si>
  <si>
    <t>NYYNYYN</t>
  </si>
  <si>
    <t>NYYNYYY</t>
  </si>
  <si>
    <t>NYYYNNN</t>
  </si>
  <si>
    <t>NYYYNNY</t>
  </si>
  <si>
    <t>NYYYNYN</t>
  </si>
  <si>
    <t>NYYYNYY</t>
  </si>
  <si>
    <t>NYYYYNN</t>
  </si>
  <si>
    <t>NYYYYNY</t>
  </si>
  <si>
    <t>NYYYYYN</t>
  </si>
  <si>
    <t>NYYYYYY</t>
  </si>
  <si>
    <t>YNNNNNN</t>
  </si>
  <si>
    <t>YNNNNNY</t>
  </si>
  <si>
    <t>YNNNNYN</t>
  </si>
  <si>
    <t>YNNNNYY</t>
  </si>
  <si>
    <t>YNNNYNN</t>
  </si>
  <si>
    <t>YNNNYNY</t>
  </si>
  <si>
    <t>YNNNYYN</t>
  </si>
  <si>
    <t>YNNNYYY</t>
  </si>
  <si>
    <t>YNNYNNN</t>
  </si>
  <si>
    <t>YNNYNNY</t>
  </si>
  <si>
    <t>YNNYNYN</t>
  </si>
  <si>
    <t>YNNYNYY</t>
  </si>
  <si>
    <t>YNNYYNN</t>
  </si>
  <si>
    <t>YNNYYNY</t>
  </si>
  <si>
    <t>YNNYYYN</t>
  </si>
  <si>
    <t>YNNYYYY</t>
  </si>
  <si>
    <t>YNYNNNN</t>
  </si>
  <si>
    <t>YNYNNNY</t>
  </si>
  <si>
    <t>YNYNNYN</t>
  </si>
  <si>
    <t>YNYNNYY</t>
  </si>
  <si>
    <t>YNYNYNN</t>
  </si>
  <si>
    <t>YNYNYNY</t>
  </si>
  <si>
    <t>YNYNYYN</t>
  </si>
  <si>
    <t>YNYNYYY</t>
  </si>
  <si>
    <t>YNYYNNN</t>
  </si>
  <si>
    <t>YNYYNNY</t>
  </si>
  <si>
    <t>YNYYNYN</t>
  </si>
  <si>
    <t>YNYYNYY</t>
  </si>
  <si>
    <t>YNYYYNN</t>
  </si>
  <si>
    <t>YNYYYNY</t>
  </si>
  <si>
    <t>YNYYYYN</t>
  </si>
  <si>
    <t>YNYYYYY</t>
  </si>
  <si>
    <t>YYNNNNN</t>
  </si>
  <si>
    <t>YYNNNNY</t>
  </si>
  <si>
    <t>YYNNNYN</t>
  </si>
  <si>
    <t>YYNNNYY</t>
  </si>
  <si>
    <t>YYNNYNN</t>
  </si>
  <si>
    <t>YYNNYNY</t>
  </si>
  <si>
    <t>YYNNYYN</t>
  </si>
  <si>
    <t>YYNNYYY</t>
  </si>
  <si>
    <t>YYNYNNN</t>
  </si>
  <si>
    <t>YYNYNNY</t>
  </si>
  <si>
    <t>YYNYNYN</t>
  </si>
  <si>
    <t>YYNYNYY</t>
  </si>
  <si>
    <t>YYNYYNN</t>
  </si>
  <si>
    <t>YYNYYNY</t>
  </si>
  <si>
    <t>YYNYYYN</t>
  </si>
  <si>
    <t>YYNYYYY</t>
  </si>
  <si>
    <t>YYYNNNN</t>
  </si>
  <si>
    <t>YYYNNNY</t>
  </si>
  <si>
    <t>YYYNNYN</t>
  </si>
  <si>
    <t>YYYNNYY</t>
  </si>
  <si>
    <t>YYYNYNN</t>
  </si>
  <si>
    <t>YYYNYNY</t>
  </si>
  <si>
    <t>YYYNYYN</t>
  </si>
  <si>
    <t>YYYNYYY</t>
  </si>
  <si>
    <t>YYYYNNN</t>
  </si>
  <si>
    <t>YYYYNNY</t>
  </si>
  <si>
    <t>YYYYNYN</t>
  </si>
  <si>
    <t>YYYYNYY</t>
  </si>
  <si>
    <t>YYYYYNN</t>
  </si>
  <si>
    <t>YYYYYNY</t>
  </si>
  <si>
    <t>YYYYYYN</t>
  </si>
  <si>
    <t>YYYYYYY</t>
  </si>
  <si>
    <t>Y/N Column Correspond to CS TO CV</t>
  </si>
  <si>
    <t>Y/N COUNT CS TO CV</t>
  </si>
  <si>
    <t>BASED ON Y/N COUNT</t>
  </si>
  <si>
    <t>Count of Max</t>
  </si>
  <si>
    <t>Option selection1</t>
  </si>
  <si>
    <t>Option selection2</t>
  </si>
  <si>
    <t>Main Hedge</t>
  </si>
  <si>
    <t>G</t>
  </si>
  <si>
    <t>AA</t>
  </si>
  <si>
    <t>AY</t>
  </si>
  <si>
    <t>BI</t>
  </si>
  <si>
    <t>BS</t>
  </si>
  <si>
    <t>MP</t>
  </si>
  <si>
    <t>H2 | Hedge 2 | (BDC)2</t>
  </si>
  <si>
    <t>H3 | Hedge 2 | (BDC)1</t>
  </si>
  <si>
    <t>H4 | Hedge 2 | (BDC)3</t>
  </si>
  <si>
    <t>H7 | Hedge 7 | (BM1D)2</t>
  </si>
  <si>
    <t>H1 | Hedge 1 | (BTC)1</t>
  </si>
  <si>
    <t>H5 | Hedge 1 | (BTC)2</t>
  </si>
  <si>
    <t>H6 | Hedge 1 | (BTC)3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</si>
</sst>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000000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0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9" borderId="0" xfId="0" applyFill="1" applyAlignment="1">
      <alignment horizontal="center" vertical="center" wrapText="1"/>
    </xf>
    <xf numFmtId="0" fontId="0" fillId="7" borderId="9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9" borderId="14" xfId="0" applyFont="1" applyFill="1" applyBorder="1" applyAlignment="1">
      <alignment horizontal="center" vertical="center"/>
    </xf>
    <xf numFmtId="0" fontId="6" fillId="9" borderId="15" xfId="0" applyFont="1" applyFill="1" applyBorder="1" applyAlignment="1">
      <alignment horizontal="center" vertical="center"/>
    </xf>
    <xf numFmtId="0" fontId="6" fillId="9" borderId="16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/>
    </xf>
    <xf numFmtId="0" fontId="7" fillId="7" borderId="9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7" borderId="6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quotePrefix="1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7" borderId="1" xfId="0" quotePrefix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3" fillId="12" borderId="0" xfId="0" applyFont="1" applyFill="1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7" borderId="9" xfId="0" quotePrefix="1" applyFill="1" applyBorder="1" applyAlignment="1">
      <alignment horizontal="center" vertical="center"/>
    </xf>
    <xf numFmtId="0" fontId="0" fillId="7" borderId="4" xfId="0" quotePrefix="1" applyFill="1" applyBorder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0" fontId="8" fillId="9" borderId="33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6" fillId="9" borderId="0" xfId="0" applyFont="1" applyFill="1" applyAlignment="1">
      <alignment horizontal="center" vertical="center" wrapText="1"/>
    </xf>
    <xf numFmtId="0" fontId="6" fillId="7" borderId="14" xfId="0" applyFont="1" applyFill="1" applyBorder="1" applyAlignment="1">
      <alignment horizontal="center" vertical="center"/>
    </xf>
    <xf numFmtId="0" fontId="7" fillId="7" borderId="15" xfId="0" applyFont="1" applyFill="1" applyBorder="1" applyAlignment="1">
      <alignment horizontal="center" vertical="center"/>
    </xf>
    <xf numFmtId="0" fontId="7" fillId="7" borderId="16" xfId="0" applyFont="1" applyFill="1" applyBorder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9" borderId="9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1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8" borderId="0" xfId="0" applyFill="1"/>
    <xf numFmtId="0" fontId="8" fillId="9" borderId="12" xfId="0" applyFont="1" applyFill="1" applyBorder="1" applyAlignment="1">
      <alignment horizontal="center" vertical="center"/>
    </xf>
    <xf numFmtId="0" fontId="8" fillId="9" borderId="40" xfId="0" applyFont="1" applyFill="1" applyBorder="1" applyAlignment="1">
      <alignment horizontal="center" vertical="center"/>
    </xf>
    <xf numFmtId="0" fontId="8" fillId="9" borderId="37" xfId="0" applyFont="1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8" fillId="9" borderId="41" xfId="0" applyFont="1" applyFill="1" applyBorder="1" applyAlignment="1">
      <alignment horizontal="center" vertical="center"/>
    </xf>
    <xf numFmtId="0" fontId="8" fillId="9" borderId="21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9" borderId="4" xfId="0" quotePrefix="1" applyFill="1" applyBorder="1" applyAlignment="1">
      <alignment horizontal="center" vertical="center"/>
    </xf>
    <xf numFmtId="0" fontId="0" fillId="9" borderId="6" xfId="0" quotePrefix="1" applyFill="1" applyBorder="1" applyAlignment="1">
      <alignment horizontal="center" vertical="center"/>
    </xf>
    <xf numFmtId="0" fontId="0" fillId="9" borderId="8" xfId="0" quotePrefix="1" applyFill="1" applyBorder="1" applyAlignment="1">
      <alignment horizontal="center" vertical="center"/>
    </xf>
    <xf numFmtId="0" fontId="0" fillId="7" borderId="15" xfId="0" quotePrefix="1" applyFill="1" applyBorder="1" applyAlignment="1">
      <alignment horizontal="center" vertical="center"/>
    </xf>
    <xf numFmtId="0" fontId="0" fillId="7" borderId="16" xfId="0" quotePrefix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0" fontId="6" fillId="9" borderId="0" xfId="0" applyFont="1" applyFill="1" applyAlignment="1">
      <alignment horizontal="center" vertical="center"/>
    </xf>
    <xf numFmtId="0" fontId="7" fillId="9" borderId="32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7" fillId="13" borderId="32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13" borderId="34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6" fillId="9" borderId="12" xfId="0" applyFont="1" applyFill="1" applyBorder="1" applyAlignment="1">
      <alignment horizontal="center" vertical="center"/>
    </xf>
    <xf numFmtId="0" fontId="6" fillId="9" borderId="40" xfId="0" applyFont="1" applyFill="1" applyBorder="1" applyAlignment="1">
      <alignment horizontal="center" vertical="center" wrapText="1"/>
    </xf>
    <xf numFmtId="0" fontId="6" fillId="9" borderId="40" xfId="0" applyFont="1" applyFill="1" applyBorder="1" applyAlignment="1">
      <alignment horizontal="center" vertical="center"/>
    </xf>
    <xf numFmtId="0" fontId="6" fillId="9" borderId="37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7" fillId="7" borderId="14" xfId="0" applyFont="1" applyFill="1" applyBorder="1" applyAlignment="1">
      <alignment horizontal="center" vertical="center"/>
    </xf>
    <xf numFmtId="0" fontId="7" fillId="0" borderId="23" xfId="0" applyFont="1" applyBorder="1" applyAlignment="1" applyProtection="1">
      <alignment horizontal="center" vertical="center"/>
      <protection locked="0"/>
    </xf>
    <xf numFmtId="0" fontId="7" fillId="0" borderId="24" xfId="0" applyFont="1" applyBorder="1" applyAlignment="1" applyProtection="1">
      <alignment horizontal="center" vertical="center"/>
      <protection locked="0"/>
    </xf>
    <xf numFmtId="0" fontId="7" fillId="0" borderId="25" xfId="0" applyFont="1" applyBorder="1" applyAlignment="1" applyProtection="1">
      <alignment horizontal="center" vertical="center"/>
      <protection locked="0"/>
    </xf>
    <xf numFmtId="0" fontId="7" fillId="13" borderId="7" xfId="0" applyFont="1" applyFill="1" applyBorder="1" applyAlignment="1">
      <alignment horizontal="center" vertical="center"/>
    </xf>
    <xf numFmtId="0" fontId="7" fillId="13" borderId="10" xfId="0" applyFont="1" applyFill="1" applyBorder="1" applyAlignment="1">
      <alignment horizontal="center" vertical="center"/>
    </xf>
    <xf numFmtId="0" fontId="6" fillId="13" borderId="10" xfId="0" applyFont="1" applyFill="1" applyBorder="1" applyAlignment="1">
      <alignment horizontal="center" vertical="center"/>
    </xf>
    <xf numFmtId="0" fontId="11" fillId="18" borderId="23" xfId="0" applyFont="1" applyFill="1" applyBorder="1" applyAlignment="1" applyProtection="1">
      <alignment horizontal="center" vertical="center"/>
      <protection locked="0"/>
    </xf>
    <xf numFmtId="0" fontId="11" fillId="18" borderId="24" xfId="0" applyFont="1" applyFill="1" applyBorder="1" applyAlignment="1" applyProtection="1">
      <alignment horizontal="center" vertical="center"/>
      <protection locked="0"/>
    </xf>
    <xf numFmtId="0" fontId="11" fillId="18" borderId="25" xfId="0" applyFont="1" applyFill="1" applyBorder="1" applyAlignment="1" applyProtection="1">
      <alignment horizontal="center" vertical="center"/>
      <protection locked="0"/>
    </xf>
    <xf numFmtId="0" fontId="3" fillId="8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6" fillId="2" borderId="44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9" xfId="0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9" xfId="0" applyFont="1" applyFill="1" applyBorder="1" applyAlignment="1">
      <alignment horizontal="center" vertical="center"/>
    </xf>
    <xf numFmtId="0" fontId="5" fillId="16" borderId="4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14" borderId="19" xfId="0" applyFont="1" applyFill="1" applyBorder="1" applyAlignment="1">
      <alignment horizontal="center" vertical="center"/>
    </xf>
    <xf numFmtId="0" fontId="5" fillId="14" borderId="20" xfId="0" applyFont="1" applyFill="1" applyBorder="1" applyAlignment="1">
      <alignment horizontal="center" vertical="center"/>
    </xf>
    <xf numFmtId="0" fontId="5" fillId="14" borderId="22" xfId="0" applyFont="1" applyFill="1" applyBorder="1" applyAlignment="1">
      <alignment horizontal="center" vertical="center"/>
    </xf>
    <xf numFmtId="0" fontId="0" fillId="13" borderId="26" xfId="0" applyFill="1" applyBorder="1" applyAlignment="1">
      <alignment horizontal="center" vertical="center" wrapText="1"/>
    </xf>
    <xf numFmtId="0" fontId="0" fillId="13" borderId="27" xfId="0" applyFill="1" applyBorder="1" applyAlignment="1">
      <alignment horizontal="center" vertical="center" wrapText="1"/>
    </xf>
    <xf numFmtId="0" fontId="0" fillId="13" borderId="43" xfId="0" applyFill="1" applyBorder="1" applyAlignment="1">
      <alignment horizontal="center" vertical="center" wrapText="1"/>
    </xf>
    <xf numFmtId="0" fontId="0" fillId="17" borderId="0" xfId="0" applyFill="1" applyAlignment="1">
      <alignment horizontal="center" vertical="center"/>
    </xf>
    <xf numFmtId="0" fontId="0" fillId="17" borderId="1" xfId="0" applyFill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9" fillId="8" borderId="9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9" fillId="8" borderId="4" xfId="0" applyFont="1" applyFill="1" applyBorder="1" applyAlignment="1">
      <alignment horizontal="center" vertical="center" wrapText="1"/>
    </xf>
    <xf numFmtId="0" fontId="9" fillId="8" borderId="6" xfId="0" applyFont="1" applyFill="1" applyBorder="1" applyAlignment="1">
      <alignment horizontal="center" vertical="center" wrapText="1"/>
    </xf>
    <xf numFmtId="0" fontId="9" fillId="8" borderId="32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8" borderId="0" xfId="0" applyFill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6" borderId="32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6" fillId="6" borderId="18" xfId="0" applyFont="1" applyFill="1" applyBorder="1" applyAlignment="1">
      <alignment horizontal="center" vertical="center"/>
    </xf>
    <xf numFmtId="0" fontId="6" fillId="6" borderId="31" xfId="0" applyFont="1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/>
    </xf>
    <xf numFmtId="0" fontId="0" fillId="13" borderId="20" xfId="0" applyFill="1" applyBorder="1" applyAlignment="1">
      <alignment horizontal="center" vertical="center"/>
    </xf>
    <xf numFmtId="0" fontId="0" fillId="13" borderId="22" xfId="0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9" borderId="28" xfId="0" applyFont="1" applyFill="1" applyBorder="1" applyAlignment="1">
      <alignment horizontal="center" vertical="center" wrapText="1"/>
    </xf>
    <xf numFmtId="0" fontId="3" fillId="12" borderId="34" xfId="0" applyFont="1" applyFill="1" applyBorder="1" applyAlignment="1">
      <alignment horizontal="center" vertical="center"/>
    </xf>
    <xf numFmtId="0" fontId="3" fillId="12" borderId="35" xfId="0" applyFont="1" applyFill="1" applyBorder="1" applyAlignment="1">
      <alignment horizontal="center" vertical="center"/>
    </xf>
    <xf numFmtId="0" fontId="3" fillId="12" borderId="36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113"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2" tint="-9.9948118533890809E-2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2060"/>
        </patternFill>
      </fill>
    </dxf>
    <dxf>
      <fill>
        <patternFill>
          <bgColor theme="8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DS1048532"/>
  <sheetViews>
    <sheetView tabSelected="1" zoomScale="70" zoomScaleNormal="70" workbookViewId="0">
      <pane xSplit="1" ySplit="4" topLeftCell="J8" activePane="bottomRight" state="frozen"/>
      <selection activeCell="AQ18" sqref="AQ18"/>
      <selection pane="topRight" activeCell="AQ18" sqref="AQ18"/>
      <selection pane="bottomLeft" activeCell="AQ18" sqref="AQ18"/>
      <selection pane="bottomRight" activeCell="AM11" sqref="AM11"/>
    </sheetView>
  </sheetViews>
  <sheetFormatPr defaultColWidth="9.140625" defaultRowHeight="15"/>
  <cols>
    <col min="1" max="1" width="4.7109375" style="1" customWidth="1"/>
    <col min="2" max="2" width="6.42578125" style="1" hidden="1" customWidth="1"/>
    <col min="3" max="5" width="3.85546875" style="1" hidden="1" customWidth="1"/>
    <col min="6" max="6" width="4.42578125" style="1" hidden="1" customWidth="1"/>
    <col min="7" max="8" width="4.85546875" style="1" hidden="1" customWidth="1"/>
    <col min="9" max="9" width="5.42578125" style="1" hidden="1" customWidth="1"/>
    <col min="10" max="11" width="1.28515625" style="1" customWidth="1"/>
    <col min="12" max="12" width="6.42578125" style="1" customWidth="1"/>
    <col min="13" max="15" width="3.85546875" style="1" customWidth="1"/>
    <col min="16" max="16" width="4.42578125" style="1" customWidth="1"/>
    <col min="17" max="18" width="4.85546875" style="1" customWidth="1"/>
    <col min="19" max="19" width="5.42578125" style="1" customWidth="1"/>
    <col min="20" max="21" width="1.42578125" style="1" customWidth="1"/>
    <col min="22" max="22" width="6.42578125" style="1" customWidth="1"/>
    <col min="23" max="25" width="3.85546875" style="1" customWidth="1"/>
    <col min="26" max="26" width="4.42578125" style="1" customWidth="1"/>
    <col min="27" max="28" width="4.85546875" style="1" customWidth="1"/>
    <col min="29" max="29" width="5.42578125" style="1" customWidth="1"/>
    <col min="30" max="33" width="0.85546875" style="1" customWidth="1"/>
    <col min="34" max="34" width="9.140625" style="1" customWidth="1"/>
    <col min="35" max="35" width="4.42578125" style="1" customWidth="1"/>
    <col min="36" max="36" width="6.28515625" style="1" customWidth="1"/>
    <col min="37" max="42" width="6.7109375" style="1" customWidth="1"/>
    <col min="43" max="45" width="1.140625" style="1" customWidth="1"/>
    <col min="46" max="46" width="6.42578125" style="1" customWidth="1"/>
    <col min="47" max="49" width="3.85546875" style="1" customWidth="1"/>
    <col min="50" max="50" width="4.42578125" style="1" customWidth="1"/>
    <col min="51" max="52" width="4.85546875" style="1" customWidth="1"/>
    <col min="53" max="53" width="5.42578125" style="1" customWidth="1"/>
    <col min="54" max="54" width="1.42578125" style="1" customWidth="1"/>
    <col min="55" max="55" width="1.42578125" style="1" hidden="1" customWidth="1"/>
    <col min="56" max="56" width="6.42578125" style="1" hidden="1" customWidth="1"/>
    <col min="57" max="59" width="3.85546875" style="1" hidden="1" customWidth="1"/>
    <col min="60" max="60" width="4.42578125" style="1" hidden="1" customWidth="1"/>
    <col min="61" max="62" width="4.85546875" style="1" hidden="1" customWidth="1"/>
    <col min="63" max="63" width="5.42578125" style="1" hidden="1" customWidth="1"/>
    <col min="64" max="65" width="1.42578125" style="1" hidden="1" customWidth="1"/>
    <col min="66" max="66" width="6.42578125" style="1" hidden="1" customWidth="1"/>
    <col min="67" max="69" width="3.85546875" style="1" hidden="1" customWidth="1"/>
    <col min="70" max="70" width="4.42578125" style="1" hidden="1" customWidth="1"/>
    <col min="71" max="72" width="4.85546875" style="1" hidden="1" customWidth="1"/>
    <col min="73" max="73" width="5.42578125" style="1" hidden="1" customWidth="1"/>
    <col min="74" max="75" width="2" style="1" hidden="1" customWidth="1"/>
    <col min="76" max="76" width="6.42578125" style="1" hidden="1" customWidth="1"/>
    <col min="77" max="79" width="3.85546875" style="1" hidden="1" customWidth="1"/>
    <col min="80" max="80" width="4.42578125" style="1" hidden="1" customWidth="1"/>
    <col min="81" max="82" width="4.85546875" style="1" hidden="1" customWidth="1"/>
    <col min="83" max="83" width="5.42578125" style="1" hidden="1" customWidth="1"/>
    <col min="84" max="85" width="2.7109375" style="1" customWidth="1"/>
    <col min="86" max="107" width="9.140625" style="1" customWidth="1"/>
    <col min="108" max="115" width="9.140625" style="4" customWidth="1"/>
    <col min="116" max="133" width="9.140625" style="1" customWidth="1"/>
    <col min="134" max="16384" width="9.140625" style="1"/>
  </cols>
  <sheetData>
    <row r="1" spans="1:123" ht="15" customHeight="1">
      <c r="B1" s="134" t="s">
        <v>339</v>
      </c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  <c r="BS1" s="134"/>
      <c r="BT1" s="134"/>
      <c r="BU1" s="134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DD1" s="1"/>
      <c r="DE1" s="1"/>
      <c r="DF1" s="1"/>
      <c r="DG1" s="1"/>
      <c r="DH1" s="1"/>
      <c r="DI1" s="1"/>
      <c r="DJ1" s="1"/>
      <c r="DK1" s="1"/>
    </row>
    <row r="2" spans="1:123" ht="15.75" customHeight="1" thickBot="1"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N2" s="134"/>
      <c r="AO2" s="134"/>
      <c r="AP2" s="134"/>
      <c r="AQ2" s="134"/>
      <c r="AR2" s="134"/>
      <c r="AS2" s="134"/>
      <c r="AT2" s="134"/>
      <c r="AU2" s="134"/>
      <c r="AV2" s="134"/>
      <c r="AW2" s="134"/>
      <c r="AX2" s="134"/>
      <c r="AY2" s="134"/>
      <c r="AZ2" s="134"/>
      <c r="BA2" s="134"/>
      <c r="BB2" s="134"/>
      <c r="BC2" s="134"/>
      <c r="BD2" s="134"/>
      <c r="BE2" s="134"/>
      <c r="BF2" s="134"/>
      <c r="BG2" s="134"/>
      <c r="BH2" s="134"/>
      <c r="BI2" s="134"/>
      <c r="BJ2" s="134"/>
      <c r="BK2" s="134"/>
      <c r="BL2" s="134"/>
      <c r="BM2" s="134"/>
      <c r="BN2" s="134"/>
      <c r="BO2" s="134"/>
      <c r="BP2" s="134"/>
      <c r="BQ2" s="134"/>
      <c r="BR2" s="134"/>
      <c r="BS2" s="134"/>
      <c r="BT2" s="134"/>
      <c r="BU2" s="134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2"/>
      <c r="CI2" s="163" t="s">
        <v>285</v>
      </c>
      <c r="CJ2" s="163"/>
      <c r="CK2" s="163"/>
      <c r="CL2" s="163"/>
      <c r="CM2" s="163"/>
      <c r="CN2" s="163"/>
      <c r="CO2" s="163"/>
      <c r="CP2" s="163"/>
      <c r="CQ2" s="163"/>
      <c r="CR2" s="163"/>
      <c r="CS2" s="163"/>
      <c r="CT2" s="163"/>
      <c r="CU2" s="163"/>
      <c r="CV2" s="68"/>
      <c r="CW2" s="68"/>
      <c r="CX2" s="68"/>
      <c r="CY2" s="68"/>
      <c r="CZ2" s="68"/>
      <c r="DA2" s="68"/>
      <c r="DD2" s="1"/>
      <c r="DE2" s="1"/>
      <c r="DF2" s="1"/>
      <c r="DG2" s="1"/>
      <c r="DH2" s="1"/>
      <c r="DI2" s="1"/>
      <c r="DJ2" s="1"/>
      <c r="DK2" s="1"/>
    </row>
    <row r="3" spans="1:123" ht="30.75" customHeight="1" thickBot="1">
      <c r="B3" s="137" t="s">
        <v>641</v>
      </c>
      <c r="C3" s="138"/>
      <c r="D3" s="138"/>
      <c r="E3" s="138"/>
      <c r="F3" s="138"/>
      <c r="G3" s="138"/>
      <c r="H3" s="138"/>
      <c r="I3" s="139"/>
      <c r="J3" s="56"/>
      <c r="K3" s="56"/>
      <c r="L3" s="142" t="s">
        <v>637</v>
      </c>
      <c r="M3" s="143"/>
      <c r="N3" s="143"/>
      <c r="O3" s="143"/>
      <c r="P3" s="143"/>
      <c r="Q3" s="143"/>
      <c r="R3" s="143"/>
      <c r="S3" s="144"/>
      <c r="T3" s="56"/>
      <c r="U3" s="56"/>
      <c r="V3" s="145" t="s">
        <v>638</v>
      </c>
      <c r="W3" s="146"/>
      <c r="X3" s="146"/>
      <c r="Y3" s="146"/>
      <c r="Z3" s="146"/>
      <c r="AA3" s="146"/>
      <c r="AB3" s="146"/>
      <c r="AC3" s="147"/>
      <c r="AD3" s="56"/>
      <c r="AE3" s="56"/>
      <c r="AF3" s="56"/>
      <c r="AG3" s="56"/>
      <c r="AH3" s="140" t="s">
        <v>0</v>
      </c>
      <c r="AI3" s="106"/>
      <c r="AJ3" s="157" t="s">
        <v>630</v>
      </c>
      <c r="AK3" s="158"/>
      <c r="AL3" s="158"/>
      <c r="AM3" s="158"/>
      <c r="AN3" s="158"/>
      <c r="AO3" s="158"/>
      <c r="AP3" s="159"/>
      <c r="AQ3" s="55"/>
      <c r="AR3" s="55"/>
      <c r="AS3" s="55"/>
      <c r="AT3" s="148" t="s">
        <v>639</v>
      </c>
      <c r="AU3" s="149"/>
      <c r="AV3" s="149"/>
      <c r="AW3" s="149"/>
      <c r="AX3" s="149"/>
      <c r="AY3" s="149"/>
      <c r="AZ3" s="149"/>
      <c r="BA3" s="150"/>
      <c r="BB3" s="56"/>
      <c r="BC3" s="56"/>
      <c r="BD3" s="151" t="s">
        <v>642</v>
      </c>
      <c r="BE3" s="152"/>
      <c r="BF3" s="152"/>
      <c r="BG3" s="152"/>
      <c r="BH3" s="152"/>
      <c r="BI3" s="152"/>
      <c r="BJ3" s="152"/>
      <c r="BK3" s="153"/>
      <c r="BL3" s="56"/>
      <c r="BM3" s="56"/>
      <c r="BN3" s="154" t="s">
        <v>643</v>
      </c>
      <c r="BO3" s="155"/>
      <c r="BP3" s="155"/>
      <c r="BQ3" s="155"/>
      <c r="BR3" s="155"/>
      <c r="BS3" s="155"/>
      <c r="BT3" s="155"/>
      <c r="BU3" s="156"/>
      <c r="BV3" s="56"/>
      <c r="BW3" s="56"/>
      <c r="BX3" s="154" t="s">
        <v>640</v>
      </c>
      <c r="BY3" s="155"/>
      <c r="BZ3" s="155"/>
      <c r="CA3" s="155"/>
      <c r="CB3" s="155"/>
      <c r="CC3" s="155"/>
      <c r="CD3" s="155"/>
      <c r="CE3" s="156"/>
      <c r="CF3" s="56"/>
      <c r="CG3" s="56"/>
      <c r="CH3" s="62"/>
      <c r="CI3" s="69" t="s">
        <v>324</v>
      </c>
      <c r="CJ3" s="69" t="s">
        <v>328</v>
      </c>
      <c r="CK3" s="69" t="s">
        <v>329</v>
      </c>
      <c r="CL3" s="69" t="s">
        <v>330</v>
      </c>
      <c r="CM3" s="69" t="s">
        <v>331</v>
      </c>
      <c r="CN3" s="69" t="s">
        <v>332</v>
      </c>
      <c r="CO3" s="69" t="s">
        <v>344</v>
      </c>
      <c r="CP3" s="68"/>
      <c r="CQ3" s="68"/>
      <c r="CR3" s="68"/>
      <c r="CS3" s="68"/>
      <c r="CT3" s="69"/>
      <c r="CU3" s="69"/>
      <c r="CV3" s="69"/>
      <c r="CW3" s="69"/>
      <c r="CX3" s="69"/>
      <c r="CY3" s="69"/>
      <c r="CZ3" s="69"/>
      <c r="DA3" s="69"/>
      <c r="DD3" s="1"/>
      <c r="DE3" s="1" t="str">
        <f>DD16&amp;$CQ$10</f>
        <v>P10</v>
      </c>
      <c r="DF3" s="1" t="str">
        <f>DD16&amp;CQ17</f>
        <v>P17</v>
      </c>
      <c r="DG3" s="1"/>
      <c r="DH3" s="1"/>
      <c r="DI3" s="1"/>
      <c r="DJ3" s="1"/>
      <c r="DK3" s="1"/>
    </row>
    <row r="4" spans="1:123" s="20" customFormat="1" ht="25.5" customHeight="1" thickBot="1">
      <c r="B4" s="26" t="s">
        <v>11</v>
      </c>
      <c r="C4" s="27" t="s">
        <v>37</v>
      </c>
      <c r="D4" s="27" t="s">
        <v>305</v>
      </c>
      <c r="E4" s="27" t="s">
        <v>36</v>
      </c>
      <c r="F4" s="27" t="s">
        <v>164</v>
      </c>
      <c r="G4" s="27" t="s">
        <v>5</v>
      </c>
      <c r="H4" s="27" t="s">
        <v>14</v>
      </c>
      <c r="I4" s="28" t="s">
        <v>15</v>
      </c>
      <c r="J4" s="57"/>
      <c r="K4" s="57"/>
      <c r="L4" s="26" t="s">
        <v>11</v>
      </c>
      <c r="M4" s="27" t="s">
        <v>37</v>
      </c>
      <c r="N4" s="27" t="s">
        <v>305</v>
      </c>
      <c r="O4" s="27" t="s">
        <v>36</v>
      </c>
      <c r="P4" s="27" t="s">
        <v>164</v>
      </c>
      <c r="Q4" s="27" t="s">
        <v>5</v>
      </c>
      <c r="R4" s="27" t="s">
        <v>14</v>
      </c>
      <c r="S4" s="28" t="s">
        <v>15</v>
      </c>
      <c r="T4" s="57"/>
      <c r="U4" s="57"/>
      <c r="V4" s="26" t="s">
        <v>11</v>
      </c>
      <c r="W4" s="27" t="s">
        <v>37</v>
      </c>
      <c r="X4" s="27" t="s">
        <v>305</v>
      </c>
      <c r="Y4" s="27" t="s">
        <v>36</v>
      </c>
      <c r="Z4" s="27" t="s">
        <v>164</v>
      </c>
      <c r="AA4" s="27" t="s">
        <v>5</v>
      </c>
      <c r="AB4" s="27" t="s">
        <v>14</v>
      </c>
      <c r="AC4" s="28" t="s">
        <v>15</v>
      </c>
      <c r="AD4" s="57"/>
      <c r="AE4" s="57"/>
      <c r="AF4" s="57"/>
      <c r="AG4" s="57"/>
      <c r="AH4" s="141"/>
      <c r="AI4" s="106"/>
      <c r="AJ4" s="118" t="s">
        <v>636</v>
      </c>
      <c r="AK4" s="119" t="s">
        <v>302</v>
      </c>
      <c r="AL4" s="119" t="s">
        <v>35</v>
      </c>
      <c r="AM4" s="120" t="s">
        <v>11</v>
      </c>
      <c r="AN4" s="120" t="s">
        <v>164</v>
      </c>
      <c r="AO4" s="120" t="s">
        <v>5</v>
      </c>
      <c r="AP4" s="121" t="s">
        <v>15</v>
      </c>
      <c r="AQ4" s="55"/>
      <c r="AR4" s="55"/>
      <c r="AS4" s="55"/>
      <c r="AT4" s="26" t="s">
        <v>11</v>
      </c>
      <c r="AU4" s="27" t="s">
        <v>37</v>
      </c>
      <c r="AV4" s="27" t="s">
        <v>305</v>
      </c>
      <c r="AW4" s="27" t="s">
        <v>36</v>
      </c>
      <c r="AX4" s="27" t="s">
        <v>164</v>
      </c>
      <c r="AY4" s="27" t="s">
        <v>5</v>
      </c>
      <c r="AZ4" s="27" t="s">
        <v>14</v>
      </c>
      <c r="BA4" s="28" t="s">
        <v>15</v>
      </c>
      <c r="BB4" s="57"/>
      <c r="BC4" s="57"/>
      <c r="BD4" s="26" t="s">
        <v>11</v>
      </c>
      <c r="BE4" s="27" t="s">
        <v>37</v>
      </c>
      <c r="BF4" s="27" t="s">
        <v>305</v>
      </c>
      <c r="BG4" s="27" t="s">
        <v>36</v>
      </c>
      <c r="BH4" s="27" t="s">
        <v>164</v>
      </c>
      <c r="BI4" s="27" t="s">
        <v>5</v>
      </c>
      <c r="BJ4" s="27" t="s">
        <v>14</v>
      </c>
      <c r="BK4" s="28" t="s">
        <v>15</v>
      </c>
      <c r="BL4" s="57"/>
      <c r="BM4" s="57"/>
      <c r="BN4" s="26" t="s">
        <v>11</v>
      </c>
      <c r="BO4" s="27" t="s">
        <v>37</v>
      </c>
      <c r="BP4" s="27" t="s">
        <v>305</v>
      </c>
      <c r="BQ4" s="27" t="s">
        <v>36</v>
      </c>
      <c r="BR4" s="27" t="s">
        <v>164</v>
      </c>
      <c r="BS4" s="27" t="s">
        <v>5</v>
      </c>
      <c r="BT4" s="27" t="s">
        <v>14</v>
      </c>
      <c r="BU4" s="28" t="s">
        <v>15</v>
      </c>
      <c r="BV4" s="57"/>
      <c r="BW4" s="57"/>
      <c r="BX4" s="26" t="s">
        <v>11</v>
      </c>
      <c r="BY4" s="27" t="s">
        <v>37</v>
      </c>
      <c r="BZ4" s="27" t="s">
        <v>305</v>
      </c>
      <c r="CA4" s="27" t="s">
        <v>36</v>
      </c>
      <c r="CB4" s="27" t="s">
        <v>164</v>
      </c>
      <c r="CC4" s="27" t="s">
        <v>5</v>
      </c>
      <c r="CD4" s="27" t="s">
        <v>14</v>
      </c>
      <c r="CE4" s="28" t="s">
        <v>15</v>
      </c>
      <c r="CF4" s="57"/>
      <c r="CG4" s="57"/>
      <c r="CH4" s="63" t="s">
        <v>287</v>
      </c>
      <c r="CI4" s="69" t="s">
        <v>6</v>
      </c>
      <c r="CJ4" s="69" t="s">
        <v>9</v>
      </c>
      <c r="CK4" s="69" t="s">
        <v>333</v>
      </c>
      <c r="CL4" s="69" t="s">
        <v>334</v>
      </c>
      <c r="CM4" s="69" t="s">
        <v>335</v>
      </c>
      <c r="CN4" s="69" t="s">
        <v>297</v>
      </c>
      <c r="CO4" s="69" t="s">
        <v>345</v>
      </c>
      <c r="CP4" s="69"/>
      <c r="CQ4" s="69"/>
      <c r="CR4" s="69"/>
      <c r="CS4" s="164" t="s">
        <v>294</v>
      </c>
      <c r="CT4" s="164"/>
      <c r="CU4" s="164"/>
      <c r="CV4" s="164"/>
      <c r="CW4" s="135" t="s">
        <v>294</v>
      </c>
      <c r="CX4" s="135"/>
      <c r="CY4" s="135"/>
      <c r="CZ4" s="135"/>
      <c r="DA4" s="69" t="s">
        <v>298</v>
      </c>
      <c r="DD4" s="160" t="s">
        <v>624</v>
      </c>
      <c r="DE4" s="161"/>
      <c r="DF4" s="161"/>
      <c r="DG4" s="162"/>
      <c r="DH4" s="160" t="s">
        <v>625</v>
      </c>
      <c r="DI4" s="161"/>
      <c r="DJ4" s="161"/>
      <c r="DK4" s="162"/>
      <c r="DL4" s="160" t="s">
        <v>626</v>
      </c>
      <c r="DM4" s="161"/>
      <c r="DN4" s="161"/>
      <c r="DO4" s="162"/>
      <c r="DP4" s="115" t="s">
        <v>627</v>
      </c>
      <c r="DQ4" s="115" t="s">
        <v>628</v>
      </c>
      <c r="DR4" s="116" t="s">
        <v>629</v>
      </c>
    </row>
    <row r="5" spans="1:123" ht="26.25" customHeight="1">
      <c r="B5" s="29"/>
      <c r="C5" s="30" t="str">
        <f>'H1 | Hedge 1 | (BTC)1'!C5</f>
        <v>B</v>
      </c>
      <c r="D5" s="30" t="str">
        <f>'H1 | Hedge 1 | (BTC)1'!H5</f>
        <v>T</v>
      </c>
      <c r="E5" s="30" t="str">
        <f>'H1 | Hedge 1 | (BTC)1'!O5</f>
        <v>C</v>
      </c>
      <c r="F5" s="30"/>
      <c r="G5" s="30"/>
      <c r="H5" s="30"/>
      <c r="I5" s="31"/>
      <c r="J5" s="55"/>
      <c r="K5" s="55"/>
      <c r="L5" s="29"/>
      <c r="M5" s="30" t="str">
        <f>'H2 | Hedge 2 | (BDC)2'!C5</f>
        <v>B</v>
      </c>
      <c r="N5" s="30" t="str">
        <f>'H2 | Hedge 2 | (BDC)2'!H5</f>
        <v>D</v>
      </c>
      <c r="O5" s="30" t="str">
        <f>'H2 | Hedge 2 | (BDC)2'!O5</f>
        <v>C</v>
      </c>
      <c r="P5" s="30"/>
      <c r="Q5" s="30"/>
      <c r="R5" s="30"/>
      <c r="S5" s="31"/>
      <c r="T5" s="55"/>
      <c r="U5" s="55"/>
      <c r="V5" s="29"/>
      <c r="W5" s="30" t="str">
        <f>'Hedge 3 | (BT)2-M1'!C5</f>
        <v>B</v>
      </c>
      <c r="X5" s="30" t="str">
        <f>'Hedge 3 | (BT)2-M1'!H5</f>
        <v>T</v>
      </c>
      <c r="Y5" s="30" t="str">
        <f>'Hedge 3 | (BT)2-M1'!O5</f>
        <v>M1</v>
      </c>
      <c r="Z5" s="30"/>
      <c r="AA5" s="30"/>
      <c r="AB5" s="30"/>
      <c r="AC5" s="31"/>
      <c r="AD5" s="55"/>
      <c r="AE5" s="55"/>
      <c r="AF5" s="55"/>
      <c r="AG5" s="55"/>
      <c r="AH5" s="131" t="s">
        <v>5</v>
      </c>
      <c r="AI5" s="55"/>
      <c r="AJ5" s="122"/>
      <c r="AK5" s="30"/>
      <c r="AL5" s="30"/>
      <c r="AM5" s="30"/>
      <c r="AN5" s="30"/>
      <c r="AO5" s="30"/>
      <c r="AP5" s="31"/>
      <c r="AQ5" s="55"/>
      <c r="AR5" s="55"/>
      <c r="AS5" s="55"/>
      <c r="AT5" s="29"/>
      <c r="AU5" s="30" t="str">
        <f>'Hedge 4 | (BM1C)2'!C5</f>
        <v>B</v>
      </c>
      <c r="AV5" s="30" t="str">
        <f>'Hedge 4 | (BM1C)2'!H5</f>
        <v>M1</v>
      </c>
      <c r="AW5" s="30" t="str">
        <f>'Hedge 4 | (BM1C)2'!O5</f>
        <v>C</v>
      </c>
      <c r="AX5" s="30"/>
      <c r="AY5" s="30"/>
      <c r="AZ5" s="30"/>
      <c r="BA5" s="31"/>
      <c r="BB5" s="55"/>
      <c r="BC5" s="55"/>
      <c r="BD5" s="29"/>
      <c r="BE5" s="30" t="str">
        <f>'Hedge 5 | (BFC)2'!C5</f>
        <v>B</v>
      </c>
      <c r="BF5" s="30" t="str">
        <f>'Hedge 5 | (BFC)2'!H5</f>
        <v>F</v>
      </c>
      <c r="BG5" s="30" t="str">
        <f>'Hedge 5 | (BFC)2'!O5</f>
        <v>C</v>
      </c>
      <c r="BH5" s="30"/>
      <c r="BI5" s="30"/>
      <c r="BJ5" s="30"/>
      <c r="BK5" s="31"/>
      <c r="BL5" s="55"/>
      <c r="BM5" s="55"/>
      <c r="BN5" s="29"/>
      <c r="BO5" s="30" t="str">
        <f>'Hedge 6 | (D3BF3)2'!C5</f>
        <v>D3</v>
      </c>
      <c r="BP5" s="30" t="str">
        <f>'Hedge 6 | (D3BF3)2'!H5</f>
        <v>B</v>
      </c>
      <c r="BQ5" s="30" t="str">
        <f>'Hedge 6 | (D3BF3)2'!O5</f>
        <v>F3</v>
      </c>
      <c r="BR5" s="30"/>
      <c r="BS5" s="30"/>
      <c r="BT5" s="30"/>
      <c r="BU5" s="31"/>
      <c r="BV5" s="55"/>
      <c r="BW5" s="55"/>
      <c r="BX5" s="29"/>
      <c r="BY5" s="30" t="str">
        <f>'Hedge 7 | (BM1D)2'!C5</f>
        <v>B</v>
      </c>
      <c r="BZ5" s="30" t="str">
        <f>'Hedge 7 | (BM1D)2'!H5</f>
        <v>M1</v>
      </c>
      <c r="CA5" s="30" t="str">
        <f>'Hedge 7 | (BM1D)2'!O5</f>
        <v>D</v>
      </c>
      <c r="CB5" s="30"/>
      <c r="CC5" s="30"/>
      <c r="CD5" s="30"/>
      <c r="CE5" s="31"/>
      <c r="CF5" s="55"/>
      <c r="CG5" s="55"/>
      <c r="CI5" s="1" t="str">
        <f>VLOOKUP(CI4,General!$R:$S,2,FALSE)</f>
        <v>F</v>
      </c>
      <c r="CJ5" s="1" t="str">
        <f>VLOOKUP(CJ4,General!$R:$S,2,FALSE)</f>
        <v>P</v>
      </c>
      <c r="CK5" s="1" t="str">
        <f>VLOOKUP(CK4,General!$R:$S,2,FALSE)</f>
        <v>Z</v>
      </c>
      <c r="CL5" s="1" t="str">
        <f>VLOOKUP(CL4,General!$R:$S,2,FALSE)</f>
        <v>AX</v>
      </c>
      <c r="CM5" s="1" t="str">
        <f>VLOOKUP(CM4,General!$R:$S,2,FALSE)</f>
        <v>BH</v>
      </c>
      <c r="CN5" s="1" t="str">
        <f>VLOOKUP(CN4,General!$R:$S,2,FALSE)</f>
        <v>BR</v>
      </c>
      <c r="CO5" s="1" t="str">
        <f>VLOOKUP(CO4,General!$R:$S,2,FALSE)</f>
        <v>CB</v>
      </c>
      <c r="CS5" s="4"/>
      <c r="CT5" s="4"/>
      <c r="CU5" s="4"/>
      <c r="CV5" s="4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Q5" s="117"/>
      <c r="DR5" s="4"/>
    </row>
    <row r="6" spans="1:123" ht="26.25" customHeight="1">
      <c r="B6" s="32"/>
      <c r="C6" s="33"/>
      <c r="D6" s="33"/>
      <c r="E6" s="33"/>
      <c r="F6" s="33"/>
      <c r="G6" s="33"/>
      <c r="H6" s="33"/>
      <c r="I6" s="34"/>
      <c r="J6" s="55"/>
      <c r="K6" s="55"/>
      <c r="L6" s="32"/>
      <c r="M6" s="33"/>
      <c r="N6" s="33"/>
      <c r="O6" s="33"/>
      <c r="P6" s="33"/>
      <c r="Q6" s="33"/>
      <c r="R6" s="33"/>
      <c r="S6" s="34"/>
      <c r="T6" s="55"/>
      <c r="U6" s="55"/>
      <c r="V6" s="32"/>
      <c r="W6" s="33"/>
      <c r="X6" s="33"/>
      <c r="Y6" s="33"/>
      <c r="Z6" s="33"/>
      <c r="AA6" s="33"/>
      <c r="AB6" s="33"/>
      <c r="AC6" s="34"/>
      <c r="AD6" s="55"/>
      <c r="AE6" s="55"/>
      <c r="AF6" s="55"/>
      <c r="AG6" s="55"/>
      <c r="AH6" s="132" t="s">
        <v>6</v>
      </c>
      <c r="AI6" s="55"/>
      <c r="AJ6" s="123"/>
      <c r="AK6" s="33"/>
      <c r="AL6" s="33"/>
      <c r="AM6" s="33"/>
      <c r="AN6" s="33"/>
      <c r="AO6" s="33"/>
      <c r="AP6" s="34"/>
      <c r="AQ6" s="55"/>
      <c r="AR6" s="55"/>
      <c r="AS6" s="55"/>
      <c r="AT6" s="32"/>
      <c r="AU6" s="33"/>
      <c r="AV6" s="33"/>
      <c r="AW6" s="33"/>
      <c r="AX6" s="33"/>
      <c r="AY6" s="33"/>
      <c r="AZ6" s="33"/>
      <c r="BA6" s="34"/>
      <c r="BB6" s="55"/>
      <c r="BC6" s="55"/>
      <c r="BD6" s="32"/>
      <c r="BE6" s="33"/>
      <c r="BF6" s="33"/>
      <c r="BG6" s="33"/>
      <c r="BH6" s="33"/>
      <c r="BI6" s="33"/>
      <c r="BJ6" s="33"/>
      <c r="BK6" s="34"/>
      <c r="BL6" s="55"/>
      <c r="BM6" s="55"/>
      <c r="BN6" s="32"/>
      <c r="BO6" s="33"/>
      <c r="BP6" s="33"/>
      <c r="BQ6" s="33"/>
      <c r="BR6" s="33"/>
      <c r="BS6" s="33"/>
      <c r="BT6" s="33"/>
      <c r="BU6" s="34"/>
      <c r="BV6" s="55"/>
      <c r="BW6" s="55"/>
      <c r="BX6" s="32"/>
      <c r="BY6" s="33"/>
      <c r="BZ6" s="33"/>
      <c r="CA6" s="33"/>
      <c r="CB6" s="33"/>
      <c r="CC6" s="33"/>
      <c r="CD6" s="33"/>
      <c r="CE6" s="34"/>
      <c r="CF6" s="55"/>
      <c r="CG6" s="55"/>
      <c r="CS6" s="4"/>
      <c r="CT6" s="4"/>
      <c r="CU6" s="4"/>
      <c r="CV6" s="4"/>
      <c r="DL6" s="4"/>
      <c r="DM6" s="4"/>
      <c r="DN6" s="4"/>
      <c r="DO6" s="4"/>
      <c r="DQ6" s="75"/>
      <c r="DR6" s="4"/>
    </row>
    <row r="7" spans="1:123" ht="26.25" customHeight="1">
      <c r="B7" s="32"/>
      <c r="C7" s="33"/>
      <c r="D7" s="33"/>
      <c r="E7" s="33"/>
      <c r="F7" s="33"/>
      <c r="G7" s="33"/>
      <c r="H7" s="33"/>
      <c r="I7" s="34"/>
      <c r="J7" s="55"/>
      <c r="K7" s="55"/>
      <c r="L7" s="32"/>
      <c r="M7" s="33"/>
      <c r="N7" s="33"/>
      <c r="O7" s="33"/>
      <c r="P7" s="33"/>
      <c r="Q7" s="33"/>
      <c r="R7" s="33"/>
      <c r="S7" s="34"/>
      <c r="T7" s="55"/>
      <c r="U7" s="55"/>
      <c r="V7" s="32"/>
      <c r="W7" s="33"/>
      <c r="X7" s="33"/>
      <c r="Y7" s="33"/>
      <c r="Z7" s="33"/>
      <c r="AA7" s="33"/>
      <c r="AB7" s="33"/>
      <c r="AC7" s="34"/>
      <c r="AD7" s="55"/>
      <c r="AE7" s="55"/>
      <c r="AF7" s="55"/>
      <c r="AG7" s="55"/>
      <c r="AH7" s="132" t="s">
        <v>5</v>
      </c>
      <c r="AI7" s="55"/>
      <c r="AJ7" s="123"/>
      <c r="AK7" s="33"/>
      <c r="AL7" s="33"/>
      <c r="AM7" s="33"/>
      <c r="AN7" s="33"/>
      <c r="AO7" s="33"/>
      <c r="AP7" s="34"/>
      <c r="AQ7" s="55"/>
      <c r="AR7" s="55"/>
      <c r="AS7" s="55"/>
      <c r="AT7" s="32"/>
      <c r="AU7" s="33"/>
      <c r="AV7" s="33"/>
      <c r="AW7" s="33"/>
      <c r="AX7" s="33"/>
      <c r="AY7" s="33"/>
      <c r="AZ7" s="33"/>
      <c r="BA7" s="34"/>
      <c r="BB7" s="55"/>
      <c r="BC7" s="55"/>
      <c r="BD7" s="32"/>
      <c r="BE7" s="33"/>
      <c r="BF7" s="33"/>
      <c r="BG7" s="33"/>
      <c r="BH7" s="33"/>
      <c r="BI7" s="33"/>
      <c r="BJ7" s="33"/>
      <c r="BK7" s="34"/>
      <c r="BL7" s="55"/>
      <c r="BM7" s="55"/>
      <c r="BN7" s="32"/>
      <c r="BO7" s="33"/>
      <c r="BP7" s="33"/>
      <c r="BQ7" s="33"/>
      <c r="BR7" s="33"/>
      <c r="BS7" s="33"/>
      <c r="BT7" s="33"/>
      <c r="BU7" s="34"/>
      <c r="BV7" s="55"/>
      <c r="BW7" s="55"/>
      <c r="BX7" s="32"/>
      <c r="BY7" s="33"/>
      <c r="BZ7" s="33"/>
      <c r="CA7" s="33"/>
      <c r="CB7" s="33"/>
      <c r="CC7" s="33"/>
      <c r="CD7" s="33"/>
      <c r="CE7" s="34"/>
      <c r="CF7" s="55"/>
      <c r="CG7" s="55"/>
      <c r="CS7" s="4"/>
      <c r="CT7" s="4"/>
      <c r="CU7" s="4"/>
      <c r="CV7" s="4"/>
      <c r="DL7" s="4"/>
      <c r="DM7" s="4"/>
      <c r="DN7" s="4"/>
      <c r="DO7" s="4"/>
      <c r="DQ7" s="75"/>
      <c r="DR7" s="4"/>
    </row>
    <row r="8" spans="1:123" ht="26.25" customHeight="1">
      <c r="B8" s="32"/>
      <c r="C8" s="33"/>
      <c r="D8" s="33"/>
      <c r="E8" s="33"/>
      <c r="F8" s="33"/>
      <c r="G8" s="33"/>
      <c r="H8" s="33"/>
      <c r="I8" s="34"/>
      <c r="J8" s="55"/>
      <c r="K8" s="55"/>
      <c r="L8" s="32"/>
      <c r="M8" s="33"/>
      <c r="N8" s="33"/>
      <c r="O8" s="33"/>
      <c r="P8" s="33"/>
      <c r="Q8" s="33"/>
      <c r="R8" s="33"/>
      <c r="S8" s="34"/>
      <c r="T8" s="55"/>
      <c r="U8" s="55"/>
      <c r="V8" s="32"/>
      <c r="W8" s="33"/>
      <c r="X8" s="33"/>
      <c r="Y8" s="33"/>
      <c r="Z8" s="33"/>
      <c r="AA8" s="33"/>
      <c r="AB8" s="33"/>
      <c r="AC8" s="34"/>
      <c r="AD8" s="55"/>
      <c r="AE8" s="55"/>
      <c r="AF8" s="55"/>
      <c r="AG8" s="55"/>
      <c r="AH8" s="132" t="s">
        <v>6</v>
      </c>
      <c r="AI8" s="55"/>
      <c r="AJ8" s="123"/>
      <c r="AK8" s="33"/>
      <c r="AL8" s="33"/>
      <c r="AM8" s="33"/>
      <c r="AN8" s="33"/>
      <c r="AO8" s="33"/>
      <c r="AP8" s="34"/>
      <c r="AQ8" s="55"/>
      <c r="AR8" s="55"/>
      <c r="AS8" s="55"/>
      <c r="AT8" s="32"/>
      <c r="AU8" s="33"/>
      <c r="AV8" s="33"/>
      <c r="AW8" s="33"/>
      <c r="AX8" s="33"/>
      <c r="AY8" s="33"/>
      <c r="AZ8" s="33"/>
      <c r="BA8" s="34"/>
      <c r="BB8" s="55"/>
      <c r="BC8" s="55"/>
      <c r="BD8" s="32"/>
      <c r="BE8" s="33"/>
      <c r="BF8" s="33"/>
      <c r="BG8" s="33"/>
      <c r="BH8" s="33"/>
      <c r="BI8" s="33"/>
      <c r="BJ8" s="33"/>
      <c r="BK8" s="34"/>
      <c r="BL8" s="55"/>
      <c r="BM8" s="55"/>
      <c r="BN8" s="32"/>
      <c r="BO8" s="33"/>
      <c r="BP8" s="33"/>
      <c r="BQ8" s="33"/>
      <c r="BR8" s="33"/>
      <c r="BS8" s="33"/>
      <c r="BT8" s="33"/>
      <c r="BU8" s="34"/>
      <c r="BV8" s="55"/>
      <c r="BW8" s="55"/>
      <c r="BX8" s="32"/>
      <c r="BY8" s="33"/>
      <c r="BZ8" s="33"/>
      <c r="CA8" s="33"/>
      <c r="CB8" s="33"/>
      <c r="CC8" s="33"/>
      <c r="CD8" s="33"/>
      <c r="CE8" s="34"/>
      <c r="CF8" s="55"/>
      <c r="CG8" s="55"/>
      <c r="CS8" s="4"/>
      <c r="CT8" s="4"/>
      <c r="CU8" s="4"/>
      <c r="CV8" s="4"/>
      <c r="DL8" s="4"/>
      <c r="DM8" s="4"/>
      <c r="DN8" s="4"/>
      <c r="DO8" s="4"/>
      <c r="DQ8" s="75"/>
      <c r="DR8" s="4"/>
    </row>
    <row r="9" spans="1:123" ht="26.25" customHeight="1" thickBot="1">
      <c r="B9" s="58"/>
      <c r="C9" s="59"/>
      <c r="D9" s="59"/>
      <c r="E9" s="59"/>
      <c r="F9" s="59"/>
      <c r="G9" s="59"/>
      <c r="H9" s="59"/>
      <c r="I9" s="60"/>
      <c r="J9" s="55"/>
      <c r="K9" s="55"/>
      <c r="L9" s="58"/>
      <c r="M9" s="59"/>
      <c r="N9" s="59"/>
      <c r="O9" s="59"/>
      <c r="P9" s="59"/>
      <c r="Q9" s="59"/>
      <c r="R9" s="59"/>
      <c r="S9" s="60"/>
      <c r="T9" s="55"/>
      <c r="U9" s="55"/>
      <c r="V9" s="58"/>
      <c r="W9" s="59"/>
      <c r="X9" s="59"/>
      <c r="Y9" s="59"/>
      <c r="Z9" s="59"/>
      <c r="AA9" s="59"/>
      <c r="AB9" s="59"/>
      <c r="AC9" s="60"/>
      <c r="AD9" s="55"/>
      <c r="AE9" s="55"/>
      <c r="AF9" s="55"/>
      <c r="AG9" s="55"/>
      <c r="AH9" s="133" t="s">
        <v>6</v>
      </c>
      <c r="AI9" s="55"/>
      <c r="AJ9" s="124"/>
      <c r="AK9" s="59"/>
      <c r="AL9" s="59"/>
      <c r="AM9" s="59"/>
      <c r="AN9" s="59"/>
      <c r="AO9" s="59"/>
      <c r="AP9" s="60"/>
      <c r="AQ9" s="55"/>
      <c r="AR9" s="55"/>
      <c r="AS9" s="55"/>
      <c r="AT9" s="58"/>
      <c r="AU9" s="59"/>
      <c r="AV9" s="59"/>
      <c r="AW9" s="59"/>
      <c r="AX9" s="59"/>
      <c r="AY9" s="59"/>
      <c r="AZ9" s="59"/>
      <c r="BA9" s="60"/>
      <c r="BB9" s="55"/>
      <c r="BC9" s="55"/>
      <c r="BD9" s="58"/>
      <c r="BE9" s="59"/>
      <c r="BF9" s="59"/>
      <c r="BG9" s="59"/>
      <c r="BH9" s="59"/>
      <c r="BI9" s="59"/>
      <c r="BJ9" s="59"/>
      <c r="BK9" s="60"/>
      <c r="BL9" s="55"/>
      <c r="BM9" s="55"/>
      <c r="BN9" s="58"/>
      <c r="BO9" s="59"/>
      <c r="BP9" s="59"/>
      <c r="BQ9" s="59"/>
      <c r="BR9" s="59"/>
      <c r="BS9" s="59"/>
      <c r="BT9" s="59"/>
      <c r="BU9" s="60"/>
      <c r="BV9" s="55"/>
      <c r="BW9" s="55"/>
      <c r="BX9" s="58"/>
      <c r="BY9" s="59"/>
      <c r="BZ9" s="59"/>
      <c r="CA9" s="59"/>
      <c r="CB9" s="59"/>
      <c r="CC9" s="59"/>
      <c r="CD9" s="59"/>
      <c r="CE9" s="60"/>
      <c r="CF9" s="55"/>
      <c r="CG9" s="55"/>
      <c r="CS9" s="4"/>
      <c r="CT9" s="4"/>
      <c r="CU9" s="4"/>
      <c r="CV9" s="4"/>
      <c r="DL9" s="4"/>
      <c r="DM9" s="4"/>
      <c r="DN9" s="4"/>
      <c r="DO9" s="4"/>
      <c r="DQ9" s="75"/>
      <c r="DR9" s="4"/>
    </row>
    <row r="10" spans="1:123" ht="26.25" customHeight="1" thickBot="1">
      <c r="A10" s="1">
        <v>1</v>
      </c>
      <c r="B10" s="35" t="str">
        <f>'H1 | Hedge 1 | (BTC)1'!B10</f>
        <v>P1</v>
      </c>
      <c r="C10" s="36" t="str">
        <f>'H1 | Hedge 1 | (BTC)1'!C10</f>
        <v>B</v>
      </c>
      <c r="D10" s="36" t="str">
        <f>'H1 | Hedge 1 | (BTC)1'!H10</f>
        <v>T</v>
      </c>
      <c r="E10" s="36" t="str">
        <f>'H1 | Hedge 1 | (BTC)1'!O10</f>
        <v>C</v>
      </c>
      <c r="F10" s="36" t="str">
        <f>IF(AH10="","",IF('H1 | Hedge 1 | (BTC)1'!X10="W","Y",IF('H1 | Hedge 1 | (BTC)1'!X10="L","N","")))</f>
        <v>N</v>
      </c>
      <c r="G10" s="36">
        <f>'H1 | Hedge 1 | (BTC)1'!AM10</f>
        <v>-1</v>
      </c>
      <c r="H10" s="36">
        <f>'H1 | Hedge 1 | (BTC)1'!S10</f>
        <v>-1</v>
      </c>
      <c r="I10" s="37">
        <f>'H1 | Hedge 1 | (BTC)1'!U10</f>
        <v>-1</v>
      </c>
      <c r="J10" s="55"/>
      <c r="K10" s="55"/>
      <c r="L10" s="35" t="str">
        <f>'H2 | Hedge 2 | (BDC)2'!B10</f>
        <v>B1</v>
      </c>
      <c r="M10" s="36" t="str">
        <f>'H2 | Hedge 2 | (BDC)2'!C10</f>
        <v>B</v>
      </c>
      <c r="N10" s="36" t="str">
        <f>'H2 | Hedge 2 | (BDC)2'!H10</f>
        <v>D</v>
      </c>
      <c r="O10" s="36" t="str">
        <f>'H2 | Hedge 2 | (BDC)2'!O10</f>
        <v>C</v>
      </c>
      <c r="P10" s="36" t="str">
        <f>IF(AH10="","",IF('H2 | Hedge 2 | (BDC)2'!X10="W","Y",IF('H2 | Hedge 2 | (BDC)2'!X10="L","N","")))</f>
        <v>Y</v>
      </c>
      <c r="Q10" s="36">
        <f>'H2 | Hedge 2 | (BDC)2'!AM10</f>
        <v>1</v>
      </c>
      <c r="R10" s="36">
        <f>'H2 | Hedge 2 | (BDC)2'!S10</f>
        <v>1</v>
      </c>
      <c r="S10" s="37">
        <f>'H2 | Hedge 2 | (BDC)2'!U10</f>
        <v>1</v>
      </c>
      <c r="T10" s="55"/>
      <c r="U10" s="55"/>
      <c r="V10" s="35" t="str">
        <f>'H3 | Hedge 2 | (BDC)1'!B10</f>
        <v>B1</v>
      </c>
      <c r="W10" s="36" t="str">
        <f>'H3 | Hedge 2 | (BDC)1'!C10</f>
        <v>B</v>
      </c>
      <c r="X10" s="36" t="str">
        <f>'H3 | Hedge 2 | (BDC)1'!H10</f>
        <v>D</v>
      </c>
      <c r="Y10" s="36" t="str">
        <f>'H3 | Hedge 2 | (BDC)1'!O10</f>
        <v>C</v>
      </c>
      <c r="Z10" s="36" t="str">
        <f>IF(AH10="","",IF('H3 | Hedge 2 | (BDC)1'!X10="W","Y",IF('H3 | Hedge 2 | (BDC)1'!X10="L","N","")))</f>
        <v>Y</v>
      </c>
      <c r="AA10" s="36">
        <f>'H3 | Hedge 2 | (BDC)1'!AM10</f>
        <v>1</v>
      </c>
      <c r="AB10" s="36">
        <f>'H3 | Hedge 2 | (BDC)1'!S10</f>
        <v>1</v>
      </c>
      <c r="AC10" s="37">
        <f>'H3 | Hedge 2 | (BDC)1'!U10</f>
        <v>1</v>
      </c>
      <c r="AD10" s="55"/>
      <c r="AE10" s="55"/>
      <c r="AF10" s="55"/>
      <c r="AG10" s="55"/>
      <c r="AH10" s="131" t="s">
        <v>6</v>
      </c>
      <c r="AI10" s="107"/>
      <c r="AJ10" s="109"/>
      <c r="AK10" s="65" t="str">
        <f>IF(AH9="","",IF(DA9="R","R",""))</f>
        <v/>
      </c>
      <c r="AL10" s="65" t="str">
        <f>IF(AH9="","","H3")</f>
        <v>H3</v>
      </c>
      <c r="AM10" s="66" t="str">
        <f>V10</f>
        <v>B1</v>
      </c>
      <c r="AN10" s="36" t="str">
        <f t="shared" ref="AN10:AN41" si="0">IF(AH10="","",IF(AM10="NB","",IF(LEFT(AM10)=AH10,"Y","N")))</f>
        <v>Y</v>
      </c>
      <c r="AO10" s="36">
        <f>IF(AH10="","",IF(AN10="Y",1,IF(AN10="N",-1,0)))</f>
        <v>1</v>
      </c>
      <c r="AP10" s="37">
        <f t="shared" ref="AP10:AP41" si="1">IF(AH10="","",IF(AM10="NB",AP9,IF(AN10="Y",AP9+INT(REPLACE(AM10,1,1,"")),AP9-INT(REPLACE(AM10,1,1,"")))))</f>
        <v>1</v>
      </c>
      <c r="AQ10" s="55"/>
      <c r="AR10" s="55"/>
      <c r="AS10" s="55"/>
      <c r="AT10" s="35" t="str">
        <f>'H4 | Hedge 2 | (BDC)3'!B10</f>
        <v>B1</v>
      </c>
      <c r="AU10" s="36" t="str">
        <f>'H4 | Hedge 2 | (BDC)3'!C10</f>
        <v>B</v>
      </c>
      <c r="AV10" s="36" t="str">
        <f>'H4 | Hedge 2 | (BDC)3'!H10</f>
        <v>D</v>
      </c>
      <c r="AW10" s="36" t="str">
        <f>'H4 | Hedge 2 | (BDC)3'!O10</f>
        <v>C</v>
      </c>
      <c r="AX10" s="36" t="str">
        <f>IF(AH10="","",IF('H4 | Hedge 2 | (BDC)3'!X10="W","Y",IF('H4 | Hedge 2 | (BDC)3'!X10="L","N","")))</f>
        <v>Y</v>
      </c>
      <c r="AY10" s="36">
        <f>'H4 | Hedge 2 | (BDC)3'!AM10</f>
        <v>1</v>
      </c>
      <c r="AZ10" s="36">
        <f>'H4 | Hedge 2 | (BDC)3'!S10</f>
        <v>1</v>
      </c>
      <c r="BA10" s="37">
        <f>'H4 | Hedge 2 | (BDC)3'!U10</f>
        <v>1</v>
      </c>
      <c r="BB10" s="55"/>
      <c r="BC10" s="55"/>
      <c r="BD10" s="35" t="str">
        <f>'H5 | Hedge 1 | (BTC)2'!B10</f>
        <v>P1</v>
      </c>
      <c r="BE10" s="36" t="str">
        <f>'H5 | Hedge 1 | (BTC)2'!C10</f>
        <v>B</v>
      </c>
      <c r="BF10" s="36" t="str">
        <f>'H5 | Hedge 1 | (BTC)2'!H10</f>
        <v>T</v>
      </c>
      <c r="BG10" s="36" t="str">
        <f>'H5 | Hedge 1 | (BTC)2'!O10</f>
        <v>C</v>
      </c>
      <c r="BH10" s="36" t="str">
        <f>IF(AH10="","",IF('H5 | Hedge 1 | (BTC)2'!X10="W","Y",IF('H5 | Hedge 1 | (BTC)2'!X10="L","N","")))</f>
        <v>N</v>
      </c>
      <c r="BI10" s="36">
        <f>'H5 | Hedge 1 | (BTC)2'!AM10</f>
        <v>-1</v>
      </c>
      <c r="BJ10" s="36">
        <f>'H5 | Hedge 1 | (BTC)2'!S10</f>
        <v>-1</v>
      </c>
      <c r="BK10" s="37">
        <f>'H5 | Hedge 1 | (BTC)2'!U10</f>
        <v>-1</v>
      </c>
      <c r="BL10" s="55"/>
      <c r="BM10" s="55"/>
      <c r="BN10" s="35" t="str">
        <f>'H6 | Hedge 1 | (BTC)3'!B10</f>
        <v>P1</v>
      </c>
      <c r="BO10" s="36" t="str">
        <f>'H6 | Hedge 1 | (BTC)3'!C10</f>
        <v>B</v>
      </c>
      <c r="BP10" s="36" t="str">
        <f>'H6 | Hedge 1 | (BTC)3'!H10</f>
        <v>T</v>
      </c>
      <c r="BQ10" s="36" t="str">
        <f>'H6 | Hedge 1 | (BTC)3'!O10</f>
        <v>C</v>
      </c>
      <c r="BR10" s="36" t="str">
        <f>IF(AH10="","",IF('H6 | Hedge 1 | (BTC)3'!X10="W","Y",IF('H6 | Hedge 1 | (BTC)3'!X10="L","N","")))</f>
        <v>N</v>
      </c>
      <c r="BS10" s="36">
        <f>'H6 | Hedge 1 | (BTC)3'!AM10</f>
        <v>-1</v>
      </c>
      <c r="BT10" s="36">
        <f>'H6 | Hedge 1 | (BTC)3'!S10</f>
        <v>-1</v>
      </c>
      <c r="BU10" s="37">
        <f>'H6 | Hedge 1 | (BTC)3'!U10</f>
        <v>-1</v>
      </c>
      <c r="BV10" s="55"/>
      <c r="BW10" s="55"/>
      <c r="BX10" s="35" t="str">
        <f>'Hedge 7 | (BM1D)2'!B10</f>
        <v>B3</v>
      </c>
      <c r="BY10" s="36" t="str">
        <f>'Hedge 7 | (BM1D)2'!C10</f>
        <v>B</v>
      </c>
      <c r="BZ10" s="36" t="str">
        <f>'Hedge 7 | (BM1D)2'!H10</f>
        <v>M1</v>
      </c>
      <c r="CA10" s="36" t="str">
        <f>'Hedge 7 | (BM1D)2'!O10</f>
        <v>D</v>
      </c>
      <c r="CB10" s="36" t="str">
        <f>IF(AH10="","",IF('Hedge 7 | (BM1D)2'!X10="W","Y",IF('Hedge 7 | (BM1D)2'!X10="L","N","")))</f>
        <v>Y</v>
      </c>
      <c r="CC10" s="36">
        <f>'Hedge 7 | (BM1D)2'!AM10</f>
        <v>1</v>
      </c>
      <c r="CD10" s="36">
        <f>'Hedge 7 | (BM1D)2'!S10</f>
        <v>3</v>
      </c>
      <c r="CE10" s="37">
        <f>'Hedge 7 | (BM1D)2'!U10</f>
        <v>3</v>
      </c>
      <c r="CF10" s="55"/>
      <c r="CG10" s="55"/>
      <c r="CH10" s="1">
        <f>AO10</f>
        <v>1</v>
      </c>
      <c r="CI10" s="1">
        <v>-1000</v>
      </c>
      <c r="CJ10" s="1">
        <f t="shared" ref="CJ10:CJ41" si="2">Q10</f>
        <v>1</v>
      </c>
      <c r="CK10" s="1">
        <f>AA10</f>
        <v>1</v>
      </c>
      <c r="CL10" s="1">
        <f>AY10</f>
        <v>1</v>
      </c>
      <c r="CM10" s="1">
        <v>-1000</v>
      </c>
      <c r="CN10" s="1">
        <v>-1000</v>
      </c>
      <c r="CO10" s="1">
        <v>-1000</v>
      </c>
      <c r="CP10" s="1" t="str">
        <f t="shared" ref="CP10:CP19" si="3">IF(AH10="","",INDEX($CI$4:$CO$4,MATCH(MAX(CI10:CO10),CI10:CO10,0)))</f>
        <v>L</v>
      </c>
      <c r="CQ10" s="1">
        <v>10</v>
      </c>
      <c r="CR10" s="1">
        <f>CQ10</f>
        <v>10</v>
      </c>
      <c r="CS10" s="4" t="str" cm="1">
        <f t="array" ref="CS10">IFERROR(INDEX($CI$4:$CO$4,_xlfn.AGGREGATE(15,6,COLUMN($CI$4:$CO$4)-COLUMN($CH$1)/($CI$10:$CO$10=MAX($CI$10:$CO$10)),COLUMNS($CO3:CO$4))),"")</f>
        <v>L</v>
      </c>
      <c r="CT10" s="4" t="str" cm="1">
        <f t="array" ref="CT10">IFERROR(INDEX($CI$4:$CO$4,_xlfn.AGGREGATE(15,6,COLUMN($CI$4:$CO$4)-COLUMN($CH$1)/($CI$10:$CO$10=MAX($CI$10:$CO$10)),COLUMNS($CO3:CP$4))),"")</f>
        <v>V</v>
      </c>
      <c r="CU10" s="4" t="str" cm="1">
        <f t="array" ref="CU10">IFERROR(INDEX($CI$4:$CO$4,_xlfn.AGGREGATE(15,6,COLUMN($CI$4:$CO$4)-COLUMN($CH$1)/($CI$10:$CO$10=MAX($CI$10:$CO$10)),COLUMNS($CO3:CQ$4))),"")</f>
        <v>AT</v>
      </c>
      <c r="CV10" s="4" t="str" cm="1">
        <f t="array" ref="CV10">IFERROR(INDEX($CI$4:$CO$4,_xlfn.AGGREGATE(15,6,COLUMN($CI$4:$CO$4)-COLUMN($CH$1)/($CI$10:$CO$10=MAX($CI$10:$CO$10)),COLUMNS($CO3:CR$4))),"")</f>
        <v/>
      </c>
      <c r="CW10" s="1" t="str">
        <f ca="1">IF(DM10="",DL10,DR10)</f>
        <v>AT</v>
      </c>
      <c r="DC10" s="1">
        <v>0</v>
      </c>
      <c r="DD10" s="4" t="str">
        <f>IFERROR(VLOOKUP(CS10,General!R:S,2,FALSE),"")</f>
        <v>P</v>
      </c>
      <c r="DE10" s="4" t="str">
        <f>IFERROR(VLOOKUP(CT10,General!R:S,2,FALSE),"")</f>
        <v>Z</v>
      </c>
      <c r="DF10" s="4" t="str">
        <f>IFERROR(VLOOKUP(CU10,General!R:S,2,FALSE),"")</f>
        <v>AX</v>
      </c>
      <c r="DG10" s="4" t="str">
        <f>IFERROR(VLOOKUP(CV10,General!R:S,2,FALSE),"")</f>
        <v/>
      </c>
      <c r="DH10" s="4">
        <f ca="1">IF(CS10="",-1,COUNTIF(INDIRECT(DD10&amp;$CQ$10):INDIRECT(DD10&amp;CQ10),"Y"))</f>
        <v>1</v>
      </c>
      <c r="DI10" s="4">
        <f ca="1">IF(CT10="",-1,COUNTIF(INDIRECT(DE10&amp;$CQ$10):INDIRECT(DE10&amp;CQ10),"Y"))</f>
        <v>1</v>
      </c>
      <c r="DJ10" s="4">
        <f ca="1">IF(CU10="",-1,COUNTIF(INDIRECT(DF10&amp;$CQ$10):INDIRECT(DF10&amp;CQ10),"Y"))</f>
        <v>1</v>
      </c>
      <c r="DK10" s="4">
        <f ca="1">IF(CV10="",-1,COUNTIF(INDIRECT(DG10&amp;$CQ$10):INDIRECT(DG10&amp;CQ10),"Y"))</f>
        <v>-1</v>
      </c>
      <c r="DL10" s="4" t="str" cm="1">
        <f t="array" aca="1" ref="DL10" ca="1">IFERROR(INDEX($CS$10:$CV$10,_xlfn.AGGREGATE(15,6,COLUMN($CS$10:$CV$10)-COLUMN($CR$10)/($DH$10:$DK$10=MAX($DH$10:$DK$10)),COLUMNS($CS10:CS$10))),"")</f>
        <v>L</v>
      </c>
      <c r="DM10" s="4" t="str" cm="1">
        <f t="array" aca="1" ref="DM10" ca="1">IFERROR(INDEX($CS$10:$CV$10,_xlfn.AGGREGATE(15,6,COLUMN($CS$10:$CV$10)-COLUMN($CR$10)/($DH$10:$DK$10=MAX($DH$10:$DK$10)),COLUMNS($CS10:CT$10))),"")</f>
        <v>V</v>
      </c>
      <c r="DN10" s="4" t="str" cm="1">
        <f t="array" aca="1" ref="DN10" ca="1">IFERROR(INDEX($CS$10:$CV$10,_xlfn.AGGREGATE(15,6,COLUMN($CS$10:$CV$10)-COLUMN($CR$10)/($DH$10:$DK$10=MAX($DH$10:$DK$10)),COLUMNS($CS10:CU$10))),"")</f>
        <v>AT</v>
      </c>
      <c r="DO10" s="4" t="str" cm="1">
        <f t="array" aca="1" ref="DO10" ca="1">IFERROR(INDEX($CS$10:$CV$10,_xlfn.AGGREGATE(15,6,COLUMN($CS$10:$CV$10)-COLUMN($CR$10)/($DH$10:$DK$10=MAX($DH$10:$DK$10)),COLUMNS($CS10:CV$10))),"")</f>
        <v/>
      </c>
      <c r="DP10" s="1">
        <f ca="1">COUNTIF(DH10:DK10,MAX(DH10:DK10))</f>
        <v>3</v>
      </c>
      <c r="DQ10" s="75">
        <f ca="1">IF(DP10=1,1,DC10)</f>
        <v>0</v>
      </c>
      <c r="DR10" s="4" t="str">
        <f ca="1">IF(CQ10=1,DL10,IF(DQ10=2,IF(DM10="",DL10,DM10),IF(DQ10=3,IF(AND(DM10="",DN10=""),DL10,IF(DN10="",DM10,DN10)),IF(AND(DM10="",DN10="",DO10=""),DL10,IF(AND(DN10="",DO10=""),DM10,IF(DO10="",DN10,DO10))))))</f>
        <v>AT</v>
      </c>
      <c r="DS10" s="1" t="str">
        <f>"F"&amp;CQ10</f>
        <v>F10</v>
      </c>
    </row>
    <row r="11" spans="1:123" ht="24" customHeight="1" thickBot="1">
      <c r="A11" s="1">
        <v>2</v>
      </c>
      <c r="B11" s="38" t="str">
        <f>'H1 | Hedge 1 | (BTC)1'!B11</f>
        <v>B4</v>
      </c>
      <c r="C11" s="25" t="str">
        <f>'H1 | Hedge 1 | (BTC)1'!C11</f>
        <v/>
      </c>
      <c r="D11" s="25" t="str">
        <f>'H1 | Hedge 1 | (BTC)1'!H11</f>
        <v>C</v>
      </c>
      <c r="E11" s="25" t="str">
        <f>'H1 | Hedge 1 | (BTC)1'!O11</f>
        <v>B</v>
      </c>
      <c r="F11" s="25" t="str">
        <f>IF(AH11="","",IF('H1 | Hedge 1 | (BTC)1'!X11="W","Y",IF('H1 | Hedge 1 | (BTC)1'!X11="L","N","")))</f>
        <v>N</v>
      </c>
      <c r="G11" s="25">
        <f>'H1 | Hedge 1 | (BTC)1'!AM11</f>
        <v>-4</v>
      </c>
      <c r="H11" s="25">
        <f>'H1 | Hedge 1 | (BTC)1'!S11</f>
        <v>-5</v>
      </c>
      <c r="I11" s="39">
        <f>'H1 | Hedge 1 | (BTC)1'!U11</f>
        <v>-5</v>
      </c>
      <c r="J11" s="55"/>
      <c r="K11" s="55"/>
      <c r="L11" s="38" t="str">
        <f>'H2 | Hedge 2 | (BDC)2'!B11</f>
        <v>B6</v>
      </c>
      <c r="M11" s="25" t="str">
        <f>'H2 | Hedge 2 | (BDC)2'!C11</f>
        <v/>
      </c>
      <c r="N11" s="25" t="str">
        <f>'H2 | Hedge 2 | (BDC)2'!H11</f>
        <v/>
      </c>
      <c r="O11" s="25" t="str">
        <f>'H2 | Hedge 2 | (BDC)2'!O11</f>
        <v/>
      </c>
      <c r="P11" s="25" t="str">
        <f>IF(AH11="","",IF('H2 | Hedge 2 | (BDC)2'!X11="W","Y",IF('H2 | Hedge 2 | (BDC)2'!X11="L","N","")))</f>
        <v>N</v>
      </c>
      <c r="Q11" s="25">
        <f>'H2 | Hedge 2 | (BDC)2'!AM11</f>
        <v>0</v>
      </c>
      <c r="R11" s="25">
        <f>'H2 | Hedge 2 | (BDC)2'!S11</f>
        <v>-5</v>
      </c>
      <c r="S11" s="39">
        <f>'H2 | Hedge 2 | (BDC)2'!U11</f>
        <v>-5</v>
      </c>
      <c r="T11" s="55"/>
      <c r="U11" s="55"/>
      <c r="V11" s="35" t="str">
        <f>'H3 | Hedge 2 | (BDC)1'!B11</f>
        <v>B10</v>
      </c>
      <c r="W11" s="36" t="str">
        <f>'H3 | Hedge 2 | (BDC)1'!C11</f>
        <v/>
      </c>
      <c r="X11" s="36" t="str">
        <f>'H3 | Hedge 2 | (BDC)1'!H11</f>
        <v/>
      </c>
      <c r="Y11" s="36" t="str">
        <f>'H3 | Hedge 2 | (BDC)1'!O11</f>
        <v>B</v>
      </c>
      <c r="Z11" s="36" t="str">
        <f>IF(AH11="","",IF('H3 | Hedge 2 | (BDC)1'!X11="W","Y",IF('H3 | Hedge 2 | (BDC)1'!X11="L","N","")))</f>
        <v>N</v>
      </c>
      <c r="AA11" s="36">
        <f>'H3 | Hedge 2 | (BDC)1'!AM11</f>
        <v>0</v>
      </c>
      <c r="AB11" s="36">
        <f>'H3 | Hedge 2 | (BDC)1'!S11</f>
        <v>-9</v>
      </c>
      <c r="AC11" s="37">
        <f>'H3 | Hedge 2 | (BDC)1'!U11</f>
        <v>-9</v>
      </c>
      <c r="AD11" s="55"/>
      <c r="AE11" s="55"/>
      <c r="AF11" s="55"/>
      <c r="AG11" s="55"/>
      <c r="AH11" s="132" t="s">
        <v>5</v>
      </c>
      <c r="AI11" s="107"/>
      <c r="AJ11" s="104" cm="1">
        <f t="array" aca="1" ref="AJ11" ca="1">IF(AH10="","",INDIRECT(VLOOKUP(DB11,General!X:Y,2,FALSE)&amp;CQ11))</f>
        <v>0</v>
      </c>
      <c r="AK11" s="70" t="str">
        <f t="shared" ref="AK11:AK42" ca="1" si="4">IF(AH10="","",IF(DA11="R","R",""))</f>
        <v>R</v>
      </c>
      <c r="AL11" s="70" t="str">
        <f ca="1">IF(AH10="","",VLOOKUP(DB11,General!U:V,2,FALSE))</f>
        <v>H4</v>
      </c>
      <c r="AM11" s="64" t="str" cm="1">
        <f t="array" aca="1" ref="AM11" ca="1">IF(AH10="","",INDIRECT(DB11&amp;CQ11))</f>
        <v>B6</v>
      </c>
      <c r="AN11" s="25" t="str">
        <f t="shared" ca="1" si="0"/>
        <v>N</v>
      </c>
      <c r="AO11" s="25">
        <f t="shared" ref="AO11:AO42" ca="1" si="5">IF(AH11="","",IF(CH11&gt;10,10,IF(CH11&lt;-10,-10,CH11)))</f>
        <v>0</v>
      </c>
      <c r="AP11" s="39">
        <f t="shared" ca="1" si="1"/>
        <v>-5</v>
      </c>
      <c r="AQ11" s="55"/>
      <c r="AR11" s="55"/>
      <c r="AS11" s="55"/>
      <c r="AT11" s="35" t="str">
        <f>'H4 | Hedge 2 | (BDC)3'!B11</f>
        <v>B6</v>
      </c>
      <c r="AU11" s="36" t="str">
        <f>'H4 | Hedge 2 | (BDC)3'!C11</f>
        <v/>
      </c>
      <c r="AV11" s="36" t="str">
        <f>'H4 | Hedge 2 | (BDC)3'!H11</f>
        <v/>
      </c>
      <c r="AW11" s="36" t="str">
        <f>'H4 | Hedge 2 | (BDC)3'!O11</f>
        <v/>
      </c>
      <c r="AX11" s="36" t="str">
        <f>IF(AH11="","",IF('H4 | Hedge 2 | (BDC)3'!X11="W","Y",IF('H4 | Hedge 2 | (BDC)3'!X11="L","N","")))</f>
        <v>N</v>
      </c>
      <c r="AY11" s="36">
        <f>'H4 | Hedge 2 | (BDC)3'!AM11</f>
        <v>0</v>
      </c>
      <c r="AZ11" s="36">
        <f>'H4 | Hedge 2 | (BDC)3'!S11</f>
        <v>-5</v>
      </c>
      <c r="BA11" s="37">
        <f>'H4 | Hedge 2 | (BDC)3'!U11</f>
        <v>-5</v>
      </c>
      <c r="BB11" s="55"/>
      <c r="BC11" s="55"/>
      <c r="BD11" s="35" t="str">
        <f>'H5 | Hedge 1 | (BTC)2'!B11</f>
        <v>NB</v>
      </c>
      <c r="BE11" s="36" t="str">
        <f>'H5 | Hedge 1 | (BTC)2'!C11</f>
        <v/>
      </c>
      <c r="BF11" s="36" t="str">
        <f>'H5 | Hedge 1 | (BTC)2'!H11</f>
        <v/>
      </c>
      <c r="BG11" s="36" t="str">
        <f>'H5 | Hedge 1 | (BTC)2'!O11</f>
        <v/>
      </c>
      <c r="BH11" s="36" t="str">
        <f>IF(AH11="","",IF('H5 | Hedge 1 | (BTC)2'!X11="W","Y",IF('H5 | Hedge 1 | (BTC)2'!X11="L","N","")))</f>
        <v/>
      </c>
      <c r="BI11" s="36">
        <f>'H5 | Hedge 1 | (BTC)2'!AM11</f>
        <v>-1</v>
      </c>
      <c r="BJ11" s="36">
        <f>'H5 | Hedge 1 | (BTC)2'!S11</f>
        <v>-1</v>
      </c>
      <c r="BK11" s="37">
        <f>'H5 | Hedge 1 | (BTC)2'!U11</f>
        <v>-1</v>
      </c>
      <c r="BL11" s="55"/>
      <c r="BM11" s="55"/>
      <c r="BN11" s="35" t="str">
        <f>'H6 | Hedge 1 | (BTC)3'!B11</f>
        <v>NB</v>
      </c>
      <c r="BO11" s="36" t="str">
        <f>'H6 | Hedge 1 | (BTC)3'!C11</f>
        <v/>
      </c>
      <c r="BP11" s="36" t="str">
        <f>'H6 | Hedge 1 | (BTC)3'!H11</f>
        <v/>
      </c>
      <c r="BQ11" s="36" t="str">
        <f>'H6 | Hedge 1 | (BTC)3'!O11</f>
        <v/>
      </c>
      <c r="BR11" s="36" t="str">
        <f>IF(AH11="","",IF('H6 | Hedge 1 | (BTC)3'!X11="W","Y",IF('H6 | Hedge 1 | (BTC)3'!X11="L","N","")))</f>
        <v/>
      </c>
      <c r="BS11" s="36">
        <f>'H6 | Hedge 1 | (BTC)3'!AM11</f>
        <v>-1</v>
      </c>
      <c r="BT11" s="36">
        <f>'H6 | Hedge 1 | (BTC)3'!S11</f>
        <v>-1</v>
      </c>
      <c r="BU11" s="37">
        <f>'H6 | Hedge 1 | (BTC)3'!U11</f>
        <v>-1</v>
      </c>
      <c r="BV11" s="55"/>
      <c r="BW11" s="55"/>
      <c r="BX11" s="38" t="str">
        <f>'Hedge 7 | (BM1D)2'!B11</f>
        <v>B12</v>
      </c>
      <c r="BY11" s="25" t="str">
        <f>'Hedge 7 | (BM1D)2'!C11</f>
        <v/>
      </c>
      <c r="BZ11" s="25" t="str">
        <f>'Hedge 7 | (BM1D)2'!H11</f>
        <v/>
      </c>
      <c r="CA11" s="25" t="str">
        <f>'Hedge 7 | (BM1D)2'!O11</f>
        <v/>
      </c>
      <c r="CB11" s="25" t="str">
        <f>IF(AH11="","",IF('Hedge 7 | (BM1D)2'!X11="W","Y",IF('Hedge 7 | (BM1D)2'!X11="L","N","")))</f>
        <v>N</v>
      </c>
      <c r="CC11" s="25">
        <f>'Hedge 7 | (BM1D)2'!AM11</f>
        <v>0</v>
      </c>
      <c r="CD11" s="25">
        <f>'Hedge 7 | (BM1D)2'!S11</f>
        <v>-9</v>
      </c>
      <c r="CE11" s="39">
        <f>'Hedge 7 | (BM1D)2'!U11</f>
        <v>-9</v>
      </c>
      <c r="CF11" s="55"/>
      <c r="CG11" s="55"/>
      <c r="CH11" s="1">
        <f ca="1">IF(AN11="",0,IFERROR(VLOOKUP(AN6&amp;AN7&amp;AN8&amp;AN9&amp;AN10&amp;AN11,General!I:J,2,FALSE),0))+AO10</f>
        <v>0</v>
      </c>
      <c r="CI11" s="1">
        <v>-1000</v>
      </c>
      <c r="CJ11" s="1">
        <f t="shared" si="2"/>
        <v>0</v>
      </c>
      <c r="CK11" s="1">
        <f t="shared" ref="CK11:CK74" si="6">AA11</f>
        <v>0</v>
      </c>
      <c r="CL11" s="1">
        <f t="shared" ref="CL11:CL74" si="7">AY11</f>
        <v>0</v>
      </c>
      <c r="CM11" s="1">
        <v>-1000</v>
      </c>
      <c r="CN11" s="1">
        <v>-1000</v>
      </c>
      <c r="CO11" s="1">
        <v>-1000</v>
      </c>
      <c r="CP11" s="1" t="str">
        <f t="shared" si="3"/>
        <v>L</v>
      </c>
      <c r="CQ11" s="1">
        <v>11</v>
      </c>
      <c r="CR11" s="1">
        <f t="shared" ref="CR11:CR14" si="8">CQ11</f>
        <v>11</v>
      </c>
      <c r="CS11" s="4" t="str" cm="1">
        <f t="array" ref="CS11">IFERROR(INDEX($CI$4:$CO$4,_xlfn.AGGREGATE(15,6,COLUMN($CI$4:$CO$4)-COLUMN($CH$1)/($CI$11:$CO$11=MAX($CI$11:$CO$11)),COLUMNS($CO$4:CO4))),"")</f>
        <v>L</v>
      </c>
      <c r="CT11" s="4" t="str" cm="1">
        <f t="array" ref="CT11">IFERROR(INDEX($CI$4:$CO$4,_xlfn.AGGREGATE(15,6,COLUMN($CI$4:$CO$4)-COLUMN($CH$1)/($CI$11:$CO$11=MAX($CI$11:$CO$11)),COLUMNS($CO$4:CP4))),"")</f>
        <v>V</v>
      </c>
      <c r="CU11" s="4" t="str" cm="1">
        <f t="array" ref="CU11">IFERROR(INDEX($CI$4:$CO$4,_xlfn.AGGREGATE(15,6,COLUMN($CI$4:$CO$4)-COLUMN($CH$1)/($CI$11:$CO$11=MAX($CI$11:$CO$11)),COLUMNS($CO$4:CQ4))),"")</f>
        <v>AT</v>
      </c>
      <c r="CV11" s="4" t="str" cm="1">
        <f t="array" ref="CV11">IFERROR(INDEX($CI$4:$CO$4,_xlfn.AGGREGATE(15,6,COLUMN($CI$4:$CO$4)-COLUMN($CH$1)/($CI$11:$CO$11=MAX($CI$11:$CO$11)),COLUMNS($CO$4:CR4))),"")</f>
        <v/>
      </c>
      <c r="CW11" s="1" t="str">
        <f ca="1">IF(DM11="",DL11,DR11)</f>
        <v>AT</v>
      </c>
      <c r="DA11" s="1" t="str">
        <f ca="1">IF(DP10&gt;1,"R","N")</f>
        <v>R</v>
      </c>
      <c r="DB11" s="1" t="str">
        <f ca="1">CW10</f>
        <v>AT</v>
      </c>
      <c r="DC11" s="1">
        <v>1</v>
      </c>
      <c r="DD11" s="4" t="str">
        <f>IFERROR(VLOOKUP(CS11,General!R:S,2,FALSE),"")</f>
        <v>P</v>
      </c>
      <c r="DE11" s="4" t="str">
        <f>IFERROR(VLOOKUP(CT11,General!R:S,2,FALSE),"")</f>
        <v>Z</v>
      </c>
      <c r="DF11" s="4" t="str">
        <f>IFERROR(VLOOKUP(CU11,General!R:S,2,FALSE),"")</f>
        <v>AX</v>
      </c>
      <c r="DG11" s="4" t="str">
        <f>IFERROR(VLOOKUP(CV11,General!R:S,2,FALSE),"")</f>
        <v/>
      </c>
      <c r="DH11" s="4">
        <f ca="1">IF(CS11="",-1,COUNTIF(INDIRECT(DD11&amp;$CQ$10):INDIRECT(DD11&amp;CQ11),"Y"))</f>
        <v>1</v>
      </c>
      <c r="DI11" s="4">
        <f ca="1">IF(CT11="",-1,COUNTIF(INDIRECT(DE11&amp;$CQ$10):INDIRECT(DE11&amp;CQ11),"Y"))</f>
        <v>1</v>
      </c>
      <c r="DJ11" s="4">
        <f ca="1">IF(CU11="",-1,COUNTIF(INDIRECT(DF11&amp;$CQ$10):INDIRECT(DF11&amp;CQ11),"Y"))</f>
        <v>1</v>
      </c>
      <c r="DK11" s="4">
        <f ca="1">IF(CV11="",-1,COUNTIF(INDIRECT(DG11&amp;$CQ$10):INDIRECT(DG11&amp;CQ11),"Y"))</f>
        <v>-1</v>
      </c>
      <c r="DL11" s="4" t="str" cm="1">
        <f t="array" aca="1" ref="DL11" ca="1">IFERROR(INDEX($CS$11:$CV$11,_xlfn.AGGREGATE(15,6,COLUMN($CS$11:$CV$11)-COLUMN($CR$11)/($DH$11:$DK$11=MAX($DH$11:$DK$11)),COLUMNS($CS$11:CS11))),"")</f>
        <v>L</v>
      </c>
      <c r="DM11" s="4" t="str" cm="1">
        <f t="array" aca="1" ref="DM11" ca="1">IFERROR(INDEX($CS$11:$CV$11,_xlfn.AGGREGATE(15,6,COLUMN($CS$11:$CV$11)-COLUMN($CR$11)/($DH$11:$DK$11=MAX($DH$11:$DK$11)),COLUMNS($CS$11:CT11))),"")</f>
        <v>V</v>
      </c>
      <c r="DN11" s="4" t="str" cm="1">
        <f t="array" aca="1" ref="DN11" ca="1">IFERROR(INDEX($CS$11:$CV$11,_xlfn.AGGREGATE(15,6,COLUMN($CS$11:$CV$11)-COLUMN($CR$11)/($DH$11:$DK$11=MAX($DH$11:$DK$11)),COLUMNS($CS$11:CU11))),"")</f>
        <v>AT</v>
      </c>
      <c r="DO11" s="4" t="str" cm="1">
        <f t="array" aca="1" ref="DO11" ca="1">IFERROR(INDEX($CS$11:$CV$11,_xlfn.AGGREGATE(15,6,COLUMN($CS$11:$CV$11)-COLUMN($CR$11)/($DH$11:$DK$11=MAX($DH$11:$DK$11)),COLUMNS($CS$11:CV11))),"")</f>
        <v/>
      </c>
      <c r="DP11" s="1">
        <f ca="1">COUNTIF(DH11:DK11,MAX(DH11:DK11))</f>
        <v>3</v>
      </c>
      <c r="DQ11" s="75">
        <f ca="1">IF(DP11=1,1,DC11)</f>
        <v>1</v>
      </c>
      <c r="DR11" s="4" t="str">
        <f ca="1">IF(CQ11=1,DL11,IF(DQ11=2,IF(DM11="",DL11,DM11),IF(DQ11=3,IF(AND(DM11="",DN11=""),DL11,IF(DN11="",DM11,DN11)),IF(AND(DM11="",DN11="",DO11=""),DL11,IF(AND(DN11="",DO11=""),DM11,IF(DO11="",DN11,DO11))))))</f>
        <v>AT</v>
      </c>
      <c r="DS11" s="1" t="str">
        <f t="shared" ref="DS11:DS74" si="9">"F"&amp;CQ11</f>
        <v>F11</v>
      </c>
    </row>
    <row r="12" spans="1:123" ht="26.25" customHeight="1" thickBot="1">
      <c r="A12" s="1">
        <v>3</v>
      </c>
      <c r="B12" s="38" t="str">
        <f>'H1 | Hedge 1 | (BTC)1'!B12</f>
        <v>P4</v>
      </c>
      <c r="C12" s="25" t="str">
        <f>'H1 | Hedge 1 | (BTC)1'!C12</f>
        <v>T</v>
      </c>
      <c r="D12" s="25" t="str">
        <f>'H1 | Hedge 1 | (BTC)1'!H12</f>
        <v/>
      </c>
      <c r="E12" s="25" t="str">
        <f>'H1 | Hedge 1 | (BTC)1'!O12</f>
        <v/>
      </c>
      <c r="F12" s="25" t="str">
        <f>IF(AH12="","",IF('H1 | Hedge 1 | (BTC)1'!X12="W","Y",IF('H1 | Hedge 1 | (BTC)1'!X12="L","N","")))</f>
        <v>N</v>
      </c>
      <c r="G12" s="25">
        <f>'H1 | Hedge 1 | (BTC)1'!AM12</f>
        <v>-10</v>
      </c>
      <c r="H12" s="25">
        <f>'H1 | Hedge 1 | (BTC)1'!S12</f>
        <v>-9</v>
      </c>
      <c r="I12" s="39">
        <f>'H1 | Hedge 1 | (BTC)1'!U12</f>
        <v>-9</v>
      </c>
      <c r="J12" s="55"/>
      <c r="K12" s="55"/>
      <c r="L12" s="38" t="str">
        <f>'H2 | Hedge 2 | (BDC)2'!B12</f>
        <v>B1</v>
      </c>
      <c r="M12" s="25" t="str">
        <f>'H2 | Hedge 2 | (BDC)2'!C12</f>
        <v/>
      </c>
      <c r="N12" s="25" t="str">
        <f>'H2 | Hedge 2 | (BDC)2'!H12</f>
        <v/>
      </c>
      <c r="O12" s="25" t="str">
        <f>'H2 | Hedge 2 | (BDC)2'!O12</f>
        <v/>
      </c>
      <c r="P12" s="25" t="str">
        <f>IF(AH12="","",IF('H2 | Hedge 2 | (BDC)2'!X12="W","Y",IF('H2 | Hedge 2 | (BDC)2'!X12="L","N","")))</f>
        <v>Y</v>
      </c>
      <c r="Q12" s="25">
        <f>'H2 | Hedge 2 | (BDC)2'!AM12</f>
        <v>1</v>
      </c>
      <c r="R12" s="25">
        <f>'H2 | Hedge 2 | (BDC)2'!S12</f>
        <v>-4</v>
      </c>
      <c r="S12" s="39">
        <f>'H2 | Hedge 2 | (BDC)2'!U12</f>
        <v>-4</v>
      </c>
      <c r="T12" s="55"/>
      <c r="U12" s="55"/>
      <c r="V12" s="35" t="str">
        <f>'H3 | Hedge 2 | (BDC)1'!B12</f>
        <v>B1</v>
      </c>
      <c r="W12" s="36" t="str">
        <f>'H3 | Hedge 2 | (BDC)1'!C12</f>
        <v>D</v>
      </c>
      <c r="X12" s="36" t="str">
        <f>'H3 | Hedge 2 | (BDC)1'!H12</f>
        <v>C</v>
      </c>
      <c r="Y12" s="36" t="str">
        <f>'H3 | Hedge 2 | (BDC)1'!O12</f>
        <v/>
      </c>
      <c r="Z12" s="36" t="str">
        <f>IF(AH12="","",IF('H3 | Hedge 2 | (BDC)1'!X12="W","Y",IF('H3 | Hedge 2 | (BDC)1'!X12="L","N","")))</f>
        <v>Y</v>
      </c>
      <c r="AA12" s="36">
        <f>'H3 | Hedge 2 | (BDC)1'!AM12</f>
        <v>1</v>
      </c>
      <c r="AB12" s="36">
        <f>'H3 | Hedge 2 | (BDC)1'!S12</f>
        <v>-8</v>
      </c>
      <c r="AC12" s="37">
        <f>'H3 | Hedge 2 | (BDC)1'!U12</f>
        <v>-8</v>
      </c>
      <c r="AD12" s="55"/>
      <c r="AE12" s="55"/>
      <c r="AF12" s="55"/>
      <c r="AG12" s="55"/>
      <c r="AH12" s="132" t="s">
        <v>6</v>
      </c>
      <c r="AI12" s="107"/>
      <c r="AJ12" s="104" cm="1">
        <f t="array" aca="1" ref="AJ12" ca="1">IF(AH11="","",INDIRECT(VLOOKUP(DB12,General!X:Y,2,FALSE)&amp;CQ12))</f>
        <v>1</v>
      </c>
      <c r="AK12" s="70" t="str">
        <f t="shared" ca="1" si="4"/>
        <v>R</v>
      </c>
      <c r="AL12" s="70" t="str">
        <f ca="1">IF(AH11="","",VLOOKUP(DB12,General!U:V,2,FALSE))</f>
        <v>H4</v>
      </c>
      <c r="AM12" s="64" t="str" cm="1">
        <f t="array" aca="1" ref="AM12" ca="1">IF(AH11="","",INDIRECT(DB12&amp;CQ12))</f>
        <v>B1</v>
      </c>
      <c r="AN12" s="25" t="str">
        <f t="shared" ca="1" si="0"/>
        <v>Y</v>
      </c>
      <c r="AO12" s="25">
        <f t="shared" ca="1" si="5"/>
        <v>1</v>
      </c>
      <c r="AP12" s="39">
        <f t="shared" ca="1" si="1"/>
        <v>-4</v>
      </c>
      <c r="AQ12" s="55"/>
      <c r="AR12" s="55"/>
      <c r="AS12" s="55"/>
      <c r="AT12" s="35" t="str">
        <f>'H4 | Hedge 2 | (BDC)3'!B12</f>
        <v>B1</v>
      </c>
      <c r="AU12" s="36" t="str">
        <f>'H4 | Hedge 2 | (BDC)3'!C12</f>
        <v/>
      </c>
      <c r="AV12" s="36" t="str">
        <f>'H4 | Hedge 2 | (BDC)3'!H12</f>
        <v/>
      </c>
      <c r="AW12" s="36" t="str">
        <f>'H4 | Hedge 2 | (BDC)3'!O12</f>
        <v/>
      </c>
      <c r="AX12" s="36" t="str">
        <f>IF(AH12="","",IF('H4 | Hedge 2 | (BDC)3'!X12="W","Y",IF('H4 | Hedge 2 | (BDC)3'!X12="L","N","")))</f>
        <v>Y</v>
      </c>
      <c r="AY12" s="36">
        <f>'H4 | Hedge 2 | (BDC)3'!AM12</f>
        <v>1</v>
      </c>
      <c r="AZ12" s="36">
        <f>'H4 | Hedge 2 | (BDC)3'!S12</f>
        <v>-4</v>
      </c>
      <c r="BA12" s="37">
        <f>'H4 | Hedge 2 | (BDC)3'!U12</f>
        <v>-4</v>
      </c>
      <c r="BB12" s="55"/>
      <c r="BC12" s="55"/>
      <c r="BD12" s="35" t="str">
        <f>'H5 | Hedge 1 | (BTC)2'!B12</f>
        <v>P2</v>
      </c>
      <c r="BE12" s="36" t="str">
        <f>'H5 | Hedge 1 | (BTC)2'!C12</f>
        <v/>
      </c>
      <c r="BF12" s="36" t="str">
        <f>'H5 | Hedge 1 | (BTC)2'!H12</f>
        <v/>
      </c>
      <c r="BG12" s="36" t="str">
        <f>'H5 | Hedge 1 | (BTC)2'!O12</f>
        <v/>
      </c>
      <c r="BH12" s="36" t="str">
        <f>IF(AH12="","",IF('H5 | Hedge 1 | (BTC)2'!X12="W","Y",IF('H5 | Hedge 1 | (BTC)2'!X12="L","N","")))</f>
        <v>N</v>
      </c>
      <c r="BI12" s="36">
        <f>'H5 | Hedge 1 | (BTC)2'!AM12</f>
        <v>-4</v>
      </c>
      <c r="BJ12" s="36">
        <f>'H5 | Hedge 1 | (BTC)2'!S12</f>
        <v>-3</v>
      </c>
      <c r="BK12" s="37">
        <f>'H5 | Hedge 1 | (BTC)2'!U12</f>
        <v>-3</v>
      </c>
      <c r="BL12" s="55"/>
      <c r="BM12" s="55"/>
      <c r="BN12" s="35" t="str">
        <f>'H6 | Hedge 1 | (BTC)3'!B12</f>
        <v>P2</v>
      </c>
      <c r="BO12" s="36" t="str">
        <f>'H6 | Hedge 1 | (BTC)3'!C12</f>
        <v/>
      </c>
      <c r="BP12" s="36" t="str">
        <f>'H6 | Hedge 1 | (BTC)3'!H12</f>
        <v/>
      </c>
      <c r="BQ12" s="36" t="str">
        <f>'H6 | Hedge 1 | (BTC)3'!O12</f>
        <v/>
      </c>
      <c r="BR12" s="36" t="str">
        <f>IF(AH12="","",IF('H6 | Hedge 1 | (BTC)3'!X12="W","Y",IF('H6 | Hedge 1 | (BTC)3'!X12="L","N","")))</f>
        <v>N</v>
      </c>
      <c r="BS12" s="36">
        <f>'H6 | Hedge 1 | (BTC)3'!AM12</f>
        <v>-4</v>
      </c>
      <c r="BT12" s="36">
        <f>'H6 | Hedge 1 | (BTC)3'!S12</f>
        <v>-3</v>
      </c>
      <c r="BU12" s="37">
        <f>'H6 | Hedge 1 | (BTC)3'!U12</f>
        <v>-3</v>
      </c>
      <c r="BV12" s="55"/>
      <c r="BW12" s="55"/>
      <c r="BX12" s="38" t="str">
        <f>'Hedge 7 | (BM1D)2'!B12</f>
        <v>B2</v>
      </c>
      <c r="BY12" s="25" t="str">
        <f>'Hedge 7 | (BM1D)2'!C12</f>
        <v/>
      </c>
      <c r="BZ12" s="25" t="str">
        <f>'Hedge 7 | (BM1D)2'!H12</f>
        <v/>
      </c>
      <c r="CA12" s="25" t="str">
        <f>'Hedge 7 | (BM1D)2'!O12</f>
        <v/>
      </c>
      <c r="CB12" s="25" t="str">
        <f>IF(AH12="","",IF('Hedge 7 | (BM1D)2'!X12="W","Y",IF('Hedge 7 | (BM1D)2'!X12="L","N","")))</f>
        <v>Y</v>
      </c>
      <c r="CC12" s="25">
        <f>'Hedge 7 | (BM1D)2'!AM12</f>
        <v>1</v>
      </c>
      <c r="CD12" s="25">
        <f>'Hedge 7 | (BM1D)2'!S12</f>
        <v>-7</v>
      </c>
      <c r="CE12" s="39">
        <f>'Hedge 7 | (BM1D)2'!U12</f>
        <v>-7</v>
      </c>
      <c r="CF12" s="55"/>
      <c r="CG12" s="55"/>
      <c r="CH12" s="1">
        <f ca="1">IF(AN12="",0,IFERROR(VLOOKUP(AN7&amp;AN8&amp;AN9&amp;AN10&amp;AN11&amp;AN12,General!I:J,2,FALSE),0))+AO11</f>
        <v>1</v>
      </c>
      <c r="CI12" s="1">
        <v>-1000</v>
      </c>
      <c r="CJ12" s="1">
        <f t="shared" si="2"/>
        <v>1</v>
      </c>
      <c r="CK12" s="1">
        <f t="shared" si="6"/>
        <v>1</v>
      </c>
      <c r="CL12" s="1">
        <f t="shared" si="7"/>
        <v>1</v>
      </c>
      <c r="CM12" s="1">
        <v>-1000</v>
      </c>
      <c r="CN12" s="1">
        <v>-1000</v>
      </c>
      <c r="CO12" s="1">
        <v>-1000</v>
      </c>
      <c r="CP12" s="1" t="str">
        <f t="shared" si="3"/>
        <v>L</v>
      </c>
      <c r="CQ12" s="1">
        <v>12</v>
      </c>
      <c r="CR12" s="1">
        <f t="shared" si="8"/>
        <v>12</v>
      </c>
      <c r="CS12" s="4" t="str" cm="1">
        <f t="array" ref="CS12">IFERROR(INDEX($CI$4:$CO$4,_xlfn.AGGREGATE(15,6,COLUMN($CI$4:$CO$4)-COLUMN($CH$1)/($CI$12:$CO$12=MAX($CI$12:$CO$12)),COLUMNS($CO$4:CO4))),"")</f>
        <v>L</v>
      </c>
      <c r="CT12" s="4" t="str" cm="1">
        <f t="array" ref="CT12">IFERROR(INDEX($CI$4:$CO$4,_xlfn.AGGREGATE(15,6,COLUMN($CI$4:$CO$4)-COLUMN($CH$1)/($CI$12:$CO$12=MAX($CI$12:$CO$12)),COLUMNS($CO$4:CP4))),"")</f>
        <v>V</v>
      </c>
      <c r="CU12" s="4" t="str" cm="1">
        <f t="array" ref="CU12">IFERROR(INDEX($CI$4:$CO$4,_xlfn.AGGREGATE(15,6,COLUMN($CI$4:$CO$4)-COLUMN($CH$1)/($CI$12:$CO$12=MAX($CI$12:$CO$12)),COLUMNS($CO$4:CQ4))),"")</f>
        <v>AT</v>
      </c>
      <c r="CV12" s="4" t="str" cm="1">
        <f t="array" ref="CV12">IFERROR(INDEX($CI$4:$CO$4,_xlfn.AGGREGATE(15,6,COLUMN($CI$4:$CO$4)-COLUMN($CH$1)/($CI$12:$CO$12=MAX($CI$12:$CO$12)),COLUMNS($CO$4:CR4))),"")</f>
        <v/>
      </c>
      <c r="CW12" s="1" t="str">
        <f t="shared" ref="CW12:CW75" ca="1" si="10">IF(DM12="",DL12,DR12)</f>
        <v>AT</v>
      </c>
      <c r="DA12" s="1" t="str">
        <f t="shared" ref="DA12:DA75" ca="1" si="11">IF(DP11&gt;1,"R","N")</f>
        <v>R</v>
      </c>
      <c r="DB12" s="1" t="str">
        <f ca="1">CW11</f>
        <v>AT</v>
      </c>
      <c r="DD12" s="4" t="str">
        <f>IFERROR(VLOOKUP(CS12,General!R:S,2,FALSE),"")</f>
        <v>P</v>
      </c>
      <c r="DE12" s="4" t="str">
        <f>IFERROR(VLOOKUP(CT12,General!R:S,2,FALSE),"")</f>
        <v>Z</v>
      </c>
      <c r="DF12" s="4" t="str">
        <f>IFERROR(VLOOKUP(CU12,General!R:S,2,FALSE),"")</f>
        <v>AX</v>
      </c>
      <c r="DG12" s="4" t="str">
        <f>IFERROR(VLOOKUP(CV12,General!R:S,2,FALSE),"")</f>
        <v/>
      </c>
      <c r="DH12" s="4">
        <f ca="1">IF(CS12="",-1,COUNTIF(INDIRECT(DD12&amp;$CQ$10):INDIRECT(DD12&amp;CQ12),"Y"))</f>
        <v>2</v>
      </c>
      <c r="DI12" s="4">
        <f ca="1">IF(CT12="",-1,COUNTIF(INDIRECT(DE12&amp;$CQ$10):INDIRECT(DE12&amp;CQ12),"Y"))</f>
        <v>2</v>
      </c>
      <c r="DJ12" s="4">
        <f ca="1">IF(CU12="",-1,COUNTIF(INDIRECT(DF12&amp;$CQ$10):INDIRECT(DF12&amp;CQ12),"Y"))</f>
        <v>2</v>
      </c>
      <c r="DK12" s="4">
        <f ca="1">IF(CV12="",-1,COUNTIF(INDIRECT(DG12&amp;$CQ$10):INDIRECT(DG12&amp;CQ12),"Y"))</f>
        <v>-1</v>
      </c>
      <c r="DL12" s="4" t="str" cm="1">
        <f t="array" aca="1" ref="DL12" ca="1">IFERROR(INDEX($CS$12:$CV$12,_xlfn.AGGREGATE(15,6,COLUMN($CS$12:$CV$12)-COLUMN($CR$12)/($DH$12:$DK$12=MAX($DH$12:$DK$12)),COLUMNS($CS$12:CS12))),"")</f>
        <v>L</v>
      </c>
      <c r="DM12" s="4" t="str" cm="1">
        <f t="array" aca="1" ref="DM12" ca="1">IFERROR(INDEX($CS$12:$CV$12,_xlfn.AGGREGATE(15,6,COLUMN($CS$12:$CV$12)-COLUMN($CR$12)/($DH$12:$DK$12=MAX($DH$12:$DK$12)),COLUMNS($CS$12:CT12))),"")</f>
        <v>V</v>
      </c>
      <c r="DN12" s="4" t="str" cm="1">
        <f t="array" aca="1" ref="DN12" ca="1">IFERROR(INDEX($CS$12:$CV$12,_xlfn.AGGREGATE(15,6,COLUMN($CS$12:$CV$12)-COLUMN($CR$12)/($DH$12:$DK$12=MAX($DH$12:$DK$12)),COLUMNS($CS$12:CU12))),"")</f>
        <v>AT</v>
      </c>
      <c r="DO12" s="4" t="str" cm="1">
        <f t="array" aca="1" ref="DO12" ca="1">IFERROR(INDEX($CS$12:$CV$12,_xlfn.AGGREGATE(15,6,COLUMN($CS$12:$CV$12)-COLUMN($CR$12)/($DH$12:$DK$12=MAX($DH$12:$DK$12)),COLUMNS($CS$12:CV12))),"")</f>
        <v/>
      </c>
      <c r="DP12" s="1">
        <f t="shared" ref="DP12:DP75" ca="1" si="12">COUNTIF(DH12:DK12,MAX(DH12:DK12))</f>
        <v>3</v>
      </c>
      <c r="DQ12" s="75">
        <f t="shared" ref="DQ12:DQ75" ca="1" si="13">IF(DP12=1,1,DC12)</f>
        <v>0</v>
      </c>
      <c r="DR12" s="4" t="str">
        <f t="shared" ref="DR12:DR75" ca="1" si="14">IF(CQ12=1,DL12,IF(DQ12=2,IF(DM12="",DL12,DM12),IF(DQ12=3,IF(AND(DM12="",DN12=""),DL12,IF(DN12="",DM12,DN12)),IF(AND(DM12="",DN12="",DO12=""),DL12,IF(AND(DN12="",DO12=""),DM12,IF(DO12="",DN12,DO12))))))</f>
        <v>AT</v>
      </c>
      <c r="DS12" s="1" t="str">
        <f t="shared" si="9"/>
        <v>F12</v>
      </c>
    </row>
    <row r="13" spans="1:123" ht="24.75" customHeight="1" thickBot="1">
      <c r="A13" s="1">
        <v>4</v>
      </c>
      <c r="B13" s="38" t="str">
        <f>'H1 | Hedge 1 | (BTC)1'!B13</f>
        <v>P3</v>
      </c>
      <c r="C13" s="25" t="str">
        <f>'H1 | Hedge 1 | (BTC)1'!C13</f>
        <v/>
      </c>
      <c r="D13" s="25" t="str">
        <f>'H1 | Hedge 1 | (BTC)1'!H13</f>
        <v/>
      </c>
      <c r="E13" s="25" t="str">
        <f>'H1 | Hedge 1 | (BTC)1'!O13</f>
        <v>C</v>
      </c>
      <c r="F13" s="25" t="str">
        <f>IF(AH13="","",IF('H1 | Hedge 1 | (BTC)1'!X13="W","Y",IF('H1 | Hedge 1 | (BTC)1'!X13="L","N","")))</f>
        <v>Y</v>
      </c>
      <c r="G13" s="25">
        <f>'H1 | Hedge 1 | (BTC)1'!AM13</f>
        <v>-9</v>
      </c>
      <c r="H13" s="25">
        <f>'H1 | Hedge 1 | (BTC)1'!S13</f>
        <v>-6</v>
      </c>
      <c r="I13" s="39">
        <f>'H1 | Hedge 1 | (BTC)1'!U13</f>
        <v>-6</v>
      </c>
      <c r="J13" s="55"/>
      <c r="K13" s="55"/>
      <c r="L13" s="38" t="str">
        <f>'H2 | Hedge 2 | (BDC)2'!B13</f>
        <v>NB</v>
      </c>
      <c r="M13" s="25" t="str">
        <f>'H2 | Hedge 2 | (BDC)2'!C13</f>
        <v>D</v>
      </c>
      <c r="N13" s="25" t="str">
        <f>'H2 | Hedge 2 | (BDC)2'!H13</f>
        <v/>
      </c>
      <c r="O13" s="25" t="str">
        <f>'H2 | Hedge 2 | (BDC)2'!O13</f>
        <v/>
      </c>
      <c r="P13" s="25" t="str">
        <f>IF(AH13="","",IF('H2 | Hedge 2 | (BDC)2'!X13="W","Y",IF('H2 | Hedge 2 | (BDC)2'!X13="L","N","")))</f>
        <v/>
      </c>
      <c r="Q13" s="25">
        <f>'H2 | Hedge 2 | (BDC)2'!AM13</f>
        <v>1</v>
      </c>
      <c r="R13" s="25">
        <f>'H2 | Hedge 2 | (BDC)2'!S13</f>
        <v>-4</v>
      </c>
      <c r="S13" s="39">
        <f>'H2 | Hedge 2 | (BDC)2'!U13</f>
        <v>-4</v>
      </c>
      <c r="T13" s="55"/>
      <c r="U13" s="55"/>
      <c r="V13" s="35" t="str">
        <f>'H3 | Hedge 2 | (BDC)1'!B13</f>
        <v>P2</v>
      </c>
      <c r="W13" s="36" t="str">
        <f>'H3 | Hedge 2 | (BDC)1'!C13</f>
        <v/>
      </c>
      <c r="X13" s="36" t="str">
        <f>'H3 | Hedge 2 | (BDC)1'!H13</f>
        <v/>
      </c>
      <c r="Y13" s="36" t="str">
        <f>'H3 | Hedge 2 | (BDC)1'!O13</f>
        <v>C</v>
      </c>
      <c r="Z13" s="36" t="str">
        <f>IF(AH13="","",IF('H3 | Hedge 2 | (BDC)1'!X13="W","Y",IF('H3 | Hedge 2 | (BDC)1'!X13="L","N","")))</f>
        <v>Y</v>
      </c>
      <c r="AA13" s="36">
        <f>'H3 | Hedge 2 | (BDC)1'!AM13</f>
        <v>4</v>
      </c>
      <c r="AB13" s="36">
        <f>'H3 | Hedge 2 | (BDC)1'!S13</f>
        <v>-6</v>
      </c>
      <c r="AC13" s="37">
        <f>'H3 | Hedge 2 | (BDC)1'!U13</f>
        <v>-6</v>
      </c>
      <c r="AD13" s="55"/>
      <c r="AE13" s="55"/>
      <c r="AF13" s="55"/>
      <c r="AG13" s="55"/>
      <c r="AH13" s="132" t="s">
        <v>5</v>
      </c>
      <c r="AI13" s="107"/>
      <c r="AJ13" s="104" cm="1">
        <f t="array" aca="1" ref="AJ13" ca="1">IF(AH12="","",INDIRECT(VLOOKUP(DB13,General!X:Y,2,FALSE)&amp;CQ13))</f>
        <v>1</v>
      </c>
      <c r="AK13" s="70" t="str">
        <f t="shared" ca="1" si="4"/>
        <v>R</v>
      </c>
      <c r="AL13" s="70" t="str">
        <f ca="1">IF(AH12="","",VLOOKUP(DB13,General!U:V,2,FALSE))</f>
        <v>H4</v>
      </c>
      <c r="AM13" s="64" t="str" cm="1">
        <f t="array" aca="1" ref="AM13" ca="1">IF(AH12="","",INDIRECT(DB13&amp;CQ13))</f>
        <v>NB</v>
      </c>
      <c r="AN13" s="25" t="str">
        <f t="shared" ca="1" si="0"/>
        <v/>
      </c>
      <c r="AO13" s="25">
        <f t="shared" ca="1" si="5"/>
        <v>1</v>
      </c>
      <c r="AP13" s="39">
        <f t="shared" ca="1" si="1"/>
        <v>-4</v>
      </c>
      <c r="AQ13" s="55"/>
      <c r="AR13" s="55"/>
      <c r="AS13" s="55"/>
      <c r="AT13" s="35" t="str">
        <f>'H4 | Hedge 2 | (BDC)3'!B13</f>
        <v>NB</v>
      </c>
      <c r="AU13" s="36" t="str">
        <f>'H4 | Hedge 2 | (BDC)3'!C13</f>
        <v/>
      </c>
      <c r="AV13" s="36" t="str">
        <f>'H4 | Hedge 2 | (BDC)3'!H13</f>
        <v/>
      </c>
      <c r="AW13" s="36" t="str">
        <f>'H4 | Hedge 2 | (BDC)3'!O13</f>
        <v/>
      </c>
      <c r="AX13" s="36" t="str">
        <f>IF(AH13="","",IF('H4 | Hedge 2 | (BDC)3'!X13="W","Y",IF('H4 | Hedge 2 | (BDC)3'!X13="L","N","")))</f>
        <v/>
      </c>
      <c r="AY13" s="36">
        <f>'H4 | Hedge 2 | (BDC)3'!AM13</f>
        <v>1</v>
      </c>
      <c r="AZ13" s="36">
        <f>'H4 | Hedge 2 | (BDC)3'!S13</f>
        <v>-4</v>
      </c>
      <c r="BA13" s="37">
        <f>'H4 | Hedge 2 | (BDC)3'!U13</f>
        <v>-4</v>
      </c>
      <c r="BB13" s="55"/>
      <c r="BC13" s="55"/>
      <c r="BD13" s="35" t="str">
        <f>'H5 | Hedge 1 | (BTC)2'!B13</f>
        <v>B1</v>
      </c>
      <c r="BE13" s="36" t="str">
        <f>'H5 | Hedge 1 | (BTC)2'!C13</f>
        <v>T</v>
      </c>
      <c r="BF13" s="36" t="str">
        <f>'H5 | Hedge 1 | (BTC)2'!H13</f>
        <v/>
      </c>
      <c r="BG13" s="36" t="str">
        <f>'H5 | Hedge 1 | (BTC)2'!O13</f>
        <v/>
      </c>
      <c r="BH13" s="36" t="str">
        <f>IF(AH13="","",IF('H5 | Hedge 1 | (BTC)2'!X13="W","Y",IF('H5 | Hedge 1 | (BTC)2'!X13="L","N","")))</f>
        <v>N</v>
      </c>
      <c r="BI13" s="36">
        <f>'H5 | Hedge 1 | (BTC)2'!AM13</f>
        <v>-10</v>
      </c>
      <c r="BJ13" s="36">
        <f>'H5 | Hedge 1 | (BTC)2'!S13</f>
        <v>-4</v>
      </c>
      <c r="BK13" s="37">
        <f>'H5 | Hedge 1 | (BTC)2'!U13</f>
        <v>-4</v>
      </c>
      <c r="BL13" s="55"/>
      <c r="BM13" s="55"/>
      <c r="BN13" s="35" t="str">
        <f>'H6 | Hedge 1 | (BTC)3'!B13</f>
        <v>B1</v>
      </c>
      <c r="BO13" s="36" t="str">
        <f>'H6 | Hedge 1 | (BTC)3'!C13</f>
        <v/>
      </c>
      <c r="BP13" s="36" t="str">
        <f>'H6 | Hedge 1 | (BTC)3'!H13</f>
        <v/>
      </c>
      <c r="BQ13" s="36" t="str">
        <f>'H6 | Hedge 1 | (BTC)3'!O13</f>
        <v/>
      </c>
      <c r="BR13" s="36" t="str">
        <f>IF(AH13="","",IF('H6 | Hedge 1 | (BTC)3'!X13="W","Y",IF('H6 | Hedge 1 | (BTC)3'!X13="L","N","")))</f>
        <v>N</v>
      </c>
      <c r="BS13" s="36">
        <f>'H6 | Hedge 1 | (BTC)3'!AM13</f>
        <v>-10</v>
      </c>
      <c r="BT13" s="36">
        <f>'H6 | Hedge 1 | (BTC)3'!S13</f>
        <v>-4</v>
      </c>
      <c r="BU13" s="37">
        <f>'H6 | Hedge 1 | (BTC)3'!U13</f>
        <v>-4</v>
      </c>
      <c r="BV13" s="55"/>
      <c r="BW13" s="55"/>
      <c r="BX13" s="38" t="str">
        <f>'Hedge 7 | (BM1D)2'!B13</f>
        <v>P3</v>
      </c>
      <c r="BY13" s="25" t="str">
        <f>'Hedge 7 | (BM1D)2'!C13</f>
        <v>M1</v>
      </c>
      <c r="BZ13" s="25" t="str">
        <f>'Hedge 7 | (BM1D)2'!H13</f>
        <v/>
      </c>
      <c r="CA13" s="25" t="str">
        <f>'Hedge 7 | (BM1D)2'!O13</f>
        <v/>
      </c>
      <c r="CB13" s="25" t="str">
        <f>IF(AH13="","",IF('Hedge 7 | (BM1D)2'!X13="W","Y",IF('Hedge 7 | (BM1D)2'!X13="L","N","")))</f>
        <v>Y</v>
      </c>
      <c r="CC13" s="25">
        <f>'Hedge 7 | (BM1D)2'!AM13</f>
        <v>4</v>
      </c>
      <c r="CD13" s="25">
        <f>'Hedge 7 | (BM1D)2'!S13</f>
        <v>-4</v>
      </c>
      <c r="CE13" s="39">
        <f>'Hedge 7 | (BM1D)2'!U13</f>
        <v>-4</v>
      </c>
      <c r="CF13" s="55"/>
      <c r="CG13" s="55"/>
      <c r="CH13" s="1">
        <f ca="1">IF(AN13="",0,IFERROR(VLOOKUP(AN8&amp;AN9&amp;AN10&amp;AN11&amp;AN12&amp;AN13,General!I:J,2,FALSE),0))+AO12</f>
        <v>1</v>
      </c>
      <c r="CI13" s="1">
        <v>-1000</v>
      </c>
      <c r="CJ13" s="1">
        <f t="shared" si="2"/>
        <v>1</v>
      </c>
      <c r="CK13" s="1">
        <f t="shared" si="6"/>
        <v>4</v>
      </c>
      <c r="CL13" s="1">
        <f t="shared" si="7"/>
        <v>1</v>
      </c>
      <c r="CM13" s="1">
        <v>-1000</v>
      </c>
      <c r="CN13" s="1">
        <v>-1000</v>
      </c>
      <c r="CO13" s="1">
        <v>-1000</v>
      </c>
      <c r="CP13" s="1" t="str">
        <f t="shared" si="3"/>
        <v>V</v>
      </c>
      <c r="CQ13" s="1">
        <v>13</v>
      </c>
      <c r="CR13" s="1">
        <f t="shared" si="8"/>
        <v>13</v>
      </c>
      <c r="CS13" s="4" t="str" cm="1">
        <f t="array" ref="CS13">IFERROR(INDEX($CI$4:$CO$4,_xlfn.AGGREGATE(15,6,COLUMN($CI$4:$CO$4)-COLUMN($CH$1)/($CI$13:$CO$13=MAX($CI$13:$CO$13)),COLUMNS($CO$4:CO4))),"")</f>
        <v>V</v>
      </c>
      <c r="CT13" s="4" t="str" cm="1">
        <f t="array" ref="CT13">IFERROR(INDEX($CI$4:$CO$4,_xlfn.AGGREGATE(15,6,COLUMN($CI$4:$CO$4)-COLUMN($CH$1)/($CI$13:$CO$13=MAX($CI$13:$CO$13)),COLUMNS($CO$4:CP4))),"")</f>
        <v/>
      </c>
      <c r="CU13" s="4" t="str" cm="1">
        <f t="array" ref="CU13">IFERROR(INDEX($CI$4:$CO$4,_xlfn.AGGREGATE(15,6,COLUMN($CI$4:$CO$4)-COLUMN($CH$1)/($CI$13:$CO$13=MAX($CI$13:$CO$13)),COLUMNS($CO$4:CQ4))),"")</f>
        <v/>
      </c>
      <c r="CV13" s="4" t="str" cm="1">
        <f t="array" ref="CV13">IFERROR(INDEX($CI$4:$CO$4,_xlfn.AGGREGATE(15,6,COLUMN($CI$4:$CO$4)-COLUMN($CH$1)/($CI$13:$CO$13=MAX($CI$13:$CO$13)),COLUMNS($CO$4:CR4))),"")</f>
        <v/>
      </c>
      <c r="CW13" s="1" t="str">
        <f t="shared" ca="1" si="10"/>
        <v>V</v>
      </c>
      <c r="CX13" s="1" t="str" cm="1">
        <f t="array" ref="CX13">IFERROR(INDEX($CS$14:$CV$14,_xlfn.AGGREGATE(15,6,COLUMN($CS$14:$CV$14)-COLUMN($CR$14)/($CS$13:$CV$13=MAX($CS$13:$CV$13)),COLUMNS($CS$14:CT14))),"")</f>
        <v/>
      </c>
      <c r="CY13" s="1" t="str" cm="1">
        <f t="array" ref="CY13">IFERROR(INDEX($CS$14:$CV$14,_xlfn.AGGREGATE(15,6,COLUMN($CS$14:$CV$14)-COLUMN($CR$14)/($CS$13:$CV$13=MAX($CS$13:$CV$13)),COLUMNS($CS$14:CU14))),"")</f>
        <v/>
      </c>
      <c r="CZ13" s="1" t="str" cm="1">
        <f t="array" ref="CZ13">IFERROR(INDEX($CS$14:$CV$14,_xlfn.AGGREGATE(15,6,COLUMN($CS$14:$CV$14)-COLUMN($CR$14)/($CS$13:$CV$13=MAX($CS$13:$CV$13)),COLUMNS($CS$14:CV14))),"")</f>
        <v/>
      </c>
      <c r="DA13" s="1" t="str">
        <f t="shared" ca="1" si="11"/>
        <v>R</v>
      </c>
      <c r="DB13" s="1" t="str">
        <f t="shared" ref="DB13:DB76" ca="1" si="15">CW12</f>
        <v>AT</v>
      </c>
      <c r="DD13" s="4" t="str">
        <f>IFERROR(VLOOKUP(CS13,General!R:S,2,FALSE),"")</f>
        <v>Z</v>
      </c>
      <c r="DE13" s="4" t="str">
        <f>IFERROR(VLOOKUP(CT13,General!R:S,2,FALSE),"")</f>
        <v/>
      </c>
      <c r="DF13" s="4" t="str">
        <f>IFERROR(VLOOKUP(CU13,General!R:S,2,FALSE),"")</f>
        <v/>
      </c>
      <c r="DG13" s="4" t="str">
        <f>IFERROR(VLOOKUP(CV13,General!R:S,2,FALSE),"")</f>
        <v/>
      </c>
      <c r="DH13" s="4">
        <f ca="1">IF(CS13="",-1,COUNTIF(INDIRECT(DD13&amp;$CQ$10):INDIRECT(DD13&amp;CQ13),"Y"))</f>
        <v>3</v>
      </c>
      <c r="DI13" s="4">
        <f ca="1">IF(CT13="",-1,COUNTIF(INDIRECT(DE13&amp;$CQ$10):INDIRECT(DE13&amp;CQ13),"Y"))</f>
        <v>-1</v>
      </c>
      <c r="DJ13" s="4">
        <f ca="1">IF(CU13="",-1,COUNTIF(INDIRECT(DF13&amp;$CQ$10):INDIRECT(DF13&amp;CQ13),"Y"))</f>
        <v>-1</v>
      </c>
      <c r="DK13" s="4">
        <f ca="1">IF(CV13="",-1,COUNTIF(INDIRECT(DG13&amp;$CQ$10):INDIRECT(DG13&amp;CQ13),"Y"))</f>
        <v>-1</v>
      </c>
      <c r="DL13" s="4" t="str" cm="1">
        <f t="array" aca="1" ref="DL13" ca="1">IFERROR(INDEX($CS$13:$CV$13,_xlfn.AGGREGATE(15,6,COLUMN($CS$13:$CV$13)-COLUMN($CR$13)/($DH$13:$DK$13=MAX($DH$13:$DK$13)),COLUMNS($CS$13:CS13))),"")</f>
        <v>V</v>
      </c>
      <c r="DM13" s="4" t="str" cm="1">
        <f t="array" aca="1" ref="DM13" ca="1">IFERROR(INDEX($CS$13:$CV$13,_xlfn.AGGREGATE(15,6,COLUMN($CS$13:$CV$13)-COLUMN($CR$13)/($DH$13:$DK$13=MAX($DH$13:$DK$13)),COLUMNS($CS$13:CT13))),"")</f>
        <v/>
      </c>
      <c r="DN13" s="4" t="str" cm="1">
        <f t="array" aca="1" ref="DN13" ca="1">IFERROR(INDEX($CS$13:$CV$13,_xlfn.AGGREGATE(15,6,COLUMN($CS$13:$CV$13)-COLUMN($CR$13)/($DH$13:$DK$13=MAX($DH$13:$DK$13)),COLUMNS($CS$13:CU13))),"")</f>
        <v/>
      </c>
      <c r="DO13" s="4" t="str" cm="1">
        <f t="array" aca="1" ref="DO13" ca="1">IFERROR(INDEX($CS$13:$CV$13,_xlfn.AGGREGATE(15,6,COLUMN($CS$13:$CV$13)-COLUMN($CR$13)/($DH$13:$DK$13=MAX($DH$13:$DK$13)),COLUMNS($CS$13:CV13))),"")</f>
        <v/>
      </c>
      <c r="DP13" s="1">
        <f t="shared" ca="1" si="12"/>
        <v>1</v>
      </c>
      <c r="DQ13" s="75">
        <f t="shared" ca="1" si="13"/>
        <v>1</v>
      </c>
      <c r="DR13" s="4" t="str">
        <f t="shared" ca="1" si="14"/>
        <v>V</v>
      </c>
      <c r="DS13" s="1" t="str">
        <f t="shared" si="9"/>
        <v>F13</v>
      </c>
    </row>
    <row r="14" spans="1:123" ht="26.25" customHeight="1" thickBot="1">
      <c r="A14" s="1">
        <v>5</v>
      </c>
      <c r="B14" s="40" t="str">
        <f>'H1 | Hedge 1 | (BTC)1'!B14</f>
        <v>B4</v>
      </c>
      <c r="C14" s="41" t="str">
        <f>'H1 | Hedge 1 | (BTC)1'!C14</f>
        <v>B</v>
      </c>
      <c r="D14" s="41" t="str">
        <f>'H1 | Hedge 1 | (BTC)1'!H14</f>
        <v/>
      </c>
      <c r="E14" s="41" t="str">
        <f>'H1 | Hedge 1 | (BTC)1'!O14</f>
        <v/>
      </c>
      <c r="F14" s="41" t="str">
        <f>IF(AH14="","",IF('H1 | Hedge 1 | (BTC)1'!X14="W","Y",IF('H1 | Hedge 1 | (BTC)1'!X14="L","N","")))</f>
        <v>N</v>
      </c>
      <c r="G14" s="41">
        <f>'H1 | Hedge 1 | (BTC)1'!AM14</f>
        <v>-10</v>
      </c>
      <c r="H14" s="41">
        <f>'H1 | Hedge 1 | (BTC)1'!S14</f>
        <v>-10</v>
      </c>
      <c r="I14" s="42">
        <f>'H1 | Hedge 1 | (BTC)1'!U14</f>
        <v>-10</v>
      </c>
      <c r="J14" s="55"/>
      <c r="K14" s="55"/>
      <c r="L14" s="40" t="str">
        <f>'H2 | Hedge 2 | (BDC)2'!B14</f>
        <v>B7</v>
      </c>
      <c r="M14" s="41" t="str">
        <f>'H2 | Hedge 2 | (BDC)2'!C14</f>
        <v/>
      </c>
      <c r="N14" s="41" t="str">
        <f>'H2 | Hedge 2 | (BDC)2'!H14</f>
        <v/>
      </c>
      <c r="O14" s="41" t="str">
        <f>'H2 | Hedge 2 | (BDC)2'!O14</f>
        <v/>
      </c>
      <c r="P14" s="41" t="str">
        <f>IF(AH14="","",IF('H2 | Hedge 2 | (BDC)2'!X14="W","Y",IF('H2 | Hedge 2 | (BDC)2'!X14="L","N","")))</f>
        <v>N</v>
      </c>
      <c r="Q14" s="41">
        <f>'H2 | Hedge 2 | (BDC)2'!AM14</f>
        <v>0</v>
      </c>
      <c r="R14" s="41">
        <f>'H2 | Hedge 2 | (BDC)2'!S14</f>
        <v>-11</v>
      </c>
      <c r="S14" s="42">
        <f>'H2 | Hedge 2 | (BDC)2'!U14</f>
        <v>-11</v>
      </c>
      <c r="T14" s="55"/>
      <c r="U14" s="55"/>
      <c r="V14" s="35" t="str">
        <f>'H3 | Hedge 2 | (BDC)1'!B14</f>
        <v>B5</v>
      </c>
      <c r="W14" s="36" t="str">
        <f>'H3 | Hedge 2 | (BDC)1'!C14</f>
        <v>B</v>
      </c>
      <c r="X14" s="36" t="str">
        <f>'H3 | Hedge 2 | (BDC)1'!H14</f>
        <v/>
      </c>
      <c r="Y14" s="36" t="str">
        <f>'H3 | Hedge 2 | (BDC)1'!O14</f>
        <v/>
      </c>
      <c r="Z14" s="36" t="str">
        <f>IF(AH14="","",IF('H3 | Hedge 2 | (BDC)1'!X14="W","Y",IF('H3 | Hedge 2 | (BDC)1'!X14="L","N","")))</f>
        <v>N</v>
      </c>
      <c r="AA14" s="36">
        <f>'H3 | Hedge 2 | (BDC)1'!AM14</f>
        <v>3</v>
      </c>
      <c r="AB14" s="36">
        <f>'H3 | Hedge 2 | (BDC)1'!S14</f>
        <v>-11</v>
      </c>
      <c r="AC14" s="37">
        <f>'H3 | Hedge 2 | (BDC)1'!U14</f>
        <v>-11</v>
      </c>
      <c r="AD14" s="55"/>
      <c r="AE14" s="55"/>
      <c r="AF14" s="55"/>
      <c r="AG14" s="55"/>
      <c r="AH14" s="133" t="s">
        <v>5</v>
      </c>
      <c r="AI14" s="107"/>
      <c r="AJ14" s="105" cm="1">
        <f t="array" aca="1" ref="AJ14" ca="1">IF(AH13="","",INDIRECT(VLOOKUP(DB14,General!X:Y,2,FALSE)&amp;CQ14))</f>
        <v>3</v>
      </c>
      <c r="AK14" s="71" t="str">
        <f t="shared" ca="1" si="4"/>
        <v/>
      </c>
      <c r="AL14" s="71" t="str">
        <f ca="1">IF(AH13="","",VLOOKUP(DB14,General!U:V,2,FALSE))</f>
        <v>H3</v>
      </c>
      <c r="AM14" s="67" t="str" cm="1">
        <f t="array" aca="1" ref="AM14" ca="1">IF(AH13="","",INDIRECT(DB14&amp;CQ14))</f>
        <v>B5</v>
      </c>
      <c r="AN14" s="41" t="str">
        <f t="shared" ca="1" si="0"/>
        <v>N</v>
      </c>
      <c r="AO14" s="41">
        <f t="shared" ca="1" si="5"/>
        <v>0</v>
      </c>
      <c r="AP14" s="42">
        <f t="shared" ca="1" si="1"/>
        <v>-9</v>
      </c>
      <c r="AQ14" s="55"/>
      <c r="AR14" s="55"/>
      <c r="AS14" s="55"/>
      <c r="AT14" s="35" t="str">
        <f>'H4 | Hedge 2 | (BDC)3'!B14</f>
        <v>B7</v>
      </c>
      <c r="AU14" s="36" t="str">
        <f>'H4 | Hedge 2 | (BDC)3'!C14</f>
        <v>D</v>
      </c>
      <c r="AV14" s="36" t="str">
        <f>'H4 | Hedge 2 | (BDC)3'!H14</f>
        <v/>
      </c>
      <c r="AW14" s="36" t="str">
        <f>'H4 | Hedge 2 | (BDC)3'!O14</f>
        <v/>
      </c>
      <c r="AX14" s="36" t="str">
        <f>IF(AH14="","",IF('H4 | Hedge 2 | (BDC)3'!X14="W","Y",IF('H4 | Hedge 2 | (BDC)3'!X14="L","N","")))</f>
        <v>N</v>
      </c>
      <c r="AY14" s="36">
        <f>'H4 | Hedge 2 | (BDC)3'!AM14</f>
        <v>0</v>
      </c>
      <c r="AZ14" s="36">
        <f>'H4 | Hedge 2 | (BDC)3'!S14</f>
        <v>-11</v>
      </c>
      <c r="BA14" s="37">
        <f>'H4 | Hedge 2 | (BDC)3'!U14</f>
        <v>-11</v>
      </c>
      <c r="BB14" s="55"/>
      <c r="BC14" s="55"/>
      <c r="BD14" s="35" t="str">
        <f>'H5 | Hedge 1 | (BTC)2'!B14</f>
        <v>B4</v>
      </c>
      <c r="BE14" s="36" t="str">
        <f>'H5 | Hedge 1 | (BTC)2'!C14</f>
        <v/>
      </c>
      <c r="BF14" s="36" t="str">
        <f>'H5 | Hedge 1 | (BTC)2'!H14</f>
        <v>C</v>
      </c>
      <c r="BG14" s="36" t="str">
        <f>'H5 | Hedge 1 | (BTC)2'!O14</f>
        <v/>
      </c>
      <c r="BH14" s="36" t="str">
        <f>IF(AH14="","",IF('H5 | Hedge 1 | (BTC)2'!X14="W","Y",IF('H5 | Hedge 1 | (BTC)2'!X14="L","N","")))</f>
        <v>N</v>
      </c>
      <c r="BI14" s="36">
        <f>'H5 | Hedge 1 | (BTC)2'!AM14</f>
        <v>-10</v>
      </c>
      <c r="BJ14" s="36">
        <f>'H5 | Hedge 1 | (BTC)2'!S14</f>
        <v>-8</v>
      </c>
      <c r="BK14" s="37">
        <f>'H5 | Hedge 1 | (BTC)2'!U14</f>
        <v>-8</v>
      </c>
      <c r="BL14" s="55"/>
      <c r="BM14" s="55"/>
      <c r="BN14" s="35" t="str">
        <f>'H6 | Hedge 1 | (BTC)3'!B14</f>
        <v>P2</v>
      </c>
      <c r="BO14" s="36" t="str">
        <f>'H6 | Hedge 1 | (BTC)3'!C14</f>
        <v>T</v>
      </c>
      <c r="BP14" s="36" t="str">
        <f>'H6 | Hedge 1 | (BTC)3'!H14</f>
        <v/>
      </c>
      <c r="BQ14" s="36" t="str">
        <f>'H6 | Hedge 1 | (BTC)3'!O14</f>
        <v/>
      </c>
      <c r="BR14" s="36" t="str">
        <f>IF(AH14="","",IF('H6 | Hedge 1 | (BTC)3'!X14="W","Y",IF('H6 | Hedge 1 | (BTC)3'!X14="L","N","")))</f>
        <v>Y</v>
      </c>
      <c r="BS14" s="36">
        <f>'H6 | Hedge 1 | (BTC)3'!AM14</f>
        <v>-9</v>
      </c>
      <c r="BT14" s="36">
        <f>'H6 | Hedge 1 | (BTC)3'!S14</f>
        <v>-2</v>
      </c>
      <c r="BU14" s="37">
        <f>'H6 | Hedge 1 | (BTC)3'!U14</f>
        <v>-2</v>
      </c>
      <c r="BV14" s="55"/>
      <c r="BW14" s="55"/>
      <c r="BX14" s="40" t="str">
        <f>'Hedge 7 | (BM1D)2'!B14</f>
        <v>B8</v>
      </c>
      <c r="BY14" s="41" t="str">
        <f>'Hedge 7 | (BM1D)2'!C14</f>
        <v/>
      </c>
      <c r="BZ14" s="41" t="str">
        <f>'Hedge 7 | (BM1D)2'!H14</f>
        <v/>
      </c>
      <c r="CA14" s="41" t="str">
        <f>'Hedge 7 | (BM1D)2'!O14</f>
        <v/>
      </c>
      <c r="CB14" s="41" t="str">
        <f>IF(AH14="","",IF('Hedge 7 | (BM1D)2'!X14="W","Y",IF('Hedge 7 | (BM1D)2'!X14="L","N","")))</f>
        <v>N</v>
      </c>
      <c r="CC14" s="41">
        <f>'Hedge 7 | (BM1D)2'!AM14</f>
        <v>3</v>
      </c>
      <c r="CD14" s="41">
        <f>'Hedge 7 | (BM1D)2'!S14</f>
        <v>-12</v>
      </c>
      <c r="CE14" s="42">
        <f>'Hedge 7 | (BM1D)2'!U14</f>
        <v>-12</v>
      </c>
      <c r="CF14" s="55"/>
      <c r="CG14" s="55"/>
      <c r="CH14" s="1">
        <f ca="1">IF(AN14="",0,IFERROR(VLOOKUP(AN9&amp;AN10&amp;AN11&amp;AN12&amp;AN13&amp;AN14,General!I:J,2,FALSE),0))+AO13</f>
        <v>0</v>
      </c>
      <c r="CI14" s="1">
        <v>-1000</v>
      </c>
      <c r="CJ14" s="1">
        <f t="shared" si="2"/>
        <v>0</v>
      </c>
      <c r="CK14" s="1">
        <f t="shared" si="6"/>
        <v>3</v>
      </c>
      <c r="CL14" s="1">
        <f t="shared" si="7"/>
        <v>0</v>
      </c>
      <c r="CM14" s="1">
        <v>-1000</v>
      </c>
      <c r="CN14" s="1">
        <v>-1000</v>
      </c>
      <c r="CO14" s="1">
        <v>-1000</v>
      </c>
      <c r="CP14" s="1" t="str">
        <f t="shared" si="3"/>
        <v>V</v>
      </c>
      <c r="CQ14" s="1">
        <v>14</v>
      </c>
      <c r="CR14" s="1">
        <f t="shared" si="8"/>
        <v>14</v>
      </c>
      <c r="CS14" s="4" t="str" cm="1">
        <f t="array" ref="CS14">IFERROR(INDEX($CI$4:$CO$4,_xlfn.AGGREGATE(15,6,COLUMN($CI$4:$CO$4)-COLUMN($CH$1)/($CI$14:$CO$14=MAX($CI$14:$CO$14)),COLUMNS($CO$4:CO4))),"")</f>
        <v>V</v>
      </c>
      <c r="CT14" s="4" t="str" cm="1">
        <f t="array" ref="CT14">IFERROR(INDEX($CI$4:$CO$4,_xlfn.AGGREGATE(15,6,COLUMN($CI$4:$CO$4)-COLUMN($CH$1)/($CI$14:$CO$14=MAX($CI$14:$CO$14)),COLUMNS($CO$4:CP4))),"")</f>
        <v/>
      </c>
      <c r="CU14" s="4" t="str" cm="1">
        <f t="array" ref="CU14">IFERROR(INDEX($CI$4:$CO$4,_xlfn.AGGREGATE(15,6,COLUMN($CI$4:$CO$4)-COLUMN($CH$1)/($CI$14:$CO$14=MAX($CI$14:$CO$14)),COLUMNS($CO$4:CQ4))),"")</f>
        <v/>
      </c>
      <c r="CV14" s="4" t="str" cm="1">
        <f t="array" ref="CV14">IFERROR(INDEX($CI$4:$CO$4,_xlfn.AGGREGATE(15,6,COLUMN($CI$4:$CO$4)-COLUMN($CH$1)/($CI$14:$CO$14=MAX($CI$14:$CO$14)),COLUMNS($CO$4:CR4))),"")</f>
        <v/>
      </c>
      <c r="CW14" s="1" t="str">
        <f t="shared" ca="1" si="10"/>
        <v>V</v>
      </c>
      <c r="DA14" s="1" t="str">
        <f t="shared" ca="1" si="11"/>
        <v>N</v>
      </c>
      <c r="DB14" s="1" t="str">
        <f t="shared" ca="1" si="15"/>
        <v>V</v>
      </c>
      <c r="DD14" s="4" t="str">
        <f>IFERROR(VLOOKUP(CS14,General!R:S,2,FALSE),"")</f>
        <v>Z</v>
      </c>
      <c r="DE14" s="4" t="str">
        <f>IFERROR(VLOOKUP(CT14,General!R:S,2,FALSE),"")</f>
        <v/>
      </c>
      <c r="DF14" s="4" t="str">
        <f>IFERROR(VLOOKUP(CU14,General!R:S,2,FALSE),"")</f>
        <v/>
      </c>
      <c r="DG14" s="4" t="str">
        <f>IFERROR(VLOOKUP(CV14,General!R:S,2,FALSE),"")</f>
        <v/>
      </c>
      <c r="DH14" s="4">
        <f ca="1">IF(CS14="",-1,COUNTIF(INDIRECT(DD14&amp;$CQ$10):INDIRECT(DD14&amp;CQ14),"Y"))</f>
        <v>3</v>
      </c>
      <c r="DI14" s="4">
        <f ca="1">IF(CT14="",-1,COUNTIF(INDIRECT(DE14&amp;$CQ$10):INDIRECT(DE14&amp;CQ14),"Y"))</f>
        <v>-1</v>
      </c>
      <c r="DJ14" s="4">
        <f ca="1">IF(CU14="",-1,COUNTIF(INDIRECT(DF14&amp;$CQ$10):INDIRECT(DF14&amp;CQ14),"Y"))</f>
        <v>-1</v>
      </c>
      <c r="DK14" s="4">
        <f ca="1">IF(CV14="",-1,COUNTIF(INDIRECT(DG14&amp;$CQ$10):INDIRECT(DG14&amp;CQ14),"Y"))</f>
        <v>-1</v>
      </c>
      <c r="DL14" s="4" t="str" cm="1">
        <f t="array" aca="1" ref="DL14" ca="1">IFERROR(INDEX($CS$14:$CV$14,_xlfn.AGGREGATE(15,6,COLUMN($CS$14:$CV$14)-COLUMN($CR$14)/($DH$14:$DK$14=MAX($DH$14:$DK$14)),COLUMNS($CS$14:CS14))),"")</f>
        <v>V</v>
      </c>
      <c r="DM14" s="4" t="str" cm="1">
        <f t="array" aca="1" ref="DM14" ca="1">IFERROR(INDEX($CS$14:$CV$14,_xlfn.AGGREGATE(15,6,COLUMN($CS$14:$CV$14)-COLUMN($CR$14)/($DH$14:$DK$14=MAX($DH$14:$DK$14)),COLUMNS($CS$14:CT14))),"")</f>
        <v/>
      </c>
      <c r="DN14" s="4" t="str" cm="1">
        <f t="array" aca="1" ref="DN14" ca="1">IFERROR(INDEX($CS$14:$CV$14,_xlfn.AGGREGATE(15,6,COLUMN($CS$14:$CV$14)-COLUMN($CR$14)/($DH$14:$DK$14=MAX($DH$14:$DK$14)),COLUMNS($CS$14:CU14))),"")</f>
        <v/>
      </c>
      <c r="DO14" s="4" t="str" cm="1">
        <f t="array" aca="1" ref="DO14" ca="1">IFERROR(INDEX($CS$14:$CV$14,_xlfn.AGGREGATE(15,6,COLUMN($CS$14:$CV$14)-COLUMN($CR$14)/($DH$14:$DK$14=MAX($DH$14:$DK$14)),COLUMNS($CS$14:CV14))),"")</f>
        <v/>
      </c>
      <c r="DP14" s="1">
        <f t="shared" ca="1" si="12"/>
        <v>1</v>
      </c>
      <c r="DQ14" s="75">
        <f t="shared" ca="1" si="13"/>
        <v>1</v>
      </c>
      <c r="DR14" s="4" t="str">
        <f t="shared" ca="1" si="14"/>
        <v>V</v>
      </c>
      <c r="DS14" s="1" t="str">
        <f t="shared" si="9"/>
        <v>F14</v>
      </c>
    </row>
    <row r="15" spans="1:123" ht="26.25" customHeight="1" thickBot="1">
      <c r="A15" s="1">
        <v>6</v>
      </c>
      <c r="B15" s="35" t="str">
        <f>'H1 | Hedge 1 | (BTC)1'!B15</f>
        <v>P3</v>
      </c>
      <c r="C15" s="36" t="str">
        <f>'H1 | Hedge 1 | (BTC)1'!C15</f>
        <v/>
      </c>
      <c r="D15" s="36" t="str">
        <f>'H1 | Hedge 1 | (BTC)1'!H15</f>
        <v>T</v>
      </c>
      <c r="E15" s="36" t="str">
        <f>'H1 | Hedge 1 | (BTC)1'!O15</f>
        <v>B</v>
      </c>
      <c r="F15" s="36" t="str">
        <f>IF(AH15="","",IF('H1 | Hedge 1 | (BTC)1'!X15="W","Y",IF('H1 | Hedge 1 | (BTC)1'!X15="L","N","")))</f>
        <v>N</v>
      </c>
      <c r="G15" s="36">
        <f>'H1 | Hedge 1 | (BTC)1'!AM15</f>
        <v>-10</v>
      </c>
      <c r="H15" s="36">
        <f>'H1 | Hedge 1 | (BTC)1'!S15</f>
        <v>-13</v>
      </c>
      <c r="I15" s="37">
        <f>'H1 | Hedge 1 | (BTC)1'!U15</f>
        <v>-13</v>
      </c>
      <c r="J15" s="55"/>
      <c r="K15" s="55"/>
      <c r="L15" s="35" t="str">
        <f>'H2 | Hedge 2 | (BDC)2'!B15</f>
        <v>B4</v>
      </c>
      <c r="M15" s="36" t="str">
        <f>'H2 | Hedge 2 | (BDC)2'!C15</f>
        <v>B</v>
      </c>
      <c r="N15" s="36" t="str">
        <f>'H2 | Hedge 2 | (BDC)2'!H15</f>
        <v>C</v>
      </c>
      <c r="O15" s="36" t="str">
        <f>'H2 | Hedge 2 | (BDC)2'!O15</f>
        <v/>
      </c>
      <c r="P15" s="36" t="str">
        <f>IF(AH15="","",IF('H2 | Hedge 2 | (BDC)2'!X15="W","Y",IF('H2 | Hedge 2 | (BDC)2'!X15="L","N","")))</f>
        <v>Y</v>
      </c>
      <c r="Q15" s="36">
        <f>'H2 | Hedge 2 | (BDC)2'!AM15</f>
        <v>1</v>
      </c>
      <c r="R15" s="36">
        <f>'H2 | Hedge 2 | (BDC)2'!S15</f>
        <v>-7</v>
      </c>
      <c r="S15" s="37">
        <f>'H2 | Hedge 2 | (BDC)2'!U15</f>
        <v>-7</v>
      </c>
      <c r="T15" s="55"/>
      <c r="U15" s="55"/>
      <c r="V15" s="35" t="str">
        <f>'H3 | Hedge 2 | (BDC)1'!B15</f>
        <v>P5</v>
      </c>
      <c r="W15" s="36" t="str">
        <f>'H3 | Hedge 2 | (BDC)1'!C15</f>
        <v/>
      </c>
      <c r="X15" s="36" t="str">
        <f>'H3 | Hedge 2 | (BDC)1'!H15</f>
        <v>D</v>
      </c>
      <c r="Y15" s="36" t="str">
        <f>'H3 | Hedge 2 | (BDC)1'!O15</f>
        <v>B</v>
      </c>
      <c r="Z15" s="36" t="str">
        <f>IF(AH15="","",IF('H3 | Hedge 2 | (BDC)1'!X15="W","Y",IF('H3 | Hedge 2 | (BDC)1'!X15="L","N","")))</f>
        <v>N</v>
      </c>
      <c r="AA15" s="36">
        <f>'H3 | Hedge 2 | (BDC)1'!AM15</f>
        <v>0</v>
      </c>
      <c r="AB15" s="36">
        <f>'H3 | Hedge 2 | (BDC)1'!S15</f>
        <v>-16</v>
      </c>
      <c r="AC15" s="37">
        <f>'H3 | Hedge 2 | (BDC)1'!U15</f>
        <v>-16</v>
      </c>
      <c r="AD15" s="55"/>
      <c r="AE15" s="55"/>
      <c r="AF15" s="55"/>
      <c r="AG15" s="55"/>
      <c r="AH15" s="131" t="s">
        <v>6</v>
      </c>
      <c r="AI15" s="107"/>
      <c r="AJ15" s="109" cm="1">
        <f t="array" aca="1" ref="AJ15" ca="1">IF(AH14="","",INDIRECT(VLOOKUP(DB15,General!X:Y,2,FALSE)&amp;CQ15))</f>
        <v>0</v>
      </c>
      <c r="AK15" s="65" t="str">
        <f t="shared" ca="1" si="4"/>
        <v/>
      </c>
      <c r="AL15" s="65" t="str">
        <f ca="1">IF(AH14="","",VLOOKUP(DB15,General!U:V,2,FALSE))</f>
        <v>H3</v>
      </c>
      <c r="AM15" s="66" t="str" cm="1">
        <f t="array" aca="1" ref="AM15" ca="1">IF(AH14="","",INDIRECT(DB15&amp;CQ15))</f>
        <v>P5</v>
      </c>
      <c r="AN15" s="36" t="str">
        <f t="shared" ca="1" si="0"/>
        <v>N</v>
      </c>
      <c r="AO15" s="36">
        <f t="shared" ca="1" si="5"/>
        <v>-3</v>
      </c>
      <c r="AP15" s="37">
        <f t="shared" ca="1" si="1"/>
        <v>-14</v>
      </c>
      <c r="AQ15" s="55"/>
      <c r="AR15" s="55"/>
      <c r="AS15" s="55"/>
      <c r="AT15" s="35" t="str">
        <f>'H4 | Hedge 2 | (BDC)3'!B15</f>
        <v>P2</v>
      </c>
      <c r="AU15" s="36" t="str">
        <f>'H4 | Hedge 2 | (BDC)3'!C15</f>
        <v/>
      </c>
      <c r="AV15" s="36" t="str">
        <f>'H4 | Hedge 2 | (BDC)3'!H15</f>
        <v/>
      </c>
      <c r="AW15" s="36" t="str">
        <f>'H4 | Hedge 2 | (BDC)3'!O15</f>
        <v/>
      </c>
      <c r="AX15" s="36" t="str">
        <f>IF(AH15="","",IF('H4 | Hedge 2 | (BDC)3'!X15="W","Y",IF('H4 | Hedge 2 | (BDC)3'!X15="L","N","")))</f>
        <v>N</v>
      </c>
      <c r="AY15" s="36">
        <f>'H4 | Hedge 2 | (BDC)3'!AM15</f>
        <v>-3</v>
      </c>
      <c r="AZ15" s="36">
        <f>'H4 | Hedge 2 | (BDC)3'!S15</f>
        <v>-13</v>
      </c>
      <c r="BA15" s="37">
        <f>'H4 | Hedge 2 | (BDC)3'!U15</f>
        <v>-13</v>
      </c>
      <c r="BB15" s="55"/>
      <c r="BC15" s="55"/>
      <c r="BD15" s="35" t="str">
        <f>'H5 | Hedge 1 | (BTC)2'!B15</f>
        <v>B7</v>
      </c>
      <c r="BE15" s="36" t="str">
        <f>'H5 | Hedge 1 | (BTC)2'!C15</f>
        <v/>
      </c>
      <c r="BF15" s="36" t="str">
        <f>'H5 | Hedge 1 | (BTC)2'!H15</f>
        <v/>
      </c>
      <c r="BG15" s="36" t="str">
        <f>'H5 | Hedge 1 | (BTC)2'!O15</f>
        <v/>
      </c>
      <c r="BH15" s="36" t="str">
        <f>IF(AH15="","",IF('H5 | Hedge 1 | (BTC)2'!X15="W","Y",IF('H5 | Hedge 1 | (BTC)2'!X15="L","N","")))</f>
        <v>Y</v>
      </c>
      <c r="BI15" s="36">
        <f>'H5 | Hedge 1 | (BTC)2'!AM15</f>
        <v>-9</v>
      </c>
      <c r="BJ15" s="36">
        <f>'H5 | Hedge 1 | (BTC)2'!S15</f>
        <v>-1</v>
      </c>
      <c r="BK15" s="37">
        <f>'H5 | Hedge 1 | (BTC)2'!U15</f>
        <v>-1</v>
      </c>
      <c r="BL15" s="55"/>
      <c r="BM15" s="55"/>
      <c r="BN15" s="35" t="str">
        <f>'H6 | Hedge 1 | (BTC)3'!B15</f>
        <v>B3</v>
      </c>
      <c r="BO15" s="36" t="str">
        <f>'H6 | Hedge 1 | (BTC)3'!C15</f>
        <v/>
      </c>
      <c r="BP15" s="36" t="str">
        <f>'H6 | Hedge 1 | (BTC)3'!H15</f>
        <v/>
      </c>
      <c r="BQ15" s="36" t="str">
        <f>'H6 | Hedge 1 | (BTC)3'!O15</f>
        <v/>
      </c>
      <c r="BR15" s="36" t="str">
        <f>IF(AH15="","",IF('H6 | Hedge 1 | (BTC)3'!X15="W","Y",IF('H6 | Hedge 1 | (BTC)3'!X15="L","N","")))</f>
        <v>Y</v>
      </c>
      <c r="BS15" s="36">
        <f>'H6 | Hedge 1 | (BTC)3'!AM15</f>
        <v>-6</v>
      </c>
      <c r="BT15" s="36">
        <f>'H6 | Hedge 1 | (BTC)3'!S15</f>
        <v>3</v>
      </c>
      <c r="BU15" s="37">
        <f>'H6 | Hedge 1 | (BTC)3'!U15</f>
        <v>1</v>
      </c>
      <c r="BV15" s="55"/>
      <c r="BW15" s="55"/>
      <c r="BX15" s="35" t="str">
        <f>'Hedge 7 | (BM1D)2'!B15</f>
        <v>P8</v>
      </c>
      <c r="BY15" s="36" t="str">
        <f>'Hedge 7 | (BM1D)2'!C15</f>
        <v/>
      </c>
      <c r="BZ15" s="36" t="str">
        <f>'Hedge 7 | (BM1D)2'!H15</f>
        <v/>
      </c>
      <c r="CA15" s="36" t="str">
        <f>'Hedge 7 | (BM1D)2'!O15</f>
        <v>B</v>
      </c>
      <c r="CB15" s="36" t="str">
        <f>IF(AH15="","",IF('Hedge 7 | (BM1D)2'!X15="W","Y",IF('Hedge 7 | (BM1D)2'!X15="L","N","")))</f>
        <v>N</v>
      </c>
      <c r="CC15" s="36">
        <f>'Hedge 7 | (BM1D)2'!AM15</f>
        <v>0</v>
      </c>
      <c r="CD15" s="36">
        <f>'Hedge 7 | (BM1D)2'!S15</f>
        <v>-20</v>
      </c>
      <c r="CE15" s="37">
        <f>'Hedge 7 | (BM1D)2'!U15</f>
        <v>-20</v>
      </c>
      <c r="CF15" s="55"/>
      <c r="CG15" s="55"/>
      <c r="CH15" s="1">
        <f ca="1">IF(AN15="",0,IFERROR(VLOOKUP(AN10&amp;AN11&amp;AN12&amp;AN13&amp;AN14&amp;AN15,General!I:J,2,FALSE),0))+AO14</f>
        <v>-3</v>
      </c>
      <c r="CI15" s="1">
        <v>-1000</v>
      </c>
      <c r="CJ15" s="1">
        <f t="shared" si="2"/>
        <v>1</v>
      </c>
      <c r="CK15" s="1">
        <f t="shared" si="6"/>
        <v>0</v>
      </c>
      <c r="CL15" s="1">
        <f t="shared" si="7"/>
        <v>-3</v>
      </c>
      <c r="CM15" s="1">
        <v>-1000</v>
      </c>
      <c r="CN15" s="1">
        <v>-1000</v>
      </c>
      <c r="CO15" s="1">
        <v>-1000</v>
      </c>
      <c r="CP15" s="1" t="str">
        <f t="shared" si="3"/>
        <v>L</v>
      </c>
      <c r="CQ15" s="1">
        <v>15</v>
      </c>
      <c r="CR15" s="1">
        <f>CQ15-5</f>
        <v>10</v>
      </c>
      <c r="CS15" s="4" t="str" cm="1">
        <f t="array" ref="CS15">IFERROR(INDEX($CI$4:$CO$4,_xlfn.AGGREGATE(15,6,COLUMN($CI$4:$CO$4)-COLUMN($CH$1)/($CI$15:$CO$15=MAX($CI$15:$CO$15)),COLUMNS($CO$4:CO4))),"")</f>
        <v>L</v>
      </c>
      <c r="CT15" s="4" t="str" cm="1">
        <f t="array" ref="CT15">IFERROR(INDEX($CI$4:$CO$4,_xlfn.AGGREGATE(15,6,COLUMN($CI$4:$CO$4)-COLUMN($CH$1)/($CI$15:$CO$15=MAX($CI$15:$CO$15)),COLUMNS($CO$4:CP4))),"")</f>
        <v/>
      </c>
      <c r="CU15" s="4" t="str" cm="1">
        <f t="array" ref="CU15">IFERROR(INDEX($CI$4:$CO$4,_xlfn.AGGREGATE(15,6,COLUMN($CI$4:$CO$4)-COLUMN($CH$1)/($CI$15:$CO$15=MAX($CI$15:$CO$15)),COLUMNS($CO$4:CQ4))),"")</f>
        <v/>
      </c>
      <c r="CV15" s="4" t="str" cm="1">
        <f t="array" ref="CV15">IFERROR(INDEX($CI$4:$CO$4,_xlfn.AGGREGATE(15,6,COLUMN($CI$4:$CO$4)-COLUMN($CH$1)/($CI$15:$CO$15=MAX($CI$15:$CO$15)),COLUMNS($CO$4:CR4))),"")</f>
        <v/>
      </c>
      <c r="CW15" s="1" t="str">
        <f t="shared" ca="1" si="10"/>
        <v>L</v>
      </c>
      <c r="DA15" s="1" t="str">
        <f t="shared" ca="1" si="11"/>
        <v>N</v>
      </c>
      <c r="DB15" s="1" t="str">
        <f t="shared" ca="1" si="15"/>
        <v>V</v>
      </c>
      <c r="DD15" s="4" t="str">
        <f>IFERROR(VLOOKUP(CS15,General!R:S,2,FALSE),"")</f>
        <v>P</v>
      </c>
      <c r="DE15" s="4" t="str">
        <f>IFERROR(VLOOKUP(CT15,General!R:S,2,FALSE),"")</f>
        <v/>
      </c>
      <c r="DF15" s="4" t="str">
        <f>IFERROR(VLOOKUP(CU15,General!R:S,2,FALSE),"")</f>
        <v/>
      </c>
      <c r="DG15" s="4" t="str">
        <f>IFERROR(VLOOKUP(CV15,General!R:S,2,FALSE),"")</f>
        <v/>
      </c>
      <c r="DH15" s="4">
        <f ca="1">IF(CS15="",-1,COUNTIF(INDIRECT(DD15&amp;$CQ$10):INDIRECT(DD15&amp;CQ15),"Y"))</f>
        <v>3</v>
      </c>
      <c r="DI15" s="4">
        <f ca="1">IF(CT15="",-1,COUNTIF(INDIRECT(DE15&amp;$CQ$10):INDIRECT(DE15&amp;CQ15),"Y"))</f>
        <v>-1</v>
      </c>
      <c r="DJ15" s="4">
        <f ca="1">IF(CU15="",-1,COUNTIF(INDIRECT(DF15&amp;$CQ$10):INDIRECT(DF15&amp;CQ15),"Y"))</f>
        <v>-1</v>
      </c>
      <c r="DK15" s="4">
        <f ca="1">IF(CV15="",-1,COUNTIF(INDIRECT(DG15&amp;$CQ$10):INDIRECT(DG15&amp;CQ15),"Y"))</f>
        <v>-1</v>
      </c>
      <c r="DL15" s="4" t="str" cm="1">
        <f t="array" aca="1" ref="DL15" ca="1">IFERROR(INDEX($CS$15:$CV$15,_xlfn.AGGREGATE(15,6,COLUMN($CS$15:$CV$15)-COLUMN($CR$15)/($DH$15:$DK$15=MAX($DH$15:$DK$15)),COLUMNS($CS$15:CS15))),"")</f>
        <v>L</v>
      </c>
      <c r="DM15" s="4" t="str" cm="1">
        <f t="array" aca="1" ref="DM15" ca="1">IFERROR(INDEX($CS$15:$CV$15,_xlfn.AGGREGATE(15,6,COLUMN($CS$15:$CV$15)-COLUMN($CR$15)/($DH$15:$DK$15=MAX($DH$15:$DK$15)),COLUMNS($CS$15:CT15))),"")</f>
        <v/>
      </c>
      <c r="DN15" s="4" t="str" cm="1">
        <f t="array" aca="1" ref="DN15" ca="1">IFERROR(INDEX($CS$15:$CV$15,_xlfn.AGGREGATE(15,6,COLUMN($CS$15:$CV$15)-COLUMN($CR$15)/($DH$15:$DK$15=MAX($DH$15:$DK$15)),COLUMNS($CS$15:CU15))),"")</f>
        <v/>
      </c>
      <c r="DO15" s="4" t="str" cm="1">
        <f t="array" aca="1" ref="DO15" ca="1">IFERROR(INDEX($CS$15:$CV$15,_xlfn.AGGREGATE(15,6,COLUMN($CS$15:$CV$15)-COLUMN($CR$15)/($DH$15:$DK$15=MAX($DH$15:$DK$15)),COLUMNS($CS$15:CV15))),"")</f>
        <v/>
      </c>
      <c r="DP15" s="1">
        <f t="shared" ca="1" si="12"/>
        <v>1</v>
      </c>
      <c r="DQ15" s="75">
        <f t="shared" ca="1" si="13"/>
        <v>1</v>
      </c>
      <c r="DR15" s="4" t="str">
        <f t="shared" ca="1" si="14"/>
        <v>L</v>
      </c>
      <c r="DS15" s="1" t="str">
        <f t="shared" si="9"/>
        <v>F15</v>
      </c>
    </row>
    <row r="16" spans="1:123" ht="26.25" customHeight="1" thickBot="1">
      <c r="A16" s="1">
        <v>7</v>
      </c>
      <c r="B16" s="38" t="str">
        <f>'H1 | Hedge 1 | (BTC)1'!B16</f>
        <v>B4</v>
      </c>
      <c r="C16" s="25" t="str">
        <f>'H1 | Hedge 1 | (BTC)1'!C16</f>
        <v>T</v>
      </c>
      <c r="D16" s="25" t="str">
        <f>'H1 | Hedge 1 | (BTC)1'!H16</f>
        <v/>
      </c>
      <c r="E16" s="25" t="str">
        <f>'H1 | Hedge 1 | (BTC)1'!O16</f>
        <v/>
      </c>
      <c r="F16" s="25" t="str">
        <f>IF(AH16="","",IF('H1 | Hedge 1 | (BTC)1'!X16="W","Y",IF('H1 | Hedge 1 | (BTC)1'!X16="L","N","")))</f>
        <v>N</v>
      </c>
      <c r="G16" s="25">
        <f>'H1 | Hedge 1 | (BTC)1'!AM16</f>
        <v>-10</v>
      </c>
      <c r="H16" s="25">
        <f>'H1 | Hedge 1 | (BTC)1'!S16</f>
        <v>-17</v>
      </c>
      <c r="I16" s="39">
        <f>'H1 | Hedge 1 | (BTC)1'!U16</f>
        <v>-17</v>
      </c>
      <c r="J16" s="55"/>
      <c r="K16" s="55"/>
      <c r="L16" s="38" t="str">
        <f>'H2 | Hedge 2 | (BDC)2'!B16</f>
        <v>P2</v>
      </c>
      <c r="M16" s="25" t="str">
        <f>'H2 | Hedge 2 | (BDC)2'!C16</f>
        <v/>
      </c>
      <c r="N16" s="25" t="str">
        <f>'H2 | Hedge 2 | (BDC)2'!H16</f>
        <v/>
      </c>
      <c r="O16" s="25" t="str">
        <f>'H2 | Hedge 2 | (BDC)2'!O16</f>
        <v/>
      </c>
      <c r="P16" s="25" t="str">
        <f>IF(AH16="","",IF('H2 | Hedge 2 | (BDC)2'!X16="W","Y",IF('H2 | Hedge 2 | (BDC)2'!X16="L","N","")))</f>
        <v>Y</v>
      </c>
      <c r="Q16" s="25">
        <f>'H2 | Hedge 2 | (BDC)2'!AM16</f>
        <v>4</v>
      </c>
      <c r="R16" s="25">
        <f>'H2 | Hedge 2 | (BDC)2'!S16</f>
        <v>-5</v>
      </c>
      <c r="S16" s="39">
        <f>'H2 | Hedge 2 | (BDC)2'!U16</f>
        <v>-5</v>
      </c>
      <c r="T16" s="55"/>
      <c r="U16" s="55"/>
      <c r="V16" s="35" t="str">
        <f>'H3 | Hedge 2 | (BDC)1'!B16</f>
        <v>P4</v>
      </c>
      <c r="W16" s="36" t="str">
        <f>'H3 | Hedge 2 | (BDC)1'!C16</f>
        <v>D</v>
      </c>
      <c r="X16" s="36" t="str">
        <f>'H3 | Hedge 2 | (BDC)1'!H16</f>
        <v/>
      </c>
      <c r="Y16" s="36" t="str">
        <f>'H3 | Hedge 2 | (BDC)1'!O16</f>
        <v/>
      </c>
      <c r="Z16" s="36" t="str">
        <f>IF(AH16="","",IF('H3 | Hedge 2 | (BDC)1'!X16="W","Y",IF('H3 | Hedge 2 | (BDC)1'!X16="L","N","")))</f>
        <v>Y</v>
      </c>
      <c r="AA16" s="36">
        <f>'H3 | Hedge 2 | (BDC)1'!AM16</f>
        <v>1</v>
      </c>
      <c r="AB16" s="36">
        <f>'H3 | Hedge 2 | (BDC)1'!S16</f>
        <v>-12</v>
      </c>
      <c r="AC16" s="37">
        <f>'H3 | Hedge 2 | (BDC)1'!U16</f>
        <v>-12</v>
      </c>
      <c r="AD16" s="55"/>
      <c r="AE16" s="55"/>
      <c r="AF16" s="55"/>
      <c r="AG16" s="55"/>
      <c r="AH16" s="132" t="s">
        <v>5</v>
      </c>
      <c r="AI16" s="107"/>
      <c r="AJ16" s="104" cm="1">
        <f t="array" aca="1" ref="AJ16" ca="1">IF(AH15="","",INDIRECT(VLOOKUP(DB16,General!X:Y,2,FALSE)&amp;CQ16))</f>
        <v>4</v>
      </c>
      <c r="AK16" s="70" t="str">
        <f t="shared" ca="1" si="4"/>
        <v/>
      </c>
      <c r="AL16" s="70" t="str">
        <f ca="1">IF(AH15="","",VLOOKUP(DB16,General!U:V,2,FALSE))</f>
        <v>H2</v>
      </c>
      <c r="AM16" s="64" t="str" cm="1">
        <f t="array" aca="1" ref="AM16" ca="1">IF(AH15="","",INDIRECT(DB16&amp;CQ16))</f>
        <v>P2</v>
      </c>
      <c r="AN16" s="25" t="str">
        <f t="shared" ca="1" si="0"/>
        <v>Y</v>
      </c>
      <c r="AO16" s="25">
        <f t="shared" ca="1" si="5"/>
        <v>-2</v>
      </c>
      <c r="AP16" s="39">
        <f t="shared" ca="1" si="1"/>
        <v>-12</v>
      </c>
      <c r="AQ16" s="55"/>
      <c r="AR16" s="55"/>
      <c r="AS16" s="55"/>
      <c r="AT16" s="35" t="str">
        <f>'H4 | Hedge 2 | (BDC)3'!B16</f>
        <v>P4</v>
      </c>
      <c r="AU16" s="36" t="str">
        <f>'H4 | Hedge 2 | (BDC)3'!C16</f>
        <v/>
      </c>
      <c r="AV16" s="36" t="str">
        <f>'H4 | Hedge 2 | (BDC)3'!H16</f>
        <v>C</v>
      </c>
      <c r="AW16" s="36" t="str">
        <f>'H4 | Hedge 2 | (BDC)3'!O16</f>
        <v/>
      </c>
      <c r="AX16" s="36" t="str">
        <f>IF(AH16="","",IF('H4 | Hedge 2 | (BDC)3'!X16="W","Y",IF('H4 | Hedge 2 | (BDC)3'!X16="L","N","")))</f>
        <v>Y</v>
      </c>
      <c r="AY16" s="36">
        <f>'H4 | Hedge 2 | (BDC)3'!AM16</f>
        <v>-2</v>
      </c>
      <c r="AZ16" s="36">
        <f>'H4 | Hedge 2 | (BDC)3'!S16</f>
        <v>-9</v>
      </c>
      <c r="BA16" s="37">
        <f>'H4 | Hedge 2 | (BDC)3'!U16</f>
        <v>-9</v>
      </c>
      <c r="BB16" s="55"/>
      <c r="BC16" s="55"/>
      <c r="BD16" s="35" t="str">
        <f>'H5 | Hedge 1 | (BTC)2'!B16</f>
        <v>P1</v>
      </c>
      <c r="BE16" s="36" t="str">
        <f>'H5 | Hedge 1 | (BTC)2'!C16</f>
        <v/>
      </c>
      <c r="BF16" s="36" t="str">
        <f>'H5 | Hedge 1 | (BTC)2'!H16</f>
        <v/>
      </c>
      <c r="BG16" s="36" t="str">
        <f>'H5 | Hedge 1 | (BTC)2'!O16</f>
        <v/>
      </c>
      <c r="BH16" s="36" t="str">
        <f>IF(AH16="","",IF('H5 | Hedge 1 | (BTC)2'!X16="W","Y",IF('H5 | Hedge 1 | (BTC)2'!X16="L","N","")))</f>
        <v>Y</v>
      </c>
      <c r="BI16" s="36">
        <f>'H5 | Hedge 1 | (BTC)2'!AM16</f>
        <v>-6</v>
      </c>
      <c r="BJ16" s="36">
        <f>'H5 | Hedge 1 | (BTC)2'!S16</f>
        <v>1</v>
      </c>
      <c r="BK16" s="37">
        <f>'H5 | Hedge 1 | (BTC)2'!U16</f>
        <v>0</v>
      </c>
      <c r="BL16" s="55"/>
      <c r="BM16" s="55"/>
      <c r="BN16" s="35" t="str">
        <f>'H6 | Hedge 1 | (BTC)3'!B16</f>
        <v>B4</v>
      </c>
      <c r="BO16" s="36" t="str">
        <f>'H6 | Hedge 1 | (BTC)3'!C16</f>
        <v/>
      </c>
      <c r="BP16" s="36" t="str">
        <f>'H6 | Hedge 1 | (BTC)3'!H16</f>
        <v/>
      </c>
      <c r="BQ16" s="36" t="str">
        <f>'H6 | Hedge 1 | (BTC)3'!O16</f>
        <v/>
      </c>
      <c r="BR16" s="36" t="str">
        <f>IF(AH16="","",IF('H6 | Hedge 1 | (BTC)3'!X16="W","Y",IF('H6 | Hedge 1 | (BTC)3'!X16="L","N","")))</f>
        <v>N</v>
      </c>
      <c r="BS16" s="36">
        <f>'H6 | Hedge 1 | (BTC)3'!AM16</f>
        <v>-7</v>
      </c>
      <c r="BT16" s="36">
        <f>'H6 | Hedge 1 | (BTC)3'!S16</f>
        <v>-1</v>
      </c>
      <c r="BU16" s="37">
        <f>'H6 | Hedge 1 | (BTC)3'!U16</f>
        <v>-3</v>
      </c>
      <c r="BV16" s="55"/>
      <c r="BW16" s="55"/>
      <c r="BX16" s="38" t="str">
        <f>'Hedge 7 | (BM1D)2'!B16</f>
        <v>B1</v>
      </c>
      <c r="BY16" s="25" t="str">
        <f>'Hedge 7 | (BM1D)2'!C16</f>
        <v>B</v>
      </c>
      <c r="BZ16" s="25" t="str">
        <f>'Hedge 7 | (BM1D)2'!H16</f>
        <v>D</v>
      </c>
      <c r="CA16" s="25" t="str">
        <f>'Hedge 7 | (BM1D)2'!O16</f>
        <v/>
      </c>
      <c r="CB16" s="25" t="str">
        <f>IF(AH16="","",IF('Hedge 7 | (BM1D)2'!X16="W","Y",IF('Hedge 7 | (BM1D)2'!X16="L","N","")))</f>
        <v>N</v>
      </c>
      <c r="CC16" s="25">
        <f>'Hedge 7 | (BM1D)2'!AM16</f>
        <v>-6</v>
      </c>
      <c r="CD16" s="25">
        <f>'Hedge 7 | (BM1D)2'!S16</f>
        <v>-21</v>
      </c>
      <c r="CE16" s="39">
        <f>'Hedge 7 | (BM1D)2'!U16</f>
        <v>-21</v>
      </c>
      <c r="CF16" s="55"/>
      <c r="CG16" s="55"/>
      <c r="CH16" s="1">
        <f ca="1">IF(AN16="",0,IFERROR(VLOOKUP(AN11&amp;AN12&amp;AN13&amp;AN14&amp;AN15&amp;AN16,General!I:J,2,FALSE),0))+AO15</f>
        <v>-2</v>
      </c>
      <c r="CI16" s="1">
        <v>-1000</v>
      </c>
      <c r="CJ16" s="1">
        <f t="shared" si="2"/>
        <v>4</v>
      </c>
      <c r="CK16" s="1">
        <f t="shared" si="6"/>
        <v>1</v>
      </c>
      <c r="CL16" s="1">
        <f t="shared" si="7"/>
        <v>-2</v>
      </c>
      <c r="CM16" s="1">
        <v>-1000</v>
      </c>
      <c r="CN16" s="1">
        <v>-1000</v>
      </c>
      <c r="CO16" s="1">
        <v>-1000</v>
      </c>
      <c r="CP16" s="1" t="str">
        <f t="shared" si="3"/>
        <v>L</v>
      </c>
      <c r="CQ16" s="1">
        <v>16</v>
      </c>
      <c r="CR16" s="1">
        <f t="shared" ref="CR16:CR79" si="16">CQ16-5</f>
        <v>11</v>
      </c>
      <c r="CS16" s="4" t="str" cm="1">
        <f t="array" ref="CS16">IFERROR(INDEX($CI$4:$CO$4,_xlfn.AGGREGATE(15,6,COLUMN($CI$4:$CO$4)-COLUMN($CH$1)/($CI$16:$CO$16=MAX($CI$16:$CO$16)),COLUMNS($CO$4:CO4))),"")</f>
        <v>L</v>
      </c>
      <c r="CT16" s="4" t="str" cm="1">
        <f t="array" ref="CT16">IFERROR(INDEX($CI$4:$CO$4,_xlfn.AGGREGATE(15,6,COLUMN($CI$4:$CO$4)-COLUMN($CH$1)/($CI$16:$CO$16=MAX($CI$16:$CO$16)),COLUMNS($CO$4:CP4))),"")</f>
        <v/>
      </c>
      <c r="CU16" s="4" t="str" cm="1">
        <f t="array" ref="CU16">IFERROR(INDEX($CI$4:$CO$4,_xlfn.AGGREGATE(15,6,COLUMN($CI$4:$CO$4)-COLUMN($CH$1)/($CI$16:$CO$16=MAX($CI$16:$CO$16)),COLUMNS($CO$4:CQ4))),"")</f>
        <v/>
      </c>
      <c r="CV16" s="4" t="str" cm="1">
        <f t="array" ref="CV16">IFERROR(INDEX($CI$4:$CO$4,_xlfn.AGGREGATE(15,6,COLUMN($CI$4:$CO$4)-COLUMN($CH$1)/($CI$16:$CO$16=MAX($CI$16:$CO$16)),COLUMNS($CO$4:CR4))),"")</f>
        <v/>
      </c>
      <c r="CW16" s="1" t="str">
        <f t="shared" ca="1" si="10"/>
        <v>L</v>
      </c>
      <c r="DA16" s="1" t="str">
        <f t="shared" ca="1" si="11"/>
        <v>N</v>
      </c>
      <c r="DB16" s="1" t="str">
        <f t="shared" ca="1" si="15"/>
        <v>L</v>
      </c>
      <c r="DC16" s="1">
        <f>IF(DC11=4,1,DC11+1)</f>
        <v>2</v>
      </c>
      <c r="DD16" s="4" t="str">
        <f>IFERROR(VLOOKUP(CS16,General!R:S,2,FALSE),"")</f>
        <v>P</v>
      </c>
      <c r="DE16" s="4" t="str">
        <f>IFERROR(VLOOKUP(CT16,General!R:S,2,FALSE),"")</f>
        <v/>
      </c>
      <c r="DF16" s="4" t="str">
        <f>IFERROR(VLOOKUP(CU16,General!R:S,2,FALSE),"")</f>
        <v/>
      </c>
      <c r="DG16" s="4" t="str">
        <f>IFERROR(VLOOKUP(CV16,General!R:S,2,FALSE),"")</f>
        <v/>
      </c>
      <c r="DH16" s="4">
        <f ca="1">IF(CS16="",-1,COUNTIF(INDIRECT(DD16&amp;$CQ$10):INDIRECT(DD16&amp;CQ16),"Y"))</f>
        <v>4</v>
      </c>
      <c r="DI16" s="4">
        <f ca="1">IF(CT16="",-1,COUNTIF(INDIRECT(DE16&amp;$CQ$10):INDIRECT(DE16&amp;CQ16),"Y"))</f>
        <v>-1</v>
      </c>
      <c r="DJ16" s="4">
        <f ca="1">IF(CU16="",-1,COUNTIF(INDIRECT(DF16&amp;$CQ$10):INDIRECT(DF16&amp;CQ16),"Y"))</f>
        <v>-1</v>
      </c>
      <c r="DK16" s="4">
        <f ca="1">IF(CV16="",-1,COUNTIF(INDIRECT(DG16&amp;$CQ$10):INDIRECT(DG16&amp;CQ16),"Y"))</f>
        <v>-1</v>
      </c>
      <c r="DL16" s="4" t="str" cm="1">
        <f t="array" aca="1" ref="DL16" ca="1">IFERROR(INDEX($CS$16:$CV$16,_xlfn.AGGREGATE(15,6,COLUMN($CS$16:$CV$16)-COLUMN($CR$16)/($DH$16:$DK$16=MAX($DH$16:$DK$16)),COLUMNS($CS$16:CS16))),"")</f>
        <v>L</v>
      </c>
      <c r="DM16" s="4" t="str" cm="1">
        <f t="array" aca="1" ref="DM16" ca="1">IFERROR(INDEX($CS$16:$CV$16,_xlfn.AGGREGATE(15,6,COLUMN($CS$16:$CV$16)-COLUMN($CR$16)/($DH$16:$DK$16=MAX($DH$16:$DK$16)),COLUMNS($CS$16:CT16))),"")</f>
        <v/>
      </c>
      <c r="DN16" s="4" t="str" cm="1">
        <f t="array" aca="1" ref="DN16" ca="1">IFERROR(INDEX($CS$16:$CV$16,_xlfn.AGGREGATE(15,6,COLUMN($CS$16:$CV$16)-COLUMN($CR$16)/($DH$16:$DK$16=MAX($DH$16:$DK$16)),COLUMNS($CS$16:CU16))),"")</f>
        <v/>
      </c>
      <c r="DO16" s="4" t="str" cm="1">
        <f t="array" aca="1" ref="DO16" ca="1">IFERROR(INDEX($CS$16:$CV$16,_xlfn.AGGREGATE(15,6,COLUMN($CS$16:$CV$16)-COLUMN($CR$16)/($DH$16:$DK$16=MAX($DH$16:$DK$16)),COLUMNS($CS$16:CV16))),"")</f>
        <v/>
      </c>
      <c r="DP16" s="1">
        <f t="shared" ca="1" si="12"/>
        <v>1</v>
      </c>
      <c r="DQ16" s="75">
        <f t="shared" ca="1" si="13"/>
        <v>1</v>
      </c>
      <c r="DR16" s="4" t="str">
        <f t="shared" ca="1" si="14"/>
        <v>L</v>
      </c>
      <c r="DS16" s="1" t="str">
        <f t="shared" si="9"/>
        <v>F16</v>
      </c>
    </row>
    <row r="17" spans="1:123" ht="26.25" customHeight="1" thickBot="1">
      <c r="A17" s="1">
        <v>8</v>
      </c>
      <c r="B17" s="38" t="str">
        <f>'H1 | Hedge 1 | (BTC)1'!B17</f>
        <v>B2</v>
      </c>
      <c r="C17" s="25" t="str">
        <f>'H1 | Hedge 1 | (BTC)1'!C17</f>
        <v/>
      </c>
      <c r="D17" s="25" t="str">
        <f>'H1 | Hedge 1 | (BTC)1'!H17</f>
        <v>C</v>
      </c>
      <c r="E17" s="25" t="str">
        <f>'H1 | Hedge 1 | (BTC)1'!O17</f>
        <v>C</v>
      </c>
      <c r="F17" s="25" t="str">
        <f>IF(AH17="","",IF('H1 | Hedge 1 | (BTC)1'!X17="W","Y",IF('H1 | Hedge 1 | (BTC)1'!X17="L","N","")))</f>
        <v>N</v>
      </c>
      <c r="G17" s="25">
        <f>'H1 | Hedge 1 | (BTC)1'!AM17</f>
        <v>-10</v>
      </c>
      <c r="H17" s="25">
        <f>'H1 | Hedge 1 | (BTC)1'!S17</f>
        <v>-19</v>
      </c>
      <c r="I17" s="39">
        <f>'H1 | Hedge 1 | (BTC)1'!U17</f>
        <v>-19</v>
      </c>
      <c r="J17" s="55"/>
      <c r="K17" s="55"/>
      <c r="L17" s="38" t="str">
        <f>'H2 | Hedge 2 | (BDC)2'!B17</f>
        <v>B1</v>
      </c>
      <c r="M17" s="25" t="str">
        <f>'H2 | Hedge 2 | (BDC)2'!C17</f>
        <v>D</v>
      </c>
      <c r="N17" s="25" t="str">
        <f>'H2 | Hedge 2 | (BDC)2'!H17</f>
        <v/>
      </c>
      <c r="O17" s="25" t="str">
        <f>'H2 | Hedge 2 | (BDC)2'!O17</f>
        <v/>
      </c>
      <c r="P17" s="25" t="str">
        <f>IF(AH17="","",IF('H2 | Hedge 2 | (BDC)2'!X17="W","Y",IF('H2 | Hedge 2 | (BDC)2'!X17="L","N","")))</f>
        <v>N</v>
      </c>
      <c r="Q17" s="25">
        <f>'H2 | Hedge 2 | (BDC)2'!AM17</f>
        <v>3</v>
      </c>
      <c r="R17" s="25">
        <f>'H2 | Hedge 2 | (BDC)2'!S17</f>
        <v>-1</v>
      </c>
      <c r="S17" s="39">
        <f>'H2 | Hedge 2 | (BDC)2'!U17</f>
        <v>-6</v>
      </c>
      <c r="T17" s="55"/>
      <c r="U17" s="55"/>
      <c r="V17" s="35" t="str">
        <f>'H3 | Hedge 2 | (BDC)1'!B17</f>
        <v>P2</v>
      </c>
      <c r="W17" s="36" t="str">
        <f>'H3 | Hedge 2 | (BDC)1'!C17</f>
        <v/>
      </c>
      <c r="X17" s="36" t="str">
        <f>'H3 | Hedge 2 | (BDC)1'!H17</f>
        <v/>
      </c>
      <c r="Y17" s="36" t="str">
        <f>'H3 | Hedge 2 | (BDC)1'!O17</f>
        <v>C</v>
      </c>
      <c r="Z17" s="36" t="str">
        <f>IF(AH17="","",IF('H3 | Hedge 2 | (BDC)1'!X17="W","Y",IF('H3 | Hedge 2 | (BDC)1'!X17="L","N","")))</f>
        <v>Y</v>
      </c>
      <c r="AA17" s="36">
        <f>'H3 | Hedge 2 | (BDC)1'!AM17</f>
        <v>4</v>
      </c>
      <c r="AB17" s="36">
        <f>'H3 | Hedge 2 | (BDC)1'!S17</f>
        <v>-10</v>
      </c>
      <c r="AC17" s="37">
        <f>'H3 | Hedge 2 | (BDC)1'!U17</f>
        <v>-10</v>
      </c>
      <c r="AD17" s="55"/>
      <c r="AE17" s="55"/>
      <c r="AF17" s="55"/>
      <c r="AG17" s="55"/>
      <c r="AH17" s="132" t="s">
        <v>5</v>
      </c>
      <c r="AI17" s="107"/>
      <c r="AJ17" s="104" cm="1">
        <f t="array" aca="1" ref="AJ17" ca="1">IF(AH16="","",INDIRECT(VLOOKUP(DB17,General!X:Y,2,FALSE)&amp;CQ17))</f>
        <v>3</v>
      </c>
      <c r="AK17" s="70" t="str">
        <f t="shared" ca="1" si="4"/>
        <v/>
      </c>
      <c r="AL17" s="70" t="str">
        <f ca="1">IF(AH16="","",VLOOKUP(DB17,General!U:V,2,FALSE))</f>
        <v>H2</v>
      </c>
      <c r="AM17" s="64" t="str" cm="1">
        <f t="array" aca="1" ref="AM17" ca="1">IF(AH16="","",INDIRECT(DB17&amp;CQ17))</f>
        <v>B1</v>
      </c>
      <c r="AN17" s="25" t="str">
        <f t="shared" ca="1" si="0"/>
        <v>N</v>
      </c>
      <c r="AO17" s="25">
        <f t="shared" ca="1" si="5"/>
        <v>-3</v>
      </c>
      <c r="AP17" s="39">
        <f t="shared" ca="1" si="1"/>
        <v>-13</v>
      </c>
      <c r="AQ17" s="55"/>
      <c r="AR17" s="55"/>
      <c r="AS17" s="55"/>
      <c r="AT17" s="35" t="str">
        <f>'H4 | Hedge 2 | (BDC)3'!B17</f>
        <v>B3</v>
      </c>
      <c r="AU17" s="36" t="str">
        <f>'H4 | Hedge 2 | (BDC)3'!C17</f>
        <v/>
      </c>
      <c r="AV17" s="36" t="str">
        <f>'H4 | Hedge 2 | (BDC)3'!H17</f>
        <v/>
      </c>
      <c r="AW17" s="36" t="str">
        <f>'H4 | Hedge 2 | (BDC)3'!O17</f>
        <v/>
      </c>
      <c r="AX17" s="36" t="str">
        <f>IF(AH17="","",IF('H4 | Hedge 2 | (BDC)3'!X17="W","Y",IF('H4 | Hedge 2 | (BDC)3'!X17="L","N","")))</f>
        <v>N</v>
      </c>
      <c r="AY17" s="36">
        <f>'H4 | Hedge 2 | (BDC)3'!AM17</f>
        <v>-3</v>
      </c>
      <c r="AZ17" s="36">
        <f>'H4 | Hedge 2 | (BDC)3'!S17</f>
        <v>-12</v>
      </c>
      <c r="BA17" s="37">
        <f>'H4 | Hedge 2 | (BDC)3'!U17</f>
        <v>-12</v>
      </c>
      <c r="BB17" s="55"/>
      <c r="BC17" s="55"/>
      <c r="BD17" s="35" t="str">
        <f>'H5 | Hedge 1 | (BTC)2'!B17</f>
        <v>B6</v>
      </c>
      <c r="BE17" s="36" t="str">
        <f>'H5 | Hedge 1 | (BTC)2'!C17</f>
        <v/>
      </c>
      <c r="BF17" s="36" t="str">
        <f>'H5 | Hedge 1 | (BTC)2'!H17</f>
        <v/>
      </c>
      <c r="BG17" s="36" t="str">
        <f>'H5 | Hedge 1 | (BTC)2'!O17</f>
        <v/>
      </c>
      <c r="BH17" s="36" t="str">
        <f>IF(AH17="","",IF('H5 | Hedge 1 | (BTC)2'!X17="W","Y",IF('H5 | Hedge 1 | (BTC)2'!X17="L","N","")))</f>
        <v>N</v>
      </c>
      <c r="BI17" s="36">
        <f>'H5 | Hedge 1 | (BTC)2'!AM17</f>
        <v>-7</v>
      </c>
      <c r="BJ17" s="36">
        <f>'H5 | Hedge 1 | (BTC)2'!S17</f>
        <v>-5</v>
      </c>
      <c r="BK17" s="37">
        <f>'H5 | Hedge 1 | (BTC)2'!U17</f>
        <v>-6</v>
      </c>
      <c r="BL17" s="55"/>
      <c r="BM17" s="55"/>
      <c r="BN17" s="35" t="str">
        <f>'H6 | Hedge 1 | (BTC)3'!B17</f>
        <v>P1</v>
      </c>
      <c r="BO17" s="36" t="str">
        <f>'H6 | Hedge 1 | (BTC)3'!C17</f>
        <v/>
      </c>
      <c r="BP17" s="36" t="str">
        <f>'H6 | Hedge 1 | (BTC)3'!H17</f>
        <v/>
      </c>
      <c r="BQ17" s="36" t="str">
        <f>'H6 | Hedge 1 | (BTC)3'!O17</f>
        <v/>
      </c>
      <c r="BR17" s="36" t="str">
        <f>IF(AH17="","",IF('H6 | Hedge 1 | (BTC)3'!X17="W","Y",IF('H6 | Hedge 1 | (BTC)3'!X17="L","N","")))</f>
        <v>Y</v>
      </c>
      <c r="BS17" s="36">
        <f>'H6 | Hedge 1 | (BTC)3'!AM17</f>
        <v>-6</v>
      </c>
      <c r="BT17" s="36">
        <f>'H6 | Hedge 1 | (BTC)3'!S17</f>
        <v>0</v>
      </c>
      <c r="BU17" s="37">
        <f>'H6 | Hedge 1 | (BTC)3'!U17</f>
        <v>-2</v>
      </c>
      <c r="BV17" s="55"/>
      <c r="BW17" s="55"/>
      <c r="BX17" s="38" t="str">
        <f>'Hedge 7 | (BM1D)2'!B17</f>
        <v>P4</v>
      </c>
      <c r="BY17" s="25" t="str">
        <f>'Hedge 7 | (BM1D)2'!C17</f>
        <v/>
      </c>
      <c r="BZ17" s="25" t="str">
        <f>'Hedge 7 | (BM1D)2'!H17</f>
        <v/>
      </c>
      <c r="CA17" s="25" t="str">
        <f>'Hedge 7 | (BM1D)2'!O17</f>
        <v>D</v>
      </c>
      <c r="CB17" s="25" t="str">
        <f>IF(AH17="","",IF('Hedge 7 | (BM1D)2'!X17="W","Y",IF('Hedge 7 | (BM1D)2'!X17="L","N","")))</f>
        <v>Y</v>
      </c>
      <c r="CC17" s="25">
        <f>'Hedge 7 | (BM1D)2'!AM17</f>
        <v>-5</v>
      </c>
      <c r="CD17" s="25">
        <f>'Hedge 7 | (BM1D)2'!S17</f>
        <v>-17</v>
      </c>
      <c r="CE17" s="39">
        <f>'Hedge 7 | (BM1D)2'!U17</f>
        <v>-17</v>
      </c>
      <c r="CF17" s="55"/>
      <c r="CG17" s="55"/>
      <c r="CH17" s="1">
        <f ca="1">IF(AN17="",0,IFERROR(VLOOKUP(AN12&amp;AN13&amp;AN14&amp;AN15&amp;AN16&amp;AN17,General!I:J,2,FALSE),0))+AO16</f>
        <v>-3</v>
      </c>
      <c r="CI17" s="1">
        <v>-1000</v>
      </c>
      <c r="CJ17" s="1">
        <f t="shared" si="2"/>
        <v>3</v>
      </c>
      <c r="CK17" s="1">
        <f t="shared" si="6"/>
        <v>4</v>
      </c>
      <c r="CL17" s="1">
        <f t="shared" si="7"/>
        <v>-3</v>
      </c>
      <c r="CM17" s="1">
        <v>-1000</v>
      </c>
      <c r="CN17" s="1">
        <v>-1000</v>
      </c>
      <c r="CO17" s="1">
        <v>-1000</v>
      </c>
      <c r="CP17" s="1" t="str">
        <f t="shared" si="3"/>
        <v>V</v>
      </c>
      <c r="CQ17" s="1">
        <v>17</v>
      </c>
      <c r="CR17" s="1">
        <f t="shared" si="16"/>
        <v>12</v>
      </c>
      <c r="CS17" s="4" t="str" cm="1">
        <f t="array" ref="CS17">IFERROR(INDEX($CI$4:$CO$4,_xlfn.AGGREGATE(15,6,COLUMN($CI$4:$CO$4)-COLUMN($CH$1)/($CI$17:$CO$17=MAX($CI$17:$CO$17)),COLUMNS($CO$4:CO4))),"")</f>
        <v>V</v>
      </c>
      <c r="CT17" s="4" t="str" cm="1">
        <f t="array" ref="CT17">IFERROR(INDEX($CI$4:$CO$4,_xlfn.AGGREGATE(15,6,COLUMN($CI$4:$CO$4)-COLUMN($CH$1)/($CI$17:$CO$17=MAX($CI$17:$CO$17)),COLUMNS($CO$4:CP4))),"")</f>
        <v/>
      </c>
      <c r="CU17" s="4" t="str" cm="1">
        <f t="array" ref="CU17">IFERROR(INDEX($CI$4:$CO$4,_xlfn.AGGREGATE(15,6,COLUMN($CI$4:$CO$4)-COLUMN($CH$1)/($CI$17:$CO$17=MAX($CI$17:$CO$17)),COLUMNS($CO$4:CQ4))),"")</f>
        <v/>
      </c>
      <c r="CV17" s="4" t="str" cm="1">
        <f t="array" ref="CV17">IFERROR(INDEX($CI$4:$CO$4,_xlfn.AGGREGATE(15,6,COLUMN($CI$4:$CO$4)-COLUMN($CH$1)/($CI$17:$CO$17=MAX($CI$17:$CO$17)),COLUMNS($CO$4:CR4))),"")</f>
        <v/>
      </c>
      <c r="CW17" s="1" t="str">
        <f t="shared" ca="1" si="10"/>
        <v>V</v>
      </c>
      <c r="DA17" s="1" t="str">
        <f t="shared" ca="1" si="11"/>
        <v>N</v>
      </c>
      <c r="DB17" s="1" t="str">
        <f t="shared" ca="1" si="15"/>
        <v>L</v>
      </c>
      <c r="DD17" s="4" t="str">
        <f>IFERROR(VLOOKUP(CS17,General!R:S,2,FALSE),"")</f>
        <v>Z</v>
      </c>
      <c r="DE17" s="4" t="str">
        <f>IFERROR(VLOOKUP(CT17,General!R:S,2,FALSE),"")</f>
        <v/>
      </c>
      <c r="DF17" s="4" t="str">
        <f>IFERROR(VLOOKUP(CU17,General!R:S,2,FALSE),"")</f>
        <v/>
      </c>
      <c r="DG17" s="4" t="str">
        <f>IFERROR(VLOOKUP(CV17,General!R:S,2,FALSE),"")</f>
        <v/>
      </c>
      <c r="DH17" s="4">
        <f ca="1">IF(CS17="",-1,COUNTIF(INDIRECT(DD17&amp;$CQ$10):INDIRECT(DD17&amp;CQ17),"Y"))</f>
        <v>5</v>
      </c>
      <c r="DI17" s="4">
        <f ca="1">IF(CT17="",-1,COUNTIF(INDIRECT(DE17&amp;$CQ$10):INDIRECT(DE17&amp;CQ17),"Y"))</f>
        <v>-1</v>
      </c>
      <c r="DJ17" s="4">
        <f ca="1">IF(CU17="",-1,COUNTIF(INDIRECT(DF17&amp;$CQ$10):INDIRECT(DF17&amp;CQ17),"Y"))</f>
        <v>-1</v>
      </c>
      <c r="DK17" s="4">
        <f ca="1">IF(CV17="",-1,COUNTIF(INDIRECT(DG17&amp;$CQ$10):INDIRECT(DG17&amp;CQ17),"Y"))</f>
        <v>-1</v>
      </c>
      <c r="DL17" s="4" t="str" cm="1">
        <f t="array" aca="1" ref="DL17" ca="1">IFERROR(INDEX($CS$17:$CV$17,_xlfn.AGGREGATE(15,6,COLUMN($CS$17:$CV$17)-COLUMN($CR$17)/($DH$17:$DK$17=MAX($DH$17:$DK$17)),COLUMNS($CS$17:CS17))),"")</f>
        <v>V</v>
      </c>
      <c r="DM17" s="4" t="str" cm="1">
        <f t="array" aca="1" ref="DM17" ca="1">IFERROR(INDEX($CS$17:$CV$17,_xlfn.AGGREGATE(15,6,COLUMN($CS$17:$CV$17)-COLUMN($CR$17)/($DH$17:$DK$17=MAX($DH$17:$DK$17)),COLUMNS($CS$17:CT17))),"")</f>
        <v/>
      </c>
      <c r="DN17" s="4" t="str" cm="1">
        <f t="array" aca="1" ref="DN17" ca="1">IFERROR(INDEX($CS$17:$CV$17,_xlfn.AGGREGATE(15,6,COLUMN($CS$17:$CV$17)-COLUMN($CR$17)/($DH$17:$DK$17=MAX($DH$17:$DK$17)),COLUMNS($CS$17:CU17))),"")</f>
        <v/>
      </c>
      <c r="DO17" s="4" t="str" cm="1">
        <f t="array" aca="1" ref="DO17" ca="1">IFERROR(INDEX($CS$17:$CV$17,_xlfn.AGGREGATE(15,6,COLUMN($CS$17:$CV$17)-COLUMN($CR$17)/($DH$17:$DK$17=MAX($DH$17:$DK$17)),COLUMNS($CS$17:CV17))),"")</f>
        <v/>
      </c>
      <c r="DP17" s="1">
        <f t="shared" ca="1" si="12"/>
        <v>1</v>
      </c>
      <c r="DQ17" s="75">
        <f t="shared" ca="1" si="13"/>
        <v>1</v>
      </c>
      <c r="DR17" s="4" t="str">
        <f t="shared" ca="1" si="14"/>
        <v>V</v>
      </c>
      <c r="DS17" s="1" t="str">
        <f t="shared" si="9"/>
        <v>F17</v>
      </c>
    </row>
    <row r="18" spans="1:123" ht="26.25" customHeight="1" thickBot="1">
      <c r="A18" s="1">
        <v>9</v>
      </c>
      <c r="B18" s="38" t="str">
        <f>'H1 | Hedge 1 | (BTC)1'!B18</f>
        <v>B7</v>
      </c>
      <c r="C18" s="25" t="str">
        <f>'H1 | Hedge 1 | (BTC)1'!C18</f>
        <v/>
      </c>
      <c r="D18" s="25" t="str">
        <f>'H1 | Hedge 1 | (BTC)1'!H18</f>
        <v/>
      </c>
      <c r="E18" s="25" t="str">
        <f>'H1 | Hedge 1 | (BTC)1'!O18</f>
        <v/>
      </c>
      <c r="F18" s="25" t="str">
        <f>IF(AH18="","",IF('H1 | Hedge 1 | (BTC)1'!X18="W","Y",IF('H1 | Hedge 1 | (BTC)1'!X18="L","N","")))</f>
        <v>N</v>
      </c>
      <c r="G18" s="25">
        <f>'H1 | Hedge 1 | (BTC)1'!AM18</f>
        <v>-10</v>
      </c>
      <c r="H18" s="25">
        <f>'H1 | Hedge 1 | (BTC)1'!S18</f>
        <v>-26</v>
      </c>
      <c r="I18" s="39">
        <f>'H1 | Hedge 1 | (BTC)1'!U18</f>
        <v>-26</v>
      </c>
      <c r="J18" s="55"/>
      <c r="K18" s="55"/>
      <c r="L18" s="38" t="str">
        <f>'H2 | Hedge 2 | (BDC)2'!B18</f>
        <v>NB</v>
      </c>
      <c r="M18" s="25" t="str">
        <f>'H2 | Hedge 2 | (BDC)2'!C18</f>
        <v/>
      </c>
      <c r="N18" s="25" t="str">
        <f>'H2 | Hedge 2 | (BDC)2'!H18</f>
        <v/>
      </c>
      <c r="O18" s="25" t="str">
        <f>'H2 | Hedge 2 | (BDC)2'!O18</f>
        <v/>
      </c>
      <c r="P18" s="25" t="str">
        <f>IF(AH18="","",IF('H2 | Hedge 2 | (BDC)2'!X18="W","Y",IF('H2 | Hedge 2 | (BDC)2'!X18="L","N","")))</f>
        <v/>
      </c>
      <c r="Q18" s="25">
        <f>'H2 | Hedge 2 | (BDC)2'!AM18</f>
        <v>3</v>
      </c>
      <c r="R18" s="25">
        <f>'H2 | Hedge 2 | (BDC)2'!S18</f>
        <v>-1</v>
      </c>
      <c r="S18" s="39">
        <f>'H2 | Hedge 2 | (BDC)2'!U18</f>
        <v>-6</v>
      </c>
      <c r="T18" s="55"/>
      <c r="U18" s="55"/>
      <c r="V18" s="35" t="str">
        <f>'H3 | Hedge 2 | (BDC)1'!B18</f>
        <v>P3</v>
      </c>
      <c r="W18" s="36" t="str">
        <f>'H3 | Hedge 2 | (BDC)1'!C18</f>
        <v/>
      </c>
      <c r="X18" s="36" t="str">
        <f>'H3 | Hedge 2 | (BDC)1'!H18</f>
        <v/>
      </c>
      <c r="Y18" s="36" t="str">
        <f>'H3 | Hedge 2 | (BDC)1'!O18</f>
        <v/>
      </c>
      <c r="Z18" s="36" t="str">
        <f>IF(AH18="","",IF('H3 | Hedge 2 | (BDC)1'!X18="W","Y",IF('H3 | Hedge 2 | (BDC)1'!X18="L","N","")))</f>
        <v>Y</v>
      </c>
      <c r="AA18" s="36">
        <f>'H3 | Hedge 2 | (BDC)1'!AM18</f>
        <v>10</v>
      </c>
      <c r="AB18" s="36">
        <f>'H3 | Hedge 2 | (BDC)1'!S18</f>
        <v>-7</v>
      </c>
      <c r="AC18" s="37">
        <f>'H3 | Hedge 2 | (BDC)1'!U18</f>
        <v>-7</v>
      </c>
      <c r="AD18" s="55"/>
      <c r="AE18" s="55"/>
      <c r="AF18" s="55"/>
      <c r="AG18" s="55"/>
      <c r="AH18" s="132" t="s">
        <v>5</v>
      </c>
      <c r="AI18" s="107"/>
      <c r="AJ18" s="104" cm="1">
        <f t="array" aca="1" ref="AJ18" ca="1">IF(AH17="","",INDIRECT(VLOOKUP(DB18,General!X:Y,2,FALSE)&amp;CQ18))</f>
        <v>10</v>
      </c>
      <c r="AK18" s="70" t="str">
        <f t="shared" ca="1" si="4"/>
        <v/>
      </c>
      <c r="AL18" s="70" t="str">
        <f ca="1">IF(AH17="","",VLOOKUP(DB18,General!U:V,2,FALSE))</f>
        <v>H3</v>
      </c>
      <c r="AM18" s="64" t="str" cm="1">
        <f t="array" aca="1" ref="AM18" ca="1">IF(AH17="","",INDIRECT(DB18&amp;CQ18))</f>
        <v>P3</v>
      </c>
      <c r="AN18" s="25" t="str">
        <f t="shared" ca="1" si="0"/>
        <v>Y</v>
      </c>
      <c r="AO18" s="25">
        <f t="shared" ca="1" si="5"/>
        <v>-2</v>
      </c>
      <c r="AP18" s="39">
        <f t="shared" ca="1" si="1"/>
        <v>-10</v>
      </c>
      <c r="AQ18" s="55"/>
      <c r="AR18" s="55"/>
      <c r="AS18" s="55"/>
      <c r="AT18" s="35" t="str">
        <f>'H4 | Hedge 2 | (BDC)3'!B18</f>
        <v>B3</v>
      </c>
      <c r="AU18" s="36" t="str">
        <f>'H4 | Hedge 2 | (BDC)3'!C18</f>
        <v/>
      </c>
      <c r="AV18" s="36" t="str">
        <f>'H4 | Hedge 2 | (BDC)3'!H18</f>
        <v/>
      </c>
      <c r="AW18" s="36" t="str">
        <f>'H4 | Hedge 2 | (BDC)3'!O18</f>
        <v/>
      </c>
      <c r="AX18" s="36" t="str">
        <f>IF(AH18="","",IF('H4 | Hedge 2 | (BDC)3'!X18="W","Y",IF('H4 | Hedge 2 | (BDC)3'!X18="L","N","")))</f>
        <v>N</v>
      </c>
      <c r="AY18" s="36">
        <f>'H4 | Hedge 2 | (BDC)3'!AM18</f>
        <v>-6</v>
      </c>
      <c r="AZ18" s="36">
        <f>'H4 | Hedge 2 | (BDC)3'!S18</f>
        <v>-15</v>
      </c>
      <c r="BA18" s="37">
        <f>'H4 | Hedge 2 | (BDC)3'!U18</f>
        <v>-15</v>
      </c>
      <c r="BB18" s="55"/>
      <c r="BC18" s="55"/>
      <c r="BD18" s="35" t="str">
        <f>'H5 | Hedge 1 | (BTC)2'!B18</f>
        <v>B5</v>
      </c>
      <c r="BE18" s="36" t="str">
        <f>'H5 | Hedge 1 | (BTC)2'!C18</f>
        <v/>
      </c>
      <c r="BF18" s="36" t="str">
        <f>'H5 | Hedge 1 | (BTC)2'!H18</f>
        <v/>
      </c>
      <c r="BG18" s="36" t="str">
        <f>'H5 | Hedge 1 | (BTC)2'!O18</f>
        <v/>
      </c>
      <c r="BH18" s="36" t="str">
        <f>IF(AH18="","",IF('H5 | Hedge 1 | (BTC)2'!X18="W","Y",IF('H5 | Hedge 1 | (BTC)2'!X18="L","N","")))</f>
        <v>N</v>
      </c>
      <c r="BI18" s="36">
        <f>'H5 | Hedge 1 | (BTC)2'!AM18</f>
        <v>-10</v>
      </c>
      <c r="BJ18" s="36">
        <f>'H5 | Hedge 1 | (BTC)2'!S18</f>
        <v>-10</v>
      </c>
      <c r="BK18" s="37">
        <f>'H5 | Hedge 1 | (BTC)2'!U18</f>
        <v>-11</v>
      </c>
      <c r="BL18" s="55"/>
      <c r="BM18" s="55"/>
      <c r="BN18" s="35" t="str">
        <f>'H6 | Hedge 1 | (BTC)3'!B18</f>
        <v>B3</v>
      </c>
      <c r="BO18" s="36" t="str">
        <f>'H6 | Hedge 1 | (BTC)3'!C18</f>
        <v/>
      </c>
      <c r="BP18" s="36" t="str">
        <f>'H6 | Hedge 1 | (BTC)3'!H18</f>
        <v/>
      </c>
      <c r="BQ18" s="36" t="str">
        <f>'H6 | Hedge 1 | (BTC)3'!O18</f>
        <v/>
      </c>
      <c r="BR18" s="36" t="str">
        <f>IF(AH18="","",IF('H6 | Hedge 1 | (BTC)3'!X18="W","Y",IF('H6 | Hedge 1 | (BTC)3'!X18="L","N","")))</f>
        <v>N</v>
      </c>
      <c r="BS18" s="36">
        <f>'H6 | Hedge 1 | (BTC)3'!AM18</f>
        <v>-7</v>
      </c>
      <c r="BT18" s="36">
        <f>'H6 | Hedge 1 | (BTC)3'!S18</f>
        <v>-3</v>
      </c>
      <c r="BU18" s="37">
        <f>'H6 | Hedge 1 | (BTC)3'!U18</f>
        <v>-5</v>
      </c>
      <c r="BV18" s="55"/>
      <c r="BW18" s="55"/>
      <c r="BX18" s="38" t="str">
        <f>'Hedge 7 | (BM1D)2'!B18</f>
        <v>P5</v>
      </c>
      <c r="BY18" s="25" t="str">
        <f>'Hedge 7 | (BM1D)2'!C18</f>
        <v/>
      </c>
      <c r="BZ18" s="25" t="str">
        <f>'Hedge 7 | (BM1D)2'!H18</f>
        <v/>
      </c>
      <c r="CA18" s="25" t="str">
        <f>'Hedge 7 | (BM1D)2'!O18</f>
        <v/>
      </c>
      <c r="CB18" s="25" t="str">
        <f>IF(AH18="","",IF('Hedge 7 | (BM1D)2'!X18="W","Y",IF('Hedge 7 | (BM1D)2'!X18="L","N","")))</f>
        <v>Y</v>
      </c>
      <c r="CC18" s="25">
        <f>'Hedge 7 | (BM1D)2'!AM18</f>
        <v>-2</v>
      </c>
      <c r="CD18" s="25">
        <f>'Hedge 7 | (BM1D)2'!S18</f>
        <v>-12</v>
      </c>
      <c r="CE18" s="39">
        <f>'Hedge 7 | (BM1D)2'!U18</f>
        <v>-12</v>
      </c>
      <c r="CF18" s="55"/>
      <c r="CG18" s="55"/>
      <c r="CH18" s="1">
        <f ca="1">IF(AN18="",0,IFERROR(VLOOKUP(AN13&amp;AN14&amp;AN15&amp;AN16&amp;AN17&amp;AN18,General!I:J,2,FALSE),0))+AO17</f>
        <v>-2</v>
      </c>
      <c r="CI18" s="1">
        <v>-1000</v>
      </c>
      <c r="CJ18" s="1">
        <f t="shared" si="2"/>
        <v>3</v>
      </c>
      <c r="CK18" s="1">
        <f t="shared" si="6"/>
        <v>10</v>
      </c>
      <c r="CL18" s="1">
        <f t="shared" si="7"/>
        <v>-6</v>
      </c>
      <c r="CM18" s="1">
        <v>-1000</v>
      </c>
      <c r="CN18" s="1">
        <v>-1000</v>
      </c>
      <c r="CO18" s="1">
        <v>-1000</v>
      </c>
      <c r="CP18" s="1" t="str">
        <f t="shared" si="3"/>
        <v>V</v>
      </c>
      <c r="CQ18" s="1">
        <v>18</v>
      </c>
      <c r="CR18" s="1">
        <f t="shared" si="16"/>
        <v>13</v>
      </c>
      <c r="CS18" s="4" t="str" cm="1">
        <f t="array" ref="CS18">IFERROR(INDEX($CI$4:$CO$4,_xlfn.AGGREGATE(15,6,COLUMN($CI$4:$CO$4)-COLUMN($CH$1)/($CI$18:$CO$18=MAX($CI$18:$CO$18)),COLUMNS($CO$4:CO4))),"")</f>
        <v>V</v>
      </c>
      <c r="CT18" s="4" t="str" cm="1">
        <f t="array" ref="CT18">IFERROR(INDEX($CI$4:$CO$4,_xlfn.AGGREGATE(15,6,COLUMN($CI$4:$CO$4)-COLUMN($CH$1)/($CI$18:$CO$18=MAX($CI$18:$CO$18)),COLUMNS($CO$4:CP4))),"")</f>
        <v/>
      </c>
      <c r="CU18" s="4" t="str" cm="1">
        <f t="array" ref="CU18">IFERROR(INDEX($CI$4:$CO$4,_xlfn.AGGREGATE(15,6,COLUMN($CI$4:$CO$4)-COLUMN($CH$1)/($CI$18:$CO$18=MAX($CI$18:$CO$18)),COLUMNS($CO$4:CQ4))),"")</f>
        <v/>
      </c>
      <c r="CV18" s="4" t="str" cm="1">
        <f t="array" ref="CV18">IFERROR(INDEX($CI$4:$CO$4,_xlfn.AGGREGATE(15,6,COLUMN($CI$4:$CO$4)-COLUMN($CH$1)/($CI$18:$CO$18=MAX($CI$18:$CO$18)),COLUMNS($CO$4:CR4))),"")</f>
        <v/>
      </c>
      <c r="CW18" s="1" t="str">
        <f t="shared" ca="1" si="10"/>
        <v>V</v>
      </c>
      <c r="CX18" s="1" t="str" cm="1">
        <f t="array" ref="CX18">IFERROR(INDEX($CS$19:$CV$19,_xlfn.AGGREGATE(15,6,COLUMN($CS$19:$CV$19)-COLUMN($CR$19)/($CS$18:$CV$18=MAX($CS$18:$CV$18)),COLUMNS($CS$19:CT19))),"")</f>
        <v/>
      </c>
      <c r="CY18" s="1" t="str" cm="1">
        <f t="array" ref="CY18">IFERROR(INDEX($CS$19:$CV$19,_xlfn.AGGREGATE(15,6,COLUMN($CS$19:$CV$19)-COLUMN($CR$19)/($CS$18:$CV$18=MAX($CS$18:$CV$18)),COLUMNS($CS$19:CU19))),"")</f>
        <v/>
      </c>
      <c r="CZ18" s="1" t="str" cm="1">
        <f t="array" ref="CZ18">IFERROR(INDEX($CS$19:$CV$19,_xlfn.AGGREGATE(15,6,COLUMN($CS$19:$CV$19)-COLUMN($CR$19)/($CS$18:$CV$18=MAX($CS$18:$CV$18)),COLUMNS($CS$19:CV19))),"")</f>
        <v/>
      </c>
      <c r="DA18" s="1" t="str">
        <f t="shared" ca="1" si="11"/>
        <v>N</v>
      </c>
      <c r="DB18" s="1" t="str">
        <f t="shared" ca="1" si="15"/>
        <v>V</v>
      </c>
      <c r="DD18" s="4" t="str">
        <f>IFERROR(VLOOKUP(CS18,General!R:S,2,FALSE),"")</f>
        <v>Z</v>
      </c>
      <c r="DE18" s="4" t="str">
        <f>IFERROR(VLOOKUP(CT18,General!R:S,2,FALSE),"")</f>
        <v/>
      </c>
      <c r="DF18" s="4" t="str">
        <f>IFERROR(VLOOKUP(CU18,General!R:S,2,FALSE),"")</f>
        <v/>
      </c>
      <c r="DG18" s="4" t="str">
        <f>IFERROR(VLOOKUP(CV18,General!R:S,2,FALSE),"")</f>
        <v/>
      </c>
      <c r="DH18" s="4">
        <f ca="1">IF(CS18="",-1,COUNTIF(INDIRECT(DD18&amp;$CQ$10):INDIRECT(DD18&amp;CQ18),"Y"))</f>
        <v>6</v>
      </c>
      <c r="DI18" s="4">
        <f ca="1">IF(CT18="",-1,COUNTIF(INDIRECT(DE18&amp;$CQ$10):INDIRECT(DE18&amp;CQ18),"Y"))</f>
        <v>-1</v>
      </c>
      <c r="DJ18" s="4">
        <f ca="1">IF(CU18="",-1,COUNTIF(INDIRECT(DF18&amp;$CQ$10):INDIRECT(DF18&amp;CQ18),"Y"))</f>
        <v>-1</v>
      </c>
      <c r="DK18" s="4">
        <f ca="1">IF(CV18="",-1,COUNTIF(INDIRECT(DG18&amp;$CQ$10):INDIRECT(DG18&amp;CQ18),"Y"))</f>
        <v>-1</v>
      </c>
      <c r="DL18" s="4" t="str" cm="1">
        <f t="array" aca="1" ref="DL18" ca="1">IFERROR(INDEX($CS$18:$CV$18,_xlfn.AGGREGATE(15,6,COLUMN($CS$18:$CV$18)-COLUMN($CR$18)/($DH$18:$DK$18=MAX($DH$18:$DK$18)),COLUMNS($CS$18:CS18))),"")</f>
        <v>V</v>
      </c>
      <c r="DM18" s="4" t="str" cm="1">
        <f t="array" aca="1" ref="DM18" ca="1">IFERROR(INDEX($CS$18:$CV$18,_xlfn.AGGREGATE(15,6,COLUMN($CS$18:$CV$18)-COLUMN($CR$18)/($DH$18:$DK$18=MAX($DH$18:$DK$18)),COLUMNS($CS$18:CT18))),"")</f>
        <v/>
      </c>
      <c r="DN18" s="4" t="str" cm="1">
        <f t="array" aca="1" ref="DN18" ca="1">IFERROR(INDEX($CS$18:$CV$18,_xlfn.AGGREGATE(15,6,COLUMN($CS$18:$CV$18)-COLUMN($CR$18)/($DH$18:$DK$18=MAX($DH$18:$DK$18)),COLUMNS($CS$18:CU18))),"")</f>
        <v/>
      </c>
      <c r="DO18" s="4" t="str" cm="1">
        <f t="array" aca="1" ref="DO18" ca="1">IFERROR(INDEX($CS$18:$CV$18,_xlfn.AGGREGATE(15,6,COLUMN($CS$18:$CV$18)-COLUMN($CR$18)/($DH$18:$DK$18=MAX($DH$18:$DK$18)),COLUMNS($CS$18:CV18))),"")</f>
        <v/>
      </c>
      <c r="DP18" s="1">
        <f t="shared" ca="1" si="12"/>
        <v>1</v>
      </c>
      <c r="DQ18" s="75">
        <f t="shared" ca="1" si="13"/>
        <v>1</v>
      </c>
      <c r="DR18" s="4" t="str">
        <f t="shared" ca="1" si="14"/>
        <v>V</v>
      </c>
      <c r="DS18" s="1" t="str">
        <f t="shared" si="9"/>
        <v>F18</v>
      </c>
    </row>
    <row r="19" spans="1:123" ht="26.25" customHeight="1" thickBot="1">
      <c r="A19" s="1">
        <v>10</v>
      </c>
      <c r="B19" s="40" t="str">
        <f>'H1 | Hedge 1 | (BTC)1'!B19</f>
        <v>P2</v>
      </c>
      <c r="C19" s="41" t="str">
        <f>'H1 | Hedge 1 | (BTC)1'!C19</f>
        <v>B</v>
      </c>
      <c r="D19" s="41" t="str">
        <f>'H1 | Hedge 1 | (BTC)1'!H19</f>
        <v>T</v>
      </c>
      <c r="E19" s="41" t="str">
        <f>'H1 | Hedge 1 | (BTC)1'!O19</f>
        <v>B</v>
      </c>
      <c r="F19" s="41" t="str">
        <f>IF(AH19="","",IF('H1 | Hedge 1 | (BTC)1'!X19="W","Y",IF('H1 | Hedge 1 | (BTC)1'!X19="L","N","")))</f>
        <v>N</v>
      </c>
      <c r="G19" s="41">
        <f>'H1 | Hedge 1 | (BTC)1'!AM19</f>
        <v>-10</v>
      </c>
      <c r="H19" s="41">
        <f>'H1 | Hedge 1 | (BTC)1'!S19</f>
        <v>-28</v>
      </c>
      <c r="I19" s="42">
        <f>'H1 | Hedge 1 | (BTC)1'!U19</f>
        <v>-28</v>
      </c>
      <c r="J19" s="55"/>
      <c r="K19" s="55"/>
      <c r="L19" s="40" t="str">
        <f>'H2 | Hedge 2 | (BDC)2'!B19</f>
        <v>P7</v>
      </c>
      <c r="M19" s="41" t="str">
        <f>'H2 | Hedge 2 | (BDC)2'!C19</f>
        <v/>
      </c>
      <c r="N19" s="41" t="str">
        <f>'H2 | Hedge 2 | (BDC)2'!H19</f>
        <v>D</v>
      </c>
      <c r="O19" s="41" t="str">
        <f>'H2 | Hedge 2 | (BDC)2'!O19</f>
        <v>B</v>
      </c>
      <c r="P19" s="41" t="str">
        <f>IF(AH19="","",IF('H2 | Hedge 2 | (BDC)2'!X19="W","Y",IF('H2 | Hedge 2 | (BDC)2'!X19="L","N","")))</f>
        <v>N</v>
      </c>
      <c r="Q19" s="41">
        <f>'H2 | Hedge 2 | (BDC)2'!AM19</f>
        <v>0</v>
      </c>
      <c r="R19" s="41">
        <f>'H2 | Hedge 2 | (BDC)2'!S19</f>
        <v>-8</v>
      </c>
      <c r="S19" s="42">
        <f>'H2 | Hedge 2 | (BDC)2'!U19</f>
        <v>-13</v>
      </c>
      <c r="T19" s="55"/>
      <c r="U19" s="55"/>
      <c r="V19" s="35" t="str">
        <f>'H3 | Hedge 2 | (BDC)1'!B19</f>
        <v>P3</v>
      </c>
      <c r="W19" s="36" t="str">
        <f>'H3 | Hedge 2 | (BDC)1'!C19</f>
        <v/>
      </c>
      <c r="X19" s="36" t="str">
        <f>'H3 | Hedge 2 | (BDC)1'!H19</f>
        <v/>
      </c>
      <c r="Y19" s="36" t="str">
        <f>'H3 | Hedge 2 | (BDC)1'!O19</f>
        <v>B</v>
      </c>
      <c r="Z19" s="36" t="str">
        <f>IF(AH19="","",IF('H3 | Hedge 2 | (BDC)1'!X19="W","Y",IF('H3 | Hedge 2 | (BDC)1'!X19="L","N","")))</f>
        <v>N</v>
      </c>
      <c r="AA19" s="36">
        <f>'H3 | Hedge 2 | (BDC)1'!AM19</f>
        <v>9</v>
      </c>
      <c r="AB19" s="36">
        <f>'H3 | Hedge 2 | (BDC)1'!S19</f>
        <v>-3</v>
      </c>
      <c r="AC19" s="37">
        <f>'H3 | Hedge 2 | (BDC)1'!U19</f>
        <v>-10</v>
      </c>
      <c r="AD19" s="55"/>
      <c r="AE19" s="55"/>
      <c r="AF19" s="55"/>
      <c r="AG19" s="55"/>
      <c r="AH19" s="133" t="s">
        <v>6</v>
      </c>
      <c r="AI19" s="107"/>
      <c r="AJ19" s="105" cm="1">
        <f t="array" aca="1" ref="AJ19" ca="1">IF(AH18="","",INDIRECT(VLOOKUP(DB19,General!X:Y,2,FALSE)&amp;CQ19))</f>
        <v>9</v>
      </c>
      <c r="AK19" s="71" t="str">
        <f t="shared" ca="1" si="4"/>
        <v/>
      </c>
      <c r="AL19" s="71" t="str">
        <f ca="1">IF(AH18="","",VLOOKUP(DB19,General!U:V,2,FALSE))</f>
        <v>H3</v>
      </c>
      <c r="AM19" s="67" t="str" cm="1">
        <f t="array" aca="1" ref="AM19" ca="1">IF(AH18="","",INDIRECT(DB19&amp;CQ19))</f>
        <v>P3</v>
      </c>
      <c r="AN19" s="41" t="str">
        <f t="shared" ca="1" si="0"/>
        <v>N</v>
      </c>
      <c r="AO19" s="41">
        <f t="shared" ca="1" si="5"/>
        <v>-3</v>
      </c>
      <c r="AP19" s="42">
        <f t="shared" ca="1" si="1"/>
        <v>-13</v>
      </c>
      <c r="AQ19" s="55"/>
      <c r="AR19" s="55"/>
      <c r="AS19" s="55"/>
      <c r="AT19" s="35" t="str">
        <f>'H4 | Hedge 2 | (BDC)3'!B19</f>
        <v>NB</v>
      </c>
      <c r="AU19" s="36" t="str">
        <f>'H4 | Hedge 2 | (BDC)3'!C19</f>
        <v/>
      </c>
      <c r="AV19" s="36" t="str">
        <f>'H4 | Hedge 2 | (BDC)3'!H19</f>
        <v/>
      </c>
      <c r="AW19" s="36" t="str">
        <f>'H4 | Hedge 2 | (BDC)3'!O19</f>
        <v/>
      </c>
      <c r="AX19" s="36" t="str">
        <f>IF(AH19="","",IF('H4 | Hedge 2 | (BDC)3'!X19="W","Y",IF('H4 | Hedge 2 | (BDC)3'!X19="L","N","")))</f>
        <v/>
      </c>
      <c r="AY19" s="36">
        <f>'H4 | Hedge 2 | (BDC)3'!AM19</f>
        <v>-6</v>
      </c>
      <c r="AZ19" s="36">
        <f>'H4 | Hedge 2 | (BDC)3'!S19</f>
        <v>-15</v>
      </c>
      <c r="BA19" s="37">
        <f>'H4 | Hedge 2 | (BDC)3'!U19</f>
        <v>-15</v>
      </c>
      <c r="BB19" s="55"/>
      <c r="BC19" s="55"/>
      <c r="BD19" s="35" t="str">
        <f>'H5 | Hedge 1 | (BTC)2'!B19</f>
        <v>B2</v>
      </c>
      <c r="BE19" s="36" t="str">
        <f>'H5 | Hedge 1 | (BTC)2'!C19</f>
        <v/>
      </c>
      <c r="BF19" s="36" t="str">
        <f>'H5 | Hedge 1 | (BTC)2'!H19</f>
        <v>T</v>
      </c>
      <c r="BG19" s="36" t="str">
        <f>'H5 | Hedge 1 | (BTC)2'!O19</f>
        <v>B</v>
      </c>
      <c r="BH19" s="36" t="str">
        <f>IF(AH19="","",IF('H5 | Hedge 1 | (BTC)2'!X19="W","Y",IF('H5 | Hedge 1 | (BTC)2'!X19="L","N","")))</f>
        <v>Y</v>
      </c>
      <c r="BI19" s="36">
        <f>'H5 | Hedge 1 | (BTC)2'!AM19</f>
        <v>-9</v>
      </c>
      <c r="BJ19" s="36">
        <f>'H5 | Hedge 1 | (BTC)2'!S19</f>
        <v>-8</v>
      </c>
      <c r="BK19" s="37">
        <f>'H5 | Hedge 1 | (BTC)2'!U19</f>
        <v>-9</v>
      </c>
      <c r="BL19" s="55"/>
      <c r="BM19" s="55"/>
      <c r="BN19" s="35" t="str">
        <f>'H6 | Hedge 1 | (BTC)3'!B19</f>
        <v>B6</v>
      </c>
      <c r="BO19" s="36" t="str">
        <f>'H6 | Hedge 1 | (BTC)3'!C19</f>
        <v/>
      </c>
      <c r="BP19" s="36" t="str">
        <f>'H6 | Hedge 1 | (BTC)3'!H19</f>
        <v/>
      </c>
      <c r="BQ19" s="36" t="str">
        <f>'H6 | Hedge 1 | (BTC)3'!O19</f>
        <v/>
      </c>
      <c r="BR19" s="36" t="str">
        <f>IF(AH19="","",IF('H6 | Hedge 1 | (BTC)3'!X19="W","Y",IF('H6 | Hedge 1 | (BTC)3'!X19="L","N","")))</f>
        <v>Y</v>
      </c>
      <c r="BS19" s="36">
        <f>'H6 | Hedge 1 | (BTC)3'!AM19</f>
        <v>-6</v>
      </c>
      <c r="BT19" s="36">
        <f>'H6 | Hedge 1 | (BTC)3'!S19</f>
        <v>3</v>
      </c>
      <c r="BU19" s="37">
        <f>'H6 | Hedge 1 | (BTC)3'!U19</f>
        <v>1</v>
      </c>
      <c r="BV19" s="55"/>
      <c r="BW19" s="55"/>
      <c r="BX19" s="40" t="str">
        <f>'Hedge 7 | (BM1D)2'!B19</f>
        <v>P6</v>
      </c>
      <c r="BY19" s="41" t="str">
        <f>'Hedge 7 | (BM1D)2'!C19</f>
        <v/>
      </c>
      <c r="BZ19" s="41" t="str">
        <f>'Hedge 7 | (BM1D)2'!H19</f>
        <v/>
      </c>
      <c r="CA19" s="41" t="str">
        <f>'Hedge 7 | (BM1D)2'!O19</f>
        <v/>
      </c>
      <c r="CB19" s="41" t="str">
        <f>IF(AH19="","",IF('Hedge 7 | (BM1D)2'!X19="W","Y",IF('Hedge 7 | (BM1D)2'!X19="L","N","")))</f>
        <v>N</v>
      </c>
      <c r="CC19" s="41">
        <f>'Hedge 7 | (BM1D)2'!AM19</f>
        <v>-3</v>
      </c>
      <c r="CD19" s="41">
        <f>'Hedge 7 | (BM1D)2'!S19</f>
        <v>-18</v>
      </c>
      <c r="CE19" s="42">
        <f>'Hedge 7 | (BM1D)2'!U19</f>
        <v>-18</v>
      </c>
      <c r="CF19" s="55"/>
      <c r="CG19" s="55"/>
      <c r="CH19" s="1">
        <f ca="1">IF(AN19="",0,IFERROR(VLOOKUP(AN14&amp;AN15&amp;AN16&amp;AN17&amp;AN18&amp;AN19,General!I:J,2,FALSE),0))+AO18</f>
        <v>-3</v>
      </c>
      <c r="CI19" s="1">
        <v>-1000</v>
      </c>
      <c r="CJ19" s="1">
        <f t="shared" si="2"/>
        <v>0</v>
      </c>
      <c r="CK19" s="1">
        <f t="shared" si="6"/>
        <v>9</v>
      </c>
      <c r="CL19" s="1">
        <f t="shared" si="7"/>
        <v>-6</v>
      </c>
      <c r="CM19" s="1">
        <v>-1000</v>
      </c>
      <c r="CN19" s="1">
        <v>-1000</v>
      </c>
      <c r="CO19" s="1">
        <v>-1000</v>
      </c>
      <c r="CP19" s="1" t="str">
        <f t="shared" si="3"/>
        <v>V</v>
      </c>
      <c r="CQ19" s="1">
        <v>19</v>
      </c>
      <c r="CR19" s="1">
        <f t="shared" si="16"/>
        <v>14</v>
      </c>
      <c r="CS19" s="4" t="str" cm="1">
        <f t="array" ref="CS19">IFERROR(INDEX($CI$4:$CO$4,_xlfn.AGGREGATE(15,6,COLUMN($CI$4:$CO$4)-COLUMN($CH$1)/($CI$19:$CO$19=MAX($CI$19:$CO$19)),COLUMNS($CO$4:CO4))),"")</f>
        <v>V</v>
      </c>
      <c r="CT19" s="4" t="str" cm="1">
        <f t="array" ref="CT19">IFERROR(INDEX($CI$4:$CO$4,_xlfn.AGGREGATE(15,6,COLUMN($CI$4:$CO$4)-COLUMN($CH$1)/($CI$19:$CO$19=MAX($CI$19:$CO$19)),COLUMNS($CO$4:CP4))),"")</f>
        <v/>
      </c>
      <c r="CU19" s="4" t="str" cm="1">
        <f t="array" ref="CU19">IFERROR(INDEX($CI$4:$CO$4,_xlfn.AGGREGATE(15,6,COLUMN($CI$4:$CO$4)-COLUMN($CH$1)/($CI$19:$CO$19=MAX($CI$19:$CO$19)),COLUMNS($CO$4:CQ4))),"")</f>
        <v/>
      </c>
      <c r="CV19" s="4" t="str" cm="1">
        <f t="array" ref="CV19">IFERROR(INDEX($CI$4:$CO$4,_xlfn.AGGREGATE(15,6,COLUMN($CI$4:$CO$4)-COLUMN($CH$1)/($CI$19:$CO$19=MAX($CI$19:$CO$19)),COLUMNS($CO$4:CR4))),"")</f>
        <v/>
      </c>
      <c r="CW19" s="1" t="str">
        <f t="shared" ca="1" si="10"/>
        <v>V</v>
      </c>
      <c r="DA19" s="1" t="str">
        <f t="shared" ca="1" si="11"/>
        <v>N</v>
      </c>
      <c r="DB19" s="1" t="str">
        <f t="shared" ca="1" si="15"/>
        <v>V</v>
      </c>
      <c r="DD19" s="4" t="str">
        <f>IFERROR(VLOOKUP(CS19,General!R:S,2,FALSE),"")</f>
        <v>Z</v>
      </c>
      <c r="DE19" s="4" t="str">
        <f>IFERROR(VLOOKUP(CT19,General!R:S,2,FALSE),"")</f>
        <v/>
      </c>
      <c r="DF19" s="4" t="str">
        <f>IFERROR(VLOOKUP(CU19,General!R:S,2,FALSE),"")</f>
        <v/>
      </c>
      <c r="DG19" s="4" t="str">
        <f>IFERROR(VLOOKUP(CV19,General!R:S,2,FALSE),"")</f>
        <v/>
      </c>
      <c r="DH19" s="4">
        <f ca="1">IF(CS19="",-1,COUNTIF(INDIRECT(DD19&amp;$CQ$10):INDIRECT(DD19&amp;CQ19),"Y"))</f>
        <v>6</v>
      </c>
      <c r="DI19" s="4">
        <f ca="1">IF(CT19="",-1,COUNTIF(INDIRECT(DE19&amp;$CQ$10):INDIRECT(DE19&amp;CQ19),"Y"))</f>
        <v>-1</v>
      </c>
      <c r="DJ19" s="4">
        <f ca="1">IF(CU19="",-1,COUNTIF(INDIRECT(DF19&amp;$CQ$10):INDIRECT(DF19&amp;CQ19),"Y"))</f>
        <v>-1</v>
      </c>
      <c r="DK19" s="4">
        <f ca="1">IF(CV19="",-1,COUNTIF(INDIRECT(DG19&amp;$CQ$10):INDIRECT(DG19&amp;CQ19),"Y"))</f>
        <v>-1</v>
      </c>
      <c r="DL19" s="4" t="str" cm="1">
        <f t="array" aca="1" ref="DL19" ca="1">IFERROR(INDEX($CS$19:$CV$19,_xlfn.AGGREGATE(15,6,COLUMN($CS$19:$CV$19)-COLUMN($CR$19)/($DH$19:$DK$19=MAX($DH$19:$DK$19)),COLUMNS($CS$19:CS19))),"")</f>
        <v>V</v>
      </c>
      <c r="DM19" s="4" t="str" cm="1">
        <f t="array" aca="1" ref="DM19" ca="1">IFERROR(INDEX($CS$19:$CV$19,_xlfn.AGGREGATE(15,6,COLUMN($CS$19:$CV$19)-COLUMN($CR$19)/($DH$19:$DK$19=MAX($DH$19:$DK$19)),COLUMNS($CS$19:CT19))),"")</f>
        <v/>
      </c>
      <c r="DN19" s="4" t="str" cm="1">
        <f t="array" aca="1" ref="DN19" ca="1">IFERROR(INDEX($CS$19:$CV$19,_xlfn.AGGREGATE(15,6,COLUMN($CS$19:$CV$19)-COLUMN($CR$19)/($DH$19:$DK$19=MAX($DH$19:$DK$19)),COLUMNS($CS$19:CU19))),"")</f>
        <v/>
      </c>
      <c r="DO19" s="4" t="str" cm="1">
        <f t="array" aca="1" ref="DO19" ca="1">IFERROR(INDEX($CS$19:$CV$19,_xlfn.AGGREGATE(15,6,COLUMN($CS$19:$CV$19)-COLUMN($CR$19)/($DH$19:$DK$19=MAX($DH$19:$DK$19)),COLUMNS($CS$19:CV19))),"")</f>
        <v/>
      </c>
      <c r="DP19" s="1">
        <f t="shared" ca="1" si="12"/>
        <v>1</v>
      </c>
      <c r="DQ19" s="75">
        <f t="shared" ca="1" si="13"/>
        <v>1</v>
      </c>
      <c r="DR19" s="4" t="str">
        <f t="shared" ca="1" si="14"/>
        <v>V</v>
      </c>
      <c r="DS19" s="1" t="str">
        <f t="shared" si="9"/>
        <v>F19</v>
      </c>
    </row>
    <row r="20" spans="1:123" ht="26.25" customHeight="1" thickBot="1">
      <c r="A20" s="1">
        <v>11</v>
      </c>
      <c r="B20" s="35" t="str">
        <f>'H1 | Hedge 1 | (BTC)1'!B20</f>
        <v>B6</v>
      </c>
      <c r="C20" s="36" t="str">
        <f>'H1 | Hedge 1 | (BTC)1'!C20</f>
        <v/>
      </c>
      <c r="D20" s="36" t="str">
        <f>'H1 | Hedge 1 | (BTC)1'!H20</f>
        <v/>
      </c>
      <c r="E20" s="36" t="str">
        <f>'H1 | Hedge 1 | (BTC)1'!O20</f>
        <v/>
      </c>
      <c r="F20" s="36" t="str">
        <f>IF(AH20="","",IF('H1 | Hedge 1 | (BTC)1'!X20="W","Y",IF('H1 | Hedge 1 | (BTC)1'!X20="L","N","")))</f>
        <v>Y</v>
      </c>
      <c r="G20" s="36">
        <f>'H1 | Hedge 1 | (BTC)1'!AM20</f>
        <v>-9</v>
      </c>
      <c r="H20" s="36">
        <f>'H1 | Hedge 1 | (BTC)1'!S20</f>
        <v>-22</v>
      </c>
      <c r="I20" s="37">
        <f>'H1 | Hedge 1 | (BTC)1'!U20</f>
        <v>-22</v>
      </c>
      <c r="J20" s="55"/>
      <c r="K20" s="55"/>
      <c r="L20" s="35" t="str">
        <f>'H2 | Hedge 2 | (BDC)2'!B20</f>
        <v>P2</v>
      </c>
      <c r="M20" s="36" t="str">
        <f>'H2 | Hedge 2 | (BDC)2'!C20</f>
        <v/>
      </c>
      <c r="N20" s="36" t="str">
        <f>'H2 | Hedge 2 | (BDC)2'!H20</f>
        <v/>
      </c>
      <c r="O20" s="36" t="str">
        <f>'H2 | Hedge 2 | (BDC)2'!O20</f>
        <v/>
      </c>
      <c r="P20" s="36" t="str">
        <f>IF(AH20="","",IF('H2 | Hedge 2 | (BDC)2'!X20="W","Y",IF('H2 | Hedge 2 | (BDC)2'!X20="L","N","")))</f>
        <v>N</v>
      </c>
      <c r="Q20" s="36">
        <f>'H2 | Hedge 2 | (BDC)2'!AM20</f>
        <v>-6</v>
      </c>
      <c r="R20" s="36">
        <f>'H2 | Hedge 2 | (BDC)2'!S20</f>
        <v>-10</v>
      </c>
      <c r="S20" s="37">
        <f>'H2 | Hedge 2 | (BDC)2'!U20</f>
        <v>-15</v>
      </c>
      <c r="T20" s="55"/>
      <c r="U20" s="55"/>
      <c r="V20" s="35" t="str">
        <f>'H3 | Hedge 2 | (BDC)1'!B20</f>
        <v>B2</v>
      </c>
      <c r="W20" s="36" t="str">
        <f>'H3 | Hedge 2 | (BDC)1'!C20</f>
        <v>B</v>
      </c>
      <c r="X20" s="36" t="str">
        <f>'H3 | Hedge 2 | (BDC)1'!H20</f>
        <v>C</v>
      </c>
      <c r="Y20" s="36" t="str">
        <f>'H3 | Hedge 2 | (BDC)1'!O20</f>
        <v/>
      </c>
      <c r="Z20" s="36" t="str">
        <f>IF(AH20="","",IF('H3 | Hedge 2 | (BDC)1'!X20="W","Y",IF('H3 | Hedge 2 | (BDC)1'!X20="L","N","")))</f>
        <v>Y</v>
      </c>
      <c r="AA20" s="36">
        <f>'H3 | Hedge 2 | (BDC)1'!AM20</f>
        <v>10</v>
      </c>
      <c r="AB20" s="36">
        <f>'H3 | Hedge 2 | (BDC)1'!S20</f>
        <v>-1</v>
      </c>
      <c r="AC20" s="37">
        <f>'H3 | Hedge 2 | (BDC)1'!U20</f>
        <v>-8</v>
      </c>
      <c r="AD20" s="55"/>
      <c r="AE20" s="55"/>
      <c r="AF20" s="55"/>
      <c r="AG20" s="55"/>
      <c r="AH20" s="131" t="s">
        <v>6</v>
      </c>
      <c r="AI20" s="107"/>
      <c r="AJ20" s="109" cm="1">
        <f t="array" aca="1" ref="AJ20" ca="1">IF(AH19="","",INDIRECT(VLOOKUP(DB20,General!X:Y,2,FALSE)&amp;CQ20))</f>
        <v>10</v>
      </c>
      <c r="AK20" s="65" t="str">
        <f t="shared" ca="1" si="4"/>
        <v/>
      </c>
      <c r="AL20" s="65" t="str">
        <f ca="1">IF(AH19="","",VLOOKUP(DB20,General!U:V,2,FALSE))</f>
        <v>H3</v>
      </c>
      <c r="AM20" s="66" t="str" cm="1">
        <f t="array" aca="1" ref="AM20" ca="1">IF(AH19="","",INDIRECT(DB20&amp;CQ20))</f>
        <v>B2</v>
      </c>
      <c r="AN20" s="36" t="str">
        <f t="shared" ca="1" si="0"/>
        <v>Y</v>
      </c>
      <c r="AO20" s="36">
        <f t="shared" ca="1" si="5"/>
        <v>-2</v>
      </c>
      <c r="AP20" s="37">
        <f t="shared" ca="1" si="1"/>
        <v>-11</v>
      </c>
      <c r="AQ20" s="55"/>
      <c r="AR20" s="55"/>
      <c r="AS20" s="55"/>
      <c r="AT20" s="35" t="str">
        <f>'H4 | Hedge 2 | (BDC)3'!B20</f>
        <v>P6</v>
      </c>
      <c r="AU20" s="36" t="str">
        <f>'H4 | Hedge 2 | (BDC)3'!C20</f>
        <v/>
      </c>
      <c r="AV20" s="36" t="str">
        <f>'H4 | Hedge 2 | (BDC)3'!H20</f>
        <v/>
      </c>
      <c r="AW20" s="36" t="str">
        <f>'H4 | Hedge 2 | (BDC)3'!O20</f>
        <v/>
      </c>
      <c r="AX20" s="36" t="str">
        <f>IF(AH20="","",IF('H4 | Hedge 2 | (BDC)3'!X20="W","Y",IF('H4 | Hedge 2 | (BDC)3'!X20="L","N","")))</f>
        <v>N</v>
      </c>
      <c r="AY20" s="36">
        <f>'H4 | Hedge 2 | (BDC)3'!AM20</f>
        <v>-10</v>
      </c>
      <c r="AZ20" s="36">
        <f>'H4 | Hedge 2 | (BDC)3'!S20</f>
        <v>-21</v>
      </c>
      <c r="BA20" s="37">
        <f>'H4 | Hedge 2 | (BDC)3'!U20</f>
        <v>-21</v>
      </c>
      <c r="BB20" s="55"/>
      <c r="BC20" s="55"/>
      <c r="BD20" s="35" t="str">
        <f>'H5 | Hedge 1 | (BTC)2'!B20</f>
        <v>B5</v>
      </c>
      <c r="BE20" s="36" t="str">
        <f>'H5 | Hedge 1 | (BTC)2'!C20</f>
        <v/>
      </c>
      <c r="BF20" s="36" t="str">
        <f>'H5 | Hedge 1 | (BTC)2'!H20</f>
        <v/>
      </c>
      <c r="BG20" s="36" t="str">
        <f>'H5 | Hedge 1 | (BTC)2'!O20</f>
        <v/>
      </c>
      <c r="BH20" s="36" t="str">
        <f>IF(AH20="","",IF('H5 | Hedge 1 | (BTC)2'!X20="W","Y",IF('H5 | Hedge 1 | (BTC)2'!X20="L","N","")))</f>
        <v>Y</v>
      </c>
      <c r="BI20" s="36">
        <f>'H5 | Hedge 1 | (BTC)2'!AM20</f>
        <v>-6</v>
      </c>
      <c r="BJ20" s="36">
        <f>'H5 | Hedge 1 | (BTC)2'!S20</f>
        <v>-3</v>
      </c>
      <c r="BK20" s="37">
        <f>'H5 | Hedge 1 | (BTC)2'!U20</f>
        <v>-4</v>
      </c>
      <c r="BL20" s="55"/>
      <c r="BM20" s="55"/>
      <c r="BN20" s="35" t="str">
        <f>'H6 | Hedge 1 | (BTC)3'!B20</f>
        <v>B1</v>
      </c>
      <c r="BO20" s="36" t="str">
        <f>'H6 | Hedge 1 | (BTC)3'!C20</f>
        <v/>
      </c>
      <c r="BP20" s="36" t="str">
        <f>'H6 | Hedge 1 | (BTC)3'!H20</f>
        <v/>
      </c>
      <c r="BQ20" s="36" t="str">
        <f>'H6 | Hedge 1 | (BTC)3'!O20</f>
        <v/>
      </c>
      <c r="BR20" s="36" t="str">
        <f>IF(AH20="","",IF('H6 | Hedge 1 | (BTC)3'!X20="W","Y",IF('H6 | Hedge 1 | (BTC)3'!X20="L","N","")))</f>
        <v>Y</v>
      </c>
      <c r="BS20" s="36">
        <f>'H6 | Hedge 1 | (BTC)3'!AM20</f>
        <v>-3</v>
      </c>
      <c r="BT20" s="36">
        <f>'H6 | Hedge 1 | (BTC)3'!S20</f>
        <v>1</v>
      </c>
      <c r="BU20" s="37">
        <f>'H6 | Hedge 1 | (BTC)3'!U20</f>
        <v>2</v>
      </c>
      <c r="BV20" s="55"/>
      <c r="BW20" s="55"/>
      <c r="BX20" s="35" t="str">
        <f>'Hedge 7 | (BM1D)2'!B20</f>
        <v>P2</v>
      </c>
      <c r="BY20" s="36" t="str">
        <f>'Hedge 7 | (BM1D)2'!C20</f>
        <v/>
      </c>
      <c r="BZ20" s="36" t="str">
        <f>'Hedge 7 | (BM1D)2'!H20</f>
        <v/>
      </c>
      <c r="CA20" s="36" t="str">
        <f>'Hedge 7 | (BM1D)2'!O20</f>
        <v/>
      </c>
      <c r="CB20" s="36" t="str">
        <f>IF(AH20="","",IF('Hedge 7 | (BM1D)2'!X20="W","Y",IF('Hedge 7 | (BM1D)2'!X20="L","N","")))</f>
        <v>N</v>
      </c>
      <c r="CC20" s="36">
        <f>'Hedge 7 | (BM1D)2'!AM20</f>
        <v>-6</v>
      </c>
      <c r="CD20" s="36">
        <f>'Hedge 7 | (BM1D)2'!S20</f>
        <v>-20</v>
      </c>
      <c r="CE20" s="37">
        <f>'Hedge 7 | (BM1D)2'!U20</f>
        <v>-20</v>
      </c>
      <c r="CF20" s="55"/>
      <c r="CG20" s="55"/>
      <c r="CH20" s="1">
        <f ca="1">IF(AN20="",0,IFERROR(VLOOKUP(AN15&amp;AN16&amp;AN17&amp;AN18&amp;AN19&amp;AN20,General!I:J,2,FALSE),0))+AO19</f>
        <v>-2</v>
      </c>
      <c r="CI20" s="1">
        <v>-1000</v>
      </c>
      <c r="CJ20" s="1">
        <f t="shared" si="2"/>
        <v>-6</v>
      </c>
      <c r="CK20" s="1">
        <f t="shared" si="6"/>
        <v>10</v>
      </c>
      <c r="CL20" s="1">
        <f t="shared" si="7"/>
        <v>-10</v>
      </c>
      <c r="CM20" s="1">
        <v>-1000</v>
      </c>
      <c r="CN20" s="1">
        <v>-1000</v>
      </c>
      <c r="CO20" s="1">
        <v>-1000</v>
      </c>
      <c r="CP20" s="1" t="str">
        <f t="shared" ref="CP20" ca="1" si="17">CW19</f>
        <v>V</v>
      </c>
      <c r="CQ20" s="1">
        <v>20</v>
      </c>
      <c r="CR20" s="1">
        <f t="shared" si="16"/>
        <v>15</v>
      </c>
      <c r="CS20" s="4" t="str" cm="1">
        <f t="array" ref="CS20">IFERROR(INDEX($CI$4:$CO$4,_xlfn.AGGREGATE(15,6,COLUMN($CI$4:$CO$4)-COLUMN($CH$1)/($CI$20:$CO$20=MAX($CI$20:$CO$20)),COLUMNS($CO$4:CO4))),"")</f>
        <v>V</v>
      </c>
      <c r="CT20" s="4" t="str" cm="1">
        <f t="array" ref="CT20">IFERROR(INDEX($CI$4:$CO$4,_xlfn.AGGREGATE(15,6,COLUMN($CI$4:$CO$4)-COLUMN($CH$1)/($CI$20:$CO$20=MAX($CI$20:$CO$20)),COLUMNS($CO$4:CP4))),"")</f>
        <v/>
      </c>
      <c r="CU20" s="4" t="str" cm="1">
        <f t="array" ref="CU20">IFERROR(INDEX($CI$4:$CO$4,_xlfn.AGGREGATE(15,6,COLUMN($CI$4:$CO$4)-COLUMN($CH$1)/($CI$20:$CO$20=MAX($CI$20:$CO$20)),COLUMNS($CO$4:CQ4))),"")</f>
        <v/>
      </c>
      <c r="CV20" s="4" t="str" cm="1">
        <f t="array" ref="CV20">IFERROR(INDEX($CI$4:$CO$4,_xlfn.AGGREGATE(15,6,COLUMN($CI$4:$CO$4)-COLUMN($CH$1)/($CI$20:$CO$20=MAX($CI$20:$CO$20)),COLUMNS($CO$4:CR4))),"")</f>
        <v/>
      </c>
      <c r="CW20" s="1" t="str">
        <f t="shared" ca="1" si="10"/>
        <v>V</v>
      </c>
      <c r="DA20" s="1" t="str">
        <f t="shared" ca="1" si="11"/>
        <v>N</v>
      </c>
      <c r="DB20" s="1" t="str">
        <f t="shared" ca="1" si="15"/>
        <v>V</v>
      </c>
      <c r="DD20" s="4" t="str">
        <f>IFERROR(VLOOKUP(CS20,General!R:S,2,FALSE),"")</f>
        <v>Z</v>
      </c>
      <c r="DE20" s="4" t="str">
        <f>IFERROR(VLOOKUP(CT20,General!R:S,2,FALSE),"")</f>
        <v/>
      </c>
      <c r="DF20" s="4" t="str">
        <f>IFERROR(VLOOKUP(CU20,General!R:S,2,FALSE),"")</f>
        <v/>
      </c>
      <c r="DG20" s="4" t="str">
        <f>IFERROR(VLOOKUP(CV20,General!R:S,2,FALSE),"")</f>
        <v/>
      </c>
      <c r="DH20" s="4">
        <f ca="1">IF(CS20="",-1,COUNTIF(INDIRECT(DD20&amp;$CQ$10):INDIRECT(DD20&amp;CQ20),"Y"))</f>
        <v>7</v>
      </c>
      <c r="DI20" s="4">
        <f ca="1">IF(CT20="",-1,COUNTIF(INDIRECT(DE20&amp;$CQ$10):INDIRECT(DE20&amp;CQ20),"Y"))</f>
        <v>-1</v>
      </c>
      <c r="DJ20" s="4">
        <f ca="1">IF(CU20="",-1,COUNTIF(INDIRECT(DF20&amp;$CQ$10):INDIRECT(DF20&amp;CQ20),"Y"))</f>
        <v>-1</v>
      </c>
      <c r="DK20" s="4">
        <f ca="1">IF(CV20="",-1,COUNTIF(INDIRECT(DG20&amp;$CQ$10):INDIRECT(DG20&amp;CQ20),"Y"))</f>
        <v>-1</v>
      </c>
      <c r="DL20" s="4" t="str" cm="1">
        <f t="array" aca="1" ref="DL20" ca="1">IFERROR(INDEX($CS$20:$CV$20,_xlfn.AGGREGATE(15,6,COLUMN($CS$20:$CV$20)-COLUMN($CR$20)/($DH$20:$DK$20=MAX($DH$20:$DK$20)),COLUMNS($CS$20:CS20))),"")</f>
        <v>V</v>
      </c>
      <c r="DM20" s="4" t="str" cm="1">
        <f t="array" aca="1" ref="DM20" ca="1">IFERROR(INDEX($CS$20:$CV$20,_xlfn.AGGREGATE(15,6,COLUMN($CS$20:$CV$20)-COLUMN($CR$20)/($DH$20:$DK$20=MAX($DH$20:$DK$20)),COLUMNS($CS$20:CT20))),"")</f>
        <v/>
      </c>
      <c r="DN20" s="4" t="str" cm="1">
        <f t="array" aca="1" ref="DN20" ca="1">IFERROR(INDEX($CS$20:$CV$20,_xlfn.AGGREGATE(15,6,COLUMN($CS$20:$CV$20)-COLUMN($CR$20)/($DH$20:$DK$20=MAX($DH$20:$DK$20)),COLUMNS($CS$20:CU20))),"")</f>
        <v/>
      </c>
      <c r="DO20" s="4" t="str" cm="1">
        <f t="array" aca="1" ref="DO20" ca="1">IFERROR(INDEX($CS$20:$CV$20,_xlfn.AGGREGATE(15,6,COLUMN($CS$20:$CV$20)-COLUMN($CR$20)/($DH$20:$DK$20=MAX($DH$20:$DK$20)),COLUMNS($CS$20:CV20))),"")</f>
        <v/>
      </c>
      <c r="DP20" s="1">
        <f t="shared" ca="1" si="12"/>
        <v>1</v>
      </c>
      <c r="DQ20" s="75">
        <f t="shared" ca="1" si="13"/>
        <v>1</v>
      </c>
      <c r="DR20" s="4" t="str">
        <f t="shared" ca="1" si="14"/>
        <v>V</v>
      </c>
      <c r="DS20" s="1" t="str">
        <f t="shared" si="9"/>
        <v>F20</v>
      </c>
    </row>
    <row r="21" spans="1:123" ht="26.25" customHeight="1" thickBot="1">
      <c r="A21" s="1">
        <v>12</v>
      </c>
      <c r="B21" s="38" t="str">
        <f>'H1 | Hedge 1 | (BTC)1'!B21</f>
        <v>B6</v>
      </c>
      <c r="C21" s="25" t="str">
        <f>'H1 | Hedge 1 | (BTC)1'!C21</f>
        <v/>
      </c>
      <c r="D21" s="25" t="str">
        <f>'H1 | Hedge 1 | (BTC)1'!H21</f>
        <v/>
      </c>
      <c r="E21" s="25" t="str">
        <f>'H1 | Hedge 1 | (BTC)1'!O21</f>
        <v/>
      </c>
      <c r="F21" s="25" t="str">
        <f>IF(AH21="","",IF('H1 | Hedge 1 | (BTC)1'!X21="W","Y",IF('H1 | Hedge 1 | (BTC)1'!X21="L","N","")))</f>
        <v/>
      </c>
      <c r="G21" s="25" t="str">
        <f>'H1 | Hedge 1 | (BTC)1'!AM21</f>
        <v/>
      </c>
      <c r="H21" s="25" t="str">
        <f>'H1 | Hedge 1 | (BTC)1'!S21</f>
        <v/>
      </c>
      <c r="I21" s="39" t="str">
        <f>'H1 | Hedge 1 | (BTC)1'!U21</f>
        <v/>
      </c>
      <c r="J21" s="55"/>
      <c r="K21" s="55"/>
      <c r="L21" s="38" t="str">
        <f>'H2 | Hedge 2 | (BDC)2'!B21</f>
        <v>B5</v>
      </c>
      <c r="M21" s="25" t="str">
        <f>'H2 | Hedge 2 | (BDC)2'!C21</f>
        <v>B</v>
      </c>
      <c r="N21" s="25" t="str">
        <f>'H2 | Hedge 2 | (BDC)2'!H21</f>
        <v>C</v>
      </c>
      <c r="O21" s="25" t="str">
        <f>'H2 | Hedge 2 | (BDC)2'!O21</f>
        <v/>
      </c>
      <c r="P21" s="25" t="str">
        <f>IF(AH21="","",IF('H2 | Hedge 2 | (BDC)2'!X21="W","Y",IF('H2 | Hedge 2 | (BDC)2'!X21="L","N","")))</f>
        <v/>
      </c>
      <c r="Q21" s="25" t="str">
        <f>'H2 | Hedge 2 | (BDC)2'!AM21</f>
        <v/>
      </c>
      <c r="R21" s="25" t="str">
        <f>'H2 | Hedge 2 | (BDC)2'!S21</f>
        <v/>
      </c>
      <c r="S21" s="39" t="str">
        <f>'H2 | Hedge 2 | (BDC)2'!U21</f>
        <v/>
      </c>
      <c r="T21" s="55"/>
      <c r="U21" s="55"/>
      <c r="V21" s="35" t="str">
        <f>'H3 | Hedge 2 | (BDC)1'!B21</f>
        <v>P1</v>
      </c>
      <c r="W21" s="36" t="str">
        <f>'H3 | Hedge 2 | (BDC)1'!C21</f>
        <v/>
      </c>
      <c r="X21" s="36" t="str">
        <f>'H3 | Hedge 2 | (BDC)1'!H21</f>
        <v/>
      </c>
      <c r="Y21" s="36" t="str">
        <f>'H3 | Hedge 2 | (BDC)1'!O21</f>
        <v/>
      </c>
      <c r="Z21" s="36" t="str">
        <f>IF(AH21="","",IF('H3 | Hedge 2 | (BDC)1'!X21="W","Y",IF('H3 | Hedge 2 | (BDC)1'!X21="L","N","")))</f>
        <v/>
      </c>
      <c r="AA21" s="36" t="str">
        <f>'H3 | Hedge 2 | (BDC)1'!AM21</f>
        <v/>
      </c>
      <c r="AB21" s="36" t="str">
        <f>'H3 | Hedge 2 | (BDC)1'!S21</f>
        <v/>
      </c>
      <c r="AC21" s="37" t="str">
        <f>'H3 | Hedge 2 | (BDC)1'!U21</f>
        <v/>
      </c>
      <c r="AD21" s="55"/>
      <c r="AE21" s="55"/>
      <c r="AF21" s="55"/>
      <c r="AG21" s="55"/>
      <c r="AH21" s="132"/>
      <c r="AI21" s="107"/>
      <c r="AJ21" s="104" t="str" cm="1">
        <f t="array" aca="1" ref="AJ21" ca="1">IF(AH20="","",INDIRECT(VLOOKUP(DB21,General!X:Y,2,FALSE)&amp;CQ21))</f>
        <v/>
      </c>
      <c r="AK21" s="70" t="str">
        <f t="shared" ca="1" si="4"/>
        <v/>
      </c>
      <c r="AL21" s="70" t="str">
        <f ca="1">IF(AH20="","",VLOOKUP(DB21,General!U:V,2,FALSE))</f>
        <v>H3</v>
      </c>
      <c r="AM21" s="64" t="str" cm="1">
        <f t="array" aca="1" ref="AM21" ca="1">IF(AH20="","",INDIRECT(DB21&amp;CQ21))</f>
        <v>P1</v>
      </c>
      <c r="AN21" s="25" t="str">
        <f t="shared" si="0"/>
        <v/>
      </c>
      <c r="AO21" s="25" t="str">
        <f t="shared" si="5"/>
        <v/>
      </c>
      <c r="AP21" s="39" t="str">
        <f t="shared" si="1"/>
        <v/>
      </c>
      <c r="AQ21" s="55"/>
      <c r="AR21" s="55"/>
      <c r="AS21" s="55"/>
      <c r="AT21" s="35" t="str">
        <f>'H4 | Hedge 2 | (BDC)3'!B21</f>
        <v>P7</v>
      </c>
      <c r="AU21" s="36" t="str">
        <f>'H4 | Hedge 2 | (BDC)3'!C21</f>
        <v/>
      </c>
      <c r="AV21" s="36" t="str">
        <f>'H4 | Hedge 2 | (BDC)3'!H21</f>
        <v/>
      </c>
      <c r="AW21" s="36" t="str">
        <f>'H4 | Hedge 2 | (BDC)3'!O21</f>
        <v/>
      </c>
      <c r="AX21" s="36" t="str">
        <f>IF(AH21="","",IF('H4 | Hedge 2 | (BDC)3'!X21="W","Y",IF('H4 | Hedge 2 | (BDC)3'!X21="L","N","")))</f>
        <v/>
      </c>
      <c r="AY21" s="36" t="str">
        <f>'H4 | Hedge 2 | (BDC)3'!AM21</f>
        <v/>
      </c>
      <c r="AZ21" s="36" t="str">
        <f>'H4 | Hedge 2 | (BDC)3'!S21</f>
        <v/>
      </c>
      <c r="BA21" s="37" t="str">
        <f>'H4 | Hedge 2 | (BDC)3'!U21</f>
        <v/>
      </c>
      <c r="BB21" s="55"/>
      <c r="BC21" s="55"/>
      <c r="BD21" s="35" t="str">
        <f>'H5 | Hedge 1 | (BTC)2'!B21</f>
        <v>P1</v>
      </c>
      <c r="BE21" s="36" t="str">
        <f>'H5 | Hedge 1 | (BTC)2'!C21</f>
        <v/>
      </c>
      <c r="BF21" s="36" t="str">
        <f>'H5 | Hedge 1 | (BTC)2'!H21</f>
        <v/>
      </c>
      <c r="BG21" s="36" t="str">
        <f>'H5 | Hedge 1 | (BTC)2'!O21</f>
        <v/>
      </c>
      <c r="BH21" s="36" t="str">
        <f>IF(AH21="","",IF('H5 | Hedge 1 | (BTC)2'!X21="W","Y",IF('H5 | Hedge 1 | (BTC)2'!X21="L","N","")))</f>
        <v/>
      </c>
      <c r="BI21" s="36" t="str">
        <f>'H5 | Hedge 1 | (BTC)2'!AM21</f>
        <v/>
      </c>
      <c r="BJ21" s="36" t="str">
        <f>'H5 | Hedge 1 | (BTC)2'!S21</f>
        <v/>
      </c>
      <c r="BK21" s="37" t="str">
        <f>'H5 | Hedge 1 | (BTC)2'!U21</f>
        <v/>
      </c>
      <c r="BL21" s="55"/>
      <c r="BM21" s="55"/>
      <c r="BN21" s="35" t="str">
        <f>'H6 | Hedge 1 | (BTC)3'!B21</f>
        <v>P10</v>
      </c>
      <c r="BO21" s="36" t="str">
        <f>'H6 | Hedge 1 | (BTC)3'!C21</f>
        <v/>
      </c>
      <c r="BP21" s="36" t="str">
        <f>'H6 | Hedge 1 | (BTC)3'!H21</f>
        <v/>
      </c>
      <c r="BQ21" s="36" t="str">
        <f>'H6 | Hedge 1 | (BTC)3'!O21</f>
        <v/>
      </c>
      <c r="BR21" s="36" t="str">
        <f>IF(AH21="","",IF('H6 | Hedge 1 | (BTC)3'!X21="W","Y",IF('H6 | Hedge 1 | (BTC)3'!X21="L","N","")))</f>
        <v/>
      </c>
      <c r="BS21" s="36" t="str">
        <f>'H6 | Hedge 1 | (BTC)3'!AM21</f>
        <v/>
      </c>
      <c r="BT21" s="36" t="str">
        <f>'H6 | Hedge 1 | (BTC)3'!S21</f>
        <v/>
      </c>
      <c r="BU21" s="37" t="str">
        <f>'H6 | Hedge 1 | (BTC)3'!U21</f>
        <v/>
      </c>
      <c r="BV21" s="55"/>
      <c r="BW21" s="55"/>
      <c r="BX21" s="38" t="str">
        <f>'Hedge 7 | (BM1D)2'!B21</f>
        <v>B7</v>
      </c>
      <c r="BY21" s="25" t="str">
        <f>'Hedge 7 | (BM1D)2'!C21</f>
        <v/>
      </c>
      <c r="BZ21" s="25" t="str">
        <f>'Hedge 7 | (BM1D)2'!H21</f>
        <v>M1</v>
      </c>
      <c r="CA21" s="25" t="str">
        <f>'Hedge 7 | (BM1D)2'!O21</f>
        <v>B</v>
      </c>
      <c r="CB21" s="25" t="str">
        <f>IF(AH21="","",IF('Hedge 7 | (BM1D)2'!X21="W","Y",IF('Hedge 7 | (BM1D)2'!X21="L","N","")))</f>
        <v/>
      </c>
      <c r="CC21" s="25" t="str">
        <f>'Hedge 7 | (BM1D)2'!AM21</f>
        <v/>
      </c>
      <c r="CD21" s="25" t="str">
        <f>'Hedge 7 | (BM1D)2'!S21</f>
        <v/>
      </c>
      <c r="CE21" s="39" t="str">
        <f>'Hedge 7 | (BM1D)2'!U21</f>
        <v/>
      </c>
      <c r="CF21" s="55"/>
      <c r="CG21" s="55"/>
      <c r="CH21" s="1">
        <f ca="1">IF(AN21="",0,IFERROR(VLOOKUP(AN16&amp;AN17&amp;AN18&amp;AN19&amp;AN20&amp;AN21,General!I:J,2,FALSE),0))+AO20</f>
        <v>-2</v>
      </c>
      <c r="CI21" s="1">
        <v>-1000</v>
      </c>
      <c r="CJ21" s="1" t="str">
        <f t="shared" si="2"/>
        <v/>
      </c>
      <c r="CK21" s="1" t="str">
        <f t="shared" si="6"/>
        <v/>
      </c>
      <c r="CL21" s="1" t="str">
        <f t="shared" si="7"/>
        <v/>
      </c>
      <c r="CM21" s="1">
        <v>-1000</v>
      </c>
      <c r="CN21" s="1">
        <v>-1000</v>
      </c>
      <c r="CO21" s="1">
        <v>-1000</v>
      </c>
      <c r="CP21" s="1" t="str">
        <f t="shared" ref="CP21:CP23" ca="1" si="18">CP20</f>
        <v>V</v>
      </c>
      <c r="CQ21" s="1">
        <v>21</v>
      </c>
      <c r="CR21" s="1">
        <f t="shared" si="16"/>
        <v>16</v>
      </c>
      <c r="CS21" s="4" t="str" cm="1">
        <f t="array" ref="CS21">IFERROR(INDEX($CI$4:$CO$4,_xlfn.AGGREGATE(15,6,COLUMN($CI$4:$CO$4)-COLUMN($CH$1)/($CI$21:$CO$21=MAX($CI$21:$CO$21)),COLUMNS($CO$4:CO4))),"")</f>
        <v>B</v>
      </c>
      <c r="CT21" s="4" t="str" cm="1">
        <f t="array" ref="CT21">IFERROR(INDEX($CI$4:$CO$4,_xlfn.AGGREGATE(15,6,COLUMN($CI$4:$CO$4)-COLUMN($CH$1)/($CI$21:$CO$21=MAX($CI$21:$CO$21)),COLUMNS($CO$4:CP4))),"")</f>
        <v>BD</v>
      </c>
      <c r="CU21" s="4" t="str" cm="1">
        <f t="array" ref="CU21">IFERROR(INDEX($CI$4:$CO$4,_xlfn.AGGREGATE(15,6,COLUMN($CI$4:$CO$4)-COLUMN($CH$1)/($CI$21:$CO$21=MAX($CI$21:$CO$21)),COLUMNS($CO$4:CQ4))),"")</f>
        <v>BN</v>
      </c>
      <c r="CV21" s="4" t="str" cm="1">
        <f t="array" ref="CV21">IFERROR(INDEX($CI$4:$CO$4,_xlfn.AGGREGATE(15,6,COLUMN($CI$4:$CO$4)-COLUMN($CH$1)/($CI$21:$CO$21=MAX($CI$21:$CO$21)),COLUMNS($CO$4:CR4))),"")</f>
        <v>BX</v>
      </c>
      <c r="CW21" s="1" t="str">
        <f t="shared" ca="1" si="10"/>
        <v>BX</v>
      </c>
      <c r="DA21" s="1" t="str">
        <f t="shared" ca="1" si="11"/>
        <v>N</v>
      </c>
      <c r="DB21" s="1" t="str">
        <f t="shared" ca="1" si="15"/>
        <v>V</v>
      </c>
      <c r="DC21" s="1">
        <f>IF(DC16=4,1,DC16+1)</f>
        <v>3</v>
      </c>
      <c r="DD21" s="4" t="str">
        <f>IFERROR(VLOOKUP(CS21,General!R:S,2,FALSE),"")</f>
        <v>F</v>
      </c>
      <c r="DE21" s="4" t="str">
        <f>IFERROR(VLOOKUP(CT21,General!R:S,2,FALSE),"")</f>
        <v>BH</v>
      </c>
      <c r="DF21" s="4" t="str">
        <f>IFERROR(VLOOKUP(CU21,General!R:S,2,FALSE),"")</f>
        <v>BR</v>
      </c>
      <c r="DG21" s="4" t="str">
        <f>IFERROR(VLOOKUP(CV21,General!R:S,2,FALSE),"")</f>
        <v>CB</v>
      </c>
      <c r="DH21" s="4">
        <f ca="1">IF(CS21="",-1,COUNTIF(INDIRECT(DD21&amp;$CQ$10):INDIRECT(DD21&amp;CQ21),"Y"))</f>
        <v>2</v>
      </c>
      <c r="DI21" s="4">
        <f ca="1">IF(CT21="",-1,COUNTIF(INDIRECT(DE21&amp;$CQ$10):INDIRECT(DE21&amp;CQ21),"Y"))</f>
        <v>4</v>
      </c>
      <c r="DJ21" s="4">
        <f ca="1">IF(CU21="",-1,COUNTIF(INDIRECT(DF21&amp;$CQ$10):INDIRECT(DF21&amp;CQ21),"Y"))</f>
        <v>5</v>
      </c>
      <c r="DK21" s="4">
        <f ca="1">IF(CV21="",-1,COUNTIF(INDIRECT(DG21&amp;$CQ$10):INDIRECT(DG21&amp;CQ21),"Y"))</f>
        <v>5</v>
      </c>
      <c r="DL21" s="4" t="str" cm="1">
        <f t="array" aca="1" ref="DL21" ca="1">IFERROR(INDEX($CS$21:$CV$21,_xlfn.AGGREGATE(15,6,COLUMN($CS$21:$CV$21)-COLUMN($CR$21)/($DH$21:$DK$21=MAX($DH$21:$DK$21)),COLUMNS($CS$21:CS21))),"")</f>
        <v>BN</v>
      </c>
      <c r="DM21" s="4" t="str" cm="1">
        <f t="array" aca="1" ref="DM21" ca="1">IFERROR(INDEX($CS$21:$CV$21,_xlfn.AGGREGATE(15,6,COLUMN($CS$21:$CV$21)-COLUMN($CR$21)/($DH$21:$DK$21=MAX($DH$21:$DK$21)),COLUMNS($CS$21:CT21))),"")</f>
        <v>BX</v>
      </c>
      <c r="DN21" s="4" t="str" cm="1">
        <f t="array" aca="1" ref="DN21" ca="1">IFERROR(INDEX($CS$21:$CV$21,_xlfn.AGGREGATE(15,6,COLUMN($CS$21:$CV$21)-COLUMN($CR$21)/($DH$21:$DK$21=MAX($DH$21:$DK$21)),COLUMNS($CS$21:CU21))),"")</f>
        <v/>
      </c>
      <c r="DO21" s="4" t="str" cm="1">
        <f t="array" aca="1" ref="DO21" ca="1">IFERROR(INDEX($CS$21:$CV$21,_xlfn.AGGREGATE(15,6,COLUMN($CS$21:$CV$21)-COLUMN($CR$21)/($DH$21:$DK$21=MAX($DH$21:$DK$21)),COLUMNS($CS$21:CV21))),"")</f>
        <v/>
      </c>
      <c r="DP21" s="1">
        <f t="shared" ca="1" si="12"/>
        <v>2</v>
      </c>
      <c r="DQ21" s="75">
        <f t="shared" ca="1" si="13"/>
        <v>3</v>
      </c>
      <c r="DR21" s="4" t="str">
        <f t="shared" ca="1" si="14"/>
        <v>BX</v>
      </c>
      <c r="DS21" s="1" t="str">
        <f t="shared" si="9"/>
        <v>F21</v>
      </c>
    </row>
    <row r="22" spans="1:123" ht="26.25" customHeight="1" thickBot="1">
      <c r="A22" s="1">
        <v>13</v>
      </c>
      <c r="B22" s="38" t="str">
        <f>'H1 | Hedge 1 | (BTC)1'!B22</f>
        <v/>
      </c>
      <c r="C22" s="25" t="str">
        <f>'H1 | Hedge 1 | (BTC)1'!C22</f>
        <v/>
      </c>
      <c r="D22" s="25" t="str">
        <f>'H1 | Hedge 1 | (BTC)1'!H22</f>
        <v/>
      </c>
      <c r="E22" s="25" t="str">
        <f>'H1 | Hedge 1 | (BTC)1'!O22</f>
        <v/>
      </c>
      <c r="F22" s="25" t="str">
        <f>IF(AH22="","",IF('H1 | Hedge 1 | (BTC)1'!X22="W","Y",IF('H1 | Hedge 1 | (BTC)1'!X22="L","N","")))</f>
        <v/>
      </c>
      <c r="G22" s="25" t="str">
        <f>'H1 | Hedge 1 | (BTC)1'!AM22</f>
        <v/>
      </c>
      <c r="H22" s="25" t="str">
        <f>'H1 | Hedge 1 | (BTC)1'!S22</f>
        <v/>
      </c>
      <c r="I22" s="39" t="str">
        <f>'H1 | Hedge 1 | (BTC)1'!U22</f>
        <v/>
      </c>
      <c r="J22" s="55"/>
      <c r="K22" s="55"/>
      <c r="L22" s="38" t="str">
        <f>'H2 | Hedge 2 | (BDC)2'!B22</f>
        <v/>
      </c>
      <c r="M22" s="25" t="str">
        <f>'H2 | Hedge 2 | (BDC)2'!C22</f>
        <v/>
      </c>
      <c r="N22" s="25" t="str">
        <f>'H2 | Hedge 2 | (BDC)2'!H22</f>
        <v/>
      </c>
      <c r="O22" s="25" t="str">
        <f>'H2 | Hedge 2 | (BDC)2'!O22</f>
        <v/>
      </c>
      <c r="P22" s="25" t="str">
        <f>IF(AH22="","",IF('H2 | Hedge 2 | (BDC)2'!X22="W","Y",IF('H2 | Hedge 2 | (BDC)2'!X22="L","N","")))</f>
        <v/>
      </c>
      <c r="Q22" s="25" t="str">
        <f>'H2 | Hedge 2 | (BDC)2'!AM22</f>
        <v/>
      </c>
      <c r="R22" s="25" t="str">
        <f>'H2 | Hedge 2 | (BDC)2'!S22</f>
        <v/>
      </c>
      <c r="S22" s="39" t="str">
        <f>'H2 | Hedge 2 | (BDC)2'!U22</f>
        <v/>
      </c>
      <c r="T22" s="55"/>
      <c r="U22" s="55"/>
      <c r="V22" s="35" t="str">
        <f>'H3 | Hedge 2 | (BDC)1'!B22</f>
        <v/>
      </c>
      <c r="W22" s="36" t="str">
        <f>'H3 | Hedge 2 | (BDC)1'!C22</f>
        <v/>
      </c>
      <c r="X22" s="36" t="str">
        <f>'H3 | Hedge 2 | (BDC)1'!H22</f>
        <v/>
      </c>
      <c r="Y22" s="36" t="str">
        <f>'H3 | Hedge 2 | (BDC)1'!O22</f>
        <v/>
      </c>
      <c r="Z22" s="36" t="str">
        <f>IF(AH22="","",IF('H3 | Hedge 2 | (BDC)1'!X22="W","Y",IF('H3 | Hedge 2 | (BDC)1'!X22="L","N","")))</f>
        <v/>
      </c>
      <c r="AA22" s="36" t="str">
        <f>'H3 | Hedge 2 | (BDC)1'!AM22</f>
        <v/>
      </c>
      <c r="AB22" s="36" t="str">
        <f>'H3 | Hedge 2 | (BDC)1'!S22</f>
        <v/>
      </c>
      <c r="AC22" s="37" t="str">
        <f>'H3 | Hedge 2 | (BDC)1'!U22</f>
        <v/>
      </c>
      <c r="AD22" s="55"/>
      <c r="AE22" s="55"/>
      <c r="AF22" s="55"/>
      <c r="AG22" s="55"/>
      <c r="AH22" s="132"/>
      <c r="AI22" s="107"/>
      <c r="AJ22" s="104" t="str" cm="1">
        <f t="array" aca="1" ref="AJ22" ca="1">IF(AH21="","",INDIRECT(VLOOKUP(DB22,General!X:Y,2,FALSE)&amp;CQ22))</f>
        <v/>
      </c>
      <c r="AK22" s="70" t="str">
        <f t="shared" si="4"/>
        <v/>
      </c>
      <c r="AL22" s="70" t="str">
        <f>IF(AH21="","",VLOOKUP(DB22,General!U:V,2,FALSE))</f>
        <v/>
      </c>
      <c r="AM22" s="64" t="str" cm="1">
        <f t="array" aca="1" ref="AM22" ca="1">IF(AH21="","",INDIRECT(DB22&amp;CQ22))</f>
        <v/>
      </c>
      <c r="AN22" s="25" t="str">
        <f t="shared" si="0"/>
        <v/>
      </c>
      <c r="AO22" s="25" t="str">
        <f t="shared" si="5"/>
        <v/>
      </c>
      <c r="AP22" s="39" t="str">
        <f t="shared" si="1"/>
        <v/>
      </c>
      <c r="AQ22" s="55"/>
      <c r="AR22" s="55"/>
      <c r="AS22" s="55"/>
      <c r="AT22" s="35" t="str">
        <f>'H4 | Hedge 2 | (BDC)3'!B22</f>
        <v/>
      </c>
      <c r="AU22" s="36" t="str">
        <f>'H4 | Hedge 2 | (BDC)3'!C22</f>
        <v/>
      </c>
      <c r="AV22" s="36" t="str">
        <f>'H4 | Hedge 2 | (BDC)3'!H22</f>
        <v/>
      </c>
      <c r="AW22" s="36" t="str">
        <f>'H4 | Hedge 2 | (BDC)3'!O22</f>
        <v/>
      </c>
      <c r="AX22" s="36" t="str">
        <f>IF(AH22="","",IF('H4 | Hedge 2 | (BDC)3'!X22="W","Y",IF('H4 | Hedge 2 | (BDC)3'!X22="L","N","")))</f>
        <v/>
      </c>
      <c r="AY22" s="36" t="str">
        <f>'H4 | Hedge 2 | (BDC)3'!AM22</f>
        <v/>
      </c>
      <c r="AZ22" s="36" t="str">
        <f>'H4 | Hedge 2 | (BDC)3'!S22</f>
        <v/>
      </c>
      <c r="BA22" s="37" t="str">
        <f>'H4 | Hedge 2 | (BDC)3'!U22</f>
        <v/>
      </c>
      <c r="BB22" s="55"/>
      <c r="BC22" s="55"/>
      <c r="BD22" s="35" t="str">
        <f>'H5 | Hedge 1 | (BTC)2'!B22</f>
        <v/>
      </c>
      <c r="BE22" s="36" t="str">
        <f>'H5 | Hedge 1 | (BTC)2'!C22</f>
        <v/>
      </c>
      <c r="BF22" s="36" t="str">
        <f>'H5 | Hedge 1 | (BTC)2'!H22</f>
        <v/>
      </c>
      <c r="BG22" s="36" t="str">
        <f>'H5 | Hedge 1 | (BTC)2'!O22</f>
        <v/>
      </c>
      <c r="BH22" s="36" t="str">
        <f>IF(AH22="","",IF('H5 | Hedge 1 | (BTC)2'!X22="W","Y",IF('H5 | Hedge 1 | (BTC)2'!X22="L","N","")))</f>
        <v/>
      </c>
      <c r="BI22" s="36" t="str">
        <f>'H5 | Hedge 1 | (BTC)2'!AM22</f>
        <v/>
      </c>
      <c r="BJ22" s="36" t="str">
        <f>'H5 | Hedge 1 | (BTC)2'!S22</f>
        <v/>
      </c>
      <c r="BK22" s="37" t="str">
        <f>'H5 | Hedge 1 | (BTC)2'!U22</f>
        <v/>
      </c>
      <c r="BL22" s="55"/>
      <c r="BM22" s="55"/>
      <c r="BN22" s="35" t="str">
        <f>'H6 | Hedge 1 | (BTC)3'!B22</f>
        <v/>
      </c>
      <c r="BO22" s="36" t="str">
        <f>'H6 | Hedge 1 | (BTC)3'!C22</f>
        <v/>
      </c>
      <c r="BP22" s="36" t="str">
        <f>'H6 | Hedge 1 | (BTC)3'!H22</f>
        <v/>
      </c>
      <c r="BQ22" s="36" t="str">
        <f>'H6 | Hedge 1 | (BTC)3'!O22</f>
        <v/>
      </c>
      <c r="BR22" s="36" t="str">
        <f>IF(AH22="","",IF('H6 | Hedge 1 | (BTC)3'!X22="W","Y",IF('H6 | Hedge 1 | (BTC)3'!X22="L","N","")))</f>
        <v/>
      </c>
      <c r="BS22" s="36" t="str">
        <f>'H6 | Hedge 1 | (BTC)3'!AM22</f>
        <v/>
      </c>
      <c r="BT22" s="36" t="str">
        <f>'H6 | Hedge 1 | (BTC)3'!S22</f>
        <v/>
      </c>
      <c r="BU22" s="37" t="str">
        <f>'H6 | Hedge 1 | (BTC)3'!U22</f>
        <v/>
      </c>
      <c r="BV22" s="55"/>
      <c r="BW22" s="55"/>
      <c r="BX22" s="38" t="str">
        <f>'Hedge 7 | (BM1D)2'!B22</f>
        <v/>
      </c>
      <c r="BY22" s="25" t="str">
        <f>'Hedge 7 | (BM1D)2'!C22</f>
        <v/>
      </c>
      <c r="BZ22" s="25" t="str">
        <f>'Hedge 7 | (BM1D)2'!H22</f>
        <v/>
      </c>
      <c r="CA22" s="25" t="str">
        <f>'Hedge 7 | (BM1D)2'!O22</f>
        <v/>
      </c>
      <c r="CB22" s="25" t="str">
        <f>IF(AH22="","",IF('Hedge 7 | (BM1D)2'!X22="W","Y",IF('Hedge 7 | (BM1D)2'!X22="L","N","")))</f>
        <v/>
      </c>
      <c r="CC22" s="25" t="str">
        <f>'Hedge 7 | (BM1D)2'!AM22</f>
        <v/>
      </c>
      <c r="CD22" s="25" t="str">
        <f>'Hedge 7 | (BM1D)2'!S22</f>
        <v/>
      </c>
      <c r="CE22" s="39" t="str">
        <f>'Hedge 7 | (BM1D)2'!U22</f>
        <v/>
      </c>
      <c r="CF22" s="55"/>
      <c r="CG22" s="55"/>
      <c r="CH22" s="1" t="e">
        <f>IF(AN22="",0,IFERROR(VLOOKUP(AN17&amp;AN18&amp;AN19&amp;AN20&amp;AN21&amp;AN22,General!I:J,2,FALSE),0))+AO21</f>
        <v>#VALUE!</v>
      </c>
      <c r="CI22" s="1">
        <v>-1000</v>
      </c>
      <c r="CJ22" s="1" t="str">
        <f t="shared" si="2"/>
        <v/>
      </c>
      <c r="CK22" s="1" t="str">
        <f t="shared" si="6"/>
        <v/>
      </c>
      <c r="CL22" s="1" t="str">
        <f t="shared" si="7"/>
        <v/>
      </c>
      <c r="CM22" s="1">
        <v>-1000</v>
      </c>
      <c r="CN22" s="1">
        <v>-1000</v>
      </c>
      <c r="CO22" s="1">
        <v>-1000</v>
      </c>
      <c r="CP22" s="1" t="str">
        <f t="shared" ca="1" si="18"/>
        <v>V</v>
      </c>
      <c r="CQ22" s="1">
        <v>22</v>
      </c>
      <c r="CR22" s="1">
        <f t="shared" si="16"/>
        <v>17</v>
      </c>
      <c r="CS22" s="4" t="str" cm="1">
        <f t="array" ref="CS22">IFERROR(INDEX($CI$4:$CO$4,_xlfn.AGGREGATE(15,6,COLUMN($CI$4:$CO$4)-COLUMN($CH$1)/($CI$22:$CO$22=MAX($CI$22:$CO$22)),COLUMNS($CO$4:CO4))),"")</f>
        <v>B</v>
      </c>
      <c r="CT22" s="4" t="str" cm="1">
        <f t="array" ref="CT22">IFERROR(INDEX($CI$4:$CO$4,_xlfn.AGGREGATE(15,6,COLUMN($CI$4:$CO$4)-COLUMN($CH$1)/($CI$22:$CO$22=MAX($CI$22:$CO$22)),COLUMNS($CO$4:CP4))),"")</f>
        <v>BD</v>
      </c>
      <c r="CU22" s="4" t="str" cm="1">
        <f t="array" ref="CU22">IFERROR(INDEX($CI$4:$CO$4,_xlfn.AGGREGATE(15,6,COLUMN($CI$4:$CO$4)-COLUMN($CH$1)/($CI$22:$CO$22=MAX($CI$22:$CO$22)),COLUMNS($CO$4:CQ4))),"")</f>
        <v>BN</v>
      </c>
      <c r="CV22" s="4" t="str" cm="1">
        <f t="array" ref="CV22">IFERROR(INDEX($CI$4:$CO$4,_xlfn.AGGREGATE(15,6,COLUMN($CI$4:$CO$4)-COLUMN($CH$1)/($CI$22:$CO$22=MAX($CI$22:$CO$22)),COLUMNS($CO$4:CR4))),"")</f>
        <v>BX</v>
      </c>
      <c r="CW22" s="1" t="str">
        <f t="shared" ca="1" si="10"/>
        <v>BX</v>
      </c>
      <c r="DA22" s="1" t="str">
        <f t="shared" ca="1" si="11"/>
        <v>R</v>
      </c>
      <c r="DB22" s="1" t="str">
        <f t="shared" ca="1" si="15"/>
        <v>BX</v>
      </c>
      <c r="DD22" s="4" t="str">
        <f>IFERROR(VLOOKUP(CS22,General!R:S,2,FALSE),"")</f>
        <v>F</v>
      </c>
      <c r="DE22" s="4" t="str">
        <f>IFERROR(VLOOKUP(CT22,General!R:S,2,FALSE),"")</f>
        <v>BH</v>
      </c>
      <c r="DF22" s="4" t="str">
        <f>IFERROR(VLOOKUP(CU22,General!R:S,2,FALSE),"")</f>
        <v>BR</v>
      </c>
      <c r="DG22" s="4" t="str">
        <f>IFERROR(VLOOKUP(CV22,General!R:S,2,FALSE),"")</f>
        <v>CB</v>
      </c>
      <c r="DH22" s="4">
        <f ca="1">IF(CS22="",-1,COUNTIF(INDIRECT(DD22&amp;$CQ$10):INDIRECT(DD22&amp;CQ22),"Y"))</f>
        <v>2</v>
      </c>
      <c r="DI22" s="4">
        <f ca="1">IF(CT22="",-1,COUNTIF(INDIRECT(DE22&amp;$CQ$10):INDIRECT(DE22&amp;CQ22),"Y"))</f>
        <v>4</v>
      </c>
      <c r="DJ22" s="4">
        <f ca="1">IF(CU22="",-1,COUNTIF(INDIRECT(DF22&amp;$CQ$10):INDIRECT(DF22&amp;CQ22),"Y"))</f>
        <v>5</v>
      </c>
      <c r="DK22" s="4">
        <f ca="1">IF(CV22="",-1,COUNTIF(INDIRECT(DG22&amp;$CQ$10):INDIRECT(DG22&amp;CQ22),"Y"))</f>
        <v>5</v>
      </c>
      <c r="DL22" s="4" t="str" cm="1">
        <f t="array" aca="1" ref="DL22" ca="1">IFERROR(INDEX($CS$22:$CV$22,_xlfn.AGGREGATE(15,6,COLUMN($CS$22:$CV$22)-COLUMN($CR$22)/($DH$22:$DK$22=MAX($DH$22:$DK$22)),COLUMNS($CS$22:CS22))),"")</f>
        <v>BN</v>
      </c>
      <c r="DM22" s="4" t="str" cm="1">
        <f t="array" aca="1" ref="DM22" ca="1">IFERROR(INDEX($CS$22:$CV$22,_xlfn.AGGREGATE(15,6,COLUMN($CS$22:$CV$22)-COLUMN($CR$22)/($DH$22:$DK$22=MAX($DH$22:$DK$22)),COLUMNS($CS$22:CT22))),"")</f>
        <v>BX</v>
      </c>
      <c r="DN22" s="4" t="str" cm="1">
        <f t="array" aca="1" ref="DN22" ca="1">IFERROR(INDEX($CS$22:$CV$22,_xlfn.AGGREGATE(15,6,COLUMN($CS$22:$CV$22)-COLUMN($CR$22)/($DH$22:$DK$22=MAX($DH$22:$DK$22)),COLUMNS($CS$22:CU22))),"")</f>
        <v/>
      </c>
      <c r="DO22" s="4" t="str" cm="1">
        <f t="array" aca="1" ref="DO22" ca="1">IFERROR(INDEX($CS$22:$CV$22,_xlfn.AGGREGATE(15,6,COLUMN($CS$22:$CV$22)-COLUMN($CR$22)/($DH$22:$DK$22=MAX($DH$22:$DK$22)),COLUMNS($CS$22:CV22))),"")</f>
        <v/>
      </c>
      <c r="DP22" s="1">
        <f t="shared" ca="1" si="12"/>
        <v>2</v>
      </c>
      <c r="DQ22" s="75">
        <f t="shared" ca="1" si="13"/>
        <v>0</v>
      </c>
      <c r="DR22" s="4" t="str">
        <f t="shared" ca="1" si="14"/>
        <v>BX</v>
      </c>
      <c r="DS22" s="1" t="str">
        <f t="shared" si="9"/>
        <v>F22</v>
      </c>
    </row>
    <row r="23" spans="1:123" ht="26.25" customHeight="1" thickBot="1">
      <c r="A23" s="1">
        <v>14</v>
      </c>
      <c r="B23" s="38" t="str">
        <f>'H1 | Hedge 1 | (BTC)1'!B23</f>
        <v/>
      </c>
      <c r="C23" s="25" t="str">
        <f>'H1 | Hedge 1 | (BTC)1'!C23</f>
        <v/>
      </c>
      <c r="D23" s="25" t="str">
        <f>'H1 | Hedge 1 | (BTC)1'!H23</f>
        <v/>
      </c>
      <c r="E23" s="25" t="str">
        <f>'H1 | Hedge 1 | (BTC)1'!O23</f>
        <v/>
      </c>
      <c r="F23" s="25" t="str">
        <f>IF(AH23="","",IF('H1 | Hedge 1 | (BTC)1'!X23="W","Y",IF('H1 | Hedge 1 | (BTC)1'!X23="L","N","")))</f>
        <v/>
      </c>
      <c r="G23" s="25" t="str">
        <f>'H1 | Hedge 1 | (BTC)1'!AM23</f>
        <v/>
      </c>
      <c r="H23" s="25" t="str">
        <f>'H1 | Hedge 1 | (BTC)1'!S23</f>
        <v/>
      </c>
      <c r="I23" s="39" t="str">
        <f>'H1 | Hedge 1 | (BTC)1'!U23</f>
        <v/>
      </c>
      <c r="J23" s="55"/>
      <c r="K23" s="55"/>
      <c r="L23" s="38" t="str">
        <f>'H2 | Hedge 2 | (BDC)2'!B23</f>
        <v/>
      </c>
      <c r="M23" s="25" t="str">
        <f>'H2 | Hedge 2 | (BDC)2'!C23</f>
        <v/>
      </c>
      <c r="N23" s="25" t="str">
        <f>'H2 | Hedge 2 | (BDC)2'!H23</f>
        <v/>
      </c>
      <c r="O23" s="25" t="str">
        <f>'H2 | Hedge 2 | (BDC)2'!O23</f>
        <v/>
      </c>
      <c r="P23" s="25" t="str">
        <f>IF(AH23="","",IF('H2 | Hedge 2 | (BDC)2'!X23="W","Y",IF('H2 | Hedge 2 | (BDC)2'!X23="L","N","")))</f>
        <v/>
      </c>
      <c r="Q23" s="25" t="str">
        <f>'H2 | Hedge 2 | (BDC)2'!AM23</f>
        <v/>
      </c>
      <c r="R23" s="25" t="str">
        <f>'H2 | Hedge 2 | (BDC)2'!S23</f>
        <v/>
      </c>
      <c r="S23" s="39" t="str">
        <f>'H2 | Hedge 2 | (BDC)2'!U23</f>
        <v/>
      </c>
      <c r="T23" s="55"/>
      <c r="U23" s="55"/>
      <c r="V23" s="35" t="str">
        <f>'H3 | Hedge 2 | (BDC)1'!B23</f>
        <v/>
      </c>
      <c r="W23" s="36" t="str">
        <f>'H3 | Hedge 2 | (BDC)1'!C23</f>
        <v/>
      </c>
      <c r="X23" s="36" t="str">
        <f>'H3 | Hedge 2 | (BDC)1'!H23</f>
        <v/>
      </c>
      <c r="Y23" s="36" t="str">
        <f>'H3 | Hedge 2 | (BDC)1'!O23</f>
        <v/>
      </c>
      <c r="Z23" s="36" t="str">
        <f>IF(AH23="","",IF('H3 | Hedge 2 | (BDC)1'!X23="W","Y",IF('H3 | Hedge 2 | (BDC)1'!X23="L","N","")))</f>
        <v/>
      </c>
      <c r="AA23" s="36" t="str">
        <f>'H3 | Hedge 2 | (BDC)1'!AM23</f>
        <v/>
      </c>
      <c r="AB23" s="36" t="str">
        <f>'H3 | Hedge 2 | (BDC)1'!S23</f>
        <v/>
      </c>
      <c r="AC23" s="37" t="str">
        <f>'H3 | Hedge 2 | (BDC)1'!U23</f>
        <v/>
      </c>
      <c r="AD23" s="55"/>
      <c r="AE23" s="55"/>
      <c r="AF23" s="55"/>
      <c r="AG23" s="55"/>
      <c r="AH23" s="132"/>
      <c r="AI23" s="107"/>
      <c r="AJ23" s="104" t="str" cm="1">
        <f t="array" aca="1" ref="AJ23" ca="1">IF(AH22="","",INDIRECT(VLOOKUP(DB23,General!X:Y,2,FALSE)&amp;CQ23))</f>
        <v/>
      </c>
      <c r="AK23" s="70" t="str">
        <f t="shared" si="4"/>
        <v/>
      </c>
      <c r="AL23" s="70" t="str">
        <f>IF(AH22="","",VLOOKUP(DB23,General!U:V,2,FALSE))</f>
        <v/>
      </c>
      <c r="AM23" s="64" t="str" cm="1">
        <f t="array" aca="1" ref="AM23" ca="1">IF(AH22="","",INDIRECT(DB23&amp;CQ23))</f>
        <v/>
      </c>
      <c r="AN23" s="25" t="str">
        <f t="shared" si="0"/>
        <v/>
      </c>
      <c r="AO23" s="25" t="str">
        <f t="shared" si="5"/>
        <v/>
      </c>
      <c r="AP23" s="39" t="str">
        <f t="shared" si="1"/>
        <v/>
      </c>
      <c r="AQ23" s="55"/>
      <c r="AR23" s="55"/>
      <c r="AS23" s="55"/>
      <c r="AT23" s="35" t="str">
        <f>'H4 | Hedge 2 | (BDC)3'!B23</f>
        <v/>
      </c>
      <c r="AU23" s="36" t="str">
        <f>'H4 | Hedge 2 | (BDC)3'!C23</f>
        <v/>
      </c>
      <c r="AV23" s="36" t="str">
        <f>'H4 | Hedge 2 | (BDC)3'!H23</f>
        <v/>
      </c>
      <c r="AW23" s="36" t="str">
        <f>'H4 | Hedge 2 | (BDC)3'!O23</f>
        <v/>
      </c>
      <c r="AX23" s="36" t="str">
        <f>IF(AH23="","",IF('H4 | Hedge 2 | (BDC)3'!X23="W","Y",IF('H4 | Hedge 2 | (BDC)3'!X23="L","N","")))</f>
        <v/>
      </c>
      <c r="AY23" s="36" t="str">
        <f>'H4 | Hedge 2 | (BDC)3'!AM23</f>
        <v/>
      </c>
      <c r="AZ23" s="36" t="str">
        <f>'H4 | Hedge 2 | (BDC)3'!S23</f>
        <v/>
      </c>
      <c r="BA23" s="37" t="str">
        <f>'H4 | Hedge 2 | (BDC)3'!U23</f>
        <v/>
      </c>
      <c r="BB23" s="55"/>
      <c r="BC23" s="55"/>
      <c r="BD23" s="35" t="str">
        <f>'H5 | Hedge 1 | (BTC)2'!B23</f>
        <v/>
      </c>
      <c r="BE23" s="36" t="str">
        <f>'H5 | Hedge 1 | (BTC)2'!C23</f>
        <v/>
      </c>
      <c r="BF23" s="36" t="str">
        <f>'H5 | Hedge 1 | (BTC)2'!H23</f>
        <v/>
      </c>
      <c r="BG23" s="36" t="str">
        <f>'H5 | Hedge 1 | (BTC)2'!O23</f>
        <v/>
      </c>
      <c r="BH23" s="36" t="str">
        <f>IF(AH23="","",IF('H5 | Hedge 1 | (BTC)2'!X23="W","Y",IF('H5 | Hedge 1 | (BTC)2'!X23="L","N","")))</f>
        <v/>
      </c>
      <c r="BI23" s="36" t="str">
        <f>'H5 | Hedge 1 | (BTC)2'!AM23</f>
        <v/>
      </c>
      <c r="BJ23" s="36" t="str">
        <f>'H5 | Hedge 1 | (BTC)2'!S23</f>
        <v/>
      </c>
      <c r="BK23" s="37" t="str">
        <f>'H5 | Hedge 1 | (BTC)2'!U23</f>
        <v/>
      </c>
      <c r="BL23" s="55"/>
      <c r="BM23" s="55"/>
      <c r="BN23" s="35" t="str">
        <f>'H6 | Hedge 1 | (BTC)3'!B23</f>
        <v/>
      </c>
      <c r="BO23" s="36" t="str">
        <f>'H6 | Hedge 1 | (BTC)3'!C23</f>
        <v/>
      </c>
      <c r="BP23" s="36" t="str">
        <f>'H6 | Hedge 1 | (BTC)3'!H23</f>
        <v/>
      </c>
      <c r="BQ23" s="36" t="str">
        <f>'H6 | Hedge 1 | (BTC)3'!O23</f>
        <v/>
      </c>
      <c r="BR23" s="36" t="str">
        <f>IF(AH23="","",IF('H6 | Hedge 1 | (BTC)3'!X23="W","Y",IF('H6 | Hedge 1 | (BTC)3'!X23="L","N","")))</f>
        <v/>
      </c>
      <c r="BS23" s="36" t="str">
        <f>'H6 | Hedge 1 | (BTC)3'!AM23</f>
        <v/>
      </c>
      <c r="BT23" s="36" t="str">
        <f>'H6 | Hedge 1 | (BTC)3'!S23</f>
        <v/>
      </c>
      <c r="BU23" s="37" t="str">
        <f>'H6 | Hedge 1 | (BTC)3'!U23</f>
        <v/>
      </c>
      <c r="BV23" s="55"/>
      <c r="BW23" s="55"/>
      <c r="BX23" s="38" t="str">
        <f>'Hedge 7 | (BM1D)2'!B23</f>
        <v/>
      </c>
      <c r="BY23" s="25" t="str">
        <f>'Hedge 7 | (BM1D)2'!C23</f>
        <v/>
      </c>
      <c r="BZ23" s="25" t="str">
        <f>'Hedge 7 | (BM1D)2'!H23</f>
        <v/>
      </c>
      <c r="CA23" s="25" t="str">
        <f>'Hedge 7 | (BM1D)2'!O23</f>
        <v/>
      </c>
      <c r="CB23" s="25" t="str">
        <f>IF(AH23="","",IF('Hedge 7 | (BM1D)2'!X23="W","Y",IF('Hedge 7 | (BM1D)2'!X23="L","N","")))</f>
        <v/>
      </c>
      <c r="CC23" s="25" t="str">
        <f>'Hedge 7 | (BM1D)2'!AM23</f>
        <v/>
      </c>
      <c r="CD23" s="25" t="str">
        <f>'Hedge 7 | (BM1D)2'!S23</f>
        <v/>
      </c>
      <c r="CE23" s="39" t="str">
        <f>'Hedge 7 | (BM1D)2'!U23</f>
        <v/>
      </c>
      <c r="CF23" s="55"/>
      <c r="CG23" s="55"/>
      <c r="CH23" s="1" t="e">
        <f>IF(AN23="",0,IFERROR(VLOOKUP(AN18&amp;AN19&amp;AN20&amp;AN21&amp;AN22&amp;AN23,General!I:J,2,FALSE),0))+AO22</f>
        <v>#VALUE!</v>
      </c>
      <c r="CI23" s="1">
        <v>-1000</v>
      </c>
      <c r="CJ23" s="1" t="str">
        <f t="shared" si="2"/>
        <v/>
      </c>
      <c r="CK23" s="1" t="str">
        <f t="shared" si="6"/>
        <v/>
      </c>
      <c r="CL23" s="1" t="str">
        <f t="shared" si="7"/>
        <v/>
      </c>
      <c r="CM23" s="1">
        <v>-1000</v>
      </c>
      <c r="CN23" s="1">
        <v>-1000</v>
      </c>
      <c r="CO23" s="1">
        <v>-1000</v>
      </c>
      <c r="CP23" s="1" t="str">
        <f t="shared" ca="1" si="18"/>
        <v>V</v>
      </c>
      <c r="CQ23" s="1">
        <v>23</v>
      </c>
      <c r="CR23" s="1">
        <f t="shared" si="16"/>
        <v>18</v>
      </c>
      <c r="CS23" s="4" t="str" cm="1">
        <f t="array" ref="CS23">IFERROR(INDEX($CI$4:$CO$4,_xlfn.AGGREGATE(15,6,COLUMN($CI$4:$CO$4)-COLUMN($CH$1)/($CI$23:$CO$23=MAX($CI$23:$CO$23)),COLUMNS($CO$4:CO4))),"")</f>
        <v>B</v>
      </c>
      <c r="CT23" s="4" t="str" cm="1">
        <f t="array" ref="CT23">IFERROR(INDEX($CI$4:$CO$4,_xlfn.AGGREGATE(15,6,COLUMN($CI$4:$CO$4)-COLUMN($CH$1)/($CI$23:$CO$23=MAX($CI$23:$CO$23)),COLUMNS($CO$4:CP4))),"")</f>
        <v>BD</v>
      </c>
      <c r="CU23" s="4" t="str" cm="1">
        <f t="array" ref="CU23">IFERROR(INDEX($CI$4:$CO$4,_xlfn.AGGREGATE(15,6,COLUMN($CI$4:$CO$4)-COLUMN($CH$1)/($CI$23:$CO$23=MAX($CI$23:$CO$23)),COLUMNS($CO$4:CQ4))),"")</f>
        <v>BN</v>
      </c>
      <c r="CV23" s="4" t="str" cm="1">
        <f t="array" ref="CV23">IFERROR(INDEX($CI$4:$CO$4,_xlfn.AGGREGATE(15,6,COLUMN($CI$4:$CO$4)-COLUMN($CH$1)/($CI$23:$CO$23=MAX($CI$23:$CO$23)),COLUMNS($CO$4:CR4))),"")</f>
        <v>BX</v>
      </c>
      <c r="CW23" s="1" t="str">
        <f t="shared" ca="1" si="10"/>
        <v>BX</v>
      </c>
      <c r="CX23" s="1" t="str" cm="1">
        <f t="array" ref="CX23">IFERROR(INDEX($CS$24:$CV$24,_xlfn.AGGREGATE(15,6,COLUMN($CS$24:$CV$24)-COLUMN($CR$24)/($CS$23:$CV$23=MAX($CS$23:$CV$23)),COLUMNS($CS$24:CT24))),"")</f>
        <v/>
      </c>
      <c r="CY23" s="1" t="str" cm="1">
        <f t="array" ref="CY23">IFERROR(INDEX($CS$24:$CV$24,_xlfn.AGGREGATE(15,6,COLUMN($CS$24:$CV$24)-COLUMN($CR$24)/($CS$23:$CV$23=MAX($CS$23:$CV$23)),COLUMNS($CS$24:CU24))),"")</f>
        <v/>
      </c>
      <c r="CZ23" s="1" t="str" cm="1">
        <f t="array" ref="CZ23">IFERROR(INDEX($CS$24:$CV$24,_xlfn.AGGREGATE(15,6,COLUMN($CS$24:$CV$24)-COLUMN($CR$24)/($CS$23:$CV$23=MAX($CS$23:$CV$23)),COLUMNS($CS$24:CV24))),"")</f>
        <v/>
      </c>
      <c r="DA23" s="1" t="str">
        <f t="shared" ca="1" si="11"/>
        <v>R</v>
      </c>
      <c r="DB23" s="1" t="str">
        <f t="shared" ca="1" si="15"/>
        <v>BX</v>
      </c>
      <c r="DD23" s="4" t="str">
        <f>IFERROR(VLOOKUP(CS23,General!R:S,2,FALSE),"")</f>
        <v>F</v>
      </c>
      <c r="DE23" s="4" t="str">
        <f>IFERROR(VLOOKUP(CT23,General!R:S,2,FALSE),"")</f>
        <v>BH</v>
      </c>
      <c r="DF23" s="4" t="str">
        <f>IFERROR(VLOOKUP(CU23,General!R:S,2,FALSE),"")</f>
        <v>BR</v>
      </c>
      <c r="DG23" s="4" t="str">
        <f>IFERROR(VLOOKUP(CV23,General!R:S,2,FALSE),"")</f>
        <v>CB</v>
      </c>
      <c r="DH23" s="4">
        <f ca="1">IF(CS23="",-1,COUNTIF(INDIRECT(DD23&amp;$CQ$10):INDIRECT(DD23&amp;CQ23),"Y"))</f>
        <v>2</v>
      </c>
      <c r="DI23" s="4">
        <f ca="1">IF(CT23="",-1,COUNTIF(INDIRECT(DE23&amp;$CQ$10):INDIRECT(DE23&amp;CQ23),"Y"))</f>
        <v>4</v>
      </c>
      <c r="DJ23" s="4">
        <f ca="1">IF(CU23="",-1,COUNTIF(INDIRECT(DF23&amp;$CQ$10):INDIRECT(DF23&amp;CQ23),"Y"))</f>
        <v>5</v>
      </c>
      <c r="DK23" s="4">
        <f ca="1">IF(CV23="",-1,COUNTIF(INDIRECT(DG23&amp;$CQ$10):INDIRECT(DG23&amp;CQ23),"Y"))</f>
        <v>5</v>
      </c>
      <c r="DL23" s="4" t="str" cm="1">
        <f t="array" aca="1" ref="DL23" ca="1">IFERROR(INDEX($CS$23:$CV$23,_xlfn.AGGREGATE(15,6,COLUMN($CS$23:$CV$23)-COLUMN($CR$23)/($DH$23:$DK$23=MAX($DH$23:$DK$23)),COLUMNS($CS$23:CS23))),"")</f>
        <v>BN</v>
      </c>
      <c r="DM23" s="4" t="str" cm="1">
        <f t="array" aca="1" ref="DM23" ca="1">IFERROR(INDEX($CS$23:$CV$23,_xlfn.AGGREGATE(15,6,COLUMN($CS$23:$CV$23)-COLUMN($CR$23)/($DH$23:$DK$23=MAX($DH$23:$DK$23)),COLUMNS($CS$23:CT23))),"")</f>
        <v>BX</v>
      </c>
      <c r="DN23" s="4" t="str" cm="1">
        <f t="array" aca="1" ref="DN23" ca="1">IFERROR(INDEX($CS$23:$CV$23,_xlfn.AGGREGATE(15,6,COLUMN($CS$23:$CV$23)-COLUMN($CR$23)/($DH$23:$DK$23=MAX($DH$23:$DK$23)),COLUMNS($CS$23:CU23))),"")</f>
        <v/>
      </c>
      <c r="DO23" s="4" t="str" cm="1">
        <f t="array" aca="1" ref="DO23" ca="1">IFERROR(INDEX($CS$23:$CV$23,_xlfn.AGGREGATE(15,6,COLUMN($CS$23:$CV$23)-COLUMN($CR$23)/($DH$23:$DK$23=MAX($DH$23:$DK$23)),COLUMNS($CS$23:CV23))),"")</f>
        <v/>
      </c>
      <c r="DP23" s="1">
        <f t="shared" ca="1" si="12"/>
        <v>2</v>
      </c>
      <c r="DQ23" s="75">
        <f t="shared" ca="1" si="13"/>
        <v>0</v>
      </c>
      <c r="DR23" s="4" t="str">
        <f t="shared" ca="1" si="14"/>
        <v>BX</v>
      </c>
      <c r="DS23" s="1" t="str">
        <f t="shared" si="9"/>
        <v>F23</v>
      </c>
    </row>
    <row r="24" spans="1:123" ht="26.25" customHeight="1" thickBot="1">
      <c r="A24" s="1">
        <v>15</v>
      </c>
      <c r="B24" s="40" t="str">
        <f>'H1 | Hedge 1 | (BTC)1'!B24</f>
        <v/>
      </c>
      <c r="C24" s="41" t="str">
        <f>'H1 | Hedge 1 | (BTC)1'!C24</f>
        <v/>
      </c>
      <c r="D24" s="41" t="str">
        <f>'H1 | Hedge 1 | (BTC)1'!H24</f>
        <v/>
      </c>
      <c r="E24" s="41" t="str">
        <f>'H1 | Hedge 1 | (BTC)1'!O24</f>
        <v/>
      </c>
      <c r="F24" s="41" t="str">
        <f>IF(AH24="","",IF('H1 | Hedge 1 | (BTC)1'!X24="W","Y",IF('H1 | Hedge 1 | (BTC)1'!X24="L","N","")))</f>
        <v/>
      </c>
      <c r="G24" s="41" t="str">
        <f>'H1 | Hedge 1 | (BTC)1'!AM24</f>
        <v/>
      </c>
      <c r="H24" s="41" t="str">
        <f>'H1 | Hedge 1 | (BTC)1'!S24</f>
        <v/>
      </c>
      <c r="I24" s="42" t="str">
        <f>'H1 | Hedge 1 | (BTC)1'!U24</f>
        <v/>
      </c>
      <c r="J24" s="55"/>
      <c r="K24" s="55"/>
      <c r="L24" s="40" t="str">
        <f>'H2 | Hedge 2 | (BDC)2'!B24</f>
        <v/>
      </c>
      <c r="M24" s="41" t="str">
        <f>'H2 | Hedge 2 | (BDC)2'!C24</f>
        <v/>
      </c>
      <c r="N24" s="41" t="str">
        <f>'H2 | Hedge 2 | (BDC)2'!H24</f>
        <v/>
      </c>
      <c r="O24" s="41" t="str">
        <f>'H2 | Hedge 2 | (BDC)2'!O24</f>
        <v/>
      </c>
      <c r="P24" s="41" t="str">
        <f>IF(AH24="","",IF('H2 | Hedge 2 | (BDC)2'!X24="W","Y",IF('H2 | Hedge 2 | (BDC)2'!X24="L","N","")))</f>
        <v/>
      </c>
      <c r="Q24" s="41" t="str">
        <f>'H2 | Hedge 2 | (BDC)2'!AM24</f>
        <v/>
      </c>
      <c r="R24" s="41" t="str">
        <f>'H2 | Hedge 2 | (BDC)2'!S24</f>
        <v/>
      </c>
      <c r="S24" s="42" t="str">
        <f>'H2 | Hedge 2 | (BDC)2'!U24</f>
        <v/>
      </c>
      <c r="T24" s="55"/>
      <c r="U24" s="55"/>
      <c r="V24" s="35" t="str">
        <f>'H3 | Hedge 2 | (BDC)1'!B24</f>
        <v/>
      </c>
      <c r="W24" s="36" t="str">
        <f>'H3 | Hedge 2 | (BDC)1'!C24</f>
        <v/>
      </c>
      <c r="X24" s="36" t="str">
        <f>'H3 | Hedge 2 | (BDC)1'!H24</f>
        <v/>
      </c>
      <c r="Y24" s="36" t="str">
        <f>'H3 | Hedge 2 | (BDC)1'!O24</f>
        <v/>
      </c>
      <c r="Z24" s="36" t="str">
        <f>IF(AH24="","",IF('H3 | Hedge 2 | (BDC)1'!X24="W","Y",IF('H3 | Hedge 2 | (BDC)1'!X24="L","N","")))</f>
        <v/>
      </c>
      <c r="AA24" s="36" t="str">
        <f>'H3 | Hedge 2 | (BDC)1'!AM24</f>
        <v/>
      </c>
      <c r="AB24" s="36" t="str">
        <f>'H3 | Hedge 2 | (BDC)1'!S24</f>
        <v/>
      </c>
      <c r="AC24" s="37" t="str">
        <f>'H3 | Hedge 2 | (BDC)1'!U24</f>
        <v/>
      </c>
      <c r="AD24" s="55"/>
      <c r="AE24" s="55"/>
      <c r="AF24" s="55"/>
      <c r="AG24" s="55"/>
      <c r="AH24" s="133"/>
      <c r="AI24" s="107"/>
      <c r="AJ24" s="105" t="str" cm="1">
        <f t="array" aca="1" ref="AJ24" ca="1">IF(AH23="","",INDIRECT(VLOOKUP(DB24,General!X:Y,2,FALSE)&amp;CQ24))</f>
        <v/>
      </c>
      <c r="AK24" s="71" t="str">
        <f t="shared" si="4"/>
        <v/>
      </c>
      <c r="AL24" s="71" t="str">
        <f>IF(AH23="","",VLOOKUP(DB24,General!U:V,2,FALSE))</f>
        <v/>
      </c>
      <c r="AM24" s="67" t="str" cm="1">
        <f t="array" aca="1" ref="AM24" ca="1">IF(AH23="","",INDIRECT(DB24&amp;CQ24))</f>
        <v/>
      </c>
      <c r="AN24" s="41" t="str">
        <f t="shared" si="0"/>
        <v/>
      </c>
      <c r="AO24" s="41" t="str">
        <f t="shared" si="5"/>
        <v/>
      </c>
      <c r="AP24" s="42" t="str">
        <f t="shared" si="1"/>
        <v/>
      </c>
      <c r="AQ24" s="55"/>
      <c r="AR24" s="55"/>
      <c r="AS24" s="55"/>
      <c r="AT24" s="35" t="str">
        <f>'H4 | Hedge 2 | (BDC)3'!B24</f>
        <v/>
      </c>
      <c r="AU24" s="36" t="str">
        <f>'H4 | Hedge 2 | (BDC)3'!C24</f>
        <v/>
      </c>
      <c r="AV24" s="36" t="str">
        <f>'H4 | Hedge 2 | (BDC)3'!H24</f>
        <v/>
      </c>
      <c r="AW24" s="36" t="str">
        <f>'H4 | Hedge 2 | (BDC)3'!O24</f>
        <v/>
      </c>
      <c r="AX24" s="36" t="str">
        <f>IF(AH24="","",IF('H4 | Hedge 2 | (BDC)3'!X24="W","Y",IF('H4 | Hedge 2 | (BDC)3'!X24="L","N","")))</f>
        <v/>
      </c>
      <c r="AY24" s="36" t="str">
        <f>'H4 | Hedge 2 | (BDC)3'!AM24</f>
        <v/>
      </c>
      <c r="AZ24" s="36" t="str">
        <f>'H4 | Hedge 2 | (BDC)3'!S24</f>
        <v/>
      </c>
      <c r="BA24" s="37" t="str">
        <f>'H4 | Hedge 2 | (BDC)3'!U24</f>
        <v/>
      </c>
      <c r="BB24" s="55"/>
      <c r="BC24" s="55"/>
      <c r="BD24" s="35" t="str">
        <f>'H5 | Hedge 1 | (BTC)2'!B24</f>
        <v/>
      </c>
      <c r="BE24" s="36" t="str">
        <f>'H5 | Hedge 1 | (BTC)2'!C24</f>
        <v/>
      </c>
      <c r="BF24" s="36" t="str">
        <f>'H5 | Hedge 1 | (BTC)2'!H24</f>
        <v/>
      </c>
      <c r="BG24" s="36" t="str">
        <f>'H5 | Hedge 1 | (BTC)2'!O24</f>
        <v/>
      </c>
      <c r="BH24" s="36" t="str">
        <f>IF(AH24="","",IF('H5 | Hedge 1 | (BTC)2'!X24="W","Y",IF('H5 | Hedge 1 | (BTC)2'!X24="L","N","")))</f>
        <v/>
      </c>
      <c r="BI24" s="36" t="str">
        <f>'H5 | Hedge 1 | (BTC)2'!AM24</f>
        <v/>
      </c>
      <c r="BJ24" s="36" t="str">
        <f>'H5 | Hedge 1 | (BTC)2'!S24</f>
        <v/>
      </c>
      <c r="BK24" s="37" t="str">
        <f>'H5 | Hedge 1 | (BTC)2'!U24</f>
        <v/>
      </c>
      <c r="BL24" s="55"/>
      <c r="BM24" s="55"/>
      <c r="BN24" s="35" t="str">
        <f>'H6 | Hedge 1 | (BTC)3'!B24</f>
        <v/>
      </c>
      <c r="BO24" s="36" t="str">
        <f>'H6 | Hedge 1 | (BTC)3'!C24</f>
        <v/>
      </c>
      <c r="BP24" s="36" t="str">
        <f>'H6 | Hedge 1 | (BTC)3'!H24</f>
        <v/>
      </c>
      <c r="BQ24" s="36" t="str">
        <f>'H6 | Hedge 1 | (BTC)3'!O24</f>
        <v/>
      </c>
      <c r="BR24" s="36" t="str">
        <f>IF(AH24="","",IF('H6 | Hedge 1 | (BTC)3'!X24="W","Y",IF('H6 | Hedge 1 | (BTC)3'!X24="L","N","")))</f>
        <v/>
      </c>
      <c r="BS24" s="36" t="str">
        <f>'H6 | Hedge 1 | (BTC)3'!AM24</f>
        <v/>
      </c>
      <c r="BT24" s="36" t="str">
        <f>'H6 | Hedge 1 | (BTC)3'!S24</f>
        <v/>
      </c>
      <c r="BU24" s="37" t="str">
        <f>'H6 | Hedge 1 | (BTC)3'!U24</f>
        <v/>
      </c>
      <c r="BV24" s="55"/>
      <c r="BW24" s="55"/>
      <c r="BX24" s="40" t="str">
        <f>'Hedge 7 | (BM1D)2'!B24</f>
        <v/>
      </c>
      <c r="BY24" s="41" t="str">
        <f>'Hedge 7 | (BM1D)2'!C24</f>
        <v/>
      </c>
      <c r="BZ24" s="41" t="str">
        <f>'Hedge 7 | (BM1D)2'!H24</f>
        <v/>
      </c>
      <c r="CA24" s="41" t="str">
        <f>'Hedge 7 | (BM1D)2'!O24</f>
        <v/>
      </c>
      <c r="CB24" s="41" t="str">
        <f>IF(AH24="","",IF('Hedge 7 | (BM1D)2'!X24="W","Y",IF('Hedge 7 | (BM1D)2'!X24="L","N","")))</f>
        <v/>
      </c>
      <c r="CC24" s="41" t="str">
        <f>'Hedge 7 | (BM1D)2'!AM24</f>
        <v/>
      </c>
      <c r="CD24" s="41" t="str">
        <f>'Hedge 7 | (BM1D)2'!S24</f>
        <v/>
      </c>
      <c r="CE24" s="42" t="str">
        <f>'Hedge 7 | (BM1D)2'!U24</f>
        <v/>
      </c>
      <c r="CF24" s="55"/>
      <c r="CG24" s="55"/>
      <c r="CH24" s="1" t="e">
        <f>IF(AN24="",0,IFERROR(VLOOKUP(AN19&amp;AN20&amp;AN21&amp;AN22&amp;AN23&amp;AN24,General!I:J,2,FALSE),0))+AO23</f>
        <v>#VALUE!</v>
      </c>
      <c r="CI24" s="1">
        <v>-1000</v>
      </c>
      <c r="CJ24" s="1" t="str">
        <f t="shared" si="2"/>
        <v/>
      </c>
      <c r="CK24" s="1" t="str">
        <f t="shared" si="6"/>
        <v/>
      </c>
      <c r="CL24" s="1" t="str">
        <f t="shared" si="7"/>
        <v/>
      </c>
      <c r="CM24" s="1">
        <v>-1000</v>
      </c>
      <c r="CN24" s="1">
        <v>-1000</v>
      </c>
      <c r="CO24" s="1">
        <v>-1000</v>
      </c>
      <c r="CP24" s="1" t="str">
        <f>IF(AH24="","",INDEX($CI$4:$CO$4,MATCH(MAX(CI24:CO24),CI24:CO24,0)))</f>
        <v/>
      </c>
      <c r="CQ24" s="1">
        <v>24</v>
      </c>
      <c r="CR24" s="1">
        <f t="shared" si="16"/>
        <v>19</v>
      </c>
      <c r="CS24" s="4" t="str" cm="1">
        <f t="array" ref="CS24">IFERROR(INDEX($CI$4:$CO$4,_xlfn.AGGREGATE(15,6,COLUMN($CI$4:$CO$4)-COLUMN($CH$1)/($CI$24:$CO$24=MAX($CI$24:$CO$24)),COLUMNS($CO$4:CO4))),"")</f>
        <v>B</v>
      </c>
      <c r="CT24" s="4" t="str" cm="1">
        <f t="array" ref="CT24">IFERROR(INDEX($CI$4:$CO$4,_xlfn.AGGREGATE(15,6,COLUMN($CI$4:$CO$4)-COLUMN($CH$1)/($CI$24:$CO$24=MAX($CI$24:$CO$24)),COLUMNS($CO$4:CP4))),"")</f>
        <v>BD</v>
      </c>
      <c r="CU24" s="4" t="str" cm="1">
        <f t="array" ref="CU24">IFERROR(INDEX($CI$4:$CO$4,_xlfn.AGGREGATE(15,6,COLUMN($CI$4:$CO$4)-COLUMN($CH$1)/($CI$24:$CO$24=MAX($CI$24:$CO$24)),COLUMNS($CO$4:CQ4))),"")</f>
        <v>BN</v>
      </c>
      <c r="CV24" s="4" t="str" cm="1">
        <f t="array" ref="CV24">IFERROR(INDEX($CI$4:$CO$4,_xlfn.AGGREGATE(15,6,COLUMN($CI$4:$CO$4)-COLUMN($CH$1)/($CI$24:$CO$24=MAX($CI$24:$CO$24)),COLUMNS($CO$4:CR4))),"")</f>
        <v>BX</v>
      </c>
      <c r="CW24" s="1" t="str">
        <f t="shared" ca="1" si="10"/>
        <v>BX</v>
      </c>
      <c r="DA24" s="1" t="str">
        <f t="shared" ca="1" si="11"/>
        <v>R</v>
      </c>
      <c r="DB24" s="1" t="str">
        <f t="shared" ca="1" si="15"/>
        <v>BX</v>
      </c>
      <c r="DD24" s="4" t="str">
        <f>IFERROR(VLOOKUP(CS24,General!R:S,2,FALSE),"")</f>
        <v>F</v>
      </c>
      <c r="DE24" s="4" t="str">
        <f>IFERROR(VLOOKUP(CT24,General!R:S,2,FALSE),"")</f>
        <v>BH</v>
      </c>
      <c r="DF24" s="4" t="str">
        <f>IFERROR(VLOOKUP(CU24,General!R:S,2,FALSE),"")</f>
        <v>BR</v>
      </c>
      <c r="DG24" s="4" t="str">
        <f>IFERROR(VLOOKUP(CV24,General!R:S,2,FALSE),"")</f>
        <v>CB</v>
      </c>
      <c r="DH24" s="4">
        <f ca="1">IF(CS24="",-1,COUNTIF(INDIRECT(DD24&amp;$CQ$10):INDIRECT(DD24&amp;CQ24),"Y"))</f>
        <v>2</v>
      </c>
      <c r="DI24" s="4">
        <f ca="1">IF(CT24="",-1,COUNTIF(INDIRECT(DE24&amp;$CQ$10):INDIRECT(DE24&amp;CQ24),"Y"))</f>
        <v>4</v>
      </c>
      <c r="DJ24" s="4">
        <f ca="1">IF(CU24="",-1,COUNTIF(INDIRECT(DF24&amp;$CQ$10):INDIRECT(DF24&amp;CQ24),"Y"))</f>
        <v>5</v>
      </c>
      <c r="DK24" s="4">
        <f ca="1">IF(CV24="",-1,COUNTIF(INDIRECT(DG24&amp;$CQ$10):INDIRECT(DG24&amp;CQ24),"Y"))</f>
        <v>5</v>
      </c>
      <c r="DL24" s="4" t="str" cm="1">
        <f t="array" aca="1" ref="DL24" ca="1">IFERROR(INDEX($CS$24:$CV$24,_xlfn.AGGREGATE(15,6,COLUMN($CS$24:$CV$24)-COLUMN($CR$24)/($DH$24:$DK$24=MAX($DH$24:$DK$24)),COLUMNS($CS$24:CS24))),"")</f>
        <v>BN</v>
      </c>
      <c r="DM24" s="4" t="str" cm="1">
        <f t="array" aca="1" ref="DM24" ca="1">IFERROR(INDEX($CS$24:$CV$24,_xlfn.AGGREGATE(15,6,COLUMN($CS$24:$CV$24)-COLUMN($CR$24)/($DH$24:$DK$24=MAX($DH$24:$DK$24)),COLUMNS($CS$24:CT24))),"")</f>
        <v>BX</v>
      </c>
      <c r="DN24" s="4" t="str" cm="1">
        <f t="array" aca="1" ref="DN24" ca="1">IFERROR(INDEX($CS$24:$CV$24,_xlfn.AGGREGATE(15,6,COLUMN($CS$24:$CV$24)-COLUMN($CR$24)/($DH$24:$DK$24=MAX($DH$24:$DK$24)),COLUMNS($CS$24:CU24))),"")</f>
        <v/>
      </c>
      <c r="DO24" s="4" t="str" cm="1">
        <f t="array" aca="1" ref="DO24" ca="1">IFERROR(INDEX($CS$24:$CV$24,_xlfn.AGGREGATE(15,6,COLUMN($CS$24:$CV$24)-COLUMN($CR$24)/($DH$24:$DK$24=MAX($DH$24:$DK$24)),COLUMNS($CS$24:CV24))),"")</f>
        <v/>
      </c>
      <c r="DP24" s="1">
        <f t="shared" ca="1" si="12"/>
        <v>2</v>
      </c>
      <c r="DQ24" s="75">
        <f t="shared" ca="1" si="13"/>
        <v>0</v>
      </c>
      <c r="DR24" s="4" t="str">
        <f t="shared" ca="1" si="14"/>
        <v>BX</v>
      </c>
      <c r="DS24" s="1" t="str">
        <f t="shared" si="9"/>
        <v>F24</v>
      </c>
    </row>
    <row r="25" spans="1:123" ht="26.25" customHeight="1" thickBot="1">
      <c r="A25" s="1">
        <v>16</v>
      </c>
      <c r="B25" s="35" t="str">
        <f>'H1 | Hedge 1 | (BTC)1'!B25</f>
        <v/>
      </c>
      <c r="C25" s="36" t="str">
        <f>'H1 | Hedge 1 | (BTC)1'!C25</f>
        <v/>
      </c>
      <c r="D25" s="36" t="str">
        <f>'H1 | Hedge 1 | (BTC)1'!H25</f>
        <v/>
      </c>
      <c r="E25" s="36" t="str">
        <f>'H1 | Hedge 1 | (BTC)1'!O25</f>
        <v/>
      </c>
      <c r="F25" s="36" t="str">
        <f>IF(AH25="","",IF('H1 | Hedge 1 | (BTC)1'!X25="W","Y",IF('H1 | Hedge 1 | (BTC)1'!X25="L","N","")))</f>
        <v/>
      </c>
      <c r="G25" s="36" t="str">
        <f>'H1 | Hedge 1 | (BTC)1'!AM25</f>
        <v/>
      </c>
      <c r="H25" s="36" t="str">
        <f>'H1 | Hedge 1 | (BTC)1'!S25</f>
        <v/>
      </c>
      <c r="I25" s="37" t="str">
        <f>'H1 | Hedge 1 | (BTC)1'!U25</f>
        <v/>
      </c>
      <c r="J25" s="55"/>
      <c r="K25" s="55"/>
      <c r="L25" s="35" t="str">
        <f>'H2 | Hedge 2 | (BDC)2'!B25</f>
        <v/>
      </c>
      <c r="M25" s="36" t="str">
        <f>'H2 | Hedge 2 | (BDC)2'!C25</f>
        <v/>
      </c>
      <c r="N25" s="36" t="str">
        <f>'H2 | Hedge 2 | (BDC)2'!H25</f>
        <v/>
      </c>
      <c r="O25" s="36" t="str">
        <f>'H2 | Hedge 2 | (BDC)2'!O25</f>
        <v/>
      </c>
      <c r="P25" s="36" t="str">
        <f>IF(AH25="","",IF('H2 | Hedge 2 | (BDC)2'!X25="W","Y",IF('H2 | Hedge 2 | (BDC)2'!X25="L","N","")))</f>
        <v/>
      </c>
      <c r="Q25" s="36" t="str">
        <f>'H2 | Hedge 2 | (BDC)2'!AM25</f>
        <v/>
      </c>
      <c r="R25" s="36" t="str">
        <f>'H2 | Hedge 2 | (BDC)2'!S25</f>
        <v/>
      </c>
      <c r="S25" s="37" t="str">
        <f>'H2 | Hedge 2 | (BDC)2'!U25</f>
        <v/>
      </c>
      <c r="T25" s="55"/>
      <c r="U25" s="55"/>
      <c r="V25" s="35" t="str">
        <f>'H3 | Hedge 2 | (BDC)1'!B25</f>
        <v/>
      </c>
      <c r="W25" s="36" t="str">
        <f>'H3 | Hedge 2 | (BDC)1'!C25</f>
        <v/>
      </c>
      <c r="X25" s="36" t="str">
        <f>'H3 | Hedge 2 | (BDC)1'!H25</f>
        <v/>
      </c>
      <c r="Y25" s="36" t="str">
        <f>'H3 | Hedge 2 | (BDC)1'!O25</f>
        <v/>
      </c>
      <c r="Z25" s="36" t="str">
        <f>IF(AH25="","",IF('H3 | Hedge 2 | (BDC)1'!X25="W","Y",IF('H3 | Hedge 2 | (BDC)1'!X25="L","N","")))</f>
        <v/>
      </c>
      <c r="AA25" s="36" t="str">
        <f>'H3 | Hedge 2 | (BDC)1'!AM25</f>
        <v/>
      </c>
      <c r="AB25" s="36" t="str">
        <f>'H3 | Hedge 2 | (BDC)1'!S25</f>
        <v/>
      </c>
      <c r="AC25" s="37" t="str">
        <f>'H3 | Hedge 2 | (BDC)1'!U25</f>
        <v/>
      </c>
      <c r="AD25" s="55"/>
      <c r="AE25" s="55"/>
      <c r="AF25" s="55"/>
      <c r="AG25" s="55"/>
      <c r="AH25" s="131"/>
      <c r="AI25" s="107"/>
      <c r="AJ25" s="109" t="str" cm="1">
        <f t="array" aca="1" ref="AJ25" ca="1">IF(AH24="","",INDIRECT(VLOOKUP(DB25,General!X:Y,2,FALSE)&amp;CQ25))</f>
        <v/>
      </c>
      <c r="AK25" s="65" t="str">
        <f t="shared" si="4"/>
        <v/>
      </c>
      <c r="AL25" s="65" t="str">
        <f>IF(AH24="","",VLOOKUP(DB25,General!U:V,2,FALSE))</f>
        <v/>
      </c>
      <c r="AM25" s="66" t="str" cm="1">
        <f t="array" aca="1" ref="AM25" ca="1">IF(AH24="","",INDIRECT(DB25&amp;CQ25))</f>
        <v/>
      </c>
      <c r="AN25" s="36" t="str">
        <f t="shared" si="0"/>
        <v/>
      </c>
      <c r="AO25" s="36" t="str">
        <f t="shared" si="5"/>
        <v/>
      </c>
      <c r="AP25" s="37" t="str">
        <f t="shared" si="1"/>
        <v/>
      </c>
      <c r="AQ25" s="55"/>
      <c r="AR25" s="55"/>
      <c r="AS25" s="55"/>
      <c r="AT25" s="35" t="str">
        <f>'H4 | Hedge 2 | (BDC)3'!B25</f>
        <v/>
      </c>
      <c r="AU25" s="36" t="str">
        <f>'H4 | Hedge 2 | (BDC)3'!C25</f>
        <v/>
      </c>
      <c r="AV25" s="36" t="str">
        <f>'H4 | Hedge 2 | (BDC)3'!H25</f>
        <v/>
      </c>
      <c r="AW25" s="36" t="str">
        <f>'H4 | Hedge 2 | (BDC)3'!O25</f>
        <v/>
      </c>
      <c r="AX25" s="36" t="str">
        <f>IF(AH25="","",IF('H4 | Hedge 2 | (BDC)3'!X25="W","Y",IF('H4 | Hedge 2 | (BDC)3'!X25="L","N","")))</f>
        <v/>
      </c>
      <c r="AY25" s="36" t="str">
        <f>'H4 | Hedge 2 | (BDC)3'!AM25</f>
        <v/>
      </c>
      <c r="AZ25" s="36" t="str">
        <f>'H4 | Hedge 2 | (BDC)3'!S25</f>
        <v/>
      </c>
      <c r="BA25" s="37" t="str">
        <f>'H4 | Hedge 2 | (BDC)3'!U25</f>
        <v/>
      </c>
      <c r="BB25" s="55"/>
      <c r="BC25" s="55"/>
      <c r="BD25" s="35" t="str">
        <f>'H5 | Hedge 1 | (BTC)2'!B25</f>
        <v/>
      </c>
      <c r="BE25" s="36" t="str">
        <f>'H5 | Hedge 1 | (BTC)2'!C25</f>
        <v/>
      </c>
      <c r="BF25" s="36" t="str">
        <f>'H5 | Hedge 1 | (BTC)2'!H25</f>
        <v/>
      </c>
      <c r="BG25" s="36" t="str">
        <f>'H5 | Hedge 1 | (BTC)2'!O25</f>
        <v/>
      </c>
      <c r="BH25" s="36" t="str">
        <f>IF(AH25="","",IF('H5 | Hedge 1 | (BTC)2'!X25="W","Y",IF('H5 | Hedge 1 | (BTC)2'!X25="L","N","")))</f>
        <v/>
      </c>
      <c r="BI25" s="36" t="str">
        <f>'H5 | Hedge 1 | (BTC)2'!AM25</f>
        <v/>
      </c>
      <c r="BJ25" s="36" t="str">
        <f>'H5 | Hedge 1 | (BTC)2'!S25</f>
        <v/>
      </c>
      <c r="BK25" s="37" t="str">
        <f>'H5 | Hedge 1 | (BTC)2'!U25</f>
        <v/>
      </c>
      <c r="BL25" s="55"/>
      <c r="BM25" s="55"/>
      <c r="BN25" s="35" t="str">
        <f>'H6 | Hedge 1 | (BTC)3'!B25</f>
        <v/>
      </c>
      <c r="BO25" s="36" t="str">
        <f>'H6 | Hedge 1 | (BTC)3'!C25</f>
        <v/>
      </c>
      <c r="BP25" s="36" t="str">
        <f>'H6 | Hedge 1 | (BTC)3'!H25</f>
        <v/>
      </c>
      <c r="BQ25" s="36" t="str">
        <f>'H6 | Hedge 1 | (BTC)3'!O25</f>
        <v/>
      </c>
      <c r="BR25" s="36" t="str">
        <f>IF(AH25="","",IF('H6 | Hedge 1 | (BTC)3'!X25="W","Y",IF('H6 | Hedge 1 | (BTC)3'!X25="L","N","")))</f>
        <v/>
      </c>
      <c r="BS25" s="36" t="str">
        <f>'H6 | Hedge 1 | (BTC)3'!AM25</f>
        <v/>
      </c>
      <c r="BT25" s="36" t="str">
        <f>'H6 | Hedge 1 | (BTC)3'!S25</f>
        <v/>
      </c>
      <c r="BU25" s="37" t="str">
        <f>'H6 | Hedge 1 | (BTC)3'!U25</f>
        <v/>
      </c>
      <c r="BV25" s="55"/>
      <c r="BW25" s="55"/>
      <c r="BX25" s="35" t="str">
        <f>'Hedge 7 | (BM1D)2'!B25</f>
        <v/>
      </c>
      <c r="BY25" s="36" t="str">
        <f>'Hedge 7 | (BM1D)2'!C25</f>
        <v/>
      </c>
      <c r="BZ25" s="36" t="str">
        <f>'Hedge 7 | (BM1D)2'!H25</f>
        <v/>
      </c>
      <c r="CA25" s="36" t="str">
        <f>'Hedge 7 | (BM1D)2'!O25</f>
        <v/>
      </c>
      <c r="CB25" s="36" t="str">
        <f>IF(AH25="","",IF('Hedge 7 | (BM1D)2'!X25="W","Y",IF('Hedge 7 | (BM1D)2'!X25="L","N","")))</f>
        <v/>
      </c>
      <c r="CC25" s="36" t="str">
        <f>'Hedge 7 | (BM1D)2'!AM25</f>
        <v/>
      </c>
      <c r="CD25" s="36" t="str">
        <f>'Hedge 7 | (BM1D)2'!S25</f>
        <v/>
      </c>
      <c r="CE25" s="37" t="str">
        <f>'Hedge 7 | (BM1D)2'!U25</f>
        <v/>
      </c>
      <c r="CF25" s="55"/>
      <c r="CG25" s="55"/>
      <c r="CH25" s="1" t="e">
        <f>IF(AN25="",0,IFERROR(VLOOKUP(AN20&amp;AN21&amp;AN22&amp;AN23&amp;AN24&amp;AN25,General!I:J,2,FALSE),0))+AO24</f>
        <v>#VALUE!</v>
      </c>
      <c r="CI25" s="1">
        <v>-1000</v>
      </c>
      <c r="CJ25" s="1" t="str">
        <f t="shared" si="2"/>
        <v/>
      </c>
      <c r="CK25" s="1" t="str">
        <f t="shared" si="6"/>
        <v/>
      </c>
      <c r="CL25" s="1" t="str">
        <f t="shared" si="7"/>
        <v/>
      </c>
      <c r="CM25" s="1">
        <v>-1000</v>
      </c>
      <c r="CN25" s="1">
        <v>-1000</v>
      </c>
      <c r="CO25" s="1">
        <v>-1000</v>
      </c>
      <c r="CP25" s="1" t="str">
        <f t="shared" ref="CP25" ca="1" si="19">CW24</f>
        <v>BX</v>
      </c>
      <c r="CQ25" s="1">
        <v>25</v>
      </c>
      <c r="CR25" s="1">
        <f t="shared" si="16"/>
        <v>20</v>
      </c>
      <c r="CS25" s="4" t="str" cm="1">
        <f t="array" ref="CS25">IFERROR(INDEX($CI$4:$CO$4,_xlfn.AGGREGATE(15,6,COLUMN($CI$4:$CO$4)-COLUMN($CH$1)/($CI$25:$CO$25=MAX($CI$25:$CO$25)),COLUMNS($CO$4:CO4))),"")</f>
        <v>B</v>
      </c>
      <c r="CT25" s="4" t="str" cm="1">
        <f t="array" ref="CT25">IFERROR(INDEX($CI$4:$CO$4,_xlfn.AGGREGATE(15,6,COLUMN($CI$4:$CO$4)-COLUMN($CH$1)/($CI$25:$CO$25=MAX($CI$25:$CO$25)),COLUMNS($CO$4:CP4))),"")</f>
        <v>BD</v>
      </c>
      <c r="CU25" s="4" t="str" cm="1">
        <f t="array" ref="CU25">IFERROR(INDEX($CI$4:$CO$4,_xlfn.AGGREGATE(15,6,COLUMN($CI$4:$CO$4)-COLUMN($CH$1)/($CI$25:$CO$25=MAX($CI$25:$CO$25)),COLUMNS($CO$4:CQ4))),"")</f>
        <v>BN</v>
      </c>
      <c r="CV25" s="4" t="str" cm="1">
        <f t="array" ref="CV25">IFERROR(INDEX($CI$4:$CO$4,_xlfn.AGGREGATE(15,6,COLUMN($CI$4:$CO$4)-COLUMN($CH$1)/($CI$25:$CO$25=MAX($CI$25:$CO$25)),COLUMNS($CO$4:CR4))),"")</f>
        <v>BX</v>
      </c>
      <c r="CW25" s="1" t="str">
        <f t="shared" ca="1" si="10"/>
        <v>BX</v>
      </c>
      <c r="DA25" s="1" t="str">
        <f t="shared" ca="1" si="11"/>
        <v>R</v>
      </c>
      <c r="DB25" s="1" t="str">
        <f t="shared" ca="1" si="15"/>
        <v>BX</v>
      </c>
      <c r="DD25" s="4" t="str">
        <f>IFERROR(VLOOKUP(CS25,General!R:S,2,FALSE),"")</f>
        <v>F</v>
      </c>
      <c r="DE25" s="4" t="str">
        <f>IFERROR(VLOOKUP(CT25,General!R:S,2,FALSE),"")</f>
        <v>BH</v>
      </c>
      <c r="DF25" s="4" t="str">
        <f>IFERROR(VLOOKUP(CU25,General!R:S,2,FALSE),"")</f>
        <v>BR</v>
      </c>
      <c r="DG25" s="4" t="str">
        <f>IFERROR(VLOOKUP(CV25,General!R:S,2,FALSE),"")</f>
        <v>CB</v>
      </c>
      <c r="DH25" s="4">
        <f ca="1">IF(CS25="",-1,COUNTIF(INDIRECT(DD25&amp;$CQ$10):INDIRECT(DD25&amp;CQ25),"Y"))</f>
        <v>2</v>
      </c>
      <c r="DI25" s="4">
        <f ca="1">IF(CT25="",-1,COUNTIF(INDIRECT(DE25&amp;$CQ$10):INDIRECT(DE25&amp;CQ25),"Y"))</f>
        <v>4</v>
      </c>
      <c r="DJ25" s="4">
        <f ca="1">IF(CU25="",-1,COUNTIF(INDIRECT(DF25&amp;$CQ$10):INDIRECT(DF25&amp;CQ25),"Y"))</f>
        <v>5</v>
      </c>
      <c r="DK25" s="4">
        <f ca="1">IF(CV25="",-1,COUNTIF(INDIRECT(DG25&amp;$CQ$10):INDIRECT(DG25&amp;CQ25),"Y"))</f>
        <v>5</v>
      </c>
      <c r="DL25" s="4" t="str" cm="1">
        <f t="array" aca="1" ref="DL25" ca="1">IFERROR(INDEX($CS$25:$CV$25,_xlfn.AGGREGATE(15,6,COLUMN($CS$25:$CV$25)-COLUMN($CR$25)/($DH$25:$DK$25=MAX($DH$25:$DK$25)),COLUMNS($CS$25:CS25))),"")</f>
        <v>BN</v>
      </c>
      <c r="DM25" s="4" t="str" cm="1">
        <f t="array" aca="1" ref="DM25" ca="1">IFERROR(INDEX($CS$25:$CV$25,_xlfn.AGGREGATE(15,6,COLUMN($CS$25:$CV$25)-COLUMN($CR$25)/($DH$25:$DK$25=MAX($DH$25:$DK$25)),COLUMNS($CS$25:CT25))),"")</f>
        <v>BX</v>
      </c>
      <c r="DN25" s="4" t="str" cm="1">
        <f t="array" aca="1" ref="DN25" ca="1">IFERROR(INDEX($CS$25:$CV$25,_xlfn.AGGREGATE(15,6,COLUMN($CS$25:$CV$25)-COLUMN($CR$25)/($DH$25:$DK$25=MAX($DH$25:$DK$25)),COLUMNS($CS$25:CU25))),"")</f>
        <v/>
      </c>
      <c r="DO25" s="4" t="str" cm="1">
        <f t="array" aca="1" ref="DO25" ca="1">IFERROR(INDEX($CS$25:$CV$25,_xlfn.AGGREGATE(15,6,COLUMN($CS$25:$CV$25)-COLUMN($CR$25)/($DH$25:$DK$25=MAX($DH$25:$DK$25)),COLUMNS($CS$25:CV25))),"")</f>
        <v/>
      </c>
      <c r="DP25" s="1">
        <f t="shared" ca="1" si="12"/>
        <v>2</v>
      </c>
      <c r="DQ25" s="75">
        <f t="shared" ca="1" si="13"/>
        <v>0</v>
      </c>
      <c r="DR25" s="4" t="str">
        <f t="shared" ca="1" si="14"/>
        <v>BX</v>
      </c>
      <c r="DS25" s="1" t="str">
        <f t="shared" si="9"/>
        <v>F25</v>
      </c>
    </row>
    <row r="26" spans="1:123" ht="26.25" customHeight="1" thickBot="1">
      <c r="A26" s="1">
        <v>17</v>
      </c>
      <c r="B26" s="38" t="str">
        <f>'H1 | Hedge 1 | (BTC)1'!B26</f>
        <v/>
      </c>
      <c r="C26" s="25" t="str">
        <f>'H1 | Hedge 1 | (BTC)1'!C26</f>
        <v/>
      </c>
      <c r="D26" s="25" t="str">
        <f>'H1 | Hedge 1 | (BTC)1'!H26</f>
        <v/>
      </c>
      <c r="E26" s="25" t="str">
        <f>'H1 | Hedge 1 | (BTC)1'!O26</f>
        <v/>
      </c>
      <c r="F26" s="25" t="str">
        <f>IF(AH26="","",IF('H1 | Hedge 1 | (BTC)1'!X26="W","Y",IF('H1 | Hedge 1 | (BTC)1'!X26="L","N","")))</f>
        <v/>
      </c>
      <c r="G26" s="25" t="str">
        <f>'H1 | Hedge 1 | (BTC)1'!AM26</f>
        <v/>
      </c>
      <c r="H26" s="25" t="str">
        <f>'H1 | Hedge 1 | (BTC)1'!S26</f>
        <v/>
      </c>
      <c r="I26" s="39" t="str">
        <f>'H1 | Hedge 1 | (BTC)1'!U26</f>
        <v/>
      </c>
      <c r="J26" s="55"/>
      <c r="K26" s="55"/>
      <c r="L26" s="38" t="str">
        <f>'H2 | Hedge 2 | (BDC)2'!B26</f>
        <v/>
      </c>
      <c r="M26" s="25" t="str">
        <f>'H2 | Hedge 2 | (BDC)2'!C26</f>
        <v/>
      </c>
      <c r="N26" s="25" t="str">
        <f>'H2 | Hedge 2 | (BDC)2'!H26</f>
        <v/>
      </c>
      <c r="O26" s="25" t="str">
        <f>'H2 | Hedge 2 | (BDC)2'!O26</f>
        <v/>
      </c>
      <c r="P26" s="25" t="str">
        <f>IF(AH26="","",IF('H2 | Hedge 2 | (BDC)2'!X26="W","Y",IF('H2 | Hedge 2 | (BDC)2'!X26="L","N","")))</f>
        <v/>
      </c>
      <c r="Q26" s="25" t="str">
        <f>'H2 | Hedge 2 | (BDC)2'!AM26</f>
        <v/>
      </c>
      <c r="R26" s="25" t="str">
        <f>'H2 | Hedge 2 | (BDC)2'!S26</f>
        <v/>
      </c>
      <c r="S26" s="39" t="str">
        <f>'H2 | Hedge 2 | (BDC)2'!U26</f>
        <v/>
      </c>
      <c r="T26" s="55"/>
      <c r="U26" s="55"/>
      <c r="V26" s="35" t="str">
        <f>'H3 | Hedge 2 | (BDC)1'!B26</f>
        <v/>
      </c>
      <c r="W26" s="36" t="str">
        <f>'H3 | Hedge 2 | (BDC)1'!C26</f>
        <v/>
      </c>
      <c r="X26" s="36" t="str">
        <f>'H3 | Hedge 2 | (BDC)1'!H26</f>
        <v/>
      </c>
      <c r="Y26" s="36" t="str">
        <f>'H3 | Hedge 2 | (BDC)1'!O26</f>
        <v/>
      </c>
      <c r="Z26" s="36" t="str">
        <f>IF(AH26="","",IF('H3 | Hedge 2 | (BDC)1'!X26="W","Y",IF('H3 | Hedge 2 | (BDC)1'!X26="L","N","")))</f>
        <v/>
      </c>
      <c r="AA26" s="36" t="str">
        <f>'H3 | Hedge 2 | (BDC)1'!AM26</f>
        <v/>
      </c>
      <c r="AB26" s="36" t="str">
        <f>'H3 | Hedge 2 | (BDC)1'!S26</f>
        <v/>
      </c>
      <c r="AC26" s="37" t="str">
        <f>'H3 | Hedge 2 | (BDC)1'!U26</f>
        <v/>
      </c>
      <c r="AD26" s="55"/>
      <c r="AE26" s="55"/>
      <c r="AF26" s="55"/>
      <c r="AG26" s="55"/>
      <c r="AH26" s="132"/>
      <c r="AI26" s="107"/>
      <c r="AJ26" s="104" t="str" cm="1">
        <f t="array" aca="1" ref="AJ26" ca="1">IF(AH25="","",INDIRECT(VLOOKUP(DB26,General!X:Y,2,FALSE)&amp;CQ26))</f>
        <v/>
      </c>
      <c r="AK26" s="70" t="str">
        <f t="shared" si="4"/>
        <v/>
      </c>
      <c r="AL26" s="70" t="str">
        <f>IF(AH25="","",VLOOKUP(DB26,General!U:V,2,FALSE))</f>
        <v/>
      </c>
      <c r="AM26" s="64" t="str" cm="1">
        <f t="array" aca="1" ref="AM26" ca="1">IF(AH25="","",INDIRECT(DB26&amp;CQ26))</f>
        <v/>
      </c>
      <c r="AN26" s="25" t="str">
        <f t="shared" si="0"/>
        <v/>
      </c>
      <c r="AO26" s="25" t="str">
        <f t="shared" si="5"/>
        <v/>
      </c>
      <c r="AP26" s="39" t="str">
        <f t="shared" si="1"/>
        <v/>
      </c>
      <c r="AQ26" s="55"/>
      <c r="AR26" s="55"/>
      <c r="AS26" s="55"/>
      <c r="AT26" s="35" t="str">
        <f>'H4 | Hedge 2 | (BDC)3'!B26</f>
        <v/>
      </c>
      <c r="AU26" s="36" t="str">
        <f>'H4 | Hedge 2 | (BDC)3'!C26</f>
        <v/>
      </c>
      <c r="AV26" s="36" t="str">
        <f>'H4 | Hedge 2 | (BDC)3'!H26</f>
        <v/>
      </c>
      <c r="AW26" s="36" t="str">
        <f>'H4 | Hedge 2 | (BDC)3'!O26</f>
        <v/>
      </c>
      <c r="AX26" s="36" t="str">
        <f>IF(AH26="","",IF('H4 | Hedge 2 | (BDC)3'!X26="W","Y",IF('H4 | Hedge 2 | (BDC)3'!X26="L","N","")))</f>
        <v/>
      </c>
      <c r="AY26" s="36" t="str">
        <f>'H4 | Hedge 2 | (BDC)3'!AM26</f>
        <v/>
      </c>
      <c r="AZ26" s="36" t="str">
        <f>'H4 | Hedge 2 | (BDC)3'!S26</f>
        <v/>
      </c>
      <c r="BA26" s="37" t="str">
        <f>'H4 | Hedge 2 | (BDC)3'!U26</f>
        <v/>
      </c>
      <c r="BB26" s="55"/>
      <c r="BC26" s="55"/>
      <c r="BD26" s="35" t="str">
        <f>'H5 | Hedge 1 | (BTC)2'!B26</f>
        <v/>
      </c>
      <c r="BE26" s="36" t="str">
        <f>'H5 | Hedge 1 | (BTC)2'!C26</f>
        <v/>
      </c>
      <c r="BF26" s="36" t="str">
        <f>'H5 | Hedge 1 | (BTC)2'!H26</f>
        <v/>
      </c>
      <c r="BG26" s="36" t="str">
        <f>'H5 | Hedge 1 | (BTC)2'!O26</f>
        <v/>
      </c>
      <c r="BH26" s="36" t="str">
        <f>IF(AH26="","",IF('H5 | Hedge 1 | (BTC)2'!X26="W","Y",IF('H5 | Hedge 1 | (BTC)2'!X26="L","N","")))</f>
        <v/>
      </c>
      <c r="BI26" s="36" t="str">
        <f>'H5 | Hedge 1 | (BTC)2'!AM26</f>
        <v/>
      </c>
      <c r="BJ26" s="36" t="str">
        <f>'H5 | Hedge 1 | (BTC)2'!S26</f>
        <v/>
      </c>
      <c r="BK26" s="37" t="str">
        <f>'H5 | Hedge 1 | (BTC)2'!U26</f>
        <v/>
      </c>
      <c r="BL26" s="55"/>
      <c r="BM26" s="55"/>
      <c r="BN26" s="35" t="str">
        <f>'H6 | Hedge 1 | (BTC)3'!B26</f>
        <v/>
      </c>
      <c r="BO26" s="36" t="str">
        <f>'H6 | Hedge 1 | (BTC)3'!C26</f>
        <v/>
      </c>
      <c r="BP26" s="36" t="str">
        <f>'H6 | Hedge 1 | (BTC)3'!H26</f>
        <v/>
      </c>
      <c r="BQ26" s="36" t="str">
        <f>'H6 | Hedge 1 | (BTC)3'!O26</f>
        <v/>
      </c>
      <c r="BR26" s="36" t="str">
        <f>IF(AH26="","",IF('H6 | Hedge 1 | (BTC)3'!X26="W","Y",IF('H6 | Hedge 1 | (BTC)3'!X26="L","N","")))</f>
        <v/>
      </c>
      <c r="BS26" s="36" t="str">
        <f>'H6 | Hedge 1 | (BTC)3'!AM26</f>
        <v/>
      </c>
      <c r="BT26" s="36" t="str">
        <f>'H6 | Hedge 1 | (BTC)3'!S26</f>
        <v/>
      </c>
      <c r="BU26" s="37" t="str">
        <f>'H6 | Hedge 1 | (BTC)3'!U26</f>
        <v/>
      </c>
      <c r="BV26" s="55"/>
      <c r="BW26" s="55"/>
      <c r="BX26" s="38" t="str">
        <f>'Hedge 7 | (BM1D)2'!B26</f>
        <v/>
      </c>
      <c r="BY26" s="25" t="str">
        <f>'Hedge 7 | (BM1D)2'!C26</f>
        <v/>
      </c>
      <c r="BZ26" s="25" t="str">
        <f>'Hedge 7 | (BM1D)2'!H26</f>
        <v/>
      </c>
      <c r="CA26" s="25" t="str">
        <f>'Hedge 7 | (BM1D)2'!O26</f>
        <v/>
      </c>
      <c r="CB26" s="25" t="str">
        <f>IF(AH26="","",IF('Hedge 7 | (BM1D)2'!X26="W","Y",IF('Hedge 7 | (BM1D)2'!X26="L","N","")))</f>
        <v/>
      </c>
      <c r="CC26" s="25" t="str">
        <f>'Hedge 7 | (BM1D)2'!AM26</f>
        <v/>
      </c>
      <c r="CD26" s="25" t="str">
        <f>'Hedge 7 | (BM1D)2'!S26</f>
        <v/>
      </c>
      <c r="CE26" s="39" t="str">
        <f>'Hedge 7 | (BM1D)2'!U26</f>
        <v/>
      </c>
      <c r="CF26" s="55"/>
      <c r="CG26" s="55"/>
      <c r="CH26" s="1" t="e">
        <f>IF(AN26="",0,IFERROR(VLOOKUP(AN21&amp;AN22&amp;AN23&amp;AN24&amp;AN25&amp;AN26,General!I:J,2,FALSE),0))+AO25</f>
        <v>#VALUE!</v>
      </c>
      <c r="CI26" s="1">
        <v>-1000</v>
      </c>
      <c r="CJ26" s="1" t="str">
        <f t="shared" si="2"/>
        <v/>
      </c>
      <c r="CK26" s="1" t="str">
        <f t="shared" si="6"/>
        <v/>
      </c>
      <c r="CL26" s="1" t="str">
        <f t="shared" si="7"/>
        <v/>
      </c>
      <c r="CM26" s="1">
        <v>-1000</v>
      </c>
      <c r="CN26" s="1">
        <v>-1000</v>
      </c>
      <c r="CO26" s="1">
        <v>-1000</v>
      </c>
      <c r="CP26" s="1" t="str">
        <f t="shared" ref="CP26:CP28" ca="1" si="20">CP25</f>
        <v>BX</v>
      </c>
      <c r="CQ26" s="1">
        <v>26</v>
      </c>
      <c r="CR26" s="1">
        <f t="shared" si="16"/>
        <v>21</v>
      </c>
      <c r="CS26" s="4" t="str" cm="1">
        <f t="array" ref="CS26">IFERROR(INDEX($CI$4:$CO$4,_xlfn.AGGREGATE(15,6,COLUMN($CI$4:$CO$4)-COLUMN($CH$1)/($CI$26:$CO$26=MAX($CI$26:$CO$26)),COLUMNS($CO$4:CO4))),"")</f>
        <v>B</v>
      </c>
      <c r="CT26" s="4" t="str" cm="1">
        <f t="array" ref="CT26">IFERROR(INDEX($CI$4:$CO$4,_xlfn.AGGREGATE(15,6,COLUMN($CI$4:$CO$4)-COLUMN($CH$1)/($CI$26:$CO$26=MAX($CI$26:$CO$26)),COLUMNS($CO$4:CP4))),"")</f>
        <v>BD</v>
      </c>
      <c r="CU26" s="4" t="str" cm="1">
        <f t="array" ref="CU26">IFERROR(INDEX($CI$4:$CO$4,_xlfn.AGGREGATE(15,6,COLUMN($CI$4:$CO$4)-COLUMN($CH$1)/($CI$26:$CO$26=MAX($CI$26:$CO$26)),COLUMNS($CO$4:CQ4))),"")</f>
        <v>BN</v>
      </c>
      <c r="CV26" s="4" t="str" cm="1">
        <f t="array" ref="CV26">IFERROR(INDEX($CI$4:$CO$4,_xlfn.AGGREGATE(15,6,COLUMN($CI$4:$CO$4)-COLUMN($CH$1)/($CI$26:$CO$26=MAX($CI$26:$CO$26)),COLUMNS($CO$4:CR4))),"")</f>
        <v>BX</v>
      </c>
      <c r="CW26" s="1" t="str">
        <f t="shared" ca="1" si="10"/>
        <v>BX</v>
      </c>
      <c r="DA26" s="1" t="str">
        <f t="shared" ca="1" si="11"/>
        <v>R</v>
      </c>
      <c r="DB26" s="1" t="str">
        <f t="shared" ca="1" si="15"/>
        <v>BX</v>
      </c>
      <c r="DC26" s="1">
        <f>IF(DC21=4,1,DC21+1)</f>
        <v>4</v>
      </c>
      <c r="DD26" s="4" t="str">
        <f>IFERROR(VLOOKUP(CS26,General!R:S,2,FALSE),"")</f>
        <v>F</v>
      </c>
      <c r="DE26" s="4" t="str">
        <f>IFERROR(VLOOKUP(CT26,General!R:S,2,FALSE),"")</f>
        <v>BH</v>
      </c>
      <c r="DF26" s="4" t="str">
        <f>IFERROR(VLOOKUP(CU26,General!R:S,2,FALSE),"")</f>
        <v>BR</v>
      </c>
      <c r="DG26" s="4" t="str">
        <f>IFERROR(VLOOKUP(CV26,General!R:S,2,FALSE),"")</f>
        <v>CB</v>
      </c>
      <c r="DH26" s="4">
        <f ca="1">IF(CS26="",-1,COUNTIF(INDIRECT(DD26&amp;$CQ$10):INDIRECT(DD26&amp;CQ26),"Y"))</f>
        <v>2</v>
      </c>
      <c r="DI26" s="4">
        <f ca="1">IF(CT26="",-1,COUNTIF(INDIRECT(DE26&amp;$CQ$10):INDIRECT(DE26&amp;CQ26),"Y"))</f>
        <v>4</v>
      </c>
      <c r="DJ26" s="4">
        <f ca="1">IF(CU26="",-1,COUNTIF(INDIRECT(DF26&amp;$CQ$10):INDIRECT(DF26&amp;CQ26),"Y"))</f>
        <v>5</v>
      </c>
      <c r="DK26" s="4">
        <f ca="1">IF(CV26="",-1,COUNTIF(INDIRECT(DG26&amp;$CQ$10):INDIRECT(DG26&amp;CQ26),"Y"))</f>
        <v>5</v>
      </c>
      <c r="DL26" s="4" t="str" cm="1">
        <f t="array" aca="1" ref="DL26" ca="1">IFERROR(INDEX($CS$26:$CV$26,_xlfn.AGGREGATE(15,6,COLUMN($CS$26:$CV$26)-COLUMN($CR$26)/($DH$26:$DK$26=MAX($DH$26:$DK$26)),COLUMNS($CS$26:CS26))),"")</f>
        <v>BN</v>
      </c>
      <c r="DM26" s="4" t="str" cm="1">
        <f t="array" aca="1" ref="DM26" ca="1">IFERROR(INDEX($CS$26:$CV$26,_xlfn.AGGREGATE(15,6,COLUMN($CS$26:$CV$26)-COLUMN($CR$26)/($DH$26:$DK$26=MAX($DH$26:$DK$26)),COLUMNS($CS$26:CT26))),"")</f>
        <v>BX</v>
      </c>
      <c r="DN26" s="4" t="str" cm="1">
        <f t="array" aca="1" ref="DN26" ca="1">IFERROR(INDEX($CS$26:$CV$26,_xlfn.AGGREGATE(15,6,COLUMN($CS$26:$CV$26)-COLUMN($CR$26)/($DH$26:$DK$26=MAX($DH$26:$DK$26)),COLUMNS($CS$26:CU26))),"")</f>
        <v/>
      </c>
      <c r="DO26" s="4" t="str" cm="1">
        <f t="array" aca="1" ref="DO26" ca="1">IFERROR(INDEX($CS$26:$CV$26,_xlfn.AGGREGATE(15,6,COLUMN($CS$26:$CV$26)-COLUMN($CR$26)/($DH$26:$DK$26=MAX($DH$26:$DK$26)),COLUMNS($CS$26:CV26))),"")</f>
        <v/>
      </c>
      <c r="DP26" s="1">
        <f t="shared" ca="1" si="12"/>
        <v>2</v>
      </c>
      <c r="DQ26" s="75">
        <f t="shared" ca="1" si="13"/>
        <v>4</v>
      </c>
      <c r="DR26" s="4" t="str">
        <f t="shared" ca="1" si="14"/>
        <v>BX</v>
      </c>
      <c r="DS26" s="1" t="str">
        <f t="shared" si="9"/>
        <v>F26</v>
      </c>
    </row>
    <row r="27" spans="1:123" ht="26.25" customHeight="1" thickBot="1">
      <c r="A27" s="1">
        <v>18</v>
      </c>
      <c r="B27" s="38" t="str">
        <f>'H1 | Hedge 1 | (BTC)1'!B27</f>
        <v/>
      </c>
      <c r="C27" s="25" t="str">
        <f>'H1 | Hedge 1 | (BTC)1'!C27</f>
        <v/>
      </c>
      <c r="D27" s="25" t="str">
        <f>'H1 | Hedge 1 | (BTC)1'!H27</f>
        <v/>
      </c>
      <c r="E27" s="25" t="str">
        <f>'H1 | Hedge 1 | (BTC)1'!O27</f>
        <v/>
      </c>
      <c r="F27" s="25" t="str">
        <f>IF(AH27="","",IF('H1 | Hedge 1 | (BTC)1'!X27="W","Y",IF('H1 | Hedge 1 | (BTC)1'!X27="L","N","")))</f>
        <v/>
      </c>
      <c r="G27" s="25" t="str">
        <f>'H1 | Hedge 1 | (BTC)1'!AM27</f>
        <v/>
      </c>
      <c r="H27" s="25" t="str">
        <f>'H1 | Hedge 1 | (BTC)1'!S27</f>
        <v/>
      </c>
      <c r="I27" s="39" t="str">
        <f>'H1 | Hedge 1 | (BTC)1'!U27</f>
        <v/>
      </c>
      <c r="J27" s="55"/>
      <c r="K27" s="55"/>
      <c r="L27" s="38" t="str">
        <f>'H2 | Hedge 2 | (BDC)2'!B27</f>
        <v/>
      </c>
      <c r="M27" s="25" t="str">
        <f>'H2 | Hedge 2 | (BDC)2'!C27</f>
        <v/>
      </c>
      <c r="N27" s="25" t="str">
        <f>'H2 | Hedge 2 | (BDC)2'!H27</f>
        <v/>
      </c>
      <c r="O27" s="25" t="str">
        <f>'H2 | Hedge 2 | (BDC)2'!O27</f>
        <v/>
      </c>
      <c r="P27" s="25" t="str">
        <f>IF(AH27="","",IF('H2 | Hedge 2 | (BDC)2'!X27="W","Y",IF('H2 | Hedge 2 | (BDC)2'!X27="L","N","")))</f>
        <v/>
      </c>
      <c r="Q27" s="25" t="str">
        <f>'H2 | Hedge 2 | (BDC)2'!AM27</f>
        <v/>
      </c>
      <c r="R27" s="25" t="str">
        <f>'H2 | Hedge 2 | (BDC)2'!S27</f>
        <v/>
      </c>
      <c r="S27" s="39" t="str">
        <f>'H2 | Hedge 2 | (BDC)2'!U27</f>
        <v/>
      </c>
      <c r="T27" s="55"/>
      <c r="U27" s="55"/>
      <c r="V27" s="35" t="str">
        <f>'H3 | Hedge 2 | (BDC)1'!B27</f>
        <v/>
      </c>
      <c r="W27" s="36" t="str">
        <f>'H3 | Hedge 2 | (BDC)1'!C27</f>
        <v/>
      </c>
      <c r="X27" s="36" t="str">
        <f>'H3 | Hedge 2 | (BDC)1'!H27</f>
        <v/>
      </c>
      <c r="Y27" s="36" t="str">
        <f>'H3 | Hedge 2 | (BDC)1'!O27</f>
        <v/>
      </c>
      <c r="Z27" s="36" t="str">
        <f>IF(AH27="","",IF('H3 | Hedge 2 | (BDC)1'!X27="W","Y",IF('H3 | Hedge 2 | (BDC)1'!X27="L","N","")))</f>
        <v/>
      </c>
      <c r="AA27" s="36" t="str">
        <f>'H3 | Hedge 2 | (BDC)1'!AM27</f>
        <v/>
      </c>
      <c r="AB27" s="36" t="str">
        <f>'H3 | Hedge 2 | (BDC)1'!S27</f>
        <v/>
      </c>
      <c r="AC27" s="37" t="str">
        <f>'H3 | Hedge 2 | (BDC)1'!U27</f>
        <v/>
      </c>
      <c r="AD27" s="55"/>
      <c r="AE27" s="55"/>
      <c r="AF27" s="55"/>
      <c r="AG27" s="55"/>
      <c r="AH27" s="132"/>
      <c r="AI27" s="107"/>
      <c r="AJ27" s="104" t="str" cm="1">
        <f t="array" aca="1" ref="AJ27" ca="1">IF(AH26="","",INDIRECT(VLOOKUP(DB27,General!X:Y,2,FALSE)&amp;CQ27))</f>
        <v/>
      </c>
      <c r="AK27" s="70" t="str">
        <f t="shared" si="4"/>
        <v/>
      </c>
      <c r="AL27" s="70" t="str">
        <f>IF(AH26="","",VLOOKUP(DB27,General!U:V,2,FALSE))</f>
        <v/>
      </c>
      <c r="AM27" s="64" t="str" cm="1">
        <f t="array" aca="1" ref="AM27" ca="1">IF(AH26="","",INDIRECT(DB27&amp;CQ27))</f>
        <v/>
      </c>
      <c r="AN27" s="25" t="str">
        <f t="shared" si="0"/>
        <v/>
      </c>
      <c r="AO27" s="25" t="str">
        <f t="shared" si="5"/>
        <v/>
      </c>
      <c r="AP27" s="39" t="str">
        <f t="shared" si="1"/>
        <v/>
      </c>
      <c r="AQ27" s="55"/>
      <c r="AR27" s="55"/>
      <c r="AS27" s="55"/>
      <c r="AT27" s="35" t="str">
        <f>'H4 | Hedge 2 | (BDC)3'!B27</f>
        <v/>
      </c>
      <c r="AU27" s="36" t="str">
        <f>'H4 | Hedge 2 | (BDC)3'!C27</f>
        <v/>
      </c>
      <c r="AV27" s="36" t="str">
        <f>'H4 | Hedge 2 | (BDC)3'!H27</f>
        <v/>
      </c>
      <c r="AW27" s="36" t="str">
        <f>'H4 | Hedge 2 | (BDC)3'!O27</f>
        <v/>
      </c>
      <c r="AX27" s="36" t="str">
        <f>IF(AH27="","",IF('H4 | Hedge 2 | (BDC)3'!X27="W","Y",IF('H4 | Hedge 2 | (BDC)3'!X27="L","N","")))</f>
        <v/>
      </c>
      <c r="AY27" s="36" t="str">
        <f>'H4 | Hedge 2 | (BDC)3'!AM27</f>
        <v/>
      </c>
      <c r="AZ27" s="36" t="str">
        <f>'H4 | Hedge 2 | (BDC)3'!S27</f>
        <v/>
      </c>
      <c r="BA27" s="37" t="str">
        <f>'H4 | Hedge 2 | (BDC)3'!U27</f>
        <v/>
      </c>
      <c r="BB27" s="55"/>
      <c r="BC27" s="55"/>
      <c r="BD27" s="35" t="str">
        <f>'H5 | Hedge 1 | (BTC)2'!B27</f>
        <v/>
      </c>
      <c r="BE27" s="36" t="str">
        <f>'H5 | Hedge 1 | (BTC)2'!C27</f>
        <v/>
      </c>
      <c r="BF27" s="36" t="str">
        <f>'H5 | Hedge 1 | (BTC)2'!H27</f>
        <v/>
      </c>
      <c r="BG27" s="36" t="str">
        <f>'H5 | Hedge 1 | (BTC)2'!O27</f>
        <v/>
      </c>
      <c r="BH27" s="36" t="str">
        <f>IF(AH27="","",IF('H5 | Hedge 1 | (BTC)2'!X27="W","Y",IF('H5 | Hedge 1 | (BTC)2'!X27="L","N","")))</f>
        <v/>
      </c>
      <c r="BI27" s="36" t="str">
        <f>'H5 | Hedge 1 | (BTC)2'!AM27</f>
        <v/>
      </c>
      <c r="BJ27" s="36" t="str">
        <f>'H5 | Hedge 1 | (BTC)2'!S27</f>
        <v/>
      </c>
      <c r="BK27" s="37" t="str">
        <f>'H5 | Hedge 1 | (BTC)2'!U27</f>
        <v/>
      </c>
      <c r="BL27" s="55"/>
      <c r="BM27" s="55"/>
      <c r="BN27" s="35" t="str">
        <f>'H6 | Hedge 1 | (BTC)3'!B27</f>
        <v/>
      </c>
      <c r="BO27" s="36" t="str">
        <f>'H6 | Hedge 1 | (BTC)3'!C27</f>
        <v/>
      </c>
      <c r="BP27" s="36" t="str">
        <f>'H6 | Hedge 1 | (BTC)3'!H27</f>
        <v/>
      </c>
      <c r="BQ27" s="36" t="str">
        <f>'H6 | Hedge 1 | (BTC)3'!O27</f>
        <v/>
      </c>
      <c r="BR27" s="36" t="str">
        <f>IF(AH27="","",IF('H6 | Hedge 1 | (BTC)3'!X27="W","Y",IF('H6 | Hedge 1 | (BTC)3'!X27="L","N","")))</f>
        <v/>
      </c>
      <c r="BS27" s="36" t="str">
        <f>'H6 | Hedge 1 | (BTC)3'!AM27</f>
        <v/>
      </c>
      <c r="BT27" s="36" t="str">
        <f>'H6 | Hedge 1 | (BTC)3'!S27</f>
        <v/>
      </c>
      <c r="BU27" s="37" t="str">
        <f>'H6 | Hedge 1 | (BTC)3'!U27</f>
        <v/>
      </c>
      <c r="BV27" s="55"/>
      <c r="BW27" s="55"/>
      <c r="BX27" s="38" t="str">
        <f>'Hedge 7 | (BM1D)2'!B27</f>
        <v/>
      </c>
      <c r="BY27" s="25" t="str">
        <f>'Hedge 7 | (BM1D)2'!C27</f>
        <v/>
      </c>
      <c r="BZ27" s="25" t="str">
        <f>'Hedge 7 | (BM1D)2'!H27</f>
        <v/>
      </c>
      <c r="CA27" s="25" t="str">
        <f>'Hedge 7 | (BM1D)2'!O27</f>
        <v/>
      </c>
      <c r="CB27" s="25" t="str">
        <f>IF(AH27="","",IF('Hedge 7 | (BM1D)2'!X27="W","Y",IF('Hedge 7 | (BM1D)2'!X27="L","N","")))</f>
        <v/>
      </c>
      <c r="CC27" s="25" t="str">
        <f>'Hedge 7 | (BM1D)2'!AM27</f>
        <v/>
      </c>
      <c r="CD27" s="25" t="str">
        <f>'Hedge 7 | (BM1D)2'!S27</f>
        <v/>
      </c>
      <c r="CE27" s="39" t="str">
        <f>'Hedge 7 | (BM1D)2'!U27</f>
        <v/>
      </c>
      <c r="CF27" s="55"/>
      <c r="CG27" s="55"/>
      <c r="CH27" s="1" t="e">
        <f>IF(AN27="",0,IFERROR(VLOOKUP(AN22&amp;AN23&amp;AN24&amp;AN25&amp;AN26&amp;AN27,General!I:J,2,FALSE),0))+AO26</f>
        <v>#VALUE!</v>
      </c>
      <c r="CI27" s="1">
        <v>-1000</v>
      </c>
      <c r="CJ27" s="1" t="str">
        <f t="shared" si="2"/>
        <v/>
      </c>
      <c r="CK27" s="1" t="str">
        <f t="shared" si="6"/>
        <v/>
      </c>
      <c r="CL27" s="1" t="str">
        <f t="shared" si="7"/>
        <v/>
      </c>
      <c r="CM27" s="1">
        <v>-1000</v>
      </c>
      <c r="CN27" s="1">
        <v>-1000</v>
      </c>
      <c r="CO27" s="1">
        <v>-1000</v>
      </c>
      <c r="CP27" s="1" t="str">
        <f t="shared" ca="1" si="20"/>
        <v>BX</v>
      </c>
      <c r="CQ27" s="1">
        <v>27</v>
      </c>
      <c r="CR27" s="1">
        <f t="shared" si="16"/>
        <v>22</v>
      </c>
      <c r="CS27" s="4" t="str" cm="1">
        <f t="array" ref="CS27">IFERROR(INDEX($CI$4:$CO$4,_xlfn.AGGREGATE(15,6,COLUMN($CI$4:$CO$4)-COLUMN($CH$1)/($CI$27:$CO$27=MAX($CI$27:$CO$27)),COLUMNS($CO$4:CO4))),"")</f>
        <v>B</v>
      </c>
      <c r="CT27" s="4" t="str" cm="1">
        <f t="array" ref="CT27">IFERROR(INDEX($CI$4:$CO$4,_xlfn.AGGREGATE(15,6,COLUMN($CI$4:$CO$4)-COLUMN($CH$1)/($CI$27:$CO$27=MAX($CI$27:$CO$27)),COLUMNS($CO$4:CP4))),"")</f>
        <v>BD</v>
      </c>
      <c r="CU27" s="4" t="str" cm="1">
        <f t="array" ref="CU27">IFERROR(INDEX($CI$4:$CO$4,_xlfn.AGGREGATE(15,6,COLUMN($CI$4:$CO$4)-COLUMN($CH$1)/($CI$27:$CO$27=MAX($CI$27:$CO$27)),COLUMNS($CO$4:CQ4))),"")</f>
        <v>BN</v>
      </c>
      <c r="CV27" s="4" t="str" cm="1">
        <f t="array" ref="CV27">IFERROR(INDEX($CI$4:$CO$4,_xlfn.AGGREGATE(15,6,COLUMN($CI$4:$CO$4)-COLUMN($CH$1)/($CI$27:$CO$27=MAX($CI$27:$CO$27)),COLUMNS($CO$4:CR4))),"")</f>
        <v>BX</v>
      </c>
      <c r="CW27" s="1" t="str">
        <f t="shared" ca="1" si="10"/>
        <v>BX</v>
      </c>
      <c r="DA27" s="1" t="str">
        <f t="shared" ca="1" si="11"/>
        <v>R</v>
      </c>
      <c r="DB27" s="1" t="str">
        <f t="shared" ca="1" si="15"/>
        <v>BX</v>
      </c>
      <c r="DD27" s="4" t="str">
        <f>IFERROR(VLOOKUP(CS27,General!R:S,2,FALSE),"")</f>
        <v>F</v>
      </c>
      <c r="DE27" s="4" t="str">
        <f>IFERROR(VLOOKUP(CT27,General!R:S,2,FALSE),"")</f>
        <v>BH</v>
      </c>
      <c r="DF27" s="4" t="str">
        <f>IFERROR(VLOOKUP(CU27,General!R:S,2,FALSE),"")</f>
        <v>BR</v>
      </c>
      <c r="DG27" s="4" t="str">
        <f>IFERROR(VLOOKUP(CV27,General!R:S,2,FALSE),"")</f>
        <v>CB</v>
      </c>
      <c r="DH27" s="4">
        <f ca="1">IF(CS27="",-1,COUNTIF(INDIRECT(DD27&amp;$CQ$10):INDIRECT(DD27&amp;CQ27),"Y"))</f>
        <v>2</v>
      </c>
      <c r="DI27" s="4">
        <f ca="1">IF(CT27="",-1,COUNTIF(INDIRECT(DE27&amp;$CQ$10):INDIRECT(DE27&amp;CQ27),"Y"))</f>
        <v>4</v>
      </c>
      <c r="DJ27" s="4">
        <f ca="1">IF(CU27="",-1,COUNTIF(INDIRECT(DF27&amp;$CQ$10):INDIRECT(DF27&amp;CQ27),"Y"))</f>
        <v>5</v>
      </c>
      <c r="DK27" s="4">
        <f ca="1">IF(CV27="",-1,COUNTIF(INDIRECT(DG27&amp;$CQ$10):INDIRECT(DG27&amp;CQ27),"Y"))</f>
        <v>5</v>
      </c>
      <c r="DL27" s="4" t="str" cm="1">
        <f t="array" aca="1" ref="DL27" ca="1">IFERROR(INDEX($CS$27:$CV$27,_xlfn.AGGREGATE(15,6,COLUMN($CS$27:$CV$27)-COLUMN($CR$27)/($DH$27:$DK$27=MAX($DH$27:$DK$27)),COLUMNS($CS$27:CS27))),"")</f>
        <v>BN</v>
      </c>
      <c r="DM27" s="4" t="str" cm="1">
        <f t="array" aca="1" ref="DM27" ca="1">IFERROR(INDEX($CS$27:$CV$27,_xlfn.AGGREGATE(15,6,COLUMN($CS$27:$CV$27)-COLUMN($CR$27)/($DH$27:$DK$27=MAX($DH$27:$DK$27)),COLUMNS($CS$27:CT27))),"")</f>
        <v>BX</v>
      </c>
      <c r="DN27" s="4" t="str" cm="1">
        <f t="array" aca="1" ref="DN27" ca="1">IFERROR(INDEX($CS$27:$CV$27,_xlfn.AGGREGATE(15,6,COLUMN($CS$27:$CV$27)-COLUMN($CR$27)/($DH$27:$DK$27=MAX($DH$27:$DK$27)),COLUMNS($CS$27:CU27))),"")</f>
        <v/>
      </c>
      <c r="DO27" s="4" t="str" cm="1">
        <f t="array" aca="1" ref="DO27" ca="1">IFERROR(INDEX($CS$27:$CV$27,_xlfn.AGGREGATE(15,6,COLUMN($CS$27:$CV$27)-COLUMN($CR$27)/($DH$27:$DK$27=MAX($DH$27:$DK$27)),COLUMNS($CS$27:CV27))),"")</f>
        <v/>
      </c>
      <c r="DP27" s="1">
        <f t="shared" ca="1" si="12"/>
        <v>2</v>
      </c>
      <c r="DQ27" s="75">
        <f t="shared" ca="1" si="13"/>
        <v>0</v>
      </c>
      <c r="DR27" s="4" t="str">
        <f t="shared" ca="1" si="14"/>
        <v>BX</v>
      </c>
      <c r="DS27" s="1" t="str">
        <f t="shared" si="9"/>
        <v>F27</v>
      </c>
    </row>
    <row r="28" spans="1:123" ht="26.25" customHeight="1" thickBot="1">
      <c r="A28" s="1">
        <v>19</v>
      </c>
      <c r="B28" s="38" t="str">
        <f>'H1 | Hedge 1 | (BTC)1'!B28</f>
        <v/>
      </c>
      <c r="C28" s="25" t="str">
        <f>'H1 | Hedge 1 | (BTC)1'!C28</f>
        <v/>
      </c>
      <c r="D28" s="25" t="str">
        <f>'H1 | Hedge 1 | (BTC)1'!H28</f>
        <v/>
      </c>
      <c r="E28" s="25" t="str">
        <f>'H1 | Hedge 1 | (BTC)1'!O28</f>
        <v/>
      </c>
      <c r="F28" s="25" t="str">
        <f>IF(AH28="","",IF('H1 | Hedge 1 | (BTC)1'!X28="W","Y",IF('H1 | Hedge 1 | (BTC)1'!X28="L","N","")))</f>
        <v/>
      </c>
      <c r="G28" s="25" t="str">
        <f>'H1 | Hedge 1 | (BTC)1'!AM28</f>
        <v/>
      </c>
      <c r="H28" s="25" t="str">
        <f>'H1 | Hedge 1 | (BTC)1'!S28</f>
        <v/>
      </c>
      <c r="I28" s="39" t="str">
        <f>'H1 | Hedge 1 | (BTC)1'!U28</f>
        <v/>
      </c>
      <c r="J28" s="55"/>
      <c r="K28" s="55"/>
      <c r="L28" s="38" t="str">
        <f>'H2 | Hedge 2 | (BDC)2'!B28</f>
        <v/>
      </c>
      <c r="M28" s="25" t="str">
        <f>'H2 | Hedge 2 | (BDC)2'!C28</f>
        <v/>
      </c>
      <c r="N28" s="25" t="str">
        <f>'H2 | Hedge 2 | (BDC)2'!H28</f>
        <v/>
      </c>
      <c r="O28" s="25" t="str">
        <f>'H2 | Hedge 2 | (BDC)2'!O28</f>
        <v/>
      </c>
      <c r="P28" s="25" t="str">
        <f>IF(AH28="","",IF('H2 | Hedge 2 | (BDC)2'!X28="W","Y",IF('H2 | Hedge 2 | (BDC)2'!X28="L","N","")))</f>
        <v/>
      </c>
      <c r="Q28" s="25" t="str">
        <f>'H2 | Hedge 2 | (BDC)2'!AM28</f>
        <v/>
      </c>
      <c r="R28" s="25" t="str">
        <f>'H2 | Hedge 2 | (BDC)2'!S28</f>
        <v/>
      </c>
      <c r="S28" s="39" t="str">
        <f>'H2 | Hedge 2 | (BDC)2'!U28</f>
        <v/>
      </c>
      <c r="T28" s="55"/>
      <c r="U28" s="55"/>
      <c r="V28" s="35" t="str">
        <f>'H3 | Hedge 2 | (BDC)1'!B28</f>
        <v/>
      </c>
      <c r="W28" s="36" t="str">
        <f>'H3 | Hedge 2 | (BDC)1'!C28</f>
        <v/>
      </c>
      <c r="X28" s="36" t="str">
        <f>'H3 | Hedge 2 | (BDC)1'!H28</f>
        <v/>
      </c>
      <c r="Y28" s="36" t="str">
        <f>'H3 | Hedge 2 | (BDC)1'!O28</f>
        <v/>
      </c>
      <c r="Z28" s="36" t="str">
        <f>IF(AH28="","",IF('H3 | Hedge 2 | (BDC)1'!X28="W","Y",IF('H3 | Hedge 2 | (BDC)1'!X28="L","N","")))</f>
        <v/>
      </c>
      <c r="AA28" s="36" t="str">
        <f>'H3 | Hedge 2 | (BDC)1'!AM28</f>
        <v/>
      </c>
      <c r="AB28" s="36" t="str">
        <f>'H3 | Hedge 2 | (BDC)1'!S28</f>
        <v/>
      </c>
      <c r="AC28" s="37" t="str">
        <f>'H3 | Hedge 2 | (BDC)1'!U28</f>
        <v/>
      </c>
      <c r="AD28" s="55"/>
      <c r="AE28" s="55"/>
      <c r="AF28" s="55"/>
      <c r="AG28" s="55"/>
      <c r="AH28" s="132"/>
      <c r="AI28" s="107"/>
      <c r="AJ28" s="104" t="str" cm="1">
        <f t="array" aca="1" ref="AJ28" ca="1">IF(AH27="","",INDIRECT(VLOOKUP(DB28,General!X:Y,2,FALSE)&amp;CQ28))</f>
        <v/>
      </c>
      <c r="AK28" s="70" t="str">
        <f t="shared" si="4"/>
        <v/>
      </c>
      <c r="AL28" s="70" t="str">
        <f>IF(AH27="","",VLOOKUP(DB28,General!U:V,2,FALSE))</f>
        <v/>
      </c>
      <c r="AM28" s="64" t="str" cm="1">
        <f t="array" aca="1" ref="AM28" ca="1">IF(AH27="","",INDIRECT(DB28&amp;CQ28))</f>
        <v/>
      </c>
      <c r="AN28" s="25" t="str">
        <f t="shared" si="0"/>
        <v/>
      </c>
      <c r="AO28" s="25" t="str">
        <f t="shared" si="5"/>
        <v/>
      </c>
      <c r="AP28" s="39" t="str">
        <f t="shared" si="1"/>
        <v/>
      </c>
      <c r="AQ28" s="55"/>
      <c r="AR28" s="55"/>
      <c r="AS28" s="55"/>
      <c r="AT28" s="35" t="str">
        <f>'H4 | Hedge 2 | (BDC)3'!B28</f>
        <v/>
      </c>
      <c r="AU28" s="36" t="str">
        <f>'H4 | Hedge 2 | (BDC)3'!C28</f>
        <v/>
      </c>
      <c r="AV28" s="36" t="str">
        <f>'H4 | Hedge 2 | (BDC)3'!H28</f>
        <v/>
      </c>
      <c r="AW28" s="36" t="str">
        <f>'H4 | Hedge 2 | (BDC)3'!O28</f>
        <v/>
      </c>
      <c r="AX28" s="36" t="str">
        <f>IF(AH28="","",IF('H4 | Hedge 2 | (BDC)3'!X28="W","Y",IF('H4 | Hedge 2 | (BDC)3'!X28="L","N","")))</f>
        <v/>
      </c>
      <c r="AY28" s="36" t="str">
        <f>'H4 | Hedge 2 | (BDC)3'!AM28</f>
        <v/>
      </c>
      <c r="AZ28" s="36" t="str">
        <f>'H4 | Hedge 2 | (BDC)3'!S28</f>
        <v/>
      </c>
      <c r="BA28" s="37" t="str">
        <f>'H4 | Hedge 2 | (BDC)3'!U28</f>
        <v/>
      </c>
      <c r="BB28" s="55"/>
      <c r="BC28" s="55"/>
      <c r="BD28" s="35" t="str">
        <f>'H5 | Hedge 1 | (BTC)2'!B28</f>
        <v/>
      </c>
      <c r="BE28" s="36" t="str">
        <f>'H5 | Hedge 1 | (BTC)2'!C28</f>
        <v/>
      </c>
      <c r="BF28" s="36" t="str">
        <f>'H5 | Hedge 1 | (BTC)2'!H28</f>
        <v/>
      </c>
      <c r="BG28" s="36" t="str">
        <f>'H5 | Hedge 1 | (BTC)2'!O28</f>
        <v/>
      </c>
      <c r="BH28" s="36" t="str">
        <f>IF(AH28="","",IF('H5 | Hedge 1 | (BTC)2'!X28="W","Y",IF('H5 | Hedge 1 | (BTC)2'!X28="L","N","")))</f>
        <v/>
      </c>
      <c r="BI28" s="36" t="str">
        <f>'H5 | Hedge 1 | (BTC)2'!AM28</f>
        <v/>
      </c>
      <c r="BJ28" s="36" t="str">
        <f>'H5 | Hedge 1 | (BTC)2'!S28</f>
        <v/>
      </c>
      <c r="BK28" s="37" t="str">
        <f>'H5 | Hedge 1 | (BTC)2'!U28</f>
        <v/>
      </c>
      <c r="BL28" s="55"/>
      <c r="BM28" s="55"/>
      <c r="BN28" s="35" t="str">
        <f>'H6 | Hedge 1 | (BTC)3'!B28</f>
        <v/>
      </c>
      <c r="BO28" s="36" t="str">
        <f>'H6 | Hedge 1 | (BTC)3'!C28</f>
        <v/>
      </c>
      <c r="BP28" s="36" t="str">
        <f>'H6 | Hedge 1 | (BTC)3'!H28</f>
        <v/>
      </c>
      <c r="BQ28" s="36" t="str">
        <f>'H6 | Hedge 1 | (BTC)3'!O28</f>
        <v/>
      </c>
      <c r="BR28" s="36" t="str">
        <f>IF(AH28="","",IF('H6 | Hedge 1 | (BTC)3'!X28="W","Y",IF('H6 | Hedge 1 | (BTC)3'!X28="L","N","")))</f>
        <v/>
      </c>
      <c r="BS28" s="36" t="str">
        <f>'H6 | Hedge 1 | (BTC)3'!AM28</f>
        <v/>
      </c>
      <c r="BT28" s="36" t="str">
        <f>'H6 | Hedge 1 | (BTC)3'!S28</f>
        <v/>
      </c>
      <c r="BU28" s="37" t="str">
        <f>'H6 | Hedge 1 | (BTC)3'!U28</f>
        <v/>
      </c>
      <c r="BV28" s="55"/>
      <c r="BW28" s="55"/>
      <c r="BX28" s="38" t="str">
        <f>'Hedge 7 | (BM1D)2'!B28</f>
        <v/>
      </c>
      <c r="BY28" s="25" t="str">
        <f>'Hedge 7 | (BM1D)2'!C28</f>
        <v/>
      </c>
      <c r="BZ28" s="25" t="str">
        <f>'Hedge 7 | (BM1D)2'!H28</f>
        <v/>
      </c>
      <c r="CA28" s="25" t="str">
        <f>'Hedge 7 | (BM1D)2'!O28</f>
        <v/>
      </c>
      <c r="CB28" s="25" t="str">
        <f>IF(AH28="","",IF('Hedge 7 | (BM1D)2'!X28="W","Y",IF('Hedge 7 | (BM1D)2'!X28="L","N","")))</f>
        <v/>
      </c>
      <c r="CC28" s="25" t="str">
        <f>'Hedge 7 | (BM1D)2'!AM28</f>
        <v/>
      </c>
      <c r="CD28" s="25" t="str">
        <f>'Hedge 7 | (BM1D)2'!S28</f>
        <v/>
      </c>
      <c r="CE28" s="39" t="str">
        <f>'Hedge 7 | (BM1D)2'!U28</f>
        <v/>
      </c>
      <c r="CF28" s="55"/>
      <c r="CG28" s="55"/>
      <c r="CH28" s="1" t="e">
        <f>IF(AN28="",0,IFERROR(VLOOKUP(AN23&amp;AN24&amp;AN25&amp;AN26&amp;AN27&amp;AN28,General!I:J,2,FALSE),0))+AO27</f>
        <v>#VALUE!</v>
      </c>
      <c r="CI28" s="1">
        <v>-1000</v>
      </c>
      <c r="CJ28" s="1" t="str">
        <f t="shared" si="2"/>
        <v/>
      </c>
      <c r="CK28" s="1" t="str">
        <f t="shared" si="6"/>
        <v/>
      </c>
      <c r="CL28" s="1" t="str">
        <f t="shared" si="7"/>
        <v/>
      </c>
      <c r="CM28" s="1">
        <v>-1000</v>
      </c>
      <c r="CN28" s="1">
        <v>-1000</v>
      </c>
      <c r="CO28" s="1">
        <v>-1000</v>
      </c>
      <c r="CP28" s="1" t="str">
        <f t="shared" ca="1" si="20"/>
        <v>BX</v>
      </c>
      <c r="CQ28" s="1">
        <v>28</v>
      </c>
      <c r="CR28" s="1">
        <f t="shared" si="16"/>
        <v>23</v>
      </c>
      <c r="CS28" s="4" t="str" cm="1">
        <f t="array" ref="CS28">IFERROR(INDEX($CI$4:$CO$4,_xlfn.AGGREGATE(15,6,COLUMN($CI$4:$CO$4)-COLUMN($CH$1)/($CI$28:$CO$28=MAX($CI$28:$CO$28)),COLUMNS($CO$4:CO4))),"")</f>
        <v>B</v>
      </c>
      <c r="CT28" s="4" t="str" cm="1">
        <f t="array" ref="CT28">IFERROR(INDEX($CI$4:$CO$4,_xlfn.AGGREGATE(15,6,COLUMN($CI$4:$CO$4)-COLUMN($CH$1)/($CI$28:$CO$28=MAX($CI$28:$CO$28)),COLUMNS($CO$4:CP4))),"")</f>
        <v>BD</v>
      </c>
      <c r="CU28" s="4" t="str" cm="1">
        <f t="array" ref="CU28">IFERROR(INDEX($CI$4:$CO$4,_xlfn.AGGREGATE(15,6,COLUMN($CI$4:$CO$4)-COLUMN($CH$1)/($CI$28:$CO$28=MAX($CI$28:$CO$28)),COLUMNS($CO$4:CQ4))),"")</f>
        <v>BN</v>
      </c>
      <c r="CV28" s="4" t="str" cm="1">
        <f t="array" ref="CV28">IFERROR(INDEX($CI$4:$CO$4,_xlfn.AGGREGATE(15,6,COLUMN($CI$4:$CO$4)-COLUMN($CH$1)/($CI$28:$CO$28=MAX($CI$28:$CO$28)),COLUMNS($CO$4:CR4))),"")</f>
        <v>BX</v>
      </c>
      <c r="CW28" s="1" t="str">
        <f t="shared" ca="1" si="10"/>
        <v>BX</v>
      </c>
      <c r="CX28" s="1" t="str" cm="1">
        <f t="array" ref="CX28">IFERROR(INDEX($CS$29:$CV$29,_xlfn.AGGREGATE(15,6,COLUMN($CS$29:$CV$29)-COLUMN($CR$29)/($CS$28:$CV$28=MAX($CS$28:$CV$28)),COLUMNS($CS$29:CT29))),"")</f>
        <v/>
      </c>
      <c r="CY28" s="1" t="str" cm="1">
        <f t="array" ref="CY28">IFERROR(INDEX($CS$29:$CV$29,_xlfn.AGGREGATE(15,6,COLUMN($CS$29:$CV$29)-COLUMN($CR$29)/($CS$28:$CV$28=MAX($CS$28:$CV$28)),COLUMNS($CS$29:CU29))),"")</f>
        <v/>
      </c>
      <c r="CZ28" s="1" t="str" cm="1">
        <f t="array" ref="CZ28">IFERROR(INDEX($CS$29:$CV$29,_xlfn.AGGREGATE(15,6,COLUMN($CS$29:$CV$29)-COLUMN($CR$29)/($CS$28:$CV$28=MAX($CS$28:$CV$28)),COLUMNS($CS$29:CV29))),"")</f>
        <v/>
      </c>
      <c r="DA28" s="1" t="str">
        <f t="shared" ca="1" si="11"/>
        <v>R</v>
      </c>
      <c r="DB28" s="1" t="str">
        <f t="shared" ca="1" si="15"/>
        <v>BX</v>
      </c>
      <c r="DD28" s="4" t="str">
        <f>IFERROR(VLOOKUP(CS28,General!R:S,2,FALSE),"")</f>
        <v>F</v>
      </c>
      <c r="DE28" s="4" t="str">
        <f>IFERROR(VLOOKUP(CT28,General!R:S,2,FALSE),"")</f>
        <v>BH</v>
      </c>
      <c r="DF28" s="4" t="str">
        <f>IFERROR(VLOOKUP(CU28,General!R:S,2,FALSE),"")</f>
        <v>BR</v>
      </c>
      <c r="DG28" s="4" t="str">
        <f>IFERROR(VLOOKUP(CV28,General!R:S,2,FALSE),"")</f>
        <v>CB</v>
      </c>
      <c r="DH28" s="4">
        <f ca="1">IF(CS28="",-1,COUNTIF(INDIRECT(DD28&amp;$CQ$10):INDIRECT(DD28&amp;CQ28),"Y"))</f>
        <v>2</v>
      </c>
      <c r="DI28" s="4">
        <f ca="1">IF(CT28="",-1,COUNTIF(INDIRECT(DE28&amp;$CQ$10):INDIRECT(DE28&amp;CQ28),"Y"))</f>
        <v>4</v>
      </c>
      <c r="DJ28" s="4">
        <f ca="1">IF(CU28="",-1,COUNTIF(INDIRECT(DF28&amp;$CQ$10):INDIRECT(DF28&amp;CQ28),"Y"))</f>
        <v>5</v>
      </c>
      <c r="DK28" s="4">
        <f ca="1">IF(CV28="",-1,COUNTIF(INDIRECT(DG28&amp;$CQ$10):INDIRECT(DG28&amp;CQ28),"Y"))</f>
        <v>5</v>
      </c>
      <c r="DL28" s="4" t="str" cm="1">
        <f t="array" aca="1" ref="DL28" ca="1">IFERROR(INDEX($CS$28:$CV$28,_xlfn.AGGREGATE(15,6,COLUMN($CS$28:$CV$28)-COLUMN($CR$28)/($DH$28:$DK$28=MAX($DH$28:$DK$28)),COLUMNS($CS$28:CS28))),"")</f>
        <v>BN</v>
      </c>
      <c r="DM28" s="4" t="str" cm="1">
        <f t="array" aca="1" ref="DM28" ca="1">IFERROR(INDEX($CS$28:$CV$28,_xlfn.AGGREGATE(15,6,COLUMN($CS$28:$CV$28)-COLUMN($CR$28)/($DH$28:$DK$28=MAX($DH$28:$DK$28)),COLUMNS($CS$28:CT28))),"")</f>
        <v>BX</v>
      </c>
      <c r="DN28" s="4" t="str" cm="1">
        <f t="array" aca="1" ref="DN28" ca="1">IFERROR(INDEX($CS$28:$CV$28,_xlfn.AGGREGATE(15,6,COLUMN($CS$28:$CV$28)-COLUMN($CR$28)/($DH$28:$DK$28=MAX($DH$28:$DK$28)),COLUMNS($CS$28:CU28))),"")</f>
        <v/>
      </c>
      <c r="DO28" s="4" t="str" cm="1">
        <f t="array" aca="1" ref="DO28" ca="1">IFERROR(INDEX($CS$28:$CV$28,_xlfn.AGGREGATE(15,6,COLUMN($CS$28:$CV$28)-COLUMN($CR$28)/($DH$28:$DK$28=MAX($DH$28:$DK$28)),COLUMNS($CS$28:CV28))),"")</f>
        <v/>
      </c>
      <c r="DP28" s="1">
        <f t="shared" ca="1" si="12"/>
        <v>2</v>
      </c>
      <c r="DQ28" s="75">
        <f t="shared" ca="1" si="13"/>
        <v>0</v>
      </c>
      <c r="DR28" s="4" t="str">
        <f t="shared" ca="1" si="14"/>
        <v>BX</v>
      </c>
      <c r="DS28" s="1" t="str">
        <f t="shared" si="9"/>
        <v>F28</v>
      </c>
    </row>
    <row r="29" spans="1:123" ht="26.25" customHeight="1" thickBot="1">
      <c r="A29" s="1">
        <v>20</v>
      </c>
      <c r="B29" s="40" t="str">
        <f>'H1 | Hedge 1 | (BTC)1'!B29</f>
        <v/>
      </c>
      <c r="C29" s="41" t="str">
        <f>'H1 | Hedge 1 | (BTC)1'!C29</f>
        <v/>
      </c>
      <c r="D29" s="41" t="str">
        <f>'H1 | Hedge 1 | (BTC)1'!H29</f>
        <v/>
      </c>
      <c r="E29" s="41" t="str">
        <f>'H1 | Hedge 1 | (BTC)1'!O29</f>
        <v/>
      </c>
      <c r="F29" s="41" t="str">
        <f>IF(AH29="","",IF('H1 | Hedge 1 | (BTC)1'!X29="W","Y",IF('H1 | Hedge 1 | (BTC)1'!X29="L","N","")))</f>
        <v/>
      </c>
      <c r="G29" s="41" t="str">
        <f>'H1 | Hedge 1 | (BTC)1'!AM29</f>
        <v/>
      </c>
      <c r="H29" s="41" t="str">
        <f>'H1 | Hedge 1 | (BTC)1'!S29</f>
        <v/>
      </c>
      <c r="I29" s="42" t="str">
        <f>'H1 | Hedge 1 | (BTC)1'!U29</f>
        <v/>
      </c>
      <c r="J29" s="55"/>
      <c r="K29" s="55"/>
      <c r="L29" s="40" t="str">
        <f>'H2 | Hedge 2 | (BDC)2'!B29</f>
        <v/>
      </c>
      <c r="M29" s="41" t="str">
        <f>'H2 | Hedge 2 | (BDC)2'!C29</f>
        <v/>
      </c>
      <c r="N29" s="41" t="str">
        <f>'H2 | Hedge 2 | (BDC)2'!H29</f>
        <v/>
      </c>
      <c r="O29" s="41" t="str">
        <f>'H2 | Hedge 2 | (BDC)2'!O29</f>
        <v/>
      </c>
      <c r="P29" s="41" t="str">
        <f>IF(AH29="","",IF('H2 | Hedge 2 | (BDC)2'!X29="W","Y",IF('H2 | Hedge 2 | (BDC)2'!X29="L","N","")))</f>
        <v/>
      </c>
      <c r="Q29" s="41" t="str">
        <f>'H2 | Hedge 2 | (BDC)2'!AM29</f>
        <v/>
      </c>
      <c r="R29" s="41" t="str">
        <f>'H2 | Hedge 2 | (BDC)2'!S29</f>
        <v/>
      </c>
      <c r="S29" s="42" t="str">
        <f>'H2 | Hedge 2 | (BDC)2'!U29</f>
        <v/>
      </c>
      <c r="T29" s="55"/>
      <c r="U29" s="55"/>
      <c r="V29" s="35" t="str">
        <f>'H3 | Hedge 2 | (BDC)1'!B29</f>
        <v/>
      </c>
      <c r="W29" s="36" t="str">
        <f>'H3 | Hedge 2 | (BDC)1'!C29</f>
        <v/>
      </c>
      <c r="X29" s="36" t="str">
        <f>'H3 | Hedge 2 | (BDC)1'!H29</f>
        <v/>
      </c>
      <c r="Y29" s="36" t="str">
        <f>'H3 | Hedge 2 | (BDC)1'!O29</f>
        <v/>
      </c>
      <c r="Z29" s="36" t="str">
        <f>IF(AH29="","",IF('H3 | Hedge 2 | (BDC)1'!X29="W","Y",IF('H3 | Hedge 2 | (BDC)1'!X29="L","N","")))</f>
        <v/>
      </c>
      <c r="AA29" s="36" t="str">
        <f>'H3 | Hedge 2 | (BDC)1'!AM29</f>
        <v/>
      </c>
      <c r="AB29" s="36" t="str">
        <f>'H3 | Hedge 2 | (BDC)1'!S29</f>
        <v/>
      </c>
      <c r="AC29" s="37" t="str">
        <f>'H3 | Hedge 2 | (BDC)1'!U29</f>
        <v/>
      </c>
      <c r="AD29" s="55"/>
      <c r="AE29" s="55"/>
      <c r="AF29" s="55"/>
      <c r="AG29" s="55"/>
      <c r="AH29" s="133"/>
      <c r="AI29" s="107"/>
      <c r="AJ29" s="105" t="str" cm="1">
        <f t="array" aca="1" ref="AJ29" ca="1">IF(AH28="","",INDIRECT(VLOOKUP(DB29,General!X:Y,2,FALSE)&amp;CQ29))</f>
        <v/>
      </c>
      <c r="AK29" s="71" t="str">
        <f t="shared" si="4"/>
        <v/>
      </c>
      <c r="AL29" s="71" t="str">
        <f>IF(AH28="","",VLOOKUP(DB29,General!U:V,2,FALSE))</f>
        <v/>
      </c>
      <c r="AM29" s="67" t="str" cm="1">
        <f t="array" aca="1" ref="AM29" ca="1">IF(AH28="","",INDIRECT(DB29&amp;CQ29))</f>
        <v/>
      </c>
      <c r="AN29" s="41" t="str">
        <f t="shared" si="0"/>
        <v/>
      </c>
      <c r="AO29" s="41" t="str">
        <f t="shared" si="5"/>
        <v/>
      </c>
      <c r="AP29" s="42" t="str">
        <f t="shared" si="1"/>
        <v/>
      </c>
      <c r="AQ29" s="55"/>
      <c r="AR29" s="55"/>
      <c r="AS29" s="55"/>
      <c r="AT29" s="35" t="str">
        <f>'H4 | Hedge 2 | (BDC)3'!B29</f>
        <v/>
      </c>
      <c r="AU29" s="36" t="str">
        <f>'H4 | Hedge 2 | (BDC)3'!C29</f>
        <v/>
      </c>
      <c r="AV29" s="36" t="str">
        <f>'H4 | Hedge 2 | (BDC)3'!H29</f>
        <v/>
      </c>
      <c r="AW29" s="36" t="str">
        <f>'H4 | Hedge 2 | (BDC)3'!O29</f>
        <v/>
      </c>
      <c r="AX29" s="36" t="str">
        <f>IF(AH29="","",IF('H4 | Hedge 2 | (BDC)3'!X29="W","Y",IF('H4 | Hedge 2 | (BDC)3'!X29="L","N","")))</f>
        <v/>
      </c>
      <c r="AY29" s="36" t="str">
        <f>'H4 | Hedge 2 | (BDC)3'!AM29</f>
        <v/>
      </c>
      <c r="AZ29" s="36" t="str">
        <f>'H4 | Hedge 2 | (BDC)3'!S29</f>
        <v/>
      </c>
      <c r="BA29" s="37" t="str">
        <f>'H4 | Hedge 2 | (BDC)3'!U29</f>
        <v/>
      </c>
      <c r="BB29" s="55"/>
      <c r="BC29" s="55"/>
      <c r="BD29" s="35" t="str">
        <f>'H5 | Hedge 1 | (BTC)2'!B29</f>
        <v/>
      </c>
      <c r="BE29" s="36" t="str">
        <f>'H5 | Hedge 1 | (BTC)2'!C29</f>
        <v/>
      </c>
      <c r="BF29" s="36" t="str">
        <f>'H5 | Hedge 1 | (BTC)2'!H29</f>
        <v/>
      </c>
      <c r="BG29" s="36" t="str">
        <f>'H5 | Hedge 1 | (BTC)2'!O29</f>
        <v/>
      </c>
      <c r="BH29" s="36" t="str">
        <f>IF(AH29="","",IF('H5 | Hedge 1 | (BTC)2'!X29="W","Y",IF('H5 | Hedge 1 | (BTC)2'!X29="L","N","")))</f>
        <v/>
      </c>
      <c r="BI29" s="36" t="str">
        <f>'H5 | Hedge 1 | (BTC)2'!AM29</f>
        <v/>
      </c>
      <c r="BJ29" s="36" t="str">
        <f>'H5 | Hedge 1 | (BTC)2'!S29</f>
        <v/>
      </c>
      <c r="BK29" s="37" t="str">
        <f>'H5 | Hedge 1 | (BTC)2'!U29</f>
        <v/>
      </c>
      <c r="BL29" s="55"/>
      <c r="BM29" s="55"/>
      <c r="BN29" s="35" t="str">
        <f>'H6 | Hedge 1 | (BTC)3'!B29</f>
        <v/>
      </c>
      <c r="BO29" s="36" t="str">
        <f>'H6 | Hedge 1 | (BTC)3'!C29</f>
        <v/>
      </c>
      <c r="BP29" s="36" t="str">
        <f>'H6 | Hedge 1 | (BTC)3'!H29</f>
        <v/>
      </c>
      <c r="BQ29" s="36" t="str">
        <f>'H6 | Hedge 1 | (BTC)3'!O29</f>
        <v/>
      </c>
      <c r="BR29" s="36" t="str">
        <f>IF(AH29="","",IF('H6 | Hedge 1 | (BTC)3'!X29="W","Y",IF('H6 | Hedge 1 | (BTC)3'!X29="L","N","")))</f>
        <v/>
      </c>
      <c r="BS29" s="36" t="str">
        <f>'H6 | Hedge 1 | (BTC)3'!AM29</f>
        <v/>
      </c>
      <c r="BT29" s="36" t="str">
        <f>'H6 | Hedge 1 | (BTC)3'!S29</f>
        <v/>
      </c>
      <c r="BU29" s="37" t="str">
        <f>'H6 | Hedge 1 | (BTC)3'!U29</f>
        <v/>
      </c>
      <c r="BV29" s="55"/>
      <c r="BW29" s="55"/>
      <c r="BX29" s="40" t="str">
        <f>'Hedge 7 | (BM1D)2'!B29</f>
        <v/>
      </c>
      <c r="BY29" s="41" t="str">
        <f>'Hedge 7 | (BM1D)2'!C29</f>
        <v/>
      </c>
      <c r="BZ29" s="41" t="str">
        <f>'Hedge 7 | (BM1D)2'!H29</f>
        <v/>
      </c>
      <c r="CA29" s="41" t="str">
        <f>'Hedge 7 | (BM1D)2'!O29</f>
        <v/>
      </c>
      <c r="CB29" s="41" t="str">
        <f>IF(AH29="","",IF('Hedge 7 | (BM1D)2'!X29="W","Y",IF('Hedge 7 | (BM1D)2'!X29="L","N","")))</f>
        <v/>
      </c>
      <c r="CC29" s="41" t="str">
        <f>'Hedge 7 | (BM1D)2'!AM29</f>
        <v/>
      </c>
      <c r="CD29" s="41" t="str">
        <f>'Hedge 7 | (BM1D)2'!S29</f>
        <v/>
      </c>
      <c r="CE29" s="42" t="str">
        <f>'Hedge 7 | (BM1D)2'!U29</f>
        <v/>
      </c>
      <c r="CF29" s="55"/>
      <c r="CG29" s="55"/>
      <c r="CH29" s="1" t="e">
        <f>IF(AN29="",0,IFERROR(VLOOKUP(AN24&amp;AN25&amp;AN26&amp;AN27&amp;AN28&amp;AN29,General!I:J,2,FALSE),0))+AO28</f>
        <v>#VALUE!</v>
      </c>
      <c r="CI29" s="1">
        <v>-1000</v>
      </c>
      <c r="CJ29" s="1" t="str">
        <f t="shared" si="2"/>
        <v/>
      </c>
      <c r="CK29" s="1" t="str">
        <f t="shared" si="6"/>
        <v/>
      </c>
      <c r="CL29" s="1" t="str">
        <f t="shared" si="7"/>
        <v/>
      </c>
      <c r="CM29" s="1">
        <v>-1000</v>
      </c>
      <c r="CN29" s="1">
        <v>-1000</v>
      </c>
      <c r="CO29" s="1">
        <v>-1000</v>
      </c>
      <c r="CP29" s="1" t="str">
        <f>IF(AH29="","",INDEX($CI$4:$CO$4,MATCH(MAX(CI29:CO29),CI29:CO29,0)))</f>
        <v/>
      </c>
      <c r="CQ29" s="1">
        <v>29</v>
      </c>
      <c r="CR29" s="1">
        <f t="shared" si="16"/>
        <v>24</v>
      </c>
      <c r="CS29" s="4" t="str" cm="1">
        <f t="array" ref="CS29">IFERROR(INDEX($CI$4:$CO$4,_xlfn.AGGREGATE(15,6,COLUMN($CI$4:$CO$4)-COLUMN($CH$1)/($CI$29:$CO$29=MAX($CI$29:$CO$29)),COLUMNS($CO$4:CO4))),"")</f>
        <v>B</v>
      </c>
      <c r="CT29" s="4" t="str" cm="1">
        <f t="array" ref="CT29">IFERROR(INDEX($CI$4:$CO$4,_xlfn.AGGREGATE(15,6,COLUMN($CI$4:$CO$4)-COLUMN($CH$1)/($CI$29:$CO$29=MAX($CI$29:$CO$29)),COLUMNS($CO$4:CP4))),"")</f>
        <v>BD</v>
      </c>
      <c r="CU29" s="4" t="str" cm="1">
        <f t="array" ref="CU29">IFERROR(INDEX($CI$4:$CO$4,_xlfn.AGGREGATE(15,6,COLUMN($CI$4:$CO$4)-COLUMN($CH$1)/($CI$29:$CO$29=MAX($CI$29:$CO$29)),COLUMNS($CO$4:CQ4))),"")</f>
        <v>BN</v>
      </c>
      <c r="CV29" s="4" t="str" cm="1">
        <f t="array" ref="CV29">IFERROR(INDEX($CI$4:$CO$4,_xlfn.AGGREGATE(15,6,COLUMN($CI$4:$CO$4)-COLUMN($CH$1)/($CI$29:$CO$29=MAX($CI$29:$CO$29)),COLUMNS($CO$4:CR4))),"")</f>
        <v>BX</v>
      </c>
      <c r="CW29" s="1" t="str">
        <f t="shared" ca="1" si="10"/>
        <v>BX</v>
      </c>
      <c r="DA29" s="1" t="str">
        <f t="shared" ca="1" si="11"/>
        <v>R</v>
      </c>
      <c r="DB29" s="1" t="str">
        <f t="shared" ca="1" si="15"/>
        <v>BX</v>
      </c>
      <c r="DD29" s="4" t="str">
        <f>IFERROR(VLOOKUP(CS29,General!R:S,2,FALSE),"")</f>
        <v>F</v>
      </c>
      <c r="DE29" s="4" t="str">
        <f>IFERROR(VLOOKUP(CT29,General!R:S,2,FALSE),"")</f>
        <v>BH</v>
      </c>
      <c r="DF29" s="4" t="str">
        <f>IFERROR(VLOOKUP(CU29,General!R:S,2,FALSE),"")</f>
        <v>BR</v>
      </c>
      <c r="DG29" s="4" t="str">
        <f>IFERROR(VLOOKUP(CV29,General!R:S,2,FALSE),"")</f>
        <v>CB</v>
      </c>
      <c r="DH29" s="4">
        <f ca="1">IF(CS29="",-1,COUNTIF(INDIRECT(DD29&amp;$CQ$10):INDIRECT(DD29&amp;CQ29),"Y"))</f>
        <v>2</v>
      </c>
      <c r="DI29" s="4">
        <f ca="1">IF(CT29="",-1,COUNTIF(INDIRECT(DE29&amp;$CQ$10):INDIRECT(DE29&amp;CQ29),"Y"))</f>
        <v>4</v>
      </c>
      <c r="DJ29" s="4">
        <f ca="1">IF(CU29="",-1,COUNTIF(INDIRECT(DF29&amp;$CQ$10):INDIRECT(DF29&amp;CQ29),"Y"))</f>
        <v>5</v>
      </c>
      <c r="DK29" s="4">
        <f ca="1">IF(CV29="",-1,COUNTIF(INDIRECT(DG29&amp;$CQ$10):INDIRECT(DG29&amp;CQ29),"Y"))</f>
        <v>5</v>
      </c>
      <c r="DL29" s="4" t="str" cm="1">
        <f t="array" aca="1" ref="DL29" ca="1">IFERROR(INDEX($CS$29:$CV$29,_xlfn.AGGREGATE(15,6,COLUMN($CS$29:$CV$29)-COLUMN($CR$29)/($DH$29:$DK$29=MAX($DH$29:$DK$29)),COLUMNS($CS$29:CS29))),"")</f>
        <v>BN</v>
      </c>
      <c r="DM29" s="4" t="str" cm="1">
        <f t="array" aca="1" ref="DM29" ca="1">IFERROR(INDEX($CS$29:$CV$29,_xlfn.AGGREGATE(15,6,COLUMN($CS$29:$CV$29)-COLUMN($CR$29)/($DH$29:$DK$29=MAX($DH$29:$DK$29)),COLUMNS($CS$29:CT29))),"")</f>
        <v>BX</v>
      </c>
      <c r="DN29" s="4" t="str" cm="1">
        <f t="array" aca="1" ref="DN29" ca="1">IFERROR(INDEX($CS$29:$CV$29,_xlfn.AGGREGATE(15,6,COLUMN($CS$29:$CV$29)-COLUMN($CR$29)/($DH$29:$DK$29=MAX($DH$29:$DK$29)),COLUMNS($CS$29:CU29))),"")</f>
        <v/>
      </c>
      <c r="DO29" s="4" t="str" cm="1">
        <f t="array" aca="1" ref="DO29" ca="1">IFERROR(INDEX($CS$29:$CV$29,_xlfn.AGGREGATE(15,6,COLUMN($CS$29:$CV$29)-COLUMN($CR$29)/($DH$29:$DK$29=MAX($DH$29:$DK$29)),COLUMNS($CS$29:CV29))),"")</f>
        <v/>
      </c>
      <c r="DP29" s="1">
        <f t="shared" ca="1" si="12"/>
        <v>2</v>
      </c>
      <c r="DQ29" s="75">
        <f t="shared" ca="1" si="13"/>
        <v>0</v>
      </c>
      <c r="DR29" s="4" t="str">
        <f t="shared" ca="1" si="14"/>
        <v>BX</v>
      </c>
      <c r="DS29" s="1" t="str">
        <f t="shared" si="9"/>
        <v>F29</v>
      </c>
    </row>
    <row r="30" spans="1:123" ht="26.25" customHeight="1" thickBot="1">
      <c r="A30" s="1">
        <v>21</v>
      </c>
      <c r="B30" s="35" t="str">
        <f>'H1 | Hedge 1 | (BTC)1'!B30</f>
        <v/>
      </c>
      <c r="C30" s="36" t="str">
        <f>'H1 | Hedge 1 | (BTC)1'!C30</f>
        <v/>
      </c>
      <c r="D30" s="36" t="str">
        <f>'H1 | Hedge 1 | (BTC)1'!H30</f>
        <v/>
      </c>
      <c r="E30" s="36" t="str">
        <f>'H1 | Hedge 1 | (BTC)1'!O30</f>
        <v/>
      </c>
      <c r="F30" s="36" t="str">
        <f>IF(AH30="","",IF('H1 | Hedge 1 | (BTC)1'!X30="W","Y",IF('H1 | Hedge 1 | (BTC)1'!X30="L","N","")))</f>
        <v/>
      </c>
      <c r="G30" s="36" t="str">
        <f>'H1 | Hedge 1 | (BTC)1'!AM30</f>
        <v/>
      </c>
      <c r="H30" s="36" t="str">
        <f>'H1 | Hedge 1 | (BTC)1'!S30</f>
        <v/>
      </c>
      <c r="I30" s="37" t="str">
        <f>'H1 | Hedge 1 | (BTC)1'!U30</f>
        <v/>
      </c>
      <c r="J30" s="55"/>
      <c r="K30" s="55"/>
      <c r="L30" s="35" t="str">
        <f>'H2 | Hedge 2 | (BDC)2'!B30</f>
        <v/>
      </c>
      <c r="M30" s="36" t="str">
        <f>'H2 | Hedge 2 | (BDC)2'!C30</f>
        <v/>
      </c>
      <c r="N30" s="36" t="str">
        <f>'H2 | Hedge 2 | (BDC)2'!H30</f>
        <v/>
      </c>
      <c r="O30" s="36" t="str">
        <f>'H2 | Hedge 2 | (BDC)2'!O30</f>
        <v/>
      </c>
      <c r="P30" s="36" t="str">
        <f>IF(AH30="","",IF('H2 | Hedge 2 | (BDC)2'!X30="W","Y",IF('H2 | Hedge 2 | (BDC)2'!X30="L","N","")))</f>
        <v/>
      </c>
      <c r="Q30" s="36" t="str">
        <f>'H2 | Hedge 2 | (BDC)2'!AM30</f>
        <v/>
      </c>
      <c r="R30" s="36" t="str">
        <f>'H2 | Hedge 2 | (BDC)2'!S30</f>
        <v/>
      </c>
      <c r="S30" s="37" t="str">
        <f>'H2 | Hedge 2 | (BDC)2'!U30</f>
        <v/>
      </c>
      <c r="T30" s="55"/>
      <c r="U30" s="55"/>
      <c r="V30" s="35" t="str">
        <f>'H3 | Hedge 2 | (BDC)1'!B30</f>
        <v/>
      </c>
      <c r="W30" s="36" t="str">
        <f>'H3 | Hedge 2 | (BDC)1'!C30</f>
        <v/>
      </c>
      <c r="X30" s="36" t="str">
        <f>'H3 | Hedge 2 | (BDC)1'!H30</f>
        <v/>
      </c>
      <c r="Y30" s="36" t="str">
        <f>'H3 | Hedge 2 | (BDC)1'!O30</f>
        <v/>
      </c>
      <c r="Z30" s="36" t="str">
        <f>IF(AH30="","",IF('H3 | Hedge 2 | (BDC)1'!X30="W","Y",IF('H3 | Hedge 2 | (BDC)1'!X30="L","N","")))</f>
        <v/>
      </c>
      <c r="AA30" s="36" t="str">
        <f>'H3 | Hedge 2 | (BDC)1'!AM30</f>
        <v/>
      </c>
      <c r="AB30" s="36" t="str">
        <f>'H3 | Hedge 2 | (BDC)1'!S30</f>
        <v/>
      </c>
      <c r="AC30" s="37" t="str">
        <f>'H3 | Hedge 2 | (BDC)1'!U30</f>
        <v/>
      </c>
      <c r="AD30" s="55"/>
      <c r="AE30" s="55"/>
      <c r="AF30" s="55"/>
      <c r="AG30" s="55"/>
      <c r="AH30" s="131"/>
      <c r="AI30" s="107"/>
      <c r="AJ30" s="109" t="str" cm="1">
        <f t="array" aca="1" ref="AJ30" ca="1">IF(AH29="","",INDIRECT(VLOOKUP(DB30,General!X:Y,2,FALSE)&amp;CQ30))</f>
        <v/>
      </c>
      <c r="AK30" s="65" t="str">
        <f t="shared" si="4"/>
        <v/>
      </c>
      <c r="AL30" s="65" t="str">
        <f>IF(AH29="","",VLOOKUP(DB30,General!U:V,2,FALSE))</f>
        <v/>
      </c>
      <c r="AM30" s="66" t="str" cm="1">
        <f t="array" aca="1" ref="AM30" ca="1">IF(AH29="","",INDIRECT(DB30&amp;CQ30))</f>
        <v/>
      </c>
      <c r="AN30" s="36" t="str">
        <f t="shared" si="0"/>
        <v/>
      </c>
      <c r="AO30" s="36" t="str">
        <f t="shared" si="5"/>
        <v/>
      </c>
      <c r="AP30" s="37" t="str">
        <f t="shared" si="1"/>
        <v/>
      </c>
      <c r="AQ30" s="55"/>
      <c r="AR30" s="55"/>
      <c r="AS30" s="55"/>
      <c r="AT30" s="35" t="str">
        <f>'H4 | Hedge 2 | (BDC)3'!B30</f>
        <v/>
      </c>
      <c r="AU30" s="36" t="str">
        <f>'H4 | Hedge 2 | (BDC)3'!C30</f>
        <v/>
      </c>
      <c r="AV30" s="36" t="str">
        <f>'H4 | Hedge 2 | (BDC)3'!H30</f>
        <v/>
      </c>
      <c r="AW30" s="36" t="str">
        <f>'H4 | Hedge 2 | (BDC)3'!O30</f>
        <v/>
      </c>
      <c r="AX30" s="36" t="str">
        <f>IF(AH30="","",IF('H4 | Hedge 2 | (BDC)3'!X30="W","Y",IF('H4 | Hedge 2 | (BDC)3'!X30="L","N","")))</f>
        <v/>
      </c>
      <c r="AY30" s="36" t="str">
        <f>'H4 | Hedge 2 | (BDC)3'!AM30</f>
        <v/>
      </c>
      <c r="AZ30" s="36" t="str">
        <f>'H4 | Hedge 2 | (BDC)3'!S30</f>
        <v/>
      </c>
      <c r="BA30" s="37" t="str">
        <f>'H4 | Hedge 2 | (BDC)3'!U30</f>
        <v/>
      </c>
      <c r="BB30" s="55"/>
      <c r="BC30" s="55"/>
      <c r="BD30" s="35" t="str">
        <f>'H5 | Hedge 1 | (BTC)2'!B30</f>
        <v/>
      </c>
      <c r="BE30" s="36" t="str">
        <f>'H5 | Hedge 1 | (BTC)2'!C30</f>
        <v/>
      </c>
      <c r="BF30" s="36" t="str">
        <f>'H5 | Hedge 1 | (BTC)2'!H30</f>
        <v/>
      </c>
      <c r="BG30" s="36" t="str">
        <f>'H5 | Hedge 1 | (BTC)2'!O30</f>
        <v/>
      </c>
      <c r="BH30" s="36" t="str">
        <f>IF(AH30="","",IF('H5 | Hedge 1 | (BTC)2'!X30="W","Y",IF('H5 | Hedge 1 | (BTC)2'!X30="L","N","")))</f>
        <v/>
      </c>
      <c r="BI30" s="36" t="str">
        <f>'H5 | Hedge 1 | (BTC)2'!AM30</f>
        <v/>
      </c>
      <c r="BJ30" s="36" t="str">
        <f>'H5 | Hedge 1 | (BTC)2'!S30</f>
        <v/>
      </c>
      <c r="BK30" s="37" t="str">
        <f>'H5 | Hedge 1 | (BTC)2'!U30</f>
        <v/>
      </c>
      <c r="BL30" s="55"/>
      <c r="BM30" s="55"/>
      <c r="BN30" s="35" t="str">
        <f>'H6 | Hedge 1 | (BTC)3'!B30</f>
        <v/>
      </c>
      <c r="BO30" s="36" t="str">
        <f>'H6 | Hedge 1 | (BTC)3'!C30</f>
        <v/>
      </c>
      <c r="BP30" s="36" t="str">
        <f>'H6 | Hedge 1 | (BTC)3'!H30</f>
        <v/>
      </c>
      <c r="BQ30" s="36" t="str">
        <f>'H6 | Hedge 1 | (BTC)3'!O30</f>
        <v/>
      </c>
      <c r="BR30" s="36" t="str">
        <f>IF(AH30="","",IF('H6 | Hedge 1 | (BTC)3'!X30="W","Y",IF('H6 | Hedge 1 | (BTC)3'!X30="L","N","")))</f>
        <v/>
      </c>
      <c r="BS30" s="36" t="str">
        <f>'H6 | Hedge 1 | (BTC)3'!AM30</f>
        <v/>
      </c>
      <c r="BT30" s="36" t="str">
        <f>'H6 | Hedge 1 | (BTC)3'!S30</f>
        <v/>
      </c>
      <c r="BU30" s="37" t="str">
        <f>'H6 | Hedge 1 | (BTC)3'!U30</f>
        <v/>
      </c>
      <c r="BV30" s="55"/>
      <c r="BW30" s="55"/>
      <c r="BX30" s="35" t="str">
        <f>'Hedge 7 | (BM1D)2'!B30</f>
        <v/>
      </c>
      <c r="BY30" s="36" t="str">
        <f>'Hedge 7 | (BM1D)2'!C30</f>
        <v/>
      </c>
      <c r="BZ30" s="36" t="str">
        <f>'Hedge 7 | (BM1D)2'!H30</f>
        <v/>
      </c>
      <c r="CA30" s="36" t="str">
        <f>'Hedge 7 | (BM1D)2'!O30</f>
        <v/>
      </c>
      <c r="CB30" s="36" t="str">
        <f>IF(AH30="","",IF('Hedge 7 | (BM1D)2'!X30="W","Y",IF('Hedge 7 | (BM1D)2'!X30="L","N","")))</f>
        <v/>
      </c>
      <c r="CC30" s="36" t="str">
        <f>'Hedge 7 | (BM1D)2'!AM30</f>
        <v/>
      </c>
      <c r="CD30" s="36" t="str">
        <f>'Hedge 7 | (BM1D)2'!S30</f>
        <v/>
      </c>
      <c r="CE30" s="37" t="str">
        <f>'Hedge 7 | (BM1D)2'!U30</f>
        <v/>
      </c>
      <c r="CF30" s="55"/>
      <c r="CG30" s="55"/>
      <c r="CH30" s="1" t="e">
        <f>IF(AN30="",0,IFERROR(VLOOKUP(AN25&amp;AN26&amp;AN27&amp;AN28&amp;AN29&amp;AN30,General!I:J,2,FALSE),0))+AO29</f>
        <v>#VALUE!</v>
      </c>
      <c r="CI30" s="1">
        <v>-1000</v>
      </c>
      <c r="CJ30" s="1" t="str">
        <f t="shared" si="2"/>
        <v/>
      </c>
      <c r="CK30" s="1" t="str">
        <f t="shared" si="6"/>
        <v/>
      </c>
      <c r="CL30" s="1" t="str">
        <f t="shared" si="7"/>
        <v/>
      </c>
      <c r="CM30" s="1">
        <v>-1000</v>
      </c>
      <c r="CN30" s="1">
        <v>-1000</v>
      </c>
      <c r="CO30" s="1">
        <v>-1000</v>
      </c>
      <c r="CP30" s="1" t="str">
        <f t="shared" ref="CP30" ca="1" si="21">CW29</f>
        <v>BX</v>
      </c>
      <c r="CQ30" s="1">
        <v>30</v>
      </c>
      <c r="CR30" s="1">
        <f t="shared" si="16"/>
        <v>25</v>
      </c>
      <c r="CS30" s="4" t="str" cm="1">
        <f t="array" ref="CS30">IFERROR(INDEX($CI$4:$CO$4,_xlfn.AGGREGATE(15,6,COLUMN($CI$4:$CO$4)-COLUMN($CH$1)/($CI$30:$CO$30=MAX($CI$30:$CO$30)),COLUMNS($CO$4:CO4))),"")</f>
        <v>B</v>
      </c>
      <c r="CT30" s="4" t="str" cm="1">
        <f t="array" ref="CT30">IFERROR(INDEX($CI$4:$CO$4,_xlfn.AGGREGATE(15,6,COLUMN($CI$4:$CO$4)-COLUMN($CH$1)/($CI$30:$CO$30=MAX($CI$30:$CO$30)),COLUMNS($CO$4:CP4))),"")</f>
        <v>BD</v>
      </c>
      <c r="CU30" s="4" t="str" cm="1">
        <f t="array" ref="CU30">IFERROR(INDEX($CI$4:$CO$4,_xlfn.AGGREGATE(15,6,COLUMN($CI$4:$CO$4)-COLUMN($CH$1)/($CI$30:$CO$30=MAX($CI$30:$CO$30)),COLUMNS($CO$4:CQ4))),"")</f>
        <v>BN</v>
      </c>
      <c r="CV30" s="4" t="str" cm="1">
        <f t="array" ref="CV30">IFERROR(INDEX($CI$4:$CO$4,_xlfn.AGGREGATE(15,6,COLUMN($CI$4:$CO$4)-COLUMN($CH$1)/($CI$30:$CO$30=MAX($CI$30:$CO$30)),COLUMNS($CO$4:CR4))),"")</f>
        <v>BX</v>
      </c>
      <c r="CW30" s="1" t="str">
        <f t="shared" ca="1" si="10"/>
        <v>BX</v>
      </c>
      <c r="DA30" s="1" t="str">
        <f t="shared" ca="1" si="11"/>
        <v>R</v>
      </c>
      <c r="DB30" s="1" t="str">
        <f t="shared" ca="1" si="15"/>
        <v>BX</v>
      </c>
      <c r="DD30" s="4" t="str">
        <f>IFERROR(VLOOKUP(CS30,General!R:S,2,FALSE),"")</f>
        <v>F</v>
      </c>
      <c r="DE30" s="4" t="str">
        <f>IFERROR(VLOOKUP(CT30,General!R:S,2,FALSE),"")</f>
        <v>BH</v>
      </c>
      <c r="DF30" s="4" t="str">
        <f>IFERROR(VLOOKUP(CU30,General!R:S,2,FALSE),"")</f>
        <v>BR</v>
      </c>
      <c r="DG30" s="4" t="str">
        <f>IFERROR(VLOOKUP(CV30,General!R:S,2,FALSE),"")</f>
        <v>CB</v>
      </c>
      <c r="DH30" s="4">
        <f ca="1">IF(CS30="",-1,COUNTIF(INDIRECT(DD30&amp;$CQ$10):INDIRECT(DD30&amp;CQ30),"Y"))</f>
        <v>2</v>
      </c>
      <c r="DI30" s="4">
        <f ca="1">IF(CT30="",-1,COUNTIF(INDIRECT(DE30&amp;$CQ$10):INDIRECT(DE30&amp;CQ30),"Y"))</f>
        <v>4</v>
      </c>
      <c r="DJ30" s="4">
        <f ca="1">IF(CU30="",-1,COUNTIF(INDIRECT(DF30&amp;$CQ$10):INDIRECT(DF30&amp;CQ30),"Y"))</f>
        <v>5</v>
      </c>
      <c r="DK30" s="4">
        <f ca="1">IF(CV30="",-1,COUNTIF(INDIRECT(DG30&amp;$CQ$10):INDIRECT(DG30&amp;CQ30),"Y"))</f>
        <v>5</v>
      </c>
      <c r="DL30" s="4" t="str" cm="1">
        <f t="array" aca="1" ref="DL30" ca="1">IFERROR(INDEX($CS$30:$CV$30,_xlfn.AGGREGATE(15,6,COLUMN($CS$30:$CV$30)-COLUMN($CR$30)/($DH$30:$DK$30=MAX($DH$30:$DK$30)),COLUMNS($CS$30:CS30))),"")</f>
        <v>BN</v>
      </c>
      <c r="DM30" s="4" t="str" cm="1">
        <f t="array" aca="1" ref="DM30" ca="1">IFERROR(INDEX($CS$30:$CV$30,_xlfn.AGGREGATE(15,6,COLUMN($CS$30:$CV$30)-COLUMN($CR$30)/($DH$30:$DK$30=MAX($DH$30:$DK$30)),COLUMNS($CS$30:CT30))),"")</f>
        <v>BX</v>
      </c>
      <c r="DN30" s="4" t="str" cm="1">
        <f t="array" aca="1" ref="DN30" ca="1">IFERROR(INDEX($CS$30:$CV$30,_xlfn.AGGREGATE(15,6,COLUMN($CS$30:$CV$30)-COLUMN($CR$30)/($DH$30:$DK$30=MAX($DH$30:$DK$30)),COLUMNS($CS$30:CU30))),"")</f>
        <v/>
      </c>
      <c r="DO30" s="4" t="str" cm="1">
        <f t="array" aca="1" ref="DO30" ca="1">IFERROR(INDEX($CS$30:$CV$30,_xlfn.AGGREGATE(15,6,COLUMN($CS$30:$CV$30)-COLUMN($CR$30)/($DH$30:$DK$30=MAX($DH$30:$DK$30)),COLUMNS($CS$30:CV30))),"")</f>
        <v/>
      </c>
      <c r="DP30" s="1">
        <f t="shared" ca="1" si="12"/>
        <v>2</v>
      </c>
      <c r="DQ30" s="75">
        <f t="shared" ca="1" si="13"/>
        <v>0</v>
      </c>
      <c r="DR30" s="4" t="str">
        <f t="shared" ca="1" si="14"/>
        <v>BX</v>
      </c>
      <c r="DS30" s="1" t="str">
        <f t="shared" si="9"/>
        <v>F30</v>
      </c>
    </row>
    <row r="31" spans="1:123" ht="26.25" customHeight="1" thickBot="1">
      <c r="A31" s="1">
        <v>22</v>
      </c>
      <c r="B31" s="38" t="str">
        <f>'H1 | Hedge 1 | (BTC)1'!B31</f>
        <v/>
      </c>
      <c r="C31" s="25" t="str">
        <f>'H1 | Hedge 1 | (BTC)1'!C31</f>
        <v/>
      </c>
      <c r="D31" s="25" t="str">
        <f>'H1 | Hedge 1 | (BTC)1'!H31</f>
        <v/>
      </c>
      <c r="E31" s="25" t="str">
        <f>'H1 | Hedge 1 | (BTC)1'!O31</f>
        <v/>
      </c>
      <c r="F31" s="25" t="str">
        <f>IF(AH31="","",IF('H1 | Hedge 1 | (BTC)1'!X31="W","Y",IF('H1 | Hedge 1 | (BTC)1'!X31="L","N","")))</f>
        <v/>
      </c>
      <c r="G31" s="25" t="str">
        <f>'H1 | Hedge 1 | (BTC)1'!AM31</f>
        <v/>
      </c>
      <c r="H31" s="25" t="str">
        <f>'H1 | Hedge 1 | (BTC)1'!S31</f>
        <v/>
      </c>
      <c r="I31" s="39" t="str">
        <f>'H1 | Hedge 1 | (BTC)1'!U31</f>
        <v/>
      </c>
      <c r="J31" s="55"/>
      <c r="K31" s="55"/>
      <c r="L31" s="38" t="str">
        <f>'H2 | Hedge 2 | (BDC)2'!B31</f>
        <v/>
      </c>
      <c r="M31" s="25" t="str">
        <f>'H2 | Hedge 2 | (BDC)2'!C31</f>
        <v/>
      </c>
      <c r="N31" s="25" t="str">
        <f>'H2 | Hedge 2 | (BDC)2'!H31</f>
        <v/>
      </c>
      <c r="O31" s="25" t="str">
        <f>'H2 | Hedge 2 | (BDC)2'!O31</f>
        <v/>
      </c>
      <c r="P31" s="25" t="str">
        <f>IF(AH31="","",IF('H2 | Hedge 2 | (BDC)2'!X31="W","Y",IF('H2 | Hedge 2 | (BDC)2'!X31="L","N","")))</f>
        <v/>
      </c>
      <c r="Q31" s="25" t="str">
        <f>'H2 | Hedge 2 | (BDC)2'!AM31</f>
        <v/>
      </c>
      <c r="R31" s="25" t="str">
        <f>'H2 | Hedge 2 | (BDC)2'!S31</f>
        <v/>
      </c>
      <c r="S31" s="39" t="str">
        <f>'H2 | Hedge 2 | (BDC)2'!U31</f>
        <v/>
      </c>
      <c r="T31" s="55"/>
      <c r="U31" s="55"/>
      <c r="V31" s="35" t="str">
        <f>'H3 | Hedge 2 | (BDC)1'!B31</f>
        <v/>
      </c>
      <c r="W31" s="36" t="str">
        <f>'H3 | Hedge 2 | (BDC)1'!C31</f>
        <v/>
      </c>
      <c r="X31" s="36" t="str">
        <f>'H3 | Hedge 2 | (BDC)1'!H31</f>
        <v/>
      </c>
      <c r="Y31" s="36" t="str">
        <f>'H3 | Hedge 2 | (BDC)1'!O31</f>
        <v/>
      </c>
      <c r="Z31" s="36" t="str">
        <f>IF(AH31="","",IF('H3 | Hedge 2 | (BDC)1'!X31="W","Y",IF('H3 | Hedge 2 | (BDC)1'!X31="L","N","")))</f>
        <v/>
      </c>
      <c r="AA31" s="36" t="str">
        <f>'H3 | Hedge 2 | (BDC)1'!AM31</f>
        <v/>
      </c>
      <c r="AB31" s="36" t="str">
        <f>'H3 | Hedge 2 | (BDC)1'!S31</f>
        <v/>
      </c>
      <c r="AC31" s="37" t="str">
        <f>'H3 | Hedge 2 | (BDC)1'!U31</f>
        <v/>
      </c>
      <c r="AD31" s="55"/>
      <c r="AE31" s="55"/>
      <c r="AF31" s="55"/>
      <c r="AG31" s="55"/>
      <c r="AH31" s="132"/>
      <c r="AI31" s="107"/>
      <c r="AJ31" s="104" t="str" cm="1">
        <f t="array" aca="1" ref="AJ31" ca="1">IF(AH30="","",INDIRECT(VLOOKUP(DB31,General!X:Y,2,FALSE)&amp;CQ31))</f>
        <v/>
      </c>
      <c r="AK31" s="70" t="str">
        <f t="shared" si="4"/>
        <v/>
      </c>
      <c r="AL31" s="70" t="str">
        <f>IF(AH30="","",VLOOKUP(DB31,General!U:V,2,FALSE))</f>
        <v/>
      </c>
      <c r="AM31" s="64" t="str" cm="1">
        <f t="array" aca="1" ref="AM31" ca="1">IF(AH30="","",INDIRECT(DB31&amp;CQ31))</f>
        <v/>
      </c>
      <c r="AN31" s="25" t="str">
        <f t="shared" si="0"/>
        <v/>
      </c>
      <c r="AO31" s="25" t="str">
        <f t="shared" si="5"/>
        <v/>
      </c>
      <c r="AP31" s="39" t="str">
        <f t="shared" si="1"/>
        <v/>
      </c>
      <c r="AQ31" s="55"/>
      <c r="AR31" s="55"/>
      <c r="AS31" s="55"/>
      <c r="AT31" s="35" t="str">
        <f>'H4 | Hedge 2 | (BDC)3'!B31</f>
        <v/>
      </c>
      <c r="AU31" s="36" t="str">
        <f>'H4 | Hedge 2 | (BDC)3'!C31</f>
        <v/>
      </c>
      <c r="AV31" s="36" t="str">
        <f>'H4 | Hedge 2 | (BDC)3'!H31</f>
        <v/>
      </c>
      <c r="AW31" s="36" t="str">
        <f>'H4 | Hedge 2 | (BDC)3'!O31</f>
        <v/>
      </c>
      <c r="AX31" s="36" t="str">
        <f>IF(AH31="","",IF('H4 | Hedge 2 | (BDC)3'!X31="W","Y",IF('H4 | Hedge 2 | (BDC)3'!X31="L","N","")))</f>
        <v/>
      </c>
      <c r="AY31" s="36" t="str">
        <f>'H4 | Hedge 2 | (BDC)3'!AM31</f>
        <v/>
      </c>
      <c r="AZ31" s="36" t="str">
        <f>'H4 | Hedge 2 | (BDC)3'!S31</f>
        <v/>
      </c>
      <c r="BA31" s="37" t="str">
        <f>'H4 | Hedge 2 | (BDC)3'!U31</f>
        <v/>
      </c>
      <c r="BB31" s="55"/>
      <c r="BC31" s="55"/>
      <c r="BD31" s="35" t="str">
        <f>'H5 | Hedge 1 | (BTC)2'!B31</f>
        <v/>
      </c>
      <c r="BE31" s="36" t="str">
        <f>'H5 | Hedge 1 | (BTC)2'!C31</f>
        <v/>
      </c>
      <c r="BF31" s="36" t="str">
        <f>'H5 | Hedge 1 | (BTC)2'!H31</f>
        <v/>
      </c>
      <c r="BG31" s="36" t="str">
        <f>'H5 | Hedge 1 | (BTC)2'!O31</f>
        <v/>
      </c>
      <c r="BH31" s="36" t="str">
        <f>IF(AH31="","",IF('H5 | Hedge 1 | (BTC)2'!X31="W","Y",IF('H5 | Hedge 1 | (BTC)2'!X31="L","N","")))</f>
        <v/>
      </c>
      <c r="BI31" s="36" t="str">
        <f>'H5 | Hedge 1 | (BTC)2'!AM31</f>
        <v/>
      </c>
      <c r="BJ31" s="36" t="str">
        <f>'H5 | Hedge 1 | (BTC)2'!S31</f>
        <v/>
      </c>
      <c r="BK31" s="37" t="str">
        <f>'H5 | Hedge 1 | (BTC)2'!U31</f>
        <v/>
      </c>
      <c r="BL31" s="55"/>
      <c r="BM31" s="55"/>
      <c r="BN31" s="35" t="str">
        <f>'H6 | Hedge 1 | (BTC)3'!B31</f>
        <v/>
      </c>
      <c r="BO31" s="36" t="str">
        <f>'H6 | Hedge 1 | (BTC)3'!C31</f>
        <v/>
      </c>
      <c r="BP31" s="36" t="str">
        <f>'H6 | Hedge 1 | (BTC)3'!H31</f>
        <v/>
      </c>
      <c r="BQ31" s="36" t="str">
        <f>'H6 | Hedge 1 | (BTC)3'!O31</f>
        <v/>
      </c>
      <c r="BR31" s="36" t="str">
        <f>IF(AH31="","",IF('H6 | Hedge 1 | (BTC)3'!X31="W","Y",IF('H6 | Hedge 1 | (BTC)3'!X31="L","N","")))</f>
        <v/>
      </c>
      <c r="BS31" s="36" t="str">
        <f>'H6 | Hedge 1 | (BTC)3'!AM31</f>
        <v/>
      </c>
      <c r="BT31" s="36" t="str">
        <f>'H6 | Hedge 1 | (BTC)3'!S31</f>
        <v/>
      </c>
      <c r="BU31" s="37" t="str">
        <f>'H6 | Hedge 1 | (BTC)3'!U31</f>
        <v/>
      </c>
      <c r="BV31" s="55"/>
      <c r="BW31" s="55"/>
      <c r="BX31" s="38" t="str">
        <f>'Hedge 7 | (BM1D)2'!B31</f>
        <v/>
      </c>
      <c r="BY31" s="25" t="str">
        <f>'Hedge 7 | (BM1D)2'!C31</f>
        <v/>
      </c>
      <c r="BZ31" s="25" t="str">
        <f>'Hedge 7 | (BM1D)2'!H31</f>
        <v/>
      </c>
      <c r="CA31" s="25" t="str">
        <f>'Hedge 7 | (BM1D)2'!O31</f>
        <v/>
      </c>
      <c r="CB31" s="25" t="str">
        <f>IF(AH31="","",IF('Hedge 7 | (BM1D)2'!X31="W","Y",IF('Hedge 7 | (BM1D)2'!X31="L","N","")))</f>
        <v/>
      </c>
      <c r="CC31" s="25" t="str">
        <f>'Hedge 7 | (BM1D)2'!AM31</f>
        <v/>
      </c>
      <c r="CD31" s="25" t="str">
        <f>'Hedge 7 | (BM1D)2'!S31</f>
        <v/>
      </c>
      <c r="CE31" s="39" t="str">
        <f>'Hedge 7 | (BM1D)2'!U31</f>
        <v/>
      </c>
      <c r="CF31" s="55" t="str">
        <f>AN26&amp;AN27&amp;AN28&amp;AN29&amp;AN30&amp;AN31</f>
        <v/>
      </c>
      <c r="CG31" s="55"/>
      <c r="CH31" s="1" t="e">
        <f>IF(AN31="",0,IFERROR(VLOOKUP(AN26&amp;AN27&amp;AN28&amp;AN29&amp;AN30&amp;AN31,General!I:J,2,FALSE),0))+AO30</f>
        <v>#VALUE!</v>
      </c>
      <c r="CI31" s="1">
        <v>-1000</v>
      </c>
      <c r="CJ31" s="1" t="str">
        <f t="shared" si="2"/>
        <v/>
      </c>
      <c r="CK31" s="1" t="str">
        <f t="shared" si="6"/>
        <v/>
      </c>
      <c r="CL31" s="1" t="str">
        <f t="shared" si="7"/>
        <v/>
      </c>
      <c r="CM31" s="1">
        <v>-1000</v>
      </c>
      <c r="CN31" s="1">
        <v>-1000</v>
      </c>
      <c r="CO31" s="1">
        <v>-1000</v>
      </c>
      <c r="CP31" s="1" t="str">
        <f t="shared" ref="CP31:CP33" ca="1" si="22">CP30</f>
        <v>BX</v>
      </c>
      <c r="CQ31" s="1">
        <v>31</v>
      </c>
      <c r="CR31" s="1">
        <f t="shared" si="16"/>
        <v>26</v>
      </c>
      <c r="CS31" s="4" t="str" cm="1">
        <f t="array" ref="CS31">IFERROR(INDEX($CI$4:$CO$4,_xlfn.AGGREGATE(15,6,COLUMN($CI$4:$CO$4)-COLUMN($CH$1)/($CI$31:$CO$31=MAX($CI$31:$CO$31)),COLUMNS($CO$4:CO4))),"")</f>
        <v>B</v>
      </c>
      <c r="CT31" s="4" t="str" cm="1">
        <f t="array" ref="CT31">IFERROR(INDEX($CI$4:$CO$4,_xlfn.AGGREGATE(15,6,COLUMN($CI$4:$CO$4)-COLUMN($CH$1)/($CI$31:$CO$31=MAX($CI$31:$CO$31)),COLUMNS($CO$4:CP4))),"")</f>
        <v>BD</v>
      </c>
      <c r="CU31" s="4" t="str" cm="1">
        <f t="array" ref="CU31">IFERROR(INDEX($CI$4:$CO$4,_xlfn.AGGREGATE(15,6,COLUMN($CI$4:$CO$4)-COLUMN($CH$1)/($CI$31:$CO$31=MAX($CI$31:$CO$31)),COLUMNS($CO$4:CQ4))),"")</f>
        <v>BN</v>
      </c>
      <c r="CV31" s="4" t="str" cm="1">
        <f t="array" ref="CV31">IFERROR(INDEX($CI$4:$CO$4,_xlfn.AGGREGATE(15,6,COLUMN($CI$4:$CO$4)-COLUMN($CH$1)/($CI$31:$CO$31=MAX($CI$31:$CO$31)),COLUMNS($CO$4:CR4))),"")</f>
        <v>BX</v>
      </c>
      <c r="CW31" s="1" t="str">
        <f t="shared" ca="1" si="10"/>
        <v>BX</v>
      </c>
      <c r="DA31" s="1" t="str">
        <f t="shared" ca="1" si="11"/>
        <v>R</v>
      </c>
      <c r="DB31" s="1" t="str">
        <f t="shared" ca="1" si="15"/>
        <v>BX</v>
      </c>
      <c r="DC31" s="1">
        <f>IF(DC26=4,1,DC26+1)</f>
        <v>1</v>
      </c>
      <c r="DD31" s="4" t="str">
        <f>IFERROR(VLOOKUP(CS31,General!R:S,2,FALSE),"")</f>
        <v>F</v>
      </c>
      <c r="DE31" s="4" t="str">
        <f>IFERROR(VLOOKUP(CT31,General!R:S,2,FALSE),"")</f>
        <v>BH</v>
      </c>
      <c r="DF31" s="4" t="str">
        <f>IFERROR(VLOOKUP(CU31,General!R:S,2,FALSE),"")</f>
        <v>BR</v>
      </c>
      <c r="DG31" s="4" t="str">
        <f>IFERROR(VLOOKUP(CV31,General!R:S,2,FALSE),"")</f>
        <v>CB</v>
      </c>
      <c r="DH31" s="4">
        <f ca="1">IF(CS31="",-1,COUNTIF(INDIRECT(DD31&amp;$CQ$10):INDIRECT(DD31&amp;CQ31),"Y"))</f>
        <v>2</v>
      </c>
      <c r="DI31" s="4">
        <f ca="1">IF(CT31="",-1,COUNTIF(INDIRECT(DE31&amp;$CQ$10):INDIRECT(DE31&amp;CQ31),"Y"))</f>
        <v>4</v>
      </c>
      <c r="DJ31" s="4">
        <f ca="1">IF(CU31="",-1,COUNTIF(INDIRECT(DF31&amp;$CQ$10):INDIRECT(DF31&amp;CQ31),"Y"))</f>
        <v>5</v>
      </c>
      <c r="DK31" s="4">
        <f ca="1">IF(CV31="",-1,COUNTIF(INDIRECT(DG31&amp;$CQ$10):INDIRECT(DG31&amp;CQ31),"Y"))</f>
        <v>5</v>
      </c>
      <c r="DL31" s="4" t="str" cm="1">
        <f t="array" aca="1" ref="DL31" ca="1">IFERROR(INDEX($CS$31:$CV$31,_xlfn.AGGREGATE(15,6,COLUMN($CS$31:$CV$31)-COLUMN($CR$31)/($DH$31:$DK$31=MAX($DH$31:$DK$31)),COLUMNS($CS$31:CS31))),"")</f>
        <v>BN</v>
      </c>
      <c r="DM31" s="4" t="str" cm="1">
        <f t="array" aca="1" ref="DM31" ca="1">IFERROR(INDEX($CS$31:$CV$31,_xlfn.AGGREGATE(15,6,COLUMN($CS$31:$CV$31)-COLUMN($CR$31)/($DH$31:$DK$31=MAX($DH$31:$DK$31)),COLUMNS($CS$31:CT31))),"")</f>
        <v>BX</v>
      </c>
      <c r="DN31" s="4" t="str" cm="1">
        <f t="array" aca="1" ref="DN31" ca="1">IFERROR(INDEX($CS$31:$CV$31,_xlfn.AGGREGATE(15,6,COLUMN($CS$31:$CV$31)-COLUMN($CR$31)/($DH$31:$DK$31=MAX($DH$31:$DK$31)),COLUMNS($CS$31:CU31))),"")</f>
        <v/>
      </c>
      <c r="DO31" s="4" t="str" cm="1">
        <f t="array" aca="1" ref="DO31" ca="1">IFERROR(INDEX($CS$31:$CV$31,_xlfn.AGGREGATE(15,6,COLUMN($CS$31:$CV$31)-COLUMN($CR$31)/($DH$31:$DK$31=MAX($DH$31:$DK$31)),COLUMNS($CS$31:CV31))),"")</f>
        <v/>
      </c>
      <c r="DP31" s="1">
        <f t="shared" ca="1" si="12"/>
        <v>2</v>
      </c>
      <c r="DQ31" s="75">
        <f t="shared" ca="1" si="13"/>
        <v>1</v>
      </c>
      <c r="DR31" s="4" t="str">
        <f t="shared" ca="1" si="14"/>
        <v>BX</v>
      </c>
      <c r="DS31" s="1" t="str">
        <f t="shared" si="9"/>
        <v>F31</v>
      </c>
    </row>
    <row r="32" spans="1:123" ht="26.25" customHeight="1" thickBot="1">
      <c r="A32" s="1">
        <v>23</v>
      </c>
      <c r="B32" s="38" t="str">
        <f>'H1 | Hedge 1 | (BTC)1'!B32</f>
        <v/>
      </c>
      <c r="C32" s="25" t="str">
        <f>'H1 | Hedge 1 | (BTC)1'!C32</f>
        <v/>
      </c>
      <c r="D32" s="25" t="str">
        <f>'H1 | Hedge 1 | (BTC)1'!H32</f>
        <v/>
      </c>
      <c r="E32" s="25" t="str">
        <f>'H1 | Hedge 1 | (BTC)1'!O32</f>
        <v/>
      </c>
      <c r="F32" s="25" t="str">
        <f>IF(AH32="","",IF('H1 | Hedge 1 | (BTC)1'!X32="W","Y",IF('H1 | Hedge 1 | (BTC)1'!X32="L","N","")))</f>
        <v/>
      </c>
      <c r="G32" s="25" t="str">
        <f>'H1 | Hedge 1 | (BTC)1'!AM32</f>
        <v/>
      </c>
      <c r="H32" s="25" t="str">
        <f>'H1 | Hedge 1 | (BTC)1'!S32</f>
        <v/>
      </c>
      <c r="I32" s="39" t="str">
        <f>'H1 | Hedge 1 | (BTC)1'!U32</f>
        <v/>
      </c>
      <c r="J32" s="55"/>
      <c r="K32" s="55"/>
      <c r="L32" s="38" t="str">
        <f>'H2 | Hedge 2 | (BDC)2'!B32</f>
        <v/>
      </c>
      <c r="M32" s="25" t="str">
        <f>'H2 | Hedge 2 | (BDC)2'!C32</f>
        <v/>
      </c>
      <c r="N32" s="25" t="str">
        <f>'H2 | Hedge 2 | (BDC)2'!H32</f>
        <v/>
      </c>
      <c r="O32" s="25" t="str">
        <f>'H2 | Hedge 2 | (BDC)2'!O32</f>
        <v/>
      </c>
      <c r="P32" s="25" t="str">
        <f>IF(AH32="","",IF('H2 | Hedge 2 | (BDC)2'!X32="W","Y",IF('H2 | Hedge 2 | (BDC)2'!X32="L","N","")))</f>
        <v/>
      </c>
      <c r="Q32" s="25" t="str">
        <f>'H2 | Hedge 2 | (BDC)2'!AM32</f>
        <v/>
      </c>
      <c r="R32" s="25" t="str">
        <f>'H2 | Hedge 2 | (BDC)2'!S32</f>
        <v/>
      </c>
      <c r="S32" s="39" t="str">
        <f>'H2 | Hedge 2 | (BDC)2'!U32</f>
        <v/>
      </c>
      <c r="T32" s="55"/>
      <c r="U32" s="55"/>
      <c r="V32" s="35" t="str">
        <f>'H3 | Hedge 2 | (BDC)1'!B32</f>
        <v/>
      </c>
      <c r="W32" s="36" t="str">
        <f>'H3 | Hedge 2 | (BDC)1'!C32</f>
        <v/>
      </c>
      <c r="X32" s="36" t="str">
        <f>'H3 | Hedge 2 | (BDC)1'!H32</f>
        <v/>
      </c>
      <c r="Y32" s="36" t="str">
        <f>'H3 | Hedge 2 | (BDC)1'!O32</f>
        <v/>
      </c>
      <c r="Z32" s="36" t="str">
        <f>IF(AH32="","",IF('H3 | Hedge 2 | (BDC)1'!X32="W","Y",IF('H3 | Hedge 2 | (BDC)1'!X32="L","N","")))</f>
        <v/>
      </c>
      <c r="AA32" s="36" t="str">
        <f>'H3 | Hedge 2 | (BDC)1'!AM32</f>
        <v/>
      </c>
      <c r="AB32" s="36" t="str">
        <f>'H3 | Hedge 2 | (BDC)1'!S32</f>
        <v/>
      </c>
      <c r="AC32" s="37" t="str">
        <f>'H3 | Hedge 2 | (BDC)1'!U32</f>
        <v/>
      </c>
      <c r="AD32" s="55"/>
      <c r="AE32" s="55"/>
      <c r="AF32" s="55"/>
      <c r="AG32" s="55"/>
      <c r="AH32" s="132"/>
      <c r="AI32" s="107"/>
      <c r="AJ32" s="104" t="str" cm="1">
        <f t="array" aca="1" ref="AJ32" ca="1">IF(AH31="","",INDIRECT(VLOOKUP(DB32,General!X:Y,2,FALSE)&amp;CQ32))</f>
        <v/>
      </c>
      <c r="AK32" s="70" t="str">
        <f t="shared" si="4"/>
        <v/>
      </c>
      <c r="AL32" s="70" t="str">
        <f>IF(AH31="","",VLOOKUP(DB32,General!U:V,2,FALSE))</f>
        <v/>
      </c>
      <c r="AM32" s="64" t="str" cm="1">
        <f t="array" aca="1" ref="AM32" ca="1">IF(AH31="","",INDIRECT(DB32&amp;CQ32))</f>
        <v/>
      </c>
      <c r="AN32" s="25" t="str">
        <f t="shared" si="0"/>
        <v/>
      </c>
      <c r="AO32" s="25" t="str">
        <f t="shared" si="5"/>
        <v/>
      </c>
      <c r="AP32" s="39" t="str">
        <f t="shared" si="1"/>
        <v/>
      </c>
      <c r="AQ32" s="55"/>
      <c r="AR32" s="55"/>
      <c r="AS32" s="55"/>
      <c r="AT32" s="35" t="str">
        <f>'H4 | Hedge 2 | (BDC)3'!B32</f>
        <v/>
      </c>
      <c r="AU32" s="36" t="str">
        <f>'H4 | Hedge 2 | (BDC)3'!C32</f>
        <v/>
      </c>
      <c r="AV32" s="36" t="str">
        <f>'H4 | Hedge 2 | (BDC)3'!H32</f>
        <v/>
      </c>
      <c r="AW32" s="36" t="str">
        <f>'H4 | Hedge 2 | (BDC)3'!O32</f>
        <v/>
      </c>
      <c r="AX32" s="36" t="str">
        <f>IF(AH32="","",IF('H4 | Hedge 2 | (BDC)3'!X32="W","Y",IF('H4 | Hedge 2 | (BDC)3'!X32="L","N","")))</f>
        <v/>
      </c>
      <c r="AY32" s="36" t="str">
        <f>'H4 | Hedge 2 | (BDC)3'!AM32</f>
        <v/>
      </c>
      <c r="AZ32" s="36" t="str">
        <f>'H4 | Hedge 2 | (BDC)3'!S32</f>
        <v/>
      </c>
      <c r="BA32" s="37" t="str">
        <f>'H4 | Hedge 2 | (BDC)3'!U32</f>
        <v/>
      </c>
      <c r="BB32" s="55"/>
      <c r="BC32" s="55"/>
      <c r="BD32" s="35" t="str">
        <f>'H5 | Hedge 1 | (BTC)2'!B32</f>
        <v/>
      </c>
      <c r="BE32" s="36" t="str">
        <f>'H5 | Hedge 1 | (BTC)2'!C32</f>
        <v/>
      </c>
      <c r="BF32" s="36" t="str">
        <f>'H5 | Hedge 1 | (BTC)2'!H32</f>
        <v/>
      </c>
      <c r="BG32" s="36" t="str">
        <f>'H5 | Hedge 1 | (BTC)2'!O32</f>
        <v/>
      </c>
      <c r="BH32" s="36" t="str">
        <f>IF(AH32="","",IF('H5 | Hedge 1 | (BTC)2'!X32="W","Y",IF('H5 | Hedge 1 | (BTC)2'!X32="L","N","")))</f>
        <v/>
      </c>
      <c r="BI32" s="36" t="str">
        <f>'H5 | Hedge 1 | (BTC)2'!AM32</f>
        <v/>
      </c>
      <c r="BJ32" s="36" t="str">
        <f>'H5 | Hedge 1 | (BTC)2'!S32</f>
        <v/>
      </c>
      <c r="BK32" s="37" t="str">
        <f>'H5 | Hedge 1 | (BTC)2'!U32</f>
        <v/>
      </c>
      <c r="BL32" s="55"/>
      <c r="BM32" s="55"/>
      <c r="BN32" s="35" t="str">
        <f>'H6 | Hedge 1 | (BTC)3'!B32</f>
        <v/>
      </c>
      <c r="BO32" s="36" t="str">
        <f>'H6 | Hedge 1 | (BTC)3'!C32</f>
        <v/>
      </c>
      <c r="BP32" s="36" t="str">
        <f>'H6 | Hedge 1 | (BTC)3'!H32</f>
        <v/>
      </c>
      <c r="BQ32" s="36" t="str">
        <f>'H6 | Hedge 1 | (BTC)3'!O32</f>
        <v/>
      </c>
      <c r="BR32" s="36" t="str">
        <f>IF(AH32="","",IF('H6 | Hedge 1 | (BTC)3'!X32="W","Y",IF('H6 | Hedge 1 | (BTC)3'!X32="L","N","")))</f>
        <v/>
      </c>
      <c r="BS32" s="36" t="str">
        <f>'H6 | Hedge 1 | (BTC)3'!AM32</f>
        <v/>
      </c>
      <c r="BT32" s="36" t="str">
        <f>'H6 | Hedge 1 | (BTC)3'!S32</f>
        <v/>
      </c>
      <c r="BU32" s="37" t="str">
        <f>'H6 | Hedge 1 | (BTC)3'!U32</f>
        <v/>
      </c>
      <c r="BV32" s="55"/>
      <c r="BW32" s="55"/>
      <c r="BX32" s="38" t="str">
        <f>'Hedge 7 | (BM1D)2'!B32</f>
        <v/>
      </c>
      <c r="BY32" s="25" t="str">
        <f>'Hedge 7 | (BM1D)2'!C32</f>
        <v/>
      </c>
      <c r="BZ32" s="25" t="str">
        <f>'Hedge 7 | (BM1D)2'!H32</f>
        <v/>
      </c>
      <c r="CA32" s="25" t="str">
        <f>'Hedge 7 | (BM1D)2'!O32</f>
        <v/>
      </c>
      <c r="CB32" s="25" t="str">
        <f>IF(AH32="","",IF('Hedge 7 | (BM1D)2'!X32="W","Y",IF('Hedge 7 | (BM1D)2'!X32="L","N","")))</f>
        <v/>
      </c>
      <c r="CC32" s="25" t="str">
        <f>'Hedge 7 | (BM1D)2'!AM32</f>
        <v/>
      </c>
      <c r="CD32" s="25" t="str">
        <f>'Hedge 7 | (BM1D)2'!S32</f>
        <v/>
      </c>
      <c r="CE32" s="39" t="str">
        <f>'Hedge 7 | (BM1D)2'!U32</f>
        <v/>
      </c>
      <c r="CF32" s="55" t="str">
        <f>AN27&amp;AN28&amp;AN29&amp;AN30&amp;AN31&amp;AN32</f>
        <v/>
      </c>
      <c r="CG32" s="55"/>
      <c r="CH32" s="1" t="e">
        <f>IF(AN32="",0,IFERROR(VLOOKUP(AN27&amp;AN28&amp;AN29&amp;AN30&amp;AN31&amp;AN32,General!I:J,2,FALSE),0))+AO31</f>
        <v>#VALUE!</v>
      </c>
      <c r="CI32" s="1">
        <v>-1000</v>
      </c>
      <c r="CJ32" s="1" t="str">
        <f t="shared" si="2"/>
        <v/>
      </c>
      <c r="CK32" s="1" t="str">
        <f t="shared" si="6"/>
        <v/>
      </c>
      <c r="CL32" s="1" t="str">
        <f t="shared" si="7"/>
        <v/>
      </c>
      <c r="CM32" s="1">
        <v>-1000</v>
      </c>
      <c r="CN32" s="1">
        <v>-1000</v>
      </c>
      <c r="CO32" s="1">
        <v>-1000</v>
      </c>
      <c r="CP32" s="1" t="str">
        <f t="shared" ca="1" si="22"/>
        <v>BX</v>
      </c>
      <c r="CQ32" s="1">
        <v>32</v>
      </c>
      <c r="CR32" s="1">
        <f t="shared" si="16"/>
        <v>27</v>
      </c>
      <c r="CS32" s="4" t="str" cm="1">
        <f t="array" ref="CS32">IFERROR(INDEX($CI$4:$CO$4,_xlfn.AGGREGATE(15,6,COLUMN($CI$4:$CO$4)-COLUMN($CH$1)/($CI$32:$CO$32=MAX($CI$32:$CO$32)),COLUMNS($CO$4:CO4))),"")</f>
        <v>B</v>
      </c>
      <c r="CT32" s="4" t="str" cm="1">
        <f t="array" ref="CT32">IFERROR(INDEX($CI$4:$CO$4,_xlfn.AGGREGATE(15,6,COLUMN($CI$4:$CO$4)-COLUMN($CH$1)/($CI$32:$CO$32=MAX($CI$32:$CO$32)),COLUMNS($CO$4:CP4))),"")</f>
        <v>BD</v>
      </c>
      <c r="CU32" s="4" t="str" cm="1">
        <f t="array" ref="CU32">IFERROR(INDEX($CI$4:$CO$4,_xlfn.AGGREGATE(15,6,COLUMN($CI$4:$CO$4)-COLUMN($CH$1)/($CI$32:$CO$32=MAX($CI$32:$CO$32)),COLUMNS($CO$4:CQ4))),"")</f>
        <v>BN</v>
      </c>
      <c r="CV32" s="4" t="str" cm="1">
        <f t="array" ref="CV32">IFERROR(INDEX($CI$4:$CO$4,_xlfn.AGGREGATE(15,6,COLUMN($CI$4:$CO$4)-COLUMN($CH$1)/($CI$32:$CO$32=MAX($CI$32:$CO$32)),COLUMNS($CO$4:CR4))),"")</f>
        <v>BX</v>
      </c>
      <c r="CW32" s="1" t="str">
        <f t="shared" ca="1" si="10"/>
        <v>BX</v>
      </c>
      <c r="DA32" s="1" t="str">
        <f t="shared" ca="1" si="11"/>
        <v>R</v>
      </c>
      <c r="DB32" s="1" t="str">
        <f t="shared" ca="1" si="15"/>
        <v>BX</v>
      </c>
      <c r="DD32" s="4" t="str">
        <f>IFERROR(VLOOKUP(CS32,General!R:S,2,FALSE),"")</f>
        <v>F</v>
      </c>
      <c r="DE32" s="4" t="str">
        <f>IFERROR(VLOOKUP(CT32,General!R:S,2,FALSE),"")</f>
        <v>BH</v>
      </c>
      <c r="DF32" s="4" t="str">
        <f>IFERROR(VLOOKUP(CU32,General!R:S,2,FALSE),"")</f>
        <v>BR</v>
      </c>
      <c r="DG32" s="4" t="str">
        <f>IFERROR(VLOOKUP(CV32,General!R:S,2,FALSE),"")</f>
        <v>CB</v>
      </c>
      <c r="DH32" s="4">
        <f ca="1">IF(CS32="",-1,COUNTIF(INDIRECT(DD32&amp;$CQ$10):INDIRECT(DD32&amp;CQ32),"Y"))</f>
        <v>2</v>
      </c>
      <c r="DI32" s="4">
        <f ca="1">IF(CT32="",-1,COUNTIF(INDIRECT(DE32&amp;$CQ$10):INDIRECT(DE32&amp;CQ32),"Y"))</f>
        <v>4</v>
      </c>
      <c r="DJ32" s="4">
        <f ca="1">IF(CU32="",-1,COUNTIF(INDIRECT(DF32&amp;$CQ$10):INDIRECT(DF32&amp;CQ32),"Y"))</f>
        <v>5</v>
      </c>
      <c r="DK32" s="4">
        <f ca="1">IF(CV32="",-1,COUNTIF(INDIRECT(DG32&amp;$CQ$10):INDIRECT(DG32&amp;CQ32),"Y"))</f>
        <v>5</v>
      </c>
      <c r="DL32" s="4" t="str" cm="1">
        <f t="array" aca="1" ref="DL32" ca="1">IFERROR(INDEX($CS$32:$CV$32,_xlfn.AGGREGATE(15,6,COLUMN($CS$32:$CV$32)-COLUMN($CR$32)/($DH$32:$DK$32=MAX($DH$32:$DK$32)),COLUMNS($CS$32:CS32))),"")</f>
        <v>BN</v>
      </c>
      <c r="DM32" s="4" t="str" cm="1">
        <f t="array" aca="1" ref="DM32" ca="1">IFERROR(INDEX($CS$32:$CV$32,_xlfn.AGGREGATE(15,6,COLUMN($CS$32:$CV$32)-COLUMN($CR$32)/($DH$32:$DK$32=MAX($DH$32:$DK$32)),COLUMNS($CS$32:CT32))),"")</f>
        <v>BX</v>
      </c>
      <c r="DN32" s="4" t="str" cm="1">
        <f t="array" aca="1" ref="DN32" ca="1">IFERROR(INDEX($CS$32:$CV$32,_xlfn.AGGREGATE(15,6,COLUMN($CS$32:$CV$32)-COLUMN($CR$32)/($DH$32:$DK$32=MAX($DH$32:$DK$32)),COLUMNS($CS$32:CU32))),"")</f>
        <v/>
      </c>
      <c r="DO32" s="4" t="str" cm="1">
        <f t="array" aca="1" ref="DO32" ca="1">IFERROR(INDEX($CS$32:$CV$32,_xlfn.AGGREGATE(15,6,COLUMN($CS$32:$CV$32)-COLUMN($CR$32)/($DH$32:$DK$32=MAX($DH$32:$DK$32)),COLUMNS($CS$32:CV32))),"")</f>
        <v/>
      </c>
      <c r="DP32" s="1">
        <f t="shared" ca="1" si="12"/>
        <v>2</v>
      </c>
      <c r="DQ32" s="75">
        <f t="shared" ca="1" si="13"/>
        <v>0</v>
      </c>
      <c r="DR32" s="4" t="str">
        <f t="shared" ca="1" si="14"/>
        <v>BX</v>
      </c>
      <c r="DS32" s="1" t="str">
        <f t="shared" si="9"/>
        <v>F32</v>
      </c>
    </row>
    <row r="33" spans="1:123" ht="26.25" customHeight="1" thickBot="1">
      <c r="A33" s="1">
        <v>24</v>
      </c>
      <c r="B33" s="38" t="str">
        <f>'H1 | Hedge 1 | (BTC)1'!B33</f>
        <v/>
      </c>
      <c r="C33" s="25" t="str">
        <f>'H1 | Hedge 1 | (BTC)1'!C33</f>
        <v/>
      </c>
      <c r="D33" s="25" t="str">
        <f>'H1 | Hedge 1 | (BTC)1'!H33</f>
        <v/>
      </c>
      <c r="E33" s="25" t="str">
        <f>'H1 | Hedge 1 | (BTC)1'!O33</f>
        <v/>
      </c>
      <c r="F33" s="25" t="str">
        <f>IF(AH33="","",IF('H1 | Hedge 1 | (BTC)1'!X33="W","Y",IF('H1 | Hedge 1 | (BTC)1'!X33="L","N","")))</f>
        <v/>
      </c>
      <c r="G33" s="25" t="str">
        <f>'H1 | Hedge 1 | (BTC)1'!AM33</f>
        <v/>
      </c>
      <c r="H33" s="25" t="str">
        <f>'H1 | Hedge 1 | (BTC)1'!S33</f>
        <v/>
      </c>
      <c r="I33" s="39" t="str">
        <f>'H1 | Hedge 1 | (BTC)1'!U33</f>
        <v/>
      </c>
      <c r="J33" s="55"/>
      <c r="K33" s="55"/>
      <c r="L33" s="38" t="str">
        <f>'H2 | Hedge 2 | (BDC)2'!B33</f>
        <v/>
      </c>
      <c r="M33" s="25" t="str">
        <f>'H2 | Hedge 2 | (BDC)2'!C33</f>
        <v/>
      </c>
      <c r="N33" s="25" t="str">
        <f>'H2 | Hedge 2 | (BDC)2'!H33</f>
        <v/>
      </c>
      <c r="O33" s="25" t="str">
        <f>'H2 | Hedge 2 | (BDC)2'!O33</f>
        <v/>
      </c>
      <c r="P33" s="25" t="str">
        <f>IF(AH33="","",IF('H2 | Hedge 2 | (BDC)2'!X33="W","Y",IF('H2 | Hedge 2 | (BDC)2'!X33="L","N","")))</f>
        <v/>
      </c>
      <c r="Q33" s="25" t="str">
        <f>'H2 | Hedge 2 | (BDC)2'!AM33</f>
        <v/>
      </c>
      <c r="R33" s="25" t="str">
        <f>'H2 | Hedge 2 | (BDC)2'!S33</f>
        <v/>
      </c>
      <c r="S33" s="39" t="str">
        <f>'H2 | Hedge 2 | (BDC)2'!U33</f>
        <v/>
      </c>
      <c r="T33" s="55"/>
      <c r="U33" s="55"/>
      <c r="V33" s="35" t="str">
        <f>'H3 | Hedge 2 | (BDC)1'!B33</f>
        <v/>
      </c>
      <c r="W33" s="36" t="str">
        <f>'H3 | Hedge 2 | (BDC)1'!C33</f>
        <v/>
      </c>
      <c r="X33" s="36" t="str">
        <f>'H3 | Hedge 2 | (BDC)1'!H33</f>
        <v/>
      </c>
      <c r="Y33" s="36" t="str">
        <f>'H3 | Hedge 2 | (BDC)1'!O33</f>
        <v/>
      </c>
      <c r="Z33" s="36" t="str">
        <f>IF(AH33="","",IF('H3 | Hedge 2 | (BDC)1'!X33="W","Y",IF('H3 | Hedge 2 | (BDC)1'!X33="L","N","")))</f>
        <v/>
      </c>
      <c r="AA33" s="36" t="str">
        <f>'H3 | Hedge 2 | (BDC)1'!AM33</f>
        <v/>
      </c>
      <c r="AB33" s="36" t="str">
        <f>'H3 | Hedge 2 | (BDC)1'!S33</f>
        <v/>
      </c>
      <c r="AC33" s="37" t="str">
        <f>'H3 | Hedge 2 | (BDC)1'!U33</f>
        <v/>
      </c>
      <c r="AD33" s="55"/>
      <c r="AE33" s="55"/>
      <c r="AF33" s="55"/>
      <c r="AG33" s="55"/>
      <c r="AH33" s="132"/>
      <c r="AI33" s="107"/>
      <c r="AJ33" s="104" t="str" cm="1">
        <f t="array" aca="1" ref="AJ33" ca="1">IF(AH32="","",INDIRECT(VLOOKUP(DB33,General!X:Y,2,FALSE)&amp;CQ33))</f>
        <v/>
      </c>
      <c r="AK33" s="70" t="str">
        <f t="shared" si="4"/>
        <v/>
      </c>
      <c r="AL33" s="70" t="str">
        <f>IF(AH32="","",VLOOKUP(DB33,General!U:V,2,FALSE))</f>
        <v/>
      </c>
      <c r="AM33" s="64" t="str" cm="1">
        <f t="array" aca="1" ref="AM33" ca="1">IF(AH32="","",INDIRECT(DB33&amp;CQ33))</f>
        <v/>
      </c>
      <c r="AN33" s="25" t="str">
        <f t="shared" si="0"/>
        <v/>
      </c>
      <c r="AO33" s="25" t="str">
        <f t="shared" si="5"/>
        <v/>
      </c>
      <c r="AP33" s="39" t="str">
        <f t="shared" si="1"/>
        <v/>
      </c>
      <c r="AQ33" s="55"/>
      <c r="AR33" s="55"/>
      <c r="AS33" s="55"/>
      <c r="AT33" s="35" t="str">
        <f>'H4 | Hedge 2 | (BDC)3'!B33</f>
        <v/>
      </c>
      <c r="AU33" s="36" t="str">
        <f>'H4 | Hedge 2 | (BDC)3'!C33</f>
        <v/>
      </c>
      <c r="AV33" s="36" t="str">
        <f>'H4 | Hedge 2 | (BDC)3'!H33</f>
        <v/>
      </c>
      <c r="AW33" s="36" t="str">
        <f>'H4 | Hedge 2 | (BDC)3'!O33</f>
        <v/>
      </c>
      <c r="AX33" s="36" t="str">
        <f>IF(AH33="","",IF('H4 | Hedge 2 | (BDC)3'!X33="W","Y",IF('H4 | Hedge 2 | (BDC)3'!X33="L","N","")))</f>
        <v/>
      </c>
      <c r="AY33" s="36" t="str">
        <f>'H4 | Hedge 2 | (BDC)3'!AM33</f>
        <v/>
      </c>
      <c r="AZ33" s="36" t="str">
        <f>'H4 | Hedge 2 | (BDC)3'!S33</f>
        <v/>
      </c>
      <c r="BA33" s="37" t="str">
        <f>'H4 | Hedge 2 | (BDC)3'!U33</f>
        <v/>
      </c>
      <c r="BB33" s="55"/>
      <c r="BC33" s="55"/>
      <c r="BD33" s="35" t="str">
        <f>'H5 | Hedge 1 | (BTC)2'!B33</f>
        <v/>
      </c>
      <c r="BE33" s="36" t="str">
        <f>'H5 | Hedge 1 | (BTC)2'!C33</f>
        <v/>
      </c>
      <c r="BF33" s="36" t="str">
        <f>'H5 | Hedge 1 | (BTC)2'!H33</f>
        <v/>
      </c>
      <c r="BG33" s="36" t="str">
        <f>'H5 | Hedge 1 | (BTC)2'!O33</f>
        <v/>
      </c>
      <c r="BH33" s="36" t="str">
        <f>IF(AH33="","",IF('H5 | Hedge 1 | (BTC)2'!X33="W","Y",IF('H5 | Hedge 1 | (BTC)2'!X33="L","N","")))</f>
        <v/>
      </c>
      <c r="BI33" s="36" t="str">
        <f>'H5 | Hedge 1 | (BTC)2'!AM33</f>
        <v/>
      </c>
      <c r="BJ33" s="36" t="str">
        <f>'H5 | Hedge 1 | (BTC)2'!S33</f>
        <v/>
      </c>
      <c r="BK33" s="37" t="str">
        <f>'H5 | Hedge 1 | (BTC)2'!U33</f>
        <v/>
      </c>
      <c r="BL33" s="55"/>
      <c r="BM33" s="55"/>
      <c r="BN33" s="35" t="str">
        <f>'H6 | Hedge 1 | (BTC)3'!B33</f>
        <v/>
      </c>
      <c r="BO33" s="36" t="str">
        <f>'H6 | Hedge 1 | (BTC)3'!C33</f>
        <v/>
      </c>
      <c r="BP33" s="36" t="str">
        <f>'H6 | Hedge 1 | (BTC)3'!H33</f>
        <v/>
      </c>
      <c r="BQ33" s="36" t="str">
        <f>'H6 | Hedge 1 | (BTC)3'!O33</f>
        <v/>
      </c>
      <c r="BR33" s="36" t="str">
        <f>IF(AH33="","",IF('H6 | Hedge 1 | (BTC)3'!X33="W","Y",IF('H6 | Hedge 1 | (BTC)3'!X33="L","N","")))</f>
        <v/>
      </c>
      <c r="BS33" s="36" t="str">
        <f>'H6 | Hedge 1 | (BTC)3'!AM33</f>
        <v/>
      </c>
      <c r="BT33" s="36" t="str">
        <f>'H6 | Hedge 1 | (BTC)3'!S33</f>
        <v/>
      </c>
      <c r="BU33" s="37" t="str">
        <f>'H6 | Hedge 1 | (BTC)3'!U33</f>
        <v/>
      </c>
      <c r="BV33" s="55"/>
      <c r="BW33" s="55"/>
      <c r="BX33" s="38" t="str">
        <f>'Hedge 7 | (BM1D)2'!B33</f>
        <v/>
      </c>
      <c r="BY33" s="25" t="str">
        <f>'Hedge 7 | (BM1D)2'!C33</f>
        <v/>
      </c>
      <c r="BZ33" s="25" t="str">
        <f>'Hedge 7 | (BM1D)2'!H33</f>
        <v/>
      </c>
      <c r="CA33" s="25" t="str">
        <f>'Hedge 7 | (BM1D)2'!O33</f>
        <v/>
      </c>
      <c r="CB33" s="25" t="str">
        <f>IF(AH33="","",IF('Hedge 7 | (BM1D)2'!X33="W","Y",IF('Hedge 7 | (BM1D)2'!X33="L","N","")))</f>
        <v/>
      </c>
      <c r="CC33" s="25" t="str">
        <f>'Hedge 7 | (BM1D)2'!AM33</f>
        <v/>
      </c>
      <c r="CD33" s="25" t="str">
        <f>'Hedge 7 | (BM1D)2'!S33</f>
        <v/>
      </c>
      <c r="CE33" s="39" t="str">
        <f>'Hedge 7 | (BM1D)2'!U33</f>
        <v/>
      </c>
      <c r="CF33" s="55"/>
      <c r="CG33" s="55"/>
      <c r="CH33" s="1" t="e">
        <f>IF(AN33="",0,IFERROR(VLOOKUP(AN28&amp;AN29&amp;AN30&amp;AN31&amp;AN32&amp;AN33,General!I:J,2,FALSE),0))+AO32</f>
        <v>#VALUE!</v>
      </c>
      <c r="CI33" s="1">
        <v>-1000</v>
      </c>
      <c r="CJ33" s="1" t="str">
        <f t="shared" si="2"/>
        <v/>
      </c>
      <c r="CK33" s="1" t="str">
        <f t="shared" si="6"/>
        <v/>
      </c>
      <c r="CL33" s="1" t="str">
        <f t="shared" si="7"/>
        <v/>
      </c>
      <c r="CM33" s="1">
        <v>-1000</v>
      </c>
      <c r="CN33" s="1">
        <v>-1000</v>
      </c>
      <c r="CO33" s="1">
        <v>-1000</v>
      </c>
      <c r="CP33" s="1" t="str">
        <f t="shared" ca="1" si="22"/>
        <v>BX</v>
      </c>
      <c r="CQ33" s="1">
        <v>33</v>
      </c>
      <c r="CR33" s="1">
        <f t="shared" si="16"/>
        <v>28</v>
      </c>
      <c r="CS33" s="4" t="str" cm="1">
        <f t="array" ref="CS33">IFERROR(INDEX($CI$4:$CO$4,_xlfn.AGGREGATE(15,6,COLUMN($CI$4:$CO$4)-COLUMN($CH$1)/($CI$33:$CO$33=MAX($CI$33:$CO$33)),COLUMNS($CO$4:CO4))),"")</f>
        <v>B</v>
      </c>
      <c r="CT33" s="4" t="str" cm="1">
        <f t="array" ref="CT33">IFERROR(INDEX($CI$4:$CO$4,_xlfn.AGGREGATE(15,6,COLUMN($CI$4:$CO$4)-COLUMN($CH$1)/($CI$33:$CO$33=MAX($CI$33:$CO$33)),COLUMNS($CO$4:CP4))),"")</f>
        <v>BD</v>
      </c>
      <c r="CU33" s="4" t="str" cm="1">
        <f t="array" ref="CU33">IFERROR(INDEX($CI$4:$CO$4,_xlfn.AGGREGATE(15,6,COLUMN($CI$4:$CO$4)-COLUMN($CH$1)/($CI$33:$CO$33=MAX($CI$33:$CO$33)),COLUMNS($CO$4:CQ4))),"")</f>
        <v>BN</v>
      </c>
      <c r="CV33" s="4" t="str" cm="1">
        <f t="array" ref="CV33">IFERROR(INDEX($CI$4:$CO$4,_xlfn.AGGREGATE(15,6,COLUMN($CI$4:$CO$4)-COLUMN($CH$1)/($CI$33:$CO$33=MAX($CI$33:$CO$33)),COLUMNS($CO$4:CR4))),"")</f>
        <v>BX</v>
      </c>
      <c r="CW33" s="1" t="str">
        <f t="shared" ca="1" si="10"/>
        <v>BX</v>
      </c>
      <c r="CX33" s="1" t="str" cm="1">
        <f t="array" ref="CX33">IFERROR(INDEX($CS$34:$CV$34,_xlfn.AGGREGATE(15,6,COLUMN($CS$34:$CV$34)-COLUMN($CR$34)/($CS$33:$CV$33=MAX($CS$33:$CV$33)),COLUMNS($CS$34:CT34
))),"")</f>
        <v/>
      </c>
      <c r="CY33" s="1" t="str" cm="1">
        <f t="array" ref="CY33">IFERROR(INDEX($CS$34:$CV$34,_xlfn.AGGREGATE(15,6,COLUMN($CS$34:$CV$34)-COLUMN($CR$34)/($CS$33:$CV$33=MAX($CS$33:$CV$33)),COLUMNS($CS$34:CU34
))),"")</f>
        <v/>
      </c>
      <c r="CZ33" s="1" t="str" cm="1">
        <f t="array" ref="CZ33">IFERROR(INDEX($CS$34:$CV$34,_xlfn.AGGREGATE(15,6,COLUMN($CS$34:$CV$34)-COLUMN($CR$34)/($CS$33:$CV$33=MAX($CS$33:$CV$33)),COLUMNS($CS$34:CV34
))),"")</f>
        <v/>
      </c>
      <c r="DA33" s="1" t="str">
        <f t="shared" ca="1" si="11"/>
        <v>R</v>
      </c>
      <c r="DB33" s="1" t="str">
        <f t="shared" ca="1" si="15"/>
        <v>BX</v>
      </c>
      <c r="DD33" s="4" t="str">
        <f>IFERROR(VLOOKUP(CS33,General!R:S,2,FALSE),"")</f>
        <v>F</v>
      </c>
      <c r="DE33" s="4" t="str">
        <f>IFERROR(VLOOKUP(CT33,General!R:S,2,FALSE),"")</f>
        <v>BH</v>
      </c>
      <c r="DF33" s="4" t="str">
        <f>IFERROR(VLOOKUP(CU33,General!R:S,2,FALSE),"")</f>
        <v>BR</v>
      </c>
      <c r="DG33" s="4" t="str">
        <f>IFERROR(VLOOKUP(CV33,General!R:S,2,FALSE),"")</f>
        <v>CB</v>
      </c>
      <c r="DH33" s="4">
        <f ca="1">IF(CS33="",-1,COUNTIF(INDIRECT(DD33&amp;$CQ$10):INDIRECT(DD33&amp;CQ33),"Y"))</f>
        <v>2</v>
      </c>
      <c r="DI33" s="4">
        <f ca="1">IF(CT33="",-1,COUNTIF(INDIRECT(DE33&amp;$CQ$10):INDIRECT(DE33&amp;CQ33),"Y"))</f>
        <v>4</v>
      </c>
      <c r="DJ33" s="4">
        <f ca="1">IF(CU33="",-1,COUNTIF(INDIRECT(DF33&amp;$CQ$10):INDIRECT(DF33&amp;CQ33),"Y"))</f>
        <v>5</v>
      </c>
      <c r="DK33" s="4">
        <f ca="1">IF(CV33="",-1,COUNTIF(INDIRECT(DG33&amp;$CQ$10):INDIRECT(DG33&amp;CQ33),"Y"))</f>
        <v>5</v>
      </c>
      <c r="DL33" s="4" t="str" cm="1">
        <f t="array" aca="1" ref="DL33" ca="1">IFERROR(INDEX($CS$33:$CV$33,_xlfn.AGGREGATE(15,6,COLUMN($CS$33:$CV$33)-COLUMN($CR$33)/($DH$33:$DK$33=MAX($DH$33:$DK$33)),COLUMNS($CS$33:CS33))),"")</f>
        <v>BN</v>
      </c>
      <c r="DM33" s="4" t="str" cm="1">
        <f t="array" aca="1" ref="DM33" ca="1">IFERROR(INDEX($CS$33:$CV$33,_xlfn.AGGREGATE(15,6,COLUMN($CS$33:$CV$33)-COLUMN($CR$33)/($DH$33:$DK$33=MAX($DH$33:$DK$33)),COLUMNS($CS$33:CT33))),"")</f>
        <v>BX</v>
      </c>
      <c r="DN33" s="4" t="str" cm="1">
        <f t="array" aca="1" ref="DN33" ca="1">IFERROR(INDEX($CS$33:$CV$33,_xlfn.AGGREGATE(15,6,COLUMN($CS$33:$CV$33)-COLUMN($CR$33)/($DH$33:$DK$33=MAX($DH$33:$DK$33)),COLUMNS($CS$33:CU33))),"")</f>
        <v/>
      </c>
      <c r="DO33" s="4" t="str" cm="1">
        <f t="array" aca="1" ref="DO33" ca="1">IFERROR(INDEX($CS$33:$CV$33,_xlfn.AGGREGATE(15,6,COLUMN($CS$33:$CV$33)-COLUMN($CR$33)/($DH$33:$DK$33=MAX($DH$33:$DK$33)),COLUMNS($CS$33:CV33))),"")</f>
        <v/>
      </c>
      <c r="DP33" s="1">
        <f t="shared" ca="1" si="12"/>
        <v>2</v>
      </c>
      <c r="DQ33" s="75">
        <f t="shared" ca="1" si="13"/>
        <v>0</v>
      </c>
      <c r="DR33" s="4" t="str">
        <f t="shared" ca="1" si="14"/>
        <v>BX</v>
      </c>
      <c r="DS33" s="1" t="str">
        <f t="shared" si="9"/>
        <v>F33</v>
      </c>
    </row>
    <row r="34" spans="1:123" ht="26.25" customHeight="1" thickBot="1">
      <c r="A34" s="1">
        <v>25</v>
      </c>
      <c r="B34" s="40" t="str">
        <f>'H1 | Hedge 1 | (BTC)1'!B34</f>
        <v/>
      </c>
      <c r="C34" s="41" t="str">
        <f>'H1 | Hedge 1 | (BTC)1'!C34</f>
        <v/>
      </c>
      <c r="D34" s="41" t="str">
        <f>'H1 | Hedge 1 | (BTC)1'!H34</f>
        <v/>
      </c>
      <c r="E34" s="41" t="str">
        <f>'H1 | Hedge 1 | (BTC)1'!O34</f>
        <v/>
      </c>
      <c r="F34" s="41" t="str">
        <f>IF(AH34="","",IF('H1 | Hedge 1 | (BTC)1'!X34="W","Y",IF('H1 | Hedge 1 | (BTC)1'!X34="L","N","")))</f>
        <v/>
      </c>
      <c r="G34" s="41" t="str">
        <f>'H1 | Hedge 1 | (BTC)1'!AM34</f>
        <v/>
      </c>
      <c r="H34" s="41" t="str">
        <f>'H1 | Hedge 1 | (BTC)1'!S34</f>
        <v/>
      </c>
      <c r="I34" s="42" t="str">
        <f>'H1 | Hedge 1 | (BTC)1'!U34</f>
        <v/>
      </c>
      <c r="J34" s="55"/>
      <c r="K34" s="55"/>
      <c r="L34" s="40" t="str">
        <f>'H2 | Hedge 2 | (BDC)2'!B34</f>
        <v/>
      </c>
      <c r="M34" s="41" t="str">
        <f>'H2 | Hedge 2 | (BDC)2'!C34</f>
        <v/>
      </c>
      <c r="N34" s="41" t="str">
        <f>'H2 | Hedge 2 | (BDC)2'!H34</f>
        <v/>
      </c>
      <c r="O34" s="41" t="str">
        <f>'H2 | Hedge 2 | (BDC)2'!O34</f>
        <v/>
      </c>
      <c r="P34" s="41" t="str">
        <f>IF(AH34="","",IF('H2 | Hedge 2 | (BDC)2'!X34="W","Y",IF('H2 | Hedge 2 | (BDC)2'!X34="L","N","")))</f>
        <v/>
      </c>
      <c r="Q34" s="41" t="str">
        <f>'H2 | Hedge 2 | (BDC)2'!AM34</f>
        <v/>
      </c>
      <c r="R34" s="41" t="str">
        <f>'H2 | Hedge 2 | (BDC)2'!S34</f>
        <v/>
      </c>
      <c r="S34" s="42" t="str">
        <f>'H2 | Hedge 2 | (BDC)2'!U34</f>
        <v/>
      </c>
      <c r="T34" s="55"/>
      <c r="U34" s="55"/>
      <c r="V34" s="35" t="str">
        <f>'H3 | Hedge 2 | (BDC)1'!B34</f>
        <v/>
      </c>
      <c r="W34" s="36" t="str">
        <f>'H3 | Hedge 2 | (BDC)1'!C34</f>
        <v/>
      </c>
      <c r="X34" s="36" t="str">
        <f>'H3 | Hedge 2 | (BDC)1'!H34</f>
        <v/>
      </c>
      <c r="Y34" s="36" t="str">
        <f>'H3 | Hedge 2 | (BDC)1'!O34</f>
        <v/>
      </c>
      <c r="Z34" s="36" t="str">
        <f>IF(AH34="","",IF('H3 | Hedge 2 | (BDC)1'!X34="W","Y",IF('H3 | Hedge 2 | (BDC)1'!X34="L","N","")))</f>
        <v/>
      </c>
      <c r="AA34" s="36" t="str">
        <f>'H3 | Hedge 2 | (BDC)1'!AM34</f>
        <v/>
      </c>
      <c r="AB34" s="36" t="str">
        <f>'H3 | Hedge 2 | (BDC)1'!S34</f>
        <v/>
      </c>
      <c r="AC34" s="37" t="str">
        <f>'H3 | Hedge 2 | (BDC)1'!U34</f>
        <v/>
      </c>
      <c r="AD34" s="55"/>
      <c r="AE34" s="55"/>
      <c r="AF34" s="55"/>
      <c r="AG34" s="55"/>
      <c r="AH34" s="133"/>
      <c r="AI34" s="107"/>
      <c r="AJ34" s="105" t="str" cm="1">
        <f t="array" aca="1" ref="AJ34" ca="1">IF(AH33="","",INDIRECT(VLOOKUP(DB34,General!X:Y,2,FALSE)&amp;CQ34))</f>
        <v/>
      </c>
      <c r="AK34" s="71" t="str">
        <f t="shared" si="4"/>
        <v/>
      </c>
      <c r="AL34" s="71" t="str">
        <f>IF(AH33="","",VLOOKUP(DB34,General!U:V,2,FALSE))</f>
        <v/>
      </c>
      <c r="AM34" s="67" t="str" cm="1">
        <f t="array" aca="1" ref="AM34" ca="1">IF(AH33="","",INDIRECT(DB34&amp;CQ34))</f>
        <v/>
      </c>
      <c r="AN34" s="41" t="str">
        <f t="shared" si="0"/>
        <v/>
      </c>
      <c r="AO34" s="41" t="str">
        <f t="shared" si="5"/>
        <v/>
      </c>
      <c r="AP34" s="42" t="str">
        <f t="shared" si="1"/>
        <v/>
      </c>
      <c r="AQ34" s="55"/>
      <c r="AR34" s="55"/>
      <c r="AS34" s="55"/>
      <c r="AT34" s="35" t="str">
        <f>'H4 | Hedge 2 | (BDC)3'!B34</f>
        <v/>
      </c>
      <c r="AU34" s="36" t="str">
        <f>'H4 | Hedge 2 | (BDC)3'!C34</f>
        <v/>
      </c>
      <c r="AV34" s="36" t="str">
        <f>'H4 | Hedge 2 | (BDC)3'!H34</f>
        <v/>
      </c>
      <c r="AW34" s="36" t="str">
        <f>'H4 | Hedge 2 | (BDC)3'!O34</f>
        <v/>
      </c>
      <c r="AX34" s="36" t="str">
        <f>IF(AH34="","",IF('H4 | Hedge 2 | (BDC)3'!X34="W","Y",IF('H4 | Hedge 2 | (BDC)3'!X34="L","N","")))</f>
        <v/>
      </c>
      <c r="AY34" s="36" t="str">
        <f>'H4 | Hedge 2 | (BDC)3'!AM34</f>
        <v/>
      </c>
      <c r="AZ34" s="36" t="str">
        <f>'H4 | Hedge 2 | (BDC)3'!S34</f>
        <v/>
      </c>
      <c r="BA34" s="37" t="str">
        <f>'H4 | Hedge 2 | (BDC)3'!U34</f>
        <v/>
      </c>
      <c r="BB34" s="55"/>
      <c r="BC34" s="55"/>
      <c r="BD34" s="35" t="str">
        <f>'H5 | Hedge 1 | (BTC)2'!B34</f>
        <v/>
      </c>
      <c r="BE34" s="36" t="str">
        <f>'H5 | Hedge 1 | (BTC)2'!C34</f>
        <v/>
      </c>
      <c r="BF34" s="36" t="str">
        <f>'H5 | Hedge 1 | (BTC)2'!H34</f>
        <v/>
      </c>
      <c r="BG34" s="36" t="str">
        <f>'H5 | Hedge 1 | (BTC)2'!O34</f>
        <v/>
      </c>
      <c r="BH34" s="36" t="str">
        <f>IF(AH34="","",IF('H5 | Hedge 1 | (BTC)2'!X34="W","Y",IF('H5 | Hedge 1 | (BTC)2'!X34="L","N","")))</f>
        <v/>
      </c>
      <c r="BI34" s="36" t="str">
        <f>'H5 | Hedge 1 | (BTC)2'!AM34</f>
        <v/>
      </c>
      <c r="BJ34" s="36" t="str">
        <f>'H5 | Hedge 1 | (BTC)2'!S34</f>
        <v/>
      </c>
      <c r="BK34" s="37" t="str">
        <f>'H5 | Hedge 1 | (BTC)2'!U34</f>
        <v/>
      </c>
      <c r="BL34" s="55"/>
      <c r="BM34" s="55"/>
      <c r="BN34" s="35" t="str">
        <f>'H6 | Hedge 1 | (BTC)3'!B34</f>
        <v/>
      </c>
      <c r="BO34" s="36" t="str">
        <f>'H6 | Hedge 1 | (BTC)3'!C34</f>
        <v/>
      </c>
      <c r="BP34" s="36" t="str">
        <f>'H6 | Hedge 1 | (BTC)3'!H34</f>
        <v/>
      </c>
      <c r="BQ34" s="36" t="str">
        <f>'H6 | Hedge 1 | (BTC)3'!O34</f>
        <v/>
      </c>
      <c r="BR34" s="36" t="str">
        <f>IF(AH34="","",IF('H6 | Hedge 1 | (BTC)3'!X34="W","Y",IF('H6 | Hedge 1 | (BTC)3'!X34="L","N","")))</f>
        <v/>
      </c>
      <c r="BS34" s="36" t="str">
        <f>'H6 | Hedge 1 | (BTC)3'!AM34</f>
        <v/>
      </c>
      <c r="BT34" s="36" t="str">
        <f>'H6 | Hedge 1 | (BTC)3'!S34</f>
        <v/>
      </c>
      <c r="BU34" s="37" t="str">
        <f>'H6 | Hedge 1 | (BTC)3'!U34</f>
        <v/>
      </c>
      <c r="BV34" s="55"/>
      <c r="BW34" s="55"/>
      <c r="BX34" s="40" t="str">
        <f>'Hedge 7 | (BM1D)2'!B34</f>
        <v/>
      </c>
      <c r="BY34" s="41" t="str">
        <f>'Hedge 7 | (BM1D)2'!C34</f>
        <v/>
      </c>
      <c r="BZ34" s="41" t="str">
        <f>'Hedge 7 | (BM1D)2'!H34</f>
        <v/>
      </c>
      <c r="CA34" s="41" t="str">
        <f>'Hedge 7 | (BM1D)2'!O34</f>
        <v/>
      </c>
      <c r="CB34" s="41" t="str">
        <f>IF(AH34="","",IF('Hedge 7 | (BM1D)2'!X34="W","Y",IF('Hedge 7 | (BM1D)2'!X34="L","N","")))</f>
        <v/>
      </c>
      <c r="CC34" s="41" t="str">
        <f>'Hedge 7 | (BM1D)2'!AM34</f>
        <v/>
      </c>
      <c r="CD34" s="41" t="str">
        <f>'Hedge 7 | (BM1D)2'!S34</f>
        <v/>
      </c>
      <c r="CE34" s="42" t="str">
        <f>'Hedge 7 | (BM1D)2'!U34</f>
        <v/>
      </c>
      <c r="CF34" s="55"/>
      <c r="CG34" s="55"/>
      <c r="CH34" s="1" t="e">
        <f>IF(AN34="",0,IFERROR(VLOOKUP(AN29&amp;AN30&amp;AN31&amp;AN32&amp;AN33&amp;AN34,General!I:J,2,FALSE),0))+AO33</f>
        <v>#VALUE!</v>
      </c>
      <c r="CI34" s="1">
        <v>-1000</v>
      </c>
      <c r="CJ34" s="1" t="str">
        <f t="shared" si="2"/>
        <v/>
      </c>
      <c r="CK34" s="1" t="str">
        <f t="shared" si="6"/>
        <v/>
      </c>
      <c r="CL34" s="1" t="str">
        <f t="shared" si="7"/>
        <v/>
      </c>
      <c r="CM34" s="1">
        <v>-1000</v>
      </c>
      <c r="CN34" s="1">
        <v>-1000</v>
      </c>
      <c r="CO34" s="1">
        <v>-1000</v>
      </c>
      <c r="CP34" s="1" t="str">
        <f>IF(AH34="","",INDEX($CI$4:$CO$4,MATCH(MAX(CI34:CO34),CI34:CO34,0)))</f>
        <v/>
      </c>
      <c r="CQ34" s="1">
        <v>34</v>
      </c>
      <c r="CR34" s="1">
        <f t="shared" si="16"/>
        <v>29</v>
      </c>
      <c r="CS34" s="4" t="str" cm="1">
        <f t="array" ref="CS34">IFERROR(INDEX($CI$4:$CO$4,_xlfn.AGGREGATE(15,6,COLUMN($CI$4:$CO$4)-COLUMN($CH$1)/($CI$34:$CO$34=MAX($CI$34:$CO$34)),COLUMNS($CO$4:CO4))),"")</f>
        <v>B</v>
      </c>
      <c r="CT34" s="4" t="str" cm="1">
        <f t="array" ref="CT34">IFERROR(INDEX($CI$4:$CO$4,_xlfn.AGGREGATE(15,6,COLUMN($CI$4:$CO$4)-COLUMN($CH$1)/($CI$34:$CO$34=MAX($CI$34:$CO$34)),COLUMNS($CO$4:CP4))),"")</f>
        <v>BD</v>
      </c>
      <c r="CU34" s="4" t="str" cm="1">
        <f t="array" ref="CU34">IFERROR(INDEX($CI$4:$CO$4,_xlfn.AGGREGATE(15,6,COLUMN($CI$4:$CO$4)-COLUMN($CH$1)/($CI$34:$CO$34=MAX($CI$34:$CO$34)),COLUMNS($CO$4:CQ4))),"")</f>
        <v>BN</v>
      </c>
      <c r="CV34" s="4" t="str" cm="1">
        <f t="array" ref="CV34">IFERROR(INDEX($CI$4:$CO$4,_xlfn.AGGREGATE(15,6,COLUMN($CI$4:$CO$4)-COLUMN($CH$1)/($CI$34:$CO$34=MAX($CI$34:$CO$34)),COLUMNS($CO$4:CR4))),"")</f>
        <v>BX</v>
      </c>
      <c r="CW34" s="1" t="str">
        <f t="shared" ca="1" si="10"/>
        <v>BX</v>
      </c>
      <c r="DA34" s="1" t="str">
        <f t="shared" ca="1" si="11"/>
        <v>R</v>
      </c>
      <c r="DB34" s="1" t="str">
        <f t="shared" ca="1" si="15"/>
        <v>BX</v>
      </c>
      <c r="DD34" s="4" t="str">
        <f>IFERROR(VLOOKUP(CS34,General!R:S,2,FALSE),"")</f>
        <v>F</v>
      </c>
      <c r="DE34" s="4" t="str">
        <f>IFERROR(VLOOKUP(CT34,General!R:S,2,FALSE),"")</f>
        <v>BH</v>
      </c>
      <c r="DF34" s="4" t="str">
        <f>IFERROR(VLOOKUP(CU34,General!R:S,2,FALSE),"")</f>
        <v>BR</v>
      </c>
      <c r="DG34" s="4" t="str">
        <f>IFERROR(VLOOKUP(CV34,General!R:S,2,FALSE),"")</f>
        <v>CB</v>
      </c>
      <c r="DH34" s="4">
        <f ca="1">IF(CS34="",-1,COUNTIF(INDIRECT(DD34&amp;$CQ$10):INDIRECT(DD34&amp;CQ34),"Y"))</f>
        <v>2</v>
      </c>
      <c r="DI34" s="4">
        <f ca="1">IF(CT34="",-1,COUNTIF(INDIRECT(DE34&amp;$CQ$10):INDIRECT(DE34&amp;CQ34),"Y"))</f>
        <v>4</v>
      </c>
      <c r="DJ34" s="4">
        <f ca="1">IF(CU34="",-1,COUNTIF(INDIRECT(DF34&amp;$CQ$10):INDIRECT(DF34&amp;CQ34),"Y"))</f>
        <v>5</v>
      </c>
      <c r="DK34" s="4">
        <f ca="1">IF(CV34="",-1,COUNTIF(INDIRECT(DG34&amp;$CQ$10):INDIRECT(DG34&amp;CQ34),"Y"))</f>
        <v>5</v>
      </c>
      <c r="DL34" s="4" t="str" cm="1">
        <f t="array" aca="1" ref="DL34" ca="1">IFERROR(INDEX($CS$34:$CV$34,_xlfn.AGGREGATE(15,6,COLUMN($CS$34:$CV$34)-COLUMN($CR$34)/($DH$34:$DK$34=MAX($DH$34:$DK$34)),COLUMNS($CS$34:CS34))),"")</f>
        <v>BN</v>
      </c>
      <c r="DM34" s="4" t="str" cm="1">
        <f t="array" aca="1" ref="DM34" ca="1">IFERROR(INDEX($CS$34:$CV$34,_xlfn.AGGREGATE(15,6,COLUMN($CS$34:$CV$34)-COLUMN($CR$34)/($DH$34:$DK$34=MAX($DH$34:$DK$34)),COLUMNS($CS$34:CT34))),"")</f>
        <v>BX</v>
      </c>
      <c r="DN34" s="4" t="str" cm="1">
        <f t="array" aca="1" ref="DN34" ca="1">IFERROR(INDEX($CS$34:$CV$34,_xlfn.AGGREGATE(15,6,COLUMN($CS$34:$CV$34)-COLUMN($CR$34)/($DH$34:$DK$34=MAX($DH$34:$DK$34)),COLUMNS($CS$34:CU34))),"")</f>
        <v/>
      </c>
      <c r="DO34" s="4" t="str" cm="1">
        <f t="array" aca="1" ref="DO34" ca="1">IFERROR(INDEX($CS$34:$CV$34,_xlfn.AGGREGATE(15,6,COLUMN($CS$34:$CV$34)-COLUMN($CR$34)/($DH$34:$DK$34=MAX($DH$34:$DK$34)),COLUMNS($CS$34:CV34))),"")</f>
        <v/>
      </c>
      <c r="DP34" s="1">
        <f t="shared" ca="1" si="12"/>
        <v>2</v>
      </c>
      <c r="DQ34" s="75">
        <f t="shared" ca="1" si="13"/>
        <v>0</v>
      </c>
      <c r="DR34" s="4" t="str">
        <f t="shared" ca="1" si="14"/>
        <v>BX</v>
      </c>
      <c r="DS34" s="1" t="str">
        <f t="shared" si="9"/>
        <v>F34</v>
      </c>
    </row>
    <row r="35" spans="1:123" ht="26.25" customHeight="1" thickBot="1">
      <c r="A35" s="1">
        <v>26</v>
      </c>
      <c r="B35" s="35" t="str">
        <f>'H1 | Hedge 1 | (BTC)1'!B35</f>
        <v/>
      </c>
      <c r="C35" s="36" t="str">
        <f>'H1 | Hedge 1 | (BTC)1'!C35</f>
        <v/>
      </c>
      <c r="D35" s="36" t="str">
        <f>'H1 | Hedge 1 | (BTC)1'!H35</f>
        <v/>
      </c>
      <c r="E35" s="36" t="str">
        <f>'H1 | Hedge 1 | (BTC)1'!O35</f>
        <v/>
      </c>
      <c r="F35" s="36" t="str">
        <f>IF(AH35="","",IF('H1 | Hedge 1 | (BTC)1'!X35="W","Y",IF('H1 | Hedge 1 | (BTC)1'!X35="L","N","")))</f>
        <v/>
      </c>
      <c r="G35" s="36" t="str">
        <f>'H1 | Hedge 1 | (BTC)1'!AM35</f>
        <v/>
      </c>
      <c r="H35" s="36" t="str">
        <f>'H1 | Hedge 1 | (BTC)1'!S35</f>
        <v/>
      </c>
      <c r="I35" s="37" t="str">
        <f>'H1 | Hedge 1 | (BTC)1'!U35</f>
        <v/>
      </c>
      <c r="J35" s="55"/>
      <c r="K35" s="55"/>
      <c r="L35" s="35" t="str">
        <f>'H2 | Hedge 2 | (BDC)2'!B35</f>
        <v/>
      </c>
      <c r="M35" s="36" t="str">
        <f>'H2 | Hedge 2 | (BDC)2'!C35</f>
        <v/>
      </c>
      <c r="N35" s="36" t="str">
        <f>'H2 | Hedge 2 | (BDC)2'!H35</f>
        <v/>
      </c>
      <c r="O35" s="36" t="str">
        <f>'H2 | Hedge 2 | (BDC)2'!O35</f>
        <v/>
      </c>
      <c r="P35" s="36" t="str">
        <f>IF(AH35="","",IF('H2 | Hedge 2 | (BDC)2'!X35="W","Y",IF('H2 | Hedge 2 | (BDC)2'!X35="L","N","")))</f>
        <v/>
      </c>
      <c r="Q35" s="36" t="str">
        <f>'H2 | Hedge 2 | (BDC)2'!AM35</f>
        <v/>
      </c>
      <c r="R35" s="36" t="str">
        <f>'H2 | Hedge 2 | (BDC)2'!S35</f>
        <v/>
      </c>
      <c r="S35" s="37" t="str">
        <f>'H2 | Hedge 2 | (BDC)2'!U35</f>
        <v/>
      </c>
      <c r="T35" s="55"/>
      <c r="U35" s="55"/>
      <c r="V35" s="35" t="str">
        <f>'H3 | Hedge 2 | (BDC)1'!B35</f>
        <v/>
      </c>
      <c r="W35" s="36" t="str">
        <f>'H3 | Hedge 2 | (BDC)1'!C35</f>
        <v/>
      </c>
      <c r="X35" s="36" t="str">
        <f>'H3 | Hedge 2 | (BDC)1'!H35</f>
        <v/>
      </c>
      <c r="Y35" s="36" t="str">
        <f>'H3 | Hedge 2 | (BDC)1'!O35</f>
        <v/>
      </c>
      <c r="Z35" s="36" t="str">
        <f>IF(AH35="","",IF('H3 | Hedge 2 | (BDC)1'!X35="W","Y",IF('H3 | Hedge 2 | (BDC)1'!X35="L","N","")))</f>
        <v/>
      </c>
      <c r="AA35" s="36" t="str">
        <f>'H3 | Hedge 2 | (BDC)1'!AM35</f>
        <v/>
      </c>
      <c r="AB35" s="36" t="str">
        <f>'H3 | Hedge 2 | (BDC)1'!S35</f>
        <v/>
      </c>
      <c r="AC35" s="37" t="str">
        <f>'H3 | Hedge 2 | (BDC)1'!U35</f>
        <v/>
      </c>
      <c r="AD35" s="55"/>
      <c r="AE35" s="55"/>
      <c r="AF35" s="55"/>
      <c r="AG35" s="55"/>
      <c r="AH35" s="131"/>
      <c r="AI35" s="107"/>
      <c r="AJ35" s="109" t="str" cm="1">
        <f t="array" aca="1" ref="AJ35" ca="1">IF(AH34="","",INDIRECT(VLOOKUP(DB35,General!X:Y,2,FALSE)&amp;CQ35))</f>
        <v/>
      </c>
      <c r="AK35" s="65" t="str">
        <f t="shared" si="4"/>
        <v/>
      </c>
      <c r="AL35" s="65" t="str">
        <f>IF(AH34="","",VLOOKUP(DB35,General!U:V,2,FALSE))</f>
        <v/>
      </c>
      <c r="AM35" s="66" t="str" cm="1">
        <f t="array" aca="1" ref="AM35" ca="1">IF(AH34="","",INDIRECT(DB35&amp;CQ35))</f>
        <v/>
      </c>
      <c r="AN35" s="36" t="str">
        <f t="shared" si="0"/>
        <v/>
      </c>
      <c r="AO35" s="36" t="str">
        <f t="shared" si="5"/>
        <v/>
      </c>
      <c r="AP35" s="37" t="str">
        <f t="shared" si="1"/>
        <v/>
      </c>
      <c r="AQ35" s="55"/>
      <c r="AR35" s="55"/>
      <c r="AS35" s="55"/>
      <c r="AT35" s="35" t="str">
        <f>'H4 | Hedge 2 | (BDC)3'!B35</f>
        <v/>
      </c>
      <c r="AU35" s="36" t="str">
        <f>'H4 | Hedge 2 | (BDC)3'!C35</f>
        <v/>
      </c>
      <c r="AV35" s="36" t="str">
        <f>'H4 | Hedge 2 | (BDC)3'!H35</f>
        <v/>
      </c>
      <c r="AW35" s="36" t="str">
        <f>'H4 | Hedge 2 | (BDC)3'!O35</f>
        <v/>
      </c>
      <c r="AX35" s="36" t="str">
        <f>IF(AH35="","",IF('H4 | Hedge 2 | (BDC)3'!X35="W","Y",IF('H4 | Hedge 2 | (BDC)3'!X35="L","N","")))</f>
        <v/>
      </c>
      <c r="AY35" s="36" t="str">
        <f>'H4 | Hedge 2 | (BDC)3'!AM35</f>
        <v/>
      </c>
      <c r="AZ35" s="36" t="str">
        <f>'H4 | Hedge 2 | (BDC)3'!S35</f>
        <v/>
      </c>
      <c r="BA35" s="37" t="str">
        <f>'H4 | Hedge 2 | (BDC)3'!U35</f>
        <v/>
      </c>
      <c r="BB35" s="55"/>
      <c r="BC35" s="55"/>
      <c r="BD35" s="35" t="str">
        <f>'H5 | Hedge 1 | (BTC)2'!B35</f>
        <v/>
      </c>
      <c r="BE35" s="36" t="str">
        <f>'H5 | Hedge 1 | (BTC)2'!C35</f>
        <v/>
      </c>
      <c r="BF35" s="36" t="str">
        <f>'H5 | Hedge 1 | (BTC)2'!H35</f>
        <v/>
      </c>
      <c r="BG35" s="36" t="str">
        <f>'H5 | Hedge 1 | (BTC)2'!O35</f>
        <v/>
      </c>
      <c r="BH35" s="36" t="str">
        <f>IF(AH35="","",IF('H5 | Hedge 1 | (BTC)2'!X35="W","Y",IF('H5 | Hedge 1 | (BTC)2'!X35="L","N","")))</f>
        <v/>
      </c>
      <c r="BI35" s="36" t="str">
        <f>'H5 | Hedge 1 | (BTC)2'!AM35</f>
        <v/>
      </c>
      <c r="BJ35" s="36" t="str">
        <f>'H5 | Hedge 1 | (BTC)2'!S35</f>
        <v/>
      </c>
      <c r="BK35" s="37" t="str">
        <f>'H5 | Hedge 1 | (BTC)2'!U35</f>
        <v/>
      </c>
      <c r="BL35" s="55"/>
      <c r="BM35" s="55"/>
      <c r="BN35" s="35" t="str">
        <f>'H6 | Hedge 1 | (BTC)3'!B35</f>
        <v/>
      </c>
      <c r="BO35" s="36" t="str">
        <f>'H6 | Hedge 1 | (BTC)3'!C35</f>
        <v/>
      </c>
      <c r="BP35" s="36" t="str">
        <f>'H6 | Hedge 1 | (BTC)3'!H35</f>
        <v/>
      </c>
      <c r="BQ35" s="36" t="str">
        <f>'H6 | Hedge 1 | (BTC)3'!O35</f>
        <v/>
      </c>
      <c r="BR35" s="36" t="str">
        <f>IF(AH35="","",IF('H6 | Hedge 1 | (BTC)3'!X35="W","Y",IF('H6 | Hedge 1 | (BTC)3'!X35="L","N","")))</f>
        <v/>
      </c>
      <c r="BS35" s="36" t="str">
        <f>'H6 | Hedge 1 | (BTC)3'!AM35</f>
        <v/>
      </c>
      <c r="BT35" s="36" t="str">
        <f>'H6 | Hedge 1 | (BTC)3'!S35</f>
        <v/>
      </c>
      <c r="BU35" s="37" t="str">
        <f>'H6 | Hedge 1 | (BTC)3'!U35</f>
        <v/>
      </c>
      <c r="BV35" s="55"/>
      <c r="BW35" s="55"/>
      <c r="BX35" s="35" t="str">
        <f>'Hedge 7 | (BM1D)2'!B35</f>
        <v/>
      </c>
      <c r="BY35" s="36" t="str">
        <f>'Hedge 7 | (BM1D)2'!C35</f>
        <v/>
      </c>
      <c r="BZ35" s="36" t="str">
        <f>'Hedge 7 | (BM1D)2'!H35</f>
        <v/>
      </c>
      <c r="CA35" s="36" t="str">
        <f>'Hedge 7 | (BM1D)2'!O35</f>
        <v/>
      </c>
      <c r="CB35" s="36" t="str">
        <f>IF(AH35="","",IF('Hedge 7 | (BM1D)2'!X35="W","Y",IF('Hedge 7 | (BM1D)2'!X35="L","N","")))</f>
        <v/>
      </c>
      <c r="CC35" s="36" t="str">
        <f>'Hedge 7 | (BM1D)2'!AM35</f>
        <v/>
      </c>
      <c r="CD35" s="36" t="str">
        <f>'Hedge 7 | (BM1D)2'!S35</f>
        <v/>
      </c>
      <c r="CE35" s="37" t="str">
        <f>'Hedge 7 | (BM1D)2'!U35</f>
        <v/>
      </c>
      <c r="CF35" s="55"/>
      <c r="CG35" s="55"/>
      <c r="CH35" s="1" t="e">
        <f>IF(AN35="",0,IFERROR(VLOOKUP(AN30&amp;AN31&amp;AN32&amp;AN33&amp;AN34&amp;AN35,General!I:J,2,FALSE),0))+AO34</f>
        <v>#VALUE!</v>
      </c>
      <c r="CI35" s="1">
        <v>-1000</v>
      </c>
      <c r="CJ35" s="1" t="str">
        <f t="shared" si="2"/>
        <v/>
      </c>
      <c r="CK35" s="1" t="str">
        <f t="shared" si="6"/>
        <v/>
      </c>
      <c r="CL35" s="1" t="str">
        <f t="shared" si="7"/>
        <v/>
      </c>
      <c r="CM35" s="1">
        <v>-1000</v>
      </c>
      <c r="CN35" s="1">
        <v>-1000</v>
      </c>
      <c r="CO35" s="1">
        <v>-1000</v>
      </c>
      <c r="CP35" s="1" t="str">
        <f t="shared" ref="CP35" ca="1" si="23">CW34</f>
        <v>BX</v>
      </c>
      <c r="CQ35" s="1">
        <v>35</v>
      </c>
      <c r="CR35" s="1">
        <f t="shared" si="16"/>
        <v>30</v>
      </c>
      <c r="CS35" s="4" t="str" cm="1">
        <f t="array" ref="CS35">IFERROR(INDEX($CI$4:$CO$4,_xlfn.AGGREGATE(15,6,COLUMN($CI$4:$CO$4)-COLUMN($CH$1)/($CI$35:$CO$35=MAX($CI$35:$CO$35)),COLUMNS($CO$4:CO4))),"")</f>
        <v>B</v>
      </c>
      <c r="CT35" s="4" t="str" cm="1">
        <f t="array" ref="CT35">IFERROR(INDEX($CI$4:$CO$4,_xlfn.AGGREGATE(15,6,COLUMN($CI$4:$CO$4)-COLUMN($CH$1)/($CI$35:$CO$35=MAX($CI$35:$CO$35)),COLUMNS($CO$4:CP4))),"")</f>
        <v>BD</v>
      </c>
      <c r="CU35" s="4" t="str" cm="1">
        <f t="array" ref="CU35">IFERROR(INDEX($CI$4:$CO$4,_xlfn.AGGREGATE(15,6,COLUMN($CI$4:$CO$4)-COLUMN($CH$1)/($CI$35:$CO$35=MAX($CI$35:$CO$35)),COLUMNS($CO$4:CQ4))),"")</f>
        <v>BN</v>
      </c>
      <c r="CV35" s="4" t="str" cm="1">
        <f t="array" ref="CV35">IFERROR(INDEX($CI$4:$CO$4,_xlfn.AGGREGATE(15,6,COLUMN($CI$4:$CO$4)-COLUMN($CH$1)/($CI$35:$CO$35=MAX($CI$35:$CO$35)),COLUMNS($CO$4:CR4))),"")</f>
        <v>BX</v>
      </c>
      <c r="CW35" s="1" t="str">
        <f t="shared" ca="1" si="10"/>
        <v>BX</v>
      </c>
      <c r="DA35" s="1" t="str">
        <f t="shared" ca="1" si="11"/>
        <v>R</v>
      </c>
      <c r="DB35" s="1" t="str">
        <f t="shared" ca="1" si="15"/>
        <v>BX</v>
      </c>
      <c r="DD35" s="4" t="str">
        <f>IFERROR(VLOOKUP(CS35,General!R:S,2,FALSE),"")</f>
        <v>F</v>
      </c>
      <c r="DE35" s="4" t="str">
        <f>IFERROR(VLOOKUP(CT35,General!R:S,2,FALSE),"")</f>
        <v>BH</v>
      </c>
      <c r="DF35" s="4" t="str">
        <f>IFERROR(VLOOKUP(CU35,General!R:S,2,FALSE),"")</f>
        <v>BR</v>
      </c>
      <c r="DG35" s="4" t="str">
        <f>IFERROR(VLOOKUP(CV35,General!R:S,2,FALSE),"")</f>
        <v>CB</v>
      </c>
      <c r="DH35" s="4">
        <f ca="1">IF(CS35="",-1,COUNTIF(INDIRECT(DD35&amp;$CQ$10):INDIRECT(DD35&amp;CQ35),"Y"))</f>
        <v>2</v>
      </c>
      <c r="DI35" s="4">
        <f ca="1">IF(CT35="",-1,COUNTIF(INDIRECT(DE35&amp;$CQ$10):INDIRECT(DE35&amp;CQ35),"Y"))</f>
        <v>4</v>
      </c>
      <c r="DJ35" s="4">
        <f ca="1">IF(CU35="",-1,COUNTIF(INDIRECT(DF35&amp;$CQ$10):INDIRECT(DF35&amp;CQ35),"Y"))</f>
        <v>5</v>
      </c>
      <c r="DK35" s="4">
        <f ca="1">IF(CV35="",-1,COUNTIF(INDIRECT(DG35&amp;$CQ$10):INDIRECT(DG35&amp;CQ35),"Y"))</f>
        <v>5</v>
      </c>
      <c r="DL35" s="4" t="str" cm="1">
        <f t="array" aca="1" ref="DL35" ca="1">IFERROR(INDEX($CS$35:$CV$35,_xlfn.AGGREGATE(15,6,COLUMN($CS$35:$CV$35)-COLUMN($CR$35)/($DH$35:$DK$35=MAX($DH$35:$DK$35)),COLUMNS($CS$35:CS35))),"")</f>
        <v>BN</v>
      </c>
      <c r="DM35" s="4" t="str" cm="1">
        <f t="array" aca="1" ref="DM35" ca="1">IFERROR(INDEX($CS$35:$CV$35,_xlfn.AGGREGATE(15,6,COLUMN($CS$35:$CV$35)-COLUMN($CR$35)/($DH$35:$DK$35=MAX($DH$35:$DK$35)),COLUMNS($CS$35:CT35))),"")</f>
        <v>BX</v>
      </c>
      <c r="DN35" s="4" t="str" cm="1">
        <f t="array" aca="1" ref="DN35" ca="1">IFERROR(INDEX($CS$35:$CV$35,_xlfn.AGGREGATE(15,6,COLUMN($CS$35:$CV$35)-COLUMN($CR$35)/($DH$35:$DK$35=MAX($DH$35:$DK$35)),COLUMNS($CS$35:CU35))),"")</f>
        <v/>
      </c>
      <c r="DO35" s="4" t="str" cm="1">
        <f t="array" aca="1" ref="DO35" ca="1">IFERROR(INDEX($CS$35:$CV$35,_xlfn.AGGREGATE(15,6,COLUMN($CS$35:$CV$35)-COLUMN($CR$35)/($DH$35:$DK$35=MAX($DH$35:$DK$35)),COLUMNS($CS$35:CV35))),"")</f>
        <v/>
      </c>
      <c r="DP35" s="1">
        <f t="shared" ca="1" si="12"/>
        <v>2</v>
      </c>
      <c r="DQ35" s="75">
        <f t="shared" ca="1" si="13"/>
        <v>0</v>
      </c>
      <c r="DR35" s="4" t="str">
        <f t="shared" ca="1" si="14"/>
        <v>BX</v>
      </c>
      <c r="DS35" s="1" t="str">
        <f t="shared" si="9"/>
        <v>F35</v>
      </c>
    </row>
    <row r="36" spans="1:123" ht="26.25" customHeight="1" thickBot="1">
      <c r="A36" s="1">
        <v>27</v>
      </c>
      <c r="B36" s="38" t="str">
        <f>'H1 | Hedge 1 | (BTC)1'!B36</f>
        <v/>
      </c>
      <c r="C36" s="25" t="str">
        <f>'H1 | Hedge 1 | (BTC)1'!C36</f>
        <v/>
      </c>
      <c r="D36" s="25" t="str">
        <f>'H1 | Hedge 1 | (BTC)1'!H36</f>
        <v/>
      </c>
      <c r="E36" s="25" t="str">
        <f>'H1 | Hedge 1 | (BTC)1'!O36</f>
        <v/>
      </c>
      <c r="F36" s="25" t="str">
        <f>IF(AH36="","",IF('H1 | Hedge 1 | (BTC)1'!X36="W","Y",IF('H1 | Hedge 1 | (BTC)1'!X36="L","N","")))</f>
        <v/>
      </c>
      <c r="G36" s="25" t="str">
        <f>'H1 | Hedge 1 | (BTC)1'!AM36</f>
        <v/>
      </c>
      <c r="H36" s="25" t="str">
        <f>'H1 | Hedge 1 | (BTC)1'!S36</f>
        <v/>
      </c>
      <c r="I36" s="39" t="str">
        <f>'H1 | Hedge 1 | (BTC)1'!U36</f>
        <v/>
      </c>
      <c r="J36" s="55"/>
      <c r="K36" s="55"/>
      <c r="L36" s="38" t="str">
        <f>'H2 | Hedge 2 | (BDC)2'!B36</f>
        <v/>
      </c>
      <c r="M36" s="25" t="str">
        <f>'H2 | Hedge 2 | (BDC)2'!C36</f>
        <v/>
      </c>
      <c r="N36" s="25" t="str">
        <f>'H2 | Hedge 2 | (BDC)2'!H36</f>
        <v/>
      </c>
      <c r="O36" s="25" t="str">
        <f>'H2 | Hedge 2 | (BDC)2'!O36</f>
        <v/>
      </c>
      <c r="P36" s="25" t="str">
        <f>IF(AH36="","",IF('H2 | Hedge 2 | (BDC)2'!X36="W","Y",IF('H2 | Hedge 2 | (BDC)2'!X36="L","N","")))</f>
        <v/>
      </c>
      <c r="Q36" s="25" t="str">
        <f>'H2 | Hedge 2 | (BDC)2'!AM36</f>
        <v/>
      </c>
      <c r="R36" s="25" t="str">
        <f>'H2 | Hedge 2 | (BDC)2'!S36</f>
        <v/>
      </c>
      <c r="S36" s="39" t="str">
        <f>'H2 | Hedge 2 | (BDC)2'!U36</f>
        <v/>
      </c>
      <c r="T36" s="55"/>
      <c r="U36" s="55"/>
      <c r="V36" s="35" t="str">
        <f>'H3 | Hedge 2 | (BDC)1'!B36</f>
        <v/>
      </c>
      <c r="W36" s="36" t="str">
        <f>'H3 | Hedge 2 | (BDC)1'!C36</f>
        <v/>
      </c>
      <c r="X36" s="36" t="str">
        <f>'H3 | Hedge 2 | (BDC)1'!H36</f>
        <v/>
      </c>
      <c r="Y36" s="36" t="str">
        <f>'H3 | Hedge 2 | (BDC)1'!O36</f>
        <v/>
      </c>
      <c r="Z36" s="36" t="str">
        <f>IF(AH36="","",IF('H3 | Hedge 2 | (BDC)1'!X36="W","Y",IF('H3 | Hedge 2 | (BDC)1'!X36="L","N","")))</f>
        <v/>
      </c>
      <c r="AA36" s="36" t="str">
        <f>'H3 | Hedge 2 | (BDC)1'!AM36</f>
        <v/>
      </c>
      <c r="AB36" s="36" t="str">
        <f>'H3 | Hedge 2 | (BDC)1'!S36</f>
        <v/>
      </c>
      <c r="AC36" s="37" t="str">
        <f>'H3 | Hedge 2 | (BDC)1'!U36</f>
        <v/>
      </c>
      <c r="AD36" s="55"/>
      <c r="AE36" s="55"/>
      <c r="AF36" s="55"/>
      <c r="AG36" s="55"/>
      <c r="AH36" s="132"/>
      <c r="AI36" s="107"/>
      <c r="AJ36" s="104" t="str" cm="1">
        <f t="array" aca="1" ref="AJ36" ca="1">IF(AH35="","",INDIRECT(VLOOKUP(DB36,General!X:Y,2,FALSE)&amp;CQ36))</f>
        <v/>
      </c>
      <c r="AK36" s="70" t="str">
        <f t="shared" si="4"/>
        <v/>
      </c>
      <c r="AL36" s="70" t="str">
        <f>IF(AH35="","",VLOOKUP(DB36,General!U:V,2,FALSE))</f>
        <v/>
      </c>
      <c r="AM36" s="64" t="str" cm="1">
        <f t="array" aca="1" ref="AM36" ca="1">IF(AH35="","",INDIRECT(DB36&amp;CQ36))</f>
        <v/>
      </c>
      <c r="AN36" s="25" t="str">
        <f t="shared" si="0"/>
        <v/>
      </c>
      <c r="AO36" s="25" t="str">
        <f t="shared" si="5"/>
        <v/>
      </c>
      <c r="AP36" s="39" t="str">
        <f t="shared" si="1"/>
        <v/>
      </c>
      <c r="AQ36" s="55"/>
      <c r="AR36" s="55"/>
      <c r="AS36" s="55"/>
      <c r="AT36" s="35" t="str">
        <f>'H4 | Hedge 2 | (BDC)3'!B36</f>
        <v/>
      </c>
      <c r="AU36" s="36" t="str">
        <f>'H4 | Hedge 2 | (BDC)3'!C36</f>
        <v/>
      </c>
      <c r="AV36" s="36" t="str">
        <f>'H4 | Hedge 2 | (BDC)3'!H36</f>
        <v/>
      </c>
      <c r="AW36" s="36" t="str">
        <f>'H4 | Hedge 2 | (BDC)3'!O36</f>
        <v/>
      </c>
      <c r="AX36" s="36" t="str">
        <f>IF(AH36="","",IF('H4 | Hedge 2 | (BDC)3'!X36="W","Y",IF('H4 | Hedge 2 | (BDC)3'!X36="L","N","")))</f>
        <v/>
      </c>
      <c r="AY36" s="36" t="str">
        <f>'H4 | Hedge 2 | (BDC)3'!AM36</f>
        <v/>
      </c>
      <c r="AZ36" s="36" t="str">
        <f>'H4 | Hedge 2 | (BDC)3'!S36</f>
        <v/>
      </c>
      <c r="BA36" s="37" t="str">
        <f>'H4 | Hedge 2 | (BDC)3'!U36</f>
        <v/>
      </c>
      <c r="BB36" s="55"/>
      <c r="BC36" s="55"/>
      <c r="BD36" s="35" t="str">
        <f>'H5 | Hedge 1 | (BTC)2'!B36</f>
        <v/>
      </c>
      <c r="BE36" s="36" t="str">
        <f>'H5 | Hedge 1 | (BTC)2'!C36</f>
        <v/>
      </c>
      <c r="BF36" s="36" t="str">
        <f>'H5 | Hedge 1 | (BTC)2'!H36</f>
        <v/>
      </c>
      <c r="BG36" s="36" t="str">
        <f>'H5 | Hedge 1 | (BTC)2'!O36</f>
        <v/>
      </c>
      <c r="BH36" s="36" t="str">
        <f>IF(AH36="","",IF('H5 | Hedge 1 | (BTC)2'!X36="W","Y",IF('H5 | Hedge 1 | (BTC)2'!X36="L","N","")))</f>
        <v/>
      </c>
      <c r="BI36" s="36" t="str">
        <f>'H5 | Hedge 1 | (BTC)2'!AM36</f>
        <v/>
      </c>
      <c r="BJ36" s="36" t="str">
        <f>'H5 | Hedge 1 | (BTC)2'!S36</f>
        <v/>
      </c>
      <c r="BK36" s="37" t="str">
        <f>'H5 | Hedge 1 | (BTC)2'!U36</f>
        <v/>
      </c>
      <c r="BL36" s="55"/>
      <c r="BM36" s="55"/>
      <c r="BN36" s="35" t="str">
        <f>'H6 | Hedge 1 | (BTC)3'!B36</f>
        <v/>
      </c>
      <c r="BO36" s="36" t="str">
        <f>'H6 | Hedge 1 | (BTC)3'!C36</f>
        <v/>
      </c>
      <c r="BP36" s="36" t="str">
        <f>'H6 | Hedge 1 | (BTC)3'!H36</f>
        <v/>
      </c>
      <c r="BQ36" s="36" t="str">
        <f>'H6 | Hedge 1 | (BTC)3'!O36</f>
        <v/>
      </c>
      <c r="BR36" s="36" t="str">
        <f>IF(AH36="","",IF('H6 | Hedge 1 | (BTC)3'!X36="W","Y",IF('H6 | Hedge 1 | (BTC)3'!X36="L","N","")))</f>
        <v/>
      </c>
      <c r="BS36" s="36" t="str">
        <f>'H6 | Hedge 1 | (BTC)3'!AM36</f>
        <v/>
      </c>
      <c r="BT36" s="36" t="str">
        <f>'H6 | Hedge 1 | (BTC)3'!S36</f>
        <v/>
      </c>
      <c r="BU36" s="37" t="str">
        <f>'H6 | Hedge 1 | (BTC)3'!U36</f>
        <v/>
      </c>
      <c r="BV36" s="55"/>
      <c r="BW36" s="55"/>
      <c r="BX36" s="38" t="str">
        <f>'Hedge 7 | (BM1D)2'!B36</f>
        <v/>
      </c>
      <c r="BY36" s="25" t="str">
        <f>'Hedge 7 | (BM1D)2'!C36</f>
        <v/>
      </c>
      <c r="BZ36" s="25" t="str">
        <f>'Hedge 7 | (BM1D)2'!H36</f>
        <v/>
      </c>
      <c r="CA36" s="25" t="str">
        <f>'Hedge 7 | (BM1D)2'!O36</f>
        <v/>
      </c>
      <c r="CB36" s="25" t="str">
        <f>IF(AH36="","",IF('Hedge 7 | (BM1D)2'!X36="W","Y",IF('Hedge 7 | (BM1D)2'!X36="L","N","")))</f>
        <v/>
      </c>
      <c r="CC36" s="25" t="str">
        <f>'Hedge 7 | (BM1D)2'!AM36</f>
        <v/>
      </c>
      <c r="CD36" s="25" t="str">
        <f>'Hedge 7 | (BM1D)2'!S36</f>
        <v/>
      </c>
      <c r="CE36" s="39" t="str">
        <f>'Hedge 7 | (BM1D)2'!U36</f>
        <v/>
      </c>
      <c r="CF36" s="55"/>
      <c r="CG36" s="55"/>
      <c r="CH36" s="1" t="e">
        <f>IF(AN36="",0,IFERROR(VLOOKUP(AN31&amp;AN32&amp;AN33&amp;AN34&amp;AN35&amp;AN36,General!I:J,2,FALSE),0))+AO35</f>
        <v>#VALUE!</v>
      </c>
      <c r="CI36" s="1">
        <v>-1000</v>
      </c>
      <c r="CJ36" s="1" t="str">
        <f t="shared" si="2"/>
        <v/>
      </c>
      <c r="CK36" s="1" t="str">
        <f t="shared" si="6"/>
        <v/>
      </c>
      <c r="CL36" s="1" t="str">
        <f t="shared" si="7"/>
        <v/>
      </c>
      <c r="CM36" s="1">
        <v>-1000</v>
      </c>
      <c r="CN36" s="1">
        <v>-1000</v>
      </c>
      <c r="CO36" s="1">
        <v>-1000</v>
      </c>
      <c r="CP36" s="1" t="str">
        <f t="shared" ref="CP36:CP38" ca="1" si="24">CP35</f>
        <v>BX</v>
      </c>
      <c r="CQ36" s="1">
        <v>36</v>
      </c>
      <c r="CR36" s="1">
        <f t="shared" si="16"/>
        <v>31</v>
      </c>
      <c r="CS36" s="4" t="str" cm="1">
        <f t="array" ref="CS36">IFERROR(INDEX($CI$4:$CO$4,_xlfn.AGGREGATE(15,6,COLUMN($CI$4:$CO$4)-COLUMN($CH$1)/($CI$36:$CO$36=MAX($CI$36:$CO$36)),COLUMNS($CO$4:CO4))),"")</f>
        <v>B</v>
      </c>
      <c r="CT36" s="4" t="str" cm="1">
        <f t="array" ref="CT36">IFERROR(INDEX($CI$4:$CO$4,_xlfn.AGGREGATE(15,6,COLUMN($CI$4:$CO$4)-COLUMN($CH$1)/($CI$36:$CO$36=MAX($CI$36:$CO$36)),COLUMNS($CO$4:CP4))),"")</f>
        <v>BD</v>
      </c>
      <c r="CU36" s="4" t="str" cm="1">
        <f t="array" ref="CU36">IFERROR(INDEX($CI$4:$CO$4,_xlfn.AGGREGATE(15,6,COLUMN($CI$4:$CO$4)-COLUMN($CH$1)/($CI$36:$CO$36=MAX($CI$36:$CO$36)),COLUMNS($CO$4:CQ4))),"")</f>
        <v>BN</v>
      </c>
      <c r="CV36" s="4" t="str" cm="1">
        <f t="array" ref="CV36">IFERROR(INDEX($CI$4:$CO$4,_xlfn.AGGREGATE(15,6,COLUMN($CI$4:$CO$4)-COLUMN($CH$1)/($CI$36:$CO$36=MAX($CI$36:$CO$36)),COLUMNS($CO$4:CR4))),"")</f>
        <v>BX</v>
      </c>
      <c r="CW36" s="1" t="str">
        <f t="shared" ca="1" si="10"/>
        <v>BX</v>
      </c>
      <c r="DA36" s="1" t="str">
        <f t="shared" ca="1" si="11"/>
        <v>R</v>
      </c>
      <c r="DB36" s="1" t="str">
        <f t="shared" ca="1" si="15"/>
        <v>BX</v>
      </c>
      <c r="DC36" s="1">
        <f>IF(DC31=4,1,DC31+1)</f>
        <v>2</v>
      </c>
      <c r="DD36" s="4" t="str">
        <f>IFERROR(VLOOKUP(CS36,General!R:S,2,FALSE),"")</f>
        <v>F</v>
      </c>
      <c r="DE36" s="4" t="str">
        <f>IFERROR(VLOOKUP(CT36,General!R:S,2,FALSE),"")</f>
        <v>BH</v>
      </c>
      <c r="DF36" s="4" t="str">
        <f>IFERROR(VLOOKUP(CU36,General!R:S,2,FALSE),"")</f>
        <v>BR</v>
      </c>
      <c r="DG36" s="4" t="str">
        <f>IFERROR(VLOOKUP(CV36,General!R:S,2,FALSE),"")</f>
        <v>CB</v>
      </c>
      <c r="DH36" s="4">
        <f ca="1">IF(CS36="",-1,COUNTIF(INDIRECT(DD36&amp;$CQ$10):INDIRECT(DD36&amp;CQ36),"Y"))</f>
        <v>2</v>
      </c>
      <c r="DI36" s="4">
        <f ca="1">IF(CT36="",-1,COUNTIF(INDIRECT(DE36&amp;$CQ$10):INDIRECT(DE36&amp;CQ36),"Y"))</f>
        <v>4</v>
      </c>
      <c r="DJ36" s="4">
        <f ca="1">IF(CU36="",-1,COUNTIF(INDIRECT(DF36&amp;$CQ$10):INDIRECT(DF36&amp;CQ36),"Y"))</f>
        <v>5</v>
      </c>
      <c r="DK36" s="4">
        <f ca="1">IF(CV36="",-1,COUNTIF(INDIRECT(DG36&amp;$CQ$10):INDIRECT(DG36&amp;CQ36),"Y"))</f>
        <v>5</v>
      </c>
      <c r="DL36" s="4" t="str" cm="1">
        <f t="array" aca="1" ref="DL36" ca="1">IFERROR(INDEX($CS$36:$CV$36,_xlfn.AGGREGATE(15,6,COLUMN($CS$36:$CV$36)-COLUMN($CR$36)/($DH$36:$DK$36=MAX($DH$36:$DK$36)),COLUMNS($CS$36:CS36))),"")</f>
        <v>BN</v>
      </c>
      <c r="DM36" s="4" t="str" cm="1">
        <f t="array" aca="1" ref="DM36" ca="1">IFERROR(INDEX($CS$36:$CV$36,_xlfn.AGGREGATE(15,6,COLUMN($CS$36:$CV$36)-COLUMN($CR$36)/($DH$36:$DK$36=MAX($DH$36:$DK$36)),COLUMNS($CS$36:CT36))),"")</f>
        <v>BX</v>
      </c>
      <c r="DN36" s="4" t="str" cm="1">
        <f t="array" aca="1" ref="DN36" ca="1">IFERROR(INDEX($CS$36:$CV$36,_xlfn.AGGREGATE(15,6,COLUMN($CS$36:$CV$36)-COLUMN($CR$36)/($DH$36:$DK$36=MAX($DH$36:$DK$36)),COLUMNS($CS$36:CU36))),"")</f>
        <v/>
      </c>
      <c r="DO36" s="4" t="str" cm="1">
        <f t="array" aca="1" ref="DO36" ca="1">IFERROR(INDEX($CS$36:$CV$36,_xlfn.AGGREGATE(15,6,COLUMN($CS$36:$CV$36)-COLUMN($CR$36)/($DH$36:$DK$36=MAX($DH$36:$DK$36)),COLUMNS($CS$36:CV36))),"")</f>
        <v/>
      </c>
      <c r="DP36" s="1">
        <f t="shared" ca="1" si="12"/>
        <v>2</v>
      </c>
      <c r="DQ36" s="75">
        <f t="shared" ca="1" si="13"/>
        <v>2</v>
      </c>
      <c r="DR36" s="4" t="str">
        <f t="shared" ca="1" si="14"/>
        <v>BX</v>
      </c>
      <c r="DS36" s="1" t="str">
        <f t="shared" si="9"/>
        <v>F36</v>
      </c>
    </row>
    <row r="37" spans="1:123" ht="26.25" customHeight="1" thickBot="1">
      <c r="A37" s="1">
        <v>28</v>
      </c>
      <c r="B37" s="38" t="str">
        <f>'H1 | Hedge 1 | (BTC)1'!B37</f>
        <v/>
      </c>
      <c r="C37" s="25" t="str">
        <f>'H1 | Hedge 1 | (BTC)1'!C37</f>
        <v/>
      </c>
      <c r="D37" s="25" t="str">
        <f>'H1 | Hedge 1 | (BTC)1'!H37</f>
        <v/>
      </c>
      <c r="E37" s="25" t="str">
        <f>'H1 | Hedge 1 | (BTC)1'!O37</f>
        <v/>
      </c>
      <c r="F37" s="25" t="str">
        <f>IF(AH37="","",IF('H1 | Hedge 1 | (BTC)1'!X37="W","Y",IF('H1 | Hedge 1 | (BTC)1'!X37="L","N","")))</f>
        <v/>
      </c>
      <c r="G37" s="25" t="str">
        <f>'H1 | Hedge 1 | (BTC)1'!AM37</f>
        <v/>
      </c>
      <c r="H37" s="25" t="str">
        <f>'H1 | Hedge 1 | (BTC)1'!S37</f>
        <v/>
      </c>
      <c r="I37" s="39" t="str">
        <f>'H1 | Hedge 1 | (BTC)1'!U37</f>
        <v/>
      </c>
      <c r="J37" s="55"/>
      <c r="K37" s="55"/>
      <c r="L37" s="38" t="str">
        <f>'H2 | Hedge 2 | (BDC)2'!B37</f>
        <v/>
      </c>
      <c r="M37" s="25" t="str">
        <f>'H2 | Hedge 2 | (BDC)2'!C37</f>
        <v/>
      </c>
      <c r="N37" s="25" t="str">
        <f>'H2 | Hedge 2 | (BDC)2'!H37</f>
        <v/>
      </c>
      <c r="O37" s="25" t="str">
        <f>'H2 | Hedge 2 | (BDC)2'!O37</f>
        <v/>
      </c>
      <c r="P37" s="25" t="str">
        <f>IF(AH37="","",IF('H2 | Hedge 2 | (BDC)2'!X37="W","Y",IF('H2 | Hedge 2 | (BDC)2'!X37="L","N","")))</f>
        <v/>
      </c>
      <c r="Q37" s="25" t="str">
        <f>'H2 | Hedge 2 | (BDC)2'!AM37</f>
        <v/>
      </c>
      <c r="R37" s="25" t="str">
        <f>'H2 | Hedge 2 | (BDC)2'!S37</f>
        <v/>
      </c>
      <c r="S37" s="39" t="str">
        <f>'H2 | Hedge 2 | (BDC)2'!U37</f>
        <v/>
      </c>
      <c r="T37" s="55"/>
      <c r="U37" s="55"/>
      <c r="V37" s="35" t="str">
        <f>'H3 | Hedge 2 | (BDC)1'!B37</f>
        <v/>
      </c>
      <c r="W37" s="36" t="str">
        <f>'H3 | Hedge 2 | (BDC)1'!C37</f>
        <v/>
      </c>
      <c r="X37" s="36" t="str">
        <f>'H3 | Hedge 2 | (BDC)1'!H37</f>
        <v/>
      </c>
      <c r="Y37" s="36" t="str">
        <f>'H3 | Hedge 2 | (BDC)1'!O37</f>
        <v/>
      </c>
      <c r="Z37" s="36" t="str">
        <f>IF(AH37="","",IF('H3 | Hedge 2 | (BDC)1'!X37="W","Y",IF('H3 | Hedge 2 | (BDC)1'!X37="L","N","")))</f>
        <v/>
      </c>
      <c r="AA37" s="36" t="str">
        <f>'H3 | Hedge 2 | (BDC)1'!AM37</f>
        <v/>
      </c>
      <c r="AB37" s="36" t="str">
        <f>'H3 | Hedge 2 | (BDC)1'!S37</f>
        <v/>
      </c>
      <c r="AC37" s="37" t="str">
        <f>'H3 | Hedge 2 | (BDC)1'!U37</f>
        <v/>
      </c>
      <c r="AD37" s="55"/>
      <c r="AE37" s="55"/>
      <c r="AF37" s="55"/>
      <c r="AG37" s="55"/>
      <c r="AH37" s="132"/>
      <c r="AI37" s="107"/>
      <c r="AJ37" s="104" t="str" cm="1">
        <f t="array" aca="1" ref="AJ37" ca="1">IF(AH36="","",INDIRECT(VLOOKUP(DB37,General!X:Y,2,FALSE)&amp;CQ37))</f>
        <v/>
      </c>
      <c r="AK37" s="70" t="str">
        <f t="shared" si="4"/>
        <v/>
      </c>
      <c r="AL37" s="70" t="str">
        <f>IF(AH36="","",VLOOKUP(DB37,General!U:V,2,FALSE))</f>
        <v/>
      </c>
      <c r="AM37" s="64" t="str" cm="1">
        <f t="array" aca="1" ref="AM37" ca="1">IF(AH36="","",INDIRECT(DB37&amp;CQ37))</f>
        <v/>
      </c>
      <c r="AN37" s="25" t="str">
        <f t="shared" si="0"/>
        <v/>
      </c>
      <c r="AO37" s="25" t="str">
        <f t="shared" si="5"/>
        <v/>
      </c>
      <c r="AP37" s="39" t="str">
        <f t="shared" si="1"/>
        <v/>
      </c>
      <c r="AQ37" s="55"/>
      <c r="AR37" s="55"/>
      <c r="AS37" s="55"/>
      <c r="AT37" s="35" t="str">
        <f>'H4 | Hedge 2 | (BDC)3'!B37</f>
        <v/>
      </c>
      <c r="AU37" s="36" t="str">
        <f>'H4 | Hedge 2 | (BDC)3'!C37</f>
        <v/>
      </c>
      <c r="AV37" s="36" t="str">
        <f>'H4 | Hedge 2 | (BDC)3'!H37</f>
        <v/>
      </c>
      <c r="AW37" s="36" t="str">
        <f>'H4 | Hedge 2 | (BDC)3'!O37</f>
        <v/>
      </c>
      <c r="AX37" s="36" t="str">
        <f>IF(AH37="","",IF('H4 | Hedge 2 | (BDC)3'!X37="W","Y",IF('H4 | Hedge 2 | (BDC)3'!X37="L","N","")))</f>
        <v/>
      </c>
      <c r="AY37" s="36" t="str">
        <f>'H4 | Hedge 2 | (BDC)3'!AM37</f>
        <v/>
      </c>
      <c r="AZ37" s="36" t="str">
        <f>'H4 | Hedge 2 | (BDC)3'!S37</f>
        <v/>
      </c>
      <c r="BA37" s="37" t="str">
        <f>'H4 | Hedge 2 | (BDC)3'!U37</f>
        <v/>
      </c>
      <c r="BB37" s="55"/>
      <c r="BC37" s="55"/>
      <c r="BD37" s="35" t="str">
        <f>'H5 | Hedge 1 | (BTC)2'!B37</f>
        <v/>
      </c>
      <c r="BE37" s="36" t="str">
        <f>'H5 | Hedge 1 | (BTC)2'!C37</f>
        <v/>
      </c>
      <c r="BF37" s="36" t="str">
        <f>'H5 | Hedge 1 | (BTC)2'!H37</f>
        <v/>
      </c>
      <c r="BG37" s="36" t="str">
        <f>'H5 | Hedge 1 | (BTC)2'!O37</f>
        <v/>
      </c>
      <c r="BH37" s="36" t="str">
        <f>IF(AH37="","",IF('H5 | Hedge 1 | (BTC)2'!X37="W","Y",IF('H5 | Hedge 1 | (BTC)2'!X37="L","N","")))</f>
        <v/>
      </c>
      <c r="BI37" s="36" t="str">
        <f>'H5 | Hedge 1 | (BTC)2'!AM37</f>
        <v/>
      </c>
      <c r="BJ37" s="36" t="str">
        <f>'H5 | Hedge 1 | (BTC)2'!S37</f>
        <v/>
      </c>
      <c r="BK37" s="37" t="str">
        <f>'H5 | Hedge 1 | (BTC)2'!U37</f>
        <v/>
      </c>
      <c r="BL37" s="55"/>
      <c r="BM37" s="55"/>
      <c r="BN37" s="35" t="str">
        <f>'H6 | Hedge 1 | (BTC)3'!B37</f>
        <v/>
      </c>
      <c r="BO37" s="36" t="str">
        <f>'H6 | Hedge 1 | (BTC)3'!C37</f>
        <v/>
      </c>
      <c r="BP37" s="36" t="str">
        <f>'H6 | Hedge 1 | (BTC)3'!H37</f>
        <v/>
      </c>
      <c r="BQ37" s="36" t="str">
        <f>'H6 | Hedge 1 | (BTC)3'!O37</f>
        <v/>
      </c>
      <c r="BR37" s="36" t="str">
        <f>IF(AH37="","",IF('H6 | Hedge 1 | (BTC)3'!X37="W","Y",IF('H6 | Hedge 1 | (BTC)3'!X37="L","N","")))</f>
        <v/>
      </c>
      <c r="BS37" s="36" t="str">
        <f>'H6 | Hedge 1 | (BTC)3'!AM37</f>
        <v/>
      </c>
      <c r="BT37" s="36" t="str">
        <f>'H6 | Hedge 1 | (BTC)3'!S37</f>
        <v/>
      </c>
      <c r="BU37" s="37" t="str">
        <f>'H6 | Hedge 1 | (BTC)3'!U37</f>
        <v/>
      </c>
      <c r="BV37" s="55"/>
      <c r="BW37" s="55"/>
      <c r="BX37" s="38" t="str">
        <f>'Hedge 7 | (BM1D)2'!B37</f>
        <v/>
      </c>
      <c r="BY37" s="25" t="str">
        <f>'Hedge 7 | (BM1D)2'!C37</f>
        <v/>
      </c>
      <c r="BZ37" s="25" t="str">
        <f>'Hedge 7 | (BM1D)2'!H37</f>
        <v/>
      </c>
      <c r="CA37" s="25" t="str">
        <f>'Hedge 7 | (BM1D)2'!O37</f>
        <v/>
      </c>
      <c r="CB37" s="25" t="str">
        <f>IF(AH37="","",IF('Hedge 7 | (BM1D)2'!X37="W","Y",IF('Hedge 7 | (BM1D)2'!X37="L","N","")))</f>
        <v/>
      </c>
      <c r="CC37" s="25" t="str">
        <f>'Hedge 7 | (BM1D)2'!AM37</f>
        <v/>
      </c>
      <c r="CD37" s="25" t="str">
        <f>'Hedge 7 | (BM1D)2'!S37</f>
        <v/>
      </c>
      <c r="CE37" s="39" t="str">
        <f>'Hedge 7 | (BM1D)2'!U37</f>
        <v/>
      </c>
      <c r="CF37" s="55"/>
      <c r="CG37" s="55"/>
      <c r="CH37" s="1" t="e">
        <f>IF(AN37="",0,IFERROR(VLOOKUP(AN32&amp;AN33&amp;AN34&amp;AN35&amp;AN36&amp;AN37,General!I:J,2,FALSE),0))+AO36</f>
        <v>#VALUE!</v>
      </c>
      <c r="CI37" s="1">
        <v>-1000</v>
      </c>
      <c r="CJ37" s="1" t="str">
        <f t="shared" si="2"/>
        <v/>
      </c>
      <c r="CK37" s="1" t="str">
        <f t="shared" si="6"/>
        <v/>
      </c>
      <c r="CL37" s="1" t="str">
        <f t="shared" si="7"/>
        <v/>
      </c>
      <c r="CM37" s="1">
        <v>-1000</v>
      </c>
      <c r="CN37" s="1">
        <v>-1000</v>
      </c>
      <c r="CO37" s="1">
        <v>-1000</v>
      </c>
      <c r="CP37" s="1" t="str">
        <f t="shared" ca="1" si="24"/>
        <v>BX</v>
      </c>
      <c r="CQ37" s="1">
        <v>37</v>
      </c>
      <c r="CR37" s="1">
        <f t="shared" si="16"/>
        <v>32</v>
      </c>
      <c r="CS37" s="4" t="str" cm="1">
        <f t="array" ref="CS37">IFERROR(INDEX($CI$4:$CO$4,_xlfn.AGGREGATE(15,6,COLUMN($CI$4:$CO$4)-COLUMN($CH$1)/($CI$37:$CO$37=MAX($CI$37:$CO$37)),COLUMNS($CO$4:CO4))),"")</f>
        <v>B</v>
      </c>
      <c r="CT37" s="4" t="str" cm="1">
        <f t="array" ref="CT37">IFERROR(INDEX($CI$4:$CO$4,_xlfn.AGGREGATE(15,6,COLUMN($CI$4:$CO$4)-COLUMN($CH$1)/($CI$37:$CO$37=MAX($CI$37:$CO$37)),COLUMNS($CO$4:CP4))),"")</f>
        <v>BD</v>
      </c>
      <c r="CU37" s="4" t="str" cm="1">
        <f t="array" ref="CU37">IFERROR(INDEX($CI$4:$CO$4,_xlfn.AGGREGATE(15,6,COLUMN($CI$4:$CO$4)-COLUMN($CH$1)/($CI$37:$CO$37=MAX($CI$37:$CO$37)),COLUMNS($CO$4:CQ4))),"")</f>
        <v>BN</v>
      </c>
      <c r="CV37" s="4" t="str" cm="1">
        <f t="array" ref="CV37">IFERROR(INDEX($CI$4:$CO$4,_xlfn.AGGREGATE(15,6,COLUMN($CI$4:$CO$4)-COLUMN($CH$1)/($CI$37:$CO$37=MAX($CI$37:$CO$37)),COLUMNS($CO$4:CR4))),"")</f>
        <v>BX</v>
      </c>
      <c r="CW37" s="1" t="str">
        <f t="shared" ca="1" si="10"/>
        <v>BX</v>
      </c>
      <c r="DA37" s="1" t="str">
        <f t="shared" ca="1" si="11"/>
        <v>R</v>
      </c>
      <c r="DB37" s="1" t="str">
        <f t="shared" ca="1" si="15"/>
        <v>BX</v>
      </c>
      <c r="DD37" s="4" t="str">
        <f>IFERROR(VLOOKUP(CS37,General!R:S,2,FALSE),"")</f>
        <v>F</v>
      </c>
      <c r="DE37" s="4" t="str">
        <f>IFERROR(VLOOKUP(CT37,General!R:S,2,FALSE),"")</f>
        <v>BH</v>
      </c>
      <c r="DF37" s="4" t="str">
        <f>IFERROR(VLOOKUP(CU37,General!R:S,2,FALSE),"")</f>
        <v>BR</v>
      </c>
      <c r="DG37" s="4" t="str">
        <f>IFERROR(VLOOKUP(CV37,General!R:S,2,FALSE),"")</f>
        <v>CB</v>
      </c>
      <c r="DH37" s="4">
        <f ca="1">IF(CS37="",-1,COUNTIF(INDIRECT(DD37&amp;$CQ$10):INDIRECT(DD37&amp;CQ37),"Y"))</f>
        <v>2</v>
      </c>
      <c r="DI37" s="4">
        <f ca="1">IF(CT37="",-1,COUNTIF(INDIRECT(DE37&amp;$CQ$10):INDIRECT(DE37&amp;CQ37),"Y"))</f>
        <v>4</v>
      </c>
      <c r="DJ37" s="4">
        <f ca="1">IF(CU37="",-1,COUNTIF(INDIRECT(DF37&amp;$CQ$10):INDIRECT(DF37&amp;CQ37),"Y"))</f>
        <v>5</v>
      </c>
      <c r="DK37" s="4">
        <f ca="1">IF(CV37="",-1,COUNTIF(INDIRECT(DG37&amp;$CQ$10):INDIRECT(DG37&amp;CQ37),"Y"))</f>
        <v>5</v>
      </c>
      <c r="DL37" s="4" t="str" cm="1">
        <f t="array" aca="1" ref="DL37" ca="1">IFERROR(INDEX($CS$37:$CV$37,_xlfn.AGGREGATE(15,6,COLUMN($CS$37:$CV$37)-COLUMN($CR$37)/($DH$37:$DK$37=MAX($DH$37:$DK$37)),COLUMNS($CS$37:CS37))),"")</f>
        <v>BN</v>
      </c>
      <c r="DM37" s="4" t="str" cm="1">
        <f t="array" aca="1" ref="DM37" ca="1">IFERROR(INDEX($CS$37:$CV$37,_xlfn.AGGREGATE(15,6,COLUMN($CS$37:$CV$37)-COLUMN($CR$37)/($DH$37:$DK$37=MAX($DH$37:$DK$37)),COLUMNS($CS$37:CT37))),"")</f>
        <v>BX</v>
      </c>
      <c r="DN37" s="4" t="str" cm="1">
        <f t="array" aca="1" ref="DN37" ca="1">IFERROR(INDEX($CS$37:$CV$37,_xlfn.AGGREGATE(15,6,COLUMN($CS$37:$CV$37)-COLUMN($CR$37)/($DH$37:$DK$37=MAX($DH$37:$DK$37)),COLUMNS($CS$37:CU37))),"")</f>
        <v/>
      </c>
      <c r="DO37" s="4" t="str" cm="1">
        <f t="array" aca="1" ref="DO37" ca="1">IFERROR(INDEX($CS$37:$CV$37,_xlfn.AGGREGATE(15,6,COLUMN($CS$37:$CV$37)-COLUMN($CR$37)/($DH$37:$DK$37=MAX($DH$37:$DK$37)),COLUMNS($CS$37:CV37))),"")</f>
        <v/>
      </c>
      <c r="DP37" s="1">
        <f t="shared" ca="1" si="12"/>
        <v>2</v>
      </c>
      <c r="DQ37" s="75">
        <f t="shared" ca="1" si="13"/>
        <v>0</v>
      </c>
      <c r="DR37" s="4" t="str">
        <f t="shared" ca="1" si="14"/>
        <v>BX</v>
      </c>
      <c r="DS37" s="1" t="str">
        <f t="shared" si="9"/>
        <v>F37</v>
      </c>
    </row>
    <row r="38" spans="1:123" ht="26.25" customHeight="1" thickBot="1">
      <c r="A38" s="1">
        <v>29</v>
      </c>
      <c r="B38" s="38" t="str">
        <f>'H1 | Hedge 1 | (BTC)1'!B38</f>
        <v/>
      </c>
      <c r="C38" s="25" t="str">
        <f>'H1 | Hedge 1 | (BTC)1'!C38</f>
        <v/>
      </c>
      <c r="D38" s="25" t="str">
        <f>'H1 | Hedge 1 | (BTC)1'!H38</f>
        <v/>
      </c>
      <c r="E38" s="25" t="str">
        <f>'H1 | Hedge 1 | (BTC)1'!O38</f>
        <v/>
      </c>
      <c r="F38" s="25" t="str">
        <f>IF(AH38="","",IF('H1 | Hedge 1 | (BTC)1'!X38="W","Y",IF('H1 | Hedge 1 | (BTC)1'!X38="L","N","")))</f>
        <v/>
      </c>
      <c r="G38" s="25" t="str">
        <f>'H1 | Hedge 1 | (BTC)1'!AM38</f>
        <v/>
      </c>
      <c r="H38" s="25" t="str">
        <f>'H1 | Hedge 1 | (BTC)1'!S38</f>
        <v/>
      </c>
      <c r="I38" s="39" t="str">
        <f>'H1 | Hedge 1 | (BTC)1'!U38</f>
        <v/>
      </c>
      <c r="J38" s="55"/>
      <c r="K38" s="55"/>
      <c r="L38" s="38" t="str">
        <f>'H2 | Hedge 2 | (BDC)2'!B38</f>
        <v/>
      </c>
      <c r="M38" s="25" t="str">
        <f>'H2 | Hedge 2 | (BDC)2'!C38</f>
        <v/>
      </c>
      <c r="N38" s="25" t="str">
        <f>'H2 | Hedge 2 | (BDC)2'!H38</f>
        <v/>
      </c>
      <c r="O38" s="25" t="str">
        <f>'H2 | Hedge 2 | (BDC)2'!O38</f>
        <v/>
      </c>
      <c r="P38" s="25" t="str">
        <f>IF(AH38="","",IF('H2 | Hedge 2 | (BDC)2'!X38="W","Y",IF('H2 | Hedge 2 | (BDC)2'!X38="L","N","")))</f>
        <v/>
      </c>
      <c r="Q38" s="25" t="str">
        <f>'H2 | Hedge 2 | (BDC)2'!AM38</f>
        <v/>
      </c>
      <c r="R38" s="25" t="str">
        <f>'H2 | Hedge 2 | (BDC)2'!S38</f>
        <v/>
      </c>
      <c r="S38" s="39" t="str">
        <f>'H2 | Hedge 2 | (BDC)2'!U38</f>
        <v/>
      </c>
      <c r="T38" s="55"/>
      <c r="U38" s="55"/>
      <c r="V38" s="35" t="str">
        <f>'H3 | Hedge 2 | (BDC)1'!B38</f>
        <v/>
      </c>
      <c r="W38" s="36" t="str">
        <f>'H3 | Hedge 2 | (BDC)1'!C38</f>
        <v/>
      </c>
      <c r="X38" s="36" t="str">
        <f>'H3 | Hedge 2 | (BDC)1'!H38</f>
        <v/>
      </c>
      <c r="Y38" s="36" t="str">
        <f>'H3 | Hedge 2 | (BDC)1'!O38</f>
        <v/>
      </c>
      <c r="Z38" s="36" t="str">
        <f>IF(AH38="","",IF('H3 | Hedge 2 | (BDC)1'!X38="W","Y",IF('H3 | Hedge 2 | (BDC)1'!X38="L","N","")))</f>
        <v/>
      </c>
      <c r="AA38" s="36" t="str">
        <f>'H3 | Hedge 2 | (BDC)1'!AM38</f>
        <v/>
      </c>
      <c r="AB38" s="36" t="str">
        <f>'H3 | Hedge 2 | (BDC)1'!S38</f>
        <v/>
      </c>
      <c r="AC38" s="37" t="str">
        <f>'H3 | Hedge 2 | (BDC)1'!U38</f>
        <v/>
      </c>
      <c r="AD38" s="55"/>
      <c r="AE38" s="55"/>
      <c r="AF38" s="55"/>
      <c r="AG38" s="55"/>
      <c r="AH38" s="132"/>
      <c r="AI38" s="107"/>
      <c r="AJ38" s="104" t="str" cm="1">
        <f t="array" aca="1" ref="AJ38" ca="1">IF(AH37="","",INDIRECT(VLOOKUP(DB38,General!X:Y,2,FALSE)&amp;CQ38))</f>
        <v/>
      </c>
      <c r="AK38" s="70" t="str">
        <f t="shared" si="4"/>
        <v/>
      </c>
      <c r="AL38" s="70" t="str">
        <f>IF(AH37="","",VLOOKUP(DB38,General!U:V,2,FALSE))</f>
        <v/>
      </c>
      <c r="AM38" s="64" t="str" cm="1">
        <f t="array" aca="1" ref="AM38" ca="1">IF(AH37="","",INDIRECT(DB38&amp;CQ38))</f>
        <v/>
      </c>
      <c r="AN38" s="25" t="str">
        <f t="shared" si="0"/>
        <v/>
      </c>
      <c r="AO38" s="25" t="str">
        <f t="shared" si="5"/>
        <v/>
      </c>
      <c r="AP38" s="39" t="str">
        <f t="shared" si="1"/>
        <v/>
      </c>
      <c r="AQ38" s="55"/>
      <c r="AR38" s="55"/>
      <c r="AS38" s="55"/>
      <c r="AT38" s="35" t="str">
        <f>'H4 | Hedge 2 | (BDC)3'!B38</f>
        <v/>
      </c>
      <c r="AU38" s="36" t="str">
        <f>'H4 | Hedge 2 | (BDC)3'!C38</f>
        <v/>
      </c>
      <c r="AV38" s="36" t="str">
        <f>'H4 | Hedge 2 | (BDC)3'!H38</f>
        <v/>
      </c>
      <c r="AW38" s="36" t="str">
        <f>'H4 | Hedge 2 | (BDC)3'!O38</f>
        <v/>
      </c>
      <c r="AX38" s="36" t="str">
        <f>IF(AH38="","",IF('H4 | Hedge 2 | (BDC)3'!X38="W","Y",IF('H4 | Hedge 2 | (BDC)3'!X38="L","N","")))</f>
        <v/>
      </c>
      <c r="AY38" s="36" t="str">
        <f>'H4 | Hedge 2 | (BDC)3'!AM38</f>
        <v/>
      </c>
      <c r="AZ38" s="36" t="str">
        <f>'H4 | Hedge 2 | (BDC)3'!S38</f>
        <v/>
      </c>
      <c r="BA38" s="37" t="str">
        <f>'H4 | Hedge 2 | (BDC)3'!U38</f>
        <v/>
      </c>
      <c r="BB38" s="55"/>
      <c r="BC38" s="55"/>
      <c r="BD38" s="35" t="str">
        <f>'H5 | Hedge 1 | (BTC)2'!B38</f>
        <v/>
      </c>
      <c r="BE38" s="36" t="str">
        <f>'H5 | Hedge 1 | (BTC)2'!C38</f>
        <v/>
      </c>
      <c r="BF38" s="36" t="str">
        <f>'H5 | Hedge 1 | (BTC)2'!H38</f>
        <v/>
      </c>
      <c r="BG38" s="36" t="str">
        <f>'H5 | Hedge 1 | (BTC)2'!O38</f>
        <v/>
      </c>
      <c r="BH38" s="36" t="str">
        <f>IF(AH38="","",IF('H5 | Hedge 1 | (BTC)2'!X38="W","Y",IF('H5 | Hedge 1 | (BTC)2'!X38="L","N","")))</f>
        <v/>
      </c>
      <c r="BI38" s="36" t="str">
        <f>'H5 | Hedge 1 | (BTC)2'!AM38</f>
        <v/>
      </c>
      <c r="BJ38" s="36" t="str">
        <f>'H5 | Hedge 1 | (BTC)2'!S38</f>
        <v/>
      </c>
      <c r="BK38" s="37" t="str">
        <f>'H5 | Hedge 1 | (BTC)2'!U38</f>
        <v/>
      </c>
      <c r="BL38" s="55"/>
      <c r="BM38" s="55"/>
      <c r="BN38" s="35" t="str">
        <f>'H6 | Hedge 1 | (BTC)3'!B38</f>
        <v/>
      </c>
      <c r="BO38" s="36" t="str">
        <f>'H6 | Hedge 1 | (BTC)3'!C38</f>
        <v/>
      </c>
      <c r="BP38" s="36" t="str">
        <f>'H6 | Hedge 1 | (BTC)3'!H38</f>
        <v/>
      </c>
      <c r="BQ38" s="36" t="str">
        <f>'H6 | Hedge 1 | (BTC)3'!O38</f>
        <v/>
      </c>
      <c r="BR38" s="36" t="str">
        <f>IF(AH38="","",IF('H6 | Hedge 1 | (BTC)3'!X38="W","Y",IF('H6 | Hedge 1 | (BTC)3'!X38="L","N","")))</f>
        <v/>
      </c>
      <c r="BS38" s="36" t="str">
        <f>'H6 | Hedge 1 | (BTC)3'!AM38</f>
        <v/>
      </c>
      <c r="BT38" s="36" t="str">
        <f>'H6 | Hedge 1 | (BTC)3'!S38</f>
        <v/>
      </c>
      <c r="BU38" s="37" t="str">
        <f>'H6 | Hedge 1 | (BTC)3'!U38</f>
        <v/>
      </c>
      <c r="BV38" s="55"/>
      <c r="BW38" s="55"/>
      <c r="BX38" s="38" t="str">
        <f>'Hedge 7 | (BM1D)2'!B38</f>
        <v/>
      </c>
      <c r="BY38" s="25" t="str">
        <f>'Hedge 7 | (BM1D)2'!C38</f>
        <v/>
      </c>
      <c r="BZ38" s="25" t="str">
        <f>'Hedge 7 | (BM1D)2'!H38</f>
        <v/>
      </c>
      <c r="CA38" s="25" t="str">
        <f>'Hedge 7 | (BM1D)2'!O38</f>
        <v/>
      </c>
      <c r="CB38" s="25" t="str">
        <f>IF(AH38="","",IF('Hedge 7 | (BM1D)2'!X38="W","Y",IF('Hedge 7 | (BM1D)2'!X38="L","N","")))</f>
        <v/>
      </c>
      <c r="CC38" s="25" t="str">
        <f>'Hedge 7 | (BM1D)2'!AM38</f>
        <v/>
      </c>
      <c r="CD38" s="25" t="str">
        <f>'Hedge 7 | (BM1D)2'!S38</f>
        <v/>
      </c>
      <c r="CE38" s="39" t="str">
        <f>'Hedge 7 | (BM1D)2'!U38</f>
        <v/>
      </c>
      <c r="CF38" s="55"/>
      <c r="CG38" s="55"/>
      <c r="CH38" s="1" t="e">
        <f>IF(AN38="",0,IFERROR(VLOOKUP(AN33&amp;AN34&amp;AN35&amp;AN36&amp;AN37&amp;AN38,General!I:J,2,FALSE),0))+AO37</f>
        <v>#VALUE!</v>
      </c>
      <c r="CI38" s="1">
        <v>-1000</v>
      </c>
      <c r="CJ38" s="1" t="str">
        <f t="shared" si="2"/>
        <v/>
      </c>
      <c r="CK38" s="1" t="str">
        <f t="shared" si="6"/>
        <v/>
      </c>
      <c r="CL38" s="1" t="str">
        <f t="shared" si="7"/>
        <v/>
      </c>
      <c r="CM38" s="1">
        <v>-1000</v>
      </c>
      <c r="CN38" s="1">
        <v>-1000</v>
      </c>
      <c r="CO38" s="1">
        <v>-1000</v>
      </c>
      <c r="CP38" s="1" t="str">
        <f t="shared" ca="1" si="24"/>
        <v>BX</v>
      </c>
      <c r="CQ38" s="1">
        <v>38</v>
      </c>
      <c r="CR38" s="1">
        <f t="shared" si="16"/>
        <v>33</v>
      </c>
      <c r="CS38" s="4" t="str" cm="1">
        <f t="array" ref="CS38">IFERROR(INDEX($CI$4:$CO$4,_xlfn.AGGREGATE(15,6,COLUMN($CI$4:$CO$4)-COLUMN($CH$1)/($CI$38:$CO$38=MAX($CI$38:$CO$38)),COLUMNS($CO$4:CO4))),"")</f>
        <v>B</v>
      </c>
      <c r="CT38" s="4" t="str" cm="1">
        <f t="array" ref="CT38">IFERROR(INDEX($CI$4:$CO$4,_xlfn.AGGREGATE(15,6,COLUMN($CI$4:$CO$4)-COLUMN($CH$1)/($CI$38:$CO$38=MAX($CI$38:$CO$38)),COLUMNS($CO$4:CP4))),"")</f>
        <v>BD</v>
      </c>
      <c r="CU38" s="4" t="str" cm="1">
        <f t="array" ref="CU38">IFERROR(INDEX($CI$4:$CO$4,_xlfn.AGGREGATE(15,6,COLUMN($CI$4:$CO$4)-COLUMN($CH$1)/($CI$38:$CO$38=MAX($CI$38:$CO$38)),COLUMNS($CO$4:CQ4))),"")</f>
        <v>BN</v>
      </c>
      <c r="CV38" s="4" t="str" cm="1">
        <f t="array" ref="CV38">IFERROR(INDEX($CI$4:$CO$4,_xlfn.AGGREGATE(15,6,COLUMN($CI$4:$CO$4)-COLUMN($CH$1)/($CI$38:$CO$38=MAX($CI$38:$CO$38)),COLUMNS($CO$4:CR4))),"")</f>
        <v>BX</v>
      </c>
      <c r="CW38" s="1" t="str">
        <f t="shared" ca="1" si="10"/>
        <v>BX</v>
      </c>
      <c r="CX38" s="1" t="str" cm="1">
        <f t="array" ref="CX38">IFERROR(INDEX($CS$39:$CV$39,_xlfn.AGGREGATE(15,6,COLUMN($CS$39:$CV$39)-COLUMN($CR$39)/($CS$38:$CV$38=MAX($CS$38:$CV$38)),COLUMNS($CS$39:CT39
))),"")</f>
        <v/>
      </c>
      <c r="CY38" s="1" t="str" cm="1">
        <f t="array" ref="CY38">IFERROR(INDEX($CS$39:$CV$39,_xlfn.AGGREGATE(15,6,COLUMN($CS$39:$CV$39)-COLUMN($CR$39)/($CS$38:$CV$38=MAX($CS$38:$CV$38)),COLUMNS($CS$39:CU39
))),"")</f>
        <v/>
      </c>
      <c r="CZ38" s="1" t="str" cm="1">
        <f t="array" ref="CZ38">IFERROR(INDEX($CS$39:$CV$39,_xlfn.AGGREGATE(15,6,COLUMN($CS$39:$CV$39)-COLUMN($CR$39)/($CS$38:$CV$38=MAX($CS$38:$CV$38)),COLUMNS($CS$39:CV39
))),"")</f>
        <v/>
      </c>
      <c r="DA38" s="1" t="str">
        <f t="shared" ca="1" si="11"/>
        <v>R</v>
      </c>
      <c r="DB38" s="1" t="str">
        <f t="shared" ca="1" si="15"/>
        <v>BX</v>
      </c>
      <c r="DD38" s="4" t="str">
        <f>IFERROR(VLOOKUP(CS38,General!R:S,2,FALSE),"")</f>
        <v>F</v>
      </c>
      <c r="DE38" s="4" t="str">
        <f>IFERROR(VLOOKUP(CT38,General!R:S,2,FALSE),"")</f>
        <v>BH</v>
      </c>
      <c r="DF38" s="4" t="str">
        <f>IFERROR(VLOOKUP(CU38,General!R:S,2,FALSE),"")</f>
        <v>BR</v>
      </c>
      <c r="DG38" s="4" t="str">
        <f>IFERROR(VLOOKUP(CV38,General!R:S,2,FALSE),"")</f>
        <v>CB</v>
      </c>
      <c r="DH38" s="4">
        <f ca="1">IF(CS38="",-1,COUNTIF(INDIRECT(DD38&amp;$CQ$10):INDIRECT(DD38&amp;CQ38),"Y"))</f>
        <v>2</v>
      </c>
      <c r="DI38" s="4">
        <f ca="1">IF(CT38="",-1,COUNTIF(INDIRECT(DE38&amp;$CQ$10):INDIRECT(DE38&amp;CQ38),"Y"))</f>
        <v>4</v>
      </c>
      <c r="DJ38" s="4">
        <f ca="1">IF(CU38="",-1,COUNTIF(INDIRECT(DF38&amp;$CQ$10):INDIRECT(DF38&amp;CQ38),"Y"))</f>
        <v>5</v>
      </c>
      <c r="DK38" s="4">
        <f ca="1">IF(CV38="",-1,COUNTIF(INDIRECT(DG38&amp;$CQ$10):INDIRECT(DG38&amp;CQ38),"Y"))</f>
        <v>5</v>
      </c>
      <c r="DL38" s="4" t="str" cm="1">
        <f t="array" aca="1" ref="DL38" ca="1">IFERROR(INDEX($CS$38:$CV$38,_xlfn.AGGREGATE(15,6,COLUMN($CS$38:$CV$38)-COLUMN($CR$38)/($DH$38:$DK$38=MAX($DH$38:$DK$38)),COLUMNS($CS$38:CS38))),"")</f>
        <v>BN</v>
      </c>
      <c r="DM38" s="4" t="str" cm="1">
        <f t="array" aca="1" ref="DM38" ca="1">IFERROR(INDEX($CS$38:$CV$38,_xlfn.AGGREGATE(15,6,COLUMN($CS$38:$CV$38)-COLUMN($CR$38)/($DH$38:$DK$38=MAX($DH$38:$DK$38)),COLUMNS($CS$38:CT38))),"")</f>
        <v>BX</v>
      </c>
      <c r="DN38" s="4" t="str" cm="1">
        <f t="array" aca="1" ref="DN38" ca="1">IFERROR(INDEX($CS$38:$CV$38,_xlfn.AGGREGATE(15,6,COLUMN($CS$38:$CV$38)-COLUMN($CR$38)/($DH$38:$DK$38=MAX($DH$38:$DK$38)),COLUMNS($CS$38:CU38))),"")</f>
        <v/>
      </c>
      <c r="DO38" s="4" t="str" cm="1">
        <f t="array" aca="1" ref="DO38" ca="1">IFERROR(INDEX($CS$38:$CV$38,_xlfn.AGGREGATE(15,6,COLUMN($CS$38:$CV$38)-COLUMN($CR$38)/($DH$38:$DK$38=MAX($DH$38:$DK$38)),COLUMNS($CS$38:CV38))),"")</f>
        <v/>
      </c>
      <c r="DP38" s="1">
        <f t="shared" ca="1" si="12"/>
        <v>2</v>
      </c>
      <c r="DQ38" s="75">
        <f t="shared" ca="1" si="13"/>
        <v>0</v>
      </c>
      <c r="DR38" s="4" t="str">
        <f t="shared" ca="1" si="14"/>
        <v>BX</v>
      </c>
      <c r="DS38" s="1" t="str">
        <f t="shared" si="9"/>
        <v>F38</v>
      </c>
    </row>
    <row r="39" spans="1:123" ht="26.25" customHeight="1" thickBot="1">
      <c r="A39" s="1">
        <v>30</v>
      </c>
      <c r="B39" s="40" t="str">
        <f>'H1 | Hedge 1 | (BTC)1'!B39</f>
        <v/>
      </c>
      <c r="C39" s="41" t="str">
        <f>'H1 | Hedge 1 | (BTC)1'!C39</f>
        <v/>
      </c>
      <c r="D39" s="41" t="str">
        <f>'H1 | Hedge 1 | (BTC)1'!H39</f>
        <v/>
      </c>
      <c r="E39" s="41" t="str">
        <f>'H1 | Hedge 1 | (BTC)1'!O39</f>
        <v/>
      </c>
      <c r="F39" s="41" t="str">
        <f>IF(AH39="","",IF('H1 | Hedge 1 | (BTC)1'!X39="W","Y",IF('H1 | Hedge 1 | (BTC)1'!X39="L","N","")))</f>
        <v/>
      </c>
      <c r="G39" s="41" t="str">
        <f>'H1 | Hedge 1 | (BTC)1'!AM39</f>
        <v/>
      </c>
      <c r="H39" s="41" t="str">
        <f>'H1 | Hedge 1 | (BTC)1'!S39</f>
        <v/>
      </c>
      <c r="I39" s="42" t="str">
        <f>'H1 | Hedge 1 | (BTC)1'!U39</f>
        <v/>
      </c>
      <c r="J39" s="55"/>
      <c r="K39" s="55"/>
      <c r="L39" s="40" t="str">
        <f>'H2 | Hedge 2 | (BDC)2'!B39</f>
        <v/>
      </c>
      <c r="M39" s="41" t="str">
        <f>'H2 | Hedge 2 | (BDC)2'!C39</f>
        <v/>
      </c>
      <c r="N39" s="41" t="str">
        <f>'H2 | Hedge 2 | (BDC)2'!H39</f>
        <v/>
      </c>
      <c r="O39" s="41" t="str">
        <f>'H2 | Hedge 2 | (BDC)2'!O39</f>
        <v/>
      </c>
      <c r="P39" s="41" t="str">
        <f>IF(AH39="","",IF('H2 | Hedge 2 | (BDC)2'!X39="W","Y",IF('H2 | Hedge 2 | (BDC)2'!X39="L","N","")))</f>
        <v/>
      </c>
      <c r="Q39" s="41" t="str">
        <f>'H2 | Hedge 2 | (BDC)2'!AM39</f>
        <v/>
      </c>
      <c r="R39" s="41" t="str">
        <f>'H2 | Hedge 2 | (BDC)2'!S39</f>
        <v/>
      </c>
      <c r="S39" s="42" t="str">
        <f>'H2 | Hedge 2 | (BDC)2'!U39</f>
        <v/>
      </c>
      <c r="T39" s="55"/>
      <c r="U39" s="55"/>
      <c r="V39" s="35" t="str">
        <f>'H3 | Hedge 2 | (BDC)1'!B39</f>
        <v/>
      </c>
      <c r="W39" s="36" t="str">
        <f>'H3 | Hedge 2 | (BDC)1'!C39</f>
        <v/>
      </c>
      <c r="X39" s="36" t="str">
        <f>'H3 | Hedge 2 | (BDC)1'!H39</f>
        <v/>
      </c>
      <c r="Y39" s="36" t="str">
        <f>'H3 | Hedge 2 | (BDC)1'!O39</f>
        <v/>
      </c>
      <c r="Z39" s="36" t="str">
        <f>IF(AH39="","",IF('H3 | Hedge 2 | (BDC)1'!X39="W","Y",IF('H3 | Hedge 2 | (BDC)1'!X39="L","N","")))</f>
        <v/>
      </c>
      <c r="AA39" s="36" t="str">
        <f>'H3 | Hedge 2 | (BDC)1'!AM39</f>
        <v/>
      </c>
      <c r="AB39" s="36" t="str">
        <f>'H3 | Hedge 2 | (BDC)1'!S39</f>
        <v/>
      </c>
      <c r="AC39" s="37" t="str">
        <f>'H3 | Hedge 2 | (BDC)1'!U39</f>
        <v/>
      </c>
      <c r="AD39" s="55"/>
      <c r="AE39" s="55"/>
      <c r="AF39" s="55"/>
      <c r="AG39" s="55"/>
      <c r="AH39" s="133"/>
      <c r="AI39" s="107"/>
      <c r="AJ39" s="105" t="str" cm="1">
        <f t="array" aca="1" ref="AJ39" ca="1">IF(AH38="","",INDIRECT(VLOOKUP(DB39,General!X:Y,2,FALSE)&amp;CQ39))</f>
        <v/>
      </c>
      <c r="AK39" s="71" t="str">
        <f t="shared" si="4"/>
        <v/>
      </c>
      <c r="AL39" s="71" t="str">
        <f>IF(AH38="","",VLOOKUP(DB39,General!U:V,2,FALSE))</f>
        <v/>
      </c>
      <c r="AM39" s="67" t="str" cm="1">
        <f t="array" aca="1" ref="AM39" ca="1">IF(AH38="","",INDIRECT(DB39&amp;CQ39))</f>
        <v/>
      </c>
      <c r="AN39" s="41" t="str">
        <f t="shared" si="0"/>
        <v/>
      </c>
      <c r="AO39" s="41" t="str">
        <f t="shared" si="5"/>
        <v/>
      </c>
      <c r="AP39" s="42" t="str">
        <f t="shared" si="1"/>
        <v/>
      </c>
      <c r="AQ39" s="55"/>
      <c r="AR39" s="55"/>
      <c r="AS39" s="55"/>
      <c r="AT39" s="35" t="str">
        <f>'H4 | Hedge 2 | (BDC)3'!B39</f>
        <v/>
      </c>
      <c r="AU39" s="36" t="str">
        <f>'H4 | Hedge 2 | (BDC)3'!C39</f>
        <v/>
      </c>
      <c r="AV39" s="36" t="str">
        <f>'H4 | Hedge 2 | (BDC)3'!H39</f>
        <v/>
      </c>
      <c r="AW39" s="36" t="str">
        <f>'H4 | Hedge 2 | (BDC)3'!O39</f>
        <v/>
      </c>
      <c r="AX39" s="36" t="str">
        <f>IF(AH39="","",IF('H4 | Hedge 2 | (BDC)3'!X39="W","Y",IF('H4 | Hedge 2 | (BDC)3'!X39="L","N","")))</f>
        <v/>
      </c>
      <c r="AY39" s="36" t="str">
        <f>'H4 | Hedge 2 | (BDC)3'!AM39</f>
        <v/>
      </c>
      <c r="AZ39" s="36" t="str">
        <f>'H4 | Hedge 2 | (BDC)3'!S39</f>
        <v/>
      </c>
      <c r="BA39" s="37" t="str">
        <f>'H4 | Hedge 2 | (BDC)3'!U39</f>
        <v/>
      </c>
      <c r="BB39" s="55"/>
      <c r="BC39" s="55"/>
      <c r="BD39" s="35" t="str">
        <f>'H5 | Hedge 1 | (BTC)2'!B39</f>
        <v/>
      </c>
      <c r="BE39" s="36" t="str">
        <f>'H5 | Hedge 1 | (BTC)2'!C39</f>
        <v/>
      </c>
      <c r="BF39" s="36" t="str">
        <f>'H5 | Hedge 1 | (BTC)2'!H39</f>
        <v/>
      </c>
      <c r="BG39" s="36" t="str">
        <f>'H5 | Hedge 1 | (BTC)2'!O39</f>
        <v/>
      </c>
      <c r="BH39" s="36" t="str">
        <f>IF(AH39="","",IF('H5 | Hedge 1 | (BTC)2'!X39="W","Y",IF('H5 | Hedge 1 | (BTC)2'!X39="L","N","")))</f>
        <v/>
      </c>
      <c r="BI39" s="36" t="str">
        <f>'H5 | Hedge 1 | (BTC)2'!AM39</f>
        <v/>
      </c>
      <c r="BJ39" s="36" t="str">
        <f>'H5 | Hedge 1 | (BTC)2'!S39</f>
        <v/>
      </c>
      <c r="BK39" s="37" t="str">
        <f>'H5 | Hedge 1 | (BTC)2'!U39</f>
        <v/>
      </c>
      <c r="BL39" s="55"/>
      <c r="BM39" s="55"/>
      <c r="BN39" s="35" t="str">
        <f>'H6 | Hedge 1 | (BTC)3'!B39</f>
        <v/>
      </c>
      <c r="BO39" s="36" t="str">
        <f>'H6 | Hedge 1 | (BTC)3'!C39</f>
        <v/>
      </c>
      <c r="BP39" s="36" t="str">
        <f>'H6 | Hedge 1 | (BTC)3'!H39</f>
        <v/>
      </c>
      <c r="BQ39" s="36" t="str">
        <f>'H6 | Hedge 1 | (BTC)3'!O39</f>
        <v/>
      </c>
      <c r="BR39" s="36" t="str">
        <f>IF(AH39="","",IF('H6 | Hedge 1 | (BTC)3'!X39="W","Y",IF('H6 | Hedge 1 | (BTC)3'!X39="L","N","")))</f>
        <v/>
      </c>
      <c r="BS39" s="36" t="str">
        <f>'H6 | Hedge 1 | (BTC)3'!AM39</f>
        <v/>
      </c>
      <c r="BT39" s="36" t="str">
        <f>'H6 | Hedge 1 | (BTC)3'!S39</f>
        <v/>
      </c>
      <c r="BU39" s="37" t="str">
        <f>'H6 | Hedge 1 | (BTC)3'!U39</f>
        <v/>
      </c>
      <c r="BV39" s="55"/>
      <c r="BW39" s="55"/>
      <c r="BX39" s="40" t="str">
        <f>'Hedge 7 | (BM1D)2'!B39</f>
        <v/>
      </c>
      <c r="BY39" s="41" t="str">
        <f>'Hedge 7 | (BM1D)2'!C39</f>
        <v/>
      </c>
      <c r="BZ39" s="41" t="str">
        <f>'Hedge 7 | (BM1D)2'!H39</f>
        <v/>
      </c>
      <c r="CA39" s="41" t="str">
        <f>'Hedge 7 | (BM1D)2'!O39</f>
        <v/>
      </c>
      <c r="CB39" s="41" t="str">
        <f>IF(AH39="","",IF('Hedge 7 | (BM1D)2'!X39="W","Y",IF('Hedge 7 | (BM1D)2'!X39="L","N","")))</f>
        <v/>
      </c>
      <c r="CC39" s="41" t="str">
        <f>'Hedge 7 | (BM1D)2'!AM39</f>
        <v/>
      </c>
      <c r="CD39" s="41" t="str">
        <f>'Hedge 7 | (BM1D)2'!S39</f>
        <v/>
      </c>
      <c r="CE39" s="42" t="str">
        <f>'Hedge 7 | (BM1D)2'!U39</f>
        <v/>
      </c>
      <c r="CF39" s="55"/>
      <c r="CG39" s="55"/>
      <c r="CH39" s="1" t="e">
        <f>IF(AN39="",0,IFERROR(VLOOKUP(AN34&amp;AN35&amp;AN36&amp;AN37&amp;AN38&amp;AN39,General!I:J,2,FALSE),0))+AO38</f>
        <v>#VALUE!</v>
      </c>
      <c r="CI39" s="1">
        <v>-1000</v>
      </c>
      <c r="CJ39" s="1" t="str">
        <f t="shared" si="2"/>
        <v/>
      </c>
      <c r="CK39" s="1" t="str">
        <f t="shared" si="6"/>
        <v/>
      </c>
      <c r="CL39" s="1" t="str">
        <f t="shared" si="7"/>
        <v/>
      </c>
      <c r="CM39" s="1">
        <v>-1000</v>
      </c>
      <c r="CN39" s="1">
        <v>-1000</v>
      </c>
      <c r="CO39" s="1">
        <v>-1000</v>
      </c>
      <c r="CP39" s="1" t="str">
        <f>IF(AH39="","",INDEX($CI$4:$CO$4,MATCH(MAX(CI39:CO39),CI39:CO39,0)))</f>
        <v/>
      </c>
      <c r="CQ39" s="1">
        <v>39</v>
      </c>
      <c r="CR39" s="1">
        <f t="shared" si="16"/>
        <v>34</v>
      </c>
      <c r="CS39" s="4" t="str" cm="1">
        <f t="array" ref="CS39">IFERROR(INDEX($CI$4:$CO$4,_xlfn.AGGREGATE(15,6,COLUMN($CI$4:$CO$4)-COLUMN($CH$1)/($CI$39:$CO$39=MAX($CI$39:$CO$39)),COLUMNS($CO$4:CO4))),"")</f>
        <v>B</v>
      </c>
      <c r="CT39" s="4" t="str" cm="1">
        <f t="array" ref="CT39">IFERROR(INDEX($CI$4:$CO$4,_xlfn.AGGREGATE(15,6,COLUMN($CI$4:$CO$4)-COLUMN($CH$1)/($CI$39:$CO$39=MAX($CI$39:$CO$39)),COLUMNS($CO$4:CP4))),"")</f>
        <v>BD</v>
      </c>
      <c r="CU39" s="4" t="str" cm="1">
        <f t="array" ref="CU39">IFERROR(INDEX($CI$4:$CO$4,_xlfn.AGGREGATE(15,6,COLUMN($CI$4:$CO$4)-COLUMN($CH$1)/($CI$39:$CO$39=MAX($CI$39:$CO$39)),COLUMNS($CO$4:CQ4))),"")</f>
        <v>BN</v>
      </c>
      <c r="CV39" s="4" t="str" cm="1">
        <f t="array" ref="CV39">IFERROR(INDEX($CI$4:$CO$4,_xlfn.AGGREGATE(15,6,COLUMN($CI$4:$CO$4)-COLUMN($CH$1)/($CI$39:$CO$39=MAX($CI$39:$CO$39)),COLUMNS($CO$4:CR4))),"")</f>
        <v>BX</v>
      </c>
      <c r="CW39" s="1" t="str">
        <f t="shared" ca="1" si="10"/>
        <v>BX</v>
      </c>
      <c r="DA39" s="1" t="str">
        <f t="shared" ca="1" si="11"/>
        <v>R</v>
      </c>
      <c r="DB39" s="1" t="str">
        <f t="shared" ca="1" si="15"/>
        <v>BX</v>
      </c>
      <c r="DD39" s="4" t="str">
        <f>IFERROR(VLOOKUP(CS39,General!R:S,2,FALSE),"")</f>
        <v>F</v>
      </c>
      <c r="DE39" s="4" t="str">
        <f>IFERROR(VLOOKUP(CT39,General!R:S,2,FALSE),"")</f>
        <v>BH</v>
      </c>
      <c r="DF39" s="4" t="str">
        <f>IFERROR(VLOOKUP(CU39,General!R:S,2,FALSE),"")</f>
        <v>BR</v>
      </c>
      <c r="DG39" s="4" t="str">
        <f>IFERROR(VLOOKUP(CV39,General!R:S,2,FALSE),"")</f>
        <v>CB</v>
      </c>
      <c r="DH39" s="4">
        <f ca="1">IF(CS39="",-1,COUNTIF(INDIRECT(DD39&amp;$CQ$10):INDIRECT(DD39&amp;CQ39),"Y"))</f>
        <v>2</v>
      </c>
      <c r="DI39" s="4">
        <f ca="1">IF(CT39="",-1,COUNTIF(INDIRECT(DE39&amp;$CQ$10):INDIRECT(DE39&amp;CQ39),"Y"))</f>
        <v>4</v>
      </c>
      <c r="DJ39" s="4">
        <f ca="1">IF(CU39="",-1,COUNTIF(INDIRECT(DF39&amp;$CQ$10):INDIRECT(DF39&amp;CQ39),"Y"))</f>
        <v>5</v>
      </c>
      <c r="DK39" s="4">
        <f ca="1">IF(CV39="",-1,COUNTIF(INDIRECT(DG39&amp;$CQ$10):INDIRECT(DG39&amp;CQ39),"Y"))</f>
        <v>5</v>
      </c>
      <c r="DL39" s="4" t="str" cm="1">
        <f t="array" aca="1" ref="DL39" ca="1">IFERROR(INDEX($CS$39:$CV$39,_xlfn.AGGREGATE(15,6,COLUMN($CS$39:$CV$39)-COLUMN($CR$39)/($DH$39:$DK$39=MAX($DH$39:$DK$39)),COLUMNS($CS$39:CS39))),"")</f>
        <v>BN</v>
      </c>
      <c r="DM39" s="4" t="str" cm="1">
        <f t="array" aca="1" ref="DM39" ca="1">IFERROR(INDEX($CS$39:$CV$39,_xlfn.AGGREGATE(15,6,COLUMN($CS$39:$CV$39)-COLUMN($CR$39)/($DH$39:$DK$39=MAX($DH$39:$DK$39)),COLUMNS($CS$39:CT39))),"")</f>
        <v>BX</v>
      </c>
      <c r="DN39" s="4" t="str" cm="1">
        <f t="array" aca="1" ref="DN39" ca="1">IFERROR(INDEX($CS$39:$CV$39,_xlfn.AGGREGATE(15,6,COLUMN($CS$39:$CV$39)-COLUMN($CR$39)/($DH$39:$DK$39=MAX($DH$39:$DK$39)),COLUMNS($CS$39:CU39))),"")</f>
        <v/>
      </c>
      <c r="DO39" s="4" t="str" cm="1">
        <f t="array" aca="1" ref="DO39" ca="1">IFERROR(INDEX($CS$39:$CV$39,_xlfn.AGGREGATE(15,6,COLUMN($CS$39:$CV$39)-COLUMN($CR$39)/($DH$39:$DK$39=MAX($DH$39:$DK$39)),COLUMNS($CS$39:CV39))),"")</f>
        <v/>
      </c>
      <c r="DP39" s="1">
        <f t="shared" ca="1" si="12"/>
        <v>2</v>
      </c>
      <c r="DQ39" s="75">
        <f t="shared" ca="1" si="13"/>
        <v>0</v>
      </c>
      <c r="DR39" s="4" t="str">
        <f t="shared" ca="1" si="14"/>
        <v>BX</v>
      </c>
      <c r="DS39" s="1" t="str">
        <f t="shared" si="9"/>
        <v>F39</v>
      </c>
    </row>
    <row r="40" spans="1:123" ht="26.25" customHeight="1" thickBot="1">
      <c r="A40" s="1">
        <v>31</v>
      </c>
      <c r="B40" s="35" t="str">
        <f>'H1 | Hedge 1 | (BTC)1'!B40</f>
        <v/>
      </c>
      <c r="C40" s="36" t="str">
        <f>'H1 | Hedge 1 | (BTC)1'!C40</f>
        <v/>
      </c>
      <c r="D40" s="36" t="str">
        <f>'H1 | Hedge 1 | (BTC)1'!H40</f>
        <v/>
      </c>
      <c r="E40" s="36" t="str">
        <f>'H1 | Hedge 1 | (BTC)1'!O40</f>
        <v/>
      </c>
      <c r="F40" s="36" t="str">
        <f>IF(AH40="","",IF('H1 | Hedge 1 | (BTC)1'!X40="W","Y",IF('H1 | Hedge 1 | (BTC)1'!X40="L","N","")))</f>
        <v/>
      </c>
      <c r="G40" s="36" t="str">
        <f>'H1 | Hedge 1 | (BTC)1'!AM40</f>
        <v/>
      </c>
      <c r="H40" s="36" t="str">
        <f>'H1 | Hedge 1 | (BTC)1'!S40</f>
        <v/>
      </c>
      <c r="I40" s="37" t="str">
        <f>'H1 | Hedge 1 | (BTC)1'!U40</f>
        <v/>
      </c>
      <c r="J40" s="55"/>
      <c r="K40" s="55"/>
      <c r="L40" s="35" t="str">
        <f>'H2 | Hedge 2 | (BDC)2'!B40</f>
        <v/>
      </c>
      <c r="M40" s="36" t="str">
        <f>'H2 | Hedge 2 | (BDC)2'!C40</f>
        <v/>
      </c>
      <c r="N40" s="36" t="str">
        <f>'H2 | Hedge 2 | (BDC)2'!H40</f>
        <v/>
      </c>
      <c r="O40" s="36" t="str">
        <f>'H2 | Hedge 2 | (BDC)2'!O40</f>
        <v/>
      </c>
      <c r="P40" s="36" t="str">
        <f>IF(AH40="","",IF('H2 | Hedge 2 | (BDC)2'!X40="W","Y",IF('H2 | Hedge 2 | (BDC)2'!X40="L","N","")))</f>
        <v/>
      </c>
      <c r="Q40" s="36" t="str">
        <f>'H2 | Hedge 2 | (BDC)2'!AM40</f>
        <v/>
      </c>
      <c r="R40" s="36" t="str">
        <f>'H2 | Hedge 2 | (BDC)2'!S40</f>
        <v/>
      </c>
      <c r="S40" s="37" t="str">
        <f>'H2 | Hedge 2 | (BDC)2'!U40</f>
        <v/>
      </c>
      <c r="T40" s="55"/>
      <c r="U40" s="55"/>
      <c r="V40" s="35" t="str">
        <f>'H3 | Hedge 2 | (BDC)1'!B40</f>
        <v/>
      </c>
      <c r="W40" s="36" t="str">
        <f>'H3 | Hedge 2 | (BDC)1'!C40</f>
        <v/>
      </c>
      <c r="X40" s="36" t="str">
        <f>'H3 | Hedge 2 | (BDC)1'!H40</f>
        <v/>
      </c>
      <c r="Y40" s="36" t="str">
        <f>'H3 | Hedge 2 | (BDC)1'!O40</f>
        <v/>
      </c>
      <c r="Z40" s="36" t="str">
        <f>IF(AH40="","",IF('H3 | Hedge 2 | (BDC)1'!X40="W","Y",IF('H3 | Hedge 2 | (BDC)1'!X40="L","N","")))</f>
        <v/>
      </c>
      <c r="AA40" s="36" t="str">
        <f>'H3 | Hedge 2 | (BDC)1'!AM40</f>
        <v/>
      </c>
      <c r="AB40" s="36" t="str">
        <f>'H3 | Hedge 2 | (BDC)1'!S40</f>
        <v/>
      </c>
      <c r="AC40" s="37" t="str">
        <f>'H3 | Hedge 2 | (BDC)1'!U40</f>
        <v/>
      </c>
      <c r="AD40" s="55"/>
      <c r="AE40" s="55"/>
      <c r="AF40" s="55"/>
      <c r="AG40" s="55"/>
      <c r="AH40" s="131"/>
      <c r="AI40" s="107"/>
      <c r="AJ40" s="109" t="str" cm="1">
        <f t="array" aca="1" ref="AJ40" ca="1">IF(AH39="","",INDIRECT(VLOOKUP(DB40,General!X:Y,2,FALSE)&amp;CQ40))</f>
        <v/>
      </c>
      <c r="AK40" s="65" t="str">
        <f t="shared" si="4"/>
        <v/>
      </c>
      <c r="AL40" s="65" t="str">
        <f>IF(AH39="","",VLOOKUP(DB40,General!U:V,2,FALSE))</f>
        <v/>
      </c>
      <c r="AM40" s="66" t="str" cm="1">
        <f t="array" aca="1" ref="AM40" ca="1">IF(AH39="","",INDIRECT(DB40&amp;CQ40))</f>
        <v/>
      </c>
      <c r="AN40" s="36" t="str">
        <f t="shared" si="0"/>
        <v/>
      </c>
      <c r="AO40" s="36" t="str">
        <f t="shared" si="5"/>
        <v/>
      </c>
      <c r="AP40" s="37" t="str">
        <f t="shared" si="1"/>
        <v/>
      </c>
      <c r="AQ40" s="55"/>
      <c r="AR40" s="55"/>
      <c r="AS40" s="55"/>
      <c r="AT40" s="35" t="str">
        <f>'H4 | Hedge 2 | (BDC)3'!B40</f>
        <v/>
      </c>
      <c r="AU40" s="36" t="str">
        <f>'H4 | Hedge 2 | (BDC)3'!C40</f>
        <v/>
      </c>
      <c r="AV40" s="36" t="str">
        <f>'H4 | Hedge 2 | (BDC)3'!H40</f>
        <v/>
      </c>
      <c r="AW40" s="36" t="str">
        <f>'H4 | Hedge 2 | (BDC)3'!O40</f>
        <v/>
      </c>
      <c r="AX40" s="36" t="str">
        <f>IF(AH40="","",IF('H4 | Hedge 2 | (BDC)3'!X40="W","Y",IF('H4 | Hedge 2 | (BDC)3'!X40="L","N","")))</f>
        <v/>
      </c>
      <c r="AY40" s="36" t="str">
        <f>'H4 | Hedge 2 | (BDC)3'!AM40</f>
        <v/>
      </c>
      <c r="AZ40" s="36" t="str">
        <f>'H4 | Hedge 2 | (BDC)3'!S40</f>
        <v/>
      </c>
      <c r="BA40" s="37" t="str">
        <f>'H4 | Hedge 2 | (BDC)3'!U40</f>
        <v/>
      </c>
      <c r="BB40" s="55"/>
      <c r="BC40" s="55"/>
      <c r="BD40" s="35" t="str">
        <f>'H5 | Hedge 1 | (BTC)2'!B40</f>
        <v/>
      </c>
      <c r="BE40" s="36" t="str">
        <f>'H5 | Hedge 1 | (BTC)2'!C40</f>
        <v/>
      </c>
      <c r="BF40" s="36" t="str">
        <f>'H5 | Hedge 1 | (BTC)2'!H40</f>
        <v/>
      </c>
      <c r="BG40" s="36" t="str">
        <f>'H5 | Hedge 1 | (BTC)2'!O40</f>
        <v/>
      </c>
      <c r="BH40" s="36" t="str">
        <f>IF(AH40="","",IF('H5 | Hedge 1 | (BTC)2'!X40="W","Y",IF('H5 | Hedge 1 | (BTC)2'!X40="L","N","")))</f>
        <v/>
      </c>
      <c r="BI40" s="36" t="str">
        <f>'H5 | Hedge 1 | (BTC)2'!AM40</f>
        <v/>
      </c>
      <c r="BJ40" s="36" t="str">
        <f>'H5 | Hedge 1 | (BTC)2'!S40</f>
        <v/>
      </c>
      <c r="BK40" s="37" t="str">
        <f>'H5 | Hedge 1 | (BTC)2'!U40</f>
        <v/>
      </c>
      <c r="BL40" s="55"/>
      <c r="BM40" s="55"/>
      <c r="BN40" s="35" t="str">
        <f>'H6 | Hedge 1 | (BTC)3'!B40</f>
        <v/>
      </c>
      <c r="BO40" s="36" t="str">
        <f>'H6 | Hedge 1 | (BTC)3'!C40</f>
        <v/>
      </c>
      <c r="BP40" s="36" t="str">
        <f>'H6 | Hedge 1 | (BTC)3'!H40</f>
        <v/>
      </c>
      <c r="BQ40" s="36" t="str">
        <f>'H6 | Hedge 1 | (BTC)3'!O40</f>
        <v/>
      </c>
      <c r="BR40" s="36" t="str">
        <f>IF(AH40="","",IF('H6 | Hedge 1 | (BTC)3'!X40="W","Y",IF('H6 | Hedge 1 | (BTC)3'!X40="L","N","")))</f>
        <v/>
      </c>
      <c r="BS40" s="36" t="str">
        <f>'H6 | Hedge 1 | (BTC)3'!AM40</f>
        <v/>
      </c>
      <c r="BT40" s="36" t="str">
        <f>'H6 | Hedge 1 | (BTC)3'!S40</f>
        <v/>
      </c>
      <c r="BU40" s="37" t="str">
        <f>'H6 | Hedge 1 | (BTC)3'!U40</f>
        <v/>
      </c>
      <c r="BV40" s="55"/>
      <c r="BW40" s="55"/>
      <c r="BX40" s="35" t="str">
        <f>'Hedge 7 | (BM1D)2'!B40</f>
        <v/>
      </c>
      <c r="BY40" s="36" t="str">
        <f>'Hedge 7 | (BM1D)2'!C40</f>
        <v/>
      </c>
      <c r="BZ40" s="36" t="str">
        <f>'Hedge 7 | (BM1D)2'!H40</f>
        <v/>
      </c>
      <c r="CA40" s="36" t="str">
        <f>'Hedge 7 | (BM1D)2'!O40</f>
        <v/>
      </c>
      <c r="CB40" s="36" t="str">
        <f>IF(AH40="","",IF('Hedge 7 | (BM1D)2'!X40="W","Y",IF('Hedge 7 | (BM1D)2'!X40="L","N","")))</f>
        <v/>
      </c>
      <c r="CC40" s="36" t="str">
        <f>'Hedge 7 | (BM1D)2'!AM40</f>
        <v/>
      </c>
      <c r="CD40" s="36" t="str">
        <f>'Hedge 7 | (BM1D)2'!S40</f>
        <v/>
      </c>
      <c r="CE40" s="37" t="str">
        <f>'Hedge 7 | (BM1D)2'!U40</f>
        <v/>
      </c>
      <c r="CF40" s="55"/>
      <c r="CG40" s="55"/>
      <c r="CH40" s="1" t="e">
        <f>IF(AN40="",0,IFERROR(VLOOKUP(AN35&amp;AN36&amp;AN37&amp;AN38&amp;AN39&amp;AN40,General!I:J,2,FALSE),0))+AO39</f>
        <v>#VALUE!</v>
      </c>
      <c r="CI40" s="1">
        <v>-1000</v>
      </c>
      <c r="CJ40" s="1" t="str">
        <f t="shared" si="2"/>
        <v/>
      </c>
      <c r="CK40" s="1" t="str">
        <f t="shared" si="6"/>
        <v/>
      </c>
      <c r="CL40" s="1" t="str">
        <f t="shared" si="7"/>
        <v/>
      </c>
      <c r="CM40" s="1">
        <v>-1000</v>
      </c>
      <c r="CN40" s="1">
        <v>-1000</v>
      </c>
      <c r="CO40" s="1">
        <v>-1000</v>
      </c>
      <c r="CP40" s="1" t="str">
        <f t="shared" ref="CP40" ca="1" si="25">CW39</f>
        <v>BX</v>
      </c>
      <c r="CQ40" s="1">
        <v>40</v>
      </c>
      <c r="CR40" s="1">
        <f t="shared" si="16"/>
        <v>35</v>
      </c>
      <c r="CS40" s="4" t="str" cm="1">
        <f t="array" ref="CS40">IFERROR(INDEX($CI$4:$CO$4,_xlfn.AGGREGATE(15,6,COLUMN($CI$4:$CO$4)-COLUMN($CH$1)/($CI$40:$CO$40=MAX($CI$40:$CO$40)),COLUMNS($CO$4:CO4))),"")</f>
        <v>B</v>
      </c>
      <c r="CT40" s="4" t="str" cm="1">
        <f t="array" ref="CT40">IFERROR(INDEX($CI$4:$CO$4,_xlfn.AGGREGATE(15,6,COLUMN($CI$4:$CO$4)-COLUMN($CH$1)/($CI$40:$CO$40=MAX($CI$40:$CO$40)),COLUMNS($CO$4:CP4))),"")</f>
        <v>BD</v>
      </c>
      <c r="CU40" s="4" t="str" cm="1">
        <f t="array" ref="CU40">IFERROR(INDEX($CI$4:$CO$4,_xlfn.AGGREGATE(15,6,COLUMN($CI$4:$CO$4)-COLUMN($CH$1)/($CI$40:$CO$40=MAX($CI$40:$CO$40)),COLUMNS($CO$4:CQ4))),"")</f>
        <v>BN</v>
      </c>
      <c r="CV40" s="4" t="str" cm="1">
        <f t="array" ref="CV40">IFERROR(INDEX($CI$4:$CO$4,_xlfn.AGGREGATE(15,6,COLUMN($CI$4:$CO$4)-COLUMN($CH$1)/($CI$40:$CO$40=MAX($CI$40:$CO$40)),COLUMNS($CO$4:CR4))),"")</f>
        <v>BX</v>
      </c>
      <c r="CW40" s="1" t="str">
        <f t="shared" ca="1" si="10"/>
        <v>BX</v>
      </c>
      <c r="DA40" s="1" t="str">
        <f t="shared" ca="1" si="11"/>
        <v>R</v>
      </c>
      <c r="DB40" s="1" t="str">
        <f t="shared" ca="1" si="15"/>
        <v>BX</v>
      </c>
      <c r="DD40" s="4" t="str">
        <f>IFERROR(VLOOKUP(CS40,General!R:S,2,FALSE),"")</f>
        <v>F</v>
      </c>
      <c r="DE40" s="4" t="str">
        <f>IFERROR(VLOOKUP(CT40,General!R:S,2,FALSE),"")</f>
        <v>BH</v>
      </c>
      <c r="DF40" s="4" t="str">
        <f>IFERROR(VLOOKUP(CU40,General!R:S,2,FALSE),"")</f>
        <v>BR</v>
      </c>
      <c r="DG40" s="4" t="str">
        <f>IFERROR(VLOOKUP(CV40,General!R:S,2,FALSE),"")</f>
        <v>CB</v>
      </c>
      <c r="DH40" s="4">
        <f ca="1">IF(CS40="",-1,COUNTIF(INDIRECT(DD40&amp;$CQ$10):INDIRECT(DD40&amp;CQ40),"Y"))</f>
        <v>2</v>
      </c>
      <c r="DI40" s="4">
        <f ca="1">IF(CT40="",-1,COUNTIF(INDIRECT(DE40&amp;$CQ$10):INDIRECT(DE40&amp;CQ40),"Y"))</f>
        <v>4</v>
      </c>
      <c r="DJ40" s="4">
        <f ca="1">IF(CU40="",-1,COUNTIF(INDIRECT(DF40&amp;$CQ$10):INDIRECT(DF40&amp;CQ40),"Y"))</f>
        <v>5</v>
      </c>
      <c r="DK40" s="4">
        <f ca="1">IF(CV40="",-1,COUNTIF(INDIRECT(DG40&amp;$CQ$10):INDIRECT(DG40&amp;CQ40),"Y"))</f>
        <v>5</v>
      </c>
      <c r="DL40" s="4" t="str" cm="1">
        <f t="array" aca="1" ref="DL40" ca="1">IFERROR(INDEX($CS$40:$CV$40,_xlfn.AGGREGATE(15,6,COLUMN($CS$40:$CV$40)-COLUMN($CR$40)/($DH$40:$DK$40=MAX($DH$40:$DK$40)),COLUMNS($CS$40:CS40))),"")</f>
        <v>BN</v>
      </c>
      <c r="DM40" s="4" t="str" cm="1">
        <f t="array" aca="1" ref="DM40" ca="1">IFERROR(INDEX($CS$40:$CV$40,_xlfn.AGGREGATE(15,6,COLUMN($CS$40:$CV$40)-COLUMN($CR$40)/($DH$40:$DK$40=MAX($DH$40:$DK$40)),COLUMNS($CS$40:CT40))),"")</f>
        <v>BX</v>
      </c>
      <c r="DN40" s="4" t="str" cm="1">
        <f t="array" aca="1" ref="DN40" ca="1">IFERROR(INDEX($CS$40:$CV$40,_xlfn.AGGREGATE(15,6,COLUMN($CS$40:$CV$40)-COLUMN($CR$40)/($DH$40:$DK$40=MAX($DH$40:$DK$40)),COLUMNS($CS$40:CU40))),"")</f>
        <v/>
      </c>
      <c r="DO40" s="4" t="str" cm="1">
        <f t="array" aca="1" ref="DO40" ca="1">IFERROR(INDEX($CS$40:$CV$40,_xlfn.AGGREGATE(15,6,COLUMN($CS$40:$CV$40)-COLUMN($CR$40)/($DH$40:$DK$40=MAX($DH$40:$DK$40)),COLUMNS($CS$40:CV40))),"")</f>
        <v/>
      </c>
      <c r="DP40" s="1">
        <f t="shared" ca="1" si="12"/>
        <v>2</v>
      </c>
      <c r="DQ40" s="75">
        <f t="shared" ca="1" si="13"/>
        <v>0</v>
      </c>
      <c r="DR40" s="4" t="str">
        <f t="shared" ca="1" si="14"/>
        <v>BX</v>
      </c>
      <c r="DS40" s="1" t="str">
        <f t="shared" si="9"/>
        <v>F40</v>
      </c>
    </row>
    <row r="41" spans="1:123" ht="26.25" customHeight="1" thickBot="1">
      <c r="A41" s="1">
        <v>32</v>
      </c>
      <c r="B41" s="38" t="str">
        <f>'H1 | Hedge 1 | (BTC)1'!B41</f>
        <v/>
      </c>
      <c r="C41" s="25" t="str">
        <f>'H1 | Hedge 1 | (BTC)1'!C41</f>
        <v/>
      </c>
      <c r="D41" s="25" t="str">
        <f>'H1 | Hedge 1 | (BTC)1'!H41</f>
        <v/>
      </c>
      <c r="E41" s="25" t="str">
        <f>'H1 | Hedge 1 | (BTC)1'!O41</f>
        <v/>
      </c>
      <c r="F41" s="25" t="str">
        <f>IF(AH41="","",IF('H1 | Hedge 1 | (BTC)1'!X41="W","Y",IF('H1 | Hedge 1 | (BTC)1'!X41="L","N","")))</f>
        <v/>
      </c>
      <c r="G41" s="25" t="str">
        <f>'H1 | Hedge 1 | (BTC)1'!AM41</f>
        <v/>
      </c>
      <c r="H41" s="25" t="str">
        <f>'H1 | Hedge 1 | (BTC)1'!S41</f>
        <v/>
      </c>
      <c r="I41" s="39" t="str">
        <f>'H1 | Hedge 1 | (BTC)1'!U41</f>
        <v/>
      </c>
      <c r="J41" s="55"/>
      <c r="K41" s="55"/>
      <c r="L41" s="38" t="str">
        <f>'H2 | Hedge 2 | (BDC)2'!B41</f>
        <v/>
      </c>
      <c r="M41" s="25" t="str">
        <f>'H2 | Hedge 2 | (BDC)2'!C41</f>
        <v/>
      </c>
      <c r="N41" s="25" t="str">
        <f>'H2 | Hedge 2 | (BDC)2'!H41</f>
        <v/>
      </c>
      <c r="O41" s="25" t="str">
        <f>'H2 | Hedge 2 | (BDC)2'!O41</f>
        <v/>
      </c>
      <c r="P41" s="25" t="str">
        <f>IF(AH41="","",IF('H2 | Hedge 2 | (BDC)2'!X41="W","Y",IF('H2 | Hedge 2 | (BDC)2'!X41="L","N","")))</f>
        <v/>
      </c>
      <c r="Q41" s="25" t="str">
        <f>'H2 | Hedge 2 | (BDC)2'!AM41</f>
        <v/>
      </c>
      <c r="R41" s="25" t="str">
        <f>'H2 | Hedge 2 | (BDC)2'!S41</f>
        <v/>
      </c>
      <c r="S41" s="39" t="str">
        <f>'H2 | Hedge 2 | (BDC)2'!U41</f>
        <v/>
      </c>
      <c r="T41" s="55"/>
      <c r="U41" s="55"/>
      <c r="V41" s="35" t="str">
        <f>'H3 | Hedge 2 | (BDC)1'!B41</f>
        <v/>
      </c>
      <c r="W41" s="36" t="str">
        <f>'H3 | Hedge 2 | (BDC)1'!C41</f>
        <v/>
      </c>
      <c r="X41" s="36" t="str">
        <f>'H3 | Hedge 2 | (BDC)1'!H41</f>
        <v/>
      </c>
      <c r="Y41" s="36" t="str">
        <f>'H3 | Hedge 2 | (BDC)1'!O41</f>
        <v/>
      </c>
      <c r="Z41" s="36" t="str">
        <f>IF(AH41="","",IF('H3 | Hedge 2 | (BDC)1'!X41="W","Y",IF('H3 | Hedge 2 | (BDC)1'!X41="L","N","")))</f>
        <v/>
      </c>
      <c r="AA41" s="36" t="str">
        <f>'H3 | Hedge 2 | (BDC)1'!AM41</f>
        <v/>
      </c>
      <c r="AB41" s="36" t="str">
        <f>'H3 | Hedge 2 | (BDC)1'!S41</f>
        <v/>
      </c>
      <c r="AC41" s="37" t="str">
        <f>'H3 | Hedge 2 | (BDC)1'!U41</f>
        <v/>
      </c>
      <c r="AD41" s="55"/>
      <c r="AE41" s="55"/>
      <c r="AF41" s="55"/>
      <c r="AG41" s="55"/>
      <c r="AH41" s="132"/>
      <c r="AI41" s="107"/>
      <c r="AJ41" s="104" t="str" cm="1">
        <f t="array" aca="1" ref="AJ41" ca="1">IF(AH40="","",INDIRECT(VLOOKUP(DB41,General!X:Y,2,FALSE)&amp;CQ41))</f>
        <v/>
      </c>
      <c r="AK41" s="70" t="str">
        <f t="shared" si="4"/>
        <v/>
      </c>
      <c r="AL41" s="70" t="str">
        <f>IF(AH40="","",VLOOKUP(DB41,General!U:V,2,FALSE))</f>
        <v/>
      </c>
      <c r="AM41" s="64" t="str" cm="1">
        <f t="array" aca="1" ref="AM41" ca="1">IF(AH40="","",INDIRECT(DB41&amp;CQ41))</f>
        <v/>
      </c>
      <c r="AN41" s="25" t="str">
        <f t="shared" si="0"/>
        <v/>
      </c>
      <c r="AO41" s="25" t="str">
        <f t="shared" si="5"/>
        <v/>
      </c>
      <c r="AP41" s="39" t="str">
        <f t="shared" si="1"/>
        <v/>
      </c>
      <c r="AQ41" s="55"/>
      <c r="AR41" s="55"/>
      <c r="AS41" s="55"/>
      <c r="AT41" s="35" t="str">
        <f>'H4 | Hedge 2 | (BDC)3'!B41</f>
        <v/>
      </c>
      <c r="AU41" s="36" t="str">
        <f>'H4 | Hedge 2 | (BDC)3'!C41</f>
        <v/>
      </c>
      <c r="AV41" s="36" t="str">
        <f>'H4 | Hedge 2 | (BDC)3'!H41</f>
        <v/>
      </c>
      <c r="AW41" s="36" t="str">
        <f>'H4 | Hedge 2 | (BDC)3'!O41</f>
        <v/>
      </c>
      <c r="AX41" s="36" t="str">
        <f>IF(AH41="","",IF('H4 | Hedge 2 | (BDC)3'!X41="W","Y",IF('H4 | Hedge 2 | (BDC)3'!X41="L","N","")))</f>
        <v/>
      </c>
      <c r="AY41" s="36" t="str">
        <f>'H4 | Hedge 2 | (BDC)3'!AM41</f>
        <v/>
      </c>
      <c r="AZ41" s="36" t="str">
        <f>'H4 | Hedge 2 | (BDC)3'!S41</f>
        <v/>
      </c>
      <c r="BA41" s="37" t="str">
        <f>'H4 | Hedge 2 | (BDC)3'!U41</f>
        <v/>
      </c>
      <c r="BB41" s="55"/>
      <c r="BC41" s="55"/>
      <c r="BD41" s="35" t="str">
        <f>'H5 | Hedge 1 | (BTC)2'!B41</f>
        <v/>
      </c>
      <c r="BE41" s="36" t="str">
        <f>'H5 | Hedge 1 | (BTC)2'!C41</f>
        <v/>
      </c>
      <c r="BF41" s="36" t="str">
        <f>'H5 | Hedge 1 | (BTC)2'!H41</f>
        <v/>
      </c>
      <c r="BG41" s="36" t="str">
        <f>'H5 | Hedge 1 | (BTC)2'!O41</f>
        <v/>
      </c>
      <c r="BH41" s="36" t="str">
        <f>IF(AH41="","",IF('H5 | Hedge 1 | (BTC)2'!X41="W","Y",IF('H5 | Hedge 1 | (BTC)2'!X41="L","N","")))</f>
        <v/>
      </c>
      <c r="BI41" s="36" t="str">
        <f>'H5 | Hedge 1 | (BTC)2'!AM41</f>
        <v/>
      </c>
      <c r="BJ41" s="36" t="str">
        <f>'H5 | Hedge 1 | (BTC)2'!S41</f>
        <v/>
      </c>
      <c r="BK41" s="37" t="str">
        <f>'H5 | Hedge 1 | (BTC)2'!U41</f>
        <v/>
      </c>
      <c r="BL41" s="55"/>
      <c r="BM41" s="55"/>
      <c r="BN41" s="35" t="str">
        <f>'H6 | Hedge 1 | (BTC)3'!B41</f>
        <v/>
      </c>
      <c r="BO41" s="36" t="str">
        <f>'H6 | Hedge 1 | (BTC)3'!C41</f>
        <v/>
      </c>
      <c r="BP41" s="36" t="str">
        <f>'H6 | Hedge 1 | (BTC)3'!H41</f>
        <v/>
      </c>
      <c r="BQ41" s="36" t="str">
        <f>'H6 | Hedge 1 | (BTC)3'!O41</f>
        <v/>
      </c>
      <c r="BR41" s="36" t="str">
        <f>IF(AH41="","",IF('H6 | Hedge 1 | (BTC)3'!X41="W","Y",IF('H6 | Hedge 1 | (BTC)3'!X41="L","N","")))</f>
        <v/>
      </c>
      <c r="BS41" s="36" t="str">
        <f>'H6 | Hedge 1 | (BTC)3'!AM41</f>
        <v/>
      </c>
      <c r="BT41" s="36" t="str">
        <f>'H6 | Hedge 1 | (BTC)3'!S41</f>
        <v/>
      </c>
      <c r="BU41" s="37" t="str">
        <f>'H6 | Hedge 1 | (BTC)3'!U41</f>
        <v/>
      </c>
      <c r="BV41" s="55"/>
      <c r="BW41" s="55"/>
      <c r="BX41" s="38" t="str">
        <f>'Hedge 7 | (BM1D)2'!B41</f>
        <v/>
      </c>
      <c r="BY41" s="25" t="str">
        <f>'Hedge 7 | (BM1D)2'!C41</f>
        <v/>
      </c>
      <c r="BZ41" s="25" t="str">
        <f>'Hedge 7 | (BM1D)2'!H41</f>
        <v/>
      </c>
      <c r="CA41" s="25" t="str">
        <f>'Hedge 7 | (BM1D)2'!O41</f>
        <v/>
      </c>
      <c r="CB41" s="25" t="str">
        <f>IF(AH41="","",IF('Hedge 7 | (BM1D)2'!X41="W","Y",IF('Hedge 7 | (BM1D)2'!X41="L","N","")))</f>
        <v/>
      </c>
      <c r="CC41" s="25" t="str">
        <f>'Hedge 7 | (BM1D)2'!AM41</f>
        <v/>
      </c>
      <c r="CD41" s="25" t="str">
        <f>'Hedge 7 | (BM1D)2'!S41</f>
        <v/>
      </c>
      <c r="CE41" s="39" t="str">
        <f>'Hedge 7 | (BM1D)2'!U41</f>
        <v/>
      </c>
      <c r="CF41" s="55"/>
      <c r="CG41" s="55"/>
      <c r="CH41" s="1" t="e">
        <f>IF(AN41="",0,IFERROR(VLOOKUP(AN36&amp;AN37&amp;AN38&amp;AN39&amp;AN40&amp;AN41,General!I:J,2,FALSE),0))+AO40</f>
        <v>#VALUE!</v>
      </c>
      <c r="CI41" s="1">
        <v>-1000</v>
      </c>
      <c r="CJ41" s="1" t="str">
        <f t="shared" si="2"/>
        <v/>
      </c>
      <c r="CK41" s="1" t="str">
        <f t="shared" si="6"/>
        <v/>
      </c>
      <c r="CL41" s="1" t="str">
        <f t="shared" si="7"/>
        <v/>
      </c>
      <c r="CM41" s="1">
        <v>-1000</v>
      </c>
      <c r="CN41" s="1">
        <v>-1000</v>
      </c>
      <c r="CO41" s="1">
        <v>-1000</v>
      </c>
      <c r="CP41" s="1" t="str">
        <f t="shared" ref="CP41:CP43" ca="1" si="26">CP40</f>
        <v>BX</v>
      </c>
      <c r="CQ41" s="1">
        <v>41</v>
      </c>
      <c r="CR41" s="1">
        <f t="shared" si="16"/>
        <v>36</v>
      </c>
      <c r="CS41" s="4" t="str" cm="1">
        <f t="array" ref="CS41">IFERROR(INDEX($CI$4:$CO$4,_xlfn.AGGREGATE(15,6,COLUMN($CI$4:$CO$4)-COLUMN($CH$1)/($CI$41:$CO$41=MAX($CI$41:$CO$41)),COLUMNS($CO$4:CO4))),"")</f>
        <v>B</v>
      </c>
      <c r="CT41" s="4" t="str" cm="1">
        <f t="array" ref="CT41">IFERROR(INDEX($CI$4:$CO$4,_xlfn.AGGREGATE(15,6,COLUMN($CI$4:$CO$4)-COLUMN($CH$1)/($CI$41:$CO$41=MAX($CI$41:$CO$41)),COLUMNS($CO$4:CP4))),"")</f>
        <v>BD</v>
      </c>
      <c r="CU41" s="4" t="str" cm="1">
        <f t="array" ref="CU41">IFERROR(INDEX($CI$4:$CO$4,_xlfn.AGGREGATE(15,6,COLUMN($CI$4:$CO$4)-COLUMN($CH$1)/($CI$41:$CO$41=MAX($CI$41:$CO$41)),COLUMNS($CO$4:CQ4))),"")</f>
        <v>BN</v>
      </c>
      <c r="CV41" s="4" t="str" cm="1">
        <f t="array" ref="CV41">IFERROR(INDEX($CI$4:$CO$4,_xlfn.AGGREGATE(15,6,COLUMN($CI$4:$CO$4)-COLUMN($CH$1)/($CI$41:$CO$41=MAX($CI$41:$CO$41)),COLUMNS($CO$4:CR4))),"")</f>
        <v>BX</v>
      </c>
      <c r="CW41" s="1" t="str">
        <f t="shared" ca="1" si="10"/>
        <v>BX</v>
      </c>
      <c r="DA41" s="1" t="str">
        <f t="shared" ca="1" si="11"/>
        <v>R</v>
      </c>
      <c r="DB41" s="1" t="str">
        <f t="shared" ca="1" si="15"/>
        <v>BX</v>
      </c>
      <c r="DC41" s="1">
        <f>IF(DC36=4,1,DC36+1)</f>
        <v>3</v>
      </c>
      <c r="DD41" s="4" t="str">
        <f>IFERROR(VLOOKUP(CS41,General!R:S,2,FALSE),"")</f>
        <v>F</v>
      </c>
      <c r="DE41" s="4" t="str">
        <f>IFERROR(VLOOKUP(CT41,General!R:S,2,FALSE),"")</f>
        <v>BH</v>
      </c>
      <c r="DF41" s="4" t="str">
        <f>IFERROR(VLOOKUP(CU41,General!R:S,2,FALSE),"")</f>
        <v>BR</v>
      </c>
      <c r="DG41" s="4" t="str">
        <f>IFERROR(VLOOKUP(CV41,General!R:S,2,FALSE),"")</f>
        <v>CB</v>
      </c>
      <c r="DH41" s="4">
        <f ca="1">IF(CS41="",-1,COUNTIF(INDIRECT(DD41&amp;$CQ$10):INDIRECT(DD41&amp;CQ41),"Y"))</f>
        <v>2</v>
      </c>
      <c r="DI41" s="4">
        <f ca="1">IF(CT41="",-1,COUNTIF(INDIRECT(DE41&amp;$CQ$10):INDIRECT(DE41&amp;CQ41),"Y"))</f>
        <v>4</v>
      </c>
      <c r="DJ41" s="4">
        <f ca="1">IF(CU41="",-1,COUNTIF(INDIRECT(DF41&amp;$CQ$10):INDIRECT(DF41&amp;CQ41),"Y"))</f>
        <v>5</v>
      </c>
      <c r="DK41" s="4">
        <f ca="1">IF(CV41="",-1,COUNTIF(INDIRECT(DG41&amp;$CQ$10):INDIRECT(DG41&amp;CQ41),"Y"))</f>
        <v>5</v>
      </c>
      <c r="DL41" s="4" t="str" cm="1">
        <f t="array" aca="1" ref="DL41" ca="1">IFERROR(INDEX($CS$41:$CV$41,_xlfn.AGGREGATE(15,6,COLUMN($CS$41:$CV$41)-COLUMN($CR$41)/($DH$41:$DK$41=MAX($DH$41:$DK$41)),COLUMNS($CS$41:CS41))),"")</f>
        <v>BN</v>
      </c>
      <c r="DM41" s="4" t="str" cm="1">
        <f t="array" aca="1" ref="DM41" ca="1">IFERROR(INDEX($CS$41:$CV$41,_xlfn.AGGREGATE(15,6,COLUMN($CS$41:$CV$41)-COLUMN($CR$41)/($DH$41:$DK$41=MAX($DH$41:$DK$41)),COLUMNS($CS$41:CT41))),"")</f>
        <v>BX</v>
      </c>
      <c r="DN41" s="4" t="str" cm="1">
        <f t="array" aca="1" ref="DN41" ca="1">IFERROR(INDEX($CS$41:$CV$41,_xlfn.AGGREGATE(15,6,COLUMN($CS$41:$CV$41)-COLUMN($CR$41)/($DH$41:$DK$41=MAX($DH$41:$DK$41)),COLUMNS($CS$41:CU41))),"")</f>
        <v/>
      </c>
      <c r="DO41" s="4" t="str" cm="1">
        <f t="array" aca="1" ref="DO41" ca="1">IFERROR(INDEX($CS$41:$CV$41,_xlfn.AGGREGATE(15,6,COLUMN($CS$41:$CV$41)-COLUMN($CR$41)/($DH$41:$DK$41=MAX($DH$41:$DK$41)),COLUMNS($CS$41:CV41))),"")</f>
        <v/>
      </c>
      <c r="DP41" s="1">
        <f t="shared" ca="1" si="12"/>
        <v>2</v>
      </c>
      <c r="DQ41" s="75">
        <f t="shared" ca="1" si="13"/>
        <v>3</v>
      </c>
      <c r="DR41" s="4" t="str">
        <f t="shared" ca="1" si="14"/>
        <v>BX</v>
      </c>
      <c r="DS41" s="1" t="str">
        <f t="shared" si="9"/>
        <v>F41</v>
      </c>
    </row>
    <row r="42" spans="1:123" ht="26.25" customHeight="1" thickBot="1">
      <c r="A42" s="1">
        <v>33</v>
      </c>
      <c r="B42" s="38" t="str">
        <f>'H1 | Hedge 1 | (BTC)1'!B42</f>
        <v/>
      </c>
      <c r="C42" s="25" t="str">
        <f>'H1 | Hedge 1 | (BTC)1'!C42</f>
        <v/>
      </c>
      <c r="D42" s="25" t="str">
        <f>'H1 | Hedge 1 | (BTC)1'!H42</f>
        <v/>
      </c>
      <c r="E42" s="25" t="str">
        <f>'H1 | Hedge 1 | (BTC)1'!O42</f>
        <v/>
      </c>
      <c r="F42" s="25" t="str">
        <f>IF(AH42="","",IF('H1 | Hedge 1 | (BTC)1'!X42="W","Y",IF('H1 | Hedge 1 | (BTC)1'!X42="L","N","")))</f>
        <v/>
      </c>
      <c r="G42" s="25" t="str">
        <f>'H1 | Hedge 1 | (BTC)1'!AM42</f>
        <v/>
      </c>
      <c r="H42" s="25" t="str">
        <f>'H1 | Hedge 1 | (BTC)1'!S42</f>
        <v/>
      </c>
      <c r="I42" s="39" t="str">
        <f>'H1 | Hedge 1 | (BTC)1'!U42</f>
        <v/>
      </c>
      <c r="J42" s="55"/>
      <c r="K42" s="55"/>
      <c r="L42" s="38" t="str">
        <f>'H2 | Hedge 2 | (BDC)2'!B42</f>
        <v/>
      </c>
      <c r="M42" s="25" t="str">
        <f>'H2 | Hedge 2 | (BDC)2'!C42</f>
        <v/>
      </c>
      <c r="N42" s="25" t="str">
        <f>'H2 | Hedge 2 | (BDC)2'!H42</f>
        <v/>
      </c>
      <c r="O42" s="25" t="str">
        <f>'H2 | Hedge 2 | (BDC)2'!O42</f>
        <v/>
      </c>
      <c r="P42" s="25" t="str">
        <f>IF(AH42="","",IF('H2 | Hedge 2 | (BDC)2'!X42="W","Y",IF('H2 | Hedge 2 | (BDC)2'!X42="L","N","")))</f>
        <v/>
      </c>
      <c r="Q42" s="25" t="str">
        <f>'H2 | Hedge 2 | (BDC)2'!AM42</f>
        <v/>
      </c>
      <c r="R42" s="25" t="str">
        <f>'H2 | Hedge 2 | (BDC)2'!S42</f>
        <v/>
      </c>
      <c r="S42" s="39" t="str">
        <f>'H2 | Hedge 2 | (BDC)2'!U42</f>
        <v/>
      </c>
      <c r="T42" s="55"/>
      <c r="U42" s="55"/>
      <c r="V42" s="35" t="str">
        <f>'H3 | Hedge 2 | (BDC)1'!B42</f>
        <v/>
      </c>
      <c r="W42" s="36" t="str">
        <f>'H3 | Hedge 2 | (BDC)1'!C42</f>
        <v/>
      </c>
      <c r="X42" s="36" t="str">
        <f>'H3 | Hedge 2 | (BDC)1'!H42</f>
        <v/>
      </c>
      <c r="Y42" s="36" t="str">
        <f>'H3 | Hedge 2 | (BDC)1'!O42</f>
        <v/>
      </c>
      <c r="Z42" s="36" t="str">
        <f>IF(AH42="","",IF('H3 | Hedge 2 | (BDC)1'!X42="W","Y",IF('H3 | Hedge 2 | (BDC)1'!X42="L","N","")))</f>
        <v/>
      </c>
      <c r="AA42" s="36" t="str">
        <f>'H3 | Hedge 2 | (BDC)1'!AM42</f>
        <v/>
      </c>
      <c r="AB42" s="36" t="str">
        <f>'H3 | Hedge 2 | (BDC)1'!S42</f>
        <v/>
      </c>
      <c r="AC42" s="37" t="str">
        <f>'H3 | Hedge 2 | (BDC)1'!U42</f>
        <v/>
      </c>
      <c r="AD42" s="55"/>
      <c r="AE42" s="55"/>
      <c r="AF42" s="55"/>
      <c r="AG42" s="55"/>
      <c r="AH42" s="132"/>
      <c r="AI42" s="107"/>
      <c r="AJ42" s="104" t="str" cm="1">
        <f t="array" aca="1" ref="AJ42" ca="1">IF(AH41="","",INDIRECT(VLOOKUP(DB42,General!X:Y,2,FALSE)&amp;CQ42))</f>
        <v/>
      </c>
      <c r="AK42" s="70" t="str">
        <f t="shared" si="4"/>
        <v/>
      </c>
      <c r="AL42" s="70" t="str">
        <f>IF(AH41="","",VLOOKUP(DB42,General!U:V,2,FALSE))</f>
        <v/>
      </c>
      <c r="AM42" s="64" t="str" cm="1">
        <f t="array" aca="1" ref="AM42" ca="1">IF(AH41="","",INDIRECT(DB42&amp;CQ42))</f>
        <v/>
      </c>
      <c r="AN42" s="25" t="str">
        <f t="shared" ref="AN42:AN73" si="27">IF(AH42="","",IF(AM42="NB","",IF(LEFT(AM42)=AH42,"Y","N")))</f>
        <v/>
      </c>
      <c r="AO42" s="25" t="str">
        <f t="shared" si="5"/>
        <v/>
      </c>
      <c r="AP42" s="39" t="str">
        <f t="shared" ref="AP42:AP73" si="28">IF(AH42="","",IF(AM42="NB",AP41,IF(AN42="Y",AP41+INT(REPLACE(AM42,1,1,"")),AP41-INT(REPLACE(AM42,1,1,"")))))</f>
        <v/>
      </c>
      <c r="AQ42" s="55"/>
      <c r="AR42" s="55"/>
      <c r="AS42" s="55"/>
      <c r="AT42" s="35" t="str">
        <f>'H4 | Hedge 2 | (BDC)3'!B42</f>
        <v/>
      </c>
      <c r="AU42" s="36" t="str">
        <f>'H4 | Hedge 2 | (BDC)3'!C42</f>
        <v/>
      </c>
      <c r="AV42" s="36" t="str">
        <f>'H4 | Hedge 2 | (BDC)3'!H42</f>
        <v/>
      </c>
      <c r="AW42" s="36" t="str">
        <f>'H4 | Hedge 2 | (BDC)3'!O42</f>
        <v/>
      </c>
      <c r="AX42" s="36" t="str">
        <f>IF(AH42="","",IF('H4 | Hedge 2 | (BDC)3'!X42="W","Y",IF('H4 | Hedge 2 | (BDC)3'!X42="L","N","")))</f>
        <v/>
      </c>
      <c r="AY42" s="36" t="str">
        <f>'H4 | Hedge 2 | (BDC)3'!AM42</f>
        <v/>
      </c>
      <c r="AZ42" s="36" t="str">
        <f>'H4 | Hedge 2 | (BDC)3'!S42</f>
        <v/>
      </c>
      <c r="BA42" s="37" t="str">
        <f>'H4 | Hedge 2 | (BDC)3'!U42</f>
        <v/>
      </c>
      <c r="BB42" s="55"/>
      <c r="BC42" s="55"/>
      <c r="BD42" s="35" t="str">
        <f>'H5 | Hedge 1 | (BTC)2'!B42</f>
        <v/>
      </c>
      <c r="BE42" s="36" t="str">
        <f>'H5 | Hedge 1 | (BTC)2'!C42</f>
        <v/>
      </c>
      <c r="BF42" s="36" t="str">
        <f>'H5 | Hedge 1 | (BTC)2'!H42</f>
        <v/>
      </c>
      <c r="BG42" s="36" t="str">
        <f>'H5 | Hedge 1 | (BTC)2'!O42</f>
        <v/>
      </c>
      <c r="BH42" s="36" t="str">
        <f>IF(AH42="","",IF('H5 | Hedge 1 | (BTC)2'!X42="W","Y",IF('H5 | Hedge 1 | (BTC)2'!X42="L","N","")))</f>
        <v/>
      </c>
      <c r="BI42" s="36" t="str">
        <f>'H5 | Hedge 1 | (BTC)2'!AM42</f>
        <v/>
      </c>
      <c r="BJ42" s="36" t="str">
        <f>'H5 | Hedge 1 | (BTC)2'!S42</f>
        <v/>
      </c>
      <c r="BK42" s="37" t="str">
        <f>'H5 | Hedge 1 | (BTC)2'!U42</f>
        <v/>
      </c>
      <c r="BL42" s="55"/>
      <c r="BM42" s="55"/>
      <c r="BN42" s="35" t="str">
        <f>'H6 | Hedge 1 | (BTC)3'!B42</f>
        <v/>
      </c>
      <c r="BO42" s="36" t="str">
        <f>'H6 | Hedge 1 | (BTC)3'!C42</f>
        <v/>
      </c>
      <c r="BP42" s="36" t="str">
        <f>'H6 | Hedge 1 | (BTC)3'!H42</f>
        <v/>
      </c>
      <c r="BQ42" s="36" t="str">
        <f>'H6 | Hedge 1 | (BTC)3'!O42</f>
        <v/>
      </c>
      <c r="BR42" s="36" t="str">
        <f>IF(AH42="","",IF('H6 | Hedge 1 | (BTC)3'!X42="W","Y",IF('H6 | Hedge 1 | (BTC)3'!X42="L","N","")))</f>
        <v/>
      </c>
      <c r="BS42" s="36" t="str">
        <f>'H6 | Hedge 1 | (BTC)3'!AM42</f>
        <v/>
      </c>
      <c r="BT42" s="36" t="str">
        <f>'H6 | Hedge 1 | (BTC)3'!S42</f>
        <v/>
      </c>
      <c r="BU42" s="37" t="str">
        <f>'H6 | Hedge 1 | (BTC)3'!U42</f>
        <v/>
      </c>
      <c r="BV42" s="55"/>
      <c r="BW42" s="55"/>
      <c r="BX42" s="38" t="str">
        <f>'Hedge 7 | (BM1D)2'!B42</f>
        <v/>
      </c>
      <c r="BY42" s="25" t="str">
        <f>'Hedge 7 | (BM1D)2'!C42</f>
        <v/>
      </c>
      <c r="BZ42" s="25" t="str">
        <f>'Hedge 7 | (BM1D)2'!H42</f>
        <v/>
      </c>
      <c r="CA42" s="25" t="str">
        <f>'Hedge 7 | (BM1D)2'!O42</f>
        <v/>
      </c>
      <c r="CB42" s="25" t="str">
        <f>IF(AH42="","",IF('Hedge 7 | (BM1D)2'!X42="W","Y",IF('Hedge 7 | (BM1D)2'!X42="L","N","")))</f>
        <v/>
      </c>
      <c r="CC42" s="25" t="str">
        <f>'Hedge 7 | (BM1D)2'!AM42</f>
        <v/>
      </c>
      <c r="CD42" s="25" t="str">
        <f>'Hedge 7 | (BM1D)2'!S42</f>
        <v/>
      </c>
      <c r="CE42" s="39" t="str">
        <f>'Hedge 7 | (BM1D)2'!U42</f>
        <v/>
      </c>
      <c r="CF42" s="55"/>
      <c r="CG42" s="55"/>
      <c r="CH42" s="1" t="e">
        <f>IF(AN42="",0,IFERROR(VLOOKUP(AN37&amp;AN38&amp;AN39&amp;AN40&amp;AN41&amp;AN42,General!I:J,2,FALSE),0))+AO41</f>
        <v>#VALUE!</v>
      </c>
      <c r="CI42" s="1">
        <v>-1000</v>
      </c>
      <c r="CJ42" s="1" t="str">
        <f t="shared" ref="CJ42:CJ73" si="29">Q42</f>
        <v/>
      </c>
      <c r="CK42" s="1" t="str">
        <f t="shared" si="6"/>
        <v/>
      </c>
      <c r="CL42" s="1" t="str">
        <f t="shared" si="7"/>
        <v/>
      </c>
      <c r="CM42" s="1">
        <v>-1000</v>
      </c>
      <c r="CN42" s="1">
        <v>-1000</v>
      </c>
      <c r="CO42" s="1">
        <v>-1000</v>
      </c>
      <c r="CP42" s="1" t="str">
        <f t="shared" ca="1" si="26"/>
        <v>BX</v>
      </c>
      <c r="CQ42" s="1">
        <v>42</v>
      </c>
      <c r="CR42" s="1">
        <f t="shared" si="16"/>
        <v>37</v>
      </c>
      <c r="CS42" s="4" t="str" cm="1">
        <f t="array" ref="CS42">IFERROR(INDEX($CI$4:$CO$4,_xlfn.AGGREGATE(15,6,COLUMN($CI$4:$CO$4)-COLUMN($CH$1)/($CI$42:$CO$42=MAX($CI$42:$CO$42)),COLUMNS($CO$4:CO4))),"")</f>
        <v>B</v>
      </c>
      <c r="CT42" s="4" t="str" cm="1">
        <f t="array" ref="CT42">IFERROR(INDEX($CI$4:$CO$4,_xlfn.AGGREGATE(15,6,COLUMN($CI$4:$CO$4)-COLUMN($CH$1)/($CI$42:$CO$42=MAX($CI$42:$CO$42)),COLUMNS($CO$4:CP4))),"")</f>
        <v>BD</v>
      </c>
      <c r="CU42" s="4" t="str" cm="1">
        <f t="array" ref="CU42">IFERROR(INDEX($CI$4:$CO$4,_xlfn.AGGREGATE(15,6,COLUMN($CI$4:$CO$4)-COLUMN($CH$1)/($CI$42:$CO$42=MAX($CI$42:$CO$42)),COLUMNS($CO$4:CQ4))),"")</f>
        <v>BN</v>
      </c>
      <c r="CV42" s="4" t="str" cm="1">
        <f t="array" ref="CV42">IFERROR(INDEX($CI$4:$CO$4,_xlfn.AGGREGATE(15,6,COLUMN($CI$4:$CO$4)-COLUMN($CH$1)/($CI$42:$CO$42=MAX($CI$42:$CO$42)),COLUMNS($CO$4:CR4))),"")</f>
        <v>BX</v>
      </c>
      <c r="CW42" s="1" t="str">
        <f t="shared" ca="1" si="10"/>
        <v>BX</v>
      </c>
      <c r="DA42" s="1" t="str">
        <f t="shared" ca="1" si="11"/>
        <v>R</v>
      </c>
      <c r="DB42" s="1" t="str">
        <f t="shared" ca="1" si="15"/>
        <v>BX</v>
      </c>
      <c r="DD42" s="4" t="str">
        <f>IFERROR(VLOOKUP(CS42,General!R:S,2,FALSE),"")</f>
        <v>F</v>
      </c>
      <c r="DE42" s="4" t="str">
        <f>IFERROR(VLOOKUP(CT42,General!R:S,2,FALSE),"")</f>
        <v>BH</v>
      </c>
      <c r="DF42" s="4" t="str">
        <f>IFERROR(VLOOKUP(CU42,General!R:S,2,FALSE),"")</f>
        <v>BR</v>
      </c>
      <c r="DG42" s="4" t="str">
        <f>IFERROR(VLOOKUP(CV42,General!R:S,2,FALSE),"")</f>
        <v>CB</v>
      </c>
      <c r="DH42" s="4">
        <f ca="1">IF(CS42="",-1,COUNTIF(INDIRECT(DD42&amp;$CQ$10):INDIRECT(DD42&amp;CQ42),"Y"))</f>
        <v>2</v>
      </c>
      <c r="DI42" s="4">
        <f ca="1">IF(CT42="",-1,COUNTIF(INDIRECT(DE42&amp;$CQ$10):INDIRECT(DE42&amp;CQ42),"Y"))</f>
        <v>4</v>
      </c>
      <c r="DJ42" s="4">
        <f ca="1">IF(CU42="",-1,COUNTIF(INDIRECT(DF42&amp;$CQ$10):INDIRECT(DF42&amp;CQ42),"Y"))</f>
        <v>5</v>
      </c>
      <c r="DK42" s="4">
        <f ca="1">IF(CV42="",-1,COUNTIF(INDIRECT(DG42&amp;$CQ$10):INDIRECT(DG42&amp;CQ42),"Y"))</f>
        <v>5</v>
      </c>
      <c r="DL42" s="4" t="str" cm="1">
        <f t="array" aca="1" ref="DL42" ca="1">IFERROR(INDEX($CS$42:$CV$42,_xlfn.AGGREGATE(15,6,COLUMN($CS$42:$CV$42)-COLUMN($CR$42)/($DH$42:$DK$42=MAX($DH$42:$DK$42)),COLUMNS($CS$42:CS42))),"")</f>
        <v>BN</v>
      </c>
      <c r="DM42" s="4" t="str" cm="1">
        <f t="array" aca="1" ref="DM42" ca="1">IFERROR(INDEX($CS$42:$CV$42,_xlfn.AGGREGATE(15,6,COLUMN($CS$42:$CV$42)-COLUMN($CR$42)/($DH$42:$DK$42=MAX($DH$42:$DK$42)),COLUMNS($CS$42:CT42))),"")</f>
        <v>BX</v>
      </c>
      <c r="DN42" s="4" t="str" cm="1">
        <f t="array" aca="1" ref="DN42" ca="1">IFERROR(INDEX($CS$42:$CV$42,_xlfn.AGGREGATE(15,6,COLUMN($CS$42:$CV$42)-COLUMN($CR$42)/($DH$42:$DK$42=MAX($DH$42:$DK$42)),COLUMNS($CS$42:CU42))),"")</f>
        <v/>
      </c>
      <c r="DO42" s="4" t="str" cm="1">
        <f t="array" aca="1" ref="DO42" ca="1">IFERROR(INDEX($CS$42:$CV$42,_xlfn.AGGREGATE(15,6,COLUMN($CS$42:$CV$42)-COLUMN($CR$42)/($DH$42:$DK$42=MAX($DH$42:$DK$42)),COLUMNS($CS$42:CV42))),"")</f>
        <v/>
      </c>
      <c r="DP42" s="1">
        <f t="shared" ca="1" si="12"/>
        <v>2</v>
      </c>
      <c r="DQ42" s="75">
        <f t="shared" ca="1" si="13"/>
        <v>0</v>
      </c>
      <c r="DR42" s="4" t="str">
        <f t="shared" ca="1" si="14"/>
        <v>BX</v>
      </c>
      <c r="DS42" s="1" t="str">
        <f t="shared" si="9"/>
        <v>F42</v>
      </c>
    </row>
    <row r="43" spans="1:123" ht="26.25" customHeight="1" thickBot="1">
      <c r="A43" s="1">
        <v>34</v>
      </c>
      <c r="B43" s="38" t="str">
        <f>'H1 | Hedge 1 | (BTC)1'!B43</f>
        <v/>
      </c>
      <c r="C43" s="25" t="str">
        <f>'H1 | Hedge 1 | (BTC)1'!C43</f>
        <v/>
      </c>
      <c r="D43" s="25" t="str">
        <f>'H1 | Hedge 1 | (BTC)1'!H43</f>
        <v/>
      </c>
      <c r="E43" s="25" t="str">
        <f>'H1 | Hedge 1 | (BTC)1'!O43</f>
        <v/>
      </c>
      <c r="F43" s="25" t="str">
        <f>IF(AH43="","",IF('H1 | Hedge 1 | (BTC)1'!X43="W","Y",IF('H1 | Hedge 1 | (BTC)1'!X43="L","N","")))</f>
        <v/>
      </c>
      <c r="G43" s="25" t="str">
        <f>'H1 | Hedge 1 | (BTC)1'!AM43</f>
        <v/>
      </c>
      <c r="H43" s="25" t="str">
        <f>'H1 | Hedge 1 | (BTC)1'!S43</f>
        <v/>
      </c>
      <c r="I43" s="39" t="str">
        <f>'H1 | Hedge 1 | (BTC)1'!U43</f>
        <v/>
      </c>
      <c r="J43" s="55"/>
      <c r="K43" s="55"/>
      <c r="L43" s="38" t="str">
        <f>'H2 | Hedge 2 | (BDC)2'!B43</f>
        <v/>
      </c>
      <c r="M43" s="25" t="str">
        <f>'H2 | Hedge 2 | (BDC)2'!C43</f>
        <v/>
      </c>
      <c r="N43" s="25" t="str">
        <f>'H2 | Hedge 2 | (BDC)2'!H43</f>
        <v/>
      </c>
      <c r="O43" s="25" t="str">
        <f>'H2 | Hedge 2 | (BDC)2'!O43</f>
        <v/>
      </c>
      <c r="P43" s="25" t="str">
        <f>IF(AH43="","",IF('H2 | Hedge 2 | (BDC)2'!X43="W","Y",IF('H2 | Hedge 2 | (BDC)2'!X43="L","N","")))</f>
        <v/>
      </c>
      <c r="Q43" s="25" t="str">
        <f>'H2 | Hedge 2 | (BDC)2'!AM43</f>
        <v/>
      </c>
      <c r="R43" s="25" t="str">
        <f>'H2 | Hedge 2 | (BDC)2'!S43</f>
        <v/>
      </c>
      <c r="S43" s="39" t="str">
        <f>'H2 | Hedge 2 | (BDC)2'!U43</f>
        <v/>
      </c>
      <c r="T43" s="55"/>
      <c r="U43" s="55"/>
      <c r="V43" s="35" t="str">
        <f>'H3 | Hedge 2 | (BDC)1'!B43</f>
        <v/>
      </c>
      <c r="W43" s="36" t="str">
        <f>'H3 | Hedge 2 | (BDC)1'!C43</f>
        <v/>
      </c>
      <c r="X43" s="36" t="str">
        <f>'H3 | Hedge 2 | (BDC)1'!H43</f>
        <v/>
      </c>
      <c r="Y43" s="36" t="str">
        <f>'H3 | Hedge 2 | (BDC)1'!O43</f>
        <v/>
      </c>
      <c r="Z43" s="36" t="str">
        <f>IF(AH43="","",IF('H3 | Hedge 2 | (BDC)1'!X43="W","Y",IF('H3 | Hedge 2 | (BDC)1'!X43="L","N","")))</f>
        <v/>
      </c>
      <c r="AA43" s="36" t="str">
        <f>'H3 | Hedge 2 | (BDC)1'!AM43</f>
        <v/>
      </c>
      <c r="AB43" s="36" t="str">
        <f>'H3 | Hedge 2 | (BDC)1'!S43</f>
        <v/>
      </c>
      <c r="AC43" s="37" t="str">
        <f>'H3 | Hedge 2 | (BDC)1'!U43</f>
        <v/>
      </c>
      <c r="AD43" s="55"/>
      <c r="AE43" s="55"/>
      <c r="AF43" s="55"/>
      <c r="AG43" s="55"/>
      <c r="AH43" s="132"/>
      <c r="AI43" s="107"/>
      <c r="AJ43" s="104" t="str" cm="1">
        <f t="array" aca="1" ref="AJ43" ca="1">IF(AH42="","",INDIRECT(VLOOKUP(DB43,General!X:Y,2,FALSE)&amp;CQ43))</f>
        <v/>
      </c>
      <c r="AK43" s="70" t="str">
        <f t="shared" ref="AK43:AK74" si="30">IF(AH42="","",IF(DA43="R","R",""))</f>
        <v/>
      </c>
      <c r="AL43" s="70" t="str">
        <f>IF(AH42="","",VLOOKUP(DB43,General!U:V,2,FALSE))</f>
        <v/>
      </c>
      <c r="AM43" s="64" t="str" cm="1">
        <f t="array" aca="1" ref="AM43" ca="1">IF(AH42="","",INDIRECT(DB43&amp;CQ43))</f>
        <v/>
      </c>
      <c r="AN43" s="25" t="str">
        <f t="shared" si="27"/>
        <v/>
      </c>
      <c r="AO43" s="25" t="str">
        <f t="shared" ref="AO43:AO74" si="31">IF(AH43="","",IF(CH43&gt;10,10,IF(CH43&lt;-10,-10,CH43)))</f>
        <v/>
      </c>
      <c r="AP43" s="39" t="str">
        <f t="shared" si="28"/>
        <v/>
      </c>
      <c r="AQ43" s="55"/>
      <c r="AR43" s="55"/>
      <c r="AS43" s="55"/>
      <c r="AT43" s="35" t="str">
        <f>'H4 | Hedge 2 | (BDC)3'!B43</f>
        <v/>
      </c>
      <c r="AU43" s="36" t="str">
        <f>'H4 | Hedge 2 | (BDC)3'!C43</f>
        <v/>
      </c>
      <c r="AV43" s="36" t="str">
        <f>'H4 | Hedge 2 | (BDC)3'!H43</f>
        <v/>
      </c>
      <c r="AW43" s="36" t="str">
        <f>'H4 | Hedge 2 | (BDC)3'!O43</f>
        <v/>
      </c>
      <c r="AX43" s="36" t="str">
        <f>IF(AH43="","",IF('H4 | Hedge 2 | (BDC)3'!X43="W","Y",IF('H4 | Hedge 2 | (BDC)3'!X43="L","N","")))</f>
        <v/>
      </c>
      <c r="AY43" s="36" t="str">
        <f>'H4 | Hedge 2 | (BDC)3'!AM43</f>
        <v/>
      </c>
      <c r="AZ43" s="36" t="str">
        <f>'H4 | Hedge 2 | (BDC)3'!S43</f>
        <v/>
      </c>
      <c r="BA43" s="37" t="str">
        <f>'H4 | Hedge 2 | (BDC)3'!U43</f>
        <v/>
      </c>
      <c r="BB43" s="55"/>
      <c r="BC43" s="55"/>
      <c r="BD43" s="35" t="str">
        <f>'H5 | Hedge 1 | (BTC)2'!B43</f>
        <v/>
      </c>
      <c r="BE43" s="36" t="str">
        <f>'H5 | Hedge 1 | (BTC)2'!C43</f>
        <v/>
      </c>
      <c r="BF43" s="36" t="str">
        <f>'H5 | Hedge 1 | (BTC)2'!H43</f>
        <v/>
      </c>
      <c r="BG43" s="36" t="str">
        <f>'H5 | Hedge 1 | (BTC)2'!O43</f>
        <v/>
      </c>
      <c r="BH43" s="36" t="str">
        <f>IF(AH43="","",IF('H5 | Hedge 1 | (BTC)2'!X43="W","Y",IF('H5 | Hedge 1 | (BTC)2'!X43="L","N","")))</f>
        <v/>
      </c>
      <c r="BI43" s="36" t="str">
        <f>'H5 | Hedge 1 | (BTC)2'!AM43</f>
        <v/>
      </c>
      <c r="BJ43" s="36" t="str">
        <f>'H5 | Hedge 1 | (BTC)2'!S43</f>
        <v/>
      </c>
      <c r="BK43" s="37" t="str">
        <f>'H5 | Hedge 1 | (BTC)2'!U43</f>
        <v/>
      </c>
      <c r="BL43" s="55"/>
      <c r="BM43" s="55"/>
      <c r="BN43" s="35" t="str">
        <f>'H6 | Hedge 1 | (BTC)3'!B43</f>
        <v/>
      </c>
      <c r="BO43" s="36" t="str">
        <f>'H6 | Hedge 1 | (BTC)3'!C43</f>
        <v/>
      </c>
      <c r="BP43" s="36" t="str">
        <f>'H6 | Hedge 1 | (BTC)3'!H43</f>
        <v/>
      </c>
      <c r="BQ43" s="36" t="str">
        <f>'H6 | Hedge 1 | (BTC)3'!O43</f>
        <v/>
      </c>
      <c r="BR43" s="36" t="str">
        <f>IF(AH43="","",IF('H6 | Hedge 1 | (BTC)3'!X43="W","Y",IF('H6 | Hedge 1 | (BTC)3'!X43="L","N","")))</f>
        <v/>
      </c>
      <c r="BS43" s="36" t="str">
        <f>'H6 | Hedge 1 | (BTC)3'!AM43</f>
        <v/>
      </c>
      <c r="BT43" s="36" t="str">
        <f>'H6 | Hedge 1 | (BTC)3'!S43</f>
        <v/>
      </c>
      <c r="BU43" s="37" t="str">
        <f>'H6 | Hedge 1 | (BTC)3'!U43</f>
        <v/>
      </c>
      <c r="BV43" s="55"/>
      <c r="BW43" s="55"/>
      <c r="BX43" s="38" t="str">
        <f>'Hedge 7 | (BM1D)2'!B43</f>
        <v/>
      </c>
      <c r="BY43" s="25" t="str">
        <f>'Hedge 7 | (BM1D)2'!C43</f>
        <v/>
      </c>
      <c r="BZ43" s="25" t="str">
        <f>'Hedge 7 | (BM1D)2'!H43</f>
        <v/>
      </c>
      <c r="CA43" s="25" t="str">
        <f>'Hedge 7 | (BM1D)2'!O43</f>
        <v/>
      </c>
      <c r="CB43" s="25" t="str">
        <f>IF(AH43="","",IF('Hedge 7 | (BM1D)2'!X43="W","Y",IF('Hedge 7 | (BM1D)2'!X43="L","N","")))</f>
        <v/>
      </c>
      <c r="CC43" s="25" t="str">
        <f>'Hedge 7 | (BM1D)2'!AM43</f>
        <v/>
      </c>
      <c r="CD43" s="25" t="str">
        <f>'Hedge 7 | (BM1D)2'!S43</f>
        <v/>
      </c>
      <c r="CE43" s="39" t="str">
        <f>'Hedge 7 | (BM1D)2'!U43</f>
        <v/>
      </c>
      <c r="CF43" s="55"/>
      <c r="CG43" s="55"/>
      <c r="CH43" s="1" t="e">
        <f>IF(AN43="",0,IFERROR(VLOOKUP(AN38&amp;AN39&amp;AN40&amp;AN41&amp;AN42&amp;AN43,General!I:J,2,FALSE),0))+AO42</f>
        <v>#VALUE!</v>
      </c>
      <c r="CI43" s="1">
        <v>-1000</v>
      </c>
      <c r="CJ43" s="1" t="str">
        <f t="shared" si="29"/>
        <v/>
      </c>
      <c r="CK43" s="1" t="str">
        <f t="shared" si="6"/>
        <v/>
      </c>
      <c r="CL43" s="1" t="str">
        <f t="shared" si="7"/>
        <v/>
      </c>
      <c r="CM43" s="1">
        <v>-1000</v>
      </c>
      <c r="CN43" s="1">
        <v>-1000</v>
      </c>
      <c r="CO43" s="1">
        <v>-1000</v>
      </c>
      <c r="CP43" s="1" t="str">
        <f t="shared" ca="1" si="26"/>
        <v>BX</v>
      </c>
      <c r="CQ43" s="1">
        <v>43</v>
      </c>
      <c r="CR43" s="1">
        <f t="shared" si="16"/>
        <v>38</v>
      </c>
      <c r="CS43" s="4" t="str" cm="1">
        <f t="array" ref="CS43">IFERROR(INDEX($CI$4:$CO$4,_xlfn.AGGREGATE(15,6,COLUMN($CI$4:$CO$4)-COLUMN($CH$1)/($CI$43:$CO$43=MAX($CI$43:$CO$43)),COLUMNS($CO$4:CO4))),"")</f>
        <v>B</v>
      </c>
      <c r="CT43" s="4" t="str" cm="1">
        <f t="array" ref="CT43">IFERROR(INDEX($CI$4:$CO$4,_xlfn.AGGREGATE(15,6,COLUMN($CI$4:$CO$4)-COLUMN($CH$1)/($CI$43:$CO$43=MAX($CI$43:$CO$43)),COLUMNS($CO$4:CP4))),"")</f>
        <v>BD</v>
      </c>
      <c r="CU43" s="4" t="str" cm="1">
        <f t="array" ref="CU43">IFERROR(INDEX($CI$4:$CO$4,_xlfn.AGGREGATE(15,6,COLUMN($CI$4:$CO$4)-COLUMN($CH$1)/($CI$43:$CO$43=MAX($CI$43:$CO$43)),COLUMNS($CO$4:CQ4))),"")</f>
        <v>BN</v>
      </c>
      <c r="CV43" s="4" t="str" cm="1">
        <f t="array" ref="CV43">IFERROR(INDEX($CI$4:$CO$4,_xlfn.AGGREGATE(15,6,COLUMN($CI$4:$CO$4)-COLUMN($CH$1)/($CI$43:$CO$43=MAX($CI$43:$CO$43)),COLUMNS($CO$4:CR4))),"")</f>
        <v>BX</v>
      </c>
      <c r="CW43" s="1" t="str">
        <f t="shared" ca="1" si="10"/>
        <v>BX</v>
      </c>
      <c r="CX43" s="1" t="str" cm="1">
        <f t="array" ref="CX43">IFERROR(INDEX($CS$44:$CV$44,_xlfn.AGGREGATE(15,6,COLUMN($CS$44:$CV$44)-COLUMN($CR$44)/($CS$43:$CV$43=MAX($CS$43:$CV$43)),COLUMNS($CS$44:CT44
))),"")</f>
        <v/>
      </c>
      <c r="CY43" s="1" t="str" cm="1">
        <f t="array" ref="CY43">IFERROR(INDEX($CS$44:$CV$44,_xlfn.AGGREGATE(15,6,COLUMN($CS$44:$CV$44)-COLUMN($CR$44)/($CS$43:$CV$43=MAX($CS$43:$CV$43)),COLUMNS($CS$44:CU44
))),"")</f>
        <v/>
      </c>
      <c r="CZ43" s="1" t="str" cm="1">
        <f t="array" ref="CZ43">IFERROR(INDEX($CS$44:$CV$44,_xlfn.AGGREGATE(15,6,COLUMN($CS$44:$CV$44)-COLUMN($CR$44)/($CS$43:$CV$43=MAX($CS$43:$CV$43)),COLUMNS($CS$44:CV44
))),"")</f>
        <v/>
      </c>
      <c r="DA43" s="1" t="str">
        <f t="shared" ca="1" si="11"/>
        <v>R</v>
      </c>
      <c r="DB43" s="1" t="str">
        <f t="shared" ca="1" si="15"/>
        <v>BX</v>
      </c>
      <c r="DD43" s="4" t="str">
        <f>IFERROR(VLOOKUP(CS43,General!R:S,2,FALSE),"")</f>
        <v>F</v>
      </c>
      <c r="DE43" s="4" t="str">
        <f>IFERROR(VLOOKUP(CT43,General!R:S,2,FALSE),"")</f>
        <v>BH</v>
      </c>
      <c r="DF43" s="4" t="str">
        <f>IFERROR(VLOOKUP(CU43,General!R:S,2,FALSE),"")</f>
        <v>BR</v>
      </c>
      <c r="DG43" s="4" t="str">
        <f>IFERROR(VLOOKUP(CV43,General!R:S,2,FALSE),"")</f>
        <v>CB</v>
      </c>
      <c r="DH43" s="4">
        <f ca="1">IF(CS43="",-1,COUNTIF(INDIRECT(DD43&amp;$CQ$10):INDIRECT(DD43&amp;CQ43),"Y"))</f>
        <v>2</v>
      </c>
      <c r="DI43" s="4">
        <f ca="1">IF(CT43="",-1,COUNTIF(INDIRECT(DE43&amp;$CQ$10):INDIRECT(DE43&amp;CQ43),"Y"))</f>
        <v>4</v>
      </c>
      <c r="DJ43" s="4">
        <f ca="1">IF(CU43="",-1,COUNTIF(INDIRECT(DF43&amp;$CQ$10):INDIRECT(DF43&amp;CQ43),"Y"))</f>
        <v>5</v>
      </c>
      <c r="DK43" s="4">
        <f ca="1">IF(CV43="",-1,COUNTIF(INDIRECT(DG43&amp;$CQ$10):INDIRECT(DG43&amp;CQ43),"Y"))</f>
        <v>5</v>
      </c>
      <c r="DL43" s="4" t="str" cm="1">
        <f t="array" aca="1" ref="DL43" ca="1">IFERROR(INDEX($CS$43:$CV$43,_xlfn.AGGREGATE(15,6,COLUMN($CS$43:$CV$43)-COLUMN($CR$43)/($DH$43:$DK$43=MAX($DH$43:$DK$43)),COLUMNS($CS$43:CS43))),"")</f>
        <v>BN</v>
      </c>
      <c r="DM43" s="4" t="str" cm="1">
        <f t="array" aca="1" ref="DM43" ca="1">IFERROR(INDEX($CS$43:$CV$43,_xlfn.AGGREGATE(15,6,COLUMN($CS$43:$CV$43)-COLUMN($CR$43)/($DH$43:$DK$43=MAX($DH$43:$DK$43)),COLUMNS($CS$43:CT43))),"")</f>
        <v>BX</v>
      </c>
      <c r="DN43" s="4" t="str" cm="1">
        <f t="array" aca="1" ref="DN43" ca="1">IFERROR(INDEX($CS$43:$CV$43,_xlfn.AGGREGATE(15,6,COLUMN($CS$43:$CV$43)-COLUMN($CR$43)/($DH$43:$DK$43=MAX($DH$43:$DK$43)),COLUMNS($CS$43:CU43))),"")</f>
        <v/>
      </c>
      <c r="DO43" s="4" t="str" cm="1">
        <f t="array" aca="1" ref="DO43" ca="1">IFERROR(INDEX($CS$43:$CV$43,_xlfn.AGGREGATE(15,6,COLUMN($CS$43:$CV$43)-COLUMN($CR$43)/($DH$43:$DK$43=MAX($DH$43:$DK$43)),COLUMNS($CS$43:CV43))),"")</f>
        <v/>
      </c>
      <c r="DP43" s="1">
        <f t="shared" ca="1" si="12"/>
        <v>2</v>
      </c>
      <c r="DQ43" s="75">
        <f t="shared" ca="1" si="13"/>
        <v>0</v>
      </c>
      <c r="DR43" s="4" t="str">
        <f t="shared" ca="1" si="14"/>
        <v>BX</v>
      </c>
      <c r="DS43" s="1" t="str">
        <f t="shared" si="9"/>
        <v>F43</v>
      </c>
    </row>
    <row r="44" spans="1:123" ht="26.25" customHeight="1" thickBot="1">
      <c r="A44" s="1">
        <v>35</v>
      </c>
      <c r="B44" s="40" t="str">
        <f>'H1 | Hedge 1 | (BTC)1'!B44</f>
        <v/>
      </c>
      <c r="C44" s="41" t="str">
        <f>'H1 | Hedge 1 | (BTC)1'!C44</f>
        <v/>
      </c>
      <c r="D44" s="41" t="str">
        <f>'H1 | Hedge 1 | (BTC)1'!H44</f>
        <v/>
      </c>
      <c r="E44" s="41" t="str">
        <f>'H1 | Hedge 1 | (BTC)1'!O44</f>
        <v/>
      </c>
      <c r="F44" s="41" t="str">
        <f>IF(AH44="","",IF('H1 | Hedge 1 | (BTC)1'!X44="W","Y",IF('H1 | Hedge 1 | (BTC)1'!X44="L","N","")))</f>
        <v/>
      </c>
      <c r="G44" s="41" t="str">
        <f>'H1 | Hedge 1 | (BTC)1'!AM44</f>
        <v/>
      </c>
      <c r="H44" s="41" t="str">
        <f>'H1 | Hedge 1 | (BTC)1'!S44</f>
        <v/>
      </c>
      <c r="I44" s="42" t="str">
        <f>'H1 | Hedge 1 | (BTC)1'!U44</f>
        <v/>
      </c>
      <c r="J44" s="55"/>
      <c r="K44" s="55"/>
      <c r="L44" s="40" t="str">
        <f>'H2 | Hedge 2 | (BDC)2'!B44</f>
        <v/>
      </c>
      <c r="M44" s="41" t="str">
        <f>'H2 | Hedge 2 | (BDC)2'!C44</f>
        <v/>
      </c>
      <c r="N44" s="41" t="str">
        <f>'H2 | Hedge 2 | (BDC)2'!H44</f>
        <v/>
      </c>
      <c r="O44" s="41" t="str">
        <f>'H2 | Hedge 2 | (BDC)2'!O44</f>
        <v/>
      </c>
      <c r="P44" s="41" t="str">
        <f>IF(AH44="","",IF('H2 | Hedge 2 | (BDC)2'!X44="W","Y",IF('H2 | Hedge 2 | (BDC)2'!X44="L","N","")))</f>
        <v/>
      </c>
      <c r="Q44" s="41" t="str">
        <f>'H2 | Hedge 2 | (BDC)2'!AM44</f>
        <v/>
      </c>
      <c r="R44" s="41" t="str">
        <f>'H2 | Hedge 2 | (BDC)2'!S44</f>
        <v/>
      </c>
      <c r="S44" s="42" t="str">
        <f>'H2 | Hedge 2 | (BDC)2'!U44</f>
        <v/>
      </c>
      <c r="T44" s="55"/>
      <c r="U44" s="55"/>
      <c r="V44" s="35" t="str">
        <f>'H3 | Hedge 2 | (BDC)1'!B44</f>
        <v/>
      </c>
      <c r="W44" s="36" t="str">
        <f>'H3 | Hedge 2 | (BDC)1'!C44</f>
        <v/>
      </c>
      <c r="X44" s="36" t="str">
        <f>'H3 | Hedge 2 | (BDC)1'!H44</f>
        <v/>
      </c>
      <c r="Y44" s="36" t="str">
        <f>'H3 | Hedge 2 | (BDC)1'!O44</f>
        <v/>
      </c>
      <c r="Z44" s="36" t="str">
        <f>IF(AH44="","",IF('H3 | Hedge 2 | (BDC)1'!X44="W","Y",IF('H3 | Hedge 2 | (BDC)1'!X44="L","N","")))</f>
        <v/>
      </c>
      <c r="AA44" s="36" t="str">
        <f>'H3 | Hedge 2 | (BDC)1'!AM44</f>
        <v/>
      </c>
      <c r="AB44" s="36" t="str">
        <f>'H3 | Hedge 2 | (BDC)1'!S44</f>
        <v/>
      </c>
      <c r="AC44" s="37" t="str">
        <f>'H3 | Hedge 2 | (BDC)1'!U44</f>
        <v/>
      </c>
      <c r="AD44" s="55"/>
      <c r="AE44" s="55"/>
      <c r="AF44" s="55"/>
      <c r="AG44" s="55"/>
      <c r="AH44" s="133"/>
      <c r="AI44" s="110"/>
      <c r="AJ44" s="128" t="str" cm="1">
        <f t="array" aca="1" ref="AJ44" ca="1">IF(AH43="","",INDIRECT(VLOOKUP(DB44,General!X:Y,2,FALSE)&amp;CQ44))</f>
        <v/>
      </c>
      <c r="AK44" s="129" t="str">
        <f t="shared" si="30"/>
        <v/>
      </c>
      <c r="AL44" s="129" t="str">
        <f>IF(AH43="","",VLOOKUP(DB44,General!U:V,2,FALSE))</f>
        <v/>
      </c>
      <c r="AM44" s="130" t="str" cm="1">
        <f t="array" aca="1" ref="AM44" ca="1">IF(AH43="","",INDIRECT(DB44&amp;CQ44))</f>
        <v/>
      </c>
      <c r="AN44" s="41" t="str">
        <f t="shared" si="27"/>
        <v/>
      </c>
      <c r="AO44" s="41" t="str">
        <f t="shared" si="31"/>
        <v/>
      </c>
      <c r="AP44" s="42" t="str">
        <f t="shared" si="28"/>
        <v/>
      </c>
      <c r="AQ44" s="111"/>
      <c r="AR44" s="111"/>
      <c r="AS44" s="111"/>
      <c r="AT44" s="35" t="str">
        <f>'H4 | Hedge 2 | (BDC)3'!B44</f>
        <v/>
      </c>
      <c r="AU44" s="36" t="str">
        <f>'H4 | Hedge 2 | (BDC)3'!C44</f>
        <v/>
      </c>
      <c r="AV44" s="36" t="str">
        <f>'H4 | Hedge 2 | (BDC)3'!H44</f>
        <v/>
      </c>
      <c r="AW44" s="36" t="str">
        <f>'H4 | Hedge 2 | (BDC)3'!O44</f>
        <v/>
      </c>
      <c r="AX44" s="36" t="str">
        <f>IF(AH44="","",IF('H4 | Hedge 2 | (BDC)3'!X44="W","Y",IF('H4 | Hedge 2 | (BDC)3'!X44="L","N","")))</f>
        <v/>
      </c>
      <c r="AY44" s="36" t="str">
        <f>'H4 | Hedge 2 | (BDC)3'!AM44</f>
        <v/>
      </c>
      <c r="AZ44" s="36" t="str">
        <f>'H4 | Hedge 2 | (BDC)3'!S44</f>
        <v/>
      </c>
      <c r="BA44" s="37" t="str">
        <f>'H4 | Hedge 2 | (BDC)3'!U44</f>
        <v/>
      </c>
      <c r="BB44" s="55"/>
      <c r="BC44" s="55"/>
      <c r="BD44" s="35" t="str">
        <f>'H5 | Hedge 1 | (BTC)2'!B44</f>
        <v/>
      </c>
      <c r="BE44" s="36" t="str">
        <f>'H5 | Hedge 1 | (BTC)2'!C44</f>
        <v/>
      </c>
      <c r="BF44" s="36" t="str">
        <f>'H5 | Hedge 1 | (BTC)2'!H44</f>
        <v/>
      </c>
      <c r="BG44" s="36" t="str">
        <f>'H5 | Hedge 1 | (BTC)2'!O44</f>
        <v/>
      </c>
      <c r="BH44" s="36" t="str">
        <f>IF(AH44="","",IF('H5 | Hedge 1 | (BTC)2'!X44="W","Y",IF('H5 | Hedge 1 | (BTC)2'!X44="L","N","")))</f>
        <v/>
      </c>
      <c r="BI44" s="36" t="str">
        <f>'H5 | Hedge 1 | (BTC)2'!AM44</f>
        <v/>
      </c>
      <c r="BJ44" s="36" t="str">
        <f>'H5 | Hedge 1 | (BTC)2'!S44</f>
        <v/>
      </c>
      <c r="BK44" s="37" t="str">
        <f>'H5 | Hedge 1 | (BTC)2'!U44</f>
        <v/>
      </c>
      <c r="BL44" s="55"/>
      <c r="BM44" s="55"/>
      <c r="BN44" s="35" t="str">
        <f>'H6 | Hedge 1 | (BTC)3'!B44</f>
        <v/>
      </c>
      <c r="BO44" s="36" t="str">
        <f>'H6 | Hedge 1 | (BTC)3'!C44</f>
        <v/>
      </c>
      <c r="BP44" s="36" t="str">
        <f>'H6 | Hedge 1 | (BTC)3'!H44</f>
        <v/>
      </c>
      <c r="BQ44" s="36" t="str">
        <f>'H6 | Hedge 1 | (BTC)3'!O44</f>
        <v/>
      </c>
      <c r="BR44" s="36" t="str">
        <f>IF(AH44="","",IF('H6 | Hedge 1 | (BTC)3'!X44="W","Y",IF('H6 | Hedge 1 | (BTC)3'!X44="L","N","")))</f>
        <v/>
      </c>
      <c r="BS44" s="36" t="str">
        <f>'H6 | Hedge 1 | (BTC)3'!AM44</f>
        <v/>
      </c>
      <c r="BT44" s="36" t="str">
        <f>'H6 | Hedge 1 | (BTC)3'!S44</f>
        <v/>
      </c>
      <c r="BU44" s="37" t="str">
        <f>'H6 | Hedge 1 | (BTC)3'!U44</f>
        <v/>
      </c>
      <c r="BV44" s="55"/>
      <c r="BW44" s="55"/>
      <c r="BX44" s="40" t="str">
        <f>'Hedge 7 | (BM1D)2'!B44</f>
        <v/>
      </c>
      <c r="BY44" s="41" t="str">
        <f>'Hedge 7 | (BM1D)2'!C44</f>
        <v/>
      </c>
      <c r="BZ44" s="41" t="str">
        <f>'Hedge 7 | (BM1D)2'!H44</f>
        <v/>
      </c>
      <c r="CA44" s="41" t="str">
        <f>'Hedge 7 | (BM1D)2'!O44</f>
        <v/>
      </c>
      <c r="CB44" s="41" t="str">
        <f>IF(AH44="","",IF('Hedge 7 | (BM1D)2'!X44="W","Y",IF('Hedge 7 | (BM1D)2'!X44="L","N","")))</f>
        <v/>
      </c>
      <c r="CC44" s="41" t="str">
        <f>'Hedge 7 | (BM1D)2'!AM44</f>
        <v/>
      </c>
      <c r="CD44" s="41" t="str">
        <f>'Hedge 7 | (BM1D)2'!S44</f>
        <v/>
      </c>
      <c r="CE44" s="42" t="str">
        <f>'Hedge 7 | (BM1D)2'!U44</f>
        <v/>
      </c>
      <c r="CF44" s="55"/>
      <c r="CG44" s="55"/>
      <c r="CH44" s="1" t="e">
        <f>IF(AN44="",0,IFERROR(VLOOKUP(AN39&amp;AN40&amp;AN41&amp;AN42&amp;AN43&amp;AN44,General!I:J,2,FALSE),0))+AO43</f>
        <v>#VALUE!</v>
      </c>
      <c r="CI44" s="1">
        <v>-1000</v>
      </c>
      <c r="CJ44" s="1" t="str">
        <f t="shared" si="29"/>
        <v/>
      </c>
      <c r="CK44" s="1" t="str">
        <f t="shared" si="6"/>
        <v/>
      </c>
      <c r="CL44" s="1" t="str">
        <f t="shared" si="7"/>
        <v/>
      </c>
      <c r="CM44" s="1">
        <v>-1000</v>
      </c>
      <c r="CN44" s="1">
        <v>-1000</v>
      </c>
      <c r="CO44" s="1">
        <v>-1000</v>
      </c>
      <c r="CP44" s="1" t="str">
        <f>IF(AH44="","",INDEX($CI$4:$CO$4,MATCH(MAX(CI44:CO44),CI44:CO44,0)))</f>
        <v/>
      </c>
      <c r="CQ44" s="1">
        <v>44</v>
      </c>
      <c r="CR44" s="1">
        <f t="shared" si="16"/>
        <v>39</v>
      </c>
      <c r="CS44" s="4" t="str" cm="1">
        <f t="array" ref="CS44">IFERROR(INDEX($CI$4:$CO$4,_xlfn.AGGREGATE(15,6,COLUMN($CI$4:$CO$4)-COLUMN($CH$1)/($CI$44:$CO$44=MAX($CI$44:$CO$44)),COLUMNS($CO$4:CO4))),"")</f>
        <v>B</v>
      </c>
      <c r="CT44" s="4" t="str" cm="1">
        <f t="array" ref="CT44">IFERROR(INDEX($CI$4:$CO$4,_xlfn.AGGREGATE(15,6,COLUMN($CI$4:$CO$4)-COLUMN($CH$1)/($CI$44:$CO$44=MAX($CI$44:$CO$44)),COLUMNS($CO$4:CP4))),"")</f>
        <v>BD</v>
      </c>
      <c r="CU44" s="4" t="str" cm="1">
        <f t="array" ref="CU44">IFERROR(INDEX($CI$4:$CO$4,_xlfn.AGGREGATE(15,6,COLUMN($CI$4:$CO$4)-COLUMN($CH$1)/($CI$44:$CO$44=MAX($CI$44:$CO$44)),COLUMNS($CO$4:CQ4))),"")</f>
        <v>BN</v>
      </c>
      <c r="CV44" s="4" t="str" cm="1">
        <f t="array" ref="CV44">IFERROR(INDEX($CI$4:$CO$4,_xlfn.AGGREGATE(15,6,COLUMN($CI$4:$CO$4)-COLUMN($CH$1)/($CI$44:$CO$44=MAX($CI$44:$CO$44)),COLUMNS($CO$4:CR4))),"")</f>
        <v>BX</v>
      </c>
      <c r="CW44" s="1" t="str">
        <f t="shared" ca="1" si="10"/>
        <v>BX</v>
      </c>
      <c r="DA44" s="1" t="str">
        <f t="shared" ca="1" si="11"/>
        <v>R</v>
      </c>
      <c r="DB44" s="1" t="str">
        <f t="shared" ca="1" si="15"/>
        <v>BX</v>
      </c>
      <c r="DD44" s="4" t="str">
        <f>IFERROR(VLOOKUP(CS44,General!R:S,2,FALSE),"")</f>
        <v>F</v>
      </c>
      <c r="DE44" s="4" t="str">
        <f>IFERROR(VLOOKUP(CT44,General!R:S,2,FALSE),"")</f>
        <v>BH</v>
      </c>
      <c r="DF44" s="4" t="str">
        <f>IFERROR(VLOOKUP(CU44,General!R:S,2,FALSE),"")</f>
        <v>BR</v>
      </c>
      <c r="DG44" s="4" t="str">
        <f>IFERROR(VLOOKUP(CV44,General!R:S,2,FALSE),"")</f>
        <v>CB</v>
      </c>
      <c r="DH44" s="4">
        <f ca="1">IF(CS44="",-1,COUNTIF(INDIRECT(DD44&amp;$CQ$10):INDIRECT(DD44&amp;CQ44),"Y"))</f>
        <v>2</v>
      </c>
      <c r="DI44" s="4">
        <f ca="1">IF(CT44="",-1,COUNTIF(INDIRECT(DE44&amp;$CQ$10):INDIRECT(DE44&amp;CQ44),"Y"))</f>
        <v>4</v>
      </c>
      <c r="DJ44" s="4">
        <f ca="1">IF(CU44="",-1,COUNTIF(INDIRECT(DF44&amp;$CQ$10):INDIRECT(DF44&amp;CQ44),"Y"))</f>
        <v>5</v>
      </c>
      <c r="DK44" s="4">
        <f ca="1">IF(CV44="",-1,COUNTIF(INDIRECT(DG44&amp;$CQ$10):INDIRECT(DG44&amp;CQ44),"Y"))</f>
        <v>5</v>
      </c>
      <c r="DL44" s="4" t="str" cm="1">
        <f t="array" aca="1" ref="DL44" ca="1">IFERROR(INDEX($CS$44:$CV$44,_xlfn.AGGREGATE(15,6,COLUMN($CS$44:$CV$44)-COLUMN($CR$44)/($DH$44:$DK$44=MAX($DH$44:$DK$44)),COLUMNS($CS$44:CS44))),"")</f>
        <v>BN</v>
      </c>
      <c r="DM44" s="4" t="str" cm="1">
        <f t="array" aca="1" ref="DM44" ca="1">IFERROR(INDEX($CS$44:$CV$44,_xlfn.AGGREGATE(15,6,COLUMN($CS$44:$CV$44)-COLUMN($CR$44)/($DH$44:$DK$44=MAX($DH$44:$DK$44)),COLUMNS($CS$44:CT44))),"")</f>
        <v>BX</v>
      </c>
      <c r="DN44" s="4" t="str" cm="1">
        <f t="array" aca="1" ref="DN44" ca="1">IFERROR(INDEX($CS$44:$CV$44,_xlfn.AGGREGATE(15,6,COLUMN($CS$44:$CV$44)-COLUMN($CR$44)/($DH$44:$DK$44=MAX($DH$44:$DK$44)),COLUMNS($CS$44:CU44))),"")</f>
        <v/>
      </c>
      <c r="DO44" s="4" t="str" cm="1">
        <f t="array" aca="1" ref="DO44" ca="1">IFERROR(INDEX($CS$44:$CV$44,_xlfn.AGGREGATE(15,6,COLUMN($CS$44:$CV$44)-COLUMN($CR$44)/($DH$44:$DK$44=MAX($DH$44:$DK$44)),COLUMNS($CS$44:CV44))),"")</f>
        <v/>
      </c>
      <c r="DP44" s="1">
        <f t="shared" ca="1" si="12"/>
        <v>2</v>
      </c>
      <c r="DQ44" s="75">
        <f t="shared" ca="1" si="13"/>
        <v>0</v>
      </c>
      <c r="DR44" s="4" t="str">
        <f t="shared" ca="1" si="14"/>
        <v>BX</v>
      </c>
      <c r="DS44" s="1" t="str">
        <f t="shared" si="9"/>
        <v>F44</v>
      </c>
    </row>
    <row r="45" spans="1:123" ht="26.25" customHeight="1" thickBot="1">
      <c r="A45" s="1">
        <v>36</v>
      </c>
      <c r="B45" s="35" t="str">
        <f>'H1 | Hedge 1 | (BTC)1'!B45</f>
        <v/>
      </c>
      <c r="C45" s="36" t="str">
        <f>'H1 | Hedge 1 | (BTC)1'!C45</f>
        <v/>
      </c>
      <c r="D45" s="36" t="str">
        <f>'H1 | Hedge 1 | (BTC)1'!H45</f>
        <v/>
      </c>
      <c r="E45" s="36" t="str">
        <f>'H1 | Hedge 1 | (BTC)1'!O45</f>
        <v/>
      </c>
      <c r="F45" s="36" t="str">
        <f>IF(AH45="","",IF('H1 | Hedge 1 | (BTC)1'!X45="W","Y",IF('H1 | Hedge 1 | (BTC)1'!X45="L","N","")))</f>
        <v/>
      </c>
      <c r="G45" s="36" t="str">
        <f>'H1 | Hedge 1 | (BTC)1'!AM45</f>
        <v/>
      </c>
      <c r="H45" s="36" t="str">
        <f>'H1 | Hedge 1 | (BTC)1'!S45</f>
        <v/>
      </c>
      <c r="I45" s="37" t="str">
        <f>'H1 | Hedge 1 | (BTC)1'!U45</f>
        <v/>
      </c>
      <c r="J45" s="55"/>
      <c r="K45" s="55"/>
      <c r="L45" s="35" t="str">
        <f>'H2 | Hedge 2 | (BDC)2'!B45</f>
        <v/>
      </c>
      <c r="M45" s="36" t="str">
        <f>'H2 | Hedge 2 | (BDC)2'!C45</f>
        <v/>
      </c>
      <c r="N45" s="36" t="str">
        <f>'H2 | Hedge 2 | (BDC)2'!H45</f>
        <v/>
      </c>
      <c r="O45" s="36" t="str">
        <f>'H2 | Hedge 2 | (BDC)2'!O45</f>
        <v/>
      </c>
      <c r="P45" s="36" t="str">
        <f>IF(AH45="","",IF('H2 | Hedge 2 | (BDC)2'!X45="W","Y",IF('H2 | Hedge 2 | (BDC)2'!X45="L","N","")))</f>
        <v/>
      </c>
      <c r="Q45" s="36" t="str">
        <f>'H2 | Hedge 2 | (BDC)2'!AM45</f>
        <v/>
      </c>
      <c r="R45" s="36" t="str">
        <f>'H2 | Hedge 2 | (BDC)2'!S45</f>
        <v/>
      </c>
      <c r="S45" s="37" t="str">
        <f>'H2 | Hedge 2 | (BDC)2'!U45</f>
        <v/>
      </c>
      <c r="T45" s="55"/>
      <c r="U45" s="55"/>
      <c r="V45" s="35" t="str">
        <f>'H3 | Hedge 2 | (BDC)1'!B45</f>
        <v/>
      </c>
      <c r="W45" s="36" t="str">
        <f>'H3 | Hedge 2 | (BDC)1'!C45</f>
        <v/>
      </c>
      <c r="X45" s="36" t="str">
        <f>'H3 | Hedge 2 | (BDC)1'!H45</f>
        <v/>
      </c>
      <c r="Y45" s="36" t="str">
        <f>'H3 | Hedge 2 | (BDC)1'!O45</f>
        <v/>
      </c>
      <c r="Z45" s="36" t="str">
        <f>IF(AH45="","",IF('H3 | Hedge 2 | (BDC)1'!X45="W","Y",IF('H3 | Hedge 2 | (BDC)1'!X45="L","N","")))</f>
        <v/>
      </c>
      <c r="AA45" s="36" t="str">
        <f>'H3 | Hedge 2 | (BDC)1'!AM45</f>
        <v/>
      </c>
      <c r="AB45" s="36" t="str">
        <f>'H3 | Hedge 2 | (BDC)1'!S45</f>
        <v/>
      </c>
      <c r="AC45" s="37" t="str">
        <f>'H3 | Hedge 2 | (BDC)1'!U45</f>
        <v/>
      </c>
      <c r="AD45" s="55"/>
      <c r="AE45" s="55"/>
      <c r="AF45" s="55"/>
      <c r="AG45" s="55"/>
      <c r="AH45" s="131"/>
      <c r="AI45" s="107"/>
      <c r="AJ45" s="109" t="str" cm="1">
        <f t="array" aca="1" ref="AJ45" ca="1">IF(AH44="","",INDIRECT(VLOOKUP(DB45,General!X:Y,2,FALSE)&amp;CQ45))</f>
        <v/>
      </c>
      <c r="AK45" s="65" t="str">
        <f t="shared" si="30"/>
        <v/>
      </c>
      <c r="AL45" s="65" t="str">
        <f>IF(AH44="","",VLOOKUP(DB45,General!U:V,2,FALSE))</f>
        <v/>
      </c>
      <c r="AM45" s="66" t="str" cm="1">
        <f t="array" aca="1" ref="AM45" ca="1">IF(AH44="","",INDIRECT(DB45&amp;CQ45))</f>
        <v/>
      </c>
      <c r="AN45" s="36" t="str">
        <f t="shared" si="27"/>
        <v/>
      </c>
      <c r="AO45" s="36" t="str">
        <f t="shared" si="31"/>
        <v/>
      </c>
      <c r="AP45" s="37" t="str">
        <f t="shared" si="28"/>
        <v/>
      </c>
      <c r="AQ45" s="55"/>
      <c r="AR45" s="55"/>
      <c r="AS45" s="55"/>
      <c r="AT45" s="35" t="str">
        <f>'H4 | Hedge 2 | (BDC)3'!B45</f>
        <v/>
      </c>
      <c r="AU45" s="36" t="str">
        <f>'H4 | Hedge 2 | (BDC)3'!C45</f>
        <v/>
      </c>
      <c r="AV45" s="36" t="str">
        <f>'H4 | Hedge 2 | (BDC)3'!H45</f>
        <v/>
      </c>
      <c r="AW45" s="36" t="str">
        <f>'H4 | Hedge 2 | (BDC)3'!O45</f>
        <v/>
      </c>
      <c r="AX45" s="36" t="str">
        <f>IF(AH45="","",IF('H4 | Hedge 2 | (BDC)3'!X45="W","Y",IF('H4 | Hedge 2 | (BDC)3'!X45="L","N","")))</f>
        <v/>
      </c>
      <c r="AY45" s="36" t="str">
        <f>'H4 | Hedge 2 | (BDC)3'!AM45</f>
        <v/>
      </c>
      <c r="AZ45" s="36" t="str">
        <f>'H4 | Hedge 2 | (BDC)3'!S45</f>
        <v/>
      </c>
      <c r="BA45" s="37" t="str">
        <f>'H4 | Hedge 2 | (BDC)3'!U45</f>
        <v/>
      </c>
      <c r="BB45" s="55"/>
      <c r="BC45" s="55"/>
      <c r="BD45" s="35" t="str">
        <f>'H5 | Hedge 1 | (BTC)2'!B45</f>
        <v/>
      </c>
      <c r="BE45" s="36" t="str">
        <f>'H5 | Hedge 1 | (BTC)2'!C45</f>
        <v/>
      </c>
      <c r="BF45" s="36" t="str">
        <f>'H5 | Hedge 1 | (BTC)2'!H45</f>
        <v/>
      </c>
      <c r="BG45" s="36" t="str">
        <f>'H5 | Hedge 1 | (BTC)2'!O45</f>
        <v/>
      </c>
      <c r="BH45" s="36" t="str">
        <f>IF(AH45="","",IF('H5 | Hedge 1 | (BTC)2'!X45="W","Y",IF('H5 | Hedge 1 | (BTC)2'!X45="L","N","")))</f>
        <v/>
      </c>
      <c r="BI45" s="36" t="str">
        <f>'H5 | Hedge 1 | (BTC)2'!AM45</f>
        <v/>
      </c>
      <c r="BJ45" s="36" t="str">
        <f>'H5 | Hedge 1 | (BTC)2'!S45</f>
        <v/>
      </c>
      <c r="BK45" s="37" t="str">
        <f>'H5 | Hedge 1 | (BTC)2'!U45</f>
        <v/>
      </c>
      <c r="BL45" s="55"/>
      <c r="BM45" s="55"/>
      <c r="BN45" s="35" t="str">
        <f>'H6 | Hedge 1 | (BTC)3'!B45</f>
        <v/>
      </c>
      <c r="BO45" s="36" t="str">
        <f>'H6 | Hedge 1 | (BTC)3'!C45</f>
        <v/>
      </c>
      <c r="BP45" s="36" t="str">
        <f>'H6 | Hedge 1 | (BTC)3'!H45</f>
        <v/>
      </c>
      <c r="BQ45" s="36" t="str">
        <f>'H6 | Hedge 1 | (BTC)3'!O45</f>
        <v/>
      </c>
      <c r="BR45" s="36" t="str">
        <f>IF(AH45="","",IF('H6 | Hedge 1 | (BTC)3'!X45="W","Y",IF('H6 | Hedge 1 | (BTC)3'!X45="L","N","")))</f>
        <v/>
      </c>
      <c r="BS45" s="36" t="str">
        <f>'H6 | Hedge 1 | (BTC)3'!AM45</f>
        <v/>
      </c>
      <c r="BT45" s="36" t="str">
        <f>'H6 | Hedge 1 | (BTC)3'!S45</f>
        <v/>
      </c>
      <c r="BU45" s="37" t="str">
        <f>'H6 | Hedge 1 | (BTC)3'!U45</f>
        <v/>
      </c>
      <c r="BV45" s="55"/>
      <c r="BW45" s="55"/>
      <c r="BX45" s="35" t="str">
        <f>'Hedge 7 | (BM1D)2'!B45</f>
        <v/>
      </c>
      <c r="BY45" s="36" t="str">
        <f>'Hedge 7 | (BM1D)2'!C45</f>
        <v/>
      </c>
      <c r="BZ45" s="36" t="str">
        <f>'Hedge 7 | (BM1D)2'!H45</f>
        <v/>
      </c>
      <c r="CA45" s="36" t="str">
        <f>'Hedge 7 | (BM1D)2'!O45</f>
        <v/>
      </c>
      <c r="CB45" s="36" t="str">
        <f>IF(AH45="","",IF('Hedge 7 | (BM1D)2'!X45="W","Y",IF('Hedge 7 | (BM1D)2'!X45="L","N","")))</f>
        <v/>
      </c>
      <c r="CC45" s="36" t="str">
        <f>'Hedge 7 | (BM1D)2'!AM45</f>
        <v/>
      </c>
      <c r="CD45" s="36" t="str">
        <f>'Hedge 7 | (BM1D)2'!S45</f>
        <v/>
      </c>
      <c r="CE45" s="37" t="str">
        <f>'Hedge 7 | (BM1D)2'!U45</f>
        <v/>
      </c>
      <c r="CF45" s="55"/>
      <c r="CG45" s="55"/>
      <c r="CH45" s="1" t="e">
        <f>IF(AN45="",0,IFERROR(VLOOKUP(AN40&amp;AN41&amp;AN42&amp;AN43&amp;AN44&amp;AN45,General!I:J,2,FALSE),0))+AO44</f>
        <v>#VALUE!</v>
      </c>
      <c r="CI45" s="1">
        <v>-1000</v>
      </c>
      <c r="CJ45" s="1" t="str">
        <f t="shared" si="29"/>
        <v/>
      </c>
      <c r="CK45" s="1" t="str">
        <f t="shared" si="6"/>
        <v/>
      </c>
      <c r="CL45" s="1" t="str">
        <f t="shared" si="7"/>
        <v/>
      </c>
      <c r="CM45" s="1">
        <v>-1000</v>
      </c>
      <c r="CN45" s="1">
        <v>-1000</v>
      </c>
      <c r="CO45" s="1">
        <v>-1000</v>
      </c>
      <c r="CP45" s="1" t="str">
        <f t="shared" ref="CP45" ca="1" si="32">CW44</f>
        <v>BX</v>
      </c>
      <c r="CQ45" s="1">
        <v>45</v>
      </c>
      <c r="CR45" s="1">
        <f t="shared" si="16"/>
        <v>40</v>
      </c>
      <c r="CS45" s="4" t="str" cm="1">
        <f t="array" ref="CS45">IFERROR(INDEX($CI$4:$CO$4,_xlfn.AGGREGATE(15,6,COLUMN($CI$4:$CO$4)-COLUMN($CH$1)/($CI$45:$CO$45=MAX($CI$45:$CO$45)),COLUMNS($CO$4:CO4))),"")</f>
        <v>B</v>
      </c>
      <c r="CT45" s="4" t="str" cm="1">
        <f t="array" ref="CT45">IFERROR(INDEX($CI$4:$CO$4,_xlfn.AGGREGATE(15,6,COLUMN($CI$4:$CO$4)-COLUMN($CH$1)/($CI$45:$CO$45=MAX($CI$45:$CO$45)),COLUMNS($CO$4:CP4))),"")</f>
        <v>BD</v>
      </c>
      <c r="CU45" s="4" t="str" cm="1">
        <f t="array" ref="CU45">IFERROR(INDEX($CI$4:$CO$4,_xlfn.AGGREGATE(15,6,COLUMN($CI$4:$CO$4)-COLUMN($CH$1)/($CI$45:$CO$45=MAX($CI$45:$CO$45)),COLUMNS($CO$4:CQ4))),"")</f>
        <v>BN</v>
      </c>
      <c r="CV45" s="4" t="str" cm="1">
        <f t="array" ref="CV45">IFERROR(INDEX($CI$4:$CO$4,_xlfn.AGGREGATE(15,6,COLUMN($CI$4:$CO$4)-COLUMN($CH$1)/($CI$45:$CO$45=MAX($CI$45:$CO$45)),COLUMNS($CO$4:CR4))),"")</f>
        <v>BX</v>
      </c>
      <c r="CW45" s="1" t="str">
        <f t="shared" ca="1" si="10"/>
        <v>BX</v>
      </c>
      <c r="DA45" s="1" t="str">
        <f t="shared" ca="1" si="11"/>
        <v>R</v>
      </c>
      <c r="DB45" s="1" t="str">
        <f t="shared" ca="1" si="15"/>
        <v>BX</v>
      </c>
      <c r="DD45" s="4" t="str">
        <f>IFERROR(VLOOKUP(CS45,General!R:S,2,FALSE),"")</f>
        <v>F</v>
      </c>
      <c r="DE45" s="4" t="str">
        <f>IFERROR(VLOOKUP(CT45,General!R:S,2,FALSE),"")</f>
        <v>BH</v>
      </c>
      <c r="DF45" s="4" t="str">
        <f>IFERROR(VLOOKUP(CU45,General!R:S,2,FALSE),"")</f>
        <v>BR</v>
      </c>
      <c r="DG45" s="4" t="str">
        <f>IFERROR(VLOOKUP(CV45,General!R:S,2,FALSE),"")</f>
        <v>CB</v>
      </c>
      <c r="DH45" s="4">
        <f ca="1">IF(CS45="",-1,COUNTIF(INDIRECT(DD45&amp;$CQ$10):INDIRECT(DD45&amp;CQ45),"Y"))</f>
        <v>2</v>
      </c>
      <c r="DI45" s="4">
        <f ca="1">IF(CT45="",-1,COUNTIF(INDIRECT(DE45&amp;$CQ$10):INDIRECT(DE45&amp;CQ45),"Y"))</f>
        <v>4</v>
      </c>
      <c r="DJ45" s="4">
        <f ca="1">IF(CU45="",-1,COUNTIF(INDIRECT(DF45&amp;$CQ$10):INDIRECT(DF45&amp;CQ45),"Y"))</f>
        <v>5</v>
      </c>
      <c r="DK45" s="4">
        <f ca="1">IF(CV45="",-1,COUNTIF(INDIRECT(DG45&amp;$CQ$10):INDIRECT(DG45&amp;CQ45),"Y"))</f>
        <v>5</v>
      </c>
      <c r="DL45" s="4" t="str" cm="1">
        <f t="array" aca="1" ref="DL45" ca="1">IFERROR(INDEX($CS$45:$CV$45,_xlfn.AGGREGATE(15,6,COLUMN($CS$45:$CV$45)-COLUMN($CR$45)/($DH$45:$DK$45=MAX($DH$45:$DK$45)),COLUMNS($CS$45:CS45))),"")</f>
        <v>BN</v>
      </c>
      <c r="DM45" s="4" t="str" cm="1">
        <f t="array" aca="1" ref="DM45" ca="1">IFERROR(INDEX($CS$45:$CV$45,_xlfn.AGGREGATE(15,6,COLUMN($CS$45:$CV$45)-COLUMN($CR$45)/($DH$45:$DK$45=MAX($DH$45:$DK$45)),COLUMNS($CS$45:CT45))),"")</f>
        <v>BX</v>
      </c>
      <c r="DN45" s="4" t="str" cm="1">
        <f t="array" aca="1" ref="DN45" ca="1">IFERROR(INDEX($CS$45:$CV$45,_xlfn.AGGREGATE(15,6,COLUMN($CS$45:$CV$45)-COLUMN($CR$45)/($DH$45:$DK$45=MAX($DH$45:$DK$45)),COLUMNS($CS$45:CU45))),"")</f>
        <v/>
      </c>
      <c r="DO45" s="4" t="str" cm="1">
        <f t="array" aca="1" ref="DO45" ca="1">IFERROR(INDEX($CS$45:$CV$45,_xlfn.AGGREGATE(15,6,COLUMN($CS$45:$CV$45)-COLUMN($CR$45)/($DH$45:$DK$45=MAX($DH$45:$DK$45)),COLUMNS($CS$45:CV45))),"")</f>
        <v/>
      </c>
      <c r="DP45" s="1">
        <f t="shared" ca="1" si="12"/>
        <v>2</v>
      </c>
      <c r="DQ45" s="75">
        <f t="shared" ca="1" si="13"/>
        <v>0</v>
      </c>
      <c r="DR45" s="4" t="str">
        <f t="shared" ca="1" si="14"/>
        <v>BX</v>
      </c>
      <c r="DS45" s="1" t="str">
        <f t="shared" si="9"/>
        <v>F45</v>
      </c>
    </row>
    <row r="46" spans="1:123" ht="26.25" customHeight="1" thickBot="1">
      <c r="A46" s="1">
        <v>37</v>
      </c>
      <c r="B46" s="38" t="str">
        <f>'H1 | Hedge 1 | (BTC)1'!B46</f>
        <v/>
      </c>
      <c r="C46" s="25" t="str">
        <f>'H1 | Hedge 1 | (BTC)1'!C46</f>
        <v/>
      </c>
      <c r="D46" s="25" t="str">
        <f>'H1 | Hedge 1 | (BTC)1'!H46</f>
        <v/>
      </c>
      <c r="E46" s="25" t="str">
        <f>'H1 | Hedge 1 | (BTC)1'!O46</f>
        <v/>
      </c>
      <c r="F46" s="25" t="str">
        <f>IF(AH46="","",IF('H1 | Hedge 1 | (BTC)1'!X46="W","Y",IF('H1 | Hedge 1 | (BTC)1'!X46="L","N","")))</f>
        <v/>
      </c>
      <c r="G46" s="25" t="str">
        <f>'H1 | Hedge 1 | (BTC)1'!AM46</f>
        <v/>
      </c>
      <c r="H46" s="25" t="str">
        <f>'H1 | Hedge 1 | (BTC)1'!S46</f>
        <v/>
      </c>
      <c r="I46" s="39" t="str">
        <f>'H1 | Hedge 1 | (BTC)1'!U46</f>
        <v/>
      </c>
      <c r="J46" s="55"/>
      <c r="K46" s="55"/>
      <c r="L46" s="38" t="str">
        <f>'H2 | Hedge 2 | (BDC)2'!B46</f>
        <v/>
      </c>
      <c r="M46" s="25" t="str">
        <f>'H2 | Hedge 2 | (BDC)2'!C46</f>
        <v/>
      </c>
      <c r="N46" s="25" t="str">
        <f>'H2 | Hedge 2 | (BDC)2'!H46</f>
        <v/>
      </c>
      <c r="O46" s="25" t="str">
        <f>'H2 | Hedge 2 | (BDC)2'!O46</f>
        <v/>
      </c>
      <c r="P46" s="25" t="str">
        <f>IF(AH46="","",IF('H2 | Hedge 2 | (BDC)2'!X46="W","Y",IF('H2 | Hedge 2 | (BDC)2'!X46="L","N","")))</f>
        <v/>
      </c>
      <c r="Q46" s="25" t="str">
        <f>'H2 | Hedge 2 | (BDC)2'!AM46</f>
        <v/>
      </c>
      <c r="R46" s="25" t="str">
        <f>'H2 | Hedge 2 | (BDC)2'!S46</f>
        <v/>
      </c>
      <c r="S46" s="39" t="str">
        <f>'H2 | Hedge 2 | (BDC)2'!U46</f>
        <v/>
      </c>
      <c r="T46" s="55"/>
      <c r="U46" s="55"/>
      <c r="V46" s="35" t="str">
        <f>'H3 | Hedge 2 | (BDC)1'!B46</f>
        <v/>
      </c>
      <c r="W46" s="36" t="str">
        <f>'H3 | Hedge 2 | (BDC)1'!C46</f>
        <v/>
      </c>
      <c r="X46" s="36" t="str">
        <f>'H3 | Hedge 2 | (BDC)1'!H46</f>
        <v/>
      </c>
      <c r="Y46" s="36" t="str">
        <f>'H3 | Hedge 2 | (BDC)1'!O46</f>
        <v/>
      </c>
      <c r="Z46" s="36" t="str">
        <f>IF(AH46="","",IF('H3 | Hedge 2 | (BDC)1'!X46="W","Y",IF('H3 | Hedge 2 | (BDC)1'!X46="L","N","")))</f>
        <v/>
      </c>
      <c r="AA46" s="36" t="str">
        <f>'H3 | Hedge 2 | (BDC)1'!AM46</f>
        <v/>
      </c>
      <c r="AB46" s="36" t="str">
        <f>'H3 | Hedge 2 | (BDC)1'!S46</f>
        <v/>
      </c>
      <c r="AC46" s="37" t="str">
        <f>'H3 | Hedge 2 | (BDC)1'!U46</f>
        <v/>
      </c>
      <c r="AD46" s="55"/>
      <c r="AE46" s="55"/>
      <c r="AF46" s="55"/>
      <c r="AG46" s="55"/>
      <c r="AH46" s="132"/>
      <c r="AI46" s="107"/>
      <c r="AJ46" s="104" t="str" cm="1">
        <f t="array" aca="1" ref="AJ46" ca="1">IF(AH45="","",INDIRECT(VLOOKUP(DB46,General!X:Y,2,FALSE)&amp;CQ46))</f>
        <v/>
      </c>
      <c r="AK46" s="70" t="str">
        <f t="shared" si="30"/>
        <v/>
      </c>
      <c r="AL46" s="70" t="str">
        <f>IF(AH45="","",VLOOKUP(DB46,General!U:V,2,FALSE))</f>
        <v/>
      </c>
      <c r="AM46" s="64" t="str" cm="1">
        <f t="array" aca="1" ref="AM46" ca="1">IF(AH45="","",INDIRECT(DB46&amp;CQ46))</f>
        <v/>
      </c>
      <c r="AN46" s="25" t="str">
        <f t="shared" si="27"/>
        <v/>
      </c>
      <c r="AO46" s="25" t="str">
        <f t="shared" si="31"/>
        <v/>
      </c>
      <c r="AP46" s="39" t="str">
        <f t="shared" si="28"/>
        <v/>
      </c>
      <c r="AQ46" s="55"/>
      <c r="AR46" s="55"/>
      <c r="AS46" s="55"/>
      <c r="AT46" s="35" t="str">
        <f>'H4 | Hedge 2 | (BDC)3'!B46</f>
        <v/>
      </c>
      <c r="AU46" s="36" t="str">
        <f>'H4 | Hedge 2 | (BDC)3'!C46</f>
        <v/>
      </c>
      <c r="AV46" s="36" t="str">
        <f>'H4 | Hedge 2 | (BDC)3'!H46</f>
        <v/>
      </c>
      <c r="AW46" s="36" t="str">
        <f>'H4 | Hedge 2 | (BDC)3'!O46</f>
        <v/>
      </c>
      <c r="AX46" s="36" t="str">
        <f>IF(AH46="","",IF('H4 | Hedge 2 | (BDC)3'!X46="W","Y",IF('H4 | Hedge 2 | (BDC)3'!X46="L","N","")))</f>
        <v/>
      </c>
      <c r="AY46" s="36" t="str">
        <f>'H4 | Hedge 2 | (BDC)3'!AM46</f>
        <v/>
      </c>
      <c r="AZ46" s="36" t="str">
        <f>'H4 | Hedge 2 | (BDC)3'!S46</f>
        <v/>
      </c>
      <c r="BA46" s="37" t="str">
        <f>'H4 | Hedge 2 | (BDC)3'!U46</f>
        <v/>
      </c>
      <c r="BB46" s="55"/>
      <c r="BC46" s="55"/>
      <c r="BD46" s="35" t="str">
        <f>'H5 | Hedge 1 | (BTC)2'!B46</f>
        <v/>
      </c>
      <c r="BE46" s="36" t="str">
        <f>'H5 | Hedge 1 | (BTC)2'!C46</f>
        <v/>
      </c>
      <c r="BF46" s="36" t="str">
        <f>'H5 | Hedge 1 | (BTC)2'!H46</f>
        <v/>
      </c>
      <c r="BG46" s="36" t="str">
        <f>'H5 | Hedge 1 | (BTC)2'!O46</f>
        <v/>
      </c>
      <c r="BH46" s="36" t="str">
        <f>IF(AH46="","",IF('H5 | Hedge 1 | (BTC)2'!X46="W","Y",IF('H5 | Hedge 1 | (BTC)2'!X46="L","N","")))</f>
        <v/>
      </c>
      <c r="BI46" s="36" t="str">
        <f>'H5 | Hedge 1 | (BTC)2'!AM46</f>
        <v/>
      </c>
      <c r="BJ46" s="36" t="str">
        <f>'H5 | Hedge 1 | (BTC)2'!S46</f>
        <v/>
      </c>
      <c r="BK46" s="37" t="str">
        <f>'H5 | Hedge 1 | (BTC)2'!U46</f>
        <v/>
      </c>
      <c r="BL46" s="55"/>
      <c r="BM46" s="55"/>
      <c r="BN46" s="35" t="str">
        <f>'H6 | Hedge 1 | (BTC)3'!B46</f>
        <v/>
      </c>
      <c r="BO46" s="36" t="str">
        <f>'H6 | Hedge 1 | (BTC)3'!C46</f>
        <v/>
      </c>
      <c r="BP46" s="36" t="str">
        <f>'H6 | Hedge 1 | (BTC)3'!H46</f>
        <v/>
      </c>
      <c r="BQ46" s="36" t="str">
        <f>'H6 | Hedge 1 | (BTC)3'!O46</f>
        <v/>
      </c>
      <c r="BR46" s="36" t="str">
        <f>IF(AH46="","",IF('H6 | Hedge 1 | (BTC)3'!X46="W","Y",IF('H6 | Hedge 1 | (BTC)3'!X46="L","N","")))</f>
        <v/>
      </c>
      <c r="BS46" s="36" t="str">
        <f>'H6 | Hedge 1 | (BTC)3'!AM46</f>
        <v/>
      </c>
      <c r="BT46" s="36" t="str">
        <f>'H6 | Hedge 1 | (BTC)3'!S46</f>
        <v/>
      </c>
      <c r="BU46" s="37" t="str">
        <f>'H6 | Hedge 1 | (BTC)3'!U46</f>
        <v/>
      </c>
      <c r="BV46" s="55"/>
      <c r="BW46" s="55"/>
      <c r="BX46" s="38" t="str">
        <f>'Hedge 7 | (BM1D)2'!B46</f>
        <v/>
      </c>
      <c r="BY46" s="25" t="str">
        <f>'Hedge 7 | (BM1D)2'!C46</f>
        <v/>
      </c>
      <c r="BZ46" s="25" t="str">
        <f>'Hedge 7 | (BM1D)2'!H46</f>
        <v/>
      </c>
      <c r="CA46" s="25" t="str">
        <f>'Hedge 7 | (BM1D)2'!O46</f>
        <v/>
      </c>
      <c r="CB46" s="25" t="str">
        <f>IF(AH46="","",IF('Hedge 7 | (BM1D)2'!X46="W","Y",IF('Hedge 7 | (BM1D)2'!X46="L","N","")))</f>
        <v/>
      </c>
      <c r="CC46" s="25" t="str">
        <f>'Hedge 7 | (BM1D)2'!AM46</f>
        <v/>
      </c>
      <c r="CD46" s="25" t="str">
        <f>'Hedge 7 | (BM1D)2'!S46</f>
        <v/>
      </c>
      <c r="CE46" s="39" t="str">
        <f>'Hedge 7 | (BM1D)2'!U46</f>
        <v/>
      </c>
      <c r="CF46" s="55"/>
      <c r="CG46" s="55"/>
      <c r="CH46" s="1" t="e">
        <f>IF(AN46="",0,IFERROR(VLOOKUP(AN41&amp;AN42&amp;AN43&amp;AN44&amp;AN45&amp;AN46,General!I:J,2,FALSE),0))+AO45</f>
        <v>#VALUE!</v>
      </c>
      <c r="CI46" s="1">
        <v>-1000</v>
      </c>
      <c r="CJ46" s="1" t="str">
        <f t="shared" si="29"/>
        <v/>
      </c>
      <c r="CK46" s="1" t="str">
        <f t="shared" si="6"/>
        <v/>
      </c>
      <c r="CL46" s="1" t="str">
        <f t="shared" si="7"/>
        <v/>
      </c>
      <c r="CM46" s="1">
        <v>-1000</v>
      </c>
      <c r="CN46" s="1">
        <v>-1000</v>
      </c>
      <c r="CO46" s="1">
        <v>-1000</v>
      </c>
      <c r="CP46" s="1" t="str">
        <f t="shared" ref="CP46:CP48" ca="1" si="33">CP45</f>
        <v>BX</v>
      </c>
      <c r="CQ46" s="1">
        <v>46</v>
      </c>
      <c r="CR46" s="1">
        <f t="shared" si="16"/>
        <v>41</v>
      </c>
      <c r="CS46" s="4" t="str" cm="1">
        <f t="array" ref="CS46">IFERROR(INDEX($CI$4:$CO$4,_xlfn.AGGREGATE(15,6,COLUMN($CI$4:$CO$4)-COLUMN($CH$1)/($CI$46:$CO$46=MAX($CI$46:$CO$46)),COLUMNS($CO$4:CO4))),"")</f>
        <v>B</v>
      </c>
      <c r="CT46" s="4" t="str" cm="1">
        <f t="array" ref="CT46">IFERROR(INDEX($CI$4:$CO$4,_xlfn.AGGREGATE(15,6,COLUMN($CI$4:$CO$4)-COLUMN($CH$1)/($CI$46:$CO$46=MAX($CI$46:$CO$46)),COLUMNS($CO$4:CP4))),"")</f>
        <v>BD</v>
      </c>
      <c r="CU46" s="4" t="str" cm="1">
        <f t="array" ref="CU46">IFERROR(INDEX($CI$4:$CO$4,_xlfn.AGGREGATE(15,6,COLUMN($CI$4:$CO$4)-COLUMN($CH$1)/($CI$46:$CO$46=MAX($CI$46:$CO$46)),COLUMNS($CO$4:CQ4))),"")</f>
        <v>BN</v>
      </c>
      <c r="CV46" s="4" t="str" cm="1">
        <f t="array" ref="CV46">IFERROR(INDEX($CI$4:$CO$4,_xlfn.AGGREGATE(15,6,COLUMN($CI$4:$CO$4)-COLUMN($CH$1)/($CI$46:$CO$46=MAX($CI$46:$CO$46)),COLUMNS($CO$4:CR4))),"")</f>
        <v>BX</v>
      </c>
      <c r="CW46" s="1" t="str">
        <f t="shared" ca="1" si="10"/>
        <v>BX</v>
      </c>
      <c r="DA46" s="1" t="str">
        <f t="shared" ca="1" si="11"/>
        <v>R</v>
      </c>
      <c r="DB46" s="1" t="str">
        <f t="shared" ca="1" si="15"/>
        <v>BX</v>
      </c>
      <c r="DC46" s="1">
        <f>IF(DC41=4,1,DC41+1)</f>
        <v>4</v>
      </c>
      <c r="DD46" s="4" t="str">
        <f>IFERROR(VLOOKUP(CS46,General!R:S,2,FALSE),"")</f>
        <v>F</v>
      </c>
      <c r="DE46" s="4" t="str">
        <f>IFERROR(VLOOKUP(CT46,General!R:S,2,FALSE),"")</f>
        <v>BH</v>
      </c>
      <c r="DF46" s="4" t="str">
        <f>IFERROR(VLOOKUP(CU46,General!R:S,2,FALSE),"")</f>
        <v>BR</v>
      </c>
      <c r="DG46" s="4" t="str">
        <f>IFERROR(VLOOKUP(CV46,General!R:S,2,FALSE),"")</f>
        <v>CB</v>
      </c>
      <c r="DH46" s="4">
        <f ca="1">IF(CS46="",-1,COUNTIF(INDIRECT(DD46&amp;$CQ$10):INDIRECT(DD46&amp;CQ46),"Y"))</f>
        <v>2</v>
      </c>
      <c r="DI46" s="4">
        <f ca="1">IF(CT46="",-1,COUNTIF(INDIRECT(DE46&amp;$CQ$10):INDIRECT(DE46&amp;CQ46),"Y"))</f>
        <v>4</v>
      </c>
      <c r="DJ46" s="4">
        <f ca="1">IF(CU46="",-1,COUNTIF(INDIRECT(DF46&amp;$CQ$10):INDIRECT(DF46&amp;CQ46),"Y"))</f>
        <v>5</v>
      </c>
      <c r="DK46" s="4">
        <f ca="1">IF(CV46="",-1,COUNTIF(INDIRECT(DG46&amp;$CQ$10):INDIRECT(DG46&amp;CQ46),"Y"))</f>
        <v>5</v>
      </c>
      <c r="DL46" s="4" t="str" cm="1">
        <f t="array" aca="1" ref="DL46" ca="1">IFERROR(INDEX($CS$46:$CV$46,_xlfn.AGGREGATE(15,6,COLUMN($CS$46:$CV$46)-COLUMN($CR$46)/($DH$46:$DK$46=MAX($DH$46:$DK$46)),COLUMNS($CS$46:CS46))),"")</f>
        <v>BN</v>
      </c>
      <c r="DM46" s="4" t="str" cm="1">
        <f t="array" aca="1" ref="DM46" ca="1">IFERROR(INDEX($CS$46:$CV$46,_xlfn.AGGREGATE(15,6,COLUMN($CS$46:$CV$46)-COLUMN($CR$46)/($DH$46:$DK$46=MAX($DH$46:$DK$46)),COLUMNS($CS$46:CT46))),"")</f>
        <v>BX</v>
      </c>
      <c r="DN46" s="4" t="str" cm="1">
        <f t="array" aca="1" ref="DN46" ca="1">IFERROR(INDEX($CS$46:$CV$46,_xlfn.AGGREGATE(15,6,COLUMN($CS$46:$CV$46)-COLUMN($CR$46)/($DH$46:$DK$46=MAX($DH$46:$DK$46)),COLUMNS($CS$46:CU46))),"")</f>
        <v/>
      </c>
      <c r="DO46" s="4" t="str" cm="1">
        <f t="array" aca="1" ref="DO46" ca="1">IFERROR(INDEX($CS$46:$CV$46,_xlfn.AGGREGATE(15,6,COLUMN($CS$46:$CV$46)-COLUMN($CR$46)/($DH$46:$DK$46=MAX($DH$46:$DK$46)),COLUMNS($CS$46:CV46))),"")</f>
        <v/>
      </c>
      <c r="DP46" s="1">
        <f t="shared" ca="1" si="12"/>
        <v>2</v>
      </c>
      <c r="DQ46" s="75">
        <f t="shared" ca="1" si="13"/>
        <v>4</v>
      </c>
      <c r="DR46" s="4" t="str">
        <f t="shared" ca="1" si="14"/>
        <v>BX</v>
      </c>
      <c r="DS46" s="1" t="str">
        <f t="shared" si="9"/>
        <v>F46</v>
      </c>
    </row>
    <row r="47" spans="1:123" ht="26.25" customHeight="1" thickBot="1">
      <c r="A47" s="1">
        <v>38</v>
      </c>
      <c r="B47" s="38" t="str">
        <f>'H1 | Hedge 1 | (BTC)1'!B47</f>
        <v/>
      </c>
      <c r="C47" s="25" t="str">
        <f>'H1 | Hedge 1 | (BTC)1'!C47</f>
        <v/>
      </c>
      <c r="D47" s="25" t="str">
        <f>'H1 | Hedge 1 | (BTC)1'!H47</f>
        <v/>
      </c>
      <c r="E47" s="25" t="str">
        <f>'H1 | Hedge 1 | (BTC)1'!O47</f>
        <v/>
      </c>
      <c r="F47" s="25" t="str">
        <f>IF(AH47="","",IF('H1 | Hedge 1 | (BTC)1'!X47="W","Y",IF('H1 | Hedge 1 | (BTC)1'!X47="L","N","")))</f>
        <v/>
      </c>
      <c r="G47" s="25" t="str">
        <f>'H1 | Hedge 1 | (BTC)1'!AM47</f>
        <v/>
      </c>
      <c r="H47" s="25" t="str">
        <f>'H1 | Hedge 1 | (BTC)1'!S47</f>
        <v/>
      </c>
      <c r="I47" s="39" t="str">
        <f>'H1 | Hedge 1 | (BTC)1'!U47</f>
        <v/>
      </c>
      <c r="J47" s="55"/>
      <c r="K47" s="55"/>
      <c r="L47" s="38" t="str">
        <f>'H2 | Hedge 2 | (BDC)2'!B47</f>
        <v/>
      </c>
      <c r="M47" s="25" t="str">
        <f>'H2 | Hedge 2 | (BDC)2'!C47</f>
        <v/>
      </c>
      <c r="N47" s="25" t="str">
        <f>'H2 | Hedge 2 | (BDC)2'!H47</f>
        <v/>
      </c>
      <c r="O47" s="25" t="str">
        <f>'H2 | Hedge 2 | (BDC)2'!O47</f>
        <v/>
      </c>
      <c r="P47" s="25" t="str">
        <f>IF(AH47="","",IF('H2 | Hedge 2 | (BDC)2'!X47="W","Y",IF('H2 | Hedge 2 | (BDC)2'!X47="L","N","")))</f>
        <v/>
      </c>
      <c r="Q47" s="25" t="str">
        <f>'H2 | Hedge 2 | (BDC)2'!AM47</f>
        <v/>
      </c>
      <c r="R47" s="25" t="str">
        <f>'H2 | Hedge 2 | (BDC)2'!S47</f>
        <v/>
      </c>
      <c r="S47" s="39" t="str">
        <f>'H2 | Hedge 2 | (BDC)2'!U47</f>
        <v/>
      </c>
      <c r="T47" s="55"/>
      <c r="U47" s="55"/>
      <c r="V47" s="35" t="str">
        <f>'H3 | Hedge 2 | (BDC)1'!B47</f>
        <v/>
      </c>
      <c r="W47" s="36" t="str">
        <f>'H3 | Hedge 2 | (BDC)1'!C47</f>
        <v/>
      </c>
      <c r="X47" s="36" t="str">
        <f>'H3 | Hedge 2 | (BDC)1'!H47</f>
        <v/>
      </c>
      <c r="Y47" s="36" t="str">
        <f>'H3 | Hedge 2 | (BDC)1'!O47</f>
        <v/>
      </c>
      <c r="Z47" s="36" t="str">
        <f>IF(AH47="","",IF('H3 | Hedge 2 | (BDC)1'!X47="W","Y",IF('H3 | Hedge 2 | (BDC)1'!X47="L","N","")))</f>
        <v/>
      </c>
      <c r="AA47" s="36" t="str">
        <f>'H3 | Hedge 2 | (BDC)1'!AM47</f>
        <v/>
      </c>
      <c r="AB47" s="36" t="str">
        <f>'H3 | Hedge 2 | (BDC)1'!S47</f>
        <v/>
      </c>
      <c r="AC47" s="37" t="str">
        <f>'H3 | Hedge 2 | (BDC)1'!U47</f>
        <v/>
      </c>
      <c r="AD47" s="55"/>
      <c r="AE47" s="55"/>
      <c r="AF47" s="55"/>
      <c r="AG47" s="55"/>
      <c r="AH47" s="132"/>
      <c r="AI47" s="107"/>
      <c r="AJ47" s="104" t="str" cm="1">
        <f t="array" aca="1" ref="AJ47" ca="1">IF(AH46="","",INDIRECT(VLOOKUP(DB47,General!X:Y,2,FALSE)&amp;CQ47))</f>
        <v/>
      </c>
      <c r="AK47" s="70" t="str">
        <f t="shared" si="30"/>
        <v/>
      </c>
      <c r="AL47" s="70" t="str">
        <f>IF(AH46="","",VLOOKUP(DB47,General!U:V,2,FALSE))</f>
        <v/>
      </c>
      <c r="AM47" s="64" t="str" cm="1">
        <f t="array" aca="1" ref="AM47" ca="1">IF(AH46="","",INDIRECT(DB47&amp;CQ47))</f>
        <v/>
      </c>
      <c r="AN47" s="25" t="str">
        <f t="shared" si="27"/>
        <v/>
      </c>
      <c r="AO47" s="25" t="str">
        <f t="shared" si="31"/>
        <v/>
      </c>
      <c r="AP47" s="39" t="str">
        <f t="shared" si="28"/>
        <v/>
      </c>
      <c r="AQ47" s="55"/>
      <c r="AR47" s="55"/>
      <c r="AS47" s="55"/>
      <c r="AT47" s="35" t="str">
        <f>'H4 | Hedge 2 | (BDC)3'!B47</f>
        <v/>
      </c>
      <c r="AU47" s="36" t="str">
        <f>'H4 | Hedge 2 | (BDC)3'!C47</f>
        <v/>
      </c>
      <c r="AV47" s="36" t="str">
        <f>'H4 | Hedge 2 | (BDC)3'!H47</f>
        <v/>
      </c>
      <c r="AW47" s="36" t="str">
        <f>'H4 | Hedge 2 | (BDC)3'!O47</f>
        <v/>
      </c>
      <c r="AX47" s="36" t="str">
        <f>IF(AH47="","",IF('H4 | Hedge 2 | (BDC)3'!X47="W","Y",IF('H4 | Hedge 2 | (BDC)3'!X47="L","N","")))</f>
        <v/>
      </c>
      <c r="AY47" s="36" t="str">
        <f>'H4 | Hedge 2 | (BDC)3'!AM47</f>
        <v/>
      </c>
      <c r="AZ47" s="36" t="str">
        <f>'H4 | Hedge 2 | (BDC)3'!S47</f>
        <v/>
      </c>
      <c r="BA47" s="37" t="str">
        <f>'H4 | Hedge 2 | (BDC)3'!U47</f>
        <v/>
      </c>
      <c r="BB47" s="55"/>
      <c r="BC47" s="55"/>
      <c r="BD47" s="35" t="str">
        <f>'H5 | Hedge 1 | (BTC)2'!B47</f>
        <v/>
      </c>
      <c r="BE47" s="36" t="str">
        <f>'H5 | Hedge 1 | (BTC)2'!C47</f>
        <v/>
      </c>
      <c r="BF47" s="36" t="str">
        <f>'H5 | Hedge 1 | (BTC)2'!H47</f>
        <v/>
      </c>
      <c r="BG47" s="36" t="str">
        <f>'H5 | Hedge 1 | (BTC)2'!O47</f>
        <v/>
      </c>
      <c r="BH47" s="36" t="str">
        <f>IF(AH47="","",IF('H5 | Hedge 1 | (BTC)2'!X47="W","Y",IF('H5 | Hedge 1 | (BTC)2'!X47="L","N","")))</f>
        <v/>
      </c>
      <c r="BI47" s="36" t="str">
        <f>'H5 | Hedge 1 | (BTC)2'!AM47</f>
        <v/>
      </c>
      <c r="BJ47" s="36" t="str">
        <f>'H5 | Hedge 1 | (BTC)2'!S47</f>
        <v/>
      </c>
      <c r="BK47" s="37" t="str">
        <f>'H5 | Hedge 1 | (BTC)2'!U47</f>
        <v/>
      </c>
      <c r="BL47" s="55"/>
      <c r="BM47" s="55"/>
      <c r="BN47" s="35" t="str">
        <f>'H6 | Hedge 1 | (BTC)3'!B47</f>
        <v/>
      </c>
      <c r="BO47" s="36" t="str">
        <f>'H6 | Hedge 1 | (BTC)3'!C47</f>
        <v/>
      </c>
      <c r="BP47" s="36" t="str">
        <f>'H6 | Hedge 1 | (BTC)3'!H47</f>
        <v/>
      </c>
      <c r="BQ47" s="36" t="str">
        <f>'H6 | Hedge 1 | (BTC)3'!O47</f>
        <v/>
      </c>
      <c r="BR47" s="36" t="str">
        <f>IF(AH47="","",IF('H6 | Hedge 1 | (BTC)3'!X47="W","Y",IF('H6 | Hedge 1 | (BTC)3'!X47="L","N","")))</f>
        <v/>
      </c>
      <c r="BS47" s="36" t="str">
        <f>'H6 | Hedge 1 | (BTC)3'!AM47</f>
        <v/>
      </c>
      <c r="BT47" s="36" t="str">
        <f>'H6 | Hedge 1 | (BTC)3'!S47</f>
        <v/>
      </c>
      <c r="BU47" s="37" t="str">
        <f>'H6 | Hedge 1 | (BTC)3'!U47</f>
        <v/>
      </c>
      <c r="BV47" s="55"/>
      <c r="BW47" s="55"/>
      <c r="BX47" s="38" t="str">
        <f>'Hedge 7 | (BM1D)2'!B47</f>
        <v/>
      </c>
      <c r="BY47" s="25" t="str">
        <f>'Hedge 7 | (BM1D)2'!C47</f>
        <v/>
      </c>
      <c r="BZ47" s="25" t="str">
        <f>'Hedge 7 | (BM1D)2'!H47</f>
        <v/>
      </c>
      <c r="CA47" s="25" t="str">
        <f>'Hedge 7 | (BM1D)2'!O47</f>
        <v/>
      </c>
      <c r="CB47" s="25" t="str">
        <f>IF(AH47="","",IF('Hedge 7 | (BM1D)2'!X47="W","Y",IF('Hedge 7 | (BM1D)2'!X47="L","N","")))</f>
        <v/>
      </c>
      <c r="CC47" s="25" t="str">
        <f>'Hedge 7 | (BM1D)2'!AM47</f>
        <v/>
      </c>
      <c r="CD47" s="25" t="str">
        <f>'Hedge 7 | (BM1D)2'!S47</f>
        <v/>
      </c>
      <c r="CE47" s="39" t="str">
        <f>'Hedge 7 | (BM1D)2'!U47</f>
        <v/>
      </c>
      <c r="CF47" s="55"/>
      <c r="CG47" s="55"/>
      <c r="CH47" s="1" t="e">
        <f>IF(AN47="",0,IFERROR(VLOOKUP(AN42&amp;AN43&amp;AN44&amp;AN45&amp;AN46&amp;AN47,General!I:J,2,FALSE),0))+AO46</f>
        <v>#VALUE!</v>
      </c>
      <c r="CI47" s="1">
        <v>-1000</v>
      </c>
      <c r="CJ47" s="1" t="str">
        <f t="shared" si="29"/>
        <v/>
      </c>
      <c r="CK47" s="1" t="str">
        <f t="shared" si="6"/>
        <v/>
      </c>
      <c r="CL47" s="1" t="str">
        <f t="shared" si="7"/>
        <v/>
      </c>
      <c r="CM47" s="1">
        <v>-1000</v>
      </c>
      <c r="CN47" s="1">
        <v>-1000</v>
      </c>
      <c r="CO47" s="1">
        <v>-1000</v>
      </c>
      <c r="CP47" s="1" t="str">
        <f t="shared" ca="1" si="33"/>
        <v>BX</v>
      </c>
      <c r="CQ47" s="1">
        <v>47</v>
      </c>
      <c r="CR47" s="1">
        <f t="shared" si="16"/>
        <v>42</v>
      </c>
      <c r="CS47" s="4" t="str" cm="1">
        <f t="array" ref="CS47">IFERROR(INDEX($CI$4:$CO$4,_xlfn.AGGREGATE(15,6,COLUMN($CI$4:$CO$4)-COLUMN($CH$1)/($CI$47:$CO$47=MAX($CI$47:$CO$47)),COLUMNS($CO$4:CO4))),"")</f>
        <v>B</v>
      </c>
      <c r="CT47" s="4" t="str" cm="1">
        <f t="array" ref="CT47">IFERROR(INDEX($CI$4:$CO$4,_xlfn.AGGREGATE(15,6,COLUMN($CI$4:$CO$4)-COLUMN($CH$1)/($CI$47:$CO$47=MAX($CI$47:$CO$47)),COLUMNS($CO$4:CP4))),"")</f>
        <v>BD</v>
      </c>
      <c r="CU47" s="4" t="str" cm="1">
        <f t="array" ref="CU47">IFERROR(INDEX($CI$4:$CO$4,_xlfn.AGGREGATE(15,6,COLUMN($CI$4:$CO$4)-COLUMN($CH$1)/($CI$47:$CO$47=MAX($CI$47:$CO$47)),COLUMNS($CO$4:CQ4))),"")</f>
        <v>BN</v>
      </c>
      <c r="CV47" s="4" t="str" cm="1">
        <f t="array" ref="CV47">IFERROR(INDEX($CI$4:$CO$4,_xlfn.AGGREGATE(15,6,COLUMN($CI$4:$CO$4)-COLUMN($CH$1)/($CI$47:$CO$47=MAX($CI$47:$CO$47)),COLUMNS($CO$4:CR4))),"")</f>
        <v>BX</v>
      </c>
      <c r="CW47" s="1" t="str">
        <f t="shared" ca="1" si="10"/>
        <v>BX</v>
      </c>
      <c r="DA47" s="1" t="str">
        <f t="shared" ca="1" si="11"/>
        <v>R</v>
      </c>
      <c r="DB47" s="1" t="str">
        <f t="shared" ca="1" si="15"/>
        <v>BX</v>
      </c>
      <c r="DD47" s="4" t="str">
        <f>IFERROR(VLOOKUP(CS47,General!R:S,2,FALSE),"")</f>
        <v>F</v>
      </c>
      <c r="DE47" s="4" t="str">
        <f>IFERROR(VLOOKUP(CT47,General!R:S,2,FALSE),"")</f>
        <v>BH</v>
      </c>
      <c r="DF47" s="4" t="str">
        <f>IFERROR(VLOOKUP(CU47,General!R:S,2,FALSE),"")</f>
        <v>BR</v>
      </c>
      <c r="DG47" s="4" t="str">
        <f>IFERROR(VLOOKUP(CV47,General!R:S,2,FALSE),"")</f>
        <v>CB</v>
      </c>
      <c r="DH47" s="4">
        <f ca="1">IF(CS47="",-1,COUNTIF(INDIRECT(DD47&amp;$CQ$10):INDIRECT(DD47&amp;CQ47),"Y"))</f>
        <v>2</v>
      </c>
      <c r="DI47" s="4">
        <f ca="1">IF(CT47="",-1,COUNTIF(INDIRECT(DE47&amp;$CQ$10):INDIRECT(DE47&amp;CQ47),"Y"))</f>
        <v>4</v>
      </c>
      <c r="DJ47" s="4">
        <f ca="1">IF(CU47="",-1,COUNTIF(INDIRECT(DF47&amp;$CQ$10):INDIRECT(DF47&amp;CQ47),"Y"))</f>
        <v>5</v>
      </c>
      <c r="DK47" s="4">
        <f ca="1">IF(CV47="",-1,COUNTIF(INDIRECT(DG47&amp;$CQ$10):INDIRECT(DG47&amp;CQ47),"Y"))</f>
        <v>5</v>
      </c>
      <c r="DL47" s="4" t="str" cm="1">
        <f t="array" aca="1" ref="DL47" ca="1">IFERROR(INDEX($CS$47:$CV$47,_xlfn.AGGREGATE(15,6,COLUMN($CS$47:$CV$47)-COLUMN($CR$47)/($DH$47:$DK$47=MAX($DH$47:$DK$47)),COLUMNS($CS$47:CS47))),"")</f>
        <v>BN</v>
      </c>
      <c r="DM47" s="4" t="str" cm="1">
        <f t="array" aca="1" ref="DM47" ca="1">IFERROR(INDEX($CS$47:$CV$47,_xlfn.AGGREGATE(15,6,COLUMN($CS$47:$CV$47)-COLUMN($CR$47)/($DH$47:$DK$47=MAX($DH$47:$DK$47)),COLUMNS($CS$47:CT47))),"")</f>
        <v>BX</v>
      </c>
      <c r="DN47" s="4" t="str" cm="1">
        <f t="array" aca="1" ref="DN47" ca="1">IFERROR(INDEX($CS$47:$CV$47,_xlfn.AGGREGATE(15,6,COLUMN($CS$47:$CV$47)-COLUMN($CR$47)/($DH$47:$DK$47=MAX($DH$47:$DK$47)),COLUMNS($CS$47:CU47))),"")</f>
        <v/>
      </c>
      <c r="DO47" s="4" t="str" cm="1">
        <f t="array" aca="1" ref="DO47" ca="1">IFERROR(INDEX($CS$47:$CV$47,_xlfn.AGGREGATE(15,6,COLUMN($CS$47:$CV$47)-COLUMN($CR$47)/($DH$47:$DK$47=MAX($DH$47:$DK$47)),COLUMNS($CS$47:CV47))),"")</f>
        <v/>
      </c>
      <c r="DP47" s="1">
        <f t="shared" ca="1" si="12"/>
        <v>2</v>
      </c>
      <c r="DQ47" s="75">
        <f t="shared" ca="1" si="13"/>
        <v>0</v>
      </c>
      <c r="DR47" s="4" t="str">
        <f t="shared" ca="1" si="14"/>
        <v>BX</v>
      </c>
      <c r="DS47" s="1" t="str">
        <f t="shared" si="9"/>
        <v>F47</v>
      </c>
    </row>
    <row r="48" spans="1:123" ht="26.25" customHeight="1" thickBot="1">
      <c r="A48" s="1">
        <v>39</v>
      </c>
      <c r="B48" s="38" t="str">
        <f>'H1 | Hedge 1 | (BTC)1'!B48</f>
        <v/>
      </c>
      <c r="C48" s="25" t="str">
        <f>'H1 | Hedge 1 | (BTC)1'!C48</f>
        <v/>
      </c>
      <c r="D48" s="25" t="str">
        <f>'H1 | Hedge 1 | (BTC)1'!H48</f>
        <v/>
      </c>
      <c r="E48" s="25" t="str">
        <f>'H1 | Hedge 1 | (BTC)1'!O48</f>
        <v/>
      </c>
      <c r="F48" s="25" t="str">
        <f>IF(AH48="","",IF('H1 | Hedge 1 | (BTC)1'!X48="W","Y",IF('H1 | Hedge 1 | (BTC)1'!X48="L","N","")))</f>
        <v/>
      </c>
      <c r="G48" s="25" t="str">
        <f>'H1 | Hedge 1 | (BTC)1'!AM48</f>
        <v/>
      </c>
      <c r="H48" s="25" t="str">
        <f>'H1 | Hedge 1 | (BTC)1'!S48</f>
        <v/>
      </c>
      <c r="I48" s="39" t="str">
        <f>'H1 | Hedge 1 | (BTC)1'!U48</f>
        <v/>
      </c>
      <c r="J48" s="55"/>
      <c r="K48" s="55"/>
      <c r="L48" s="38" t="str">
        <f>'H2 | Hedge 2 | (BDC)2'!B48</f>
        <v/>
      </c>
      <c r="M48" s="25" t="str">
        <f>'H2 | Hedge 2 | (BDC)2'!C48</f>
        <v/>
      </c>
      <c r="N48" s="25" t="str">
        <f>'H2 | Hedge 2 | (BDC)2'!H48</f>
        <v/>
      </c>
      <c r="O48" s="25" t="str">
        <f>'H2 | Hedge 2 | (BDC)2'!O48</f>
        <v/>
      </c>
      <c r="P48" s="25" t="str">
        <f>IF(AH48="","",IF('H2 | Hedge 2 | (BDC)2'!X48="W","Y",IF('H2 | Hedge 2 | (BDC)2'!X48="L","N","")))</f>
        <v/>
      </c>
      <c r="Q48" s="25" t="str">
        <f>'H2 | Hedge 2 | (BDC)2'!AM48</f>
        <v/>
      </c>
      <c r="R48" s="25" t="str">
        <f>'H2 | Hedge 2 | (BDC)2'!S48</f>
        <v/>
      </c>
      <c r="S48" s="39" t="str">
        <f>'H2 | Hedge 2 | (BDC)2'!U48</f>
        <v/>
      </c>
      <c r="T48" s="55"/>
      <c r="U48" s="55"/>
      <c r="V48" s="35" t="str">
        <f>'H3 | Hedge 2 | (BDC)1'!B48</f>
        <v/>
      </c>
      <c r="W48" s="36" t="str">
        <f>'H3 | Hedge 2 | (BDC)1'!C48</f>
        <v/>
      </c>
      <c r="X48" s="36" t="str">
        <f>'H3 | Hedge 2 | (BDC)1'!H48</f>
        <v/>
      </c>
      <c r="Y48" s="36" t="str">
        <f>'H3 | Hedge 2 | (BDC)1'!O48</f>
        <v/>
      </c>
      <c r="Z48" s="36" t="str">
        <f>IF(AH48="","",IF('H3 | Hedge 2 | (BDC)1'!X48="W","Y",IF('H3 | Hedge 2 | (BDC)1'!X48="L","N","")))</f>
        <v/>
      </c>
      <c r="AA48" s="36" t="str">
        <f>'H3 | Hedge 2 | (BDC)1'!AM48</f>
        <v/>
      </c>
      <c r="AB48" s="36" t="str">
        <f>'H3 | Hedge 2 | (BDC)1'!S48</f>
        <v/>
      </c>
      <c r="AC48" s="37" t="str">
        <f>'H3 | Hedge 2 | (BDC)1'!U48</f>
        <v/>
      </c>
      <c r="AD48" s="55"/>
      <c r="AE48" s="55"/>
      <c r="AF48" s="55"/>
      <c r="AG48" s="55"/>
      <c r="AH48" s="126"/>
      <c r="AI48" s="107"/>
      <c r="AJ48" s="104" t="str" cm="1">
        <f t="array" aca="1" ref="AJ48" ca="1">IF(AH47="","",INDIRECT(VLOOKUP(DB48,General!X:Y,2,FALSE)&amp;CQ48))</f>
        <v/>
      </c>
      <c r="AK48" s="70" t="str">
        <f t="shared" si="30"/>
        <v/>
      </c>
      <c r="AL48" s="70" t="str">
        <f>IF(AH47="","",VLOOKUP(DB48,General!U:V,2,FALSE))</f>
        <v/>
      </c>
      <c r="AM48" s="64" t="str" cm="1">
        <f t="array" aca="1" ref="AM48" ca="1">IF(AH47="","",INDIRECT(DB48&amp;CQ48))</f>
        <v/>
      </c>
      <c r="AN48" s="25" t="str">
        <f t="shared" si="27"/>
        <v/>
      </c>
      <c r="AO48" s="25" t="str">
        <f t="shared" si="31"/>
        <v/>
      </c>
      <c r="AP48" s="39" t="str">
        <f t="shared" si="28"/>
        <v/>
      </c>
      <c r="AQ48" s="55"/>
      <c r="AR48" s="55"/>
      <c r="AS48" s="55"/>
      <c r="AT48" s="35" t="str">
        <f>'H4 | Hedge 2 | (BDC)3'!B48</f>
        <v/>
      </c>
      <c r="AU48" s="36" t="str">
        <f>'H4 | Hedge 2 | (BDC)3'!C48</f>
        <v/>
      </c>
      <c r="AV48" s="36" t="str">
        <f>'H4 | Hedge 2 | (BDC)3'!H48</f>
        <v/>
      </c>
      <c r="AW48" s="36" t="str">
        <f>'H4 | Hedge 2 | (BDC)3'!O48</f>
        <v/>
      </c>
      <c r="AX48" s="36" t="str">
        <f>IF(AH48="","",IF('H4 | Hedge 2 | (BDC)3'!X48="W","Y",IF('H4 | Hedge 2 | (BDC)3'!X48="L","N","")))</f>
        <v/>
      </c>
      <c r="AY48" s="36" t="str">
        <f>'H4 | Hedge 2 | (BDC)3'!AM48</f>
        <v/>
      </c>
      <c r="AZ48" s="36" t="str">
        <f>'H4 | Hedge 2 | (BDC)3'!S48</f>
        <v/>
      </c>
      <c r="BA48" s="37" t="str">
        <f>'H4 | Hedge 2 | (BDC)3'!U48</f>
        <v/>
      </c>
      <c r="BB48" s="55"/>
      <c r="BC48" s="55"/>
      <c r="BD48" s="35" t="str">
        <f>'H5 | Hedge 1 | (BTC)2'!B48</f>
        <v/>
      </c>
      <c r="BE48" s="36" t="str">
        <f>'H5 | Hedge 1 | (BTC)2'!C48</f>
        <v/>
      </c>
      <c r="BF48" s="36" t="str">
        <f>'H5 | Hedge 1 | (BTC)2'!H48</f>
        <v/>
      </c>
      <c r="BG48" s="36" t="str">
        <f>'H5 | Hedge 1 | (BTC)2'!O48</f>
        <v/>
      </c>
      <c r="BH48" s="36" t="str">
        <f>IF(AH48="","",IF('H5 | Hedge 1 | (BTC)2'!X48="W","Y",IF('H5 | Hedge 1 | (BTC)2'!X48="L","N","")))</f>
        <v/>
      </c>
      <c r="BI48" s="36" t="str">
        <f>'H5 | Hedge 1 | (BTC)2'!AM48</f>
        <v/>
      </c>
      <c r="BJ48" s="36" t="str">
        <f>'H5 | Hedge 1 | (BTC)2'!S48</f>
        <v/>
      </c>
      <c r="BK48" s="37" t="str">
        <f>'H5 | Hedge 1 | (BTC)2'!U48</f>
        <v/>
      </c>
      <c r="BL48" s="55"/>
      <c r="BM48" s="55"/>
      <c r="BN48" s="35" t="str">
        <f>'H6 | Hedge 1 | (BTC)3'!B48</f>
        <v/>
      </c>
      <c r="BO48" s="36" t="str">
        <f>'H6 | Hedge 1 | (BTC)3'!C48</f>
        <v/>
      </c>
      <c r="BP48" s="36" t="str">
        <f>'H6 | Hedge 1 | (BTC)3'!H48</f>
        <v/>
      </c>
      <c r="BQ48" s="36" t="str">
        <f>'H6 | Hedge 1 | (BTC)3'!O48</f>
        <v/>
      </c>
      <c r="BR48" s="36" t="str">
        <f>IF(AH48="","",IF('H6 | Hedge 1 | (BTC)3'!X48="W","Y",IF('H6 | Hedge 1 | (BTC)3'!X48="L","N","")))</f>
        <v/>
      </c>
      <c r="BS48" s="36" t="str">
        <f>'H6 | Hedge 1 | (BTC)3'!AM48</f>
        <v/>
      </c>
      <c r="BT48" s="36" t="str">
        <f>'H6 | Hedge 1 | (BTC)3'!S48</f>
        <v/>
      </c>
      <c r="BU48" s="37" t="str">
        <f>'H6 | Hedge 1 | (BTC)3'!U48</f>
        <v/>
      </c>
      <c r="BV48" s="55"/>
      <c r="BW48" s="55"/>
      <c r="BX48" s="38" t="str">
        <f>'Hedge 7 | (BM1D)2'!B48</f>
        <v/>
      </c>
      <c r="BY48" s="25" t="str">
        <f>'Hedge 7 | (BM1D)2'!C48</f>
        <v/>
      </c>
      <c r="BZ48" s="25" t="str">
        <f>'Hedge 7 | (BM1D)2'!H48</f>
        <v/>
      </c>
      <c r="CA48" s="25" t="str">
        <f>'Hedge 7 | (BM1D)2'!O48</f>
        <v/>
      </c>
      <c r="CB48" s="25" t="str">
        <f>IF(AH48="","",IF('Hedge 7 | (BM1D)2'!X48="W","Y",IF('Hedge 7 | (BM1D)2'!X48="L","N","")))</f>
        <v/>
      </c>
      <c r="CC48" s="25" t="str">
        <f>'Hedge 7 | (BM1D)2'!AM48</f>
        <v/>
      </c>
      <c r="CD48" s="25" t="str">
        <f>'Hedge 7 | (BM1D)2'!S48</f>
        <v/>
      </c>
      <c r="CE48" s="39" t="str">
        <f>'Hedge 7 | (BM1D)2'!U48</f>
        <v/>
      </c>
      <c r="CF48" s="55"/>
      <c r="CG48" s="55"/>
      <c r="CH48" s="1" t="e">
        <f>IF(AN48="",0,IFERROR(VLOOKUP(AN43&amp;AN44&amp;AN45&amp;AN46&amp;AN47&amp;AN48,General!I:J,2,FALSE),0))+AO47</f>
        <v>#VALUE!</v>
      </c>
      <c r="CI48" s="1">
        <v>-1000</v>
      </c>
      <c r="CJ48" s="1" t="str">
        <f t="shared" si="29"/>
        <v/>
      </c>
      <c r="CK48" s="1" t="str">
        <f t="shared" si="6"/>
        <v/>
      </c>
      <c r="CL48" s="1" t="str">
        <f t="shared" si="7"/>
        <v/>
      </c>
      <c r="CM48" s="1">
        <v>-1000</v>
      </c>
      <c r="CN48" s="1">
        <v>-1000</v>
      </c>
      <c r="CO48" s="1">
        <v>-1000</v>
      </c>
      <c r="CP48" s="1" t="str">
        <f t="shared" ca="1" si="33"/>
        <v>BX</v>
      </c>
      <c r="CQ48" s="1">
        <v>48</v>
      </c>
      <c r="CR48" s="1">
        <f t="shared" si="16"/>
        <v>43</v>
      </c>
      <c r="CS48" s="4" t="str" cm="1">
        <f t="array" ref="CS48">IFERROR(INDEX($CI$4:$CO$4,_xlfn.AGGREGATE(15,6,COLUMN($CI$4:$CO$4)-COLUMN($CH$1)/($CI$48:$CO$48=MAX($CI$48:$CO$48)),COLUMNS($CO$4:CO4))),"")</f>
        <v>B</v>
      </c>
      <c r="CT48" s="4" t="str" cm="1">
        <f t="array" ref="CT48">IFERROR(INDEX($CI$4:$CO$4,_xlfn.AGGREGATE(15,6,COLUMN($CI$4:$CO$4)-COLUMN($CH$1)/($CI$48:$CO$48=MAX($CI$48:$CO$48)),COLUMNS($CO$4:CP4))),"")</f>
        <v>BD</v>
      </c>
      <c r="CU48" s="4" t="str" cm="1">
        <f t="array" ref="CU48">IFERROR(INDEX($CI$4:$CO$4,_xlfn.AGGREGATE(15,6,COLUMN($CI$4:$CO$4)-COLUMN($CH$1)/($CI$48:$CO$48=MAX($CI$48:$CO$48)),COLUMNS($CO$4:CQ4))),"")</f>
        <v>BN</v>
      </c>
      <c r="CV48" s="4" t="str" cm="1">
        <f t="array" ref="CV48">IFERROR(INDEX($CI$4:$CO$4,_xlfn.AGGREGATE(15,6,COLUMN($CI$4:$CO$4)-COLUMN($CH$1)/($CI$48:$CO$48=MAX($CI$48:$CO$48)),COLUMNS($CO$4:CR4))),"")</f>
        <v>BX</v>
      </c>
      <c r="CW48" s="1" t="str">
        <f t="shared" ca="1" si="10"/>
        <v>BX</v>
      </c>
      <c r="CX48" s="1" t="str" cm="1">
        <f t="array" ref="CX48">IFERROR(INDEX($CS$49:$CV$49,_xlfn.AGGREGATE(15,6,COLUMN($CS$49:$CV$49)-COLUMN($CR$49)/($CS$48:$CV$48=MAX($CS$48:$CV$48)),COLUMNS($CS$49:CT49
))),"")</f>
        <v/>
      </c>
      <c r="CY48" s="1" t="str" cm="1">
        <f t="array" ref="CY48">IFERROR(INDEX($CS$49:$CV$49,_xlfn.AGGREGATE(15,6,COLUMN($CS$49:$CV$49)-COLUMN($CR$49)/($CS$48:$CV$48=MAX($CS$48:$CV$48)),COLUMNS($CS$49:CU49
))),"")</f>
        <v/>
      </c>
      <c r="CZ48" s="1" t="str" cm="1">
        <f t="array" ref="CZ48">IFERROR(INDEX($CS$49:$CV$49,_xlfn.AGGREGATE(15,6,COLUMN($CS$49:$CV$49)-COLUMN($CR$49)/($CS$48:$CV$48=MAX($CS$48:$CV$48)),COLUMNS($CS$49:CV49
))),"")</f>
        <v/>
      </c>
      <c r="DA48" s="1" t="str">
        <f t="shared" ca="1" si="11"/>
        <v>R</v>
      </c>
      <c r="DB48" s="1" t="str">
        <f t="shared" ca="1" si="15"/>
        <v>BX</v>
      </c>
      <c r="DD48" s="4" t="str">
        <f>IFERROR(VLOOKUP(CS48,General!R:S,2,FALSE),"")</f>
        <v>F</v>
      </c>
      <c r="DE48" s="4" t="str">
        <f>IFERROR(VLOOKUP(CT48,General!R:S,2,FALSE),"")</f>
        <v>BH</v>
      </c>
      <c r="DF48" s="4" t="str">
        <f>IFERROR(VLOOKUP(CU48,General!R:S,2,FALSE),"")</f>
        <v>BR</v>
      </c>
      <c r="DG48" s="4" t="str">
        <f>IFERROR(VLOOKUP(CV48,General!R:S,2,FALSE),"")</f>
        <v>CB</v>
      </c>
      <c r="DH48" s="4">
        <f ca="1">IF(CS48="",-1,COUNTIF(INDIRECT(DD48&amp;$CQ$10):INDIRECT(DD48&amp;CQ48),"Y"))</f>
        <v>2</v>
      </c>
      <c r="DI48" s="4">
        <f ca="1">IF(CT48="",-1,COUNTIF(INDIRECT(DE48&amp;$CQ$10):INDIRECT(DE48&amp;CQ48),"Y"))</f>
        <v>4</v>
      </c>
      <c r="DJ48" s="4">
        <f ca="1">IF(CU48="",-1,COUNTIF(INDIRECT(DF48&amp;$CQ$10):INDIRECT(DF48&amp;CQ48),"Y"))</f>
        <v>5</v>
      </c>
      <c r="DK48" s="4">
        <f ca="1">IF(CV48="",-1,COUNTIF(INDIRECT(DG48&amp;$CQ$10):INDIRECT(DG48&amp;CQ48),"Y"))</f>
        <v>5</v>
      </c>
      <c r="DL48" s="4" t="str" cm="1">
        <f t="array" aca="1" ref="DL48" ca="1">IFERROR(INDEX($CS$48:$CV$48,_xlfn.AGGREGATE(15,6,COLUMN($CS$48:$CV$48)-COLUMN($CR$48)/($DH$48:$DK$48=MAX($DH$48:$DK$48)),COLUMNS($CS$48:CS48))),"")</f>
        <v>BN</v>
      </c>
      <c r="DM48" s="4" t="str" cm="1">
        <f t="array" aca="1" ref="DM48" ca="1">IFERROR(INDEX($CS$48:$CV$48,_xlfn.AGGREGATE(15,6,COLUMN($CS$48:$CV$48)-COLUMN($CR$48)/($DH$48:$DK$48=MAX($DH$48:$DK$48)),COLUMNS($CS$48:CT48))),"")</f>
        <v>BX</v>
      </c>
      <c r="DN48" s="4" t="str" cm="1">
        <f t="array" aca="1" ref="DN48" ca="1">IFERROR(INDEX($CS$48:$CV$48,_xlfn.AGGREGATE(15,6,COLUMN($CS$48:$CV$48)-COLUMN($CR$48)/($DH$48:$DK$48=MAX($DH$48:$DK$48)),COLUMNS($CS$48:CU48))),"")</f>
        <v/>
      </c>
      <c r="DO48" s="4" t="str" cm="1">
        <f t="array" aca="1" ref="DO48" ca="1">IFERROR(INDEX($CS$48:$CV$48,_xlfn.AGGREGATE(15,6,COLUMN($CS$48:$CV$48)-COLUMN($CR$48)/($DH$48:$DK$48=MAX($DH$48:$DK$48)),COLUMNS($CS$48:CV48))),"")</f>
        <v/>
      </c>
      <c r="DP48" s="1">
        <f t="shared" ca="1" si="12"/>
        <v>2</v>
      </c>
      <c r="DQ48" s="75">
        <f t="shared" ca="1" si="13"/>
        <v>0</v>
      </c>
      <c r="DR48" s="4" t="str">
        <f t="shared" ca="1" si="14"/>
        <v>BX</v>
      </c>
      <c r="DS48" s="1" t="str">
        <f t="shared" si="9"/>
        <v>F48</v>
      </c>
    </row>
    <row r="49" spans="1:123" ht="26.25" customHeight="1" thickBot="1">
      <c r="A49" s="1">
        <v>40</v>
      </c>
      <c r="B49" s="40" t="str">
        <f>'H1 | Hedge 1 | (BTC)1'!B49</f>
        <v/>
      </c>
      <c r="C49" s="41" t="str">
        <f>'H1 | Hedge 1 | (BTC)1'!C49</f>
        <v/>
      </c>
      <c r="D49" s="41" t="str">
        <f>'H1 | Hedge 1 | (BTC)1'!H49</f>
        <v/>
      </c>
      <c r="E49" s="41" t="str">
        <f>'H1 | Hedge 1 | (BTC)1'!O49</f>
        <v/>
      </c>
      <c r="F49" s="41" t="str">
        <f>IF(AH49="","",IF('H1 | Hedge 1 | (BTC)1'!X49="W","Y",IF('H1 | Hedge 1 | (BTC)1'!X49="L","N","")))</f>
        <v/>
      </c>
      <c r="G49" s="41" t="str">
        <f>'H1 | Hedge 1 | (BTC)1'!AM49</f>
        <v/>
      </c>
      <c r="H49" s="41" t="str">
        <f>'H1 | Hedge 1 | (BTC)1'!S49</f>
        <v/>
      </c>
      <c r="I49" s="42" t="str">
        <f>'H1 | Hedge 1 | (BTC)1'!U49</f>
        <v/>
      </c>
      <c r="J49" s="55"/>
      <c r="K49" s="55"/>
      <c r="L49" s="40" t="str">
        <f>'H2 | Hedge 2 | (BDC)2'!B49</f>
        <v/>
      </c>
      <c r="M49" s="41" t="str">
        <f>'H2 | Hedge 2 | (BDC)2'!C49</f>
        <v/>
      </c>
      <c r="N49" s="41" t="str">
        <f>'H2 | Hedge 2 | (BDC)2'!H49</f>
        <v/>
      </c>
      <c r="O49" s="41" t="str">
        <f>'H2 | Hedge 2 | (BDC)2'!O49</f>
        <v/>
      </c>
      <c r="P49" s="41" t="str">
        <f>IF(AH49="","",IF('H2 | Hedge 2 | (BDC)2'!X49="W","Y",IF('H2 | Hedge 2 | (BDC)2'!X49="L","N","")))</f>
        <v/>
      </c>
      <c r="Q49" s="41" t="str">
        <f>'H2 | Hedge 2 | (BDC)2'!AM49</f>
        <v/>
      </c>
      <c r="R49" s="41" t="str">
        <f>'H2 | Hedge 2 | (BDC)2'!S49</f>
        <v/>
      </c>
      <c r="S49" s="42" t="str">
        <f>'H2 | Hedge 2 | (BDC)2'!U49</f>
        <v/>
      </c>
      <c r="T49" s="55"/>
      <c r="U49" s="55"/>
      <c r="V49" s="35" t="str">
        <f>'H3 | Hedge 2 | (BDC)1'!B49</f>
        <v/>
      </c>
      <c r="W49" s="36" t="str">
        <f>'H3 | Hedge 2 | (BDC)1'!C49</f>
        <v/>
      </c>
      <c r="X49" s="36" t="str">
        <f>'H3 | Hedge 2 | (BDC)1'!H49</f>
        <v/>
      </c>
      <c r="Y49" s="36" t="str">
        <f>'H3 | Hedge 2 | (BDC)1'!O49</f>
        <v/>
      </c>
      <c r="Z49" s="36" t="str">
        <f>IF(AH49="","",IF('H3 | Hedge 2 | (BDC)1'!X49="W","Y",IF('H3 | Hedge 2 | (BDC)1'!X49="L","N","")))</f>
        <v/>
      </c>
      <c r="AA49" s="36" t="str">
        <f>'H3 | Hedge 2 | (BDC)1'!AM49</f>
        <v/>
      </c>
      <c r="AB49" s="36" t="str">
        <f>'H3 | Hedge 2 | (BDC)1'!S49</f>
        <v/>
      </c>
      <c r="AC49" s="37" t="str">
        <f>'H3 | Hedge 2 | (BDC)1'!U49</f>
        <v/>
      </c>
      <c r="AD49" s="55"/>
      <c r="AE49" s="55"/>
      <c r="AF49" s="55"/>
      <c r="AG49" s="55"/>
      <c r="AH49" s="127"/>
      <c r="AI49" s="107"/>
      <c r="AJ49" s="105" t="str" cm="1">
        <f t="array" aca="1" ref="AJ49" ca="1">IF(AH48="","",INDIRECT(VLOOKUP(DB49,General!X:Y,2,FALSE)&amp;CQ49))</f>
        <v/>
      </c>
      <c r="AK49" s="71" t="str">
        <f t="shared" si="30"/>
        <v/>
      </c>
      <c r="AL49" s="71" t="str">
        <f>IF(AH48="","",VLOOKUP(DB49,General!U:V,2,FALSE))</f>
        <v/>
      </c>
      <c r="AM49" s="67" t="str" cm="1">
        <f t="array" aca="1" ref="AM49" ca="1">IF(AH48="","",INDIRECT(DB49&amp;CQ49))</f>
        <v/>
      </c>
      <c r="AN49" s="41" t="str">
        <f t="shared" si="27"/>
        <v/>
      </c>
      <c r="AO49" s="41" t="str">
        <f t="shared" si="31"/>
        <v/>
      </c>
      <c r="AP49" s="42" t="str">
        <f t="shared" si="28"/>
        <v/>
      </c>
      <c r="AQ49" s="55"/>
      <c r="AR49" s="55"/>
      <c r="AS49" s="55"/>
      <c r="AT49" s="35" t="str">
        <f>'H4 | Hedge 2 | (BDC)3'!B49</f>
        <v/>
      </c>
      <c r="AU49" s="36" t="str">
        <f>'H4 | Hedge 2 | (BDC)3'!C49</f>
        <v/>
      </c>
      <c r="AV49" s="36" t="str">
        <f>'H4 | Hedge 2 | (BDC)3'!H49</f>
        <v/>
      </c>
      <c r="AW49" s="36" t="str">
        <f>'H4 | Hedge 2 | (BDC)3'!O49</f>
        <v/>
      </c>
      <c r="AX49" s="36" t="str">
        <f>IF(AH49="","",IF('H4 | Hedge 2 | (BDC)3'!X49="W","Y",IF('H4 | Hedge 2 | (BDC)3'!X49="L","N","")))</f>
        <v/>
      </c>
      <c r="AY49" s="36" t="str">
        <f>'H4 | Hedge 2 | (BDC)3'!AM49</f>
        <v/>
      </c>
      <c r="AZ49" s="36" t="str">
        <f>'H4 | Hedge 2 | (BDC)3'!S49</f>
        <v/>
      </c>
      <c r="BA49" s="37" t="str">
        <f>'H4 | Hedge 2 | (BDC)3'!U49</f>
        <v/>
      </c>
      <c r="BB49" s="55"/>
      <c r="BC49" s="55"/>
      <c r="BD49" s="35" t="str">
        <f>'H5 | Hedge 1 | (BTC)2'!B49</f>
        <v/>
      </c>
      <c r="BE49" s="36" t="str">
        <f>'H5 | Hedge 1 | (BTC)2'!C49</f>
        <v/>
      </c>
      <c r="BF49" s="36" t="str">
        <f>'H5 | Hedge 1 | (BTC)2'!H49</f>
        <v/>
      </c>
      <c r="BG49" s="36" t="str">
        <f>'H5 | Hedge 1 | (BTC)2'!O49</f>
        <v/>
      </c>
      <c r="BH49" s="36" t="str">
        <f>IF(AH49="","",IF('H5 | Hedge 1 | (BTC)2'!X49="W","Y",IF('H5 | Hedge 1 | (BTC)2'!X49="L","N","")))</f>
        <v/>
      </c>
      <c r="BI49" s="36" t="str">
        <f>'H5 | Hedge 1 | (BTC)2'!AM49</f>
        <v/>
      </c>
      <c r="BJ49" s="36" t="str">
        <f>'H5 | Hedge 1 | (BTC)2'!S49</f>
        <v/>
      </c>
      <c r="BK49" s="37" t="str">
        <f>'H5 | Hedge 1 | (BTC)2'!U49</f>
        <v/>
      </c>
      <c r="BL49" s="55"/>
      <c r="BM49" s="55"/>
      <c r="BN49" s="35" t="str">
        <f>'H6 | Hedge 1 | (BTC)3'!B49</f>
        <v/>
      </c>
      <c r="BO49" s="36" t="str">
        <f>'H6 | Hedge 1 | (BTC)3'!C49</f>
        <v/>
      </c>
      <c r="BP49" s="36" t="str">
        <f>'H6 | Hedge 1 | (BTC)3'!H49</f>
        <v/>
      </c>
      <c r="BQ49" s="36" t="str">
        <f>'H6 | Hedge 1 | (BTC)3'!O49</f>
        <v/>
      </c>
      <c r="BR49" s="36" t="str">
        <f>IF(AH49="","",IF('H6 | Hedge 1 | (BTC)3'!X49="W","Y",IF('H6 | Hedge 1 | (BTC)3'!X49="L","N","")))</f>
        <v/>
      </c>
      <c r="BS49" s="36" t="str">
        <f>'H6 | Hedge 1 | (BTC)3'!AM49</f>
        <v/>
      </c>
      <c r="BT49" s="36" t="str">
        <f>'H6 | Hedge 1 | (BTC)3'!S49</f>
        <v/>
      </c>
      <c r="BU49" s="37" t="str">
        <f>'H6 | Hedge 1 | (BTC)3'!U49</f>
        <v/>
      </c>
      <c r="BV49" s="55"/>
      <c r="BW49" s="55"/>
      <c r="BX49" s="40" t="str">
        <f>'Hedge 7 | (BM1D)2'!B49</f>
        <v/>
      </c>
      <c r="BY49" s="41" t="str">
        <f>'Hedge 7 | (BM1D)2'!C49</f>
        <v/>
      </c>
      <c r="BZ49" s="41" t="str">
        <f>'Hedge 7 | (BM1D)2'!H49</f>
        <v/>
      </c>
      <c r="CA49" s="41" t="str">
        <f>'Hedge 7 | (BM1D)2'!O49</f>
        <v/>
      </c>
      <c r="CB49" s="41" t="str">
        <f>IF(AH49="","",IF('Hedge 7 | (BM1D)2'!X49="W","Y",IF('Hedge 7 | (BM1D)2'!X49="L","N","")))</f>
        <v/>
      </c>
      <c r="CC49" s="41" t="str">
        <f>'Hedge 7 | (BM1D)2'!AM49</f>
        <v/>
      </c>
      <c r="CD49" s="41" t="str">
        <f>'Hedge 7 | (BM1D)2'!S49</f>
        <v/>
      </c>
      <c r="CE49" s="42" t="str">
        <f>'Hedge 7 | (BM1D)2'!U49</f>
        <v/>
      </c>
      <c r="CF49" s="55"/>
      <c r="CG49" s="55"/>
      <c r="CH49" s="1" t="e">
        <f>IF(AN49="",0,IFERROR(VLOOKUP(AN44&amp;AN45&amp;AN46&amp;AN47&amp;AN48&amp;AN49,General!I:J,2,FALSE),0))+AO48</f>
        <v>#VALUE!</v>
      </c>
      <c r="CI49" s="1">
        <v>-1000</v>
      </c>
      <c r="CJ49" s="1" t="str">
        <f t="shared" si="29"/>
        <v/>
      </c>
      <c r="CK49" s="1" t="str">
        <f t="shared" si="6"/>
        <v/>
      </c>
      <c r="CL49" s="1" t="str">
        <f t="shared" si="7"/>
        <v/>
      </c>
      <c r="CM49" s="1">
        <v>-1000</v>
      </c>
      <c r="CN49" s="1">
        <v>-1000</v>
      </c>
      <c r="CO49" s="1">
        <v>-1000</v>
      </c>
      <c r="CP49" s="1" t="str">
        <f>IF(AH49="","",INDEX($CI$4:$CO$4,MATCH(MAX(CI49:CO49),CI49:CO49,0)))</f>
        <v/>
      </c>
      <c r="CQ49" s="1">
        <v>49</v>
      </c>
      <c r="CR49" s="1">
        <f t="shared" si="16"/>
        <v>44</v>
      </c>
      <c r="CS49" s="4" t="str" cm="1">
        <f t="array" ref="CS49">IFERROR(INDEX($CI$4:$CO$4,_xlfn.AGGREGATE(15,6,COLUMN($CI$4:$CO$4)-COLUMN($CH$1)/($CI$49:$CO$49=MAX($CI$49:$CO$49)),COLUMNS($CO$4:CO4))),"")</f>
        <v>B</v>
      </c>
      <c r="CT49" s="4" t="str" cm="1">
        <f t="array" ref="CT49">IFERROR(INDEX($CI$4:$CO$4,_xlfn.AGGREGATE(15,6,COLUMN($CI$4:$CO$4)-COLUMN($CH$1)/($CI$49:$CO$49=MAX($CI$49:$CO$49)),COLUMNS($CO$4:CP4))),"")</f>
        <v>BD</v>
      </c>
      <c r="CU49" s="4" t="str" cm="1">
        <f t="array" ref="CU49">IFERROR(INDEX($CI$4:$CO$4,_xlfn.AGGREGATE(15,6,COLUMN($CI$4:$CO$4)-COLUMN($CH$1)/($CI$49:$CO$49=MAX($CI$49:$CO$49)),COLUMNS($CO$4:CQ4))),"")</f>
        <v>BN</v>
      </c>
      <c r="CV49" s="4" t="str" cm="1">
        <f t="array" ref="CV49">IFERROR(INDEX($CI$4:$CO$4,_xlfn.AGGREGATE(15,6,COLUMN($CI$4:$CO$4)-COLUMN($CH$1)/($CI$49:$CO$49=MAX($CI$49:$CO$49)),COLUMNS($CO$4:CR4))),"")</f>
        <v>BX</v>
      </c>
      <c r="CW49" s="1" t="str">
        <f t="shared" ca="1" si="10"/>
        <v>BX</v>
      </c>
      <c r="DA49" s="1" t="str">
        <f t="shared" ca="1" si="11"/>
        <v>R</v>
      </c>
      <c r="DB49" s="1" t="str">
        <f t="shared" ca="1" si="15"/>
        <v>BX</v>
      </c>
      <c r="DD49" s="4" t="str">
        <f>IFERROR(VLOOKUP(CS49,General!R:S,2,FALSE),"")</f>
        <v>F</v>
      </c>
      <c r="DE49" s="4" t="str">
        <f>IFERROR(VLOOKUP(CT49,General!R:S,2,FALSE),"")</f>
        <v>BH</v>
      </c>
      <c r="DF49" s="4" t="str">
        <f>IFERROR(VLOOKUP(CU49,General!R:S,2,FALSE),"")</f>
        <v>BR</v>
      </c>
      <c r="DG49" s="4" t="str">
        <f>IFERROR(VLOOKUP(CV49,General!R:S,2,FALSE),"")</f>
        <v>CB</v>
      </c>
      <c r="DH49" s="4">
        <f ca="1">IF(CS49="",-1,COUNTIF(INDIRECT(DD49&amp;$CQ$10):INDIRECT(DD49&amp;CQ49),"Y"))</f>
        <v>2</v>
      </c>
      <c r="DI49" s="4">
        <f ca="1">IF(CT49="",-1,COUNTIF(INDIRECT(DE49&amp;$CQ$10):INDIRECT(DE49&amp;CQ49),"Y"))</f>
        <v>4</v>
      </c>
      <c r="DJ49" s="4">
        <f ca="1">IF(CU49="",-1,COUNTIF(INDIRECT(DF49&amp;$CQ$10):INDIRECT(DF49&amp;CQ49),"Y"))</f>
        <v>5</v>
      </c>
      <c r="DK49" s="4">
        <f ca="1">IF(CV49="",-1,COUNTIF(INDIRECT(DG49&amp;$CQ$10):INDIRECT(DG49&amp;CQ49),"Y"))</f>
        <v>5</v>
      </c>
      <c r="DL49" s="4" t="str" cm="1">
        <f t="array" aca="1" ref="DL49" ca="1">IFERROR(INDEX($CS$49:$CV$49,_xlfn.AGGREGATE(15,6,COLUMN($CS$49:$CV$49)-COLUMN($CR$49)/($DH$49:$DK$49=MAX($DH$49:$DK$49)),COLUMNS($CS$49:CS49))),"")</f>
        <v>BN</v>
      </c>
      <c r="DM49" s="4" t="str" cm="1">
        <f t="array" aca="1" ref="DM49" ca="1">IFERROR(INDEX($CS$49:$CV$49,_xlfn.AGGREGATE(15,6,COLUMN($CS$49:$CV$49)-COLUMN($CR$49)/($DH$49:$DK$49=MAX($DH$49:$DK$49)),COLUMNS($CS$49:CT49))),"")</f>
        <v>BX</v>
      </c>
      <c r="DN49" s="4" t="str" cm="1">
        <f t="array" aca="1" ref="DN49" ca="1">IFERROR(INDEX($CS$49:$CV$49,_xlfn.AGGREGATE(15,6,COLUMN($CS$49:$CV$49)-COLUMN($CR$49)/($DH$49:$DK$49=MAX($DH$49:$DK$49)),COLUMNS($CS$49:CU49))),"")</f>
        <v/>
      </c>
      <c r="DO49" s="4" t="str" cm="1">
        <f t="array" aca="1" ref="DO49" ca="1">IFERROR(INDEX($CS$49:$CV$49,_xlfn.AGGREGATE(15,6,COLUMN($CS$49:$CV$49)-COLUMN($CR$49)/($DH$49:$DK$49=MAX($DH$49:$DK$49)),COLUMNS($CS$49:CV49))),"")</f>
        <v/>
      </c>
      <c r="DP49" s="1">
        <f t="shared" ca="1" si="12"/>
        <v>2</v>
      </c>
      <c r="DQ49" s="75">
        <f t="shared" ca="1" si="13"/>
        <v>0</v>
      </c>
      <c r="DR49" s="4" t="str">
        <f t="shared" ca="1" si="14"/>
        <v>BX</v>
      </c>
      <c r="DS49" s="1" t="str">
        <f t="shared" si="9"/>
        <v>F49</v>
      </c>
    </row>
    <row r="50" spans="1:123" ht="26.25" customHeight="1" thickBot="1">
      <c r="A50" s="1">
        <v>41</v>
      </c>
      <c r="B50" s="35" t="str">
        <f>'H1 | Hedge 1 | (BTC)1'!B50</f>
        <v/>
      </c>
      <c r="C50" s="36" t="str">
        <f>'H1 | Hedge 1 | (BTC)1'!C50</f>
        <v/>
      </c>
      <c r="D50" s="36" t="str">
        <f>'H1 | Hedge 1 | (BTC)1'!H50</f>
        <v/>
      </c>
      <c r="E50" s="36" t="str">
        <f>'H1 | Hedge 1 | (BTC)1'!O50</f>
        <v/>
      </c>
      <c r="F50" s="36" t="str">
        <f>IF(AH50="","",IF('H1 | Hedge 1 | (BTC)1'!X50="W","Y",IF('H1 | Hedge 1 | (BTC)1'!X50="L","N","")))</f>
        <v/>
      </c>
      <c r="G50" s="36" t="str">
        <f>'H1 | Hedge 1 | (BTC)1'!AM50</f>
        <v/>
      </c>
      <c r="H50" s="36" t="str">
        <f>'H1 | Hedge 1 | (BTC)1'!S50</f>
        <v/>
      </c>
      <c r="I50" s="37" t="str">
        <f>'H1 | Hedge 1 | (BTC)1'!U50</f>
        <v/>
      </c>
      <c r="J50" s="55"/>
      <c r="K50" s="55"/>
      <c r="L50" s="35" t="str">
        <f>'H2 | Hedge 2 | (BDC)2'!B50</f>
        <v/>
      </c>
      <c r="M50" s="36" t="str">
        <f>'H2 | Hedge 2 | (BDC)2'!C50</f>
        <v/>
      </c>
      <c r="N50" s="36" t="str">
        <f>'H2 | Hedge 2 | (BDC)2'!H50</f>
        <v/>
      </c>
      <c r="O50" s="36" t="str">
        <f>'H2 | Hedge 2 | (BDC)2'!O50</f>
        <v/>
      </c>
      <c r="P50" s="36" t="str">
        <f>IF(AH50="","",IF('H2 | Hedge 2 | (BDC)2'!X50="W","Y",IF('H2 | Hedge 2 | (BDC)2'!X50="L","N","")))</f>
        <v/>
      </c>
      <c r="Q50" s="36" t="str">
        <f>'H2 | Hedge 2 | (BDC)2'!AM50</f>
        <v/>
      </c>
      <c r="R50" s="36" t="str">
        <f>'H2 | Hedge 2 | (BDC)2'!S50</f>
        <v/>
      </c>
      <c r="S50" s="37" t="str">
        <f>'H2 | Hedge 2 | (BDC)2'!U50</f>
        <v/>
      </c>
      <c r="T50" s="55"/>
      <c r="U50" s="55"/>
      <c r="V50" s="35" t="str">
        <f>'H3 | Hedge 2 | (BDC)1'!B50</f>
        <v/>
      </c>
      <c r="W50" s="36" t="str">
        <f>'H3 | Hedge 2 | (BDC)1'!C50</f>
        <v/>
      </c>
      <c r="X50" s="36" t="str">
        <f>'H3 | Hedge 2 | (BDC)1'!H50</f>
        <v/>
      </c>
      <c r="Y50" s="36" t="str">
        <f>'H3 | Hedge 2 | (BDC)1'!O50</f>
        <v/>
      </c>
      <c r="Z50" s="36" t="str">
        <f>IF(AH50="","",IF('H3 | Hedge 2 | (BDC)1'!X50="W","Y",IF('H3 | Hedge 2 | (BDC)1'!X50="L","N","")))</f>
        <v/>
      </c>
      <c r="AA50" s="36" t="str">
        <f>'H3 | Hedge 2 | (BDC)1'!AM50</f>
        <v/>
      </c>
      <c r="AB50" s="36" t="str">
        <f>'H3 | Hedge 2 | (BDC)1'!S50</f>
        <v/>
      </c>
      <c r="AC50" s="37" t="str">
        <f>'H3 | Hedge 2 | (BDC)1'!U50</f>
        <v/>
      </c>
      <c r="AD50" s="55"/>
      <c r="AE50" s="55"/>
      <c r="AF50" s="55"/>
      <c r="AG50" s="55"/>
      <c r="AH50" s="125"/>
      <c r="AI50" s="107"/>
      <c r="AJ50" s="109" t="str" cm="1">
        <f t="array" aca="1" ref="AJ50" ca="1">IF(AH49="","",INDIRECT(VLOOKUP(DB50,General!X:Y,2,FALSE)&amp;CQ50))</f>
        <v/>
      </c>
      <c r="AK50" s="65" t="str">
        <f t="shared" si="30"/>
        <v/>
      </c>
      <c r="AL50" s="65" t="str">
        <f>IF(AH49="","",VLOOKUP(DB50,General!U:V,2,FALSE))</f>
        <v/>
      </c>
      <c r="AM50" s="66" t="str" cm="1">
        <f t="array" aca="1" ref="AM50" ca="1">IF(AH49="","",INDIRECT(DB50&amp;CQ50))</f>
        <v/>
      </c>
      <c r="AN50" s="36" t="str">
        <f t="shared" si="27"/>
        <v/>
      </c>
      <c r="AO50" s="36" t="str">
        <f t="shared" si="31"/>
        <v/>
      </c>
      <c r="AP50" s="37" t="str">
        <f t="shared" si="28"/>
        <v/>
      </c>
      <c r="AQ50" s="55"/>
      <c r="AR50" s="55"/>
      <c r="AS50" s="55"/>
      <c r="AT50" s="35" t="str">
        <f>'H4 | Hedge 2 | (BDC)3'!B50</f>
        <v/>
      </c>
      <c r="AU50" s="36" t="str">
        <f>'H4 | Hedge 2 | (BDC)3'!C50</f>
        <v/>
      </c>
      <c r="AV50" s="36" t="str">
        <f>'H4 | Hedge 2 | (BDC)3'!H50</f>
        <v/>
      </c>
      <c r="AW50" s="36" t="str">
        <f>'H4 | Hedge 2 | (BDC)3'!O50</f>
        <v/>
      </c>
      <c r="AX50" s="36" t="str">
        <f>IF(AH50="","",IF('H4 | Hedge 2 | (BDC)3'!X50="W","Y",IF('H4 | Hedge 2 | (BDC)3'!X50="L","N","")))</f>
        <v/>
      </c>
      <c r="AY50" s="36" t="str">
        <f>'H4 | Hedge 2 | (BDC)3'!AM50</f>
        <v/>
      </c>
      <c r="AZ50" s="36" t="str">
        <f>'H4 | Hedge 2 | (BDC)3'!S50</f>
        <v/>
      </c>
      <c r="BA50" s="37" t="str">
        <f>'H4 | Hedge 2 | (BDC)3'!U50</f>
        <v/>
      </c>
      <c r="BB50" s="55"/>
      <c r="BC50" s="55"/>
      <c r="BD50" s="35" t="str">
        <f>'H5 | Hedge 1 | (BTC)2'!B50</f>
        <v/>
      </c>
      <c r="BE50" s="36" t="str">
        <f>'H5 | Hedge 1 | (BTC)2'!C50</f>
        <v/>
      </c>
      <c r="BF50" s="36" t="str">
        <f>'H5 | Hedge 1 | (BTC)2'!H50</f>
        <v/>
      </c>
      <c r="BG50" s="36" t="str">
        <f>'H5 | Hedge 1 | (BTC)2'!O50</f>
        <v/>
      </c>
      <c r="BH50" s="36" t="str">
        <f>IF(AH50="","",IF('H5 | Hedge 1 | (BTC)2'!X50="W","Y",IF('H5 | Hedge 1 | (BTC)2'!X50="L","N","")))</f>
        <v/>
      </c>
      <c r="BI50" s="36" t="str">
        <f>'H5 | Hedge 1 | (BTC)2'!AM50</f>
        <v/>
      </c>
      <c r="BJ50" s="36" t="str">
        <f>'H5 | Hedge 1 | (BTC)2'!S50</f>
        <v/>
      </c>
      <c r="BK50" s="37" t="str">
        <f>'H5 | Hedge 1 | (BTC)2'!U50</f>
        <v/>
      </c>
      <c r="BL50" s="55"/>
      <c r="BM50" s="55"/>
      <c r="BN50" s="35" t="str">
        <f>'H6 | Hedge 1 | (BTC)3'!B50</f>
        <v/>
      </c>
      <c r="BO50" s="36" t="str">
        <f>'H6 | Hedge 1 | (BTC)3'!C50</f>
        <v/>
      </c>
      <c r="BP50" s="36" t="str">
        <f>'H6 | Hedge 1 | (BTC)3'!H50</f>
        <v/>
      </c>
      <c r="BQ50" s="36" t="str">
        <f>'H6 | Hedge 1 | (BTC)3'!O50</f>
        <v/>
      </c>
      <c r="BR50" s="36" t="str">
        <f>IF(AH50="","",IF('H6 | Hedge 1 | (BTC)3'!X50="W","Y",IF('H6 | Hedge 1 | (BTC)3'!X50="L","N","")))</f>
        <v/>
      </c>
      <c r="BS50" s="36" t="str">
        <f>'H6 | Hedge 1 | (BTC)3'!AM50</f>
        <v/>
      </c>
      <c r="BT50" s="36" t="str">
        <f>'H6 | Hedge 1 | (BTC)3'!S50</f>
        <v/>
      </c>
      <c r="BU50" s="37" t="str">
        <f>'H6 | Hedge 1 | (BTC)3'!U50</f>
        <v/>
      </c>
      <c r="BV50" s="55"/>
      <c r="BW50" s="55"/>
      <c r="BX50" s="35" t="str">
        <f>'Hedge 7 | (BM1D)2'!B50</f>
        <v/>
      </c>
      <c r="BY50" s="36" t="str">
        <f>'Hedge 7 | (BM1D)2'!C50</f>
        <v/>
      </c>
      <c r="BZ50" s="36" t="str">
        <f>'Hedge 7 | (BM1D)2'!H50</f>
        <v/>
      </c>
      <c r="CA50" s="36" t="str">
        <f>'Hedge 7 | (BM1D)2'!O50</f>
        <v/>
      </c>
      <c r="CB50" s="36" t="str">
        <f>IF(AH50="","",IF('Hedge 7 | (BM1D)2'!X50="W","Y",IF('Hedge 7 | (BM1D)2'!X50="L","N","")))</f>
        <v/>
      </c>
      <c r="CC50" s="36" t="str">
        <f>'Hedge 7 | (BM1D)2'!AM50</f>
        <v/>
      </c>
      <c r="CD50" s="36" t="str">
        <f>'Hedge 7 | (BM1D)2'!S50</f>
        <v/>
      </c>
      <c r="CE50" s="37" t="str">
        <f>'Hedge 7 | (BM1D)2'!U50</f>
        <v/>
      </c>
      <c r="CF50" s="55"/>
      <c r="CG50" s="55"/>
      <c r="CH50" s="1" t="e">
        <f>IF(AN50="",0,IFERROR(VLOOKUP(AN45&amp;AN46&amp;AN47&amp;AN48&amp;AN49&amp;AN50,General!I:J,2,FALSE),0))+AO49</f>
        <v>#VALUE!</v>
      </c>
      <c r="CI50" s="1">
        <v>-1000</v>
      </c>
      <c r="CJ50" s="1" t="str">
        <f t="shared" si="29"/>
        <v/>
      </c>
      <c r="CK50" s="1" t="str">
        <f t="shared" si="6"/>
        <v/>
      </c>
      <c r="CL50" s="1" t="str">
        <f t="shared" si="7"/>
        <v/>
      </c>
      <c r="CM50" s="1">
        <v>-1000</v>
      </c>
      <c r="CN50" s="1">
        <v>-1000</v>
      </c>
      <c r="CO50" s="1">
        <v>-1000</v>
      </c>
      <c r="CP50" s="1" t="str">
        <f t="shared" ref="CP50" ca="1" si="34">CW49</f>
        <v>BX</v>
      </c>
      <c r="CQ50" s="1">
        <v>50</v>
      </c>
      <c r="CR50" s="1">
        <f t="shared" si="16"/>
        <v>45</v>
      </c>
      <c r="CS50" s="4" t="str" cm="1">
        <f t="array" ref="CS50">IFERROR(INDEX($CI$4:$CO$4,_xlfn.AGGREGATE(15,6,COLUMN($CI$4:$CO$4)-COLUMN($CH$1)/($CI$50:$CO$50=MAX($CI$50:$CO$50)),COLUMNS($CO$4:CO4))),"")</f>
        <v>B</v>
      </c>
      <c r="CT50" s="4" t="str" cm="1">
        <f t="array" ref="CT50">IFERROR(INDEX($CI$4:$CO$4,_xlfn.AGGREGATE(15,6,COLUMN($CI$4:$CO$4)-COLUMN($CH$1)/($CI$50:$CO$50=MAX($CI$50:$CO$50)),COLUMNS($CO$4:CP4))),"")</f>
        <v>BD</v>
      </c>
      <c r="CU50" s="4" t="str" cm="1">
        <f t="array" ref="CU50">IFERROR(INDEX($CI$4:$CO$4,_xlfn.AGGREGATE(15,6,COLUMN($CI$4:$CO$4)-COLUMN($CH$1)/($CI$50:$CO$50=MAX($CI$50:$CO$50)),COLUMNS($CO$4:CQ4))),"")</f>
        <v>BN</v>
      </c>
      <c r="CV50" s="4" t="str" cm="1">
        <f t="array" ref="CV50">IFERROR(INDEX($CI$4:$CO$4,_xlfn.AGGREGATE(15,6,COLUMN($CI$4:$CO$4)-COLUMN($CH$1)/($CI$50:$CO$50=MAX($CI$50:$CO$50)),COLUMNS($CO$4:CR4))),"")</f>
        <v>BX</v>
      </c>
      <c r="CW50" s="1" t="str">
        <f t="shared" ca="1" si="10"/>
        <v>BX</v>
      </c>
      <c r="DA50" s="1" t="str">
        <f t="shared" ca="1" si="11"/>
        <v>R</v>
      </c>
      <c r="DB50" s="1" t="str">
        <f t="shared" ca="1" si="15"/>
        <v>BX</v>
      </c>
      <c r="DD50" s="4" t="str">
        <f>IFERROR(VLOOKUP(CS50,General!R:S,2,FALSE),"")</f>
        <v>F</v>
      </c>
      <c r="DE50" s="4" t="str">
        <f>IFERROR(VLOOKUP(CT50,General!R:S,2,FALSE),"")</f>
        <v>BH</v>
      </c>
      <c r="DF50" s="4" t="str">
        <f>IFERROR(VLOOKUP(CU50,General!R:S,2,FALSE),"")</f>
        <v>BR</v>
      </c>
      <c r="DG50" s="4" t="str">
        <f>IFERROR(VLOOKUP(CV50,General!R:S,2,FALSE),"")</f>
        <v>CB</v>
      </c>
      <c r="DH50" s="4">
        <f ca="1">IF(CS50="",-1,COUNTIF(INDIRECT(DD50&amp;$CQ$10):INDIRECT(DD50&amp;CQ50),"Y"))</f>
        <v>2</v>
      </c>
      <c r="DI50" s="4">
        <f ca="1">IF(CT50="",-1,COUNTIF(INDIRECT(DE50&amp;$CQ$10):INDIRECT(DE50&amp;CQ50),"Y"))</f>
        <v>4</v>
      </c>
      <c r="DJ50" s="4">
        <f ca="1">IF(CU50="",-1,COUNTIF(INDIRECT(DF50&amp;$CQ$10):INDIRECT(DF50&amp;CQ50),"Y"))</f>
        <v>5</v>
      </c>
      <c r="DK50" s="4">
        <f ca="1">IF(CV50="",-1,COUNTIF(INDIRECT(DG50&amp;$CQ$10):INDIRECT(DG50&amp;CQ50),"Y"))</f>
        <v>5</v>
      </c>
      <c r="DL50" s="4" t="str" cm="1">
        <f t="array" aca="1" ref="DL50" ca="1">IFERROR(INDEX($CS$50:$CV$50,_xlfn.AGGREGATE(15,6,COLUMN($CS$50:$CV$50)-COLUMN($CR$50)/($DH$50:$DK$50=MAX($DH$50:$DK$50)),COLUMNS($CS$50:CS50))),"")</f>
        <v>BN</v>
      </c>
      <c r="DM50" s="4" t="str" cm="1">
        <f t="array" aca="1" ref="DM50" ca="1">IFERROR(INDEX($CS$50:$CV$50,_xlfn.AGGREGATE(15,6,COLUMN($CS$50:$CV$50)-COLUMN($CR$50)/($DH$50:$DK$50=MAX($DH$50:$DK$50)),COLUMNS($CS$50:CT50))),"")</f>
        <v>BX</v>
      </c>
      <c r="DN50" s="4" t="str" cm="1">
        <f t="array" aca="1" ref="DN50" ca="1">IFERROR(INDEX($CS$50:$CV$50,_xlfn.AGGREGATE(15,6,COLUMN($CS$50:$CV$50)-COLUMN($CR$50)/($DH$50:$DK$50=MAX($DH$50:$DK$50)),COLUMNS($CS$50:CU50))),"")</f>
        <v/>
      </c>
      <c r="DO50" s="4" t="str" cm="1">
        <f t="array" aca="1" ref="DO50" ca="1">IFERROR(INDEX($CS$50:$CV$50,_xlfn.AGGREGATE(15,6,COLUMN($CS$50:$CV$50)-COLUMN($CR$50)/($DH$50:$DK$50=MAX($DH$50:$DK$50)),COLUMNS($CS$50:CV50))),"")</f>
        <v/>
      </c>
      <c r="DP50" s="1">
        <f t="shared" ca="1" si="12"/>
        <v>2</v>
      </c>
      <c r="DQ50" s="75">
        <f t="shared" ca="1" si="13"/>
        <v>0</v>
      </c>
      <c r="DR50" s="4" t="str">
        <f t="shared" ca="1" si="14"/>
        <v>BX</v>
      </c>
      <c r="DS50" s="1" t="str">
        <f t="shared" si="9"/>
        <v>F50</v>
      </c>
    </row>
    <row r="51" spans="1:123" ht="26.25" customHeight="1" thickBot="1">
      <c r="A51" s="1">
        <v>42</v>
      </c>
      <c r="B51" s="38" t="str">
        <f>'H1 | Hedge 1 | (BTC)1'!B51</f>
        <v/>
      </c>
      <c r="C51" s="25" t="str">
        <f>'H1 | Hedge 1 | (BTC)1'!C51</f>
        <v/>
      </c>
      <c r="D51" s="25" t="str">
        <f>'H1 | Hedge 1 | (BTC)1'!H51</f>
        <v/>
      </c>
      <c r="E51" s="25" t="str">
        <f>'H1 | Hedge 1 | (BTC)1'!O51</f>
        <v/>
      </c>
      <c r="F51" s="25" t="str">
        <f>IF(AH51="","",IF('H1 | Hedge 1 | (BTC)1'!X51="W","Y",IF('H1 | Hedge 1 | (BTC)1'!X51="L","N","")))</f>
        <v/>
      </c>
      <c r="G51" s="25" t="str">
        <f>'H1 | Hedge 1 | (BTC)1'!AM51</f>
        <v/>
      </c>
      <c r="H51" s="25" t="str">
        <f>'H1 | Hedge 1 | (BTC)1'!S51</f>
        <v/>
      </c>
      <c r="I51" s="39" t="str">
        <f>'H1 | Hedge 1 | (BTC)1'!U51</f>
        <v/>
      </c>
      <c r="J51" s="55"/>
      <c r="K51" s="55"/>
      <c r="L51" s="38" t="str">
        <f>'H2 | Hedge 2 | (BDC)2'!B51</f>
        <v/>
      </c>
      <c r="M51" s="25" t="str">
        <f>'H2 | Hedge 2 | (BDC)2'!C51</f>
        <v/>
      </c>
      <c r="N51" s="25" t="str">
        <f>'H2 | Hedge 2 | (BDC)2'!H51</f>
        <v/>
      </c>
      <c r="O51" s="25" t="str">
        <f>'H2 | Hedge 2 | (BDC)2'!O51</f>
        <v/>
      </c>
      <c r="P51" s="25" t="str">
        <f>IF(AH51="","",IF('H2 | Hedge 2 | (BDC)2'!X51="W","Y",IF('H2 | Hedge 2 | (BDC)2'!X51="L","N","")))</f>
        <v/>
      </c>
      <c r="Q51" s="25" t="str">
        <f>'H2 | Hedge 2 | (BDC)2'!AM51</f>
        <v/>
      </c>
      <c r="R51" s="25" t="str">
        <f>'H2 | Hedge 2 | (BDC)2'!S51</f>
        <v/>
      </c>
      <c r="S51" s="39" t="str">
        <f>'H2 | Hedge 2 | (BDC)2'!U51</f>
        <v/>
      </c>
      <c r="T51" s="55"/>
      <c r="U51" s="55"/>
      <c r="V51" s="35" t="str">
        <f>'H3 | Hedge 2 | (BDC)1'!B51</f>
        <v/>
      </c>
      <c r="W51" s="36" t="str">
        <f>'H3 | Hedge 2 | (BDC)1'!C51</f>
        <v/>
      </c>
      <c r="X51" s="36" t="str">
        <f>'H3 | Hedge 2 | (BDC)1'!H51</f>
        <v/>
      </c>
      <c r="Y51" s="36" t="str">
        <f>'H3 | Hedge 2 | (BDC)1'!O51</f>
        <v/>
      </c>
      <c r="Z51" s="36" t="str">
        <f>IF(AH51="","",IF('H3 | Hedge 2 | (BDC)1'!X51="W","Y",IF('H3 | Hedge 2 | (BDC)1'!X51="L","N","")))</f>
        <v/>
      </c>
      <c r="AA51" s="36" t="str">
        <f>'H3 | Hedge 2 | (BDC)1'!AM51</f>
        <v/>
      </c>
      <c r="AB51" s="36" t="str">
        <f>'H3 | Hedge 2 | (BDC)1'!S51</f>
        <v/>
      </c>
      <c r="AC51" s="37" t="str">
        <f>'H3 | Hedge 2 | (BDC)1'!U51</f>
        <v/>
      </c>
      <c r="AD51" s="55"/>
      <c r="AE51" s="55"/>
      <c r="AF51" s="55"/>
      <c r="AG51" s="55"/>
      <c r="AH51" s="126"/>
      <c r="AI51" s="107"/>
      <c r="AJ51" s="104" t="str" cm="1">
        <f t="array" aca="1" ref="AJ51" ca="1">IF(AH50="","",INDIRECT(VLOOKUP(DB51,General!X:Y,2,FALSE)&amp;CQ51))</f>
        <v/>
      </c>
      <c r="AK51" s="70" t="str">
        <f t="shared" si="30"/>
        <v/>
      </c>
      <c r="AL51" s="70" t="str">
        <f>IF(AH50="","",VLOOKUP(DB51,General!U:V,2,FALSE))</f>
        <v/>
      </c>
      <c r="AM51" s="64" t="str" cm="1">
        <f t="array" aca="1" ref="AM51" ca="1">IF(AH50="","",INDIRECT(DB51&amp;CQ51))</f>
        <v/>
      </c>
      <c r="AN51" s="25" t="str">
        <f t="shared" si="27"/>
        <v/>
      </c>
      <c r="AO51" s="25" t="str">
        <f t="shared" si="31"/>
        <v/>
      </c>
      <c r="AP51" s="39" t="str">
        <f t="shared" si="28"/>
        <v/>
      </c>
      <c r="AQ51" s="55"/>
      <c r="AR51" s="55"/>
      <c r="AS51" s="55"/>
      <c r="AT51" s="35" t="str">
        <f>'H4 | Hedge 2 | (BDC)3'!B51</f>
        <v/>
      </c>
      <c r="AU51" s="36" t="str">
        <f>'H4 | Hedge 2 | (BDC)3'!C51</f>
        <v/>
      </c>
      <c r="AV51" s="36" t="str">
        <f>'H4 | Hedge 2 | (BDC)3'!H51</f>
        <v/>
      </c>
      <c r="AW51" s="36" t="str">
        <f>'H4 | Hedge 2 | (BDC)3'!O51</f>
        <v/>
      </c>
      <c r="AX51" s="36" t="str">
        <f>IF(AH51="","",IF('H4 | Hedge 2 | (BDC)3'!X51="W","Y",IF('H4 | Hedge 2 | (BDC)3'!X51="L","N","")))</f>
        <v/>
      </c>
      <c r="AY51" s="36" t="str">
        <f>'H4 | Hedge 2 | (BDC)3'!AM51</f>
        <v/>
      </c>
      <c r="AZ51" s="36" t="str">
        <f>'H4 | Hedge 2 | (BDC)3'!S51</f>
        <v/>
      </c>
      <c r="BA51" s="37" t="str">
        <f>'H4 | Hedge 2 | (BDC)3'!U51</f>
        <v/>
      </c>
      <c r="BB51" s="55"/>
      <c r="BC51" s="55"/>
      <c r="BD51" s="35" t="str">
        <f>'H5 | Hedge 1 | (BTC)2'!B51</f>
        <v/>
      </c>
      <c r="BE51" s="36" t="str">
        <f>'H5 | Hedge 1 | (BTC)2'!C51</f>
        <v/>
      </c>
      <c r="BF51" s="36" t="str">
        <f>'H5 | Hedge 1 | (BTC)2'!H51</f>
        <v/>
      </c>
      <c r="BG51" s="36" t="str">
        <f>'H5 | Hedge 1 | (BTC)2'!O51</f>
        <v/>
      </c>
      <c r="BH51" s="36" t="str">
        <f>IF(AH51="","",IF('H5 | Hedge 1 | (BTC)2'!X51="W","Y",IF('H5 | Hedge 1 | (BTC)2'!X51="L","N","")))</f>
        <v/>
      </c>
      <c r="BI51" s="36" t="str">
        <f>'H5 | Hedge 1 | (BTC)2'!AM51</f>
        <v/>
      </c>
      <c r="BJ51" s="36" t="str">
        <f>'H5 | Hedge 1 | (BTC)2'!S51</f>
        <v/>
      </c>
      <c r="BK51" s="37" t="str">
        <f>'H5 | Hedge 1 | (BTC)2'!U51</f>
        <v/>
      </c>
      <c r="BL51" s="55"/>
      <c r="BM51" s="55"/>
      <c r="BN51" s="35" t="str">
        <f>'H6 | Hedge 1 | (BTC)3'!B51</f>
        <v/>
      </c>
      <c r="BO51" s="36" t="str">
        <f>'H6 | Hedge 1 | (BTC)3'!C51</f>
        <v/>
      </c>
      <c r="BP51" s="36" t="str">
        <f>'H6 | Hedge 1 | (BTC)3'!H51</f>
        <v/>
      </c>
      <c r="BQ51" s="36" t="str">
        <f>'H6 | Hedge 1 | (BTC)3'!O51</f>
        <v/>
      </c>
      <c r="BR51" s="36" t="str">
        <f>IF(AH51="","",IF('H6 | Hedge 1 | (BTC)3'!X51="W","Y",IF('H6 | Hedge 1 | (BTC)3'!X51="L","N","")))</f>
        <v/>
      </c>
      <c r="BS51" s="36" t="str">
        <f>'H6 | Hedge 1 | (BTC)3'!AM51</f>
        <v/>
      </c>
      <c r="BT51" s="36" t="str">
        <f>'H6 | Hedge 1 | (BTC)3'!S51</f>
        <v/>
      </c>
      <c r="BU51" s="37" t="str">
        <f>'H6 | Hedge 1 | (BTC)3'!U51</f>
        <v/>
      </c>
      <c r="BV51" s="55"/>
      <c r="BW51" s="55"/>
      <c r="BX51" s="38" t="str">
        <f>'Hedge 7 | (BM1D)2'!B51</f>
        <v/>
      </c>
      <c r="BY51" s="25" t="str">
        <f>'Hedge 7 | (BM1D)2'!C51</f>
        <v/>
      </c>
      <c r="BZ51" s="25" t="str">
        <f>'Hedge 7 | (BM1D)2'!H51</f>
        <v/>
      </c>
      <c r="CA51" s="25" t="str">
        <f>'Hedge 7 | (BM1D)2'!O51</f>
        <v/>
      </c>
      <c r="CB51" s="25" t="str">
        <f>IF(AH51="","",IF('Hedge 7 | (BM1D)2'!X51="W","Y",IF('Hedge 7 | (BM1D)2'!X51="L","N","")))</f>
        <v/>
      </c>
      <c r="CC51" s="25" t="str">
        <f>'Hedge 7 | (BM1D)2'!AM51</f>
        <v/>
      </c>
      <c r="CD51" s="25" t="str">
        <f>'Hedge 7 | (BM1D)2'!S51</f>
        <v/>
      </c>
      <c r="CE51" s="39" t="str">
        <f>'Hedge 7 | (BM1D)2'!U51</f>
        <v/>
      </c>
      <c r="CF51" s="55"/>
      <c r="CG51" s="55"/>
      <c r="CH51" s="1" t="e">
        <f>IF(AN51="",0,IFERROR(VLOOKUP(AN46&amp;AN47&amp;AN48&amp;AN49&amp;AN50&amp;AN51,General!I:J,2,FALSE),0))+AO50</f>
        <v>#VALUE!</v>
      </c>
      <c r="CI51" s="1">
        <v>-1000</v>
      </c>
      <c r="CJ51" s="1" t="str">
        <f t="shared" si="29"/>
        <v/>
      </c>
      <c r="CK51" s="1" t="str">
        <f t="shared" si="6"/>
        <v/>
      </c>
      <c r="CL51" s="1" t="str">
        <f t="shared" si="7"/>
        <v/>
      </c>
      <c r="CM51" s="1">
        <v>-1000</v>
      </c>
      <c r="CN51" s="1">
        <v>-1000</v>
      </c>
      <c r="CO51" s="1">
        <v>-1000</v>
      </c>
      <c r="CP51" s="1" t="str">
        <f t="shared" ref="CP51:CP53" ca="1" si="35">CP50</f>
        <v>BX</v>
      </c>
      <c r="CQ51" s="1">
        <v>51</v>
      </c>
      <c r="CR51" s="1">
        <f t="shared" si="16"/>
        <v>46</v>
      </c>
      <c r="CS51" s="4" t="str" cm="1">
        <f t="array" ref="CS51">IFERROR(INDEX($CI$4:$CO$4,_xlfn.AGGREGATE(15,6,COLUMN($CI$4:$CO$4)-COLUMN($CH$1)/($CI$51:$CO$51=MAX($CI$51:$CO$51)),COLUMNS($CO$4:CO4))),"")</f>
        <v>B</v>
      </c>
      <c r="CT51" s="4" t="str" cm="1">
        <f t="array" ref="CT51">IFERROR(INDEX($CI$4:$CO$4,_xlfn.AGGREGATE(15,6,COLUMN($CI$4:$CO$4)-COLUMN($CH$1)/($CI$51:$CO$51=MAX($CI$51:$CO$51)),COLUMNS($CO$4:CP4))),"")</f>
        <v>BD</v>
      </c>
      <c r="CU51" s="4" t="str" cm="1">
        <f t="array" ref="CU51">IFERROR(INDEX($CI$4:$CO$4,_xlfn.AGGREGATE(15,6,COLUMN($CI$4:$CO$4)-COLUMN($CH$1)/($CI$51:$CO$51=MAX($CI$51:$CO$51)),COLUMNS($CO$4:CQ4))),"")</f>
        <v>BN</v>
      </c>
      <c r="CV51" s="4" t="str" cm="1">
        <f t="array" ref="CV51">IFERROR(INDEX($CI$4:$CO$4,_xlfn.AGGREGATE(15,6,COLUMN($CI$4:$CO$4)-COLUMN($CH$1)/($CI$51:$CO$51=MAX($CI$51:$CO$51)),COLUMNS($CO$4:CR4))),"")</f>
        <v>BX</v>
      </c>
      <c r="CW51" s="1" t="str">
        <f t="shared" ca="1" si="10"/>
        <v>BX</v>
      </c>
      <c r="DA51" s="1" t="str">
        <f t="shared" ca="1" si="11"/>
        <v>R</v>
      </c>
      <c r="DB51" s="1" t="str">
        <f t="shared" ca="1" si="15"/>
        <v>BX</v>
      </c>
      <c r="DC51" s="1">
        <f>IF(DC46=4,1,DC46+1)</f>
        <v>1</v>
      </c>
      <c r="DD51" s="4" t="str">
        <f>IFERROR(VLOOKUP(CS51,General!R:S,2,FALSE),"")</f>
        <v>F</v>
      </c>
      <c r="DE51" s="4" t="str">
        <f>IFERROR(VLOOKUP(CT51,General!R:S,2,FALSE),"")</f>
        <v>BH</v>
      </c>
      <c r="DF51" s="4" t="str">
        <f>IFERROR(VLOOKUP(CU51,General!R:S,2,FALSE),"")</f>
        <v>BR</v>
      </c>
      <c r="DG51" s="4" t="str">
        <f>IFERROR(VLOOKUP(CV51,General!R:S,2,FALSE),"")</f>
        <v>CB</v>
      </c>
      <c r="DH51" s="4">
        <f ca="1">IF(CS51="",-1,COUNTIF(INDIRECT(DD51&amp;$CQ$10):INDIRECT(DD51&amp;CQ51),"Y"))</f>
        <v>2</v>
      </c>
      <c r="DI51" s="4">
        <f ca="1">IF(CT51="",-1,COUNTIF(INDIRECT(DE51&amp;$CQ$10):INDIRECT(DE51&amp;CQ51),"Y"))</f>
        <v>4</v>
      </c>
      <c r="DJ51" s="4">
        <f ca="1">IF(CU51="",-1,COUNTIF(INDIRECT(DF51&amp;$CQ$10):INDIRECT(DF51&amp;CQ51),"Y"))</f>
        <v>5</v>
      </c>
      <c r="DK51" s="4">
        <f ca="1">IF(CV51="",-1,COUNTIF(INDIRECT(DG51&amp;$CQ$10):INDIRECT(DG51&amp;CQ51),"Y"))</f>
        <v>5</v>
      </c>
      <c r="DL51" s="4" t="str" cm="1">
        <f t="array" aca="1" ref="DL51" ca="1">IFERROR(INDEX($CS$51:$CV$51,_xlfn.AGGREGATE(15,6,COLUMN($CS$51:$CV$51)-COLUMN($CR$51)/($DH$51:$DK$51=MAX($DH$51:$DK$51)),COLUMNS($CS$51:CS51))),"")</f>
        <v>BN</v>
      </c>
      <c r="DM51" s="4" t="str" cm="1">
        <f t="array" aca="1" ref="DM51" ca="1">IFERROR(INDEX($CS$51:$CV$51,_xlfn.AGGREGATE(15,6,COLUMN($CS$51:$CV$51)-COLUMN($CR$51)/($DH$51:$DK$51=MAX($DH$51:$DK$51)),COLUMNS($CS$51:CT51))),"")</f>
        <v>BX</v>
      </c>
      <c r="DN51" s="4" t="str" cm="1">
        <f t="array" aca="1" ref="DN51" ca="1">IFERROR(INDEX($CS$51:$CV$51,_xlfn.AGGREGATE(15,6,COLUMN($CS$51:$CV$51)-COLUMN($CR$51)/($DH$51:$DK$51=MAX($DH$51:$DK$51)),COLUMNS($CS$51:CU51))),"")</f>
        <v/>
      </c>
      <c r="DO51" s="4" t="str" cm="1">
        <f t="array" aca="1" ref="DO51" ca="1">IFERROR(INDEX($CS$51:$CV$51,_xlfn.AGGREGATE(15,6,COLUMN($CS$51:$CV$51)-COLUMN($CR$51)/($DH$51:$DK$51=MAX($DH$51:$DK$51)),COLUMNS($CS$51:CV51))),"")</f>
        <v/>
      </c>
      <c r="DP51" s="1">
        <f t="shared" ca="1" si="12"/>
        <v>2</v>
      </c>
      <c r="DQ51" s="75">
        <f t="shared" ca="1" si="13"/>
        <v>1</v>
      </c>
      <c r="DR51" s="4" t="str">
        <f t="shared" ca="1" si="14"/>
        <v>BX</v>
      </c>
      <c r="DS51" s="1" t="str">
        <f t="shared" si="9"/>
        <v>F51</v>
      </c>
    </row>
    <row r="52" spans="1:123" ht="26.25" customHeight="1" thickBot="1">
      <c r="A52" s="1">
        <v>43</v>
      </c>
      <c r="B52" s="38" t="str">
        <f>'H1 | Hedge 1 | (BTC)1'!B52</f>
        <v/>
      </c>
      <c r="C52" s="25" t="str">
        <f>'H1 | Hedge 1 | (BTC)1'!C52</f>
        <v/>
      </c>
      <c r="D52" s="25" t="str">
        <f>'H1 | Hedge 1 | (BTC)1'!H52</f>
        <v/>
      </c>
      <c r="E52" s="25" t="str">
        <f>'H1 | Hedge 1 | (BTC)1'!O52</f>
        <v/>
      </c>
      <c r="F52" s="25" t="str">
        <f>IF(AH52="","",IF('H1 | Hedge 1 | (BTC)1'!X52="W","Y",IF('H1 | Hedge 1 | (BTC)1'!X52="L","N","")))</f>
        <v/>
      </c>
      <c r="G52" s="25" t="str">
        <f>'H1 | Hedge 1 | (BTC)1'!AM52</f>
        <v/>
      </c>
      <c r="H52" s="25" t="str">
        <f>'H1 | Hedge 1 | (BTC)1'!S52</f>
        <v/>
      </c>
      <c r="I52" s="39" t="str">
        <f>'H1 | Hedge 1 | (BTC)1'!U52</f>
        <v/>
      </c>
      <c r="J52" s="55"/>
      <c r="K52" s="55"/>
      <c r="L52" s="38" t="str">
        <f>'H2 | Hedge 2 | (BDC)2'!B52</f>
        <v/>
      </c>
      <c r="M52" s="25" t="str">
        <f>'H2 | Hedge 2 | (BDC)2'!C52</f>
        <v/>
      </c>
      <c r="N52" s="25" t="str">
        <f>'H2 | Hedge 2 | (BDC)2'!H52</f>
        <v/>
      </c>
      <c r="O52" s="25" t="str">
        <f>'H2 | Hedge 2 | (BDC)2'!O52</f>
        <v/>
      </c>
      <c r="P52" s="25" t="str">
        <f>IF(AH52="","",IF('H2 | Hedge 2 | (BDC)2'!X52="W","Y",IF('H2 | Hedge 2 | (BDC)2'!X52="L","N","")))</f>
        <v/>
      </c>
      <c r="Q52" s="25" t="str">
        <f>'H2 | Hedge 2 | (BDC)2'!AM52</f>
        <v/>
      </c>
      <c r="R52" s="25" t="str">
        <f>'H2 | Hedge 2 | (BDC)2'!S52</f>
        <v/>
      </c>
      <c r="S52" s="39" t="str">
        <f>'H2 | Hedge 2 | (BDC)2'!U52</f>
        <v/>
      </c>
      <c r="T52" s="55"/>
      <c r="U52" s="55"/>
      <c r="V52" s="35" t="str">
        <f>'H3 | Hedge 2 | (BDC)1'!B52</f>
        <v/>
      </c>
      <c r="W52" s="36" t="str">
        <f>'H3 | Hedge 2 | (BDC)1'!C52</f>
        <v/>
      </c>
      <c r="X52" s="36" t="str">
        <f>'H3 | Hedge 2 | (BDC)1'!H52</f>
        <v/>
      </c>
      <c r="Y52" s="36" t="str">
        <f>'H3 | Hedge 2 | (BDC)1'!O52</f>
        <v/>
      </c>
      <c r="Z52" s="36" t="str">
        <f>IF(AH52="","",IF('H3 | Hedge 2 | (BDC)1'!X52="W","Y",IF('H3 | Hedge 2 | (BDC)1'!X52="L","N","")))</f>
        <v/>
      </c>
      <c r="AA52" s="36" t="str">
        <f>'H3 | Hedge 2 | (BDC)1'!AM52</f>
        <v/>
      </c>
      <c r="AB52" s="36" t="str">
        <f>'H3 | Hedge 2 | (BDC)1'!S52</f>
        <v/>
      </c>
      <c r="AC52" s="37" t="str">
        <f>'H3 | Hedge 2 | (BDC)1'!U52</f>
        <v/>
      </c>
      <c r="AD52" s="55"/>
      <c r="AE52" s="55"/>
      <c r="AF52" s="55"/>
      <c r="AG52" s="55"/>
      <c r="AH52" s="126"/>
      <c r="AI52" s="107"/>
      <c r="AJ52" s="104" t="str" cm="1">
        <f t="array" aca="1" ref="AJ52" ca="1">IF(AH51="","",INDIRECT(VLOOKUP(DB52,General!X:Y,2,FALSE)&amp;CQ52))</f>
        <v/>
      </c>
      <c r="AK52" s="70" t="str">
        <f t="shared" si="30"/>
        <v/>
      </c>
      <c r="AL52" s="70" t="str">
        <f>IF(AH51="","",VLOOKUP(DB52,General!U:V,2,FALSE))</f>
        <v/>
      </c>
      <c r="AM52" s="64" t="str" cm="1">
        <f t="array" aca="1" ref="AM52" ca="1">IF(AH51="","",INDIRECT(DB52&amp;CQ52))</f>
        <v/>
      </c>
      <c r="AN52" s="25" t="str">
        <f t="shared" si="27"/>
        <v/>
      </c>
      <c r="AO52" s="25" t="str">
        <f t="shared" si="31"/>
        <v/>
      </c>
      <c r="AP52" s="39" t="str">
        <f t="shared" si="28"/>
        <v/>
      </c>
      <c r="AQ52" s="55"/>
      <c r="AR52" s="55"/>
      <c r="AS52" s="55"/>
      <c r="AT52" s="35" t="str">
        <f>'H4 | Hedge 2 | (BDC)3'!B52</f>
        <v/>
      </c>
      <c r="AU52" s="36" t="str">
        <f>'H4 | Hedge 2 | (BDC)3'!C52</f>
        <v/>
      </c>
      <c r="AV52" s="36" t="str">
        <f>'H4 | Hedge 2 | (BDC)3'!H52</f>
        <v/>
      </c>
      <c r="AW52" s="36" t="str">
        <f>'H4 | Hedge 2 | (BDC)3'!O52</f>
        <v/>
      </c>
      <c r="AX52" s="36" t="str">
        <f>IF(AH52="","",IF('H4 | Hedge 2 | (BDC)3'!X52="W","Y",IF('H4 | Hedge 2 | (BDC)3'!X52="L","N","")))</f>
        <v/>
      </c>
      <c r="AY52" s="36" t="str">
        <f>'H4 | Hedge 2 | (BDC)3'!AM52</f>
        <v/>
      </c>
      <c r="AZ52" s="36" t="str">
        <f>'H4 | Hedge 2 | (BDC)3'!S52</f>
        <v/>
      </c>
      <c r="BA52" s="37" t="str">
        <f>'H4 | Hedge 2 | (BDC)3'!U52</f>
        <v/>
      </c>
      <c r="BB52" s="55"/>
      <c r="BC52" s="55"/>
      <c r="BD52" s="35" t="str">
        <f>'H5 | Hedge 1 | (BTC)2'!B52</f>
        <v/>
      </c>
      <c r="BE52" s="36" t="str">
        <f>'H5 | Hedge 1 | (BTC)2'!C52</f>
        <v/>
      </c>
      <c r="BF52" s="36" t="str">
        <f>'H5 | Hedge 1 | (BTC)2'!H52</f>
        <v/>
      </c>
      <c r="BG52" s="36" t="str">
        <f>'H5 | Hedge 1 | (BTC)2'!O52</f>
        <v/>
      </c>
      <c r="BH52" s="36" t="str">
        <f>IF(AH52="","",IF('H5 | Hedge 1 | (BTC)2'!X52="W","Y",IF('H5 | Hedge 1 | (BTC)2'!X52="L","N","")))</f>
        <v/>
      </c>
      <c r="BI52" s="36" t="str">
        <f>'H5 | Hedge 1 | (BTC)2'!AM52</f>
        <v/>
      </c>
      <c r="BJ52" s="36" t="str">
        <f>'H5 | Hedge 1 | (BTC)2'!S52</f>
        <v/>
      </c>
      <c r="BK52" s="37" t="str">
        <f>'H5 | Hedge 1 | (BTC)2'!U52</f>
        <v/>
      </c>
      <c r="BL52" s="55"/>
      <c r="BM52" s="55"/>
      <c r="BN52" s="35" t="str">
        <f>'H6 | Hedge 1 | (BTC)3'!B52</f>
        <v/>
      </c>
      <c r="BO52" s="36" t="str">
        <f>'H6 | Hedge 1 | (BTC)3'!C52</f>
        <v/>
      </c>
      <c r="BP52" s="36" t="str">
        <f>'H6 | Hedge 1 | (BTC)3'!H52</f>
        <v/>
      </c>
      <c r="BQ52" s="36" t="str">
        <f>'H6 | Hedge 1 | (BTC)3'!O52</f>
        <v/>
      </c>
      <c r="BR52" s="36" t="str">
        <f>IF(AH52="","",IF('H6 | Hedge 1 | (BTC)3'!X52="W","Y",IF('H6 | Hedge 1 | (BTC)3'!X52="L","N","")))</f>
        <v/>
      </c>
      <c r="BS52" s="36" t="str">
        <f>'H6 | Hedge 1 | (BTC)3'!AM52</f>
        <v/>
      </c>
      <c r="BT52" s="36" t="str">
        <f>'H6 | Hedge 1 | (BTC)3'!S52</f>
        <v/>
      </c>
      <c r="BU52" s="37" t="str">
        <f>'H6 | Hedge 1 | (BTC)3'!U52</f>
        <v/>
      </c>
      <c r="BV52" s="55"/>
      <c r="BW52" s="55"/>
      <c r="BX52" s="38" t="str">
        <f>'Hedge 7 | (BM1D)2'!B52</f>
        <v/>
      </c>
      <c r="BY52" s="25" t="str">
        <f>'Hedge 7 | (BM1D)2'!C52</f>
        <v/>
      </c>
      <c r="BZ52" s="25" t="str">
        <f>'Hedge 7 | (BM1D)2'!H52</f>
        <v/>
      </c>
      <c r="CA52" s="25" t="str">
        <f>'Hedge 7 | (BM1D)2'!O52</f>
        <v/>
      </c>
      <c r="CB52" s="25" t="str">
        <f>IF(AH52="","",IF('Hedge 7 | (BM1D)2'!X52="W","Y",IF('Hedge 7 | (BM1D)2'!X52="L","N","")))</f>
        <v/>
      </c>
      <c r="CC52" s="25" t="str">
        <f>'Hedge 7 | (BM1D)2'!AM52</f>
        <v/>
      </c>
      <c r="CD52" s="25" t="str">
        <f>'Hedge 7 | (BM1D)2'!S52</f>
        <v/>
      </c>
      <c r="CE52" s="39" t="str">
        <f>'Hedge 7 | (BM1D)2'!U52</f>
        <v/>
      </c>
      <c r="CF52" s="55"/>
      <c r="CG52" s="55"/>
      <c r="CH52" s="1" t="e">
        <f>IF(AN52="",0,IFERROR(VLOOKUP(AN47&amp;AN48&amp;AN49&amp;AN50&amp;AN51&amp;AN52,General!I:J,2,FALSE),0))+AO51</f>
        <v>#VALUE!</v>
      </c>
      <c r="CI52" s="1">
        <v>-1000</v>
      </c>
      <c r="CJ52" s="1" t="str">
        <f t="shared" si="29"/>
        <v/>
      </c>
      <c r="CK52" s="1" t="str">
        <f t="shared" si="6"/>
        <v/>
      </c>
      <c r="CL52" s="1" t="str">
        <f t="shared" si="7"/>
        <v/>
      </c>
      <c r="CM52" s="1">
        <v>-1000</v>
      </c>
      <c r="CN52" s="1">
        <v>-1000</v>
      </c>
      <c r="CO52" s="1">
        <v>-1000</v>
      </c>
      <c r="CP52" s="1" t="str">
        <f t="shared" ca="1" si="35"/>
        <v>BX</v>
      </c>
      <c r="CQ52" s="1">
        <v>52</v>
      </c>
      <c r="CR52" s="1">
        <f t="shared" si="16"/>
        <v>47</v>
      </c>
      <c r="CS52" s="4" t="str" cm="1">
        <f t="array" ref="CS52">IFERROR(INDEX($CI$4:$CO$4,_xlfn.AGGREGATE(15,6,COLUMN($CI$4:$CO$4)-COLUMN($CH$1)/($CI$52:$CO$52=MAX($CI$52:$CO$52)),COLUMNS($CO$4:CO4))),"")</f>
        <v>B</v>
      </c>
      <c r="CT52" s="4" t="str" cm="1">
        <f t="array" ref="CT52">IFERROR(INDEX($CI$4:$CO$4,_xlfn.AGGREGATE(15,6,COLUMN($CI$4:$CO$4)-COLUMN($CH$1)/($CI$52:$CO$52=MAX($CI$52:$CO$52)),COLUMNS($CO$4:CP4))),"")</f>
        <v>BD</v>
      </c>
      <c r="CU52" s="4" t="str" cm="1">
        <f t="array" ref="CU52">IFERROR(INDEX($CI$4:$CO$4,_xlfn.AGGREGATE(15,6,COLUMN($CI$4:$CO$4)-COLUMN($CH$1)/($CI$52:$CO$52=MAX($CI$52:$CO$52)),COLUMNS($CO$4:CQ4))),"")</f>
        <v>BN</v>
      </c>
      <c r="CV52" s="4" t="str" cm="1">
        <f t="array" ref="CV52">IFERROR(INDEX($CI$4:$CO$4,_xlfn.AGGREGATE(15,6,COLUMN($CI$4:$CO$4)-COLUMN($CH$1)/($CI$52:$CO$52=MAX($CI$52:$CO$52)),COLUMNS($CO$4:CR4))),"")</f>
        <v>BX</v>
      </c>
      <c r="CW52" s="1" t="str">
        <f t="shared" ca="1" si="10"/>
        <v>BX</v>
      </c>
      <c r="DA52" s="1" t="str">
        <f t="shared" ca="1" si="11"/>
        <v>R</v>
      </c>
      <c r="DB52" s="1" t="str">
        <f t="shared" ca="1" si="15"/>
        <v>BX</v>
      </c>
      <c r="DD52" s="4" t="str">
        <f>IFERROR(VLOOKUP(CS52,General!R:S,2,FALSE),"")</f>
        <v>F</v>
      </c>
      <c r="DE52" s="4" t="str">
        <f>IFERROR(VLOOKUP(CT52,General!R:S,2,FALSE),"")</f>
        <v>BH</v>
      </c>
      <c r="DF52" s="4" t="str">
        <f>IFERROR(VLOOKUP(CU52,General!R:S,2,FALSE),"")</f>
        <v>BR</v>
      </c>
      <c r="DG52" s="4" t="str">
        <f>IFERROR(VLOOKUP(CV52,General!R:S,2,FALSE),"")</f>
        <v>CB</v>
      </c>
      <c r="DH52" s="4">
        <f ca="1">IF(CS52="",-1,COUNTIF(INDIRECT(DD52&amp;$CQ$10):INDIRECT(DD52&amp;CQ52),"Y"))</f>
        <v>2</v>
      </c>
      <c r="DI52" s="4">
        <f ca="1">IF(CT52="",-1,COUNTIF(INDIRECT(DE52&amp;$CQ$10):INDIRECT(DE52&amp;CQ52),"Y"))</f>
        <v>4</v>
      </c>
      <c r="DJ52" s="4">
        <f ca="1">IF(CU52="",-1,COUNTIF(INDIRECT(DF52&amp;$CQ$10):INDIRECT(DF52&amp;CQ52),"Y"))</f>
        <v>5</v>
      </c>
      <c r="DK52" s="4">
        <f ca="1">IF(CV52="",-1,COUNTIF(INDIRECT(DG52&amp;$CQ$10):INDIRECT(DG52&amp;CQ52),"Y"))</f>
        <v>5</v>
      </c>
      <c r="DL52" s="4" t="str" cm="1">
        <f t="array" aca="1" ref="DL52" ca="1">IFERROR(INDEX($CS$52:$CV$52,_xlfn.AGGREGATE(15,6,COLUMN($CS$52:$CV$52)-COLUMN($CR$52)/($DH$52:$DK$52=MAX($DH$52:$DK$52)),COLUMNS($CS$52:CS52))),"")</f>
        <v>BN</v>
      </c>
      <c r="DM52" s="4" t="str" cm="1">
        <f t="array" aca="1" ref="DM52" ca="1">IFERROR(INDEX($CS$52:$CV$52,_xlfn.AGGREGATE(15,6,COLUMN($CS$52:$CV$52)-COLUMN($CR$52)/($DH$52:$DK$52=MAX($DH$52:$DK$52)),COLUMNS($CS$52:CT52))),"")</f>
        <v>BX</v>
      </c>
      <c r="DN52" s="4" t="str" cm="1">
        <f t="array" aca="1" ref="DN52" ca="1">IFERROR(INDEX($CS$52:$CV$52,_xlfn.AGGREGATE(15,6,COLUMN($CS$52:$CV$52)-COLUMN($CR$52)/($DH$52:$DK$52=MAX($DH$52:$DK$52)),COLUMNS($CS$52:CU52))),"")</f>
        <v/>
      </c>
      <c r="DO52" s="4" t="str" cm="1">
        <f t="array" aca="1" ref="DO52" ca="1">IFERROR(INDEX($CS$52:$CV$52,_xlfn.AGGREGATE(15,6,COLUMN($CS$52:$CV$52)-COLUMN($CR$52)/($DH$52:$DK$52=MAX($DH$52:$DK$52)),COLUMNS($CS$52:CV52))),"")</f>
        <v/>
      </c>
      <c r="DP52" s="1">
        <f t="shared" ca="1" si="12"/>
        <v>2</v>
      </c>
      <c r="DQ52" s="75">
        <f t="shared" ca="1" si="13"/>
        <v>0</v>
      </c>
      <c r="DR52" s="4" t="str">
        <f t="shared" ca="1" si="14"/>
        <v>BX</v>
      </c>
      <c r="DS52" s="1" t="str">
        <f t="shared" si="9"/>
        <v>F52</v>
      </c>
    </row>
    <row r="53" spans="1:123" ht="26.25" customHeight="1" thickBot="1">
      <c r="A53" s="1">
        <v>44</v>
      </c>
      <c r="B53" s="38" t="str">
        <f>'H1 | Hedge 1 | (BTC)1'!B53</f>
        <v/>
      </c>
      <c r="C53" s="25" t="str">
        <f>'H1 | Hedge 1 | (BTC)1'!C53</f>
        <v/>
      </c>
      <c r="D53" s="25" t="str">
        <f>'H1 | Hedge 1 | (BTC)1'!H53</f>
        <v/>
      </c>
      <c r="E53" s="25" t="str">
        <f>'H1 | Hedge 1 | (BTC)1'!O53</f>
        <v/>
      </c>
      <c r="F53" s="25" t="str">
        <f>IF(AH53="","",IF('H1 | Hedge 1 | (BTC)1'!X53="W","Y",IF('H1 | Hedge 1 | (BTC)1'!X53="L","N","")))</f>
        <v/>
      </c>
      <c r="G53" s="25" t="str">
        <f>'H1 | Hedge 1 | (BTC)1'!AM53</f>
        <v/>
      </c>
      <c r="H53" s="25" t="str">
        <f>'H1 | Hedge 1 | (BTC)1'!S53</f>
        <v/>
      </c>
      <c r="I53" s="39" t="str">
        <f>'H1 | Hedge 1 | (BTC)1'!U53</f>
        <v/>
      </c>
      <c r="J53" s="55"/>
      <c r="K53" s="55"/>
      <c r="L53" s="38" t="str">
        <f>'H2 | Hedge 2 | (BDC)2'!B53</f>
        <v/>
      </c>
      <c r="M53" s="25" t="str">
        <f>'H2 | Hedge 2 | (BDC)2'!C53</f>
        <v/>
      </c>
      <c r="N53" s="25" t="str">
        <f>'H2 | Hedge 2 | (BDC)2'!H53</f>
        <v/>
      </c>
      <c r="O53" s="25" t="str">
        <f>'H2 | Hedge 2 | (BDC)2'!O53</f>
        <v/>
      </c>
      <c r="P53" s="25" t="str">
        <f>IF(AH53="","",IF('H2 | Hedge 2 | (BDC)2'!X53="W","Y",IF('H2 | Hedge 2 | (BDC)2'!X53="L","N","")))</f>
        <v/>
      </c>
      <c r="Q53" s="25" t="str">
        <f>'H2 | Hedge 2 | (BDC)2'!AM53</f>
        <v/>
      </c>
      <c r="R53" s="25" t="str">
        <f>'H2 | Hedge 2 | (BDC)2'!S53</f>
        <v/>
      </c>
      <c r="S53" s="39" t="str">
        <f>'H2 | Hedge 2 | (BDC)2'!U53</f>
        <v/>
      </c>
      <c r="T53" s="55"/>
      <c r="U53" s="55"/>
      <c r="V53" s="35" t="str">
        <f>'H3 | Hedge 2 | (BDC)1'!B53</f>
        <v/>
      </c>
      <c r="W53" s="36" t="str">
        <f>'H3 | Hedge 2 | (BDC)1'!C53</f>
        <v/>
      </c>
      <c r="X53" s="36" t="str">
        <f>'H3 | Hedge 2 | (BDC)1'!H53</f>
        <v/>
      </c>
      <c r="Y53" s="36" t="str">
        <f>'H3 | Hedge 2 | (BDC)1'!O53</f>
        <v/>
      </c>
      <c r="Z53" s="36" t="str">
        <f>IF(AH53="","",IF('H3 | Hedge 2 | (BDC)1'!X53="W","Y",IF('H3 | Hedge 2 | (BDC)1'!X53="L","N","")))</f>
        <v/>
      </c>
      <c r="AA53" s="36" t="str">
        <f>'H3 | Hedge 2 | (BDC)1'!AM53</f>
        <v/>
      </c>
      <c r="AB53" s="36" t="str">
        <f>'H3 | Hedge 2 | (BDC)1'!S53</f>
        <v/>
      </c>
      <c r="AC53" s="37" t="str">
        <f>'H3 | Hedge 2 | (BDC)1'!U53</f>
        <v/>
      </c>
      <c r="AD53" s="55"/>
      <c r="AE53" s="55"/>
      <c r="AF53" s="55"/>
      <c r="AG53" s="55"/>
      <c r="AH53" s="126"/>
      <c r="AI53" s="107"/>
      <c r="AJ53" s="104" t="str" cm="1">
        <f t="array" aca="1" ref="AJ53" ca="1">IF(AH52="","",INDIRECT(VLOOKUP(DB53,General!X:Y,2,FALSE)&amp;CQ53))</f>
        <v/>
      </c>
      <c r="AK53" s="70" t="str">
        <f t="shared" si="30"/>
        <v/>
      </c>
      <c r="AL53" s="70" t="str">
        <f>IF(AH52="","",VLOOKUP(DB53,General!U:V,2,FALSE))</f>
        <v/>
      </c>
      <c r="AM53" s="64" t="str" cm="1">
        <f t="array" aca="1" ref="AM53" ca="1">IF(AH52="","",INDIRECT(DB53&amp;CQ53))</f>
        <v/>
      </c>
      <c r="AN53" s="25" t="str">
        <f t="shared" si="27"/>
        <v/>
      </c>
      <c r="AO53" s="25" t="str">
        <f t="shared" si="31"/>
        <v/>
      </c>
      <c r="AP53" s="39" t="str">
        <f t="shared" si="28"/>
        <v/>
      </c>
      <c r="AQ53" s="55"/>
      <c r="AR53" s="55"/>
      <c r="AS53" s="55"/>
      <c r="AT53" s="35" t="str">
        <f>'H4 | Hedge 2 | (BDC)3'!B53</f>
        <v/>
      </c>
      <c r="AU53" s="36" t="str">
        <f>'H4 | Hedge 2 | (BDC)3'!C53</f>
        <v/>
      </c>
      <c r="AV53" s="36" t="str">
        <f>'H4 | Hedge 2 | (BDC)3'!H53</f>
        <v/>
      </c>
      <c r="AW53" s="36" t="str">
        <f>'H4 | Hedge 2 | (BDC)3'!O53</f>
        <v/>
      </c>
      <c r="AX53" s="36" t="str">
        <f>IF(AH53="","",IF('H4 | Hedge 2 | (BDC)3'!X53="W","Y",IF('H4 | Hedge 2 | (BDC)3'!X53="L","N","")))</f>
        <v/>
      </c>
      <c r="AY53" s="36" t="str">
        <f>'H4 | Hedge 2 | (BDC)3'!AM53</f>
        <v/>
      </c>
      <c r="AZ53" s="36" t="str">
        <f>'H4 | Hedge 2 | (BDC)3'!S53</f>
        <v/>
      </c>
      <c r="BA53" s="37" t="str">
        <f>'H4 | Hedge 2 | (BDC)3'!U53</f>
        <v/>
      </c>
      <c r="BB53" s="55"/>
      <c r="BC53" s="55"/>
      <c r="BD53" s="35" t="str">
        <f>'H5 | Hedge 1 | (BTC)2'!B53</f>
        <v/>
      </c>
      <c r="BE53" s="36" t="str">
        <f>'H5 | Hedge 1 | (BTC)2'!C53</f>
        <v/>
      </c>
      <c r="BF53" s="36" t="str">
        <f>'H5 | Hedge 1 | (BTC)2'!H53</f>
        <v/>
      </c>
      <c r="BG53" s="36" t="str">
        <f>'H5 | Hedge 1 | (BTC)2'!O53</f>
        <v/>
      </c>
      <c r="BH53" s="36" t="str">
        <f>IF(AH53="","",IF('H5 | Hedge 1 | (BTC)2'!X53="W","Y",IF('H5 | Hedge 1 | (BTC)2'!X53="L","N","")))</f>
        <v/>
      </c>
      <c r="BI53" s="36" t="str">
        <f>'H5 | Hedge 1 | (BTC)2'!AM53</f>
        <v/>
      </c>
      <c r="BJ53" s="36" t="str">
        <f>'H5 | Hedge 1 | (BTC)2'!S53</f>
        <v/>
      </c>
      <c r="BK53" s="37" t="str">
        <f>'H5 | Hedge 1 | (BTC)2'!U53</f>
        <v/>
      </c>
      <c r="BL53" s="55"/>
      <c r="BM53" s="55"/>
      <c r="BN53" s="35" t="str">
        <f>'H6 | Hedge 1 | (BTC)3'!B53</f>
        <v/>
      </c>
      <c r="BO53" s="36" t="str">
        <f>'H6 | Hedge 1 | (BTC)3'!C53</f>
        <v/>
      </c>
      <c r="BP53" s="36" t="str">
        <f>'H6 | Hedge 1 | (BTC)3'!H53</f>
        <v/>
      </c>
      <c r="BQ53" s="36" t="str">
        <f>'H6 | Hedge 1 | (BTC)3'!O53</f>
        <v/>
      </c>
      <c r="BR53" s="36" t="str">
        <f>IF(AH53="","",IF('H6 | Hedge 1 | (BTC)3'!X53="W","Y",IF('H6 | Hedge 1 | (BTC)3'!X53="L","N","")))</f>
        <v/>
      </c>
      <c r="BS53" s="36" t="str">
        <f>'H6 | Hedge 1 | (BTC)3'!AM53</f>
        <v/>
      </c>
      <c r="BT53" s="36" t="str">
        <f>'H6 | Hedge 1 | (BTC)3'!S53</f>
        <v/>
      </c>
      <c r="BU53" s="37" t="str">
        <f>'H6 | Hedge 1 | (BTC)3'!U53</f>
        <v/>
      </c>
      <c r="BV53" s="55"/>
      <c r="BW53" s="55"/>
      <c r="BX53" s="38" t="str">
        <f>'Hedge 7 | (BM1D)2'!B53</f>
        <v/>
      </c>
      <c r="BY53" s="25" t="str">
        <f>'Hedge 7 | (BM1D)2'!C53</f>
        <v/>
      </c>
      <c r="BZ53" s="25" t="str">
        <f>'Hedge 7 | (BM1D)2'!H53</f>
        <v/>
      </c>
      <c r="CA53" s="25" t="str">
        <f>'Hedge 7 | (BM1D)2'!O53</f>
        <v/>
      </c>
      <c r="CB53" s="25" t="str">
        <f>IF(AH53="","",IF('Hedge 7 | (BM1D)2'!X53="W","Y",IF('Hedge 7 | (BM1D)2'!X53="L","N","")))</f>
        <v/>
      </c>
      <c r="CC53" s="25" t="str">
        <f>'Hedge 7 | (BM1D)2'!AM53</f>
        <v/>
      </c>
      <c r="CD53" s="25" t="str">
        <f>'Hedge 7 | (BM1D)2'!S53</f>
        <v/>
      </c>
      <c r="CE53" s="39" t="str">
        <f>'Hedge 7 | (BM1D)2'!U53</f>
        <v/>
      </c>
      <c r="CF53" s="55"/>
      <c r="CG53" s="55"/>
      <c r="CH53" s="1" t="e">
        <f>IF(AN53="",0,IFERROR(VLOOKUP(AN48&amp;AN49&amp;AN50&amp;AN51&amp;AN52&amp;AN53,General!I:J,2,FALSE),0))+AO52</f>
        <v>#VALUE!</v>
      </c>
      <c r="CI53" s="1">
        <v>-1000</v>
      </c>
      <c r="CJ53" s="1" t="str">
        <f t="shared" si="29"/>
        <v/>
      </c>
      <c r="CK53" s="1" t="str">
        <f t="shared" si="6"/>
        <v/>
      </c>
      <c r="CL53" s="1" t="str">
        <f t="shared" si="7"/>
        <v/>
      </c>
      <c r="CM53" s="1">
        <v>-1000</v>
      </c>
      <c r="CN53" s="1">
        <v>-1000</v>
      </c>
      <c r="CO53" s="1">
        <v>-1000</v>
      </c>
      <c r="CP53" s="1" t="str">
        <f t="shared" ca="1" si="35"/>
        <v>BX</v>
      </c>
      <c r="CQ53" s="1">
        <v>53</v>
      </c>
      <c r="CR53" s="1">
        <f t="shared" si="16"/>
        <v>48</v>
      </c>
      <c r="CS53" s="4" t="str" cm="1">
        <f t="array" ref="CS53">IFERROR(INDEX($CI$4:$CO$4,_xlfn.AGGREGATE(15,6,COLUMN($CI$4:$CO$4)-COLUMN($CH$1)/($CI$53:$CO$53=MAX($CI$53:$CO$53)),COLUMNS($CO$4:CO4))),"")</f>
        <v>B</v>
      </c>
      <c r="CT53" s="4" t="str" cm="1">
        <f t="array" ref="CT53">IFERROR(INDEX($CI$4:$CO$4,_xlfn.AGGREGATE(15,6,COLUMN($CI$4:$CO$4)-COLUMN($CH$1)/($CI$53:$CO$53=MAX($CI$53:$CO$53)),COLUMNS($CO$4:CP4))),"")</f>
        <v>BD</v>
      </c>
      <c r="CU53" s="4" t="str" cm="1">
        <f t="array" ref="CU53">IFERROR(INDEX($CI$4:$CO$4,_xlfn.AGGREGATE(15,6,COLUMN($CI$4:$CO$4)-COLUMN($CH$1)/($CI$53:$CO$53=MAX($CI$53:$CO$53)),COLUMNS($CO$4:CQ4))),"")</f>
        <v>BN</v>
      </c>
      <c r="CV53" s="4" t="str" cm="1">
        <f t="array" ref="CV53">IFERROR(INDEX($CI$4:$CO$4,_xlfn.AGGREGATE(15,6,COLUMN($CI$4:$CO$4)-COLUMN($CH$1)/($CI$53:$CO$53=MAX($CI$53:$CO$53)),COLUMNS($CO$4:CR4))),"")</f>
        <v>BX</v>
      </c>
      <c r="CW53" s="1" t="str">
        <f t="shared" ca="1" si="10"/>
        <v>BX</v>
      </c>
      <c r="CX53" s="1" t="str" cm="1">
        <f t="array" ref="CX53">IFERROR(INDEX($CS$54:$CV$54,_xlfn.AGGREGATE(15,6,COLUMN($CS$54:$CV$54)-COLUMN($CR$54)/($CS$53:$CV$53=MAX($CS$53:$CV$53)),COLUMNS($CS$54:CT54
))),"")</f>
        <v/>
      </c>
      <c r="CY53" s="1" t="str" cm="1">
        <f t="array" ref="CY53">IFERROR(INDEX($CS$54:$CV$54,_xlfn.AGGREGATE(15,6,COLUMN($CS$54:$CV$54)-COLUMN($CR$54)/($CS$53:$CV$53=MAX($CS$53:$CV$53)),COLUMNS($CS$54:CU54
))),"")</f>
        <v/>
      </c>
      <c r="CZ53" s="1" t="str" cm="1">
        <f t="array" ref="CZ53">IFERROR(INDEX($CS$54:$CV$54,_xlfn.AGGREGATE(15,6,COLUMN($CS$54:$CV$54)-COLUMN($CR$54)/($CS$53:$CV$53=MAX($CS$53:$CV$53)),COLUMNS($CS$54:CV54
))),"")</f>
        <v/>
      </c>
      <c r="DA53" s="1" t="str">
        <f t="shared" ca="1" si="11"/>
        <v>R</v>
      </c>
      <c r="DB53" s="1" t="str">
        <f t="shared" ca="1" si="15"/>
        <v>BX</v>
      </c>
      <c r="DD53" s="4" t="str">
        <f>IFERROR(VLOOKUP(CS53,General!R:S,2,FALSE),"")</f>
        <v>F</v>
      </c>
      <c r="DE53" s="4" t="str">
        <f>IFERROR(VLOOKUP(CT53,General!R:S,2,FALSE),"")</f>
        <v>BH</v>
      </c>
      <c r="DF53" s="4" t="str">
        <f>IFERROR(VLOOKUP(CU53,General!R:S,2,FALSE),"")</f>
        <v>BR</v>
      </c>
      <c r="DG53" s="4" t="str">
        <f>IFERROR(VLOOKUP(CV53,General!R:S,2,FALSE),"")</f>
        <v>CB</v>
      </c>
      <c r="DH53" s="4">
        <f ca="1">IF(CS53="",-1,COUNTIF(INDIRECT(DD53&amp;$CQ$10):INDIRECT(DD53&amp;CQ53),"Y"))</f>
        <v>2</v>
      </c>
      <c r="DI53" s="4">
        <f ca="1">IF(CT53="",-1,COUNTIF(INDIRECT(DE53&amp;$CQ$10):INDIRECT(DE53&amp;CQ53),"Y"))</f>
        <v>4</v>
      </c>
      <c r="DJ53" s="4">
        <f ca="1">IF(CU53="",-1,COUNTIF(INDIRECT(DF53&amp;$CQ$10):INDIRECT(DF53&amp;CQ53),"Y"))</f>
        <v>5</v>
      </c>
      <c r="DK53" s="4">
        <f ca="1">IF(CV53="",-1,COUNTIF(INDIRECT(DG53&amp;$CQ$10):INDIRECT(DG53&amp;CQ53),"Y"))</f>
        <v>5</v>
      </c>
      <c r="DL53" s="4" t="str" cm="1">
        <f t="array" aca="1" ref="DL53" ca="1">IFERROR(INDEX($CS$53:$CV$53,_xlfn.AGGREGATE(15,6,COLUMN($CS$53:$CV$53)-COLUMN($CR$53)/($DH$53:$DK$53=MAX($DH$53:$DK$53)),COLUMNS($CS$53:CS53))),"")</f>
        <v>BN</v>
      </c>
      <c r="DM53" s="4" t="str" cm="1">
        <f t="array" aca="1" ref="DM53" ca="1">IFERROR(INDEX($CS$53:$CV$53,_xlfn.AGGREGATE(15,6,COLUMN($CS$53:$CV$53)-COLUMN($CR$53)/($DH$53:$DK$53=MAX($DH$53:$DK$53)),COLUMNS($CS$53:CT53))),"")</f>
        <v>BX</v>
      </c>
      <c r="DN53" s="4" t="str" cm="1">
        <f t="array" aca="1" ref="DN53" ca="1">IFERROR(INDEX($CS$53:$CV$53,_xlfn.AGGREGATE(15,6,COLUMN($CS$53:$CV$53)-COLUMN($CR$53)/($DH$53:$DK$53=MAX($DH$53:$DK$53)),COLUMNS($CS$53:CU53))),"")</f>
        <v/>
      </c>
      <c r="DO53" s="4" t="str" cm="1">
        <f t="array" aca="1" ref="DO53" ca="1">IFERROR(INDEX($CS$53:$CV$53,_xlfn.AGGREGATE(15,6,COLUMN($CS$53:$CV$53)-COLUMN($CR$53)/($DH$53:$DK$53=MAX($DH$53:$DK$53)),COLUMNS($CS$53:CV53))),"")</f>
        <v/>
      </c>
      <c r="DP53" s="1">
        <f t="shared" ca="1" si="12"/>
        <v>2</v>
      </c>
      <c r="DQ53" s="75">
        <f t="shared" ca="1" si="13"/>
        <v>0</v>
      </c>
      <c r="DR53" s="4" t="str">
        <f t="shared" ca="1" si="14"/>
        <v>BX</v>
      </c>
      <c r="DS53" s="1" t="str">
        <f t="shared" si="9"/>
        <v>F53</v>
      </c>
    </row>
    <row r="54" spans="1:123" ht="26.25" customHeight="1" thickBot="1">
      <c r="A54" s="1">
        <v>45</v>
      </c>
      <c r="B54" s="40" t="str">
        <f>'H1 | Hedge 1 | (BTC)1'!B54</f>
        <v/>
      </c>
      <c r="C54" s="41" t="str">
        <f>'H1 | Hedge 1 | (BTC)1'!C54</f>
        <v/>
      </c>
      <c r="D54" s="41" t="str">
        <f>'H1 | Hedge 1 | (BTC)1'!H54</f>
        <v/>
      </c>
      <c r="E54" s="41" t="str">
        <f>'H1 | Hedge 1 | (BTC)1'!O54</f>
        <v/>
      </c>
      <c r="F54" s="41" t="str">
        <f>IF(AH54="","",IF('H1 | Hedge 1 | (BTC)1'!X54="W","Y",IF('H1 | Hedge 1 | (BTC)1'!X54="L","N","")))</f>
        <v/>
      </c>
      <c r="G54" s="41" t="str">
        <f>'H1 | Hedge 1 | (BTC)1'!AM54</f>
        <v/>
      </c>
      <c r="H54" s="41" t="str">
        <f>'H1 | Hedge 1 | (BTC)1'!S54</f>
        <v/>
      </c>
      <c r="I54" s="42" t="str">
        <f>'H1 | Hedge 1 | (BTC)1'!U54</f>
        <v/>
      </c>
      <c r="J54" s="55"/>
      <c r="K54" s="55"/>
      <c r="L54" s="40" t="str">
        <f>'H2 | Hedge 2 | (BDC)2'!B54</f>
        <v/>
      </c>
      <c r="M54" s="41" t="str">
        <f>'H2 | Hedge 2 | (BDC)2'!C54</f>
        <v/>
      </c>
      <c r="N54" s="41" t="str">
        <f>'H2 | Hedge 2 | (BDC)2'!H54</f>
        <v/>
      </c>
      <c r="O54" s="41" t="str">
        <f>'H2 | Hedge 2 | (BDC)2'!O54</f>
        <v/>
      </c>
      <c r="P54" s="41" t="str">
        <f>IF(AH54="","",IF('H2 | Hedge 2 | (BDC)2'!X54="W","Y",IF('H2 | Hedge 2 | (BDC)2'!X54="L","N","")))</f>
        <v/>
      </c>
      <c r="Q54" s="41" t="str">
        <f>'H2 | Hedge 2 | (BDC)2'!AM54</f>
        <v/>
      </c>
      <c r="R54" s="41" t="str">
        <f>'H2 | Hedge 2 | (BDC)2'!S54</f>
        <v/>
      </c>
      <c r="S54" s="42" t="str">
        <f>'H2 | Hedge 2 | (BDC)2'!U54</f>
        <v/>
      </c>
      <c r="T54" s="55"/>
      <c r="U54" s="55"/>
      <c r="V54" s="35" t="str">
        <f>'H3 | Hedge 2 | (BDC)1'!B54</f>
        <v/>
      </c>
      <c r="W54" s="36" t="str">
        <f>'H3 | Hedge 2 | (BDC)1'!C54</f>
        <v/>
      </c>
      <c r="X54" s="36" t="str">
        <f>'H3 | Hedge 2 | (BDC)1'!H54</f>
        <v/>
      </c>
      <c r="Y54" s="36" t="str">
        <f>'H3 | Hedge 2 | (BDC)1'!O54</f>
        <v/>
      </c>
      <c r="Z54" s="36" t="str">
        <f>IF(AH54="","",IF('H3 | Hedge 2 | (BDC)1'!X54="W","Y",IF('H3 | Hedge 2 | (BDC)1'!X54="L","N","")))</f>
        <v/>
      </c>
      <c r="AA54" s="36" t="str">
        <f>'H3 | Hedge 2 | (BDC)1'!AM54</f>
        <v/>
      </c>
      <c r="AB54" s="36" t="str">
        <f>'H3 | Hedge 2 | (BDC)1'!S54</f>
        <v/>
      </c>
      <c r="AC54" s="37" t="str">
        <f>'H3 | Hedge 2 | (BDC)1'!U54</f>
        <v/>
      </c>
      <c r="AD54" s="55"/>
      <c r="AE54" s="55"/>
      <c r="AF54" s="55"/>
      <c r="AG54" s="55"/>
      <c r="AH54" s="127"/>
      <c r="AI54" s="107"/>
      <c r="AJ54" s="105" t="str" cm="1">
        <f t="array" aca="1" ref="AJ54" ca="1">IF(AH53="","",INDIRECT(VLOOKUP(DB54,General!X:Y,2,FALSE)&amp;CQ54))</f>
        <v/>
      </c>
      <c r="AK54" s="71" t="str">
        <f t="shared" si="30"/>
        <v/>
      </c>
      <c r="AL54" s="71" t="str">
        <f>IF(AH53="","",VLOOKUP(DB54,General!U:V,2,FALSE))</f>
        <v/>
      </c>
      <c r="AM54" s="67" t="str" cm="1">
        <f t="array" aca="1" ref="AM54" ca="1">IF(AH53="","",INDIRECT(DB54&amp;CQ54))</f>
        <v/>
      </c>
      <c r="AN54" s="41" t="str">
        <f t="shared" si="27"/>
        <v/>
      </c>
      <c r="AO54" s="41" t="str">
        <f t="shared" si="31"/>
        <v/>
      </c>
      <c r="AP54" s="42" t="str">
        <f t="shared" si="28"/>
        <v/>
      </c>
      <c r="AQ54" s="55"/>
      <c r="AR54" s="55"/>
      <c r="AS54" s="55"/>
      <c r="AT54" s="35" t="str">
        <f>'H4 | Hedge 2 | (BDC)3'!B54</f>
        <v/>
      </c>
      <c r="AU54" s="36" t="str">
        <f>'H4 | Hedge 2 | (BDC)3'!C54</f>
        <v/>
      </c>
      <c r="AV54" s="36" t="str">
        <f>'H4 | Hedge 2 | (BDC)3'!H54</f>
        <v/>
      </c>
      <c r="AW54" s="36" t="str">
        <f>'H4 | Hedge 2 | (BDC)3'!O54</f>
        <v/>
      </c>
      <c r="AX54" s="36" t="str">
        <f>IF(AH54="","",IF('H4 | Hedge 2 | (BDC)3'!X54="W","Y",IF('H4 | Hedge 2 | (BDC)3'!X54="L","N","")))</f>
        <v/>
      </c>
      <c r="AY54" s="36" t="str">
        <f>'H4 | Hedge 2 | (BDC)3'!AM54</f>
        <v/>
      </c>
      <c r="AZ54" s="36" t="str">
        <f>'H4 | Hedge 2 | (BDC)3'!S54</f>
        <v/>
      </c>
      <c r="BA54" s="37" t="str">
        <f>'H4 | Hedge 2 | (BDC)3'!U54</f>
        <v/>
      </c>
      <c r="BB54" s="55"/>
      <c r="BC54" s="55"/>
      <c r="BD54" s="35" t="str">
        <f>'H5 | Hedge 1 | (BTC)2'!B54</f>
        <v/>
      </c>
      <c r="BE54" s="36" t="str">
        <f>'H5 | Hedge 1 | (BTC)2'!C54</f>
        <v/>
      </c>
      <c r="BF54" s="36" t="str">
        <f>'H5 | Hedge 1 | (BTC)2'!H54</f>
        <v/>
      </c>
      <c r="BG54" s="36" t="str">
        <f>'H5 | Hedge 1 | (BTC)2'!O54</f>
        <v/>
      </c>
      <c r="BH54" s="36" t="str">
        <f>IF(AH54="","",IF('H5 | Hedge 1 | (BTC)2'!X54="W","Y",IF('H5 | Hedge 1 | (BTC)2'!X54="L","N","")))</f>
        <v/>
      </c>
      <c r="BI54" s="36" t="str">
        <f>'H5 | Hedge 1 | (BTC)2'!AM54</f>
        <v/>
      </c>
      <c r="BJ54" s="36" t="str">
        <f>'H5 | Hedge 1 | (BTC)2'!S54</f>
        <v/>
      </c>
      <c r="BK54" s="37" t="str">
        <f>'H5 | Hedge 1 | (BTC)2'!U54</f>
        <v/>
      </c>
      <c r="BL54" s="55"/>
      <c r="BM54" s="55"/>
      <c r="BN54" s="35" t="str">
        <f>'H6 | Hedge 1 | (BTC)3'!B54</f>
        <v/>
      </c>
      <c r="BO54" s="36" t="str">
        <f>'H6 | Hedge 1 | (BTC)3'!C54</f>
        <v/>
      </c>
      <c r="BP54" s="36" t="str">
        <f>'H6 | Hedge 1 | (BTC)3'!H54</f>
        <v/>
      </c>
      <c r="BQ54" s="36" t="str">
        <f>'H6 | Hedge 1 | (BTC)3'!O54</f>
        <v/>
      </c>
      <c r="BR54" s="36" t="str">
        <f>IF(AH54="","",IF('H6 | Hedge 1 | (BTC)3'!X54="W","Y",IF('H6 | Hedge 1 | (BTC)3'!X54="L","N","")))</f>
        <v/>
      </c>
      <c r="BS54" s="36" t="str">
        <f>'H6 | Hedge 1 | (BTC)3'!AM54</f>
        <v/>
      </c>
      <c r="BT54" s="36" t="str">
        <f>'H6 | Hedge 1 | (BTC)3'!S54</f>
        <v/>
      </c>
      <c r="BU54" s="37" t="str">
        <f>'H6 | Hedge 1 | (BTC)3'!U54</f>
        <v/>
      </c>
      <c r="BV54" s="55"/>
      <c r="BW54" s="55"/>
      <c r="BX54" s="40" t="str">
        <f>'Hedge 7 | (BM1D)2'!B54</f>
        <v/>
      </c>
      <c r="BY54" s="41" t="str">
        <f>'Hedge 7 | (BM1D)2'!C54</f>
        <v/>
      </c>
      <c r="BZ54" s="41" t="str">
        <f>'Hedge 7 | (BM1D)2'!H54</f>
        <v/>
      </c>
      <c r="CA54" s="41" t="str">
        <f>'Hedge 7 | (BM1D)2'!O54</f>
        <v/>
      </c>
      <c r="CB54" s="41" t="str">
        <f>IF(AH54="","",IF('Hedge 7 | (BM1D)2'!X54="W","Y",IF('Hedge 7 | (BM1D)2'!X54="L","N","")))</f>
        <v/>
      </c>
      <c r="CC54" s="41" t="str">
        <f>'Hedge 7 | (BM1D)2'!AM54</f>
        <v/>
      </c>
      <c r="CD54" s="41" t="str">
        <f>'Hedge 7 | (BM1D)2'!S54</f>
        <v/>
      </c>
      <c r="CE54" s="42" t="str">
        <f>'Hedge 7 | (BM1D)2'!U54</f>
        <v/>
      </c>
      <c r="CF54" s="55"/>
      <c r="CG54" s="55"/>
      <c r="CH54" s="1" t="e">
        <f>IF(AN54="",0,IFERROR(VLOOKUP(AN49&amp;AN50&amp;AN51&amp;AN52&amp;AN53&amp;AN54,General!I:J,2,FALSE),0))+AO53</f>
        <v>#VALUE!</v>
      </c>
      <c r="CI54" s="1">
        <v>-1000</v>
      </c>
      <c r="CJ54" s="1" t="str">
        <f t="shared" si="29"/>
        <v/>
      </c>
      <c r="CK54" s="1" t="str">
        <f t="shared" si="6"/>
        <v/>
      </c>
      <c r="CL54" s="1" t="str">
        <f t="shared" si="7"/>
        <v/>
      </c>
      <c r="CM54" s="1">
        <v>-1000</v>
      </c>
      <c r="CN54" s="1">
        <v>-1000</v>
      </c>
      <c r="CO54" s="1">
        <v>-1000</v>
      </c>
      <c r="CP54" s="1" t="str">
        <f>IF(AH54="","",INDEX($CI$4:$CO$4,MATCH(MAX(CI54:CO54),CI54:CO54,0)))</f>
        <v/>
      </c>
      <c r="CQ54" s="1">
        <v>54</v>
      </c>
      <c r="CR54" s="1">
        <f t="shared" si="16"/>
        <v>49</v>
      </c>
      <c r="CS54" s="4" t="str" cm="1">
        <f t="array" ref="CS54">IFERROR(INDEX($CI$4:$CO$4,_xlfn.AGGREGATE(15,6,COLUMN($CI$4:$CO$4)-COLUMN($CH$1)/($CI$54:$CO$54=MAX($CI$54:$CO$54)),COLUMNS($CO$4:CO4))),"")</f>
        <v>B</v>
      </c>
      <c r="CT54" s="4" t="str" cm="1">
        <f t="array" ref="CT54">IFERROR(INDEX($CI$4:$CO$4,_xlfn.AGGREGATE(15,6,COLUMN($CI$4:$CO$4)-COLUMN($CH$1)/($CI$54:$CO$54=MAX($CI$54:$CO$54)),COLUMNS($CO$4:CP4))),"")</f>
        <v>BD</v>
      </c>
      <c r="CU54" s="4" t="str" cm="1">
        <f t="array" ref="CU54">IFERROR(INDEX($CI$4:$CO$4,_xlfn.AGGREGATE(15,6,COLUMN($CI$4:$CO$4)-COLUMN($CH$1)/($CI$54:$CO$54=MAX($CI$54:$CO$54)),COLUMNS($CO$4:CQ4))),"")</f>
        <v>BN</v>
      </c>
      <c r="CV54" s="4" t="str" cm="1">
        <f t="array" ref="CV54">IFERROR(INDEX($CI$4:$CO$4,_xlfn.AGGREGATE(15,6,COLUMN($CI$4:$CO$4)-COLUMN($CH$1)/($CI$54:$CO$54=MAX($CI$54:$CO$54)),COLUMNS($CO$4:CR4))),"")</f>
        <v>BX</v>
      </c>
      <c r="CW54" s="1" t="str">
        <f t="shared" ca="1" si="10"/>
        <v>BX</v>
      </c>
      <c r="DA54" s="1" t="str">
        <f t="shared" ca="1" si="11"/>
        <v>R</v>
      </c>
      <c r="DB54" s="1" t="str">
        <f t="shared" ca="1" si="15"/>
        <v>BX</v>
      </c>
      <c r="DD54" s="4" t="str">
        <f>IFERROR(VLOOKUP(CS54,General!R:S,2,FALSE),"")</f>
        <v>F</v>
      </c>
      <c r="DE54" s="4" t="str">
        <f>IFERROR(VLOOKUP(CT54,General!R:S,2,FALSE),"")</f>
        <v>BH</v>
      </c>
      <c r="DF54" s="4" t="str">
        <f>IFERROR(VLOOKUP(CU54,General!R:S,2,FALSE),"")</f>
        <v>BR</v>
      </c>
      <c r="DG54" s="4" t="str">
        <f>IFERROR(VLOOKUP(CV54,General!R:S,2,FALSE),"")</f>
        <v>CB</v>
      </c>
      <c r="DH54" s="4">
        <f ca="1">IF(CS54="",-1,COUNTIF(INDIRECT(DD54&amp;$CQ$10):INDIRECT(DD54&amp;CQ54),"Y"))</f>
        <v>2</v>
      </c>
      <c r="DI54" s="4">
        <f ca="1">IF(CT54="",-1,COUNTIF(INDIRECT(DE54&amp;$CQ$10):INDIRECT(DE54&amp;CQ54),"Y"))</f>
        <v>4</v>
      </c>
      <c r="DJ54" s="4">
        <f ca="1">IF(CU54="",-1,COUNTIF(INDIRECT(DF54&amp;$CQ$10):INDIRECT(DF54&amp;CQ54),"Y"))</f>
        <v>5</v>
      </c>
      <c r="DK54" s="4">
        <f ca="1">IF(CV54="",-1,COUNTIF(INDIRECT(DG54&amp;$CQ$10):INDIRECT(DG54&amp;CQ54),"Y"))</f>
        <v>5</v>
      </c>
      <c r="DL54" s="4" t="str" cm="1">
        <f t="array" aca="1" ref="DL54" ca="1">IFERROR(INDEX($CS$54:$CV$54,_xlfn.AGGREGATE(15,6,COLUMN($CS$54:$CV$54)-COLUMN($CR$54)/($DH$54:$DK$54=MAX($DH$54:$DK$54)),COLUMNS($CS$54:CS54))),"")</f>
        <v>BN</v>
      </c>
      <c r="DM54" s="4" t="str" cm="1">
        <f t="array" aca="1" ref="DM54" ca="1">IFERROR(INDEX($CS$54:$CV$54,_xlfn.AGGREGATE(15,6,COLUMN($CS$54:$CV$54)-COLUMN($CR$54)/($DH$54:$DK$54=MAX($DH$54:$DK$54)),COLUMNS($CS$54:CT54))),"")</f>
        <v>BX</v>
      </c>
      <c r="DN54" s="4" t="str" cm="1">
        <f t="array" aca="1" ref="DN54" ca="1">IFERROR(INDEX($CS$54:$CV$54,_xlfn.AGGREGATE(15,6,COLUMN($CS$54:$CV$54)-COLUMN($CR$54)/($DH$54:$DK$54=MAX($DH$54:$DK$54)),COLUMNS($CS$54:CU54))),"")</f>
        <v/>
      </c>
      <c r="DO54" s="4" t="str" cm="1">
        <f t="array" aca="1" ref="DO54" ca="1">IFERROR(INDEX($CS$54:$CV$54,_xlfn.AGGREGATE(15,6,COLUMN($CS$54:$CV$54)-COLUMN($CR$54)/($DH$54:$DK$54=MAX($DH$54:$DK$54)),COLUMNS($CS$54:CV54))),"")</f>
        <v/>
      </c>
      <c r="DP54" s="1">
        <f t="shared" ca="1" si="12"/>
        <v>2</v>
      </c>
      <c r="DQ54" s="75">
        <f t="shared" ca="1" si="13"/>
        <v>0</v>
      </c>
      <c r="DR54" s="4" t="str">
        <f t="shared" ca="1" si="14"/>
        <v>BX</v>
      </c>
      <c r="DS54" s="1" t="str">
        <f t="shared" si="9"/>
        <v>F54</v>
      </c>
    </row>
    <row r="55" spans="1:123" ht="26.25" customHeight="1" thickBot="1">
      <c r="A55" s="1">
        <v>46</v>
      </c>
      <c r="B55" s="35" t="str">
        <f>'H1 | Hedge 1 | (BTC)1'!B55</f>
        <v/>
      </c>
      <c r="C55" s="36" t="str">
        <f>'H1 | Hedge 1 | (BTC)1'!C55</f>
        <v/>
      </c>
      <c r="D55" s="36" t="str">
        <f>'H1 | Hedge 1 | (BTC)1'!H55</f>
        <v/>
      </c>
      <c r="E55" s="36" t="str">
        <f>'H1 | Hedge 1 | (BTC)1'!O55</f>
        <v/>
      </c>
      <c r="F55" s="36" t="str">
        <f>IF(AH55="","",IF('H1 | Hedge 1 | (BTC)1'!X55="W","Y",IF('H1 | Hedge 1 | (BTC)1'!X55="L","N","")))</f>
        <v/>
      </c>
      <c r="G55" s="36" t="str">
        <f>'H1 | Hedge 1 | (BTC)1'!AM55</f>
        <v/>
      </c>
      <c r="H55" s="36" t="str">
        <f>'H1 | Hedge 1 | (BTC)1'!S55</f>
        <v/>
      </c>
      <c r="I55" s="37" t="str">
        <f>'H1 | Hedge 1 | (BTC)1'!U55</f>
        <v/>
      </c>
      <c r="J55" s="55"/>
      <c r="K55" s="55"/>
      <c r="L55" s="35" t="str">
        <f>'H2 | Hedge 2 | (BDC)2'!B55</f>
        <v/>
      </c>
      <c r="M55" s="36" t="str">
        <f>'H2 | Hedge 2 | (BDC)2'!C55</f>
        <v/>
      </c>
      <c r="N55" s="36" t="str">
        <f>'H2 | Hedge 2 | (BDC)2'!H55</f>
        <v/>
      </c>
      <c r="O55" s="36" t="str">
        <f>'H2 | Hedge 2 | (BDC)2'!O55</f>
        <v/>
      </c>
      <c r="P55" s="36" t="str">
        <f>IF(AH55="","",IF('H2 | Hedge 2 | (BDC)2'!X55="W","Y",IF('H2 | Hedge 2 | (BDC)2'!X55="L","N","")))</f>
        <v/>
      </c>
      <c r="Q55" s="36" t="str">
        <f>'H2 | Hedge 2 | (BDC)2'!AM55</f>
        <v/>
      </c>
      <c r="R55" s="36" t="str">
        <f>'H2 | Hedge 2 | (BDC)2'!S55</f>
        <v/>
      </c>
      <c r="S55" s="37" t="str">
        <f>'H2 | Hedge 2 | (BDC)2'!U55</f>
        <v/>
      </c>
      <c r="T55" s="55"/>
      <c r="U55" s="55"/>
      <c r="V55" s="35" t="str">
        <f>'H3 | Hedge 2 | (BDC)1'!B55</f>
        <v/>
      </c>
      <c r="W55" s="36" t="str">
        <f>'H3 | Hedge 2 | (BDC)1'!C55</f>
        <v/>
      </c>
      <c r="X55" s="36" t="str">
        <f>'H3 | Hedge 2 | (BDC)1'!H55</f>
        <v/>
      </c>
      <c r="Y55" s="36" t="str">
        <f>'H3 | Hedge 2 | (BDC)1'!O55</f>
        <v/>
      </c>
      <c r="Z55" s="36" t="str">
        <f>IF(AH55="","",IF('H3 | Hedge 2 | (BDC)1'!X55="W","Y",IF('H3 | Hedge 2 | (BDC)1'!X55="L","N","")))</f>
        <v/>
      </c>
      <c r="AA55" s="36" t="str">
        <f>'H3 | Hedge 2 | (BDC)1'!AM55</f>
        <v/>
      </c>
      <c r="AB55" s="36" t="str">
        <f>'H3 | Hedge 2 | (BDC)1'!S55</f>
        <v/>
      </c>
      <c r="AC55" s="37" t="str">
        <f>'H3 | Hedge 2 | (BDC)1'!U55</f>
        <v/>
      </c>
      <c r="AD55" s="55"/>
      <c r="AE55" s="55"/>
      <c r="AF55" s="55"/>
      <c r="AG55" s="55"/>
      <c r="AH55" s="125"/>
      <c r="AI55" s="107"/>
      <c r="AJ55" s="109" t="str" cm="1">
        <f t="array" aca="1" ref="AJ55" ca="1">IF(AH54="","",INDIRECT(VLOOKUP(DB55,General!X:Y,2,FALSE)&amp;CQ55))</f>
        <v/>
      </c>
      <c r="AK55" s="65" t="str">
        <f t="shared" si="30"/>
        <v/>
      </c>
      <c r="AL55" s="65" t="str">
        <f>IF(AH54="","",VLOOKUP(DB55,General!U:V,2,FALSE))</f>
        <v/>
      </c>
      <c r="AM55" s="66" t="str" cm="1">
        <f t="array" aca="1" ref="AM55" ca="1">IF(AH54="","",INDIRECT(DB55&amp;CQ55))</f>
        <v/>
      </c>
      <c r="AN55" s="36" t="str">
        <f t="shared" si="27"/>
        <v/>
      </c>
      <c r="AO55" s="36" t="str">
        <f t="shared" si="31"/>
        <v/>
      </c>
      <c r="AP55" s="37" t="str">
        <f t="shared" si="28"/>
        <v/>
      </c>
      <c r="AQ55" s="55"/>
      <c r="AR55" s="55"/>
      <c r="AS55" s="55"/>
      <c r="AT55" s="35" t="str">
        <f>'H4 | Hedge 2 | (BDC)3'!B55</f>
        <v/>
      </c>
      <c r="AU55" s="36" t="str">
        <f>'H4 | Hedge 2 | (BDC)3'!C55</f>
        <v/>
      </c>
      <c r="AV55" s="36" t="str">
        <f>'H4 | Hedge 2 | (BDC)3'!H55</f>
        <v/>
      </c>
      <c r="AW55" s="36" t="str">
        <f>'H4 | Hedge 2 | (BDC)3'!O55</f>
        <v/>
      </c>
      <c r="AX55" s="36" t="str">
        <f>IF(AH55="","",IF('H4 | Hedge 2 | (BDC)3'!X55="W","Y",IF('H4 | Hedge 2 | (BDC)3'!X55="L","N","")))</f>
        <v/>
      </c>
      <c r="AY55" s="36" t="str">
        <f>'H4 | Hedge 2 | (BDC)3'!AM55</f>
        <v/>
      </c>
      <c r="AZ55" s="36" t="str">
        <f>'H4 | Hedge 2 | (BDC)3'!S55</f>
        <v/>
      </c>
      <c r="BA55" s="37" t="str">
        <f>'H4 | Hedge 2 | (BDC)3'!U55</f>
        <v/>
      </c>
      <c r="BB55" s="55"/>
      <c r="BC55" s="55"/>
      <c r="BD55" s="35" t="str">
        <f>'H5 | Hedge 1 | (BTC)2'!B55</f>
        <v/>
      </c>
      <c r="BE55" s="36" t="str">
        <f>'H5 | Hedge 1 | (BTC)2'!C55</f>
        <v/>
      </c>
      <c r="BF55" s="36" t="str">
        <f>'H5 | Hedge 1 | (BTC)2'!H55</f>
        <v/>
      </c>
      <c r="BG55" s="36" t="str">
        <f>'H5 | Hedge 1 | (BTC)2'!O55</f>
        <v/>
      </c>
      <c r="BH55" s="36" t="str">
        <f>IF(AH55="","",IF('H5 | Hedge 1 | (BTC)2'!X55="W","Y",IF('H5 | Hedge 1 | (BTC)2'!X55="L","N","")))</f>
        <v/>
      </c>
      <c r="BI55" s="36" t="str">
        <f>'H5 | Hedge 1 | (BTC)2'!AM55</f>
        <v/>
      </c>
      <c r="BJ55" s="36" t="str">
        <f>'H5 | Hedge 1 | (BTC)2'!S55</f>
        <v/>
      </c>
      <c r="BK55" s="37" t="str">
        <f>'H5 | Hedge 1 | (BTC)2'!U55</f>
        <v/>
      </c>
      <c r="BL55" s="55"/>
      <c r="BM55" s="55"/>
      <c r="BN55" s="35" t="str">
        <f>'H6 | Hedge 1 | (BTC)3'!B55</f>
        <v/>
      </c>
      <c r="BO55" s="36" t="str">
        <f>'H6 | Hedge 1 | (BTC)3'!C55</f>
        <v/>
      </c>
      <c r="BP55" s="36" t="str">
        <f>'H6 | Hedge 1 | (BTC)3'!H55</f>
        <v/>
      </c>
      <c r="BQ55" s="36" t="str">
        <f>'H6 | Hedge 1 | (BTC)3'!O55</f>
        <v/>
      </c>
      <c r="BR55" s="36" t="str">
        <f>IF(AH55="","",IF('H6 | Hedge 1 | (BTC)3'!X55="W","Y",IF('H6 | Hedge 1 | (BTC)3'!X55="L","N","")))</f>
        <v/>
      </c>
      <c r="BS55" s="36" t="str">
        <f>'H6 | Hedge 1 | (BTC)3'!AM55</f>
        <v/>
      </c>
      <c r="BT55" s="36" t="str">
        <f>'H6 | Hedge 1 | (BTC)3'!S55</f>
        <v/>
      </c>
      <c r="BU55" s="37" t="str">
        <f>'H6 | Hedge 1 | (BTC)3'!U55</f>
        <v/>
      </c>
      <c r="BV55" s="55"/>
      <c r="BW55" s="55"/>
      <c r="BX55" s="35" t="str">
        <f>'Hedge 7 | (BM1D)2'!B55</f>
        <v/>
      </c>
      <c r="BY55" s="36" t="str">
        <f>'Hedge 7 | (BM1D)2'!C55</f>
        <v/>
      </c>
      <c r="BZ55" s="36" t="str">
        <f>'Hedge 7 | (BM1D)2'!H55</f>
        <v/>
      </c>
      <c r="CA55" s="36" t="str">
        <f>'Hedge 7 | (BM1D)2'!O55</f>
        <v/>
      </c>
      <c r="CB55" s="36" t="str">
        <f>IF(AH55="","",IF('Hedge 7 | (BM1D)2'!X55="W","Y",IF('Hedge 7 | (BM1D)2'!X55="L","N","")))</f>
        <v/>
      </c>
      <c r="CC55" s="36" t="str">
        <f>'Hedge 7 | (BM1D)2'!AM55</f>
        <v/>
      </c>
      <c r="CD55" s="36" t="str">
        <f>'Hedge 7 | (BM1D)2'!S55</f>
        <v/>
      </c>
      <c r="CE55" s="37" t="str">
        <f>'Hedge 7 | (BM1D)2'!U55</f>
        <v/>
      </c>
      <c r="CF55" s="55"/>
      <c r="CG55" s="55"/>
      <c r="CH55" s="1" t="e">
        <f>IF(AN55="",0,IFERROR(VLOOKUP(AN50&amp;AN51&amp;AN52&amp;AN53&amp;AN54&amp;AN55,General!I:J,2,FALSE),0))+AO54</f>
        <v>#VALUE!</v>
      </c>
      <c r="CI55" s="1">
        <v>-1000</v>
      </c>
      <c r="CJ55" s="1" t="str">
        <f t="shared" si="29"/>
        <v/>
      </c>
      <c r="CK55" s="1" t="str">
        <f t="shared" si="6"/>
        <v/>
      </c>
      <c r="CL55" s="1" t="str">
        <f t="shared" si="7"/>
        <v/>
      </c>
      <c r="CM55" s="1">
        <v>-1000</v>
      </c>
      <c r="CN55" s="1">
        <v>-1000</v>
      </c>
      <c r="CO55" s="1">
        <v>-1000</v>
      </c>
      <c r="CP55" s="1" t="str">
        <f t="shared" ref="CP55" ca="1" si="36">CW54</f>
        <v>BX</v>
      </c>
      <c r="CQ55" s="1">
        <v>55</v>
      </c>
      <c r="CR55" s="1">
        <f t="shared" si="16"/>
        <v>50</v>
      </c>
      <c r="CS55" s="4" t="str" cm="1">
        <f t="array" ref="CS55">IFERROR(INDEX($CI$4:$CO$4,_xlfn.AGGREGATE(15,6,COLUMN($CI$4:$CO$4)-COLUMN($CH$1)/($CI$55:$CO$55=MAX($CI$55:$CO$55)),COLUMNS($CO$4:CO4))),"")</f>
        <v>B</v>
      </c>
      <c r="CT55" s="4" t="str" cm="1">
        <f t="array" ref="CT55">IFERROR(INDEX($CI$4:$CO$4,_xlfn.AGGREGATE(15,6,COLUMN($CI$4:$CO$4)-COLUMN($CH$1)/($CI$55:$CO$55=MAX($CI$55:$CO$55)),COLUMNS($CO$4:CP4))),"")</f>
        <v>BD</v>
      </c>
      <c r="CU55" s="4" t="str" cm="1">
        <f t="array" ref="CU55">IFERROR(INDEX($CI$4:$CO$4,_xlfn.AGGREGATE(15,6,COLUMN($CI$4:$CO$4)-COLUMN($CH$1)/($CI$55:$CO$55=MAX($CI$55:$CO$55)),COLUMNS($CO$4:CQ4))),"")</f>
        <v>BN</v>
      </c>
      <c r="CV55" s="4" t="str" cm="1">
        <f t="array" ref="CV55">IFERROR(INDEX($CI$4:$CO$4,_xlfn.AGGREGATE(15,6,COLUMN($CI$4:$CO$4)-COLUMN($CH$1)/($CI$55:$CO$55=MAX($CI$55:$CO$55)),COLUMNS($CO$4:CR4))),"")</f>
        <v>BX</v>
      </c>
      <c r="CW55" s="1" t="str">
        <f t="shared" ca="1" si="10"/>
        <v>BX</v>
      </c>
      <c r="DA55" s="1" t="str">
        <f t="shared" ca="1" si="11"/>
        <v>R</v>
      </c>
      <c r="DB55" s="1" t="str">
        <f t="shared" ca="1" si="15"/>
        <v>BX</v>
      </c>
      <c r="DD55" s="4" t="str">
        <f>IFERROR(VLOOKUP(CS55,General!R:S,2,FALSE),"")</f>
        <v>F</v>
      </c>
      <c r="DE55" s="4" t="str">
        <f>IFERROR(VLOOKUP(CT55,General!R:S,2,FALSE),"")</f>
        <v>BH</v>
      </c>
      <c r="DF55" s="4" t="str">
        <f>IFERROR(VLOOKUP(CU55,General!R:S,2,FALSE),"")</f>
        <v>BR</v>
      </c>
      <c r="DG55" s="4" t="str">
        <f>IFERROR(VLOOKUP(CV55,General!R:S,2,FALSE),"")</f>
        <v>CB</v>
      </c>
      <c r="DH55" s="4">
        <f ca="1">IF(CS55="",-1,COUNTIF(INDIRECT(DD55&amp;$CQ$10):INDIRECT(DD55&amp;CQ55),"Y"))</f>
        <v>2</v>
      </c>
      <c r="DI55" s="4">
        <f ca="1">IF(CT55="",-1,COUNTIF(INDIRECT(DE55&amp;$CQ$10):INDIRECT(DE55&amp;CQ55),"Y"))</f>
        <v>4</v>
      </c>
      <c r="DJ55" s="4">
        <f ca="1">IF(CU55="",-1,COUNTIF(INDIRECT(DF55&amp;$CQ$10):INDIRECT(DF55&amp;CQ55),"Y"))</f>
        <v>5</v>
      </c>
      <c r="DK55" s="4">
        <f ca="1">IF(CV55="",-1,COUNTIF(INDIRECT(DG55&amp;$CQ$10):INDIRECT(DG55&amp;CQ55),"Y"))</f>
        <v>5</v>
      </c>
      <c r="DL55" s="4" t="str" cm="1">
        <f t="array" aca="1" ref="DL55" ca="1">IFERROR(INDEX($CS$55:$CV$55,_xlfn.AGGREGATE(15,6,COLUMN($CS$55:$CV$55)-COLUMN($CR$55)/($DH$55:$DK$55=MAX($DH$55:$DK$55)),COLUMNS($CS$55:CS55))),"")</f>
        <v>BN</v>
      </c>
      <c r="DM55" s="4" t="str" cm="1">
        <f t="array" aca="1" ref="DM55" ca="1">IFERROR(INDEX($CS$55:$CV$55,_xlfn.AGGREGATE(15,6,COLUMN($CS$55:$CV$55)-COLUMN($CR$55)/($DH$55:$DK$55=MAX($DH$55:$DK$55)),COLUMNS($CS$55:CT55))),"")</f>
        <v>BX</v>
      </c>
      <c r="DN55" s="4" t="str" cm="1">
        <f t="array" aca="1" ref="DN55" ca="1">IFERROR(INDEX($CS$55:$CV$55,_xlfn.AGGREGATE(15,6,COLUMN($CS$55:$CV$55)-COLUMN($CR$55)/($DH$55:$DK$55=MAX($DH$55:$DK$55)),COLUMNS($CS$55:CU55))),"")</f>
        <v/>
      </c>
      <c r="DO55" s="4" t="str" cm="1">
        <f t="array" aca="1" ref="DO55" ca="1">IFERROR(INDEX($CS$55:$CV$55,_xlfn.AGGREGATE(15,6,COLUMN($CS$55:$CV$55)-COLUMN($CR$55)/($DH$55:$DK$55=MAX($DH$55:$DK$55)),COLUMNS($CS$55:CV55))),"")</f>
        <v/>
      </c>
      <c r="DP55" s="1">
        <f t="shared" ca="1" si="12"/>
        <v>2</v>
      </c>
      <c r="DQ55" s="75">
        <f t="shared" ca="1" si="13"/>
        <v>0</v>
      </c>
      <c r="DR55" s="4" t="str">
        <f t="shared" ca="1" si="14"/>
        <v>BX</v>
      </c>
      <c r="DS55" s="1" t="str">
        <f t="shared" si="9"/>
        <v>F55</v>
      </c>
    </row>
    <row r="56" spans="1:123" ht="26.25" customHeight="1" thickBot="1">
      <c r="A56" s="1">
        <v>47</v>
      </c>
      <c r="B56" s="38" t="str">
        <f>'H1 | Hedge 1 | (BTC)1'!B56</f>
        <v/>
      </c>
      <c r="C56" s="25" t="str">
        <f>'H1 | Hedge 1 | (BTC)1'!C56</f>
        <v/>
      </c>
      <c r="D56" s="25" t="str">
        <f>'H1 | Hedge 1 | (BTC)1'!H56</f>
        <v/>
      </c>
      <c r="E56" s="25" t="str">
        <f>'H1 | Hedge 1 | (BTC)1'!O56</f>
        <v/>
      </c>
      <c r="F56" s="25" t="str">
        <f>IF(AH56="","",IF('H1 | Hedge 1 | (BTC)1'!X56="W","Y",IF('H1 | Hedge 1 | (BTC)1'!X56="L","N","")))</f>
        <v/>
      </c>
      <c r="G56" s="25" t="str">
        <f>'H1 | Hedge 1 | (BTC)1'!AM56</f>
        <v/>
      </c>
      <c r="H56" s="25" t="str">
        <f>'H1 | Hedge 1 | (BTC)1'!S56</f>
        <v/>
      </c>
      <c r="I56" s="39" t="str">
        <f>'H1 | Hedge 1 | (BTC)1'!U56</f>
        <v/>
      </c>
      <c r="J56" s="55"/>
      <c r="K56" s="55"/>
      <c r="L56" s="38" t="str">
        <f>'H2 | Hedge 2 | (BDC)2'!B56</f>
        <v/>
      </c>
      <c r="M56" s="25" t="str">
        <f>'H2 | Hedge 2 | (BDC)2'!C56</f>
        <v/>
      </c>
      <c r="N56" s="25" t="str">
        <f>'H2 | Hedge 2 | (BDC)2'!H56</f>
        <v/>
      </c>
      <c r="O56" s="25" t="str">
        <f>'H2 | Hedge 2 | (BDC)2'!O56</f>
        <v/>
      </c>
      <c r="P56" s="25" t="str">
        <f>IF(AH56="","",IF('H2 | Hedge 2 | (BDC)2'!X56="W","Y",IF('H2 | Hedge 2 | (BDC)2'!X56="L","N","")))</f>
        <v/>
      </c>
      <c r="Q56" s="25" t="str">
        <f>'H2 | Hedge 2 | (BDC)2'!AM56</f>
        <v/>
      </c>
      <c r="R56" s="25" t="str">
        <f>'H2 | Hedge 2 | (BDC)2'!S56</f>
        <v/>
      </c>
      <c r="S56" s="39" t="str">
        <f>'H2 | Hedge 2 | (BDC)2'!U56</f>
        <v/>
      </c>
      <c r="T56" s="55"/>
      <c r="U56" s="55"/>
      <c r="V56" s="35" t="str">
        <f>'H3 | Hedge 2 | (BDC)1'!B56</f>
        <v/>
      </c>
      <c r="W56" s="36" t="str">
        <f>'H3 | Hedge 2 | (BDC)1'!C56</f>
        <v/>
      </c>
      <c r="X56" s="36" t="str">
        <f>'H3 | Hedge 2 | (BDC)1'!H56</f>
        <v/>
      </c>
      <c r="Y56" s="36" t="str">
        <f>'H3 | Hedge 2 | (BDC)1'!O56</f>
        <v/>
      </c>
      <c r="Z56" s="36" t="str">
        <f>IF(AH56="","",IF('H3 | Hedge 2 | (BDC)1'!X56="W","Y",IF('H3 | Hedge 2 | (BDC)1'!X56="L","N","")))</f>
        <v/>
      </c>
      <c r="AA56" s="36" t="str">
        <f>'H3 | Hedge 2 | (BDC)1'!AM56</f>
        <v/>
      </c>
      <c r="AB56" s="36" t="str">
        <f>'H3 | Hedge 2 | (BDC)1'!S56</f>
        <v/>
      </c>
      <c r="AC56" s="37" t="str">
        <f>'H3 | Hedge 2 | (BDC)1'!U56</f>
        <v/>
      </c>
      <c r="AD56" s="55"/>
      <c r="AE56" s="55"/>
      <c r="AF56" s="55"/>
      <c r="AG56" s="55"/>
      <c r="AH56" s="126"/>
      <c r="AI56" s="107"/>
      <c r="AJ56" s="104" t="str" cm="1">
        <f t="array" aca="1" ref="AJ56" ca="1">IF(AH55="","",INDIRECT(VLOOKUP(DB56,General!X:Y,2,FALSE)&amp;CQ56))</f>
        <v/>
      </c>
      <c r="AK56" s="70" t="str">
        <f t="shared" si="30"/>
        <v/>
      </c>
      <c r="AL56" s="70" t="str">
        <f>IF(AH55="","",VLOOKUP(DB56,General!U:V,2,FALSE))</f>
        <v/>
      </c>
      <c r="AM56" s="64" t="str" cm="1">
        <f t="array" aca="1" ref="AM56" ca="1">IF(AH55="","",INDIRECT(DB56&amp;CQ56))</f>
        <v/>
      </c>
      <c r="AN56" s="25" t="str">
        <f t="shared" si="27"/>
        <v/>
      </c>
      <c r="AO56" s="25" t="str">
        <f t="shared" si="31"/>
        <v/>
      </c>
      <c r="AP56" s="39" t="str">
        <f t="shared" si="28"/>
        <v/>
      </c>
      <c r="AQ56" s="55"/>
      <c r="AR56" s="55"/>
      <c r="AS56" s="55"/>
      <c r="AT56" s="35" t="str">
        <f>'H4 | Hedge 2 | (BDC)3'!B56</f>
        <v/>
      </c>
      <c r="AU56" s="36" t="str">
        <f>'H4 | Hedge 2 | (BDC)3'!C56</f>
        <v/>
      </c>
      <c r="AV56" s="36" t="str">
        <f>'H4 | Hedge 2 | (BDC)3'!H56</f>
        <v/>
      </c>
      <c r="AW56" s="36" t="str">
        <f>'H4 | Hedge 2 | (BDC)3'!O56</f>
        <v/>
      </c>
      <c r="AX56" s="36" t="str">
        <f>IF(AH56="","",IF('H4 | Hedge 2 | (BDC)3'!X56="W","Y",IF('H4 | Hedge 2 | (BDC)3'!X56="L","N","")))</f>
        <v/>
      </c>
      <c r="AY56" s="36" t="str">
        <f>'H4 | Hedge 2 | (BDC)3'!AM56</f>
        <v/>
      </c>
      <c r="AZ56" s="36" t="str">
        <f>'H4 | Hedge 2 | (BDC)3'!S56</f>
        <v/>
      </c>
      <c r="BA56" s="37" t="str">
        <f>'H4 | Hedge 2 | (BDC)3'!U56</f>
        <v/>
      </c>
      <c r="BB56" s="55"/>
      <c r="BC56" s="55"/>
      <c r="BD56" s="35" t="str">
        <f>'H5 | Hedge 1 | (BTC)2'!B56</f>
        <v/>
      </c>
      <c r="BE56" s="36" t="str">
        <f>'H5 | Hedge 1 | (BTC)2'!C56</f>
        <v/>
      </c>
      <c r="BF56" s="36" t="str">
        <f>'H5 | Hedge 1 | (BTC)2'!H56</f>
        <v/>
      </c>
      <c r="BG56" s="36" t="str">
        <f>'H5 | Hedge 1 | (BTC)2'!O56</f>
        <v/>
      </c>
      <c r="BH56" s="36" t="str">
        <f>IF(AH56="","",IF('H5 | Hedge 1 | (BTC)2'!X56="W","Y",IF('H5 | Hedge 1 | (BTC)2'!X56="L","N","")))</f>
        <v/>
      </c>
      <c r="BI56" s="36" t="str">
        <f>'H5 | Hedge 1 | (BTC)2'!AM56</f>
        <v/>
      </c>
      <c r="BJ56" s="36" t="str">
        <f>'H5 | Hedge 1 | (BTC)2'!S56</f>
        <v/>
      </c>
      <c r="BK56" s="37" t="str">
        <f>'H5 | Hedge 1 | (BTC)2'!U56</f>
        <v/>
      </c>
      <c r="BL56" s="55"/>
      <c r="BM56" s="55"/>
      <c r="BN56" s="35" t="str">
        <f>'H6 | Hedge 1 | (BTC)3'!B56</f>
        <v/>
      </c>
      <c r="BO56" s="36" t="str">
        <f>'H6 | Hedge 1 | (BTC)3'!C56</f>
        <v/>
      </c>
      <c r="BP56" s="36" t="str">
        <f>'H6 | Hedge 1 | (BTC)3'!H56</f>
        <v/>
      </c>
      <c r="BQ56" s="36" t="str">
        <f>'H6 | Hedge 1 | (BTC)3'!O56</f>
        <v/>
      </c>
      <c r="BR56" s="36" t="str">
        <f>IF(AH56="","",IF('H6 | Hedge 1 | (BTC)3'!X56="W","Y",IF('H6 | Hedge 1 | (BTC)3'!X56="L","N","")))</f>
        <v/>
      </c>
      <c r="BS56" s="36" t="str">
        <f>'H6 | Hedge 1 | (BTC)3'!AM56</f>
        <v/>
      </c>
      <c r="BT56" s="36" t="str">
        <f>'H6 | Hedge 1 | (BTC)3'!S56</f>
        <v/>
      </c>
      <c r="BU56" s="37" t="str">
        <f>'H6 | Hedge 1 | (BTC)3'!U56</f>
        <v/>
      </c>
      <c r="BV56" s="55"/>
      <c r="BW56" s="55"/>
      <c r="BX56" s="38" t="str">
        <f>'Hedge 7 | (BM1D)2'!B56</f>
        <v/>
      </c>
      <c r="BY56" s="25" t="str">
        <f>'Hedge 7 | (BM1D)2'!C56</f>
        <v/>
      </c>
      <c r="BZ56" s="25" t="str">
        <f>'Hedge 7 | (BM1D)2'!H56</f>
        <v/>
      </c>
      <c r="CA56" s="25" t="str">
        <f>'Hedge 7 | (BM1D)2'!O56</f>
        <v/>
      </c>
      <c r="CB56" s="25" t="str">
        <f>IF(AH56="","",IF('Hedge 7 | (BM1D)2'!X56="W","Y",IF('Hedge 7 | (BM1D)2'!X56="L","N","")))</f>
        <v/>
      </c>
      <c r="CC56" s="25" t="str">
        <f>'Hedge 7 | (BM1D)2'!AM56</f>
        <v/>
      </c>
      <c r="CD56" s="25" t="str">
        <f>'Hedge 7 | (BM1D)2'!S56</f>
        <v/>
      </c>
      <c r="CE56" s="39" t="str">
        <f>'Hedge 7 | (BM1D)2'!U56</f>
        <v/>
      </c>
      <c r="CF56" s="55"/>
      <c r="CG56" s="55"/>
      <c r="CH56" s="1" t="e">
        <f>IF(AN56="",0,IFERROR(VLOOKUP(AN51&amp;AN52&amp;AN53&amp;AN54&amp;AN55&amp;AN56,General!I:J,2,FALSE),0))+AO55</f>
        <v>#VALUE!</v>
      </c>
      <c r="CI56" s="1">
        <v>-1000</v>
      </c>
      <c r="CJ56" s="1" t="str">
        <f t="shared" si="29"/>
        <v/>
      </c>
      <c r="CK56" s="1" t="str">
        <f t="shared" si="6"/>
        <v/>
      </c>
      <c r="CL56" s="1" t="str">
        <f t="shared" si="7"/>
        <v/>
      </c>
      <c r="CM56" s="1">
        <v>-1000</v>
      </c>
      <c r="CN56" s="1">
        <v>-1000</v>
      </c>
      <c r="CO56" s="1">
        <v>-1000</v>
      </c>
      <c r="CP56" s="1" t="str">
        <f t="shared" ref="CP56:CP58" ca="1" si="37">CP55</f>
        <v>BX</v>
      </c>
      <c r="CQ56" s="1">
        <v>56</v>
      </c>
      <c r="CR56" s="1">
        <f t="shared" si="16"/>
        <v>51</v>
      </c>
      <c r="CS56" s="4" t="str" cm="1">
        <f t="array" ref="CS56">IFERROR(INDEX($CI$4:$CO$4,_xlfn.AGGREGATE(15,6,COLUMN($CI$4:$CO$4)-COLUMN($CH$1)/($CI$56:$CO$56=MAX($CI$56:$CO$56)),COLUMNS($CO$4:CO4))),"")</f>
        <v>B</v>
      </c>
      <c r="CT56" s="4" t="str" cm="1">
        <f t="array" ref="CT56">IFERROR(INDEX($CI$4:$CO$4,_xlfn.AGGREGATE(15,6,COLUMN($CI$4:$CO$4)-COLUMN($CH$1)/($CI$56:$CO$56=MAX($CI$56:$CO$56)),COLUMNS($CO$4:CP4))),"")</f>
        <v>BD</v>
      </c>
      <c r="CU56" s="4" t="str" cm="1">
        <f t="array" ref="CU56">IFERROR(INDEX($CI$4:$CO$4,_xlfn.AGGREGATE(15,6,COLUMN($CI$4:$CO$4)-COLUMN($CH$1)/($CI$56:$CO$56=MAX($CI$56:$CO$56)),COLUMNS($CO$4:CQ4))),"")</f>
        <v>BN</v>
      </c>
      <c r="CV56" s="4" t="str" cm="1">
        <f t="array" ref="CV56">IFERROR(INDEX($CI$4:$CO$4,_xlfn.AGGREGATE(15,6,COLUMN($CI$4:$CO$4)-COLUMN($CH$1)/($CI$56:$CO$56=MAX($CI$56:$CO$56)),COLUMNS($CO$4:CR4))),"")</f>
        <v>BX</v>
      </c>
      <c r="CW56" s="1" t="str">
        <f t="shared" ca="1" si="10"/>
        <v>BX</v>
      </c>
      <c r="DA56" s="1" t="str">
        <f t="shared" ca="1" si="11"/>
        <v>R</v>
      </c>
      <c r="DB56" s="1" t="str">
        <f t="shared" ca="1" si="15"/>
        <v>BX</v>
      </c>
      <c r="DC56" s="1">
        <f>IF(DC51=4,1,DC51+1)</f>
        <v>2</v>
      </c>
      <c r="DD56" s="4" t="str">
        <f>IFERROR(VLOOKUP(CS56,General!R:S,2,FALSE),"")</f>
        <v>F</v>
      </c>
      <c r="DE56" s="4" t="str">
        <f>IFERROR(VLOOKUP(CT56,General!R:S,2,FALSE),"")</f>
        <v>BH</v>
      </c>
      <c r="DF56" s="4" t="str">
        <f>IFERROR(VLOOKUP(CU56,General!R:S,2,FALSE),"")</f>
        <v>BR</v>
      </c>
      <c r="DG56" s="4" t="str">
        <f>IFERROR(VLOOKUP(CV56,General!R:S,2,FALSE),"")</f>
        <v>CB</v>
      </c>
      <c r="DH56" s="4">
        <f ca="1">IF(CS56="",-1,COUNTIF(INDIRECT(DD56&amp;$CQ$10):INDIRECT(DD56&amp;CQ56),"Y"))</f>
        <v>2</v>
      </c>
      <c r="DI56" s="4">
        <f ca="1">IF(CT56="",-1,COUNTIF(INDIRECT(DE56&amp;$CQ$10):INDIRECT(DE56&amp;CQ56),"Y"))</f>
        <v>4</v>
      </c>
      <c r="DJ56" s="4">
        <f ca="1">IF(CU56="",-1,COUNTIF(INDIRECT(DF56&amp;$CQ$10):INDIRECT(DF56&amp;CQ56),"Y"))</f>
        <v>5</v>
      </c>
      <c r="DK56" s="4">
        <f ca="1">IF(CV56="",-1,COUNTIF(INDIRECT(DG56&amp;$CQ$10):INDIRECT(DG56&amp;CQ56),"Y"))</f>
        <v>5</v>
      </c>
      <c r="DL56" s="4" t="str" cm="1">
        <f t="array" aca="1" ref="DL56" ca="1">IFERROR(INDEX($CS$56:$CV$56,_xlfn.AGGREGATE(15,6,COLUMN($CS$56:$CV$56)-COLUMN($CR$56)/($DH$56:$DK$56=MAX($DH$56:$DK$56)),COLUMNS($CS$56:CS56))),"")</f>
        <v>BN</v>
      </c>
      <c r="DM56" s="4" t="str" cm="1">
        <f t="array" aca="1" ref="DM56" ca="1">IFERROR(INDEX($CS$56:$CV$56,_xlfn.AGGREGATE(15,6,COLUMN($CS$56:$CV$56)-COLUMN($CR$56)/($DH$56:$DK$56=MAX($DH$56:$DK$56)),COLUMNS($CS$56:CT56))),"")</f>
        <v>BX</v>
      </c>
      <c r="DN56" s="4" t="str" cm="1">
        <f t="array" aca="1" ref="DN56" ca="1">IFERROR(INDEX($CS$56:$CV$56,_xlfn.AGGREGATE(15,6,COLUMN($CS$56:$CV$56)-COLUMN($CR$56)/($DH$56:$DK$56=MAX($DH$56:$DK$56)),COLUMNS($CS$56:CU56))),"")</f>
        <v/>
      </c>
      <c r="DO56" s="4" t="str" cm="1">
        <f t="array" aca="1" ref="DO56" ca="1">IFERROR(INDEX($CS$56:$CV$56,_xlfn.AGGREGATE(15,6,COLUMN($CS$56:$CV$56)-COLUMN($CR$56)/($DH$56:$DK$56=MAX($DH$56:$DK$56)),COLUMNS($CS$56:CV56))),"")</f>
        <v/>
      </c>
      <c r="DP56" s="1">
        <f t="shared" ca="1" si="12"/>
        <v>2</v>
      </c>
      <c r="DQ56" s="75">
        <f t="shared" ca="1" si="13"/>
        <v>2</v>
      </c>
      <c r="DR56" s="4" t="str">
        <f t="shared" ca="1" si="14"/>
        <v>BX</v>
      </c>
      <c r="DS56" s="1" t="str">
        <f t="shared" si="9"/>
        <v>F56</v>
      </c>
    </row>
    <row r="57" spans="1:123" ht="26.25" customHeight="1" thickBot="1">
      <c r="A57" s="1">
        <v>48</v>
      </c>
      <c r="B57" s="38" t="str">
        <f>'H1 | Hedge 1 | (BTC)1'!B57</f>
        <v/>
      </c>
      <c r="C57" s="25" t="str">
        <f>'H1 | Hedge 1 | (BTC)1'!C57</f>
        <v/>
      </c>
      <c r="D57" s="25" t="str">
        <f>'H1 | Hedge 1 | (BTC)1'!H57</f>
        <v/>
      </c>
      <c r="E57" s="25" t="str">
        <f>'H1 | Hedge 1 | (BTC)1'!O57</f>
        <v/>
      </c>
      <c r="F57" s="25" t="str">
        <f>IF(AH57="","",IF('H1 | Hedge 1 | (BTC)1'!X57="W","Y",IF('H1 | Hedge 1 | (BTC)1'!X57="L","N","")))</f>
        <v/>
      </c>
      <c r="G57" s="25" t="str">
        <f>'H1 | Hedge 1 | (BTC)1'!AM57</f>
        <v/>
      </c>
      <c r="H57" s="25" t="str">
        <f>'H1 | Hedge 1 | (BTC)1'!S57</f>
        <v/>
      </c>
      <c r="I57" s="39" t="str">
        <f>'H1 | Hedge 1 | (BTC)1'!U57</f>
        <v/>
      </c>
      <c r="J57" s="55"/>
      <c r="K57" s="55"/>
      <c r="L57" s="38" t="str">
        <f>'H2 | Hedge 2 | (BDC)2'!B57</f>
        <v/>
      </c>
      <c r="M57" s="25" t="str">
        <f>'H2 | Hedge 2 | (BDC)2'!C57</f>
        <v/>
      </c>
      <c r="N57" s="25" t="str">
        <f>'H2 | Hedge 2 | (BDC)2'!H57</f>
        <v/>
      </c>
      <c r="O57" s="25" t="str">
        <f>'H2 | Hedge 2 | (BDC)2'!O57</f>
        <v/>
      </c>
      <c r="P57" s="25" t="str">
        <f>IF(AH57="","",IF('H2 | Hedge 2 | (BDC)2'!X57="W","Y",IF('H2 | Hedge 2 | (BDC)2'!X57="L","N","")))</f>
        <v/>
      </c>
      <c r="Q57" s="25" t="str">
        <f>'H2 | Hedge 2 | (BDC)2'!AM57</f>
        <v/>
      </c>
      <c r="R57" s="25" t="str">
        <f>'H2 | Hedge 2 | (BDC)2'!S57</f>
        <v/>
      </c>
      <c r="S57" s="39" t="str">
        <f>'H2 | Hedge 2 | (BDC)2'!U57</f>
        <v/>
      </c>
      <c r="T57" s="55"/>
      <c r="U57" s="55"/>
      <c r="V57" s="35" t="str">
        <f>'H3 | Hedge 2 | (BDC)1'!B57</f>
        <v/>
      </c>
      <c r="W57" s="36" t="str">
        <f>'H3 | Hedge 2 | (BDC)1'!C57</f>
        <v/>
      </c>
      <c r="X57" s="36" t="str">
        <f>'H3 | Hedge 2 | (BDC)1'!H57</f>
        <v/>
      </c>
      <c r="Y57" s="36" t="str">
        <f>'H3 | Hedge 2 | (BDC)1'!O57</f>
        <v/>
      </c>
      <c r="Z57" s="36" t="str">
        <f>IF(AH57="","",IF('H3 | Hedge 2 | (BDC)1'!X57="W","Y",IF('H3 | Hedge 2 | (BDC)1'!X57="L","N","")))</f>
        <v/>
      </c>
      <c r="AA57" s="36" t="str">
        <f>'H3 | Hedge 2 | (BDC)1'!AM57</f>
        <v/>
      </c>
      <c r="AB57" s="36" t="str">
        <f>'H3 | Hedge 2 | (BDC)1'!S57</f>
        <v/>
      </c>
      <c r="AC57" s="37" t="str">
        <f>'H3 | Hedge 2 | (BDC)1'!U57</f>
        <v/>
      </c>
      <c r="AD57" s="55"/>
      <c r="AE57" s="55"/>
      <c r="AF57" s="55"/>
      <c r="AG57" s="55"/>
      <c r="AH57" s="126"/>
      <c r="AI57" s="107"/>
      <c r="AJ57" s="104" t="str" cm="1">
        <f t="array" aca="1" ref="AJ57" ca="1">IF(AH56="","",INDIRECT(VLOOKUP(DB57,General!X:Y,2,FALSE)&amp;CQ57))</f>
        <v/>
      </c>
      <c r="AK57" s="70" t="str">
        <f t="shared" si="30"/>
        <v/>
      </c>
      <c r="AL57" s="70" t="str">
        <f>IF(AH56="","",VLOOKUP(DB57,General!U:V,2,FALSE))</f>
        <v/>
      </c>
      <c r="AM57" s="64" t="str" cm="1">
        <f t="array" aca="1" ref="AM57" ca="1">IF(AH56="","",INDIRECT(DB57&amp;CQ57))</f>
        <v/>
      </c>
      <c r="AN57" s="25" t="str">
        <f t="shared" si="27"/>
        <v/>
      </c>
      <c r="AO57" s="25" t="str">
        <f t="shared" si="31"/>
        <v/>
      </c>
      <c r="AP57" s="39" t="str">
        <f t="shared" si="28"/>
        <v/>
      </c>
      <c r="AQ57" s="55"/>
      <c r="AR57" s="55"/>
      <c r="AS57" s="55"/>
      <c r="AT57" s="35" t="str">
        <f>'H4 | Hedge 2 | (BDC)3'!B57</f>
        <v/>
      </c>
      <c r="AU57" s="36" t="str">
        <f>'H4 | Hedge 2 | (BDC)3'!C57</f>
        <v/>
      </c>
      <c r="AV57" s="36" t="str">
        <f>'H4 | Hedge 2 | (BDC)3'!H57</f>
        <v/>
      </c>
      <c r="AW57" s="36" t="str">
        <f>'H4 | Hedge 2 | (BDC)3'!O57</f>
        <v/>
      </c>
      <c r="AX57" s="36" t="str">
        <f>IF(AH57="","",IF('H4 | Hedge 2 | (BDC)3'!X57="W","Y",IF('H4 | Hedge 2 | (BDC)3'!X57="L","N","")))</f>
        <v/>
      </c>
      <c r="AY57" s="36" t="str">
        <f>'H4 | Hedge 2 | (BDC)3'!AM57</f>
        <v/>
      </c>
      <c r="AZ57" s="36" t="str">
        <f>'H4 | Hedge 2 | (BDC)3'!S57</f>
        <v/>
      </c>
      <c r="BA57" s="37" t="str">
        <f>'H4 | Hedge 2 | (BDC)3'!U57</f>
        <v/>
      </c>
      <c r="BB57" s="55"/>
      <c r="BC57" s="55"/>
      <c r="BD57" s="35" t="str">
        <f>'H5 | Hedge 1 | (BTC)2'!B57</f>
        <v/>
      </c>
      <c r="BE57" s="36" t="str">
        <f>'H5 | Hedge 1 | (BTC)2'!C57</f>
        <v/>
      </c>
      <c r="BF57" s="36" t="str">
        <f>'H5 | Hedge 1 | (BTC)2'!H57</f>
        <v/>
      </c>
      <c r="BG57" s="36" t="str">
        <f>'H5 | Hedge 1 | (BTC)2'!O57</f>
        <v/>
      </c>
      <c r="BH57" s="36" t="str">
        <f>IF(AH57="","",IF('H5 | Hedge 1 | (BTC)2'!X57="W","Y",IF('H5 | Hedge 1 | (BTC)2'!X57="L","N","")))</f>
        <v/>
      </c>
      <c r="BI57" s="36" t="str">
        <f>'H5 | Hedge 1 | (BTC)2'!AM57</f>
        <v/>
      </c>
      <c r="BJ57" s="36" t="str">
        <f>'H5 | Hedge 1 | (BTC)2'!S57</f>
        <v/>
      </c>
      <c r="BK57" s="37" t="str">
        <f>'H5 | Hedge 1 | (BTC)2'!U57</f>
        <v/>
      </c>
      <c r="BL57" s="55"/>
      <c r="BM57" s="55"/>
      <c r="BN57" s="35" t="str">
        <f>'H6 | Hedge 1 | (BTC)3'!B57</f>
        <v/>
      </c>
      <c r="BO57" s="36" t="str">
        <f>'H6 | Hedge 1 | (BTC)3'!C57</f>
        <v/>
      </c>
      <c r="BP57" s="36" t="str">
        <f>'H6 | Hedge 1 | (BTC)3'!H57</f>
        <v/>
      </c>
      <c r="BQ57" s="36" t="str">
        <f>'H6 | Hedge 1 | (BTC)3'!O57</f>
        <v/>
      </c>
      <c r="BR57" s="36" t="str">
        <f>IF(AH57="","",IF('H6 | Hedge 1 | (BTC)3'!X57="W","Y",IF('H6 | Hedge 1 | (BTC)3'!X57="L","N","")))</f>
        <v/>
      </c>
      <c r="BS57" s="36" t="str">
        <f>'H6 | Hedge 1 | (BTC)3'!AM57</f>
        <v/>
      </c>
      <c r="BT57" s="36" t="str">
        <f>'H6 | Hedge 1 | (BTC)3'!S57</f>
        <v/>
      </c>
      <c r="BU57" s="37" t="str">
        <f>'H6 | Hedge 1 | (BTC)3'!U57</f>
        <v/>
      </c>
      <c r="BV57" s="55"/>
      <c r="BW57" s="55"/>
      <c r="BX57" s="38" t="str">
        <f>'Hedge 7 | (BM1D)2'!B57</f>
        <v/>
      </c>
      <c r="BY57" s="25" t="str">
        <f>'Hedge 7 | (BM1D)2'!C57</f>
        <v/>
      </c>
      <c r="BZ57" s="25" t="str">
        <f>'Hedge 7 | (BM1D)2'!H57</f>
        <v/>
      </c>
      <c r="CA57" s="25" t="str">
        <f>'Hedge 7 | (BM1D)2'!O57</f>
        <v/>
      </c>
      <c r="CB57" s="25" t="str">
        <f>IF(AH57="","",IF('Hedge 7 | (BM1D)2'!X57="W","Y",IF('Hedge 7 | (BM1D)2'!X57="L","N","")))</f>
        <v/>
      </c>
      <c r="CC57" s="25" t="str">
        <f>'Hedge 7 | (BM1D)2'!AM57</f>
        <v/>
      </c>
      <c r="CD57" s="25" t="str">
        <f>'Hedge 7 | (BM1D)2'!S57</f>
        <v/>
      </c>
      <c r="CE57" s="39" t="str">
        <f>'Hedge 7 | (BM1D)2'!U57</f>
        <v/>
      </c>
      <c r="CF57" s="55"/>
      <c r="CG57" s="55"/>
      <c r="CH57" s="1" t="e">
        <f>IF(AN57="",0,IFERROR(VLOOKUP(AN52&amp;AN53&amp;AN54&amp;AN55&amp;AN56&amp;AN57,General!I:J,2,FALSE),0))+AO56</f>
        <v>#VALUE!</v>
      </c>
      <c r="CI57" s="1">
        <v>-1000</v>
      </c>
      <c r="CJ57" s="1" t="str">
        <f t="shared" si="29"/>
        <v/>
      </c>
      <c r="CK57" s="1" t="str">
        <f t="shared" si="6"/>
        <v/>
      </c>
      <c r="CL57" s="1" t="str">
        <f t="shared" si="7"/>
        <v/>
      </c>
      <c r="CM57" s="1">
        <v>-1000</v>
      </c>
      <c r="CN57" s="1">
        <v>-1000</v>
      </c>
      <c r="CO57" s="1">
        <v>-1000</v>
      </c>
      <c r="CP57" s="1" t="str">
        <f t="shared" ca="1" si="37"/>
        <v>BX</v>
      </c>
      <c r="CQ57" s="1">
        <v>57</v>
      </c>
      <c r="CR57" s="1">
        <f t="shared" si="16"/>
        <v>52</v>
      </c>
      <c r="CS57" s="4" t="str" cm="1">
        <f t="array" ref="CS57">IFERROR(INDEX($CI$4:$CO$4,_xlfn.AGGREGATE(15,6,COLUMN($CI$4:$CO$4)-COLUMN($CH$1)/($CI$57:$CO$57=MAX($CI$57:$CO$57)),COLUMNS($CO$4:CO4))),"")</f>
        <v>B</v>
      </c>
      <c r="CT57" s="4" t="str" cm="1">
        <f t="array" ref="CT57">IFERROR(INDEX($CI$4:$CO$4,_xlfn.AGGREGATE(15,6,COLUMN($CI$4:$CO$4)-COLUMN($CH$1)/($CI$57:$CO$57=MAX($CI$57:$CO$57)),COLUMNS($CO$4:CP4))),"")</f>
        <v>BD</v>
      </c>
      <c r="CU57" s="4" t="str" cm="1">
        <f t="array" ref="CU57">IFERROR(INDEX($CI$4:$CO$4,_xlfn.AGGREGATE(15,6,COLUMN($CI$4:$CO$4)-COLUMN($CH$1)/($CI$57:$CO$57=MAX($CI$57:$CO$57)),COLUMNS($CO$4:CQ4))),"")</f>
        <v>BN</v>
      </c>
      <c r="CV57" s="4" t="str" cm="1">
        <f t="array" ref="CV57">IFERROR(INDEX($CI$4:$CO$4,_xlfn.AGGREGATE(15,6,COLUMN($CI$4:$CO$4)-COLUMN($CH$1)/($CI$57:$CO$57=MAX($CI$57:$CO$57)),COLUMNS($CO$4:CR4))),"")</f>
        <v>BX</v>
      </c>
      <c r="CW57" s="1" t="str">
        <f t="shared" ca="1" si="10"/>
        <v>BX</v>
      </c>
      <c r="DA57" s="1" t="str">
        <f t="shared" ca="1" si="11"/>
        <v>R</v>
      </c>
      <c r="DB57" s="1" t="str">
        <f t="shared" ca="1" si="15"/>
        <v>BX</v>
      </c>
      <c r="DD57" s="4" t="str">
        <f>IFERROR(VLOOKUP(CS57,General!R:S,2,FALSE),"")</f>
        <v>F</v>
      </c>
      <c r="DE57" s="4" t="str">
        <f>IFERROR(VLOOKUP(CT57,General!R:S,2,FALSE),"")</f>
        <v>BH</v>
      </c>
      <c r="DF57" s="4" t="str">
        <f>IFERROR(VLOOKUP(CU57,General!R:S,2,FALSE),"")</f>
        <v>BR</v>
      </c>
      <c r="DG57" s="4" t="str">
        <f>IFERROR(VLOOKUP(CV57,General!R:S,2,FALSE),"")</f>
        <v>CB</v>
      </c>
      <c r="DH57" s="4">
        <f ca="1">IF(CS57="",-1,COUNTIF(INDIRECT(DD57&amp;$CQ$10):INDIRECT(DD57&amp;CQ57),"Y"))</f>
        <v>2</v>
      </c>
      <c r="DI57" s="4">
        <f ca="1">IF(CT57="",-1,COUNTIF(INDIRECT(DE57&amp;$CQ$10):INDIRECT(DE57&amp;CQ57),"Y"))</f>
        <v>4</v>
      </c>
      <c r="DJ57" s="4">
        <f ca="1">IF(CU57="",-1,COUNTIF(INDIRECT(DF57&amp;$CQ$10):INDIRECT(DF57&amp;CQ57),"Y"))</f>
        <v>5</v>
      </c>
      <c r="DK57" s="4">
        <f ca="1">IF(CV57="",-1,COUNTIF(INDIRECT(DG57&amp;$CQ$10):INDIRECT(DG57&amp;CQ57),"Y"))</f>
        <v>5</v>
      </c>
      <c r="DL57" s="4" t="str" cm="1">
        <f t="array" aca="1" ref="DL57" ca="1">IFERROR(INDEX($CS$57:$CV$57,_xlfn.AGGREGATE(15,6,COLUMN($CS$57:$CV$57)-COLUMN($CR$57)/($DH$57:$DK$57=MAX($DH$57:$DK$57)),COLUMNS($CS$57:CS57))),"")</f>
        <v>BN</v>
      </c>
      <c r="DM57" s="4" t="str" cm="1">
        <f t="array" aca="1" ref="DM57" ca="1">IFERROR(INDEX($CS$57:$CV$57,_xlfn.AGGREGATE(15,6,COLUMN($CS$57:$CV$57)-COLUMN($CR$57)/($DH$57:$DK$57=MAX($DH$57:$DK$57)),COLUMNS($CS$57:CT57))),"")</f>
        <v>BX</v>
      </c>
      <c r="DN57" s="4" t="str" cm="1">
        <f t="array" aca="1" ref="DN57" ca="1">IFERROR(INDEX($CS$57:$CV$57,_xlfn.AGGREGATE(15,6,COLUMN($CS$57:$CV$57)-COLUMN($CR$57)/($DH$57:$DK$57=MAX($DH$57:$DK$57)),COLUMNS($CS$57:CU57))),"")</f>
        <v/>
      </c>
      <c r="DO57" s="4" t="str" cm="1">
        <f t="array" aca="1" ref="DO57" ca="1">IFERROR(INDEX($CS$57:$CV$57,_xlfn.AGGREGATE(15,6,COLUMN($CS$57:$CV$57)-COLUMN($CR$57)/($DH$57:$DK$57=MAX($DH$57:$DK$57)),COLUMNS($CS$57:CV57))),"")</f>
        <v/>
      </c>
      <c r="DP57" s="1">
        <f t="shared" ca="1" si="12"/>
        <v>2</v>
      </c>
      <c r="DQ57" s="75">
        <f t="shared" ca="1" si="13"/>
        <v>0</v>
      </c>
      <c r="DR57" s="4" t="str">
        <f t="shared" ca="1" si="14"/>
        <v>BX</v>
      </c>
      <c r="DS57" s="1" t="str">
        <f t="shared" si="9"/>
        <v>F57</v>
      </c>
    </row>
    <row r="58" spans="1:123" ht="26.25" customHeight="1" thickBot="1">
      <c r="A58" s="1">
        <v>49</v>
      </c>
      <c r="B58" s="38" t="str">
        <f>'H1 | Hedge 1 | (BTC)1'!B58</f>
        <v/>
      </c>
      <c r="C58" s="25" t="str">
        <f>'H1 | Hedge 1 | (BTC)1'!C58</f>
        <v/>
      </c>
      <c r="D58" s="25" t="str">
        <f>'H1 | Hedge 1 | (BTC)1'!H58</f>
        <v/>
      </c>
      <c r="E58" s="25" t="str">
        <f>'H1 | Hedge 1 | (BTC)1'!O58</f>
        <v/>
      </c>
      <c r="F58" s="25" t="str">
        <f>IF(AH58="","",IF('H1 | Hedge 1 | (BTC)1'!X58="W","Y",IF('H1 | Hedge 1 | (BTC)1'!X58="L","N","")))</f>
        <v/>
      </c>
      <c r="G58" s="25" t="str">
        <f>'H1 | Hedge 1 | (BTC)1'!AM58</f>
        <v/>
      </c>
      <c r="H58" s="25" t="str">
        <f>'H1 | Hedge 1 | (BTC)1'!S58</f>
        <v/>
      </c>
      <c r="I58" s="39" t="str">
        <f>'H1 | Hedge 1 | (BTC)1'!U58</f>
        <v/>
      </c>
      <c r="J58" s="55"/>
      <c r="K58" s="55"/>
      <c r="L58" s="38" t="str">
        <f>'H2 | Hedge 2 | (BDC)2'!B58</f>
        <v/>
      </c>
      <c r="M58" s="25" t="str">
        <f>'H2 | Hedge 2 | (BDC)2'!C58</f>
        <v/>
      </c>
      <c r="N58" s="25" t="str">
        <f>'H2 | Hedge 2 | (BDC)2'!H58</f>
        <v/>
      </c>
      <c r="O58" s="25" t="str">
        <f>'H2 | Hedge 2 | (BDC)2'!O58</f>
        <v/>
      </c>
      <c r="P58" s="25" t="str">
        <f>IF(AH58="","",IF('H2 | Hedge 2 | (BDC)2'!X58="W","Y",IF('H2 | Hedge 2 | (BDC)2'!X58="L","N","")))</f>
        <v/>
      </c>
      <c r="Q58" s="25" t="str">
        <f>'H2 | Hedge 2 | (BDC)2'!AM58</f>
        <v/>
      </c>
      <c r="R58" s="25" t="str">
        <f>'H2 | Hedge 2 | (BDC)2'!S58</f>
        <v/>
      </c>
      <c r="S58" s="39" t="str">
        <f>'H2 | Hedge 2 | (BDC)2'!U58</f>
        <v/>
      </c>
      <c r="T58" s="55"/>
      <c r="U58" s="55"/>
      <c r="V58" s="35" t="str">
        <f>'H3 | Hedge 2 | (BDC)1'!B58</f>
        <v/>
      </c>
      <c r="W58" s="36" t="str">
        <f>'H3 | Hedge 2 | (BDC)1'!C58</f>
        <v/>
      </c>
      <c r="X58" s="36" t="str">
        <f>'H3 | Hedge 2 | (BDC)1'!H58</f>
        <v/>
      </c>
      <c r="Y58" s="36" t="str">
        <f>'H3 | Hedge 2 | (BDC)1'!O58</f>
        <v/>
      </c>
      <c r="Z58" s="36" t="str">
        <f>IF(AH58="","",IF('H3 | Hedge 2 | (BDC)1'!X58="W","Y",IF('H3 | Hedge 2 | (BDC)1'!X58="L","N","")))</f>
        <v/>
      </c>
      <c r="AA58" s="36" t="str">
        <f>'H3 | Hedge 2 | (BDC)1'!AM58</f>
        <v/>
      </c>
      <c r="AB58" s="36" t="str">
        <f>'H3 | Hedge 2 | (BDC)1'!S58</f>
        <v/>
      </c>
      <c r="AC58" s="37" t="str">
        <f>'H3 | Hedge 2 | (BDC)1'!U58</f>
        <v/>
      </c>
      <c r="AD58" s="55"/>
      <c r="AE58" s="55"/>
      <c r="AF58" s="55"/>
      <c r="AG58" s="55"/>
      <c r="AH58" s="126"/>
      <c r="AI58" s="107"/>
      <c r="AJ58" s="104" t="str" cm="1">
        <f t="array" aca="1" ref="AJ58" ca="1">IF(AH57="","",INDIRECT(VLOOKUP(DB58,General!X:Y,2,FALSE)&amp;CQ58))</f>
        <v/>
      </c>
      <c r="AK58" s="70" t="str">
        <f t="shared" si="30"/>
        <v/>
      </c>
      <c r="AL58" s="70" t="str">
        <f>IF(AH57="","",VLOOKUP(DB58,General!U:V,2,FALSE))</f>
        <v/>
      </c>
      <c r="AM58" s="64" t="str" cm="1">
        <f t="array" aca="1" ref="AM58" ca="1">IF(AH57="","",INDIRECT(DB58&amp;CQ58))</f>
        <v/>
      </c>
      <c r="AN58" s="25" t="str">
        <f t="shared" si="27"/>
        <v/>
      </c>
      <c r="AO58" s="25" t="str">
        <f t="shared" si="31"/>
        <v/>
      </c>
      <c r="AP58" s="39" t="str">
        <f t="shared" si="28"/>
        <v/>
      </c>
      <c r="AQ58" s="55"/>
      <c r="AR58" s="55"/>
      <c r="AS58" s="55"/>
      <c r="AT58" s="35" t="str">
        <f>'H4 | Hedge 2 | (BDC)3'!B58</f>
        <v/>
      </c>
      <c r="AU58" s="36" t="str">
        <f>'H4 | Hedge 2 | (BDC)3'!C58</f>
        <v/>
      </c>
      <c r="AV58" s="36" t="str">
        <f>'H4 | Hedge 2 | (BDC)3'!H58</f>
        <v/>
      </c>
      <c r="AW58" s="36" t="str">
        <f>'H4 | Hedge 2 | (BDC)3'!O58</f>
        <v/>
      </c>
      <c r="AX58" s="36" t="str">
        <f>IF(AH58="","",IF('H4 | Hedge 2 | (BDC)3'!X58="W","Y",IF('H4 | Hedge 2 | (BDC)3'!X58="L","N","")))</f>
        <v/>
      </c>
      <c r="AY58" s="36" t="str">
        <f>'H4 | Hedge 2 | (BDC)3'!AM58</f>
        <v/>
      </c>
      <c r="AZ58" s="36" t="str">
        <f>'H4 | Hedge 2 | (BDC)3'!S58</f>
        <v/>
      </c>
      <c r="BA58" s="37" t="str">
        <f>'H4 | Hedge 2 | (BDC)3'!U58</f>
        <v/>
      </c>
      <c r="BB58" s="55"/>
      <c r="BC58" s="55"/>
      <c r="BD58" s="35" t="str">
        <f>'H5 | Hedge 1 | (BTC)2'!B58</f>
        <v/>
      </c>
      <c r="BE58" s="36" t="str">
        <f>'H5 | Hedge 1 | (BTC)2'!C58</f>
        <v/>
      </c>
      <c r="BF58" s="36" t="str">
        <f>'H5 | Hedge 1 | (BTC)2'!H58</f>
        <v/>
      </c>
      <c r="BG58" s="36" t="str">
        <f>'H5 | Hedge 1 | (BTC)2'!O58</f>
        <v/>
      </c>
      <c r="BH58" s="36" t="str">
        <f>IF(AH58="","",IF('H5 | Hedge 1 | (BTC)2'!X58="W","Y",IF('H5 | Hedge 1 | (BTC)2'!X58="L","N","")))</f>
        <v/>
      </c>
      <c r="BI58" s="36" t="str">
        <f>'H5 | Hedge 1 | (BTC)2'!AM58</f>
        <v/>
      </c>
      <c r="BJ58" s="36" t="str">
        <f>'H5 | Hedge 1 | (BTC)2'!S58</f>
        <v/>
      </c>
      <c r="BK58" s="37" t="str">
        <f>'H5 | Hedge 1 | (BTC)2'!U58</f>
        <v/>
      </c>
      <c r="BL58" s="55"/>
      <c r="BM58" s="55"/>
      <c r="BN58" s="35" t="str">
        <f>'H6 | Hedge 1 | (BTC)3'!B58</f>
        <v/>
      </c>
      <c r="BO58" s="36" t="str">
        <f>'H6 | Hedge 1 | (BTC)3'!C58</f>
        <v/>
      </c>
      <c r="BP58" s="36" t="str">
        <f>'H6 | Hedge 1 | (BTC)3'!H58</f>
        <v/>
      </c>
      <c r="BQ58" s="36" t="str">
        <f>'H6 | Hedge 1 | (BTC)3'!O58</f>
        <v/>
      </c>
      <c r="BR58" s="36" t="str">
        <f>IF(AH58="","",IF('H6 | Hedge 1 | (BTC)3'!X58="W","Y",IF('H6 | Hedge 1 | (BTC)3'!X58="L","N","")))</f>
        <v/>
      </c>
      <c r="BS58" s="36" t="str">
        <f>'H6 | Hedge 1 | (BTC)3'!AM58</f>
        <v/>
      </c>
      <c r="BT58" s="36" t="str">
        <f>'H6 | Hedge 1 | (BTC)3'!S58</f>
        <v/>
      </c>
      <c r="BU58" s="37" t="str">
        <f>'H6 | Hedge 1 | (BTC)3'!U58</f>
        <v/>
      </c>
      <c r="BV58" s="55"/>
      <c r="BW58" s="55"/>
      <c r="BX58" s="38" t="str">
        <f>'Hedge 7 | (BM1D)2'!B58</f>
        <v/>
      </c>
      <c r="BY58" s="25" t="str">
        <f>'Hedge 7 | (BM1D)2'!C58</f>
        <v/>
      </c>
      <c r="BZ58" s="25" t="str">
        <f>'Hedge 7 | (BM1D)2'!H58</f>
        <v/>
      </c>
      <c r="CA58" s="25" t="str">
        <f>'Hedge 7 | (BM1D)2'!O58</f>
        <v/>
      </c>
      <c r="CB58" s="25" t="str">
        <f>IF(AH58="","",IF('Hedge 7 | (BM1D)2'!X58="W","Y",IF('Hedge 7 | (BM1D)2'!X58="L","N","")))</f>
        <v/>
      </c>
      <c r="CC58" s="25" t="str">
        <f>'Hedge 7 | (BM1D)2'!AM58</f>
        <v/>
      </c>
      <c r="CD58" s="25" t="str">
        <f>'Hedge 7 | (BM1D)2'!S58</f>
        <v/>
      </c>
      <c r="CE58" s="39" t="str">
        <f>'Hedge 7 | (BM1D)2'!U58</f>
        <v/>
      </c>
      <c r="CF58" s="55"/>
      <c r="CG58" s="55"/>
      <c r="CH58" s="1" t="e">
        <f>IF(AN58="",0,IFERROR(VLOOKUP(AN53&amp;AN54&amp;AN55&amp;AN56&amp;AN57&amp;AN58,General!I:J,2,FALSE),0))+AO57</f>
        <v>#VALUE!</v>
      </c>
      <c r="CI58" s="1">
        <v>-1000</v>
      </c>
      <c r="CJ58" s="1" t="str">
        <f t="shared" si="29"/>
        <v/>
      </c>
      <c r="CK58" s="1" t="str">
        <f t="shared" si="6"/>
        <v/>
      </c>
      <c r="CL58" s="1" t="str">
        <f t="shared" si="7"/>
        <v/>
      </c>
      <c r="CM58" s="1">
        <v>-1000</v>
      </c>
      <c r="CN58" s="1">
        <v>-1000</v>
      </c>
      <c r="CO58" s="1">
        <v>-1000</v>
      </c>
      <c r="CP58" s="1" t="str">
        <f t="shared" ca="1" si="37"/>
        <v>BX</v>
      </c>
      <c r="CQ58" s="1">
        <v>58</v>
      </c>
      <c r="CR58" s="1">
        <f t="shared" si="16"/>
        <v>53</v>
      </c>
      <c r="CS58" s="4" t="str" cm="1">
        <f t="array" ref="CS58">IFERROR(INDEX($CI$4:$CO$4,_xlfn.AGGREGATE(15,6,COLUMN($CI$4:$CO$4)-COLUMN($CH$1)/($CI$58:$CO$58=MAX($CI$58:$CO$58)),COLUMNS($CO$4:CO4))),"")</f>
        <v>B</v>
      </c>
      <c r="CT58" s="4" t="str" cm="1">
        <f t="array" ref="CT58">IFERROR(INDEX($CI$4:$CO$4,_xlfn.AGGREGATE(15,6,COLUMN($CI$4:$CO$4)-COLUMN($CH$1)/($CI$58:$CO$58=MAX($CI$58:$CO$58)),COLUMNS($CO$4:CP4))),"")</f>
        <v>BD</v>
      </c>
      <c r="CU58" s="4" t="str" cm="1">
        <f t="array" ref="CU58">IFERROR(INDEX($CI$4:$CO$4,_xlfn.AGGREGATE(15,6,COLUMN($CI$4:$CO$4)-COLUMN($CH$1)/($CI$58:$CO$58=MAX($CI$58:$CO$58)),COLUMNS($CO$4:CQ4))),"")</f>
        <v>BN</v>
      </c>
      <c r="CV58" s="4" t="str" cm="1">
        <f t="array" ref="CV58">IFERROR(INDEX($CI$4:$CO$4,_xlfn.AGGREGATE(15,6,COLUMN($CI$4:$CO$4)-COLUMN($CH$1)/($CI$58:$CO$58=MAX($CI$58:$CO$58)),COLUMNS($CO$4:CR4))),"")</f>
        <v>BX</v>
      </c>
      <c r="CW58" s="1" t="str">
        <f t="shared" ca="1" si="10"/>
        <v>BX</v>
      </c>
      <c r="CX58" s="1" t="str" cm="1">
        <f t="array" ref="CX58">IFERROR(INDEX($CS$59:$CV$59,_xlfn.AGGREGATE(15,6,COLUMN($CS$59:$CV$59)-COLUMN($CR$59)/($CS$58:$CV$58=MAX($CS$58:$CV$58)),COLUMNS($CS$59:CT59
))),"")</f>
        <v/>
      </c>
      <c r="CY58" s="1" t="str" cm="1">
        <f t="array" ref="CY58">IFERROR(INDEX($CS$59:$CV$59,_xlfn.AGGREGATE(15,6,COLUMN($CS$59:$CV$59)-COLUMN($CR$59)/($CS$58:$CV$58=MAX($CS$58:$CV$58)),COLUMNS($CS$59:CU59
))),"")</f>
        <v/>
      </c>
      <c r="CZ58" s="1" t="str" cm="1">
        <f t="array" ref="CZ58">IFERROR(INDEX($CS$59:$CV$59,_xlfn.AGGREGATE(15,6,COLUMN($CS$59:$CV$59)-COLUMN($CR$59)/($CS$58:$CV$58=MAX($CS$58:$CV$58)),COLUMNS($CS$59:CV59
))),"")</f>
        <v/>
      </c>
      <c r="DA58" s="1" t="str">
        <f t="shared" ca="1" si="11"/>
        <v>R</v>
      </c>
      <c r="DB58" s="1" t="str">
        <f t="shared" ca="1" si="15"/>
        <v>BX</v>
      </c>
      <c r="DD58" s="4" t="str">
        <f>IFERROR(VLOOKUP(CS58,General!R:S,2,FALSE),"")</f>
        <v>F</v>
      </c>
      <c r="DE58" s="4" t="str">
        <f>IFERROR(VLOOKUP(CT58,General!R:S,2,FALSE),"")</f>
        <v>BH</v>
      </c>
      <c r="DF58" s="4" t="str">
        <f>IFERROR(VLOOKUP(CU58,General!R:S,2,FALSE),"")</f>
        <v>BR</v>
      </c>
      <c r="DG58" s="4" t="str">
        <f>IFERROR(VLOOKUP(CV58,General!R:S,2,FALSE),"")</f>
        <v>CB</v>
      </c>
      <c r="DH58" s="4">
        <f ca="1">IF(CS58="",-1,COUNTIF(INDIRECT(DD58&amp;$CQ$10):INDIRECT(DD58&amp;CQ58),"Y"))</f>
        <v>2</v>
      </c>
      <c r="DI58" s="4">
        <f ca="1">IF(CT58="",-1,COUNTIF(INDIRECT(DE58&amp;$CQ$10):INDIRECT(DE58&amp;CQ58),"Y"))</f>
        <v>4</v>
      </c>
      <c r="DJ58" s="4">
        <f ca="1">IF(CU58="",-1,COUNTIF(INDIRECT(DF58&amp;$CQ$10):INDIRECT(DF58&amp;CQ58),"Y"))</f>
        <v>5</v>
      </c>
      <c r="DK58" s="4">
        <f ca="1">IF(CV58="",-1,COUNTIF(INDIRECT(DG58&amp;$CQ$10):INDIRECT(DG58&amp;CQ58),"Y"))</f>
        <v>5</v>
      </c>
      <c r="DL58" s="4" t="str" cm="1">
        <f t="array" aca="1" ref="DL58" ca="1">IFERROR(INDEX($CS$58:$CV$58,_xlfn.AGGREGATE(15,6,COLUMN($CS$58:$CV$58)-COLUMN($CR$58)/($DH$58:$DK$58=MAX($DH$58:$DK$58)),COLUMNS($CS$58:CS58))),"")</f>
        <v>BN</v>
      </c>
      <c r="DM58" s="4" t="str" cm="1">
        <f t="array" aca="1" ref="DM58" ca="1">IFERROR(INDEX($CS$58:$CV$58,_xlfn.AGGREGATE(15,6,COLUMN($CS$58:$CV$58)-COLUMN($CR$58)/($DH$58:$DK$58=MAX($DH$58:$DK$58)),COLUMNS($CS$58:CT58))),"")</f>
        <v>BX</v>
      </c>
      <c r="DN58" s="4" t="str" cm="1">
        <f t="array" aca="1" ref="DN58" ca="1">IFERROR(INDEX($CS$58:$CV$58,_xlfn.AGGREGATE(15,6,COLUMN($CS$58:$CV$58)-COLUMN($CR$58)/($DH$58:$DK$58=MAX($DH$58:$DK$58)),COLUMNS($CS$58:CU58))),"")</f>
        <v/>
      </c>
      <c r="DO58" s="4" t="str" cm="1">
        <f t="array" aca="1" ref="DO58" ca="1">IFERROR(INDEX($CS$58:$CV$58,_xlfn.AGGREGATE(15,6,COLUMN($CS$58:$CV$58)-COLUMN($CR$58)/($DH$58:$DK$58=MAX($DH$58:$DK$58)),COLUMNS($CS$58:CV58))),"")</f>
        <v/>
      </c>
      <c r="DP58" s="1">
        <f t="shared" ca="1" si="12"/>
        <v>2</v>
      </c>
      <c r="DQ58" s="75">
        <f t="shared" ca="1" si="13"/>
        <v>0</v>
      </c>
      <c r="DR58" s="4" t="str">
        <f t="shared" ca="1" si="14"/>
        <v>BX</v>
      </c>
      <c r="DS58" s="1" t="str">
        <f t="shared" si="9"/>
        <v>F58</v>
      </c>
    </row>
    <row r="59" spans="1:123" ht="26.25" customHeight="1" thickBot="1">
      <c r="A59" s="1">
        <v>50</v>
      </c>
      <c r="B59" s="40" t="str">
        <f>'H1 | Hedge 1 | (BTC)1'!B59</f>
        <v/>
      </c>
      <c r="C59" s="41" t="str">
        <f>'H1 | Hedge 1 | (BTC)1'!C59</f>
        <v/>
      </c>
      <c r="D59" s="41" t="str">
        <f>'H1 | Hedge 1 | (BTC)1'!H59</f>
        <v/>
      </c>
      <c r="E59" s="41" t="str">
        <f>'H1 | Hedge 1 | (BTC)1'!O59</f>
        <v/>
      </c>
      <c r="F59" s="41" t="str">
        <f>IF(AH59="","",IF('H1 | Hedge 1 | (BTC)1'!X59="W","Y",IF('H1 | Hedge 1 | (BTC)1'!X59="L","N","")))</f>
        <v/>
      </c>
      <c r="G59" s="41" t="str">
        <f>'H1 | Hedge 1 | (BTC)1'!AM59</f>
        <v/>
      </c>
      <c r="H59" s="41" t="str">
        <f>'H1 | Hedge 1 | (BTC)1'!S59</f>
        <v/>
      </c>
      <c r="I59" s="42" t="str">
        <f>'H1 | Hedge 1 | (BTC)1'!U59</f>
        <v/>
      </c>
      <c r="J59" s="55"/>
      <c r="K59" s="55"/>
      <c r="L59" s="40" t="str">
        <f>'H2 | Hedge 2 | (BDC)2'!B59</f>
        <v/>
      </c>
      <c r="M59" s="41" t="str">
        <f>'H2 | Hedge 2 | (BDC)2'!C59</f>
        <v/>
      </c>
      <c r="N59" s="41" t="str">
        <f>'H2 | Hedge 2 | (BDC)2'!H59</f>
        <v/>
      </c>
      <c r="O59" s="41" t="str">
        <f>'H2 | Hedge 2 | (BDC)2'!O59</f>
        <v/>
      </c>
      <c r="P59" s="41" t="str">
        <f>IF(AH59="","",IF('H2 | Hedge 2 | (BDC)2'!X59="W","Y",IF('H2 | Hedge 2 | (BDC)2'!X59="L","N","")))</f>
        <v/>
      </c>
      <c r="Q59" s="41" t="str">
        <f>'H2 | Hedge 2 | (BDC)2'!AM59</f>
        <v/>
      </c>
      <c r="R59" s="41" t="str">
        <f>'H2 | Hedge 2 | (BDC)2'!S59</f>
        <v/>
      </c>
      <c r="S59" s="42" t="str">
        <f>'H2 | Hedge 2 | (BDC)2'!U59</f>
        <v/>
      </c>
      <c r="T59" s="55"/>
      <c r="U59" s="55"/>
      <c r="V59" s="35" t="str">
        <f>'H3 | Hedge 2 | (BDC)1'!B59</f>
        <v/>
      </c>
      <c r="W59" s="36" t="str">
        <f>'H3 | Hedge 2 | (BDC)1'!C59</f>
        <v/>
      </c>
      <c r="X59" s="36" t="str">
        <f>'H3 | Hedge 2 | (BDC)1'!H59</f>
        <v/>
      </c>
      <c r="Y59" s="36" t="str">
        <f>'H3 | Hedge 2 | (BDC)1'!O59</f>
        <v/>
      </c>
      <c r="Z59" s="36" t="str">
        <f>IF(AH59="","",IF('H3 | Hedge 2 | (BDC)1'!X59="W","Y",IF('H3 | Hedge 2 | (BDC)1'!X59="L","N","")))</f>
        <v/>
      </c>
      <c r="AA59" s="36" t="str">
        <f>'H3 | Hedge 2 | (BDC)1'!AM59</f>
        <v/>
      </c>
      <c r="AB59" s="36" t="str">
        <f>'H3 | Hedge 2 | (BDC)1'!S59</f>
        <v/>
      </c>
      <c r="AC59" s="37" t="str">
        <f>'H3 | Hedge 2 | (BDC)1'!U59</f>
        <v/>
      </c>
      <c r="AD59" s="55"/>
      <c r="AE59" s="55"/>
      <c r="AF59" s="55"/>
      <c r="AG59" s="55"/>
      <c r="AH59" s="127"/>
      <c r="AI59" s="107"/>
      <c r="AJ59" s="105" t="str" cm="1">
        <f t="array" aca="1" ref="AJ59" ca="1">IF(AH58="","",INDIRECT(VLOOKUP(DB59,General!X:Y,2,FALSE)&amp;CQ59))</f>
        <v/>
      </c>
      <c r="AK59" s="71" t="str">
        <f t="shared" si="30"/>
        <v/>
      </c>
      <c r="AL59" s="71" t="str">
        <f>IF(AH58="","",VLOOKUP(DB59,General!U:V,2,FALSE))</f>
        <v/>
      </c>
      <c r="AM59" s="67" t="str" cm="1">
        <f t="array" aca="1" ref="AM59" ca="1">IF(AH58="","",INDIRECT(DB59&amp;CQ59))</f>
        <v/>
      </c>
      <c r="AN59" s="41" t="str">
        <f t="shared" si="27"/>
        <v/>
      </c>
      <c r="AO59" s="41" t="str">
        <f t="shared" si="31"/>
        <v/>
      </c>
      <c r="AP59" s="42" t="str">
        <f t="shared" si="28"/>
        <v/>
      </c>
      <c r="AQ59" s="55"/>
      <c r="AR59" s="55"/>
      <c r="AS59" s="55"/>
      <c r="AT59" s="35" t="str">
        <f>'H4 | Hedge 2 | (BDC)3'!B59</f>
        <v/>
      </c>
      <c r="AU59" s="36" t="str">
        <f>'H4 | Hedge 2 | (BDC)3'!C59</f>
        <v/>
      </c>
      <c r="AV59" s="36" t="str">
        <f>'H4 | Hedge 2 | (BDC)3'!H59</f>
        <v/>
      </c>
      <c r="AW59" s="36" t="str">
        <f>'H4 | Hedge 2 | (BDC)3'!O59</f>
        <v/>
      </c>
      <c r="AX59" s="36" t="str">
        <f>IF(AH59="","",IF('H4 | Hedge 2 | (BDC)3'!X59="W","Y",IF('H4 | Hedge 2 | (BDC)3'!X59="L","N","")))</f>
        <v/>
      </c>
      <c r="AY59" s="36" t="str">
        <f>'H4 | Hedge 2 | (BDC)3'!AM59</f>
        <v/>
      </c>
      <c r="AZ59" s="36" t="str">
        <f>'H4 | Hedge 2 | (BDC)3'!S59</f>
        <v/>
      </c>
      <c r="BA59" s="37" t="str">
        <f>'H4 | Hedge 2 | (BDC)3'!U59</f>
        <v/>
      </c>
      <c r="BB59" s="55"/>
      <c r="BC59" s="55"/>
      <c r="BD59" s="35" t="str">
        <f>'H5 | Hedge 1 | (BTC)2'!B59</f>
        <v/>
      </c>
      <c r="BE59" s="36" t="str">
        <f>'H5 | Hedge 1 | (BTC)2'!C59</f>
        <v/>
      </c>
      <c r="BF59" s="36" t="str">
        <f>'H5 | Hedge 1 | (BTC)2'!H59</f>
        <v/>
      </c>
      <c r="BG59" s="36" t="str">
        <f>'H5 | Hedge 1 | (BTC)2'!O59</f>
        <v/>
      </c>
      <c r="BH59" s="36" t="str">
        <f>IF(AH59="","",IF('H5 | Hedge 1 | (BTC)2'!X59="W","Y",IF('H5 | Hedge 1 | (BTC)2'!X59="L","N","")))</f>
        <v/>
      </c>
      <c r="BI59" s="36" t="str">
        <f>'H5 | Hedge 1 | (BTC)2'!AM59</f>
        <v/>
      </c>
      <c r="BJ59" s="36" t="str">
        <f>'H5 | Hedge 1 | (BTC)2'!S59</f>
        <v/>
      </c>
      <c r="BK59" s="37" t="str">
        <f>'H5 | Hedge 1 | (BTC)2'!U59</f>
        <v/>
      </c>
      <c r="BL59" s="55"/>
      <c r="BM59" s="55"/>
      <c r="BN59" s="35" t="str">
        <f>'H6 | Hedge 1 | (BTC)3'!B59</f>
        <v/>
      </c>
      <c r="BO59" s="36" t="str">
        <f>'H6 | Hedge 1 | (BTC)3'!C59</f>
        <v/>
      </c>
      <c r="BP59" s="36" t="str">
        <f>'H6 | Hedge 1 | (BTC)3'!H59</f>
        <v/>
      </c>
      <c r="BQ59" s="36" t="str">
        <f>'H6 | Hedge 1 | (BTC)3'!O59</f>
        <v/>
      </c>
      <c r="BR59" s="36" t="str">
        <f>IF(AH59="","",IF('H6 | Hedge 1 | (BTC)3'!X59="W","Y",IF('H6 | Hedge 1 | (BTC)3'!X59="L","N","")))</f>
        <v/>
      </c>
      <c r="BS59" s="36" t="str">
        <f>'H6 | Hedge 1 | (BTC)3'!AM59</f>
        <v/>
      </c>
      <c r="BT59" s="36" t="str">
        <f>'H6 | Hedge 1 | (BTC)3'!S59</f>
        <v/>
      </c>
      <c r="BU59" s="37" t="str">
        <f>'H6 | Hedge 1 | (BTC)3'!U59</f>
        <v/>
      </c>
      <c r="BV59" s="55"/>
      <c r="BW59" s="55"/>
      <c r="BX59" s="40" t="str">
        <f>'Hedge 7 | (BM1D)2'!B59</f>
        <v/>
      </c>
      <c r="BY59" s="41" t="str">
        <f>'Hedge 7 | (BM1D)2'!C59</f>
        <v/>
      </c>
      <c r="BZ59" s="41" t="str">
        <f>'Hedge 7 | (BM1D)2'!H59</f>
        <v/>
      </c>
      <c r="CA59" s="41" t="str">
        <f>'Hedge 7 | (BM1D)2'!O59</f>
        <v/>
      </c>
      <c r="CB59" s="41" t="str">
        <f>IF(AH59="","",IF('Hedge 7 | (BM1D)2'!X59="W","Y",IF('Hedge 7 | (BM1D)2'!X59="L","N","")))</f>
        <v/>
      </c>
      <c r="CC59" s="41" t="str">
        <f>'Hedge 7 | (BM1D)2'!AM59</f>
        <v/>
      </c>
      <c r="CD59" s="41" t="str">
        <f>'Hedge 7 | (BM1D)2'!S59</f>
        <v/>
      </c>
      <c r="CE59" s="42" t="str">
        <f>'Hedge 7 | (BM1D)2'!U59</f>
        <v/>
      </c>
      <c r="CF59" s="55"/>
      <c r="CG59" s="55"/>
      <c r="CH59" s="1" t="e">
        <f>IF(AN59="",0,IFERROR(VLOOKUP(AN54&amp;AN55&amp;AN56&amp;AN57&amp;AN58&amp;AN59,General!I:J,2,FALSE),0))+AO58</f>
        <v>#VALUE!</v>
      </c>
      <c r="CI59" s="1">
        <v>-1000</v>
      </c>
      <c r="CJ59" s="1" t="str">
        <f t="shared" si="29"/>
        <v/>
      </c>
      <c r="CK59" s="1" t="str">
        <f t="shared" si="6"/>
        <v/>
      </c>
      <c r="CL59" s="1" t="str">
        <f t="shared" si="7"/>
        <v/>
      </c>
      <c r="CM59" s="1">
        <v>-1000</v>
      </c>
      <c r="CN59" s="1">
        <v>-1000</v>
      </c>
      <c r="CO59" s="1">
        <v>-1000</v>
      </c>
      <c r="CP59" s="1" t="str">
        <f>IF(AH59="","",INDEX($CI$4:$CO$4,MATCH(MAX(CI59:CO59),CI59:CO59,0)))</f>
        <v/>
      </c>
      <c r="CQ59" s="1">
        <v>59</v>
      </c>
      <c r="CR59" s="1">
        <f t="shared" si="16"/>
        <v>54</v>
      </c>
      <c r="CS59" s="4" t="str" cm="1">
        <f t="array" ref="CS59">IFERROR(INDEX($CI$4:$CO$4,_xlfn.AGGREGATE(15,6,COLUMN($CI$4:$CO$4)-COLUMN($CH$1)/($CI$59:$CO$59=MAX($CI$59:$CO$59)),COLUMNS($CO$4:CO4))),"")</f>
        <v>B</v>
      </c>
      <c r="CT59" s="4" t="str" cm="1">
        <f t="array" ref="CT59">IFERROR(INDEX($CI$4:$CO$4,_xlfn.AGGREGATE(15,6,COLUMN($CI$4:$CO$4)-COLUMN($CH$1)/($CI$59:$CO$59=MAX($CI$59:$CO$59)),COLUMNS($CO$4:CP4))),"")</f>
        <v>BD</v>
      </c>
      <c r="CU59" s="4" t="str" cm="1">
        <f t="array" ref="CU59">IFERROR(INDEX($CI$4:$CO$4,_xlfn.AGGREGATE(15,6,COLUMN($CI$4:$CO$4)-COLUMN($CH$1)/($CI$59:$CO$59=MAX($CI$59:$CO$59)),COLUMNS($CO$4:CQ4))),"")</f>
        <v>BN</v>
      </c>
      <c r="CV59" s="4" t="str" cm="1">
        <f t="array" ref="CV59">IFERROR(INDEX($CI$4:$CO$4,_xlfn.AGGREGATE(15,6,COLUMN($CI$4:$CO$4)-COLUMN($CH$1)/($CI$59:$CO$59=MAX($CI$59:$CO$59)),COLUMNS($CO$4:CR4))),"")</f>
        <v>BX</v>
      </c>
      <c r="CW59" s="1" t="str">
        <f t="shared" ca="1" si="10"/>
        <v>BX</v>
      </c>
      <c r="DA59" s="1" t="str">
        <f t="shared" ca="1" si="11"/>
        <v>R</v>
      </c>
      <c r="DB59" s="1" t="str">
        <f t="shared" ca="1" si="15"/>
        <v>BX</v>
      </c>
      <c r="DD59" s="4" t="str">
        <f>IFERROR(VLOOKUP(CS59,General!R:S,2,FALSE),"")</f>
        <v>F</v>
      </c>
      <c r="DE59" s="4" t="str">
        <f>IFERROR(VLOOKUP(CT59,General!R:S,2,FALSE),"")</f>
        <v>BH</v>
      </c>
      <c r="DF59" s="4" t="str">
        <f>IFERROR(VLOOKUP(CU59,General!R:S,2,FALSE),"")</f>
        <v>BR</v>
      </c>
      <c r="DG59" s="4" t="str">
        <f>IFERROR(VLOOKUP(CV59,General!R:S,2,FALSE),"")</f>
        <v>CB</v>
      </c>
      <c r="DH59" s="4">
        <f ca="1">IF(CS59="",-1,COUNTIF(INDIRECT(DD59&amp;$CQ$10):INDIRECT(DD59&amp;CQ59),"Y"))</f>
        <v>2</v>
      </c>
      <c r="DI59" s="4">
        <f ca="1">IF(CT59="",-1,COUNTIF(INDIRECT(DE59&amp;$CQ$10):INDIRECT(DE59&amp;CQ59),"Y"))</f>
        <v>4</v>
      </c>
      <c r="DJ59" s="4">
        <f ca="1">IF(CU59="",-1,COUNTIF(INDIRECT(DF59&amp;$CQ$10):INDIRECT(DF59&amp;CQ59),"Y"))</f>
        <v>5</v>
      </c>
      <c r="DK59" s="4">
        <f ca="1">IF(CV59="",-1,COUNTIF(INDIRECT(DG59&amp;$CQ$10):INDIRECT(DG59&amp;CQ59),"Y"))</f>
        <v>5</v>
      </c>
      <c r="DL59" s="4" t="str" cm="1">
        <f t="array" aca="1" ref="DL59" ca="1">IFERROR(INDEX($CS$59:$CV$59,_xlfn.AGGREGATE(15,6,COLUMN($CS$59:$CV$59)-COLUMN($CR$59)/($DH$59:$DK$59=MAX($DH$59:$DK$59)),COLUMNS($CS$59:CS59))),"")</f>
        <v>BN</v>
      </c>
      <c r="DM59" s="4" t="str" cm="1">
        <f t="array" aca="1" ref="DM59" ca="1">IFERROR(INDEX($CS$59:$CV$59,_xlfn.AGGREGATE(15,6,COLUMN($CS$59:$CV$59)-COLUMN($CR$59)/($DH$59:$DK$59=MAX($DH$59:$DK$59)),COLUMNS($CS$59:CT59))),"")</f>
        <v>BX</v>
      </c>
      <c r="DN59" s="4" t="str" cm="1">
        <f t="array" aca="1" ref="DN59" ca="1">IFERROR(INDEX($CS$59:$CV$59,_xlfn.AGGREGATE(15,6,COLUMN($CS$59:$CV$59)-COLUMN($CR$59)/($DH$59:$DK$59=MAX($DH$59:$DK$59)),COLUMNS($CS$59:CU59))),"")</f>
        <v/>
      </c>
      <c r="DO59" s="4" t="str" cm="1">
        <f t="array" aca="1" ref="DO59" ca="1">IFERROR(INDEX($CS$59:$CV$59,_xlfn.AGGREGATE(15,6,COLUMN($CS$59:$CV$59)-COLUMN($CR$59)/($DH$59:$DK$59=MAX($DH$59:$DK$59)),COLUMNS($CS$59:CV59))),"")</f>
        <v/>
      </c>
      <c r="DP59" s="1">
        <f t="shared" ca="1" si="12"/>
        <v>2</v>
      </c>
      <c r="DQ59" s="75">
        <f t="shared" ca="1" si="13"/>
        <v>0</v>
      </c>
      <c r="DR59" s="4" t="str">
        <f t="shared" ca="1" si="14"/>
        <v>BX</v>
      </c>
      <c r="DS59" s="1" t="str">
        <f t="shared" si="9"/>
        <v>F59</v>
      </c>
    </row>
    <row r="60" spans="1:123" ht="26.25" customHeight="1" thickBot="1">
      <c r="A60" s="1">
        <v>51</v>
      </c>
      <c r="B60" s="35" t="str">
        <f>'H1 | Hedge 1 | (BTC)1'!B60</f>
        <v/>
      </c>
      <c r="C60" s="36" t="str">
        <f>'H1 | Hedge 1 | (BTC)1'!C60</f>
        <v/>
      </c>
      <c r="D60" s="36" t="str">
        <f>'H1 | Hedge 1 | (BTC)1'!H60</f>
        <v/>
      </c>
      <c r="E60" s="36" t="str">
        <f>'H1 | Hedge 1 | (BTC)1'!O60</f>
        <v/>
      </c>
      <c r="F60" s="36" t="str">
        <f>IF(AH60="","",IF('H1 | Hedge 1 | (BTC)1'!X60="W","Y",IF('H1 | Hedge 1 | (BTC)1'!X60="L","N","")))</f>
        <v/>
      </c>
      <c r="G60" s="36" t="str">
        <f>'H1 | Hedge 1 | (BTC)1'!AM60</f>
        <v/>
      </c>
      <c r="H60" s="36" t="str">
        <f>'H1 | Hedge 1 | (BTC)1'!S60</f>
        <v/>
      </c>
      <c r="I60" s="37" t="str">
        <f>'H1 | Hedge 1 | (BTC)1'!U60</f>
        <v/>
      </c>
      <c r="J60" s="55"/>
      <c r="K60" s="55"/>
      <c r="L60" s="35" t="str">
        <f>'H2 | Hedge 2 | (BDC)2'!B60</f>
        <v/>
      </c>
      <c r="M60" s="36" t="str">
        <f>'H2 | Hedge 2 | (BDC)2'!C60</f>
        <v/>
      </c>
      <c r="N60" s="36" t="str">
        <f>'H2 | Hedge 2 | (BDC)2'!H60</f>
        <v/>
      </c>
      <c r="O60" s="36" t="str">
        <f>'H2 | Hedge 2 | (BDC)2'!O60</f>
        <v/>
      </c>
      <c r="P60" s="36" t="str">
        <f>IF(AH60="","",IF('H2 | Hedge 2 | (BDC)2'!X60="W","Y",IF('H2 | Hedge 2 | (BDC)2'!X60="L","N","")))</f>
        <v/>
      </c>
      <c r="Q60" s="36" t="str">
        <f>'H2 | Hedge 2 | (BDC)2'!AM60</f>
        <v/>
      </c>
      <c r="R60" s="36" t="str">
        <f>'H2 | Hedge 2 | (BDC)2'!S60</f>
        <v/>
      </c>
      <c r="S60" s="37" t="str">
        <f>'H2 | Hedge 2 | (BDC)2'!U60</f>
        <v/>
      </c>
      <c r="T60" s="55"/>
      <c r="U60" s="55"/>
      <c r="V60" s="35" t="str">
        <f>'H3 | Hedge 2 | (BDC)1'!B60</f>
        <v/>
      </c>
      <c r="W60" s="36" t="str">
        <f>'H3 | Hedge 2 | (BDC)1'!C60</f>
        <v/>
      </c>
      <c r="X60" s="36" t="str">
        <f>'H3 | Hedge 2 | (BDC)1'!H60</f>
        <v/>
      </c>
      <c r="Y60" s="36" t="str">
        <f>'H3 | Hedge 2 | (BDC)1'!O60</f>
        <v/>
      </c>
      <c r="Z60" s="36" t="str">
        <f>IF(AH60="","",IF('H3 | Hedge 2 | (BDC)1'!X60="W","Y",IF('H3 | Hedge 2 | (BDC)1'!X60="L","N","")))</f>
        <v/>
      </c>
      <c r="AA60" s="36" t="str">
        <f>'H3 | Hedge 2 | (BDC)1'!AM60</f>
        <v/>
      </c>
      <c r="AB60" s="36" t="str">
        <f>'H3 | Hedge 2 | (BDC)1'!S60</f>
        <v/>
      </c>
      <c r="AC60" s="37" t="str">
        <f>'H3 | Hedge 2 | (BDC)1'!U60</f>
        <v/>
      </c>
      <c r="AD60" s="55"/>
      <c r="AE60" s="55"/>
      <c r="AF60" s="55"/>
      <c r="AG60" s="55"/>
      <c r="AH60" s="125"/>
      <c r="AI60" s="107"/>
      <c r="AJ60" s="109" t="str" cm="1">
        <f t="array" aca="1" ref="AJ60" ca="1">IF(AH59="","",INDIRECT(VLOOKUP(DB60,General!X:Y,2,FALSE)&amp;CQ60))</f>
        <v/>
      </c>
      <c r="AK60" s="65" t="str">
        <f t="shared" si="30"/>
        <v/>
      </c>
      <c r="AL60" s="65" t="str">
        <f>IF(AH59="","",VLOOKUP(DB60,General!U:V,2,FALSE))</f>
        <v/>
      </c>
      <c r="AM60" s="66" t="str" cm="1">
        <f t="array" aca="1" ref="AM60" ca="1">IF(AH59="","",INDIRECT(DB60&amp;CQ60))</f>
        <v/>
      </c>
      <c r="AN60" s="36" t="str">
        <f t="shared" si="27"/>
        <v/>
      </c>
      <c r="AO60" s="36" t="str">
        <f t="shared" si="31"/>
        <v/>
      </c>
      <c r="AP60" s="37" t="str">
        <f t="shared" si="28"/>
        <v/>
      </c>
      <c r="AQ60" s="55"/>
      <c r="AR60" s="55"/>
      <c r="AS60" s="55"/>
      <c r="AT60" s="35" t="str">
        <f>'H4 | Hedge 2 | (BDC)3'!B60</f>
        <v/>
      </c>
      <c r="AU60" s="36" t="str">
        <f>'H4 | Hedge 2 | (BDC)3'!C60</f>
        <v/>
      </c>
      <c r="AV60" s="36" t="str">
        <f>'H4 | Hedge 2 | (BDC)3'!H60</f>
        <v/>
      </c>
      <c r="AW60" s="36" t="str">
        <f>'H4 | Hedge 2 | (BDC)3'!O60</f>
        <v/>
      </c>
      <c r="AX60" s="36" t="str">
        <f>IF(AH60="","",IF('H4 | Hedge 2 | (BDC)3'!X60="W","Y",IF('H4 | Hedge 2 | (BDC)3'!X60="L","N","")))</f>
        <v/>
      </c>
      <c r="AY60" s="36" t="str">
        <f>'H4 | Hedge 2 | (BDC)3'!AM60</f>
        <v/>
      </c>
      <c r="AZ60" s="36" t="str">
        <f>'H4 | Hedge 2 | (BDC)3'!S60</f>
        <v/>
      </c>
      <c r="BA60" s="37" t="str">
        <f>'H4 | Hedge 2 | (BDC)3'!U60</f>
        <v/>
      </c>
      <c r="BB60" s="55"/>
      <c r="BC60" s="55"/>
      <c r="BD60" s="35" t="str">
        <f>'H5 | Hedge 1 | (BTC)2'!B60</f>
        <v/>
      </c>
      <c r="BE60" s="36" t="str">
        <f>'H5 | Hedge 1 | (BTC)2'!C60</f>
        <v/>
      </c>
      <c r="BF60" s="36" t="str">
        <f>'H5 | Hedge 1 | (BTC)2'!H60</f>
        <v/>
      </c>
      <c r="BG60" s="36" t="str">
        <f>'H5 | Hedge 1 | (BTC)2'!O60</f>
        <v/>
      </c>
      <c r="BH60" s="36" t="str">
        <f>IF(AH60="","",IF('H5 | Hedge 1 | (BTC)2'!X60="W","Y",IF('H5 | Hedge 1 | (BTC)2'!X60="L","N","")))</f>
        <v/>
      </c>
      <c r="BI60" s="36" t="str">
        <f>'H5 | Hedge 1 | (BTC)2'!AM60</f>
        <v/>
      </c>
      <c r="BJ60" s="36" t="str">
        <f>'H5 | Hedge 1 | (BTC)2'!S60</f>
        <v/>
      </c>
      <c r="BK60" s="37" t="str">
        <f>'H5 | Hedge 1 | (BTC)2'!U60</f>
        <v/>
      </c>
      <c r="BL60" s="55"/>
      <c r="BM60" s="55"/>
      <c r="BN60" s="35" t="str">
        <f>'H6 | Hedge 1 | (BTC)3'!B60</f>
        <v/>
      </c>
      <c r="BO60" s="36" t="str">
        <f>'H6 | Hedge 1 | (BTC)3'!C60</f>
        <v/>
      </c>
      <c r="BP60" s="36" t="str">
        <f>'H6 | Hedge 1 | (BTC)3'!H60</f>
        <v/>
      </c>
      <c r="BQ60" s="36" t="str">
        <f>'H6 | Hedge 1 | (BTC)3'!O60</f>
        <v/>
      </c>
      <c r="BR60" s="36" t="str">
        <f>IF(AH60="","",IF('H6 | Hedge 1 | (BTC)3'!X60="W","Y",IF('H6 | Hedge 1 | (BTC)3'!X60="L","N","")))</f>
        <v/>
      </c>
      <c r="BS60" s="36" t="str">
        <f>'H6 | Hedge 1 | (BTC)3'!AM60</f>
        <v/>
      </c>
      <c r="BT60" s="36" t="str">
        <f>'H6 | Hedge 1 | (BTC)3'!S60</f>
        <v/>
      </c>
      <c r="BU60" s="37" t="str">
        <f>'H6 | Hedge 1 | (BTC)3'!U60</f>
        <v/>
      </c>
      <c r="BV60" s="55"/>
      <c r="BW60" s="55"/>
      <c r="BX60" s="35" t="str">
        <f>'Hedge 7 | (BM1D)2'!B60</f>
        <v/>
      </c>
      <c r="BY60" s="36" t="str">
        <f>'Hedge 7 | (BM1D)2'!C60</f>
        <v/>
      </c>
      <c r="BZ60" s="36" t="str">
        <f>'Hedge 7 | (BM1D)2'!H60</f>
        <v/>
      </c>
      <c r="CA60" s="36" t="str">
        <f>'Hedge 7 | (BM1D)2'!O60</f>
        <v/>
      </c>
      <c r="CB60" s="36" t="str">
        <f>IF(AH60="","",IF('Hedge 7 | (BM1D)2'!X60="W","Y",IF('Hedge 7 | (BM1D)2'!X60="L","N","")))</f>
        <v/>
      </c>
      <c r="CC60" s="36" t="str">
        <f>'Hedge 7 | (BM1D)2'!AM60</f>
        <v/>
      </c>
      <c r="CD60" s="36" t="str">
        <f>'Hedge 7 | (BM1D)2'!S60</f>
        <v/>
      </c>
      <c r="CE60" s="37" t="str">
        <f>'Hedge 7 | (BM1D)2'!U60</f>
        <v/>
      </c>
      <c r="CF60" s="55"/>
      <c r="CG60" s="55"/>
      <c r="CH60" s="1" t="e">
        <f>IF(AN60="",0,IFERROR(VLOOKUP(AN55&amp;AN56&amp;AN57&amp;AN58&amp;AN59&amp;AN60,General!I:J,2,FALSE),0))+AO59</f>
        <v>#VALUE!</v>
      </c>
      <c r="CI60" s="1">
        <v>-1000</v>
      </c>
      <c r="CJ60" s="1" t="str">
        <f t="shared" si="29"/>
        <v/>
      </c>
      <c r="CK60" s="1" t="str">
        <f t="shared" si="6"/>
        <v/>
      </c>
      <c r="CL60" s="1" t="str">
        <f t="shared" si="7"/>
        <v/>
      </c>
      <c r="CM60" s="1">
        <v>-1000</v>
      </c>
      <c r="CN60" s="1">
        <v>-1000</v>
      </c>
      <c r="CO60" s="1">
        <v>-1000</v>
      </c>
      <c r="CP60" s="1" t="str">
        <f t="shared" ref="CP60" ca="1" si="38">CW59</f>
        <v>BX</v>
      </c>
      <c r="CQ60" s="1">
        <v>60</v>
      </c>
      <c r="CR60" s="1">
        <f t="shared" si="16"/>
        <v>55</v>
      </c>
      <c r="CS60" s="4" t="str" cm="1">
        <f t="array" ref="CS60">IFERROR(INDEX($CI$4:$CO$4,_xlfn.AGGREGATE(15,6,COLUMN($CI$4:$CO$4)-COLUMN($CH$1)/($CI$60:$CO$60=MAX($CI$60:$CO$60)),COLUMNS($CO$4:CO4))),"")</f>
        <v>B</v>
      </c>
      <c r="CT60" s="4" t="str" cm="1">
        <f t="array" ref="CT60">IFERROR(INDEX($CI$4:$CO$4,_xlfn.AGGREGATE(15,6,COLUMN($CI$4:$CO$4)-COLUMN($CH$1)/($CI$60:$CO$60=MAX($CI$60:$CO$60)),COLUMNS($CO$4:CP4))),"")</f>
        <v>BD</v>
      </c>
      <c r="CU60" s="4" t="str" cm="1">
        <f t="array" ref="CU60">IFERROR(INDEX($CI$4:$CO$4,_xlfn.AGGREGATE(15,6,COLUMN($CI$4:$CO$4)-COLUMN($CH$1)/($CI$60:$CO$60=MAX($CI$60:$CO$60)),COLUMNS($CO$4:CQ4))),"")</f>
        <v>BN</v>
      </c>
      <c r="CV60" s="4" t="str" cm="1">
        <f t="array" ref="CV60">IFERROR(INDEX($CI$4:$CO$4,_xlfn.AGGREGATE(15,6,COLUMN($CI$4:$CO$4)-COLUMN($CH$1)/($CI$60:$CO$60=MAX($CI$60:$CO$60)),COLUMNS($CO$4:CR4))),"")</f>
        <v>BX</v>
      </c>
      <c r="CW60" s="1" t="str">
        <f t="shared" ca="1" si="10"/>
        <v>BX</v>
      </c>
      <c r="DA60" s="1" t="str">
        <f t="shared" ca="1" si="11"/>
        <v>R</v>
      </c>
      <c r="DB60" s="1" t="str">
        <f t="shared" ca="1" si="15"/>
        <v>BX</v>
      </c>
      <c r="DD60" s="4" t="str">
        <f>IFERROR(VLOOKUP(CS60,General!R:S,2,FALSE),"")</f>
        <v>F</v>
      </c>
      <c r="DE60" s="4" t="str">
        <f>IFERROR(VLOOKUP(CT60,General!R:S,2,FALSE),"")</f>
        <v>BH</v>
      </c>
      <c r="DF60" s="4" t="str">
        <f>IFERROR(VLOOKUP(CU60,General!R:S,2,FALSE),"")</f>
        <v>BR</v>
      </c>
      <c r="DG60" s="4" t="str">
        <f>IFERROR(VLOOKUP(CV60,General!R:S,2,FALSE),"")</f>
        <v>CB</v>
      </c>
      <c r="DH60" s="4">
        <f ca="1">IF(CS60="",-1,COUNTIF(INDIRECT(DD60&amp;$CQ$10):INDIRECT(DD60&amp;CQ60),"Y"))</f>
        <v>2</v>
      </c>
      <c r="DI60" s="4">
        <f ca="1">IF(CT60="",-1,COUNTIF(INDIRECT(DE60&amp;$CQ$10):INDIRECT(DE60&amp;CQ60),"Y"))</f>
        <v>4</v>
      </c>
      <c r="DJ60" s="4">
        <f ca="1">IF(CU60="",-1,COUNTIF(INDIRECT(DF60&amp;$CQ$10):INDIRECT(DF60&amp;CQ60),"Y"))</f>
        <v>5</v>
      </c>
      <c r="DK60" s="4">
        <f ca="1">IF(CV60="",-1,COUNTIF(INDIRECT(DG60&amp;$CQ$10):INDIRECT(DG60&amp;CQ60),"Y"))</f>
        <v>5</v>
      </c>
      <c r="DL60" s="4" t="str" cm="1">
        <f t="array" aca="1" ref="DL60" ca="1">IFERROR(INDEX($CS$60:$CV$60,_xlfn.AGGREGATE(15,6,COLUMN($CS$60:$CV$60)-COLUMN($CR$60)/($DH$60:$DK$60=MAX($DH$60:$DK$60)),COLUMNS($CS$60:CS60))),"")</f>
        <v>BN</v>
      </c>
      <c r="DM60" s="4" t="str" cm="1">
        <f t="array" aca="1" ref="DM60" ca="1">IFERROR(INDEX($CS$60:$CV$60,_xlfn.AGGREGATE(15,6,COLUMN($CS$60:$CV$60)-COLUMN($CR$60)/($DH$60:$DK$60=MAX($DH$60:$DK$60)),COLUMNS($CS$60:CT60))),"")</f>
        <v>BX</v>
      </c>
      <c r="DN60" s="4" t="str" cm="1">
        <f t="array" aca="1" ref="DN60" ca="1">IFERROR(INDEX($CS$60:$CV$60,_xlfn.AGGREGATE(15,6,COLUMN($CS$60:$CV$60)-COLUMN($CR$60)/($DH$60:$DK$60=MAX($DH$60:$DK$60)),COLUMNS($CS$60:CU60))),"")</f>
        <v/>
      </c>
      <c r="DO60" s="4" t="str" cm="1">
        <f t="array" aca="1" ref="DO60" ca="1">IFERROR(INDEX($CS$60:$CV$60,_xlfn.AGGREGATE(15,6,COLUMN($CS$60:$CV$60)-COLUMN($CR$60)/($DH$60:$DK$60=MAX($DH$60:$DK$60)),COLUMNS($CS$60:CV60))),"")</f>
        <v/>
      </c>
      <c r="DP60" s="1">
        <f t="shared" ca="1" si="12"/>
        <v>2</v>
      </c>
      <c r="DQ60" s="75">
        <f t="shared" ca="1" si="13"/>
        <v>0</v>
      </c>
      <c r="DR60" s="4" t="str">
        <f t="shared" ca="1" si="14"/>
        <v>BX</v>
      </c>
      <c r="DS60" s="1" t="str">
        <f t="shared" si="9"/>
        <v>F60</v>
      </c>
    </row>
    <row r="61" spans="1:123" ht="26.25" customHeight="1" thickBot="1">
      <c r="A61" s="1">
        <v>52</v>
      </c>
      <c r="B61" s="38" t="str">
        <f>'H1 | Hedge 1 | (BTC)1'!B61</f>
        <v/>
      </c>
      <c r="C61" s="25" t="str">
        <f>'H1 | Hedge 1 | (BTC)1'!C61</f>
        <v/>
      </c>
      <c r="D61" s="25" t="str">
        <f>'H1 | Hedge 1 | (BTC)1'!H61</f>
        <v/>
      </c>
      <c r="E61" s="25" t="str">
        <f>'H1 | Hedge 1 | (BTC)1'!O61</f>
        <v/>
      </c>
      <c r="F61" s="25" t="str">
        <f>IF(AH61="","",IF('H1 | Hedge 1 | (BTC)1'!X61="W","Y",IF('H1 | Hedge 1 | (BTC)1'!X61="L","N","")))</f>
        <v/>
      </c>
      <c r="G61" s="25" t="str">
        <f>'H1 | Hedge 1 | (BTC)1'!AM61</f>
        <v/>
      </c>
      <c r="H61" s="25" t="str">
        <f>'H1 | Hedge 1 | (BTC)1'!S61</f>
        <v/>
      </c>
      <c r="I61" s="39" t="str">
        <f>'H1 | Hedge 1 | (BTC)1'!U61</f>
        <v/>
      </c>
      <c r="J61" s="55"/>
      <c r="K61" s="55"/>
      <c r="L61" s="38" t="str">
        <f>'H2 | Hedge 2 | (BDC)2'!B61</f>
        <v/>
      </c>
      <c r="M61" s="25" t="str">
        <f>'H2 | Hedge 2 | (BDC)2'!C61</f>
        <v/>
      </c>
      <c r="N61" s="25" t="str">
        <f>'H2 | Hedge 2 | (BDC)2'!H61</f>
        <v/>
      </c>
      <c r="O61" s="25" t="str">
        <f>'H2 | Hedge 2 | (BDC)2'!O61</f>
        <v/>
      </c>
      <c r="P61" s="25" t="str">
        <f>IF(AH61="","",IF('H2 | Hedge 2 | (BDC)2'!X61="W","Y",IF('H2 | Hedge 2 | (BDC)2'!X61="L","N","")))</f>
        <v/>
      </c>
      <c r="Q61" s="25" t="str">
        <f>'H2 | Hedge 2 | (BDC)2'!AM61</f>
        <v/>
      </c>
      <c r="R61" s="25" t="str">
        <f>'H2 | Hedge 2 | (BDC)2'!S61</f>
        <v/>
      </c>
      <c r="S61" s="39" t="str">
        <f>'H2 | Hedge 2 | (BDC)2'!U61</f>
        <v/>
      </c>
      <c r="T61" s="55"/>
      <c r="U61" s="55"/>
      <c r="V61" s="35" t="str">
        <f>'H3 | Hedge 2 | (BDC)1'!B61</f>
        <v/>
      </c>
      <c r="W61" s="36" t="str">
        <f>'H3 | Hedge 2 | (BDC)1'!C61</f>
        <v/>
      </c>
      <c r="X61" s="36" t="str">
        <f>'H3 | Hedge 2 | (BDC)1'!H61</f>
        <v/>
      </c>
      <c r="Y61" s="36" t="str">
        <f>'H3 | Hedge 2 | (BDC)1'!O61</f>
        <v/>
      </c>
      <c r="Z61" s="36" t="str">
        <f>IF(AH61="","",IF('H3 | Hedge 2 | (BDC)1'!X61="W","Y",IF('H3 | Hedge 2 | (BDC)1'!X61="L","N","")))</f>
        <v/>
      </c>
      <c r="AA61" s="36" t="str">
        <f>'H3 | Hedge 2 | (BDC)1'!AM61</f>
        <v/>
      </c>
      <c r="AB61" s="36" t="str">
        <f>'H3 | Hedge 2 | (BDC)1'!S61</f>
        <v/>
      </c>
      <c r="AC61" s="37" t="str">
        <f>'H3 | Hedge 2 | (BDC)1'!U61</f>
        <v/>
      </c>
      <c r="AD61" s="55"/>
      <c r="AE61" s="55"/>
      <c r="AF61" s="55"/>
      <c r="AG61" s="55"/>
      <c r="AH61" s="126"/>
      <c r="AI61" s="107"/>
      <c r="AJ61" s="104" t="str" cm="1">
        <f t="array" aca="1" ref="AJ61" ca="1">IF(AH60="","",INDIRECT(VLOOKUP(DB61,General!X:Y,2,FALSE)&amp;CQ61))</f>
        <v/>
      </c>
      <c r="AK61" s="70" t="str">
        <f t="shared" si="30"/>
        <v/>
      </c>
      <c r="AL61" s="70" t="str">
        <f>IF(AH60="","",VLOOKUP(DB61,General!U:V,2,FALSE))</f>
        <v/>
      </c>
      <c r="AM61" s="64" t="str" cm="1">
        <f t="array" aca="1" ref="AM61" ca="1">IF(AH60="","",INDIRECT(DB61&amp;CQ61))</f>
        <v/>
      </c>
      <c r="AN61" s="25" t="str">
        <f t="shared" si="27"/>
        <v/>
      </c>
      <c r="AO61" s="25" t="str">
        <f t="shared" si="31"/>
        <v/>
      </c>
      <c r="AP61" s="39" t="str">
        <f t="shared" si="28"/>
        <v/>
      </c>
      <c r="AQ61" s="55"/>
      <c r="AR61" s="55"/>
      <c r="AS61" s="55"/>
      <c r="AT61" s="35" t="str">
        <f>'H4 | Hedge 2 | (BDC)3'!B61</f>
        <v/>
      </c>
      <c r="AU61" s="36" t="str">
        <f>'H4 | Hedge 2 | (BDC)3'!C61</f>
        <v/>
      </c>
      <c r="AV61" s="36" t="str">
        <f>'H4 | Hedge 2 | (BDC)3'!H61</f>
        <v/>
      </c>
      <c r="AW61" s="36" t="str">
        <f>'H4 | Hedge 2 | (BDC)3'!O61</f>
        <v/>
      </c>
      <c r="AX61" s="36" t="str">
        <f>IF(AH61="","",IF('H4 | Hedge 2 | (BDC)3'!X61="W","Y",IF('H4 | Hedge 2 | (BDC)3'!X61="L","N","")))</f>
        <v/>
      </c>
      <c r="AY61" s="36" t="str">
        <f>'H4 | Hedge 2 | (BDC)3'!AM61</f>
        <v/>
      </c>
      <c r="AZ61" s="36" t="str">
        <f>'H4 | Hedge 2 | (BDC)3'!S61</f>
        <v/>
      </c>
      <c r="BA61" s="37" t="str">
        <f>'H4 | Hedge 2 | (BDC)3'!U61</f>
        <v/>
      </c>
      <c r="BB61" s="55"/>
      <c r="BC61" s="55"/>
      <c r="BD61" s="35" t="str">
        <f>'H5 | Hedge 1 | (BTC)2'!B61</f>
        <v/>
      </c>
      <c r="BE61" s="36" t="str">
        <f>'H5 | Hedge 1 | (BTC)2'!C61</f>
        <v/>
      </c>
      <c r="BF61" s="36" t="str">
        <f>'H5 | Hedge 1 | (BTC)2'!H61</f>
        <v/>
      </c>
      <c r="BG61" s="36" t="str">
        <f>'H5 | Hedge 1 | (BTC)2'!O61</f>
        <v/>
      </c>
      <c r="BH61" s="36" t="str">
        <f>IF(AH61="","",IF('H5 | Hedge 1 | (BTC)2'!X61="W","Y",IF('H5 | Hedge 1 | (BTC)2'!X61="L","N","")))</f>
        <v/>
      </c>
      <c r="BI61" s="36" t="str">
        <f>'H5 | Hedge 1 | (BTC)2'!AM61</f>
        <v/>
      </c>
      <c r="BJ61" s="36" t="str">
        <f>'H5 | Hedge 1 | (BTC)2'!S61</f>
        <v/>
      </c>
      <c r="BK61" s="37" t="str">
        <f>'H5 | Hedge 1 | (BTC)2'!U61</f>
        <v/>
      </c>
      <c r="BL61" s="55"/>
      <c r="BM61" s="55"/>
      <c r="BN61" s="35" t="str">
        <f>'H6 | Hedge 1 | (BTC)3'!B61</f>
        <v/>
      </c>
      <c r="BO61" s="36" t="str">
        <f>'H6 | Hedge 1 | (BTC)3'!C61</f>
        <v/>
      </c>
      <c r="BP61" s="36" t="str">
        <f>'H6 | Hedge 1 | (BTC)3'!H61</f>
        <v/>
      </c>
      <c r="BQ61" s="36" t="str">
        <f>'H6 | Hedge 1 | (BTC)3'!O61</f>
        <v/>
      </c>
      <c r="BR61" s="36" t="str">
        <f>IF(AH61="","",IF('H6 | Hedge 1 | (BTC)3'!X61="W","Y",IF('H6 | Hedge 1 | (BTC)3'!X61="L","N","")))</f>
        <v/>
      </c>
      <c r="BS61" s="36" t="str">
        <f>'H6 | Hedge 1 | (BTC)3'!AM61</f>
        <v/>
      </c>
      <c r="BT61" s="36" t="str">
        <f>'H6 | Hedge 1 | (BTC)3'!S61</f>
        <v/>
      </c>
      <c r="BU61" s="37" t="str">
        <f>'H6 | Hedge 1 | (BTC)3'!U61</f>
        <v/>
      </c>
      <c r="BV61" s="55"/>
      <c r="BW61" s="55"/>
      <c r="BX61" s="38" t="str">
        <f>'Hedge 7 | (BM1D)2'!B61</f>
        <v/>
      </c>
      <c r="BY61" s="25" t="str">
        <f>'Hedge 7 | (BM1D)2'!C61</f>
        <v/>
      </c>
      <c r="BZ61" s="25" t="str">
        <f>'Hedge 7 | (BM1D)2'!H61</f>
        <v/>
      </c>
      <c r="CA61" s="25" t="str">
        <f>'Hedge 7 | (BM1D)2'!O61</f>
        <v/>
      </c>
      <c r="CB61" s="25" t="str">
        <f>IF(AH61="","",IF('Hedge 7 | (BM1D)2'!X61="W","Y",IF('Hedge 7 | (BM1D)2'!X61="L","N","")))</f>
        <v/>
      </c>
      <c r="CC61" s="25" t="str">
        <f>'Hedge 7 | (BM1D)2'!AM61</f>
        <v/>
      </c>
      <c r="CD61" s="25" t="str">
        <f>'Hedge 7 | (BM1D)2'!S61</f>
        <v/>
      </c>
      <c r="CE61" s="39" t="str">
        <f>'Hedge 7 | (BM1D)2'!U61</f>
        <v/>
      </c>
      <c r="CF61" s="55"/>
      <c r="CG61" s="55"/>
      <c r="CH61" s="1" t="e">
        <f>IF(AN61="",0,IFERROR(VLOOKUP(AN56&amp;AN57&amp;AN58&amp;AN59&amp;AN60&amp;AN61,General!I:J,2,FALSE),0))+AO60</f>
        <v>#VALUE!</v>
      </c>
      <c r="CI61" s="1">
        <v>-1000</v>
      </c>
      <c r="CJ61" s="1" t="str">
        <f t="shared" si="29"/>
        <v/>
      </c>
      <c r="CK61" s="1" t="str">
        <f t="shared" si="6"/>
        <v/>
      </c>
      <c r="CL61" s="1" t="str">
        <f t="shared" si="7"/>
        <v/>
      </c>
      <c r="CM61" s="1">
        <v>-1000</v>
      </c>
      <c r="CN61" s="1">
        <v>-1000</v>
      </c>
      <c r="CO61" s="1">
        <v>-1000</v>
      </c>
      <c r="CP61" s="1" t="str">
        <f t="shared" ref="CP61:CP63" ca="1" si="39">CP60</f>
        <v>BX</v>
      </c>
      <c r="CQ61" s="1">
        <v>61</v>
      </c>
      <c r="CR61" s="1">
        <f t="shared" si="16"/>
        <v>56</v>
      </c>
      <c r="CS61" s="4" t="str" cm="1">
        <f t="array" ref="CS61">IFERROR(INDEX($CI$4:$CO$4,_xlfn.AGGREGATE(15,6,COLUMN($CI$4:$CO$4)-COLUMN($CH$1)/($CI$61:$CO$61=MAX($CI$61:$CO$61)),COLUMNS($CO$4:CO4))),"")</f>
        <v>B</v>
      </c>
      <c r="CT61" s="4" t="str" cm="1">
        <f t="array" ref="CT61">IFERROR(INDEX($CI$4:$CO$4,_xlfn.AGGREGATE(15,6,COLUMN($CI$4:$CO$4)-COLUMN($CH$1)/($CI$61:$CO$61=MAX($CI$61:$CO$61)),COLUMNS($CO$4:CP4))),"")</f>
        <v>BD</v>
      </c>
      <c r="CU61" s="4" t="str" cm="1">
        <f t="array" ref="CU61">IFERROR(INDEX($CI$4:$CO$4,_xlfn.AGGREGATE(15,6,COLUMN($CI$4:$CO$4)-COLUMN($CH$1)/($CI$61:$CO$61=MAX($CI$61:$CO$61)),COLUMNS($CO$4:CQ4))),"")</f>
        <v>BN</v>
      </c>
      <c r="CV61" s="4" t="str" cm="1">
        <f t="array" ref="CV61">IFERROR(INDEX($CI$4:$CO$4,_xlfn.AGGREGATE(15,6,COLUMN($CI$4:$CO$4)-COLUMN($CH$1)/($CI$61:$CO$61=MAX($CI$61:$CO$61)),COLUMNS($CO$4:CR4))),"")</f>
        <v>BX</v>
      </c>
      <c r="CW61" s="1" t="str">
        <f t="shared" ca="1" si="10"/>
        <v>BX</v>
      </c>
      <c r="DA61" s="1" t="str">
        <f t="shared" ca="1" si="11"/>
        <v>R</v>
      </c>
      <c r="DB61" s="1" t="str">
        <f t="shared" ca="1" si="15"/>
        <v>BX</v>
      </c>
      <c r="DC61" s="1">
        <f>IF(DC56=4,1,DC56+1)</f>
        <v>3</v>
      </c>
      <c r="DD61" s="4" t="str">
        <f>IFERROR(VLOOKUP(CS61,General!R:S,2,FALSE),"")</f>
        <v>F</v>
      </c>
      <c r="DE61" s="4" t="str">
        <f>IFERROR(VLOOKUP(CT61,General!R:S,2,FALSE),"")</f>
        <v>BH</v>
      </c>
      <c r="DF61" s="4" t="str">
        <f>IFERROR(VLOOKUP(CU61,General!R:S,2,FALSE),"")</f>
        <v>BR</v>
      </c>
      <c r="DG61" s="4" t="str">
        <f>IFERROR(VLOOKUP(CV61,General!R:S,2,FALSE),"")</f>
        <v>CB</v>
      </c>
      <c r="DH61" s="4">
        <f ca="1">IF(CS61="",-1,COUNTIF(INDIRECT(DD61&amp;$CQ$10):INDIRECT(DD61&amp;CQ61),"Y"))</f>
        <v>2</v>
      </c>
      <c r="DI61" s="4">
        <f ca="1">IF(CT61="",-1,COUNTIF(INDIRECT(DE61&amp;$CQ$10):INDIRECT(DE61&amp;CQ61),"Y"))</f>
        <v>4</v>
      </c>
      <c r="DJ61" s="4">
        <f ca="1">IF(CU61="",-1,COUNTIF(INDIRECT(DF61&amp;$CQ$10):INDIRECT(DF61&amp;CQ61),"Y"))</f>
        <v>5</v>
      </c>
      <c r="DK61" s="4">
        <f ca="1">IF(CV61="",-1,COUNTIF(INDIRECT(DG61&amp;$CQ$10):INDIRECT(DG61&amp;CQ61),"Y"))</f>
        <v>5</v>
      </c>
      <c r="DL61" s="4" t="str" cm="1">
        <f t="array" aca="1" ref="DL61" ca="1">IFERROR(INDEX($CS$61:$CV$61,_xlfn.AGGREGATE(15,6,COLUMN($CS$61:$CV$61)-COLUMN($CR$61)/($DH$61:$DK$61=MAX($DH$61:$DK$61)),COLUMNS($CS$61:CS61))),"")</f>
        <v>BN</v>
      </c>
      <c r="DM61" s="4" t="str" cm="1">
        <f t="array" aca="1" ref="DM61" ca="1">IFERROR(INDEX($CS$61:$CV$61,_xlfn.AGGREGATE(15,6,COLUMN($CS$61:$CV$61)-COLUMN($CR$61)/($DH$61:$DK$61=MAX($DH$61:$DK$61)),COLUMNS($CS$61:CT61))),"")</f>
        <v>BX</v>
      </c>
      <c r="DN61" s="4" t="str" cm="1">
        <f t="array" aca="1" ref="DN61" ca="1">IFERROR(INDEX($CS$61:$CV$61,_xlfn.AGGREGATE(15,6,COLUMN($CS$61:$CV$61)-COLUMN($CR$61)/($DH$61:$DK$61=MAX($DH$61:$DK$61)),COLUMNS($CS$61:CU61))),"")</f>
        <v/>
      </c>
      <c r="DO61" s="4" t="str" cm="1">
        <f t="array" aca="1" ref="DO61" ca="1">IFERROR(INDEX($CS$61:$CV$61,_xlfn.AGGREGATE(15,6,COLUMN($CS$61:$CV$61)-COLUMN($CR$61)/($DH$61:$DK$61=MAX($DH$61:$DK$61)),COLUMNS($CS$61:CV61))),"")</f>
        <v/>
      </c>
      <c r="DP61" s="1">
        <f t="shared" ca="1" si="12"/>
        <v>2</v>
      </c>
      <c r="DQ61" s="75">
        <f t="shared" ca="1" si="13"/>
        <v>3</v>
      </c>
      <c r="DR61" s="4" t="str">
        <f t="shared" ca="1" si="14"/>
        <v>BX</v>
      </c>
      <c r="DS61" s="1" t="str">
        <f t="shared" si="9"/>
        <v>F61</v>
      </c>
    </row>
    <row r="62" spans="1:123" ht="26.25" customHeight="1" thickBot="1">
      <c r="A62" s="1">
        <v>53</v>
      </c>
      <c r="B62" s="38" t="str">
        <f>'H1 | Hedge 1 | (BTC)1'!B62</f>
        <v/>
      </c>
      <c r="C62" s="25" t="str">
        <f>'H1 | Hedge 1 | (BTC)1'!C62</f>
        <v/>
      </c>
      <c r="D62" s="25" t="str">
        <f>'H1 | Hedge 1 | (BTC)1'!H62</f>
        <v/>
      </c>
      <c r="E62" s="25" t="str">
        <f>'H1 | Hedge 1 | (BTC)1'!O62</f>
        <v/>
      </c>
      <c r="F62" s="25" t="str">
        <f>IF(AH62="","",IF('H1 | Hedge 1 | (BTC)1'!X62="W","Y",IF('H1 | Hedge 1 | (BTC)1'!X62="L","N","")))</f>
        <v/>
      </c>
      <c r="G62" s="25" t="str">
        <f>'H1 | Hedge 1 | (BTC)1'!AM62</f>
        <v/>
      </c>
      <c r="H62" s="25" t="str">
        <f>'H1 | Hedge 1 | (BTC)1'!S62</f>
        <v/>
      </c>
      <c r="I62" s="39" t="str">
        <f>'H1 | Hedge 1 | (BTC)1'!U62</f>
        <v/>
      </c>
      <c r="J62" s="55"/>
      <c r="K62" s="55"/>
      <c r="L62" s="38" t="str">
        <f>'H2 | Hedge 2 | (BDC)2'!B62</f>
        <v/>
      </c>
      <c r="M62" s="25" t="str">
        <f>'H2 | Hedge 2 | (BDC)2'!C62</f>
        <v/>
      </c>
      <c r="N62" s="25" t="str">
        <f>'H2 | Hedge 2 | (BDC)2'!H62</f>
        <v/>
      </c>
      <c r="O62" s="25" t="str">
        <f>'H2 | Hedge 2 | (BDC)2'!O62</f>
        <v/>
      </c>
      <c r="P62" s="25" t="str">
        <f>IF(AH62="","",IF('H2 | Hedge 2 | (BDC)2'!X62="W","Y",IF('H2 | Hedge 2 | (BDC)2'!X62="L","N","")))</f>
        <v/>
      </c>
      <c r="Q62" s="25" t="str">
        <f>'H2 | Hedge 2 | (BDC)2'!AM62</f>
        <v/>
      </c>
      <c r="R62" s="25" t="str">
        <f>'H2 | Hedge 2 | (BDC)2'!S62</f>
        <v/>
      </c>
      <c r="S62" s="39" t="str">
        <f>'H2 | Hedge 2 | (BDC)2'!U62</f>
        <v/>
      </c>
      <c r="T62" s="55"/>
      <c r="U62" s="55"/>
      <c r="V62" s="35" t="str">
        <f>'H3 | Hedge 2 | (BDC)1'!B62</f>
        <v/>
      </c>
      <c r="W62" s="36" t="str">
        <f>'H3 | Hedge 2 | (BDC)1'!C62</f>
        <v/>
      </c>
      <c r="X62" s="36" t="str">
        <f>'H3 | Hedge 2 | (BDC)1'!H62</f>
        <v/>
      </c>
      <c r="Y62" s="36" t="str">
        <f>'H3 | Hedge 2 | (BDC)1'!O62</f>
        <v/>
      </c>
      <c r="Z62" s="36" t="str">
        <f>IF(AH62="","",IF('H3 | Hedge 2 | (BDC)1'!X62="W","Y",IF('H3 | Hedge 2 | (BDC)1'!X62="L","N","")))</f>
        <v/>
      </c>
      <c r="AA62" s="36" t="str">
        <f>'H3 | Hedge 2 | (BDC)1'!AM62</f>
        <v/>
      </c>
      <c r="AB62" s="36" t="str">
        <f>'H3 | Hedge 2 | (BDC)1'!S62</f>
        <v/>
      </c>
      <c r="AC62" s="37" t="str">
        <f>'H3 | Hedge 2 | (BDC)1'!U62</f>
        <v/>
      </c>
      <c r="AD62" s="55"/>
      <c r="AE62" s="55"/>
      <c r="AF62" s="55"/>
      <c r="AG62" s="55"/>
      <c r="AH62" s="126"/>
      <c r="AI62" s="107"/>
      <c r="AJ62" s="104" t="str" cm="1">
        <f t="array" aca="1" ref="AJ62" ca="1">IF(AH61="","",INDIRECT(VLOOKUP(DB62,General!X:Y,2,FALSE)&amp;CQ62))</f>
        <v/>
      </c>
      <c r="AK62" s="70" t="str">
        <f t="shared" si="30"/>
        <v/>
      </c>
      <c r="AL62" s="70" t="str">
        <f>IF(AH61="","",VLOOKUP(DB62,General!U:V,2,FALSE))</f>
        <v/>
      </c>
      <c r="AM62" s="64" t="str" cm="1">
        <f t="array" aca="1" ref="AM62" ca="1">IF(AH61="","",INDIRECT(DB62&amp;CQ62))</f>
        <v/>
      </c>
      <c r="AN62" s="25" t="str">
        <f t="shared" si="27"/>
        <v/>
      </c>
      <c r="AO62" s="25" t="str">
        <f t="shared" si="31"/>
        <v/>
      </c>
      <c r="AP62" s="39" t="str">
        <f t="shared" si="28"/>
        <v/>
      </c>
      <c r="AQ62" s="55"/>
      <c r="AR62" s="55"/>
      <c r="AS62" s="55"/>
      <c r="AT62" s="35" t="str">
        <f>'H4 | Hedge 2 | (BDC)3'!B62</f>
        <v/>
      </c>
      <c r="AU62" s="36" t="str">
        <f>'H4 | Hedge 2 | (BDC)3'!C62</f>
        <v/>
      </c>
      <c r="AV62" s="36" t="str">
        <f>'H4 | Hedge 2 | (BDC)3'!H62</f>
        <v/>
      </c>
      <c r="AW62" s="36" t="str">
        <f>'H4 | Hedge 2 | (BDC)3'!O62</f>
        <v/>
      </c>
      <c r="AX62" s="36" t="str">
        <f>IF(AH62="","",IF('H4 | Hedge 2 | (BDC)3'!X62="W","Y",IF('H4 | Hedge 2 | (BDC)3'!X62="L","N","")))</f>
        <v/>
      </c>
      <c r="AY62" s="36" t="str">
        <f>'H4 | Hedge 2 | (BDC)3'!AM62</f>
        <v/>
      </c>
      <c r="AZ62" s="36" t="str">
        <f>'H4 | Hedge 2 | (BDC)3'!S62</f>
        <v/>
      </c>
      <c r="BA62" s="37" t="str">
        <f>'H4 | Hedge 2 | (BDC)3'!U62</f>
        <v/>
      </c>
      <c r="BB62" s="55"/>
      <c r="BC62" s="55"/>
      <c r="BD62" s="35" t="str">
        <f>'H5 | Hedge 1 | (BTC)2'!B62</f>
        <v/>
      </c>
      <c r="BE62" s="36" t="str">
        <f>'H5 | Hedge 1 | (BTC)2'!C62</f>
        <v/>
      </c>
      <c r="BF62" s="36" t="str">
        <f>'H5 | Hedge 1 | (BTC)2'!H62</f>
        <v/>
      </c>
      <c r="BG62" s="36" t="str">
        <f>'H5 | Hedge 1 | (BTC)2'!O62</f>
        <v/>
      </c>
      <c r="BH62" s="36" t="str">
        <f>IF(AH62="","",IF('H5 | Hedge 1 | (BTC)2'!X62="W","Y",IF('H5 | Hedge 1 | (BTC)2'!X62="L","N","")))</f>
        <v/>
      </c>
      <c r="BI62" s="36" t="str">
        <f>'H5 | Hedge 1 | (BTC)2'!AM62</f>
        <v/>
      </c>
      <c r="BJ62" s="36" t="str">
        <f>'H5 | Hedge 1 | (BTC)2'!S62</f>
        <v/>
      </c>
      <c r="BK62" s="37" t="str">
        <f>'H5 | Hedge 1 | (BTC)2'!U62</f>
        <v/>
      </c>
      <c r="BL62" s="55"/>
      <c r="BM62" s="55"/>
      <c r="BN62" s="35" t="str">
        <f>'H6 | Hedge 1 | (BTC)3'!B62</f>
        <v/>
      </c>
      <c r="BO62" s="36" t="str">
        <f>'H6 | Hedge 1 | (BTC)3'!C62</f>
        <v/>
      </c>
      <c r="BP62" s="36" t="str">
        <f>'H6 | Hedge 1 | (BTC)3'!H62</f>
        <v/>
      </c>
      <c r="BQ62" s="36" t="str">
        <f>'H6 | Hedge 1 | (BTC)3'!O62</f>
        <v/>
      </c>
      <c r="BR62" s="36" t="str">
        <f>IF(AH62="","",IF('H6 | Hedge 1 | (BTC)3'!X62="W","Y",IF('H6 | Hedge 1 | (BTC)3'!X62="L","N","")))</f>
        <v/>
      </c>
      <c r="BS62" s="36" t="str">
        <f>'H6 | Hedge 1 | (BTC)3'!AM62</f>
        <v/>
      </c>
      <c r="BT62" s="36" t="str">
        <f>'H6 | Hedge 1 | (BTC)3'!S62</f>
        <v/>
      </c>
      <c r="BU62" s="37" t="str">
        <f>'H6 | Hedge 1 | (BTC)3'!U62</f>
        <v/>
      </c>
      <c r="BV62" s="55"/>
      <c r="BW62" s="55"/>
      <c r="BX62" s="38" t="str">
        <f>'Hedge 7 | (BM1D)2'!B62</f>
        <v/>
      </c>
      <c r="BY62" s="25" t="str">
        <f>'Hedge 7 | (BM1D)2'!C62</f>
        <v/>
      </c>
      <c r="BZ62" s="25" t="str">
        <f>'Hedge 7 | (BM1D)2'!H62</f>
        <v/>
      </c>
      <c r="CA62" s="25" t="str">
        <f>'Hedge 7 | (BM1D)2'!O62</f>
        <v/>
      </c>
      <c r="CB62" s="25" t="str">
        <f>IF(AH62="","",IF('Hedge 7 | (BM1D)2'!X62="W","Y",IF('Hedge 7 | (BM1D)2'!X62="L","N","")))</f>
        <v/>
      </c>
      <c r="CC62" s="25" t="str">
        <f>'Hedge 7 | (BM1D)2'!AM62</f>
        <v/>
      </c>
      <c r="CD62" s="25" t="str">
        <f>'Hedge 7 | (BM1D)2'!S62</f>
        <v/>
      </c>
      <c r="CE62" s="39" t="str">
        <f>'Hedge 7 | (BM1D)2'!U62</f>
        <v/>
      </c>
      <c r="CF62" s="55"/>
      <c r="CG62" s="55"/>
      <c r="CH62" s="1" t="e">
        <f>IF(AN62="",0,IFERROR(VLOOKUP(AN57&amp;AN58&amp;AN59&amp;AN60&amp;AN61&amp;AN62,General!I:J,2,FALSE),0))+AO61</f>
        <v>#VALUE!</v>
      </c>
      <c r="CI62" s="1">
        <v>-1000</v>
      </c>
      <c r="CJ62" s="1" t="str">
        <f t="shared" si="29"/>
        <v/>
      </c>
      <c r="CK62" s="1" t="str">
        <f t="shared" si="6"/>
        <v/>
      </c>
      <c r="CL62" s="1" t="str">
        <f t="shared" si="7"/>
        <v/>
      </c>
      <c r="CM62" s="1">
        <v>-1000</v>
      </c>
      <c r="CN62" s="1">
        <v>-1000</v>
      </c>
      <c r="CO62" s="1">
        <v>-1000</v>
      </c>
      <c r="CP62" s="1" t="str">
        <f t="shared" ca="1" si="39"/>
        <v>BX</v>
      </c>
      <c r="CQ62" s="1">
        <v>62</v>
      </c>
      <c r="CR62" s="1">
        <f t="shared" si="16"/>
        <v>57</v>
      </c>
      <c r="CS62" s="4" t="str" cm="1">
        <f t="array" ref="CS62">IFERROR(INDEX($CI$4:$CO$4,_xlfn.AGGREGATE(15,6,COLUMN($CI$4:$CO$4)-COLUMN($CH$1)/($CI$62:$CO$62=MAX($CI$62:$CO$62)),COLUMNS($CO$4:CO4))),"")</f>
        <v>B</v>
      </c>
      <c r="CT62" s="4" t="str" cm="1">
        <f t="array" ref="CT62">IFERROR(INDEX($CI$4:$CO$4,_xlfn.AGGREGATE(15,6,COLUMN($CI$4:$CO$4)-COLUMN($CH$1)/($CI$62:$CO$62=MAX($CI$62:$CO$62)),COLUMNS($CO$4:CP4))),"")</f>
        <v>BD</v>
      </c>
      <c r="CU62" s="4" t="str" cm="1">
        <f t="array" ref="CU62">IFERROR(INDEX($CI$4:$CO$4,_xlfn.AGGREGATE(15,6,COLUMN($CI$4:$CO$4)-COLUMN($CH$1)/($CI$62:$CO$62=MAX($CI$62:$CO$62)),COLUMNS($CO$4:CQ4))),"")</f>
        <v>BN</v>
      </c>
      <c r="CV62" s="4" t="str" cm="1">
        <f t="array" ref="CV62">IFERROR(INDEX($CI$4:$CO$4,_xlfn.AGGREGATE(15,6,COLUMN($CI$4:$CO$4)-COLUMN($CH$1)/($CI$62:$CO$62=MAX($CI$62:$CO$62)),COLUMNS($CO$4:CR4))),"")</f>
        <v>BX</v>
      </c>
      <c r="CW62" s="1" t="str">
        <f t="shared" ca="1" si="10"/>
        <v>BX</v>
      </c>
      <c r="DA62" s="1" t="str">
        <f t="shared" ca="1" si="11"/>
        <v>R</v>
      </c>
      <c r="DB62" s="1" t="str">
        <f t="shared" ca="1" si="15"/>
        <v>BX</v>
      </c>
      <c r="DD62" s="4" t="str">
        <f>IFERROR(VLOOKUP(CS62,General!R:S,2,FALSE),"")</f>
        <v>F</v>
      </c>
      <c r="DE62" s="4" t="str">
        <f>IFERROR(VLOOKUP(CT62,General!R:S,2,FALSE),"")</f>
        <v>BH</v>
      </c>
      <c r="DF62" s="4" t="str">
        <f>IFERROR(VLOOKUP(CU62,General!R:S,2,FALSE),"")</f>
        <v>BR</v>
      </c>
      <c r="DG62" s="4" t="str">
        <f>IFERROR(VLOOKUP(CV62,General!R:S,2,FALSE),"")</f>
        <v>CB</v>
      </c>
      <c r="DH62" s="4">
        <f ca="1">IF(CS62="",-1,COUNTIF(INDIRECT(DD62&amp;$CQ$10):INDIRECT(DD62&amp;CQ62),"Y"))</f>
        <v>2</v>
      </c>
      <c r="DI62" s="4">
        <f ca="1">IF(CT62="",-1,COUNTIF(INDIRECT(DE62&amp;$CQ$10):INDIRECT(DE62&amp;CQ62),"Y"))</f>
        <v>4</v>
      </c>
      <c r="DJ62" s="4">
        <f ca="1">IF(CU62="",-1,COUNTIF(INDIRECT(DF62&amp;$CQ$10):INDIRECT(DF62&amp;CQ62),"Y"))</f>
        <v>5</v>
      </c>
      <c r="DK62" s="4">
        <f ca="1">IF(CV62="",-1,COUNTIF(INDIRECT(DG62&amp;$CQ$10):INDIRECT(DG62&amp;CQ62),"Y"))</f>
        <v>5</v>
      </c>
      <c r="DL62" s="4" t="str" cm="1">
        <f t="array" aca="1" ref="DL62" ca="1">IFERROR(INDEX($CS$62:$CV$62,_xlfn.AGGREGATE(15,6,COLUMN($CS$62:$CV$62)-COLUMN($CR$62)/($DH$62:$DK$62=MAX($DH$62:$DK$62)),COLUMNS($CS$62:CS62))),"")</f>
        <v>BN</v>
      </c>
      <c r="DM62" s="4" t="str" cm="1">
        <f t="array" aca="1" ref="DM62" ca="1">IFERROR(INDEX($CS$62:$CV$62,_xlfn.AGGREGATE(15,6,COLUMN($CS$62:$CV$62)-COLUMN($CR$62)/($DH$62:$DK$62=MAX($DH$62:$DK$62)),COLUMNS($CS$62:CT62))),"")</f>
        <v>BX</v>
      </c>
      <c r="DN62" s="4" t="str" cm="1">
        <f t="array" aca="1" ref="DN62" ca="1">IFERROR(INDEX($CS$62:$CV$62,_xlfn.AGGREGATE(15,6,COLUMN($CS$62:$CV$62)-COLUMN($CR$62)/($DH$62:$DK$62=MAX($DH$62:$DK$62)),COLUMNS($CS$62:CU62))),"")</f>
        <v/>
      </c>
      <c r="DO62" s="4" t="str" cm="1">
        <f t="array" aca="1" ref="DO62" ca="1">IFERROR(INDEX($CS$62:$CV$62,_xlfn.AGGREGATE(15,6,COLUMN($CS$62:$CV$62)-COLUMN($CR$62)/($DH$62:$DK$62=MAX($DH$62:$DK$62)),COLUMNS($CS$62:CV62))),"")</f>
        <v/>
      </c>
      <c r="DP62" s="1">
        <f t="shared" ca="1" si="12"/>
        <v>2</v>
      </c>
      <c r="DQ62" s="75">
        <f t="shared" ca="1" si="13"/>
        <v>0</v>
      </c>
      <c r="DR62" s="4" t="str">
        <f t="shared" ca="1" si="14"/>
        <v>BX</v>
      </c>
      <c r="DS62" s="1" t="str">
        <f t="shared" si="9"/>
        <v>F62</v>
      </c>
    </row>
    <row r="63" spans="1:123" ht="26.25" customHeight="1" thickBot="1">
      <c r="A63" s="1">
        <v>54</v>
      </c>
      <c r="B63" s="38" t="str">
        <f>'H1 | Hedge 1 | (BTC)1'!B63</f>
        <v/>
      </c>
      <c r="C63" s="25" t="str">
        <f>'H1 | Hedge 1 | (BTC)1'!C63</f>
        <v/>
      </c>
      <c r="D63" s="25" t="str">
        <f>'H1 | Hedge 1 | (BTC)1'!H63</f>
        <v/>
      </c>
      <c r="E63" s="25" t="str">
        <f>'H1 | Hedge 1 | (BTC)1'!O63</f>
        <v/>
      </c>
      <c r="F63" s="25" t="str">
        <f>IF(AH63="","",IF('H1 | Hedge 1 | (BTC)1'!X63="W","Y",IF('H1 | Hedge 1 | (BTC)1'!X63="L","N","")))</f>
        <v/>
      </c>
      <c r="G63" s="25" t="str">
        <f>'H1 | Hedge 1 | (BTC)1'!AM63</f>
        <v/>
      </c>
      <c r="H63" s="25" t="str">
        <f>'H1 | Hedge 1 | (BTC)1'!S63</f>
        <v/>
      </c>
      <c r="I63" s="39" t="str">
        <f>'H1 | Hedge 1 | (BTC)1'!U63</f>
        <v/>
      </c>
      <c r="J63" s="55"/>
      <c r="K63" s="55"/>
      <c r="L63" s="38" t="str">
        <f>'H2 | Hedge 2 | (BDC)2'!B63</f>
        <v/>
      </c>
      <c r="M63" s="25" t="str">
        <f>'H2 | Hedge 2 | (BDC)2'!C63</f>
        <v/>
      </c>
      <c r="N63" s="25" t="str">
        <f>'H2 | Hedge 2 | (BDC)2'!H63</f>
        <v/>
      </c>
      <c r="O63" s="25" t="str">
        <f>'H2 | Hedge 2 | (BDC)2'!O63</f>
        <v/>
      </c>
      <c r="P63" s="25" t="str">
        <f>IF(AH63="","",IF('H2 | Hedge 2 | (BDC)2'!X63="W","Y",IF('H2 | Hedge 2 | (BDC)2'!X63="L","N","")))</f>
        <v/>
      </c>
      <c r="Q63" s="25" t="str">
        <f>'H2 | Hedge 2 | (BDC)2'!AM63</f>
        <v/>
      </c>
      <c r="R63" s="25" t="str">
        <f>'H2 | Hedge 2 | (BDC)2'!S63</f>
        <v/>
      </c>
      <c r="S63" s="39" t="str">
        <f>'H2 | Hedge 2 | (BDC)2'!U63</f>
        <v/>
      </c>
      <c r="T63" s="55"/>
      <c r="U63" s="55"/>
      <c r="V63" s="35" t="str">
        <f>'H3 | Hedge 2 | (BDC)1'!B63</f>
        <v/>
      </c>
      <c r="W63" s="36" t="str">
        <f>'H3 | Hedge 2 | (BDC)1'!C63</f>
        <v/>
      </c>
      <c r="X63" s="36" t="str">
        <f>'H3 | Hedge 2 | (BDC)1'!H63</f>
        <v/>
      </c>
      <c r="Y63" s="36" t="str">
        <f>'H3 | Hedge 2 | (BDC)1'!O63</f>
        <v/>
      </c>
      <c r="Z63" s="36" t="str">
        <f>IF(AH63="","",IF('H3 | Hedge 2 | (BDC)1'!X63="W","Y",IF('H3 | Hedge 2 | (BDC)1'!X63="L","N","")))</f>
        <v/>
      </c>
      <c r="AA63" s="36" t="str">
        <f>'H3 | Hedge 2 | (BDC)1'!AM63</f>
        <v/>
      </c>
      <c r="AB63" s="36" t="str">
        <f>'H3 | Hedge 2 | (BDC)1'!S63</f>
        <v/>
      </c>
      <c r="AC63" s="37" t="str">
        <f>'H3 | Hedge 2 | (BDC)1'!U63</f>
        <v/>
      </c>
      <c r="AD63" s="55"/>
      <c r="AE63" s="55"/>
      <c r="AF63" s="55"/>
      <c r="AG63" s="55"/>
      <c r="AH63" s="126"/>
      <c r="AI63" s="107"/>
      <c r="AJ63" s="104" t="str" cm="1">
        <f t="array" aca="1" ref="AJ63" ca="1">IF(AH62="","",INDIRECT(VLOOKUP(DB63,General!X:Y,2,FALSE)&amp;CQ63))</f>
        <v/>
      </c>
      <c r="AK63" s="70" t="str">
        <f t="shared" si="30"/>
        <v/>
      </c>
      <c r="AL63" s="70" t="str">
        <f>IF(AH62="","",VLOOKUP(DB63,General!U:V,2,FALSE))</f>
        <v/>
      </c>
      <c r="AM63" s="64" t="str" cm="1">
        <f t="array" aca="1" ref="AM63" ca="1">IF(AH62="","",INDIRECT(DB63&amp;CQ63))</f>
        <v/>
      </c>
      <c r="AN63" s="25" t="str">
        <f t="shared" si="27"/>
        <v/>
      </c>
      <c r="AO63" s="25" t="str">
        <f t="shared" si="31"/>
        <v/>
      </c>
      <c r="AP63" s="39" t="str">
        <f t="shared" si="28"/>
        <v/>
      </c>
      <c r="AQ63" s="55"/>
      <c r="AR63" s="55"/>
      <c r="AS63" s="55"/>
      <c r="AT63" s="35" t="str">
        <f>'H4 | Hedge 2 | (BDC)3'!B63</f>
        <v/>
      </c>
      <c r="AU63" s="36" t="str">
        <f>'H4 | Hedge 2 | (BDC)3'!C63</f>
        <v/>
      </c>
      <c r="AV63" s="36" t="str">
        <f>'H4 | Hedge 2 | (BDC)3'!H63</f>
        <v/>
      </c>
      <c r="AW63" s="36" t="str">
        <f>'H4 | Hedge 2 | (BDC)3'!O63</f>
        <v/>
      </c>
      <c r="AX63" s="36" t="str">
        <f>IF(AH63="","",IF('H4 | Hedge 2 | (BDC)3'!X63="W","Y",IF('H4 | Hedge 2 | (BDC)3'!X63="L","N","")))</f>
        <v/>
      </c>
      <c r="AY63" s="36" t="str">
        <f>'H4 | Hedge 2 | (BDC)3'!AM63</f>
        <v/>
      </c>
      <c r="AZ63" s="36" t="str">
        <f>'H4 | Hedge 2 | (BDC)3'!S63</f>
        <v/>
      </c>
      <c r="BA63" s="37" t="str">
        <f>'H4 | Hedge 2 | (BDC)3'!U63</f>
        <v/>
      </c>
      <c r="BB63" s="55"/>
      <c r="BC63" s="55"/>
      <c r="BD63" s="35" t="str">
        <f>'H5 | Hedge 1 | (BTC)2'!B63</f>
        <v/>
      </c>
      <c r="BE63" s="36" t="str">
        <f>'H5 | Hedge 1 | (BTC)2'!C63</f>
        <v/>
      </c>
      <c r="BF63" s="36" t="str">
        <f>'H5 | Hedge 1 | (BTC)2'!H63</f>
        <v/>
      </c>
      <c r="BG63" s="36" t="str">
        <f>'H5 | Hedge 1 | (BTC)2'!O63</f>
        <v/>
      </c>
      <c r="BH63" s="36" t="str">
        <f>IF(AH63="","",IF('H5 | Hedge 1 | (BTC)2'!X63="W","Y",IF('H5 | Hedge 1 | (BTC)2'!X63="L","N","")))</f>
        <v/>
      </c>
      <c r="BI63" s="36" t="str">
        <f>'H5 | Hedge 1 | (BTC)2'!AM63</f>
        <v/>
      </c>
      <c r="BJ63" s="36" t="str">
        <f>'H5 | Hedge 1 | (BTC)2'!S63</f>
        <v/>
      </c>
      <c r="BK63" s="37" t="str">
        <f>'H5 | Hedge 1 | (BTC)2'!U63</f>
        <v/>
      </c>
      <c r="BL63" s="55"/>
      <c r="BM63" s="55"/>
      <c r="BN63" s="35" t="str">
        <f>'H6 | Hedge 1 | (BTC)3'!B63</f>
        <v/>
      </c>
      <c r="BO63" s="36" t="str">
        <f>'H6 | Hedge 1 | (BTC)3'!C63</f>
        <v/>
      </c>
      <c r="BP63" s="36" t="str">
        <f>'H6 | Hedge 1 | (BTC)3'!H63</f>
        <v/>
      </c>
      <c r="BQ63" s="36" t="str">
        <f>'H6 | Hedge 1 | (BTC)3'!O63</f>
        <v/>
      </c>
      <c r="BR63" s="36" t="str">
        <f>IF(AH63="","",IF('H6 | Hedge 1 | (BTC)3'!X63="W","Y",IF('H6 | Hedge 1 | (BTC)3'!X63="L","N","")))</f>
        <v/>
      </c>
      <c r="BS63" s="36" t="str">
        <f>'H6 | Hedge 1 | (BTC)3'!AM63</f>
        <v/>
      </c>
      <c r="BT63" s="36" t="str">
        <f>'H6 | Hedge 1 | (BTC)3'!S63</f>
        <v/>
      </c>
      <c r="BU63" s="37" t="str">
        <f>'H6 | Hedge 1 | (BTC)3'!U63</f>
        <v/>
      </c>
      <c r="BV63" s="55"/>
      <c r="BW63" s="55"/>
      <c r="BX63" s="38" t="str">
        <f>'Hedge 7 | (BM1D)2'!B63</f>
        <v/>
      </c>
      <c r="BY63" s="25" t="str">
        <f>'Hedge 7 | (BM1D)2'!C63</f>
        <v/>
      </c>
      <c r="BZ63" s="25" t="str">
        <f>'Hedge 7 | (BM1D)2'!H63</f>
        <v/>
      </c>
      <c r="CA63" s="25" t="str">
        <f>'Hedge 7 | (BM1D)2'!O63</f>
        <v/>
      </c>
      <c r="CB63" s="25" t="str">
        <f>IF(AH63="","",IF('Hedge 7 | (BM1D)2'!X63="W","Y",IF('Hedge 7 | (BM1D)2'!X63="L","N","")))</f>
        <v/>
      </c>
      <c r="CC63" s="25" t="str">
        <f>'Hedge 7 | (BM1D)2'!AM63</f>
        <v/>
      </c>
      <c r="CD63" s="25" t="str">
        <f>'Hedge 7 | (BM1D)2'!S63</f>
        <v/>
      </c>
      <c r="CE63" s="39" t="str">
        <f>'Hedge 7 | (BM1D)2'!U63</f>
        <v/>
      </c>
      <c r="CF63" s="55"/>
      <c r="CG63" s="55"/>
      <c r="CH63" s="1" t="e">
        <f>IF(AN63="",0,IFERROR(VLOOKUP(AN58&amp;AN59&amp;AN60&amp;AN61&amp;AN62&amp;AN63,General!I:J,2,FALSE),0))+AO62</f>
        <v>#VALUE!</v>
      </c>
      <c r="CI63" s="1">
        <v>-1000</v>
      </c>
      <c r="CJ63" s="1" t="str">
        <f t="shared" si="29"/>
        <v/>
      </c>
      <c r="CK63" s="1" t="str">
        <f t="shared" si="6"/>
        <v/>
      </c>
      <c r="CL63" s="1" t="str">
        <f t="shared" si="7"/>
        <v/>
      </c>
      <c r="CM63" s="1">
        <v>-1000</v>
      </c>
      <c r="CN63" s="1">
        <v>-1000</v>
      </c>
      <c r="CO63" s="1">
        <v>-1000</v>
      </c>
      <c r="CP63" s="1" t="str">
        <f t="shared" ca="1" si="39"/>
        <v>BX</v>
      </c>
      <c r="CQ63" s="1">
        <v>63</v>
      </c>
      <c r="CR63" s="1">
        <f t="shared" si="16"/>
        <v>58</v>
      </c>
      <c r="CS63" s="4" t="str" cm="1">
        <f t="array" ref="CS63">IFERROR(INDEX($CI$4:$CO$4,_xlfn.AGGREGATE(15,6,COLUMN($CI$4:$CO$4)-COLUMN($CH$1)/($CI$63:$CO$63=MAX($CI$63:$CO$63)),COLUMNS($CO$4:CO4))),"")</f>
        <v>B</v>
      </c>
      <c r="CT63" s="4" t="str" cm="1">
        <f t="array" ref="CT63">IFERROR(INDEX($CI$4:$CO$4,_xlfn.AGGREGATE(15,6,COLUMN($CI$4:$CO$4)-COLUMN($CH$1)/($CI$63:$CO$63=MAX($CI$63:$CO$63)),COLUMNS($CO$4:CP4))),"")</f>
        <v>BD</v>
      </c>
      <c r="CU63" s="4" t="str" cm="1">
        <f t="array" ref="CU63">IFERROR(INDEX($CI$4:$CO$4,_xlfn.AGGREGATE(15,6,COLUMN($CI$4:$CO$4)-COLUMN($CH$1)/($CI$63:$CO$63=MAX($CI$63:$CO$63)),COLUMNS($CO$4:CQ4))),"")</f>
        <v>BN</v>
      </c>
      <c r="CV63" s="4" t="str" cm="1">
        <f t="array" ref="CV63">IFERROR(INDEX($CI$4:$CO$4,_xlfn.AGGREGATE(15,6,COLUMN($CI$4:$CO$4)-COLUMN($CH$1)/($CI$63:$CO$63=MAX($CI$63:$CO$63)),COLUMNS($CO$4:CR4))),"")</f>
        <v>BX</v>
      </c>
      <c r="CW63" s="1" t="str">
        <f t="shared" ca="1" si="10"/>
        <v>BX</v>
      </c>
      <c r="CX63" s="1" t="str" cm="1">
        <f t="array" ref="CX63">IFERROR(INDEX($CS$64:$CV$64,_xlfn.AGGREGATE(15,6,COLUMN($CS$64:$CV$64)-COLUMN($CR$64)/($CS$63:$CV$63=MAX($CS$63:$CV$63)),COLUMNS($CS$64:CT64
))),"")</f>
        <v/>
      </c>
      <c r="CY63" s="1" t="str" cm="1">
        <f t="array" ref="CY63">IFERROR(INDEX($CS$64:$CV$64,_xlfn.AGGREGATE(15,6,COLUMN($CS$64:$CV$64)-COLUMN($CR$64)/($CS$63:$CV$63=MAX($CS$63:$CV$63)),COLUMNS($CS$64:CU64
))),"")</f>
        <v/>
      </c>
      <c r="CZ63" s="1" t="str" cm="1">
        <f t="array" ref="CZ63">IFERROR(INDEX($CS$64:$CV$64,_xlfn.AGGREGATE(15,6,COLUMN($CS$64:$CV$64)-COLUMN($CR$64)/($CS$63:$CV$63=MAX($CS$63:$CV$63)),COLUMNS($CS$64:CV64
))),"")</f>
        <v/>
      </c>
      <c r="DA63" s="1" t="str">
        <f t="shared" ca="1" si="11"/>
        <v>R</v>
      </c>
      <c r="DB63" s="1" t="str">
        <f t="shared" ca="1" si="15"/>
        <v>BX</v>
      </c>
      <c r="DD63" s="4" t="str">
        <f>IFERROR(VLOOKUP(CS63,General!R:S,2,FALSE),"")</f>
        <v>F</v>
      </c>
      <c r="DE63" s="4" t="str">
        <f>IFERROR(VLOOKUP(CT63,General!R:S,2,FALSE),"")</f>
        <v>BH</v>
      </c>
      <c r="DF63" s="4" t="str">
        <f>IFERROR(VLOOKUP(CU63,General!R:S,2,FALSE),"")</f>
        <v>BR</v>
      </c>
      <c r="DG63" s="4" t="str">
        <f>IFERROR(VLOOKUP(CV63,General!R:S,2,FALSE),"")</f>
        <v>CB</v>
      </c>
      <c r="DH63" s="4">
        <f ca="1">IF(CS63="",-1,COUNTIF(INDIRECT(DD63&amp;$CQ$10):INDIRECT(DD63&amp;CQ63),"Y"))</f>
        <v>2</v>
      </c>
      <c r="DI63" s="4">
        <f ca="1">IF(CT63="",-1,COUNTIF(INDIRECT(DE63&amp;$CQ$10):INDIRECT(DE63&amp;CQ63),"Y"))</f>
        <v>4</v>
      </c>
      <c r="DJ63" s="4">
        <f ca="1">IF(CU63="",-1,COUNTIF(INDIRECT(DF63&amp;$CQ$10):INDIRECT(DF63&amp;CQ63),"Y"))</f>
        <v>5</v>
      </c>
      <c r="DK63" s="4">
        <f ca="1">IF(CV63="",-1,COUNTIF(INDIRECT(DG63&amp;$CQ$10):INDIRECT(DG63&amp;CQ63),"Y"))</f>
        <v>5</v>
      </c>
      <c r="DL63" s="4" t="str" cm="1">
        <f t="array" aca="1" ref="DL63" ca="1">IFERROR(INDEX($CS$63:$CV$63,_xlfn.AGGREGATE(15,6,COLUMN($CS$63:$CV$63)-COLUMN($CR$63)/($DH$63:$DK$63=MAX($DH$63:$DK$63)),COLUMNS($CS$63:CS63))),"")</f>
        <v>BN</v>
      </c>
      <c r="DM63" s="4" t="str" cm="1">
        <f t="array" aca="1" ref="DM63" ca="1">IFERROR(INDEX($CS$63:$CV$63,_xlfn.AGGREGATE(15,6,COLUMN($CS$63:$CV$63)-COLUMN($CR$63)/($DH$63:$DK$63=MAX($DH$63:$DK$63)),COLUMNS($CS$63:CT63))),"")</f>
        <v>BX</v>
      </c>
      <c r="DN63" s="4" t="str" cm="1">
        <f t="array" aca="1" ref="DN63" ca="1">IFERROR(INDEX($CS$63:$CV$63,_xlfn.AGGREGATE(15,6,COLUMN($CS$63:$CV$63)-COLUMN($CR$63)/($DH$63:$DK$63=MAX($DH$63:$DK$63)),COLUMNS($CS$63:CU63))),"")</f>
        <v/>
      </c>
      <c r="DO63" s="4" t="str" cm="1">
        <f t="array" aca="1" ref="DO63" ca="1">IFERROR(INDEX($CS$63:$CV$63,_xlfn.AGGREGATE(15,6,COLUMN($CS$63:$CV$63)-COLUMN($CR$63)/($DH$63:$DK$63=MAX($DH$63:$DK$63)),COLUMNS($CS$63:CV63))),"")</f>
        <v/>
      </c>
      <c r="DP63" s="1">
        <f t="shared" ca="1" si="12"/>
        <v>2</v>
      </c>
      <c r="DQ63" s="75">
        <f t="shared" ca="1" si="13"/>
        <v>0</v>
      </c>
      <c r="DR63" s="4" t="str">
        <f t="shared" ca="1" si="14"/>
        <v>BX</v>
      </c>
      <c r="DS63" s="1" t="str">
        <f t="shared" si="9"/>
        <v>F63</v>
      </c>
    </row>
    <row r="64" spans="1:123" ht="26.25" customHeight="1" thickBot="1">
      <c r="A64" s="1">
        <v>55</v>
      </c>
      <c r="B64" s="40" t="str">
        <f>'H1 | Hedge 1 | (BTC)1'!B64</f>
        <v/>
      </c>
      <c r="C64" s="41" t="str">
        <f>'H1 | Hedge 1 | (BTC)1'!C64</f>
        <v/>
      </c>
      <c r="D64" s="41" t="str">
        <f>'H1 | Hedge 1 | (BTC)1'!H64</f>
        <v/>
      </c>
      <c r="E64" s="41" t="str">
        <f>'H1 | Hedge 1 | (BTC)1'!O64</f>
        <v/>
      </c>
      <c r="F64" s="41" t="str">
        <f>IF(AH64="","",IF('H1 | Hedge 1 | (BTC)1'!X64="W","Y",IF('H1 | Hedge 1 | (BTC)1'!X64="L","N","")))</f>
        <v/>
      </c>
      <c r="G64" s="41" t="str">
        <f>'H1 | Hedge 1 | (BTC)1'!AM64</f>
        <v/>
      </c>
      <c r="H64" s="41" t="str">
        <f>'H1 | Hedge 1 | (BTC)1'!S64</f>
        <v/>
      </c>
      <c r="I64" s="42" t="str">
        <f>'H1 | Hedge 1 | (BTC)1'!U64</f>
        <v/>
      </c>
      <c r="J64" s="55"/>
      <c r="K64" s="55"/>
      <c r="L64" s="40" t="str">
        <f>'H2 | Hedge 2 | (BDC)2'!B64</f>
        <v/>
      </c>
      <c r="M64" s="41" t="str">
        <f>'H2 | Hedge 2 | (BDC)2'!C64</f>
        <v/>
      </c>
      <c r="N64" s="41" t="str">
        <f>'H2 | Hedge 2 | (BDC)2'!H64</f>
        <v/>
      </c>
      <c r="O64" s="41" t="str">
        <f>'H2 | Hedge 2 | (BDC)2'!O64</f>
        <v/>
      </c>
      <c r="P64" s="41" t="str">
        <f>IF(AH64="","",IF('H2 | Hedge 2 | (BDC)2'!X64="W","Y",IF('H2 | Hedge 2 | (BDC)2'!X64="L","N","")))</f>
        <v/>
      </c>
      <c r="Q64" s="41" t="str">
        <f>'H2 | Hedge 2 | (BDC)2'!AM64</f>
        <v/>
      </c>
      <c r="R64" s="41" t="str">
        <f>'H2 | Hedge 2 | (BDC)2'!S64</f>
        <v/>
      </c>
      <c r="S64" s="42" t="str">
        <f>'H2 | Hedge 2 | (BDC)2'!U64</f>
        <v/>
      </c>
      <c r="T64" s="55"/>
      <c r="U64" s="55"/>
      <c r="V64" s="35" t="str">
        <f>'H3 | Hedge 2 | (BDC)1'!B64</f>
        <v/>
      </c>
      <c r="W64" s="36" t="str">
        <f>'H3 | Hedge 2 | (BDC)1'!C64</f>
        <v/>
      </c>
      <c r="X64" s="36" t="str">
        <f>'H3 | Hedge 2 | (BDC)1'!H64</f>
        <v/>
      </c>
      <c r="Y64" s="36" t="str">
        <f>'H3 | Hedge 2 | (BDC)1'!O64</f>
        <v/>
      </c>
      <c r="Z64" s="36" t="str">
        <f>IF(AH64="","",IF('H3 | Hedge 2 | (BDC)1'!X64="W","Y",IF('H3 | Hedge 2 | (BDC)1'!X64="L","N","")))</f>
        <v/>
      </c>
      <c r="AA64" s="36" t="str">
        <f>'H3 | Hedge 2 | (BDC)1'!AM64</f>
        <v/>
      </c>
      <c r="AB64" s="36" t="str">
        <f>'H3 | Hedge 2 | (BDC)1'!S64</f>
        <v/>
      </c>
      <c r="AC64" s="37" t="str">
        <f>'H3 | Hedge 2 | (BDC)1'!U64</f>
        <v/>
      </c>
      <c r="AD64" s="55"/>
      <c r="AE64" s="55"/>
      <c r="AF64" s="55"/>
      <c r="AG64" s="55"/>
      <c r="AH64" s="127"/>
      <c r="AI64" s="107"/>
      <c r="AJ64" s="105" t="str" cm="1">
        <f t="array" aca="1" ref="AJ64" ca="1">IF(AH63="","",INDIRECT(VLOOKUP(DB64,General!X:Y,2,FALSE)&amp;CQ64))</f>
        <v/>
      </c>
      <c r="AK64" s="71" t="str">
        <f t="shared" si="30"/>
        <v/>
      </c>
      <c r="AL64" s="71" t="str">
        <f>IF(AH63="","",VLOOKUP(DB64,General!U:V,2,FALSE))</f>
        <v/>
      </c>
      <c r="AM64" s="67" t="str" cm="1">
        <f t="array" aca="1" ref="AM64" ca="1">IF(AH63="","",INDIRECT(DB64&amp;CQ64))</f>
        <v/>
      </c>
      <c r="AN64" s="41" t="str">
        <f t="shared" si="27"/>
        <v/>
      </c>
      <c r="AO64" s="41" t="str">
        <f t="shared" si="31"/>
        <v/>
      </c>
      <c r="AP64" s="42" t="str">
        <f t="shared" si="28"/>
        <v/>
      </c>
      <c r="AQ64" s="55"/>
      <c r="AR64" s="55"/>
      <c r="AS64" s="55"/>
      <c r="AT64" s="35" t="str">
        <f>'H4 | Hedge 2 | (BDC)3'!B64</f>
        <v/>
      </c>
      <c r="AU64" s="36" t="str">
        <f>'H4 | Hedge 2 | (BDC)3'!C64</f>
        <v/>
      </c>
      <c r="AV64" s="36" t="str">
        <f>'H4 | Hedge 2 | (BDC)3'!H64</f>
        <v/>
      </c>
      <c r="AW64" s="36" t="str">
        <f>'H4 | Hedge 2 | (BDC)3'!O64</f>
        <v/>
      </c>
      <c r="AX64" s="36" t="str">
        <f>IF(AH64="","",IF('H4 | Hedge 2 | (BDC)3'!X64="W","Y",IF('H4 | Hedge 2 | (BDC)3'!X64="L","N","")))</f>
        <v/>
      </c>
      <c r="AY64" s="36" t="str">
        <f>'H4 | Hedge 2 | (BDC)3'!AM64</f>
        <v/>
      </c>
      <c r="AZ64" s="36" t="str">
        <f>'H4 | Hedge 2 | (BDC)3'!S64</f>
        <v/>
      </c>
      <c r="BA64" s="37" t="str">
        <f>'H4 | Hedge 2 | (BDC)3'!U64</f>
        <v/>
      </c>
      <c r="BB64" s="55"/>
      <c r="BC64" s="55"/>
      <c r="BD64" s="35" t="str">
        <f>'H5 | Hedge 1 | (BTC)2'!B64</f>
        <v/>
      </c>
      <c r="BE64" s="36" t="str">
        <f>'H5 | Hedge 1 | (BTC)2'!C64</f>
        <v/>
      </c>
      <c r="BF64" s="36" t="str">
        <f>'H5 | Hedge 1 | (BTC)2'!H64</f>
        <v/>
      </c>
      <c r="BG64" s="36" t="str">
        <f>'H5 | Hedge 1 | (BTC)2'!O64</f>
        <v/>
      </c>
      <c r="BH64" s="36" t="str">
        <f>IF(AH64="","",IF('H5 | Hedge 1 | (BTC)2'!X64="W","Y",IF('H5 | Hedge 1 | (BTC)2'!X64="L","N","")))</f>
        <v/>
      </c>
      <c r="BI64" s="36" t="str">
        <f>'H5 | Hedge 1 | (BTC)2'!AM64</f>
        <v/>
      </c>
      <c r="BJ64" s="36" t="str">
        <f>'H5 | Hedge 1 | (BTC)2'!S64</f>
        <v/>
      </c>
      <c r="BK64" s="37" t="str">
        <f>'H5 | Hedge 1 | (BTC)2'!U64</f>
        <v/>
      </c>
      <c r="BL64" s="55"/>
      <c r="BM64" s="55"/>
      <c r="BN64" s="35" t="str">
        <f>'H6 | Hedge 1 | (BTC)3'!B64</f>
        <v/>
      </c>
      <c r="BO64" s="36" t="str">
        <f>'H6 | Hedge 1 | (BTC)3'!C64</f>
        <v/>
      </c>
      <c r="BP64" s="36" t="str">
        <f>'H6 | Hedge 1 | (BTC)3'!H64</f>
        <v/>
      </c>
      <c r="BQ64" s="36" t="str">
        <f>'H6 | Hedge 1 | (BTC)3'!O64</f>
        <v/>
      </c>
      <c r="BR64" s="36" t="str">
        <f>IF(AH64="","",IF('H6 | Hedge 1 | (BTC)3'!X64="W","Y",IF('H6 | Hedge 1 | (BTC)3'!X64="L","N","")))</f>
        <v/>
      </c>
      <c r="BS64" s="36" t="str">
        <f>'H6 | Hedge 1 | (BTC)3'!AM64</f>
        <v/>
      </c>
      <c r="BT64" s="36" t="str">
        <f>'H6 | Hedge 1 | (BTC)3'!S64</f>
        <v/>
      </c>
      <c r="BU64" s="37" t="str">
        <f>'H6 | Hedge 1 | (BTC)3'!U64</f>
        <v/>
      </c>
      <c r="BV64" s="55"/>
      <c r="BW64" s="55"/>
      <c r="BX64" s="40" t="str">
        <f>'Hedge 7 | (BM1D)2'!B64</f>
        <v/>
      </c>
      <c r="BY64" s="41" t="str">
        <f>'Hedge 7 | (BM1D)2'!C64</f>
        <v/>
      </c>
      <c r="BZ64" s="41" t="str">
        <f>'Hedge 7 | (BM1D)2'!H64</f>
        <v/>
      </c>
      <c r="CA64" s="41" t="str">
        <f>'Hedge 7 | (BM1D)2'!O64</f>
        <v/>
      </c>
      <c r="CB64" s="41" t="str">
        <f>IF(AH64="","",IF('Hedge 7 | (BM1D)2'!X64="W","Y",IF('Hedge 7 | (BM1D)2'!X64="L","N","")))</f>
        <v/>
      </c>
      <c r="CC64" s="41" t="str">
        <f>'Hedge 7 | (BM1D)2'!AM64</f>
        <v/>
      </c>
      <c r="CD64" s="41" t="str">
        <f>'Hedge 7 | (BM1D)2'!S64</f>
        <v/>
      </c>
      <c r="CE64" s="42" t="str">
        <f>'Hedge 7 | (BM1D)2'!U64</f>
        <v/>
      </c>
      <c r="CF64" s="55"/>
      <c r="CG64" s="55"/>
      <c r="CH64" s="1" t="e">
        <f>IF(AN64="",0,IFERROR(VLOOKUP(AN59&amp;AN60&amp;AN61&amp;AN62&amp;AN63&amp;AN64,General!I:J,2,FALSE),0))+AO63</f>
        <v>#VALUE!</v>
      </c>
      <c r="CI64" s="1">
        <v>-1000</v>
      </c>
      <c r="CJ64" s="1" t="str">
        <f t="shared" si="29"/>
        <v/>
      </c>
      <c r="CK64" s="1" t="str">
        <f t="shared" si="6"/>
        <v/>
      </c>
      <c r="CL64" s="1" t="str">
        <f t="shared" si="7"/>
        <v/>
      </c>
      <c r="CM64" s="1">
        <v>-1000</v>
      </c>
      <c r="CN64" s="1">
        <v>-1000</v>
      </c>
      <c r="CO64" s="1">
        <v>-1000</v>
      </c>
      <c r="CP64" s="1" t="str">
        <f>IF(AH64="","",INDEX($CI$4:$CO$4,MATCH(MAX(CI64:CO64),CI64:CO64,0)))</f>
        <v/>
      </c>
      <c r="CQ64" s="1">
        <v>64</v>
      </c>
      <c r="CR64" s="1">
        <f t="shared" si="16"/>
        <v>59</v>
      </c>
      <c r="CS64" s="4" t="str" cm="1">
        <f t="array" ref="CS64">IFERROR(INDEX($CI$4:$CO$4,_xlfn.AGGREGATE(15,6,COLUMN($CI$4:$CO$4)-COLUMN($CH$1)/($CI$64:$CO$64=MAX($CI$64:$CO$64)),COLUMNS($CO$4:CO4))),"")</f>
        <v>B</v>
      </c>
      <c r="CT64" s="4" t="str" cm="1">
        <f t="array" ref="CT64">IFERROR(INDEX($CI$4:$CO$4,_xlfn.AGGREGATE(15,6,COLUMN($CI$4:$CO$4)-COLUMN($CH$1)/($CI$64:$CO$64=MAX($CI$64:$CO$64)),COLUMNS($CO$4:CP4))),"")</f>
        <v>BD</v>
      </c>
      <c r="CU64" s="4" t="str" cm="1">
        <f t="array" ref="CU64">IFERROR(INDEX($CI$4:$CO$4,_xlfn.AGGREGATE(15,6,COLUMN($CI$4:$CO$4)-COLUMN($CH$1)/($CI$64:$CO$64=MAX($CI$64:$CO$64)),COLUMNS($CO$4:CQ4))),"")</f>
        <v>BN</v>
      </c>
      <c r="CV64" s="4" t="str" cm="1">
        <f t="array" ref="CV64">IFERROR(INDEX($CI$4:$CO$4,_xlfn.AGGREGATE(15,6,COLUMN($CI$4:$CO$4)-COLUMN($CH$1)/($CI$64:$CO$64=MAX($CI$64:$CO$64)),COLUMNS($CO$4:CR4))),"")</f>
        <v>BX</v>
      </c>
      <c r="CW64" s="1" t="str">
        <f t="shared" ca="1" si="10"/>
        <v>BX</v>
      </c>
      <c r="DA64" s="1" t="str">
        <f t="shared" ca="1" si="11"/>
        <v>R</v>
      </c>
      <c r="DB64" s="1" t="str">
        <f t="shared" ca="1" si="15"/>
        <v>BX</v>
      </c>
      <c r="DD64" s="4" t="str">
        <f>IFERROR(VLOOKUP(CS64,General!R:S,2,FALSE),"")</f>
        <v>F</v>
      </c>
      <c r="DE64" s="4" t="str">
        <f>IFERROR(VLOOKUP(CT64,General!R:S,2,FALSE),"")</f>
        <v>BH</v>
      </c>
      <c r="DF64" s="4" t="str">
        <f>IFERROR(VLOOKUP(CU64,General!R:S,2,FALSE),"")</f>
        <v>BR</v>
      </c>
      <c r="DG64" s="4" t="str">
        <f>IFERROR(VLOOKUP(CV64,General!R:S,2,FALSE),"")</f>
        <v>CB</v>
      </c>
      <c r="DH64" s="4">
        <f ca="1">IF(CS64="",-1,COUNTIF(INDIRECT(DD64&amp;$CQ$10):INDIRECT(DD64&amp;CQ64),"Y"))</f>
        <v>2</v>
      </c>
      <c r="DI64" s="4">
        <f ca="1">IF(CT64="",-1,COUNTIF(INDIRECT(DE64&amp;$CQ$10):INDIRECT(DE64&amp;CQ64),"Y"))</f>
        <v>4</v>
      </c>
      <c r="DJ64" s="4">
        <f ca="1">IF(CU64="",-1,COUNTIF(INDIRECT(DF64&amp;$CQ$10):INDIRECT(DF64&amp;CQ64),"Y"))</f>
        <v>5</v>
      </c>
      <c r="DK64" s="4">
        <f ca="1">IF(CV64="",-1,COUNTIF(INDIRECT(DG64&amp;$CQ$10):INDIRECT(DG64&amp;CQ64),"Y"))</f>
        <v>5</v>
      </c>
      <c r="DL64" s="4" t="str" cm="1">
        <f t="array" aca="1" ref="DL64" ca="1">IFERROR(INDEX($CS$64:$CV$64,_xlfn.AGGREGATE(15,6,COLUMN($CS$64:$CV$64)-COLUMN($CR$64)/($DH$64:$DK$64=MAX($DH$64:$DK$64)),COLUMNS($CS$64:CS64))),"")</f>
        <v>BN</v>
      </c>
      <c r="DM64" s="4" t="str" cm="1">
        <f t="array" aca="1" ref="DM64" ca="1">IFERROR(INDEX($CS$64:$CV$64,_xlfn.AGGREGATE(15,6,COLUMN($CS$64:$CV$64)-COLUMN($CR$64)/($DH$64:$DK$64=MAX($DH$64:$DK$64)),COLUMNS($CS$64:CT64))),"")</f>
        <v>BX</v>
      </c>
      <c r="DN64" s="4" t="str" cm="1">
        <f t="array" aca="1" ref="DN64" ca="1">IFERROR(INDEX($CS$64:$CV$64,_xlfn.AGGREGATE(15,6,COLUMN($CS$64:$CV$64)-COLUMN($CR$64)/($DH$64:$DK$64=MAX($DH$64:$DK$64)),COLUMNS($CS$64:CU64))),"")</f>
        <v/>
      </c>
      <c r="DO64" s="4" t="str" cm="1">
        <f t="array" aca="1" ref="DO64" ca="1">IFERROR(INDEX($CS$64:$CV$64,_xlfn.AGGREGATE(15,6,COLUMN($CS$64:$CV$64)-COLUMN($CR$64)/($DH$64:$DK$64=MAX($DH$64:$DK$64)),COLUMNS($CS$64:CV64))),"")</f>
        <v/>
      </c>
      <c r="DP64" s="1">
        <f t="shared" ca="1" si="12"/>
        <v>2</v>
      </c>
      <c r="DQ64" s="75">
        <f t="shared" ca="1" si="13"/>
        <v>0</v>
      </c>
      <c r="DR64" s="4" t="str">
        <f t="shared" ca="1" si="14"/>
        <v>BX</v>
      </c>
      <c r="DS64" s="1" t="str">
        <f t="shared" si="9"/>
        <v>F64</v>
      </c>
    </row>
    <row r="65" spans="1:123" ht="26.25" customHeight="1" thickBot="1">
      <c r="A65" s="1">
        <v>56</v>
      </c>
      <c r="B65" s="35" t="str">
        <f>'H1 | Hedge 1 | (BTC)1'!B65</f>
        <v/>
      </c>
      <c r="C65" s="36" t="str">
        <f>'H1 | Hedge 1 | (BTC)1'!C65</f>
        <v/>
      </c>
      <c r="D65" s="36" t="str">
        <f>'H1 | Hedge 1 | (BTC)1'!H65</f>
        <v/>
      </c>
      <c r="E65" s="36" t="str">
        <f>'H1 | Hedge 1 | (BTC)1'!O65</f>
        <v/>
      </c>
      <c r="F65" s="36" t="str">
        <f>IF(AH65="","",IF('H1 | Hedge 1 | (BTC)1'!X65="W","Y",IF('H1 | Hedge 1 | (BTC)1'!X65="L","N","")))</f>
        <v/>
      </c>
      <c r="G65" s="36" t="str">
        <f>'H1 | Hedge 1 | (BTC)1'!AM65</f>
        <v/>
      </c>
      <c r="H65" s="36" t="str">
        <f>'H1 | Hedge 1 | (BTC)1'!S65</f>
        <v/>
      </c>
      <c r="I65" s="37" t="str">
        <f>'H1 | Hedge 1 | (BTC)1'!U65</f>
        <v/>
      </c>
      <c r="J65" s="55"/>
      <c r="K65" s="55"/>
      <c r="L65" s="35" t="str">
        <f>'H2 | Hedge 2 | (BDC)2'!B65</f>
        <v/>
      </c>
      <c r="M65" s="36" t="str">
        <f>'H2 | Hedge 2 | (BDC)2'!C65</f>
        <v/>
      </c>
      <c r="N65" s="36" t="str">
        <f>'H2 | Hedge 2 | (BDC)2'!H65</f>
        <v/>
      </c>
      <c r="O65" s="36" t="str">
        <f>'H2 | Hedge 2 | (BDC)2'!O65</f>
        <v/>
      </c>
      <c r="P65" s="36" t="str">
        <f>IF(AH65="","",IF('H2 | Hedge 2 | (BDC)2'!X65="W","Y",IF('H2 | Hedge 2 | (BDC)2'!X65="L","N","")))</f>
        <v/>
      </c>
      <c r="Q65" s="36" t="str">
        <f>'H2 | Hedge 2 | (BDC)2'!AM65</f>
        <v/>
      </c>
      <c r="R65" s="36" t="str">
        <f>'H2 | Hedge 2 | (BDC)2'!S65</f>
        <v/>
      </c>
      <c r="S65" s="37" t="str">
        <f>'H2 | Hedge 2 | (BDC)2'!U65</f>
        <v/>
      </c>
      <c r="T65" s="55"/>
      <c r="U65" s="55"/>
      <c r="V65" s="35" t="str">
        <f>'H3 | Hedge 2 | (BDC)1'!B65</f>
        <v/>
      </c>
      <c r="W65" s="36" t="str">
        <f>'H3 | Hedge 2 | (BDC)1'!C65</f>
        <v/>
      </c>
      <c r="X65" s="36" t="str">
        <f>'H3 | Hedge 2 | (BDC)1'!H65</f>
        <v/>
      </c>
      <c r="Y65" s="36" t="str">
        <f>'H3 | Hedge 2 | (BDC)1'!O65</f>
        <v/>
      </c>
      <c r="Z65" s="36" t="str">
        <f>IF(AH65="","",IF('H3 | Hedge 2 | (BDC)1'!X65="W","Y",IF('H3 | Hedge 2 | (BDC)1'!X65="L","N","")))</f>
        <v/>
      </c>
      <c r="AA65" s="36" t="str">
        <f>'H3 | Hedge 2 | (BDC)1'!AM65</f>
        <v/>
      </c>
      <c r="AB65" s="36" t="str">
        <f>'H3 | Hedge 2 | (BDC)1'!S65</f>
        <v/>
      </c>
      <c r="AC65" s="37" t="str">
        <f>'H3 | Hedge 2 | (BDC)1'!U65</f>
        <v/>
      </c>
      <c r="AD65" s="55"/>
      <c r="AE65" s="55"/>
      <c r="AF65" s="55"/>
      <c r="AG65" s="55"/>
      <c r="AH65" s="125"/>
      <c r="AI65" s="107"/>
      <c r="AJ65" s="109" t="str" cm="1">
        <f t="array" aca="1" ref="AJ65" ca="1">IF(AH64="","",INDIRECT(VLOOKUP(DB65,General!X:Y,2,FALSE)&amp;CQ65))</f>
        <v/>
      </c>
      <c r="AK65" s="65" t="str">
        <f t="shared" si="30"/>
        <v/>
      </c>
      <c r="AL65" s="65" t="str">
        <f>IF(AH64="","",VLOOKUP(DB65,General!U:V,2,FALSE))</f>
        <v/>
      </c>
      <c r="AM65" s="66" t="str" cm="1">
        <f t="array" aca="1" ref="AM65" ca="1">IF(AH64="","",INDIRECT(DB65&amp;CQ65))</f>
        <v/>
      </c>
      <c r="AN65" s="36" t="str">
        <f t="shared" si="27"/>
        <v/>
      </c>
      <c r="AO65" s="36" t="str">
        <f t="shared" si="31"/>
        <v/>
      </c>
      <c r="AP65" s="37" t="str">
        <f t="shared" si="28"/>
        <v/>
      </c>
      <c r="AQ65" s="55"/>
      <c r="AR65" s="55"/>
      <c r="AS65" s="55"/>
      <c r="AT65" s="35" t="str">
        <f>'H4 | Hedge 2 | (BDC)3'!B65</f>
        <v/>
      </c>
      <c r="AU65" s="36" t="str">
        <f>'H4 | Hedge 2 | (BDC)3'!C65</f>
        <v/>
      </c>
      <c r="AV65" s="36" t="str">
        <f>'H4 | Hedge 2 | (BDC)3'!H65</f>
        <v/>
      </c>
      <c r="AW65" s="36" t="str">
        <f>'H4 | Hedge 2 | (BDC)3'!O65</f>
        <v/>
      </c>
      <c r="AX65" s="36" t="str">
        <f>IF(AH65="","",IF('H4 | Hedge 2 | (BDC)3'!X65="W","Y",IF('H4 | Hedge 2 | (BDC)3'!X65="L","N","")))</f>
        <v/>
      </c>
      <c r="AY65" s="36" t="str">
        <f>'H4 | Hedge 2 | (BDC)3'!AM65</f>
        <v/>
      </c>
      <c r="AZ65" s="36" t="str">
        <f>'H4 | Hedge 2 | (BDC)3'!S65</f>
        <v/>
      </c>
      <c r="BA65" s="37" t="str">
        <f>'H4 | Hedge 2 | (BDC)3'!U65</f>
        <v/>
      </c>
      <c r="BB65" s="55"/>
      <c r="BC65" s="55"/>
      <c r="BD65" s="35" t="str">
        <f>'H5 | Hedge 1 | (BTC)2'!B65</f>
        <v/>
      </c>
      <c r="BE65" s="36" t="str">
        <f>'H5 | Hedge 1 | (BTC)2'!C65</f>
        <v/>
      </c>
      <c r="BF65" s="36" t="str">
        <f>'H5 | Hedge 1 | (BTC)2'!H65</f>
        <v/>
      </c>
      <c r="BG65" s="36" t="str">
        <f>'H5 | Hedge 1 | (BTC)2'!O65</f>
        <v/>
      </c>
      <c r="BH65" s="36" t="str">
        <f>IF(AH65="","",IF('H5 | Hedge 1 | (BTC)2'!X65="W","Y",IF('H5 | Hedge 1 | (BTC)2'!X65="L","N","")))</f>
        <v/>
      </c>
      <c r="BI65" s="36" t="str">
        <f>'H5 | Hedge 1 | (BTC)2'!AM65</f>
        <v/>
      </c>
      <c r="BJ65" s="36" t="str">
        <f>'H5 | Hedge 1 | (BTC)2'!S65</f>
        <v/>
      </c>
      <c r="BK65" s="37" t="str">
        <f>'H5 | Hedge 1 | (BTC)2'!U65</f>
        <v/>
      </c>
      <c r="BL65" s="55"/>
      <c r="BM65" s="55"/>
      <c r="BN65" s="35" t="str">
        <f>'H6 | Hedge 1 | (BTC)3'!B65</f>
        <v/>
      </c>
      <c r="BO65" s="36" t="str">
        <f>'H6 | Hedge 1 | (BTC)3'!C65</f>
        <v/>
      </c>
      <c r="BP65" s="36" t="str">
        <f>'H6 | Hedge 1 | (BTC)3'!H65</f>
        <v/>
      </c>
      <c r="BQ65" s="36" t="str">
        <f>'H6 | Hedge 1 | (BTC)3'!O65</f>
        <v/>
      </c>
      <c r="BR65" s="36" t="str">
        <f>IF(AH65="","",IF('H6 | Hedge 1 | (BTC)3'!X65="W","Y",IF('H6 | Hedge 1 | (BTC)3'!X65="L","N","")))</f>
        <v/>
      </c>
      <c r="BS65" s="36" t="str">
        <f>'H6 | Hedge 1 | (BTC)3'!AM65</f>
        <v/>
      </c>
      <c r="BT65" s="36" t="str">
        <f>'H6 | Hedge 1 | (BTC)3'!S65</f>
        <v/>
      </c>
      <c r="BU65" s="37" t="str">
        <f>'H6 | Hedge 1 | (BTC)3'!U65</f>
        <v/>
      </c>
      <c r="BV65" s="55"/>
      <c r="BW65" s="55"/>
      <c r="BX65" s="35" t="str">
        <f>'Hedge 7 | (BM1D)2'!B65</f>
        <v/>
      </c>
      <c r="BY65" s="36" t="str">
        <f>'Hedge 7 | (BM1D)2'!C65</f>
        <v/>
      </c>
      <c r="BZ65" s="36" t="str">
        <f>'Hedge 7 | (BM1D)2'!H65</f>
        <v/>
      </c>
      <c r="CA65" s="36" t="str">
        <f>'Hedge 7 | (BM1D)2'!O65</f>
        <v/>
      </c>
      <c r="CB65" s="36" t="str">
        <f>IF(AH65="","",IF('Hedge 7 | (BM1D)2'!X65="W","Y",IF('Hedge 7 | (BM1D)2'!X65="L","N","")))</f>
        <v/>
      </c>
      <c r="CC65" s="36" t="str">
        <f>'Hedge 7 | (BM1D)2'!AM65</f>
        <v/>
      </c>
      <c r="CD65" s="36" t="str">
        <f>'Hedge 7 | (BM1D)2'!S65</f>
        <v/>
      </c>
      <c r="CE65" s="37" t="str">
        <f>'Hedge 7 | (BM1D)2'!U65</f>
        <v/>
      </c>
      <c r="CF65" s="55"/>
      <c r="CG65" s="55"/>
      <c r="CH65" s="1" t="e">
        <f>IF(AN65="",0,IFERROR(VLOOKUP(AN60&amp;AN61&amp;AN62&amp;AN63&amp;AN64&amp;AN65,General!I:J,2,FALSE),0))+AO64</f>
        <v>#VALUE!</v>
      </c>
      <c r="CI65" s="1">
        <v>-1000</v>
      </c>
      <c r="CJ65" s="1" t="str">
        <f t="shared" si="29"/>
        <v/>
      </c>
      <c r="CK65" s="1" t="str">
        <f t="shared" si="6"/>
        <v/>
      </c>
      <c r="CL65" s="1" t="str">
        <f t="shared" si="7"/>
        <v/>
      </c>
      <c r="CM65" s="1">
        <v>-1000</v>
      </c>
      <c r="CN65" s="1">
        <v>-1000</v>
      </c>
      <c r="CO65" s="1">
        <v>-1000</v>
      </c>
      <c r="CP65" s="1" t="str">
        <f t="shared" ref="CP65" ca="1" si="40">CW64</f>
        <v>BX</v>
      </c>
      <c r="CQ65" s="1">
        <v>65</v>
      </c>
      <c r="CR65" s="1">
        <f t="shared" si="16"/>
        <v>60</v>
      </c>
      <c r="CS65" s="4" t="str" cm="1">
        <f t="array" ref="CS65">IFERROR(INDEX($CI$4:$CO$4,_xlfn.AGGREGATE(15,6,COLUMN($CI$4:$CO$4)-COLUMN($CH$1)/($CI$65:$CO$65=MAX($CI$65:$CO$65)),COLUMNS($CO$4:CO4))),"")</f>
        <v>B</v>
      </c>
      <c r="CT65" s="4" t="str" cm="1">
        <f t="array" ref="CT65">IFERROR(INDEX($CI$4:$CO$4,_xlfn.AGGREGATE(15,6,COLUMN($CI$4:$CO$4)-COLUMN($CH$1)/($CI$65:$CO$65=MAX($CI$65:$CO$65)),COLUMNS($CO$4:CP4))),"")</f>
        <v>BD</v>
      </c>
      <c r="CU65" s="4" t="str" cm="1">
        <f t="array" ref="CU65">IFERROR(INDEX($CI$4:$CO$4,_xlfn.AGGREGATE(15,6,COLUMN($CI$4:$CO$4)-COLUMN($CH$1)/($CI$65:$CO$65=MAX($CI$65:$CO$65)),COLUMNS($CO$4:CQ4))),"")</f>
        <v>BN</v>
      </c>
      <c r="CV65" s="4" t="str" cm="1">
        <f t="array" ref="CV65">IFERROR(INDEX($CI$4:$CO$4,_xlfn.AGGREGATE(15,6,COLUMN($CI$4:$CO$4)-COLUMN($CH$1)/($CI$65:$CO$65=MAX($CI$65:$CO$65)),COLUMNS($CO$4:CR4))),"")</f>
        <v>BX</v>
      </c>
      <c r="CW65" s="1" t="str">
        <f t="shared" ca="1" si="10"/>
        <v>BX</v>
      </c>
      <c r="DA65" s="1" t="str">
        <f t="shared" ca="1" si="11"/>
        <v>R</v>
      </c>
      <c r="DB65" s="1" t="str">
        <f t="shared" ca="1" si="15"/>
        <v>BX</v>
      </c>
      <c r="DD65" s="4" t="str">
        <f>IFERROR(VLOOKUP(CS65,General!R:S,2,FALSE),"")</f>
        <v>F</v>
      </c>
      <c r="DE65" s="4" t="str">
        <f>IFERROR(VLOOKUP(CT65,General!R:S,2,FALSE),"")</f>
        <v>BH</v>
      </c>
      <c r="DF65" s="4" t="str">
        <f>IFERROR(VLOOKUP(CU65,General!R:S,2,FALSE),"")</f>
        <v>BR</v>
      </c>
      <c r="DG65" s="4" t="str">
        <f>IFERROR(VLOOKUP(CV65,General!R:S,2,FALSE),"")</f>
        <v>CB</v>
      </c>
      <c r="DH65" s="4">
        <f ca="1">IF(CS65="",-1,COUNTIF(INDIRECT(DD65&amp;$CQ$10):INDIRECT(DD65&amp;CQ65),"Y"))</f>
        <v>2</v>
      </c>
      <c r="DI65" s="4">
        <f ca="1">IF(CT65="",-1,COUNTIF(INDIRECT(DE65&amp;$CQ$10):INDIRECT(DE65&amp;CQ65),"Y"))</f>
        <v>4</v>
      </c>
      <c r="DJ65" s="4">
        <f ca="1">IF(CU65="",-1,COUNTIF(INDIRECT(DF65&amp;$CQ$10):INDIRECT(DF65&amp;CQ65),"Y"))</f>
        <v>5</v>
      </c>
      <c r="DK65" s="4">
        <f ca="1">IF(CV65="",-1,COUNTIF(INDIRECT(DG65&amp;$CQ$10):INDIRECT(DG65&amp;CQ65),"Y"))</f>
        <v>5</v>
      </c>
      <c r="DL65" s="4" t="str" cm="1">
        <f t="array" aca="1" ref="DL65" ca="1">IFERROR(INDEX($CS$65:$CV$65,_xlfn.AGGREGATE(15,6,COLUMN($CS$65:$CV$65)-COLUMN($CR$65)/($DH$65:$DK$65=MAX($DH$65:$DK$65)),COLUMNS($CS$65:CS65))),"")</f>
        <v>BN</v>
      </c>
      <c r="DM65" s="4" t="str" cm="1">
        <f t="array" aca="1" ref="DM65" ca="1">IFERROR(INDEX($CS$65:$CV$65,_xlfn.AGGREGATE(15,6,COLUMN($CS$65:$CV$65)-COLUMN($CR$65)/($DH$65:$DK$65=MAX($DH$65:$DK$65)),COLUMNS($CS$65:CT65))),"")</f>
        <v>BX</v>
      </c>
      <c r="DN65" s="4" t="str" cm="1">
        <f t="array" aca="1" ref="DN65" ca="1">IFERROR(INDEX($CS$65:$CV$65,_xlfn.AGGREGATE(15,6,COLUMN($CS$65:$CV$65)-COLUMN($CR$65)/($DH$65:$DK$65=MAX($DH$65:$DK$65)),COLUMNS($CS$65:CU65))),"")</f>
        <v/>
      </c>
      <c r="DO65" s="4" t="str" cm="1">
        <f t="array" aca="1" ref="DO65" ca="1">IFERROR(INDEX($CS$65:$CV$65,_xlfn.AGGREGATE(15,6,COLUMN($CS$65:$CV$65)-COLUMN($CR$65)/($DH$65:$DK$65=MAX($DH$65:$DK$65)),COLUMNS($CS$65:CV65))),"")</f>
        <v/>
      </c>
      <c r="DP65" s="1">
        <f t="shared" ca="1" si="12"/>
        <v>2</v>
      </c>
      <c r="DQ65" s="75">
        <f t="shared" ca="1" si="13"/>
        <v>0</v>
      </c>
      <c r="DR65" s="4" t="str">
        <f t="shared" ca="1" si="14"/>
        <v>BX</v>
      </c>
      <c r="DS65" s="1" t="str">
        <f t="shared" si="9"/>
        <v>F65</v>
      </c>
    </row>
    <row r="66" spans="1:123" ht="26.25" customHeight="1" thickBot="1">
      <c r="A66" s="1">
        <v>57</v>
      </c>
      <c r="B66" s="38" t="str">
        <f>'H1 | Hedge 1 | (BTC)1'!B66</f>
        <v/>
      </c>
      <c r="C66" s="25" t="str">
        <f>'H1 | Hedge 1 | (BTC)1'!C66</f>
        <v/>
      </c>
      <c r="D66" s="25" t="str">
        <f>'H1 | Hedge 1 | (BTC)1'!H66</f>
        <v/>
      </c>
      <c r="E66" s="25" t="str">
        <f>'H1 | Hedge 1 | (BTC)1'!O66</f>
        <v/>
      </c>
      <c r="F66" s="25" t="str">
        <f>IF(AH66="","",IF('H1 | Hedge 1 | (BTC)1'!X66="W","Y",IF('H1 | Hedge 1 | (BTC)1'!X66="L","N","")))</f>
        <v/>
      </c>
      <c r="G66" s="25" t="str">
        <f>'H1 | Hedge 1 | (BTC)1'!AM66</f>
        <v/>
      </c>
      <c r="H66" s="25" t="str">
        <f>'H1 | Hedge 1 | (BTC)1'!S66</f>
        <v/>
      </c>
      <c r="I66" s="39" t="str">
        <f>'H1 | Hedge 1 | (BTC)1'!U66</f>
        <v/>
      </c>
      <c r="J66" s="55"/>
      <c r="K66" s="55"/>
      <c r="L66" s="38" t="str">
        <f>'H2 | Hedge 2 | (BDC)2'!B66</f>
        <v/>
      </c>
      <c r="M66" s="25" t="str">
        <f>'H2 | Hedge 2 | (BDC)2'!C66</f>
        <v/>
      </c>
      <c r="N66" s="25" t="str">
        <f>'H2 | Hedge 2 | (BDC)2'!H66</f>
        <v/>
      </c>
      <c r="O66" s="25" t="str">
        <f>'H2 | Hedge 2 | (BDC)2'!O66</f>
        <v/>
      </c>
      <c r="P66" s="25" t="str">
        <f>IF(AH66="","",IF('H2 | Hedge 2 | (BDC)2'!X66="W","Y",IF('H2 | Hedge 2 | (BDC)2'!X66="L","N","")))</f>
        <v/>
      </c>
      <c r="Q66" s="25" t="str">
        <f>'H2 | Hedge 2 | (BDC)2'!AM66</f>
        <v/>
      </c>
      <c r="R66" s="25" t="str">
        <f>'H2 | Hedge 2 | (BDC)2'!S66</f>
        <v/>
      </c>
      <c r="S66" s="39" t="str">
        <f>'H2 | Hedge 2 | (BDC)2'!U66</f>
        <v/>
      </c>
      <c r="T66" s="55"/>
      <c r="U66" s="55"/>
      <c r="V66" s="35" t="str">
        <f>'H3 | Hedge 2 | (BDC)1'!B66</f>
        <v/>
      </c>
      <c r="W66" s="36" t="str">
        <f>'H3 | Hedge 2 | (BDC)1'!C66</f>
        <v/>
      </c>
      <c r="X66" s="36" t="str">
        <f>'H3 | Hedge 2 | (BDC)1'!H66</f>
        <v/>
      </c>
      <c r="Y66" s="36" t="str">
        <f>'H3 | Hedge 2 | (BDC)1'!O66</f>
        <v/>
      </c>
      <c r="Z66" s="36" t="str">
        <f>IF(AH66="","",IF('H3 | Hedge 2 | (BDC)1'!X66="W","Y",IF('H3 | Hedge 2 | (BDC)1'!X66="L","N","")))</f>
        <v/>
      </c>
      <c r="AA66" s="36" t="str">
        <f>'H3 | Hedge 2 | (BDC)1'!AM66</f>
        <v/>
      </c>
      <c r="AB66" s="36" t="str">
        <f>'H3 | Hedge 2 | (BDC)1'!S66</f>
        <v/>
      </c>
      <c r="AC66" s="37" t="str">
        <f>'H3 | Hedge 2 | (BDC)1'!U66</f>
        <v/>
      </c>
      <c r="AD66" s="55"/>
      <c r="AE66" s="55"/>
      <c r="AF66" s="55"/>
      <c r="AG66" s="55"/>
      <c r="AH66" s="126"/>
      <c r="AI66" s="107"/>
      <c r="AJ66" s="104" t="str" cm="1">
        <f t="array" aca="1" ref="AJ66" ca="1">IF(AH65="","",INDIRECT(VLOOKUP(DB66,General!X:Y,2,FALSE)&amp;CQ66))</f>
        <v/>
      </c>
      <c r="AK66" s="70" t="str">
        <f t="shared" si="30"/>
        <v/>
      </c>
      <c r="AL66" s="70" t="str">
        <f>IF(AH65="","",VLOOKUP(DB66,General!U:V,2,FALSE))</f>
        <v/>
      </c>
      <c r="AM66" s="64" t="str" cm="1">
        <f t="array" aca="1" ref="AM66" ca="1">IF(AH65="","",INDIRECT(DB66&amp;CQ66))</f>
        <v/>
      </c>
      <c r="AN66" s="25" t="str">
        <f t="shared" si="27"/>
        <v/>
      </c>
      <c r="AO66" s="25" t="str">
        <f t="shared" si="31"/>
        <v/>
      </c>
      <c r="AP66" s="39" t="str">
        <f t="shared" si="28"/>
        <v/>
      </c>
      <c r="AQ66" s="55"/>
      <c r="AR66" s="55"/>
      <c r="AS66" s="55"/>
      <c r="AT66" s="35" t="str">
        <f>'H4 | Hedge 2 | (BDC)3'!B66</f>
        <v/>
      </c>
      <c r="AU66" s="36" t="str">
        <f>'H4 | Hedge 2 | (BDC)3'!C66</f>
        <v/>
      </c>
      <c r="AV66" s="36" t="str">
        <f>'H4 | Hedge 2 | (BDC)3'!H66</f>
        <v/>
      </c>
      <c r="AW66" s="36" t="str">
        <f>'H4 | Hedge 2 | (BDC)3'!O66</f>
        <v/>
      </c>
      <c r="AX66" s="36" t="str">
        <f>IF(AH66="","",IF('H4 | Hedge 2 | (BDC)3'!X66="W","Y",IF('H4 | Hedge 2 | (BDC)3'!X66="L","N","")))</f>
        <v/>
      </c>
      <c r="AY66" s="36" t="str">
        <f>'H4 | Hedge 2 | (BDC)3'!AM66</f>
        <v/>
      </c>
      <c r="AZ66" s="36" t="str">
        <f>'H4 | Hedge 2 | (BDC)3'!S66</f>
        <v/>
      </c>
      <c r="BA66" s="37" t="str">
        <f>'H4 | Hedge 2 | (BDC)3'!U66</f>
        <v/>
      </c>
      <c r="BB66" s="55"/>
      <c r="BC66" s="55"/>
      <c r="BD66" s="35" t="str">
        <f>'H5 | Hedge 1 | (BTC)2'!B66</f>
        <v/>
      </c>
      <c r="BE66" s="36" t="str">
        <f>'H5 | Hedge 1 | (BTC)2'!C66</f>
        <v/>
      </c>
      <c r="BF66" s="36" t="str">
        <f>'H5 | Hedge 1 | (BTC)2'!H66</f>
        <v/>
      </c>
      <c r="BG66" s="36" t="str">
        <f>'H5 | Hedge 1 | (BTC)2'!O66</f>
        <v/>
      </c>
      <c r="BH66" s="36" t="str">
        <f>IF(AH66="","",IF('H5 | Hedge 1 | (BTC)2'!X66="W","Y",IF('H5 | Hedge 1 | (BTC)2'!X66="L","N","")))</f>
        <v/>
      </c>
      <c r="BI66" s="36" t="str">
        <f>'H5 | Hedge 1 | (BTC)2'!AM66</f>
        <v/>
      </c>
      <c r="BJ66" s="36" t="str">
        <f>'H5 | Hedge 1 | (BTC)2'!S66</f>
        <v/>
      </c>
      <c r="BK66" s="37" t="str">
        <f>'H5 | Hedge 1 | (BTC)2'!U66</f>
        <v/>
      </c>
      <c r="BL66" s="55"/>
      <c r="BM66" s="55"/>
      <c r="BN66" s="35" t="str">
        <f>'H6 | Hedge 1 | (BTC)3'!B66</f>
        <v/>
      </c>
      <c r="BO66" s="36" t="str">
        <f>'H6 | Hedge 1 | (BTC)3'!C66</f>
        <v/>
      </c>
      <c r="BP66" s="36" t="str">
        <f>'H6 | Hedge 1 | (BTC)3'!H66</f>
        <v/>
      </c>
      <c r="BQ66" s="36" t="str">
        <f>'H6 | Hedge 1 | (BTC)3'!O66</f>
        <v/>
      </c>
      <c r="BR66" s="36" t="str">
        <f>IF(AH66="","",IF('H6 | Hedge 1 | (BTC)3'!X66="W","Y",IF('H6 | Hedge 1 | (BTC)3'!X66="L","N","")))</f>
        <v/>
      </c>
      <c r="BS66" s="36" t="str">
        <f>'H6 | Hedge 1 | (BTC)3'!AM66</f>
        <v/>
      </c>
      <c r="BT66" s="36" t="str">
        <f>'H6 | Hedge 1 | (BTC)3'!S66</f>
        <v/>
      </c>
      <c r="BU66" s="37" t="str">
        <f>'H6 | Hedge 1 | (BTC)3'!U66</f>
        <v/>
      </c>
      <c r="BV66" s="55"/>
      <c r="BW66" s="55"/>
      <c r="BX66" s="38" t="str">
        <f>'Hedge 7 | (BM1D)2'!B66</f>
        <v/>
      </c>
      <c r="BY66" s="25" t="str">
        <f>'Hedge 7 | (BM1D)2'!C66</f>
        <v/>
      </c>
      <c r="BZ66" s="25" t="str">
        <f>'Hedge 7 | (BM1D)2'!H66</f>
        <v/>
      </c>
      <c r="CA66" s="25" t="str">
        <f>'Hedge 7 | (BM1D)2'!O66</f>
        <v/>
      </c>
      <c r="CB66" s="25" t="str">
        <f>IF(AH66="","",IF('Hedge 7 | (BM1D)2'!X66="W","Y",IF('Hedge 7 | (BM1D)2'!X66="L","N","")))</f>
        <v/>
      </c>
      <c r="CC66" s="25" t="str">
        <f>'Hedge 7 | (BM1D)2'!AM66</f>
        <v/>
      </c>
      <c r="CD66" s="25" t="str">
        <f>'Hedge 7 | (BM1D)2'!S66</f>
        <v/>
      </c>
      <c r="CE66" s="39" t="str">
        <f>'Hedge 7 | (BM1D)2'!U66</f>
        <v/>
      </c>
      <c r="CF66" s="55"/>
      <c r="CG66" s="55"/>
      <c r="CH66" s="1" t="e">
        <f>IF(AN66="",0,IFERROR(VLOOKUP(AN61&amp;AN62&amp;AN63&amp;AN64&amp;AN65&amp;AN66,General!I:J,2,FALSE),0))+AO65</f>
        <v>#VALUE!</v>
      </c>
      <c r="CI66" s="1">
        <v>-1000</v>
      </c>
      <c r="CJ66" s="1" t="str">
        <f t="shared" si="29"/>
        <v/>
      </c>
      <c r="CK66" s="1" t="str">
        <f t="shared" si="6"/>
        <v/>
      </c>
      <c r="CL66" s="1" t="str">
        <f t="shared" si="7"/>
        <v/>
      </c>
      <c r="CM66" s="1">
        <v>-1000</v>
      </c>
      <c r="CN66" s="1">
        <v>-1000</v>
      </c>
      <c r="CO66" s="1">
        <v>-1000</v>
      </c>
      <c r="CP66" s="1" t="str">
        <f t="shared" ref="CP66:CP68" ca="1" si="41">CP65</f>
        <v>BX</v>
      </c>
      <c r="CQ66" s="1">
        <v>66</v>
      </c>
      <c r="CR66" s="1">
        <f t="shared" si="16"/>
        <v>61</v>
      </c>
      <c r="CS66" s="4" t="str" cm="1">
        <f t="array" ref="CS66">IFERROR(INDEX($CI$4:$CO$4,_xlfn.AGGREGATE(15,6,COLUMN($CI$4:$CO$4)-COLUMN($CH$1)/($CI$66:$CO$66=MAX($CI$66:$CO$66)),COLUMNS($CO$4:CO4))),"")</f>
        <v>B</v>
      </c>
      <c r="CT66" s="4" t="str" cm="1">
        <f t="array" ref="CT66">IFERROR(INDEX($CI$4:$CO$4,_xlfn.AGGREGATE(15,6,COLUMN($CI$4:$CO$4)-COLUMN($CH$1)/($CI$66:$CO$66=MAX($CI$66:$CO$66)),COLUMNS($CO$4:CP4))),"")</f>
        <v>BD</v>
      </c>
      <c r="CU66" s="4" t="str" cm="1">
        <f t="array" ref="CU66">IFERROR(INDEX($CI$4:$CO$4,_xlfn.AGGREGATE(15,6,COLUMN($CI$4:$CO$4)-COLUMN($CH$1)/($CI$66:$CO$66=MAX($CI$66:$CO$66)),COLUMNS($CO$4:CQ4))),"")</f>
        <v>BN</v>
      </c>
      <c r="CV66" s="4" t="str" cm="1">
        <f t="array" ref="CV66">IFERROR(INDEX($CI$4:$CO$4,_xlfn.AGGREGATE(15,6,COLUMN($CI$4:$CO$4)-COLUMN($CH$1)/($CI$66:$CO$66=MAX($CI$66:$CO$66)),COLUMNS($CO$4:CR4))),"")</f>
        <v>BX</v>
      </c>
      <c r="CW66" s="1" t="str">
        <f t="shared" ca="1" si="10"/>
        <v>BX</v>
      </c>
      <c r="DA66" s="1" t="str">
        <f t="shared" ca="1" si="11"/>
        <v>R</v>
      </c>
      <c r="DB66" s="1" t="str">
        <f t="shared" ca="1" si="15"/>
        <v>BX</v>
      </c>
      <c r="DC66" s="1">
        <f>IF(DC61=4,1,DC61+1)</f>
        <v>4</v>
      </c>
      <c r="DD66" s="4" t="str">
        <f>IFERROR(VLOOKUP(CS66,General!R:S,2,FALSE),"")</f>
        <v>F</v>
      </c>
      <c r="DE66" s="4" t="str">
        <f>IFERROR(VLOOKUP(CT66,General!R:S,2,FALSE),"")</f>
        <v>BH</v>
      </c>
      <c r="DF66" s="4" t="str">
        <f>IFERROR(VLOOKUP(CU66,General!R:S,2,FALSE),"")</f>
        <v>BR</v>
      </c>
      <c r="DG66" s="4" t="str">
        <f>IFERROR(VLOOKUP(CV66,General!R:S,2,FALSE),"")</f>
        <v>CB</v>
      </c>
      <c r="DH66" s="4">
        <f ca="1">IF(CS66="",-1,COUNTIF(INDIRECT(DD66&amp;$CQ$10):INDIRECT(DD66&amp;CQ66),"Y"))</f>
        <v>2</v>
      </c>
      <c r="DI66" s="4">
        <f ca="1">IF(CT66="",-1,COUNTIF(INDIRECT(DE66&amp;$CQ$10):INDIRECT(DE66&amp;CQ66),"Y"))</f>
        <v>4</v>
      </c>
      <c r="DJ66" s="4">
        <f ca="1">IF(CU66="",-1,COUNTIF(INDIRECT(DF66&amp;$CQ$10):INDIRECT(DF66&amp;CQ66),"Y"))</f>
        <v>5</v>
      </c>
      <c r="DK66" s="4">
        <f ca="1">IF(CV66="",-1,COUNTIF(INDIRECT(DG66&amp;$CQ$10):INDIRECT(DG66&amp;CQ66),"Y"))</f>
        <v>5</v>
      </c>
      <c r="DL66" s="4" t="str" cm="1">
        <f t="array" aca="1" ref="DL66" ca="1">IFERROR(INDEX($CS$66:$CV$66,_xlfn.AGGREGATE(15,6,COLUMN($CS$66:$CV$66)-COLUMN($CR$66)/($DH$66:$DK$66=MAX($DH$66:$DK$66)),COLUMNS($CS$66:CS66))),"")</f>
        <v>BN</v>
      </c>
      <c r="DM66" s="4" t="str" cm="1">
        <f t="array" aca="1" ref="DM66" ca="1">IFERROR(INDEX($CS$66:$CV$66,_xlfn.AGGREGATE(15,6,COLUMN($CS$66:$CV$66)-COLUMN($CR$66)/($DH$66:$DK$66=MAX($DH$66:$DK$66)),COLUMNS($CS$66:CT66))),"")</f>
        <v>BX</v>
      </c>
      <c r="DN66" s="4" t="str" cm="1">
        <f t="array" aca="1" ref="DN66" ca="1">IFERROR(INDEX($CS$66:$CV$66,_xlfn.AGGREGATE(15,6,COLUMN($CS$66:$CV$66)-COLUMN($CR$66)/($DH$66:$DK$66=MAX($DH$66:$DK$66)),COLUMNS($CS$66:CU66))),"")</f>
        <v/>
      </c>
      <c r="DO66" s="4" t="str" cm="1">
        <f t="array" aca="1" ref="DO66" ca="1">IFERROR(INDEX($CS$66:$CV$66,_xlfn.AGGREGATE(15,6,COLUMN($CS$66:$CV$66)-COLUMN($CR$66)/($DH$66:$DK$66=MAX($DH$66:$DK$66)),COLUMNS($CS$66:CV66))),"")</f>
        <v/>
      </c>
      <c r="DP66" s="1">
        <f t="shared" ca="1" si="12"/>
        <v>2</v>
      </c>
      <c r="DQ66" s="75">
        <f t="shared" ca="1" si="13"/>
        <v>4</v>
      </c>
      <c r="DR66" s="4" t="str">
        <f t="shared" ca="1" si="14"/>
        <v>BX</v>
      </c>
      <c r="DS66" s="1" t="str">
        <f t="shared" si="9"/>
        <v>F66</v>
      </c>
    </row>
    <row r="67" spans="1:123" ht="26.25" customHeight="1" thickBot="1">
      <c r="A67" s="1">
        <v>58</v>
      </c>
      <c r="B67" s="38" t="str">
        <f>'H1 | Hedge 1 | (BTC)1'!B67</f>
        <v/>
      </c>
      <c r="C67" s="25" t="str">
        <f>'H1 | Hedge 1 | (BTC)1'!C67</f>
        <v/>
      </c>
      <c r="D67" s="25" t="str">
        <f>'H1 | Hedge 1 | (BTC)1'!H67</f>
        <v/>
      </c>
      <c r="E67" s="25" t="str">
        <f>'H1 | Hedge 1 | (BTC)1'!O67</f>
        <v/>
      </c>
      <c r="F67" s="25" t="str">
        <f>IF(AH67="","",IF('H1 | Hedge 1 | (BTC)1'!X67="W","Y",IF('H1 | Hedge 1 | (BTC)1'!X67="L","N","")))</f>
        <v/>
      </c>
      <c r="G67" s="25" t="str">
        <f>'H1 | Hedge 1 | (BTC)1'!AM67</f>
        <v/>
      </c>
      <c r="H67" s="25" t="str">
        <f>'H1 | Hedge 1 | (BTC)1'!S67</f>
        <v/>
      </c>
      <c r="I67" s="39" t="str">
        <f>'H1 | Hedge 1 | (BTC)1'!U67</f>
        <v/>
      </c>
      <c r="J67" s="55"/>
      <c r="K67" s="55"/>
      <c r="L67" s="38" t="str">
        <f>'H2 | Hedge 2 | (BDC)2'!B67</f>
        <v/>
      </c>
      <c r="M67" s="25" t="str">
        <f>'H2 | Hedge 2 | (BDC)2'!C67</f>
        <v/>
      </c>
      <c r="N67" s="25" t="str">
        <f>'H2 | Hedge 2 | (BDC)2'!H67</f>
        <v/>
      </c>
      <c r="O67" s="25" t="str">
        <f>'H2 | Hedge 2 | (BDC)2'!O67</f>
        <v/>
      </c>
      <c r="P67" s="25" t="str">
        <f>IF(AH67="","",IF('H2 | Hedge 2 | (BDC)2'!X67="W","Y",IF('H2 | Hedge 2 | (BDC)2'!X67="L","N","")))</f>
        <v/>
      </c>
      <c r="Q67" s="25" t="str">
        <f>'H2 | Hedge 2 | (BDC)2'!AM67</f>
        <v/>
      </c>
      <c r="R67" s="25" t="str">
        <f>'H2 | Hedge 2 | (BDC)2'!S67</f>
        <v/>
      </c>
      <c r="S67" s="39" t="str">
        <f>'H2 | Hedge 2 | (BDC)2'!U67</f>
        <v/>
      </c>
      <c r="T67" s="55"/>
      <c r="U67" s="55"/>
      <c r="V67" s="35" t="str">
        <f>'H3 | Hedge 2 | (BDC)1'!B67</f>
        <v/>
      </c>
      <c r="W67" s="36" t="str">
        <f>'H3 | Hedge 2 | (BDC)1'!C67</f>
        <v/>
      </c>
      <c r="X67" s="36" t="str">
        <f>'H3 | Hedge 2 | (BDC)1'!H67</f>
        <v/>
      </c>
      <c r="Y67" s="36" t="str">
        <f>'H3 | Hedge 2 | (BDC)1'!O67</f>
        <v/>
      </c>
      <c r="Z67" s="36" t="str">
        <f>IF(AH67="","",IF('H3 | Hedge 2 | (BDC)1'!X67="W","Y",IF('H3 | Hedge 2 | (BDC)1'!X67="L","N","")))</f>
        <v/>
      </c>
      <c r="AA67" s="36" t="str">
        <f>'H3 | Hedge 2 | (BDC)1'!AM67</f>
        <v/>
      </c>
      <c r="AB67" s="36" t="str">
        <f>'H3 | Hedge 2 | (BDC)1'!S67</f>
        <v/>
      </c>
      <c r="AC67" s="37" t="str">
        <f>'H3 | Hedge 2 | (BDC)1'!U67</f>
        <v/>
      </c>
      <c r="AD67" s="55"/>
      <c r="AE67" s="55"/>
      <c r="AF67" s="55"/>
      <c r="AG67" s="55"/>
      <c r="AH67" s="126"/>
      <c r="AI67" s="107"/>
      <c r="AJ67" s="104" t="str" cm="1">
        <f t="array" aca="1" ref="AJ67" ca="1">IF(AH66="","",INDIRECT(VLOOKUP(DB67,General!X:Y,2,FALSE)&amp;CQ67))</f>
        <v/>
      </c>
      <c r="AK67" s="70" t="str">
        <f t="shared" si="30"/>
        <v/>
      </c>
      <c r="AL67" s="70" t="str">
        <f>IF(AH66="","",VLOOKUP(DB67,General!U:V,2,FALSE))</f>
        <v/>
      </c>
      <c r="AM67" s="64" t="str" cm="1">
        <f t="array" aca="1" ref="AM67" ca="1">IF(AH66="","",INDIRECT(DB67&amp;CQ67))</f>
        <v/>
      </c>
      <c r="AN67" s="25" t="str">
        <f t="shared" si="27"/>
        <v/>
      </c>
      <c r="AO67" s="25" t="str">
        <f t="shared" si="31"/>
        <v/>
      </c>
      <c r="AP67" s="39" t="str">
        <f t="shared" si="28"/>
        <v/>
      </c>
      <c r="AQ67" s="55"/>
      <c r="AR67" s="55"/>
      <c r="AS67" s="55"/>
      <c r="AT67" s="35" t="str">
        <f>'H4 | Hedge 2 | (BDC)3'!B67</f>
        <v/>
      </c>
      <c r="AU67" s="36" t="str">
        <f>'H4 | Hedge 2 | (BDC)3'!C67</f>
        <v/>
      </c>
      <c r="AV67" s="36" t="str">
        <f>'H4 | Hedge 2 | (BDC)3'!H67</f>
        <v/>
      </c>
      <c r="AW67" s="36" t="str">
        <f>'H4 | Hedge 2 | (BDC)3'!O67</f>
        <v/>
      </c>
      <c r="AX67" s="36" t="str">
        <f>IF(AH67="","",IF('H4 | Hedge 2 | (BDC)3'!X67="W","Y",IF('H4 | Hedge 2 | (BDC)3'!X67="L","N","")))</f>
        <v/>
      </c>
      <c r="AY67" s="36" t="str">
        <f>'H4 | Hedge 2 | (BDC)3'!AM67</f>
        <v/>
      </c>
      <c r="AZ67" s="36" t="str">
        <f>'H4 | Hedge 2 | (BDC)3'!S67</f>
        <v/>
      </c>
      <c r="BA67" s="37" t="str">
        <f>'H4 | Hedge 2 | (BDC)3'!U67</f>
        <v/>
      </c>
      <c r="BB67" s="55"/>
      <c r="BC67" s="55"/>
      <c r="BD67" s="35" t="str">
        <f>'H5 | Hedge 1 | (BTC)2'!B67</f>
        <v/>
      </c>
      <c r="BE67" s="36" t="str">
        <f>'H5 | Hedge 1 | (BTC)2'!C67</f>
        <v/>
      </c>
      <c r="BF67" s="36" t="str">
        <f>'H5 | Hedge 1 | (BTC)2'!H67</f>
        <v/>
      </c>
      <c r="BG67" s="36" t="str">
        <f>'H5 | Hedge 1 | (BTC)2'!O67</f>
        <v/>
      </c>
      <c r="BH67" s="36" t="str">
        <f>IF(AH67="","",IF('H5 | Hedge 1 | (BTC)2'!X67="W","Y",IF('H5 | Hedge 1 | (BTC)2'!X67="L","N","")))</f>
        <v/>
      </c>
      <c r="BI67" s="36" t="str">
        <f>'H5 | Hedge 1 | (BTC)2'!AM67</f>
        <v/>
      </c>
      <c r="BJ67" s="36" t="str">
        <f>'H5 | Hedge 1 | (BTC)2'!S67</f>
        <v/>
      </c>
      <c r="BK67" s="37" t="str">
        <f>'H5 | Hedge 1 | (BTC)2'!U67</f>
        <v/>
      </c>
      <c r="BL67" s="55"/>
      <c r="BM67" s="55"/>
      <c r="BN67" s="35" t="str">
        <f>'H6 | Hedge 1 | (BTC)3'!B67</f>
        <v/>
      </c>
      <c r="BO67" s="36" t="str">
        <f>'H6 | Hedge 1 | (BTC)3'!C67</f>
        <v/>
      </c>
      <c r="BP67" s="36" t="str">
        <f>'H6 | Hedge 1 | (BTC)3'!H67</f>
        <v/>
      </c>
      <c r="BQ67" s="36" t="str">
        <f>'H6 | Hedge 1 | (BTC)3'!O67</f>
        <v/>
      </c>
      <c r="BR67" s="36" t="str">
        <f>IF(AH67="","",IF('H6 | Hedge 1 | (BTC)3'!X67="W","Y",IF('H6 | Hedge 1 | (BTC)3'!X67="L","N","")))</f>
        <v/>
      </c>
      <c r="BS67" s="36" t="str">
        <f>'H6 | Hedge 1 | (BTC)3'!AM67</f>
        <v/>
      </c>
      <c r="BT67" s="36" t="str">
        <f>'H6 | Hedge 1 | (BTC)3'!S67</f>
        <v/>
      </c>
      <c r="BU67" s="37" t="str">
        <f>'H6 | Hedge 1 | (BTC)3'!U67</f>
        <v/>
      </c>
      <c r="BV67" s="55"/>
      <c r="BW67" s="55"/>
      <c r="BX67" s="38" t="str">
        <f>'Hedge 7 | (BM1D)2'!B67</f>
        <v/>
      </c>
      <c r="BY67" s="25" t="str">
        <f>'Hedge 7 | (BM1D)2'!C67</f>
        <v/>
      </c>
      <c r="BZ67" s="25" t="str">
        <f>'Hedge 7 | (BM1D)2'!H67</f>
        <v/>
      </c>
      <c r="CA67" s="25" t="str">
        <f>'Hedge 7 | (BM1D)2'!O67</f>
        <v/>
      </c>
      <c r="CB67" s="25" t="str">
        <f>IF(AH67="","",IF('Hedge 7 | (BM1D)2'!X67="W","Y",IF('Hedge 7 | (BM1D)2'!X67="L","N","")))</f>
        <v/>
      </c>
      <c r="CC67" s="25" t="str">
        <f>'Hedge 7 | (BM1D)2'!AM67</f>
        <v/>
      </c>
      <c r="CD67" s="25" t="str">
        <f>'Hedge 7 | (BM1D)2'!S67</f>
        <v/>
      </c>
      <c r="CE67" s="39" t="str">
        <f>'Hedge 7 | (BM1D)2'!U67</f>
        <v/>
      </c>
      <c r="CF67" s="55"/>
      <c r="CG67" s="55"/>
      <c r="CH67" s="1" t="e">
        <f>IF(AN67="",0,IFERROR(VLOOKUP(AN62&amp;AN63&amp;AN64&amp;AN65&amp;AN66&amp;AN67,General!I:J,2,FALSE),0))+AO66</f>
        <v>#VALUE!</v>
      </c>
      <c r="CI67" s="1">
        <v>-1000</v>
      </c>
      <c r="CJ67" s="1" t="str">
        <f t="shared" si="29"/>
        <v/>
      </c>
      <c r="CK67" s="1" t="str">
        <f t="shared" si="6"/>
        <v/>
      </c>
      <c r="CL67" s="1" t="str">
        <f t="shared" si="7"/>
        <v/>
      </c>
      <c r="CM67" s="1">
        <v>-1000</v>
      </c>
      <c r="CN67" s="1">
        <v>-1000</v>
      </c>
      <c r="CO67" s="1">
        <v>-1000</v>
      </c>
      <c r="CP67" s="1" t="str">
        <f t="shared" ca="1" si="41"/>
        <v>BX</v>
      </c>
      <c r="CQ67" s="1">
        <v>67</v>
      </c>
      <c r="CR67" s="1">
        <f t="shared" si="16"/>
        <v>62</v>
      </c>
      <c r="CS67" s="4" t="str" cm="1">
        <f t="array" ref="CS67">IFERROR(INDEX($CI$4:$CO$4,_xlfn.AGGREGATE(15,6,COLUMN($CI$4:$CO$4)-COLUMN($CH$1)/($CI$67:$CO$67=MAX($CI$67:$CO$67)),COLUMNS($CO$4:CO4))),"")</f>
        <v>B</v>
      </c>
      <c r="CT67" s="4" t="str" cm="1">
        <f t="array" ref="CT67">IFERROR(INDEX($CI$4:$CO$4,_xlfn.AGGREGATE(15,6,COLUMN($CI$4:$CO$4)-COLUMN($CH$1)/($CI$67:$CO$67=MAX($CI$67:$CO$67)),COLUMNS($CO$4:CP4))),"")</f>
        <v>BD</v>
      </c>
      <c r="CU67" s="4" t="str" cm="1">
        <f t="array" ref="CU67">IFERROR(INDEX($CI$4:$CO$4,_xlfn.AGGREGATE(15,6,COLUMN($CI$4:$CO$4)-COLUMN($CH$1)/($CI$67:$CO$67=MAX($CI$67:$CO$67)),COLUMNS($CO$4:CQ4))),"")</f>
        <v>BN</v>
      </c>
      <c r="CV67" s="4" t="str" cm="1">
        <f t="array" ref="CV67">IFERROR(INDEX($CI$4:$CO$4,_xlfn.AGGREGATE(15,6,COLUMN($CI$4:$CO$4)-COLUMN($CH$1)/($CI$67:$CO$67=MAX($CI$67:$CO$67)),COLUMNS($CO$4:CR4))),"")</f>
        <v>BX</v>
      </c>
      <c r="CW67" s="1" t="str">
        <f t="shared" ca="1" si="10"/>
        <v>BX</v>
      </c>
      <c r="DA67" s="1" t="str">
        <f t="shared" ca="1" si="11"/>
        <v>R</v>
      </c>
      <c r="DB67" s="1" t="str">
        <f t="shared" ca="1" si="15"/>
        <v>BX</v>
      </c>
      <c r="DD67" s="4" t="str">
        <f>IFERROR(VLOOKUP(CS67,General!R:S,2,FALSE),"")</f>
        <v>F</v>
      </c>
      <c r="DE67" s="4" t="str">
        <f>IFERROR(VLOOKUP(CT67,General!R:S,2,FALSE),"")</f>
        <v>BH</v>
      </c>
      <c r="DF67" s="4" t="str">
        <f>IFERROR(VLOOKUP(CU67,General!R:S,2,FALSE),"")</f>
        <v>BR</v>
      </c>
      <c r="DG67" s="4" t="str">
        <f>IFERROR(VLOOKUP(CV67,General!R:S,2,FALSE),"")</f>
        <v>CB</v>
      </c>
      <c r="DH67" s="4">
        <f ca="1">IF(CS67="",-1,COUNTIF(INDIRECT(DD67&amp;$CQ$10):INDIRECT(DD67&amp;CQ67),"Y"))</f>
        <v>2</v>
      </c>
      <c r="DI67" s="4">
        <f ca="1">IF(CT67="",-1,COUNTIF(INDIRECT(DE67&amp;$CQ$10):INDIRECT(DE67&amp;CQ67),"Y"))</f>
        <v>4</v>
      </c>
      <c r="DJ67" s="4">
        <f ca="1">IF(CU67="",-1,COUNTIF(INDIRECT(DF67&amp;$CQ$10):INDIRECT(DF67&amp;CQ67),"Y"))</f>
        <v>5</v>
      </c>
      <c r="DK67" s="4">
        <f ca="1">IF(CV67="",-1,COUNTIF(INDIRECT(DG67&amp;$CQ$10):INDIRECT(DG67&amp;CQ67),"Y"))</f>
        <v>5</v>
      </c>
      <c r="DL67" s="4" t="str" cm="1">
        <f t="array" aca="1" ref="DL67" ca="1">IFERROR(INDEX($CS$67:$CV$67,_xlfn.AGGREGATE(15,6,COLUMN($CS$67:$CV$67)-COLUMN($CR$67)/($DH$67:$DK$67=MAX($DH$67:$DK$67)),COLUMNS($CS$67:CS67))),"")</f>
        <v>BN</v>
      </c>
      <c r="DM67" s="4" t="str" cm="1">
        <f t="array" aca="1" ref="DM67" ca="1">IFERROR(INDEX($CS$67:$CV$67,_xlfn.AGGREGATE(15,6,COLUMN($CS$67:$CV$67)-COLUMN($CR$67)/($DH$67:$DK$67=MAX($DH$67:$DK$67)),COLUMNS($CS$67:CT67))),"")</f>
        <v>BX</v>
      </c>
      <c r="DN67" s="4" t="str" cm="1">
        <f t="array" aca="1" ref="DN67" ca="1">IFERROR(INDEX($CS$67:$CV$67,_xlfn.AGGREGATE(15,6,COLUMN($CS$67:$CV$67)-COLUMN($CR$67)/($DH$67:$DK$67=MAX($DH$67:$DK$67)),COLUMNS($CS$67:CU67))),"")</f>
        <v/>
      </c>
      <c r="DO67" s="4" t="str" cm="1">
        <f t="array" aca="1" ref="DO67" ca="1">IFERROR(INDEX($CS$67:$CV$67,_xlfn.AGGREGATE(15,6,COLUMN($CS$67:$CV$67)-COLUMN($CR$67)/($DH$67:$DK$67=MAX($DH$67:$DK$67)),COLUMNS($CS$67:CV67))),"")</f>
        <v/>
      </c>
      <c r="DP67" s="1">
        <f t="shared" ca="1" si="12"/>
        <v>2</v>
      </c>
      <c r="DQ67" s="75">
        <f t="shared" ca="1" si="13"/>
        <v>0</v>
      </c>
      <c r="DR67" s="4" t="str">
        <f t="shared" ca="1" si="14"/>
        <v>BX</v>
      </c>
      <c r="DS67" s="1" t="str">
        <f t="shared" si="9"/>
        <v>F67</v>
      </c>
    </row>
    <row r="68" spans="1:123" ht="26.25" customHeight="1" thickBot="1">
      <c r="A68" s="1">
        <v>59</v>
      </c>
      <c r="B68" s="38" t="str">
        <f>'H1 | Hedge 1 | (BTC)1'!B68</f>
        <v/>
      </c>
      <c r="C68" s="25" t="str">
        <f>'H1 | Hedge 1 | (BTC)1'!C68</f>
        <v/>
      </c>
      <c r="D68" s="25" t="str">
        <f>'H1 | Hedge 1 | (BTC)1'!H68</f>
        <v/>
      </c>
      <c r="E68" s="25" t="str">
        <f>'H1 | Hedge 1 | (BTC)1'!O68</f>
        <v/>
      </c>
      <c r="F68" s="25" t="str">
        <f>IF(AH68="","",IF('H1 | Hedge 1 | (BTC)1'!X68="W","Y",IF('H1 | Hedge 1 | (BTC)1'!X68="L","N","")))</f>
        <v/>
      </c>
      <c r="G68" s="25" t="str">
        <f>'H1 | Hedge 1 | (BTC)1'!AM68</f>
        <v/>
      </c>
      <c r="H68" s="25" t="str">
        <f>'H1 | Hedge 1 | (BTC)1'!S68</f>
        <v/>
      </c>
      <c r="I68" s="39" t="str">
        <f>'H1 | Hedge 1 | (BTC)1'!U68</f>
        <v/>
      </c>
      <c r="J68" s="55"/>
      <c r="K68" s="55"/>
      <c r="L68" s="38" t="str">
        <f>'H2 | Hedge 2 | (BDC)2'!B68</f>
        <v/>
      </c>
      <c r="M68" s="25" t="str">
        <f>'H2 | Hedge 2 | (BDC)2'!C68</f>
        <v/>
      </c>
      <c r="N68" s="25" t="str">
        <f>'H2 | Hedge 2 | (BDC)2'!H68</f>
        <v/>
      </c>
      <c r="O68" s="25" t="str">
        <f>'H2 | Hedge 2 | (BDC)2'!O68</f>
        <v/>
      </c>
      <c r="P68" s="25" t="str">
        <f>IF(AH68="","",IF('H2 | Hedge 2 | (BDC)2'!X68="W","Y",IF('H2 | Hedge 2 | (BDC)2'!X68="L","N","")))</f>
        <v/>
      </c>
      <c r="Q68" s="25" t="str">
        <f>'H2 | Hedge 2 | (BDC)2'!AM68</f>
        <v/>
      </c>
      <c r="R68" s="25" t="str">
        <f>'H2 | Hedge 2 | (BDC)2'!S68</f>
        <v/>
      </c>
      <c r="S68" s="39" t="str">
        <f>'H2 | Hedge 2 | (BDC)2'!U68</f>
        <v/>
      </c>
      <c r="T68" s="55"/>
      <c r="U68" s="55"/>
      <c r="V68" s="35" t="str">
        <f>'H3 | Hedge 2 | (BDC)1'!B68</f>
        <v/>
      </c>
      <c r="W68" s="36" t="str">
        <f>'H3 | Hedge 2 | (BDC)1'!C68</f>
        <v/>
      </c>
      <c r="X68" s="36" t="str">
        <f>'H3 | Hedge 2 | (BDC)1'!H68</f>
        <v/>
      </c>
      <c r="Y68" s="36" t="str">
        <f>'H3 | Hedge 2 | (BDC)1'!O68</f>
        <v/>
      </c>
      <c r="Z68" s="36" t="str">
        <f>IF(AH68="","",IF('H3 | Hedge 2 | (BDC)1'!X68="W","Y",IF('H3 | Hedge 2 | (BDC)1'!X68="L","N","")))</f>
        <v/>
      </c>
      <c r="AA68" s="36" t="str">
        <f>'H3 | Hedge 2 | (BDC)1'!AM68</f>
        <v/>
      </c>
      <c r="AB68" s="36" t="str">
        <f>'H3 | Hedge 2 | (BDC)1'!S68</f>
        <v/>
      </c>
      <c r="AC68" s="37" t="str">
        <f>'H3 | Hedge 2 | (BDC)1'!U68</f>
        <v/>
      </c>
      <c r="AD68" s="55"/>
      <c r="AE68" s="55"/>
      <c r="AF68" s="55"/>
      <c r="AG68" s="55"/>
      <c r="AH68" s="126"/>
      <c r="AI68" s="107"/>
      <c r="AJ68" s="104" t="str" cm="1">
        <f t="array" aca="1" ref="AJ68" ca="1">IF(AH67="","",INDIRECT(VLOOKUP(DB68,General!X:Y,2,FALSE)&amp;CQ68))</f>
        <v/>
      </c>
      <c r="AK68" s="70" t="str">
        <f t="shared" si="30"/>
        <v/>
      </c>
      <c r="AL68" s="70" t="str">
        <f>IF(AH67="","",VLOOKUP(DB68,General!U:V,2,FALSE))</f>
        <v/>
      </c>
      <c r="AM68" s="64" t="str" cm="1">
        <f t="array" aca="1" ref="AM68" ca="1">IF(AH67="","",INDIRECT(DB68&amp;CQ68))</f>
        <v/>
      </c>
      <c r="AN68" s="25" t="str">
        <f t="shared" si="27"/>
        <v/>
      </c>
      <c r="AO68" s="25" t="str">
        <f t="shared" si="31"/>
        <v/>
      </c>
      <c r="AP68" s="39" t="str">
        <f t="shared" si="28"/>
        <v/>
      </c>
      <c r="AQ68" s="55"/>
      <c r="AR68" s="55"/>
      <c r="AS68" s="55"/>
      <c r="AT68" s="35" t="str">
        <f>'H4 | Hedge 2 | (BDC)3'!B68</f>
        <v/>
      </c>
      <c r="AU68" s="36" t="str">
        <f>'H4 | Hedge 2 | (BDC)3'!C68</f>
        <v/>
      </c>
      <c r="AV68" s="36" t="str">
        <f>'H4 | Hedge 2 | (BDC)3'!H68</f>
        <v/>
      </c>
      <c r="AW68" s="36" t="str">
        <f>'H4 | Hedge 2 | (BDC)3'!O68</f>
        <v/>
      </c>
      <c r="AX68" s="36" t="str">
        <f>IF(AH68="","",IF('H4 | Hedge 2 | (BDC)3'!X68="W","Y",IF('H4 | Hedge 2 | (BDC)3'!X68="L","N","")))</f>
        <v/>
      </c>
      <c r="AY68" s="36" t="str">
        <f>'H4 | Hedge 2 | (BDC)3'!AM68</f>
        <v/>
      </c>
      <c r="AZ68" s="36" t="str">
        <f>'H4 | Hedge 2 | (BDC)3'!S68</f>
        <v/>
      </c>
      <c r="BA68" s="37" t="str">
        <f>'H4 | Hedge 2 | (BDC)3'!U68</f>
        <v/>
      </c>
      <c r="BB68" s="55"/>
      <c r="BC68" s="55"/>
      <c r="BD68" s="35" t="str">
        <f>'H5 | Hedge 1 | (BTC)2'!B68</f>
        <v/>
      </c>
      <c r="BE68" s="36" t="str">
        <f>'H5 | Hedge 1 | (BTC)2'!C68</f>
        <v/>
      </c>
      <c r="BF68" s="36" t="str">
        <f>'H5 | Hedge 1 | (BTC)2'!H68</f>
        <v/>
      </c>
      <c r="BG68" s="36" t="str">
        <f>'H5 | Hedge 1 | (BTC)2'!O68</f>
        <v/>
      </c>
      <c r="BH68" s="36" t="str">
        <f>IF(AH68="","",IF('H5 | Hedge 1 | (BTC)2'!X68="W","Y",IF('H5 | Hedge 1 | (BTC)2'!X68="L","N","")))</f>
        <v/>
      </c>
      <c r="BI68" s="36" t="str">
        <f>'H5 | Hedge 1 | (BTC)2'!AM68</f>
        <v/>
      </c>
      <c r="BJ68" s="36" t="str">
        <f>'H5 | Hedge 1 | (BTC)2'!S68</f>
        <v/>
      </c>
      <c r="BK68" s="37" t="str">
        <f>'H5 | Hedge 1 | (BTC)2'!U68</f>
        <v/>
      </c>
      <c r="BL68" s="55"/>
      <c r="BM68" s="55"/>
      <c r="BN68" s="35" t="str">
        <f>'H6 | Hedge 1 | (BTC)3'!B68</f>
        <v/>
      </c>
      <c r="BO68" s="36" t="str">
        <f>'H6 | Hedge 1 | (BTC)3'!C68</f>
        <v/>
      </c>
      <c r="BP68" s="36" t="str">
        <f>'H6 | Hedge 1 | (BTC)3'!H68</f>
        <v/>
      </c>
      <c r="BQ68" s="36" t="str">
        <f>'H6 | Hedge 1 | (BTC)3'!O68</f>
        <v/>
      </c>
      <c r="BR68" s="36" t="str">
        <f>IF(AH68="","",IF('H6 | Hedge 1 | (BTC)3'!X68="W","Y",IF('H6 | Hedge 1 | (BTC)3'!X68="L","N","")))</f>
        <v/>
      </c>
      <c r="BS68" s="36" t="str">
        <f>'H6 | Hedge 1 | (BTC)3'!AM68</f>
        <v/>
      </c>
      <c r="BT68" s="36" t="str">
        <f>'H6 | Hedge 1 | (BTC)3'!S68</f>
        <v/>
      </c>
      <c r="BU68" s="37" t="str">
        <f>'H6 | Hedge 1 | (BTC)3'!U68</f>
        <v/>
      </c>
      <c r="BV68" s="55"/>
      <c r="BW68" s="55"/>
      <c r="BX68" s="38" t="str">
        <f>'Hedge 7 | (BM1D)2'!B68</f>
        <v/>
      </c>
      <c r="BY68" s="25" t="str">
        <f>'Hedge 7 | (BM1D)2'!C68</f>
        <v/>
      </c>
      <c r="BZ68" s="25" t="str">
        <f>'Hedge 7 | (BM1D)2'!H68</f>
        <v/>
      </c>
      <c r="CA68" s="25" t="str">
        <f>'Hedge 7 | (BM1D)2'!O68</f>
        <v/>
      </c>
      <c r="CB68" s="25" t="str">
        <f>IF(AH68="","",IF('Hedge 7 | (BM1D)2'!X68="W","Y",IF('Hedge 7 | (BM1D)2'!X68="L","N","")))</f>
        <v/>
      </c>
      <c r="CC68" s="25" t="str">
        <f>'Hedge 7 | (BM1D)2'!AM68</f>
        <v/>
      </c>
      <c r="CD68" s="25" t="str">
        <f>'Hedge 7 | (BM1D)2'!S68</f>
        <v/>
      </c>
      <c r="CE68" s="39" t="str">
        <f>'Hedge 7 | (BM1D)2'!U68</f>
        <v/>
      </c>
      <c r="CF68" s="55"/>
      <c r="CG68" s="55"/>
      <c r="CH68" s="1" t="e">
        <f>IF(AN68="",0,IFERROR(VLOOKUP(AN63&amp;AN64&amp;AN65&amp;AN66&amp;AN67&amp;AN68,General!I:J,2,FALSE),0))+AO67</f>
        <v>#VALUE!</v>
      </c>
      <c r="CI68" s="1">
        <v>-1000</v>
      </c>
      <c r="CJ68" s="1" t="str">
        <f t="shared" si="29"/>
        <v/>
      </c>
      <c r="CK68" s="1" t="str">
        <f t="shared" si="6"/>
        <v/>
      </c>
      <c r="CL68" s="1" t="str">
        <f t="shared" si="7"/>
        <v/>
      </c>
      <c r="CM68" s="1">
        <v>-1000</v>
      </c>
      <c r="CN68" s="1">
        <v>-1000</v>
      </c>
      <c r="CO68" s="1">
        <v>-1000</v>
      </c>
      <c r="CP68" s="1" t="str">
        <f t="shared" ca="1" si="41"/>
        <v>BX</v>
      </c>
      <c r="CQ68" s="1">
        <v>68</v>
      </c>
      <c r="CR68" s="1">
        <f t="shared" si="16"/>
        <v>63</v>
      </c>
      <c r="CS68" s="4" t="str" cm="1">
        <f t="array" ref="CS68">IFERROR(INDEX($CI$4:$CO$4,_xlfn.AGGREGATE(15,6,COLUMN($CI$4:$CO$4)-COLUMN($CH$1)/($CI$68:$CO$68=MAX($CI$68:$CO$68)),COLUMNS($CO$4:CO4))),"")</f>
        <v>B</v>
      </c>
      <c r="CT68" s="4" t="str" cm="1">
        <f t="array" ref="CT68">IFERROR(INDEX($CI$4:$CO$4,_xlfn.AGGREGATE(15,6,COLUMN($CI$4:$CO$4)-COLUMN($CH$1)/($CI$68:$CO$68=MAX($CI$68:$CO$68)),COLUMNS($CO$4:CP4))),"")</f>
        <v>BD</v>
      </c>
      <c r="CU68" s="4" t="str" cm="1">
        <f t="array" ref="CU68">IFERROR(INDEX($CI$4:$CO$4,_xlfn.AGGREGATE(15,6,COLUMN($CI$4:$CO$4)-COLUMN($CH$1)/($CI$68:$CO$68=MAX($CI$68:$CO$68)),COLUMNS($CO$4:CQ4))),"")</f>
        <v>BN</v>
      </c>
      <c r="CV68" s="4" t="str" cm="1">
        <f t="array" ref="CV68">IFERROR(INDEX($CI$4:$CO$4,_xlfn.AGGREGATE(15,6,COLUMN($CI$4:$CO$4)-COLUMN($CH$1)/($CI$68:$CO$68=MAX($CI$68:$CO$68)),COLUMNS($CO$4:CR4))),"")</f>
        <v>BX</v>
      </c>
      <c r="CW68" s="1" t="str">
        <f t="shared" ca="1" si="10"/>
        <v>BX</v>
      </c>
      <c r="CX68" s="1" t="str" cm="1">
        <f t="array" ref="CX68">IFERROR(INDEX($CS$69:$CV$69,_xlfn.AGGREGATE(15,6,COLUMN($CS$69:$CV$69)-COLUMN($CR$69)/($CS$68:$CV$68=MAX($CS$68:$CV$68)),COLUMNS($CS$69:CT69
))),"")</f>
        <v/>
      </c>
      <c r="CY68" s="1" t="str" cm="1">
        <f t="array" ref="CY68">IFERROR(INDEX($CS$69:$CV$69,_xlfn.AGGREGATE(15,6,COLUMN($CS$69:$CV$69)-COLUMN($CR$69)/($CS$68:$CV$68=MAX($CS$68:$CV$68)),COLUMNS($CS$69:CU69
))),"")</f>
        <v/>
      </c>
      <c r="CZ68" s="1" t="str" cm="1">
        <f t="array" ref="CZ68">IFERROR(INDEX($CS$69:$CV$69,_xlfn.AGGREGATE(15,6,COLUMN($CS$69:$CV$69)-COLUMN($CR$69)/($CS$68:$CV$68=MAX($CS$68:$CV$68)),COLUMNS($CS$69:CV69
))),"")</f>
        <v/>
      </c>
      <c r="DA68" s="1" t="str">
        <f t="shared" ca="1" si="11"/>
        <v>R</v>
      </c>
      <c r="DB68" s="1" t="str">
        <f t="shared" ca="1" si="15"/>
        <v>BX</v>
      </c>
      <c r="DD68" s="4" t="str">
        <f>IFERROR(VLOOKUP(CS68,General!R:S,2,FALSE),"")</f>
        <v>F</v>
      </c>
      <c r="DE68" s="4" t="str">
        <f>IFERROR(VLOOKUP(CT68,General!R:S,2,FALSE),"")</f>
        <v>BH</v>
      </c>
      <c r="DF68" s="4" t="str">
        <f>IFERROR(VLOOKUP(CU68,General!R:S,2,FALSE),"")</f>
        <v>BR</v>
      </c>
      <c r="DG68" s="4" t="str">
        <f>IFERROR(VLOOKUP(CV68,General!R:S,2,FALSE),"")</f>
        <v>CB</v>
      </c>
      <c r="DH68" s="4">
        <f ca="1">IF(CS68="",-1,COUNTIF(INDIRECT(DD68&amp;$CQ$10):INDIRECT(DD68&amp;CQ68),"Y"))</f>
        <v>2</v>
      </c>
      <c r="DI68" s="4">
        <f ca="1">IF(CT68="",-1,COUNTIF(INDIRECT(DE68&amp;$CQ$10):INDIRECT(DE68&amp;CQ68),"Y"))</f>
        <v>4</v>
      </c>
      <c r="DJ68" s="4">
        <f ca="1">IF(CU68="",-1,COUNTIF(INDIRECT(DF68&amp;$CQ$10):INDIRECT(DF68&amp;CQ68),"Y"))</f>
        <v>5</v>
      </c>
      <c r="DK68" s="4">
        <f ca="1">IF(CV68="",-1,COUNTIF(INDIRECT(DG68&amp;$CQ$10):INDIRECT(DG68&amp;CQ68),"Y"))</f>
        <v>5</v>
      </c>
      <c r="DL68" s="4" t="str" cm="1">
        <f t="array" aca="1" ref="DL68" ca="1">IFERROR(INDEX($CS$68:$CV$68,_xlfn.AGGREGATE(15,6,COLUMN($CS$68:$CV$68)-COLUMN($CR$68)/($DH$68:$DK$68=MAX($DH$68:$DK$68)),COLUMNS($CS$68:CS68))),"")</f>
        <v>BN</v>
      </c>
      <c r="DM68" s="4" t="str" cm="1">
        <f t="array" aca="1" ref="DM68" ca="1">IFERROR(INDEX($CS$68:$CV$68,_xlfn.AGGREGATE(15,6,COLUMN($CS$68:$CV$68)-COLUMN($CR$68)/($DH$68:$DK$68=MAX($DH$68:$DK$68)),COLUMNS($CS$68:CT68))),"")</f>
        <v>BX</v>
      </c>
      <c r="DN68" s="4" t="str" cm="1">
        <f t="array" aca="1" ref="DN68" ca="1">IFERROR(INDEX($CS$68:$CV$68,_xlfn.AGGREGATE(15,6,COLUMN($CS$68:$CV$68)-COLUMN($CR$68)/($DH$68:$DK$68=MAX($DH$68:$DK$68)),COLUMNS($CS$68:CU68))),"")</f>
        <v/>
      </c>
      <c r="DO68" s="4" t="str" cm="1">
        <f t="array" aca="1" ref="DO68" ca="1">IFERROR(INDEX($CS$68:$CV$68,_xlfn.AGGREGATE(15,6,COLUMN($CS$68:$CV$68)-COLUMN($CR$68)/($DH$68:$DK$68=MAX($DH$68:$DK$68)),COLUMNS($CS$68:CV68))),"")</f>
        <v/>
      </c>
      <c r="DP68" s="1">
        <f t="shared" ca="1" si="12"/>
        <v>2</v>
      </c>
      <c r="DQ68" s="75">
        <f t="shared" ca="1" si="13"/>
        <v>0</v>
      </c>
      <c r="DR68" s="4" t="str">
        <f t="shared" ca="1" si="14"/>
        <v>BX</v>
      </c>
      <c r="DS68" s="1" t="str">
        <f t="shared" si="9"/>
        <v>F68</v>
      </c>
    </row>
    <row r="69" spans="1:123" ht="26.25" customHeight="1" thickBot="1">
      <c r="A69" s="1">
        <v>60</v>
      </c>
      <c r="B69" s="40" t="str">
        <f>'H1 | Hedge 1 | (BTC)1'!B69</f>
        <v/>
      </c>
      <c r="C69" s="41" t="str">
        <f>'H1 | Hedge 1 | (BTC)1'!C69</f>
        <v/>
      </c>
      <c r="D69" s="41" t="str">
        <f>'H1 | Hedge 1 | (BTC)1'!H69</f>
        <v/>
      </c>
      <c r="E69" s="41" t="str">
        <f>'H1 | Hedge 1 | (BTC)1'!O69</f>
        <v/>
      </c>
      <c r="F69" s="41" t="str">
        <f>IF(AH69="","",IF('H1 | Hedge 1 | (BTC)1'!X69="W","Y",IF('H1 | Hedge 1 | (BTC)1'!X69="L","N","")))</f>
        <v/>
      </c>
      <c r="G69" s="41" t="str">
        <f>'H1 | Hedge 1 | (BTC)1'!AM69</f>
        <v/>
      </c>
      <c r="H69" s="41" t="str">
        <f>'H1 | Hedge 1 | (BTC)1'!S69</f>
        <v/>
      </c>
      <c r="I69" s="42" t="str">
        <f>'H1 | Hedge 1 | (BTC)1'!U69</f>
        <v/>
      </c>
      <c r="J69" s="55"/>
      <c r="K69" s="55"/>
      <c r="L69" s="40" t="str">
        <f>'H2 | Hedge 2 | (BDC)2'!B69</f>
        <v/>
      </c>
      <c r="M69" s="41" t="str">
        <f>'H2 | Hedge 2 | (BDC)2'!C69</f>
        <v/>
      </c>
      <c r="N69" s="41" t="str">
        <f>'H2 | Hedge 2 | (BDC)2'!H69</f>
        <v/>
      </c>
      <c r="O69" s="41" t="str">
        <f>'H2 | Hedge 2 | (BDC)2'!O69</f>
        <v/>
      </c>
      <c r="P69" s="41" t="str">
        <f>IF(AH69="","",IF('H2 | Hedge 2 | (BDC)2'!X69="W","Y",IF('H2 | Hedge 2 | (BDC)2'!X69="L","N","")))</f>
        <v/>
      </c>
      <c r="Q69" s="41" t="str">
        <f>'H2 | Hedge 2 | (BDC)2'!AM69</f>
        <v/>
      </c>
      <c r="R69" s="41" t="str">
        <f>'H2 | Hedge 2 | (BDC)2'!S69</f>
        <v/>
      </c>
      <c r="S69" s="42" t="str">
        <f>'H2 | Hedge 2 | (BDC)2'!U69</f>
        <v/>
      </c>
      <c r="T69" s="55"/>
      <c r="U69" s="55"/>
      <c r="V69" s="35" t="str">
        <f>'H3 | Hedge 2 | (BDC)1'!B69</f>
        <v/>
      </c>
      <c r="W69" s="36" t="str">
        <f>'H3 | Hedge 2 | (BDC)1'!C69</f>
        <v/>
      </c>
      <c r="X69" s="36" t="str">
        <f>'H3 | Hedge 2 | (BDC)1'!H69</f>
        <v/>
      </c>
      <c r="Y69" s="36" t="str">
        <f>'H3 | Hedge 2 | (BDC)1'!O69</f>
        <v/>
      </c>
      <c r="Z69" s="36" t="str">
        <f>IF(AH69="","",IF('H3 | Hedge 2 | (BDC)1'!X69="W","Y",IF('H3 | Hedge 2 | (BDC)1'!X69="L","N","")))</f>
        <v/>
      </c>
      <c r="AA69" s="36" t="str">
        <f>'H3 | Hedge 2 | (BDC)1'!AM69</f>
        <v/>
      </c>
      <c r="AB69" s="36" t="str">
        <f>'H3 | Hedge 2 | (BDC)1'!S69</f>
        <v/>
      </c>
      <c r="AC69" s="37" t="str">
        <f>'H3 | Hedge 2 | (BDC)1'!U69</f>
        <v/>
      </c>
      <c r="AD69" s="55"/>
      <c r="AE69" s="55"/>
      <c r="AF69" s="55"/>
      <c r="AG69" s="55"/>
      <c r="AH69" s="127"/>
      <c r="AI69" s="107"/>
      <c r="AJ69" s="105" t="str" cm="1">
        <f t="array" aca="1" ref="AJ69" ca="1">IF(AH68="","",INDIRECT(VLOOKUP(DB69,General!X:Y,2,FALSE)&amp;CQ69))</f>
        <v/>
      </c>
      <c r="AK69" s="71" t="str">
        <f t="shared" si="30"/>
        <v/>
      </c>
      <c r="AL69" s="71" t="str">
        <f>IF(AH68="","",VLOOKUP(DB69,General!U:V,2,FALSE))</f>
        <v/>
      </c>
      <c r="AM69" s="67" t="str" cm="1">
        <f t="array" aca="1" ref="AM69" ca="1">IF(AH68="","",INDIRECT(DB69&amp;CQ69))</f>
        <v/>
      </c>
      <c r="AN69" s="41" t="str">
        <f t="shared" si="27"/>
        <v/>
      </c>
      <c r="AO69" s="41" t="str">
        <f t="shared" si="31"/>
        <v/>
      </c>
      <c r="AP69" s="42" t="str">
        <f t="shared" si="28"/>
        <v/>
      </c>
      <c r="AQ69" s="55"/>
      <c r="AR69" s="55"/>
      <c r="AS69" s="55"/>
      <c r="AT69" s="35" t="str">
        <f>'H4 | Hedge 2 | (BDC)3'!B69</f>
        <v/>
      </c>
      <c r="AU69" s="36" t="str">
        <f>'H4 | Hedge 2 | (BDC)3'!C69</f>
        <v/>
      </c>
      <c r="AV69" s="36" t="str">
        <f>'H4 | Hedge 2 | (BDC)3'!H69</f>
        <v/>
      </c>
      <c r="AW69" s="36" t="str">
        <f>'H4 | Hedge 2 | (BDC)3'!O69</f>
        <v/>
      </c>
      <c r="AX69" s="36" t="str">
        <f>IF(AH69="","",IF('H4 | Hedge 2 | (BDC)3'!X69="W","Y",IF('H4 | Hedge 2 | (BDC)3'!X69="L","N","")))</f>
        <v/>
      </c>
      <c r="AY69" s="36" t="str">
        <f>'H4 | Hedge 2 | (BDC)3'!AM69</f>
        <v/>
      </c>
      <c r="AZ69" s="36" t="str">
        <f>'H4 | Hedge 2 | (BDC)3'!S69</f>
        <v/>
      </c>
      <c r="BA69" s="37" t="str">
        <f>'H4 | Hedge 2 | (BDC)3'!U69</f>
        <v/>
      </c>
      <c r="BB69" s="55"/>
      <c r="BC69" s="55"/>
      <c r="BD69" s="35" t="str">
        <f>'H5 | Hedge 1 | (BTC)2'!B69</f>
        <v/>
      </c>
      <c r="BE69" s="36" t="str">
        <f>'H5 | Hedge 1 | (BTC)2'!C69</f>
        <v/>
      </c>
      <c r="BF69" s="36" t="str">
        <f>'H5 | Hedge 1 | (BTC)2'!H69</f>
        <v/>
      </c>
      <c r="BG69" s="36" t="str">
        <f>'H5 | Hedge 1 | (BTC)2'!O69</f>
        <v/>
      </c>
      <c r="BH69" s="36" t="str">
        <f>IF(AH69="","",IF('H5 | Hedge 1 | (BTC)2'!X69="W","Y",IF('H5 | Hedge 1 | (BTC)2'!X69="L","N","")))</f>
        <v/>
      </c>
      <c r="BI69" s="36" t="str">
        <f>'H5 | Hedge 1 | (BTC)2'!AM69</f>
        <v/>
      </c>
      <c r="BJ69" s="36" t="str">
        <f>'H5 | Hedge 1 | (BTC)2'!S69</f>
        <v/>
      </c>
      <c r="BK69" s="37" t="str">
        <f>'H5 | Hedge 1 | (BTC)2'!U69</f>
        <v/>
      </c>
      <c r="BL69" s="55"/>
      <c r="BM69" s="55"/>
      <c r="BN69" s="35" t="str">
        <f>'H6 | Hedge 1 | (BTC)3'!B69</f>
        <v/>
      </c>
      <c r="BO69" s="36" t="str">
        <f>'H6 | Hedge 1 | (BTC)3'!C69</f>
        <v/>
      </c>
      <c r="BP69" s="36" t="str">
        <f>'H6 | Hedge 1 | (BTC)3'!H69</f>
        <v/>
      </c>
      <c r="BQ69" s="36" t="str">
        <f>'H6 | Hedge 1 | (BTC)3'!O69</f>
        <v/>
      </c>
      <c r="BR69" s="36" t="str">
        <f>IF(AH69="","",IF('H6 | Hedge 1 | (BTC)3'!X69="W","Y",IF('H6 | Hedge 1 | (BTC)3'!X69="L","N","")))</f>
        <v/>
      </c>
      <c r="BS69" s="36" t="str">
        <f>'H6 | Hedge 1 | (BTC)3'!AM69</f>
        <v/>
      </c>
      <c r="BT69" s="36" t="str">
        <f>'H6 | Hedge 1 | (BTC)3'!S69</f>
        <v/>
      </c>
      <c r="BU69" s="37" t="str">
        <f>'H6 | Hedge 1 | (BTC)3'!U69</f>
        <v/>
      </c>
      <c r="BV69" s="55"/>
      <c r="BW69" s="55"/>
      <c r="BX69" s="40" t="str">
        <f>'Hedge 7 | (BM1D)2'!B69</f>
        <v/>
      </c>
      <c r="BY69" s="41" t="str">
        <f>'Hedge 7 | (BM1D)2'!C69</f>
        <v/>
      </c>
      <c r="BZ69" s="41" t="str">
        <f>'Hedge 7 | (BM1D)2'!H69</f>
        <v/>
      </c>
      <c r="CA69" s="41" t="str">
        <f>'Hedge 7 | (BM1D)2'!O69</f>
        <v/>
      </c>
      <c r="CB69" s="41" t="str">
        <f>IF(AH69="","",IF('Hedge 7 | (BM1D)2'!X69="W","Y",IF('Hedge 7 | (BM1D)2'!X69="L","N","")))</f>
        <v/>
      </c>
      <c r="CC69" s="41" t="str">
        <f>'Hedge 7 | (BM1D)2'!AM69</f>
        <v/>
      </c>
      <c r="CD69" s="41" t="str">
        <f>'Hedge 7 | (BM1D)2'!S69</f>
        <v/>
      </c>
      <c r="CE69" s="42" t="str">
        <f>'Hedge 7 | (BM1D)2'!U69</f>
        <v/>
      </c>
      <c r="CF69" s="55"/>
      <c r="CG69" s="55"/>
      <c r="CH69" s="1" t="e">
        <f>IF(AN69="",0,IFERROR(VLOOKUP(AN64&amp;AN65&amp;AN66&amp;AN67&amp;AN68&amp;AN69,General!I:J,2,FALSE),0))+AO68</f>
        <v>#VALUE!</v>
      </c>
      <c r="CI69" s="1">
        <v>-1000</v>
      </c>
      <c r="CJ69" s="1" t="str">
        <f t="shared" si="29"/>
        <v/>
      </c>
      <c r="CK69" s="1" t="str">
        <f t="shared" si="6"/>
        <v/>
      </c>
      <c r="CL69" s="1" t="str">
        <f t="shared" si="7"/>
        <v/>
      </c>
      <c r="CM69" s="1">
        <v>-1000</v>
      </c>
      <c r="CN69" s="1">
        <v>-1000</v>
      </c>
      <c r="CO69" s="1">
        <v>-1000</v>
      </c>
      <c r="CP69" s="1" t="str">
        <f>IF(AH69="","",INDEX($CI$4:$CO$4,MATCH(MAX(CI69:CO69),CI69:CO69,0)))</f>
        <v/>
      </c>
      <c r="CQ69" s="1">
        <v>69</v>
      </c>
      <c r="CR69" s="1">
        <f t="shared" si="16"/>
        <v>64</v>
      </c>
      <c r="CS69" s="4" t="str" cm="1">
        <f t="array" ref="CS69">IFERROR(INDEX($CI$4:$CO$4,_xlfn.AGGREGATE(15,6,COLUMN($CI$4:$CO$4)-COLUMN($CH$1)/($CI$69:$CO$69=MAX($CI$69:$CO$69)),COLUMNS($CO$4:CO4))),"")</f>
        <v>B</v>
      </c>
      <c r="CT69" s="4" t="str" cm="1">
        <f t="array" ref="CT69">IFERROR(INDEX($CI$4:$CO$4,_xlfn.AGGREGATE(15,6,COLUMN($CI$4:$CO$4)-COLUMN($CH$1)/($CI$69:$CO$69=MAX($CI$69:$CO$69)),COLUMNS($CO$4:CP4))),"")</f>
        <v>BD</v>
      </c>
      <c r="CU69" s="4" t="str" cm="1">
        <f t="array" ref="CU69">IFERROR(INDEX($CI$4:$CO$4,_xlfn.AGGREGATE(15,6,COLUMN($CI$4:$CO$4)-COLUMN($CH$1)/($CI$69:$CO$69=MAX($CI$69:$CO$69)),COLUMNS($CO$4:CQ4))),"")</f>
        <v>BN</v>
      </c>
      <c r="CV69" s="4" t="str" cm="1">
        <f t="array" ref="CV69">IFERROR(INDEX($CI$4:$CO$4,_xlfn.AGGREGATE(15,6,COLUMN($CI$4:$CO$4)-COLUMN($CH$1)/($CI$69:$CO$69=MAX($CI$69:$CO$69)),COLUMNS($CO$4:CR4))),"")</f>
        <v>BX</v>
      </c>
      <c r="CW69" s="1" t="str">
        <f t="shared" ca="1" si="10"/>
        <v>BX</v>
      </c>
      <c r="DA69" s="1" t="str">
        <f t="shared" ca="1" si="11"/>
        <v>R</v>
      </c>
      <c r="DB69" s="1" t="str">
        <f t="shared" ca="1" si="15"/>
        <v>BX</v>
      </c>
      <c r="DD69" s="4" t="str">
        <f>IFERROR(VLOOKUP(CS69,General!R:S,2,FALSE),"")</f>
        <v>F</v>
      </c>
      <c r="DE69" s="4" t="str">
        <f>IFERROR(VLOOKUP(CT69,General!R:S,2,FALSE),"")</f>
        <v>BH</v>
      </c>
      <c r="DF69" s="4" t="str">
        <f>IFERROR(VLOOKUP(CU69,General!R:S,2,FALSE),"")</f>
        <v>BR</v>
      </c>
      <c r="DG69" s="4" t="str">
        <f>IFERROR(VLOOKUP(CV69,General!R:S,2,FALSE),"")</f>
        <v>CB</v>
      </c>
      <c r="DH69" s="4">
        <f ca="1">IF(CS69="",-1,COUNTIF(INDIRECT(DD69&amp;$CQ$10):INDIRECT(DD69&amp;CQ69),"Y"))</f>
        <v>2</v>
      </c>
      <c r="DI69" s="4">
        <f ca="1">IF(CT69="",-1,COUNTIF(INDIRECT(DE69&amp;$CQ$10):INDIRECT(DE69&amp;CQ69),"Y"))</f>
        <v>4</v>
      </c>
      <c r="DJ69" s="4">
        <f ca="1">IF(CU69="",-1,COUNTIF(INDIRECT(DF69&amp;$CQ$10):INDIRECT(DF69&amp;CQ69),"Y"))</f>
        <v>5</v>
      </c>
      <c r="DK69" s="4">
        <f ca="1">IF(CV69="",-1,COUNTIF(INDIRECT(DG69&amp;$CQ$10):INDIRECT(DG69&amp;CQ69),"Y"))</f>
        <v>5</v>
      </c>
      <c r="DL69" s="4" t="str" cm="1">
        <f t="array" aca="1" ref="DL69" ca="1">IFERROR(INDEX($CS$69:$CV$69,_xlfn.AGGREGATE(15,6,COLUMN($CS$69:$CV$69)-COLUMN($CR$69)/($DH$69:$DK$69=MAX($DH$69:$DK$69)),COLUMNS($CS$69:CS69))),"")</f>
        <v>BN</v>
      </c>
      <c r="DM69" s="4" t="str" cm="1">
        <f t="array" aca="1" ref="DM69" ca="1">IFERROR(INDEX($CS$69:$CV$69,_xlfn.AGGREGATE(15,6,COLUMN($CS$69:$CV$69)-COLUMN($CR$69)/($DH$69:$DK$69=MAX($DH$69:$DK$69)),COLUMNS($CS$69:CT69))),"")</f>
        <v>BX</v>
      </c>
      <c r="DN69" s="4" t="str" cm="1">
        <f t="array" aca="1" ref="DN69" ca="1">IFERROR(INDEX($CS$69:$CV$69,_xlfn.AGGREGATE(15,6,COLUMN($CS$69:$CV$69)-COLUMN($CR$69)/($DH$69:$DK$69=MAX($DH$69:$DK$69)),COLUMNS($CS$69:CU69))),"")</f>
        <v/>
      </c>
      <c r="DO69" s="4" t="str" cm="1">
        <f t="array" aca="1" ref="DO69" ca="1">IFERROR(INDEX($CS$69:$CV$69,_xlfn.AGGREGATE(15,6,COLUMN($CS$69:$CV$69)-COLUMN($CR$69)/($DH$69:$DK$69=MAX($DH$69:$DK$69)),COLUMNS($CS$69:CV69))),"")</f>
        <v/>
      </c>
      <c r="DP69" s="1">
        <f t="shared" ca="1" si="12"/>
        <v>2</v>
      </c>
      <c r="DQ69" s="75">
        <f t="shared" ca="1" si="13"/>
        <v>0</v>
      </c>
      <c r="DR69" s="4" t="str">
        <f t="shared" ca="1" si="14"/>
        <v>BX</v>
      </c>
      <c r="DS69" s="1" t="str">
        <f t="shared" si="9"/>
        <v>F69</v>
      </c>
    </row>
    <row r="70" spans="1:123" ht="26.25" customHeight="1" thickBot="1">
      <c r="A70" s="1">
        <v>61</v>
      </c>
      <c r="B70" s="35" t="str">
        <f>'H1 | Hedge 1 | (BTC)1'!B70</f>
        <v/>
      </c>
      <c r="C70" s="36" t="str">
        <f>'H1 | Hedge 1 | (BTC)1'!C70</f>
        <v/>
      </c>
      <c r="D70" s="36" t="str">
        <f>'H1 | Hedge 1 | (BTC)1'!H70</f>
        <v/>
      </c>
      <c r="E70" s="36" t="str">
        <f>'H1 | Hedge 1 | (BTC)1'!O70</f>
        <v/>
      </c>
      <c r="F70" s="36" t="str">
        <f>IF(AH70="","",IF('H1 | Hedge 1 | (BTC)1'!X70="W","Y",IF('H1 | Hedge 1 | (BTC)1'!X70="L","N","")))</f>
        <v/>
      </c>
      <c r="G70" s="36" t="str">
        <f>'H1 | Hedge 1 | (BTC)1'!AM70</f>
        <v/>
      </c>
      <c r="H70" s="36" t="str">
        <f>'H1 | Hedge 1 | (BTC)1'!S70</f>
        <v/>
      </c>
      <c r="I70" s="37" t="str">
        <f>'H1 | Hedge 1 | (BTC)1'!U70</f>
        <v/>
      </c>
      <c r="J70" s="55"/>
      <c r="K70" s="55"/>
      <c r="L70" s="35" t="str">
        <f>'H2 | Hedge 2 | (BDC)2'!B70</f>
        <v/>
      </c>
      <c r="M70" s="36" t="str">
        <f>'H2 | Hedge 2 | (BDC)2'!C70</f>
        <v/>
      </c>
      <c r="N70" s="36" t="str">
        <f>'H2 | Hedge 2 | (BDC)2'!H70</f>
        <v/>
      </c>
      <c r="O70" s="36" t="str">
        <f>'H2 | Hedge 2 | (BDC)2'!O70</f>
        <v/>
      </c>
      <c r="P70" s="36" t="str">
        <f>IF(AH70="","",IF('H2 | Hedge 2 | (BDC)2'!X70="W","Y",IF('H2 | Hedge 2 | (BDC)2'!X70="L","N","")))</f>
        <v/>
      </c>
      <c r="Q70" s="36" t="str">
        <f>'H2 | Hedge 2 | (BDC)2'!AM70</f>
        <v/>
      </c>
      <c r="R70" s="36" t="str">
        <f>'H2 | Hedge 2 | (BDC)2'!S70</f>
        <v/>
      </c>
      <c r="S70" s="37" t="str">
        <f>'H2 | Hedge 2 | (BDC)2'!U70</f>
        <v/>
      </c>
      <c r="T70" s="55"/>
      <c r="U70" s="55"/>
      <c r="V70" s="35" t="str">
        <f>'H3 | Hedge 2 | (BDC)1'!B70</f>
        <v/>
      </c>
      <c r="W70" s="36" t="str">
        <f>'H3 | Hedge 2 | (BDC)1'!C70</f>
        <v/>
      </c>
      <c r="X70" s="36" t="str">
        <f>'H3 | Hedge 2 | (BDC)1'!H70</f>
        <v/>
      </c>
      <c r="Y70" s="36" t="str">
        <f>'H3 | Hedge 2 | (BDC)1'!O70</f>
        <v/>
      </c>
      <c r="Z70" s="36" t="str">
        <f>IF(AH70="","",IF('H3 | Hedge 2 | (BDC)1'!X70="W","Y",IF('H3 | Hedge 2 | (BDC)1'!X70="L","N","")))</f>
        <v/>
      </c>
      <c r="AA70" s="36" t="str">
        <f>'H3 | Hedge 2 | (BDC)1'!AM70</f>
        <v/>
      </c>
      <c r="AB70" s="36" t="str">
        <f>'H3 | Hedge 2 | (BDC)1'!S70</f>
        <v/>
      </c>
      <c r="AC70" s="37" t="str">
        <f>'H3 | Hedge 2 | (BDC)1'!U70</f>
        <v/>
      </c>
      <c r="AD70" s="55"/>
      <c r="AE70" s="55"/>
      <c r="AF70" s="55"/>
      <c r="AG70" s="55"/>
      <c r="AH70" s="125"/>
      <c r="AI70" s="107"/>
      <c r="AJ70" s="109" t="str" cm="1">
        <f t="array" aca="1" ref="AJ70" ca="1">IF(AH69="","",INDIRECT(VLOOKUP(DB70,General!X:Y,2,FALSE)&amp;CQ70))</f>
        <v/>
      </c>
      <c r="AK70" s="65" t="str">
        <f t="shared" si="30"/>
        <v/>
      </c>
      <c r="AL70" s="65" t="str">
        <f>IF(AH69="","",VLOOKUP(DB70,General!U:V,2,FALSE))</f>
        <v/>
      </c>
      <c r="AM70" s="66" t="str" cm="1">
        <f t="array" aca="1" ref="AM70" ca="1">IF(AH69="","",INDIRECT(DB70&amp;CQ70))</f>
        <v/>
      </c>
      <c r="AN70" s="36" t="str">
        <f t="shared" si="27"/>
        <v/>
      </c>
      <c r="AO70" s="36" t="str">
        <f t="shared" si="31"/>
        <v/>
      </c>
      <c r="AP70" s="37" t="str">
        <f t="shared" si="28"/>
        <v/>
      </c>
      <c r="AQ70" s="55"/>
      <c r="AR70" s="55"/>
      <c r="AS70" s="55"/>
      <c r="AT70" s="35" t="str">
        <f>'H4 | Hedge 2 | (BDC)3'!B70</f>
        <v/>
      </c>
      <c r="AU70" s="36" t="str">
        <f>'H4 | Hedge 2 | (BDC)3'!C70</f>
        <v/>
      </c>
      <c r="AV70" s="36" t="str">
        <f>'H4 | Hedge 2 | (BDC)3'!H70</f>
        <v/>
      </c>
      <c r="AW70" s="36" t="str">
        <f>'H4 | Hedge 2 | (BDC)3'!O70</f>
        <v/>
      </c>
      <c r="AX70" s="36" t="str">
        <f>IF(AH70="","",IF('H4 | Hedge 2 | (BDC)3'!X70="W","Y",IF('H4 | Hedge 2 | (BDC)3'!X70="L","N","")))</f>
        <v/>
      </c>
      <c r="AY70" s="36" t="str">
        <f>'H4 | Hedge 2 | (BDC)3'!AM70</f>
        <v/>
      </c>
      <c r="AZ70" s="36" t="str">
        <f>'H4 | Hedge 2 | (BDC)3'!S70</f>
        <v/>
      </c>
      <c r="BA70" s="37" t="str">
        <f>'H4 | Hedge 2 | (BDC)3'!U70</f>
        <v/>
      </c>
      <c r="BB70" s="55"/>
      <c r="BC70" s="55"/>
      <c r="BD70" s="35" t="str">
        <f>'H5 | Hedge 1 | (BTC)2'!B70</f>
        <v/>
      </c>
      <c r="BE70" s="36" t="str">
        <f>'H5 | Hedge 1 | (BTC)2'!C70</f>
        <v/>
      </c>
      <c r="BF70" s="36" t="str">
        <f>'H5 | Hedge 1 | (BTC)2'!H70</f>
        <v/>
      </c>
      <c r="BG70" s="36" t="str">
        <f>'H5 | Hedge 1 | (BTC)2'!O70</f>
        <v/>
      </c>
      <c r="BH70" s="36" t="str">
        <f>IF(AH70="","",IF('H5 | Hedge 1 | (BTC)2'!X70="W","Y",IF('H5 | Hedge 1 | (BTC)2'!X70="L","N","")))</f>
        <v/>
      </c>
      <c r="BI70" s="36" t="str">
        <f>'H5 | Hedge 1 | (BTC)2'!AM70</f>
        <v/>
      </c>
      <c r="BJ70" s="36" t="str">
        <f>'H5 | Hedge 1 | (BTC)2'!S70</f>
        <v/>
      </c>
      <c r="BK70" s="37" t="str">
        <f>'H5 | Hedge 1 | (BTC)2'!U70</f>
        <v/>
      </c>
      <c r="BL70" s="55"/>
      <c r="BM70" s="55"/>
      <c r="BN70" s="35" t="str">
        <f>'H6 | Hedge 1 | (BTC)3'!B70</f>
        <v/>
      </c>
      <c r="BO70" s="36" t="str">
        <f>'H6 | Hedge 1 | (BTC)3'!C70</f>
        <v/>
      </c>
      <c r="BP70" s="36" t="str">
        <f>'H6 | Hedge 1 | (BTC)3'!H70</f>
        <v/>
      </c>
      <c r="BQ70" s="36" t="str">
        <f>'H6 | Hedge 1 | (BTC)3'!O70</f>
        <v/>
      </c>
      <c r="BR70" s="36" t="str">
        <f>IF(AH70="","",IF('H6 | Hedge 1 | (BTC)3'!X70="W","Y",IF('H6 | Hedge 1 | (BTC)3'!X70="L","N","")))</f>
        <v/>
      </c>
      <c r="BS70" s="36" t="str">
        <f>'H6 | Hedge 1 | (BTC)3'!AM70</f>
        <v/>
      </c>
      <c r="BT70" s="36" t="str">
        <f>'H6 | Hedge 1 | (BTC)3'!S70</f>
        <v/>
      </c>
      <c r="BU70" s="37" t="str">
        <f>'H6 | Hedge 1 | (BTC)3'!U70</f>
        <v/>
      </c>
      <c r="BV70" s="55"/>
      <c r="BW70" s="55"/>
      <c r="BX70" s="35" t="str">
        <f>'Hedge 7 | (BM1D)2'!B70</f>
        <v/>
      </c>
      <c r="BY70" s="36" t="str">
        <f>'Hedge 7 | (BM1D)2'!C70</f>
        <v/>
      </c>
      <c r="BZ70" s="36" t="str">
        <f>'Hedge 7 | (BM1D)2'!H70</f>
        <v/>
      </c>
      <c r="CA70" s="36" t="str">
        <f>'Hedge 7 | (BM1D)2'!O70</f>
        <v/>
      </c>
      <c r="CB70" s="36" t="str">
        <f>IF(AH70="","",IF('Hedge 7 | (BM1D)2'!X70="W","Y",IF('Hedge 7 | (BM1D)2'!X70="L","N","")))</f>
        <v/>
      </c>
      <c r="CC70" s="36" t="str">
        <f>'Hedge 7 | (BM1D)2'!AM70</f>
        <v/>
      </c>
      <c r="CD70" s="36" t="str">
        <f>'Hedge 7 | (BM1D)2'!S70</f>
        <v/>
      </c>
      <c r="CE70" s="37" t="str">
        <f>'Hedge 7 | (BM1D)2'!U70</f>
        <v/>
      </c>
      <c r="CF70" s="55"/>
      <c r="CG70" s="55"/>
      <c r="CH70" s="1" t="e">
        <f>IF(AN70="",0,IFERROR(VLOOKUP(AN65&amp;AN66&amp;AN67&amp;AN68&amp;AN69&amp;AN70,General!I:J,2,FALSE),0))+AO69</f>
        <v>#VALUE!</v>
      </c>
      <c r="CI70" s="1">
        <v>-1000</v>
      </c>
      <c r="CJ70" s="1" t="str">
        <f t="shared" si="29"/>
        <v/>
      </c>
      <c r="CK70" s="1" t="str">
        <f t="shared" si="6"/>
        <v/>
      </c>
      <c r="CL70" s="1" t="str">
        <f t="shared" si="7"/>
        <v/>
      </c>
      <c r="CM70" s="1">
        <v>-1000</v>
      </c>
      <c r="CN70" s="1">
        <v>-1000</v>
      </c>
      <c r="CO70" s="1">
        <v>-1000</v>
      </c>
      <c r="CP70" s="1" t="str">
        <f t="shared" ref="CP70" ca="1" si="42">CW69</f>
        <v>BX</v>
      </c>
      <c r="CQ70" s="1">
        <v>70</v>
      </c>
      <c r="CR70" s="1">
        <f t="shared" si="16"/>
        <v>65</v>
      </c>
      <c r="CS70" s="4" t="str" cm="1">
        <f t="array" ref="CS70">IFERROR(INDEX($CI$4:$CO$4,_xlfn.AGGREGATE(15,6,COLUMN($CI$4:$CO$4)-COLUMN($CH$1)/($CI$70:$CO$70=MAX($CI$70:$CO$70)),COLUMNS($CO$4:CO4))),"")</f>
        <v>B</v>
      </c>
      <c r="CT70" s="4" t="str" cm="1">
        <f t="array" ref="CT70">IFERROR(INDEX($CI$4:$CO$4,_xlfn.AGGREGATE(15,6,COLUMN($CI$4:$CO$4)-COLUMN($CH$1)/($CI$70:$CO$70=MAX($CI$70:$CO$70)),COLUMNS($CO$4:CP4))),"")</f>
        <v>BD</v>
      </c>
      <c r="CU70" s="4" t="str" cm="1">
        <f t="array" ref="CU70">IFERROR(INDEX($CI$4:$CO$4,_xlfn.AGGREGATE(15,6,COLUMN($CI$4:$CO$4)-COLUMN($CH$1)/($CI$70:$CO$70=MAX($CI$70:$CO$70)),COLUMNS($CO$4:CQ4))),"")</f>
        <v>BN</v>
      </c>
      <c r="CV70" s="4" t="str" cm="1">
        <f t="array" ref="CV70">IFERROR(INDEX($CI$4:$CO$4,_xlfn.AGGREGATE(15,6,COLUMN($CI$4:$CO$4)-COLUMN($CH$1)/($CI$70:$CO$70=MAX($CI$70:$CO$70)),COLUMNS($CO$4:CR4))),"")</f>
        <v>BX</v>
      </c>
      <c r="CW70" s="1" t="str">
        <f t="shared" ca="1" si="10"/>
        <v>BX</v>
      </c>
      <c r="DA70" s="1" t="str">
        <f t="shared" ca="1" si="11"/>
        <v>R</v>
      </c>
      <c r="DB70" s="1" t="str">
        <f t="shared" ca="1" si="15"/>
        <v>BX</v>
      </c>
      <c r="DD70" s="4" t="str">
        <f>IFERROR(VLOOKUP(CS70,General!R:S,2,FALSE),"")</f>
        <v>F</v>
      </c>
      <c r="DE70" s="4" t="str">
        <f>IFERROR(VLOOKUP(CT70,General!R:S,2,FALSE),"")</f>
        <v>BH</v>
      </c>
      <c r="DF70" s="4" t="str">
        <f>IFERROR(VLOOKUP(CU70,General!R:S,2,FALSE),"")</f>
        <v>BR</v>
      </c>
      <c r="DG70" s="4" t="str">
        <f>IFERROR(VLOOKUP(CV70,General!R:S,2,FALSE),"")</f>
        <v>CB</v>
      </c>
      <c r="DH70" s="4">
        <f ca="1">IF(CS70="",-1,COUNTIF(INDIRECT(DD70&amp;$CQ$10):INDIRECT(DD70&amp;CQ70),"Y"))</f>
        <v>2</v>
      </c>
      <c r="DI70" s="4">
        <f ca="1">IF(CT70="",-1,COUNTIF(INDIRECT(DE70&amp;$CQ$10):INDIRECT(DE70&amp;CQ70),"Y"))</f>
        <v>4</v>
      </c>
      <c r="DJ70" s="4">
        <f ca="1">IF(CU70="",-1,COUNTIF(INDIRECT(DF70&amp;$CQ$10):INDIRECT(DF70&amp;CQ70),"Y"))</f>
        <v>5</v>
      </c>
      <c r="DK70" s="4">
        <f ca="1">IF(CV70="",-1,COUNTIF(INDIRECT(DG70&amp;$CQ$10):INDIRECT(DG70&amp;CQ70),"Y"))</f>
        <v>5</v>
      </c>
      <c r="DL70" s="4" t="str" cm="1">
        <f t="array" aca="1" ref="DL70" ca="1">IFERROR(INDEX($CS$70:$CV$70,_xlfn.AGGREGATE(15,6,COLUMN($CS$70:$CV$70)-COLUMN($CR$70)/($DH$70:$DK$70=MAX($DH$70:$DK$70)),COLUMNS($CS$70:CS70))),"")</f>
        <v>BN</v>
      </c>
      <c r="DM70" s="4" t="str" cm="1">
        <f t="array" aca="1" ref="DM70" ca="1">IFERROR(INDEX($CS$70:$CV$70,_xlfn.AGGREGATE(15,6,COLUMN($CS$70:$CV$70)-COLUMN($CR$70)/($DH$70:$DK$70=MAX($DH$70:$DK$70)),COLUMNS($CS$70:CT70))),"")</f>
        <v>BX</v>
      </c>
      <c r="DN70" s="4" t="str" cm="1">
        <f t="array" aca="1" ref="DN70" ca="1">IFERROR(INDEX($CS$70:$CV$70,_xlfn.AGGREGATE(15,6,COLUMN($CS$70:$CV$70)-COLUMN($CR$70)/($DH$70:$DK$70=MAX($DH$70:$DK$70)),COLUMNS($CS$70:CU70))),"")</f>
        <v/>
      </c>
      <c r="DO70" s="4" t="str" cm="1">
        <f t="array" aca="1" ref="DO70" ca="1">IFERROR(INDEX($CS$70:$CV$70,_xlfn.AGGREGATE(15,6,COLUMN($CS$70:$CV$70)-COLUMN($CR$70)/($DH$70:$DK$70=MAX($DH$70:$DK$70)),COLUMNS($CS$70:CV70))),"")</f>
        <v/>
      </c>
      <c r="DP70" s="1">
        <f t="shared" ca="1" si="12"/>
        <v>2</v>
      </c>
      <c r="DQ70" s="75">
        <f t="shared" ca="1" si="13"/>
        <v>0</v>
      </c>
      <c r="DR70" s="4" t="str">
        <f t="shared" ca="1" si="14"/>
        <v>BX</v>
      </c>
      <c r="DS70" s="1" t="str">
        <f t="shared" si="9"/>
        <v>F70</v>
      </c>
    </row>
    <row r="71" spans="1:123" ht="26.25" customHeight="1" thickBot="1">
      <c r="A71" s="1">
        <v>62</v>
      </c>
      <c r="B71" s="38" t="str">
        <f>'H1 | Hedge 1 | (BTC)1'!B71</f>
        <v/>
      </c>
      <c r="C71" s="25" t="str">
        <f>'H1 | Hedge 1 | (BTC)1'!C71</f>
        <v/>
      </c>
      <c r="D71" s="25" t="str">
        <f>'H1 | Hedge 1 | (BTC)1'!H71</f>
        <v/>
      </c>
      <c r="E71" s="25" t="str">
        <f>'H1 | Hedge 1 | (BTC)1'!O71</f>
        <v/>
      </c>
      <c r="F71" s="25" t="str">
        <f>IF(AH71="","",IF('H1 | Hedge 1 | (BTC)1'!X71="W","Y",IF('H1 | Hedge 1 | (BTC)1'!X71="L","N","")))</f>
        <v/>
      </c>
      <c r="G71" s="25" t="str">
        <f>'H1 | Hedge 1 | (BTC)1'!AM71</f>
        <v/>
      </c>
      <c r="H71" s="25" t="str">
        <f>'H1 | Hedge 1 | (BTC)1'!S71</f>
        <v/>
      </c>
      <c r="I71" s="39" t="str">
        <f>'H1 | Hedge 1 | (BTC)1'!U71</f>
        <v/>
      </c>
      <c r="J71" s="55"/>
      <c r="K71" s="55"/>
      <c r="L71" s="38" t="str">
        <f>'H2 | Hedge 2 | (BDC)2'!B71</f>
        <v/>
      </c>
      <c r="M71" s="25" t="str">
        <f>'H2 | Hedge 2 | (BDC)2'!C71</f>
        <v/>
      </c>
      <c r="N71" s="25" t="str">
        <f>'H2 | Hedge 2 | (BDC)2'!H71</f>
        <v/>
      </c>
      <c r="O71" s="25" t="str">
        <f>'H2 | Hedge 2 | (BDC)2'!O71</f>
        <v/>
      </c>
      <c r="P71" s="25" t="str">
        <f>IF(AH71="","",IF('H2 | Hedge 2 | (BDC)2'!X71="W","Y",IF('H2 | Hedge 2 | (BDC)2'!X71="L","N","")))</f>
        <v/>
      </c>
      <c r="Q71" s="25" t="str">
        <f>'H2 | Hedge 2 | (BDC)2'!AM71</f>
        <v/>
      </c>
      <c r="R71" s="25" t="str">
        <f>'H2 | Hedge 2 | (BDC)2'!S71</f>
        <v/>
      </c>
      <c r="S71" s="39" t="str">
        <f>'H2 | Hedge 2 | (BDC)2'!U71</f>
        <v/>
      </c>
      <c r="T71" s="55"/>
      <c r="U71" s="55"/>
      <c r="V71" s="35" t="str">
        <f>'H3 | Hedge 2 | (BDC)1'!B71</f>
        <v/>
      </c>
      <c r="W71" s="36" t="str">
        <f>'H3 | Hedge 2 | (BDC)1'!C71</f>
        <v/>
      </c>
      <c r="X71" s="36" t="str">
        <f>'H3 | Hedge 2 | (BDC)1'!H71</f>
        <v/>
      </c>
      <c r="Y71" s="36" t="str">
        <f>'H3 | Hedge 2 | (BDC)1'!O71</f>
        <v/>
      </c>
      <c r="Z71" s="36" t="str">
        <f>IF(AH71="","",IF('H3 | Hedge 2 | (BDC)1'!X71="W","Y",IF('H3 | Hedge 2 | (BDC)1'!X71="L","N","")))</f>
        <v/>
      </c>
      <c r="AA71" s="36" t="str">
        <f>'H3 | Hedge 2 | (BDC)1'!AM71</f>
        <v/>
      </c>
      <c r="AB71" s="36" t="str">
        <f>'H3 | Hedge 2 | (BDC)1'!S71</f>
        <v/>
      </c>
      <c r="AC71" s="37" t="str">
        <f>'H3 | Hedge 2 | (BDC)1'!U71</f>
        <v/>
      </c>
      <c r="AD71" s="55"/>
      <c r="AE71" s="55"/>
      <c r="AF71" s="55"/>
      <c r="AG71" s="55"/>
      <c r="AH71" s="126"/>
      <c r="AI71" s="107"/>
      <c r="AJ71" s="104" t="str" cm="1">
        <f t="array" aca="1" ref="AJ71" ca="1">IF(AH70="","",INDIRECT(VLOOKUP(DB71,General!X:Y,2,FALSE)&amp;CQ71))</f>
        <v/>
      </c>
      <c r="AK71" s="70" t="str">
        <f t="shared" si="30"/>
        <v/>
      </c>
      <c r="AL71" s="70" t="str">
        <f>IF(AH70="","",VLOOKUP(DB71,General!U:V,2,FALSE))</f>
        <v/>
      </c>
      <c r="AM71" s="64" t="str" cm="1">
        <f t="array" aca="1" ref="AM71" ca="1">IF(AH70="","",INDIRECT(DB71&amp;CQ71))</f>
        <v/>
      </c>
      <c r="AN71" s="25" t="str">
        <f t="shared" si="27"/>
        <v/>
      </c>
      <c r="AO71" s="25" t="str">
        <f t="shared" si="31"/>
        <v/>
      </c>
      <c r="AP71" s="39" t="str">
        <f t="shared" si="28"/>
        <v/>
      </c>
      <c r="AQ71" s="55"/>
      <c r="AR71" s="55"/>
      <c r="AS71" s="55"/>
      <c r="AT71" s="35" t="str">
        <f>'H4 | Hedge 2 | (BDC)3'!B71</f>
        <v/>
      </c>
      <c r="AU71" s="36" t="str">
        <f>'H4 | Hedge 2 | (BDC)3'!C71</f>
        <v/>
      </c>
      <c r="AV71" s="36" t="str">
        <f>'H4 | Hedge 2 | (BDC)3'!H71</f>
        <v/>
      </c>
      <c r="AW71" s="36" t="str">
        <f>'H4 | Hedge 2 | (BDC)3'!O71</f>
        <v/>
      </c>
      <c r="AX71" s="36" t="str">
        <f>IF(AH71="","",IF('H4 | Hedge 2 | (BDC)3'!X71="W","Y",IF('H4 | Hedge 2 | (BDC)3'!X71="L","N","")))</f>
        <v/>
      </c>
      <c r="AY71" s="36" t="str">
        <f>'H4 | Hedge 2 | (BDC)3'!AM71</f>
        <v/>
      </c>
      <c r="AZ71" s="36" t="str">
        <f>'H4 | Hedge 2 | (BDC)3'!S71</f>
        <v/>
      </c>
      <c r="BA71" s="37" t="str">
        <f>'H4 | Hedge 2 | (BDC)3'!U71</f>
        <v/>
      </c>
      <c r="BB71" s="55"/>
      <c r="BC71" s="55"/>
      <c r="BD71" s="35" t="str">
        <f>'H5 | Hedge 1 | (BTC)2'!B71</f>
        <v/>
      </c>
      <c r="BE71" s="36" t="str">
        <f>'H5 | Hedge 1 | (BTC)2'!C71</f>
        <v/>
      </c>
      <c r="BF71" s="36" t="str">
        <f>'H5 | Hedge 1 | (BTC)2'!H71</f>
        <v/>
      </c>
      <c r="BG71" s="36" t="str">
        <f>'H5 | Hedge 1 | (BTC)2'!O71</f>
        <v/>
      </c>
      <c r="BH71" s="36" t="str">
        <f>IF(AH71="","",IF('H5 | Hedge 1 | (BTC)2'!X71="W","Y",IF('H5 | Hedge 1 | (BTC)2'!X71="L","N","")))</f>
        <v/>
      </c>
      <c r="BI71" s="36" t="str">
        <f>'H5 | Hedge 1 | (BTC)2'!AM71</f>
        <v/>
      </c>
      <c r="BJ71" s="36" t="str">
        <f>'H5 | Hedge 1 | (BTC)2'!S71</f>
        <v/>
      </c>
      <c r="BK71" s="37" t="str">
        <f>'H5 | Hedge 1 | (BTC)2'!U71</f>
        <v/>
      </c>
      <c r="BL71" s="55"/>
      <c r="BM71" s="55"/>
      <c r="BN71" s="35" t="str">
        <f>'H6 | Hedge 1 | (BTC)3'!B71</f>
        <v/>
      </c>
      <c r="BO71" s="36" t="str">
        <f>'H6 | Hedge 1 | (BTC)3'!C71</f>
        <v/>
      </c>
      <c r="BP71" s="36" t="str">
        <f>'H6 | Hedge 1 | (BTC)3'!H71</f>
        <v/>
      </c>
      <c r="BQ71" s="36" t="str">
        <f>'H6 | Hedge 1 | (BTC)3'!O71</f>
        <v/>
      </c>
      <c r="BR71" s="36" t="str">
        <f>IF(AH71="","",IF('H6 | Hedge 1 | (BTC)3'!X71="W","Y",IF('H6 | Hedge 1 | (BTC)3'!X71="L","N","")))</f>
        <v/>
      </c>
      <c r="BS71" s="36" t="str">
        <f>'H6 | Hedge 1 | (BTC)3'!AM71</f>
        <v/>
      </c>
      <c r="BT71" s="36" t="str">
        <f>'H6 | Hedge 1 | (BTC)3'!S71</f>
        <v/>
      </c>
      <c r="BU71" s="37" t="str">
        <f>'H6 | Hedge 1 | (BTC)3'!U71</f>
        <v/>
      </c>
      <c r="BV71" s="55"/>
      <c r="BW71" s="55"/>
      <c r="BX71" s="38" t="str">
        <f>'Hedge 7 | (BM1D)2'!B71</f>
        <v/>
      </c>
      <c r="BY71" s="25" t="str">
        <f>'Hedge 7 | (BM1D)2'!C71</f>
        <v/>
      </c>
      <c r="BZ71" s="25" t="str">
        <f>'Hedge 7 | (BM1D)2'!H71</f>
        <v/>
      </c>
      <c r="CA71" s="25" t="str">
        <f>'Hedge 7 | (BM1D)2'!O71</f>
        <v/>
      </c>
      <c r="CB71" s="25" t="str">
        <f>IF(AH71="","",IF('Hedge 7 | (BM1D)2'!X71="W","Y",IF('Hedge 7 | (BM1D)2'!X71="L","N","")))</f>
        <v/>
      </c>
      <c r="CC71" s="25" t="str">
        <f>'Hedge 7 | (BM1D)2'!AM71</f>
        <v/>
      </c>
      <c r="CD71" s="25" t="str">
        <f>'Hedge 7 | (BM1D)2'!S71</f>
        <v/>
      </c>
      <c r="CE71" s="39" t="str">
        <f>'Hedge 7 | (BM1D)2'!U71</f>
        <v/>
      </c>
      <c r="CF71" s="55"/>
      <c r="CG71" s="55"/>
      <c r="CH71" s="1" t="e">
        <f>IF(AN71="",0,IFERROR(VLOOKUP(AN66&amp;AN67&amp;AN68&amp;AN69&amp;AN70&amp;AN71,General!I:J,2,FALSE),0))+AO70</f>
        <v>#VALUE!</v>
      </c>
      <c r="CI71" s="1">
        <v>-1000</v>
      </c>
      <c r="CJ71" s="1" t="str">
        <f t="shared" si="29"/>
        <v/>
      </c>
      <c r="CK71" s="1" t="str">
        <f t="shared" si="6"/>
        <v/>
      </c>
      <c r="CL71" s="1" t="str">
        <f t="shared" si="7"/>
        <v/>
      </c>
      <c r="CM71" s="1">
        <v>-1000</v>
      </c>
      <c r="CN71" s="1">
        <v>-1000</v>
      </c>
      <c r="CO71" s="1">
        <v>-1000</v>
      </c>
      <c r="CP71" s="1" t="str">
        <f t="shared" ref="CP71:CP73" ca="1" si="43">CP70</f>
        <v>BX</v>
      </c>
      <c r="CQ71" s="1">
        <v>71</v>
      </c>
      <c r="CR71" s="1">
        <f t="shared" si="16"/>
        <v>66</v>
      </c>
      <c r="CS71" s="4" t="str" cm="1">
        <f t="array" ref="CS71">IFERROR(INDEX($CI$4:$CO$4,_xlfn.AGGREGATE(15,6,COLUMN($CI$4:$CO$4)-COLUMN($CH$1)/($CI$71:$CO$71=MAX($CI$71:$CO$71)),COLUMNS($CO$4:CO4))),"")</f>
        <v>B</v>
      </c>
      <c r="CT71" s="4" t="str" cm="1">
        <f t="array" ref="CT71">IFERROR(INDEX($CI$4:$CO$4,_xlfn.AGGREGATE(15,6,COLUMN($CI$4:$CO$4)-COLUMN($CH$1)/($CI$71:$CO$71=MAX($CI$71:$CO$71)),COLUMNS($CO$4:CP4))),"")</f>
        <v>BD</v>
      </c>
      <c r="CU71" s="4" t="str" cm="1">
        <f t="array" ref="CU71">IFERROR(INDEX($CI$4:$CO$4,_xlfn.AGGREGATE(15,6,COLUMN($CI$4:$CO$4)-COLUMN($CH$1)/($CI$71:$CO$71=MAX($CI$71:$CO$71)),COLUMNS($CO$4:CQ4))),"")</f>
        <v>BN</v>
      </c>
      <c r="CV71" s="4" t="str" cm="1">
        <f t="array" ref="CV71">IFERROR(INDEX($CI$4:$CO$4,_xlfn.AGGREGATE(15,6,COLUMN($CI$4:$CO$4)-COLUMN($CH$1)/($CI$71:$CO$71=MAX($CI$71:$CO$71)),COLUMNS($CO$4:CR4))),"")</f>
        <v>BX</v>
      </c>
      <c r="CW71" s="1" t="str">
        <f t="shared" ca="1" si="10"/>
        <v>BX</v>
      </c>
      <c r="DA71" s="1" t="str">
        <f t="shared" ca="1" si="11"/>
        <v>R</v>
      </c>
      <c r="DB71" s="1" t="str">
        <f t="shared" ca="1" si="15"/>
        <v>BX</v>
      </c>
      <c r="DC71" s="1">
        <f>IF(DC66=4,1,DC66+1)</f>
        <v>1</v>
      </c>
      <c r="DD71" s="4" t="str">
        <f>IFERROR(VLOOKUP(CS71,General!R:S,2,FALSE),"")</f>
        <v>F</v>
      </c>
      <c r="DE71" s="4" t="str">
        <f>IFERROR(VLOOKUP(CT71,General!R:S,2,FALSE),"")</f>
        <v>BH</v>
      </c>
      <c r="DF71" s="4" t="str">
        <f>IFERROR(VLOOKUP(CU71,General!R:S,2,FALSE),"")</f>
        <v>BR</v>
      </c>
      <c r="DG71" s="4" t="str">
        <f>IFERROR(VLOOKUP(CV71,General!R:S,2,FALSE),"")</f>
        <v>CB</v>
      </c>
      <c r="DH71" s="4">
        <f ca="1">IF(CS71="",-1,COUNTIF(INDIRECT(DD71&amp;$CQ$10):INDIRECT(DD71&amp;CQ71),"Y"))</f>
        <v>2</v>
      </c>
      <c r="DI71" s="4">
        <f ca="1">IF(CT71="",-1,COUNTIF(INDIRECT(DE71&amp;$CQ$10):INDIRECT(DE71&amp;CQ71),"Y"))</f>
        <v>4</v>
      </c>
      <c r="DJ71" s="4">
        <f ca="1">IF(CU71="",-1,COUNTIF(INDIRECT(DF71&amp;$CQ$10):INDIRECT(DF71&amp;CQ71),"Y"))</f>
        <v>5</v>
      </c>
      <c r="DK71" s="4">
        <f ca="1">IF(CV71="",-1,COUNTIF(INDIRECT(DG71&amp;$CQ$10):INDIRECT(DG71&amp;CQ71),"Y"))</f>
        <v>5</v>
      </c>
      <c r="DL71" s="4" t="str" cm="1">
        <f t="array" aca="1" ref="DL71" ca="1">IFERROR(INDEX($CS$71:$CV$71,_xlfn.AGGREGATE(15,6,COLUMN($CS$71:$CV$71)-COLUMN($CR$71)/($DH$71:$DK$71=MAX($DH$71:$DK$71)),COLUMNS($CS$71:CS71))),"")</f>
        <v>BN</v>
      </c>
      <c r="DM71" s="4" t="str" cm="1">
        <f t="array" aca="1" ref="DM71" ca="1">IFERROR(INDEX($CS$71:$CV$71,_xlfn.AGGREGATE(15,6,COLUMN($CS$71:$CV$71)-COLUMN($CR$71)/($DH$71:$DK$71=MAX($DH$71:$DK$71)),COLUMNS($CS$71:CT71))),"")</f>
        <v>BX</v>
      </c>
      <c r="DN71" s="4" t="str" cm="1">
        <f t="array" aca="1" ref="DN71" ca="1">IFERROR(INDEX($CS$71:$CV$71,_xlfn.AGGREGATE(15,6,COLUMN($CS$71:$CV$71)-COLUMN($CR$71)/($DH$71:$DK$71=MAX($DH$71:$DK$71)),COLUMNS($CS$71:CU71))),"")</f>
        <v/>
      </c>
      <c r="DO71" s="4" t="str" cm="1">
        <f t="array" aca="1" ref="DO71" ca="1">IFERROR(INDEX($CS$71:$CV$71,_xlfn.AGGREGATE(15,6,COLUMN($CS$71:$CV$71)-COLUMN($CR$71)/($DH$71:$DK$71=MAX($DH$71:$DK$71)),COLUMNS($CS$71:CV71))),"")</f>
        <v/>
      </c>
      <c r="DP71" s="1">
        <f t="shared" ca="1" si="12"/>
        <v>2</v>
      </c>
      <c r="DQ71" s="75">
        <f t="shared" ca="1" si="13"/>
        <v>1</v>
      </c>
      <c r="DR71" s="4" t="str">
        <f t="shared" ca="1" si="14"/>
        <v>BX</v>
      </c>
      <c r="DS71" s="1" t="str">
        <f t="shared" si="9"/>
        <v>F71</v>
      </c>
    </row>
    <row r="72" spans="1:123" ht="26.25" customHeight="1" thickBot="1">
      <c r="A72" s="1">
        <v>63</v>
      </c>
      <c r="B72" s="38" t="str">
        <f>'H1 | Hedge 1 | (BTC)1'!B72</f>
        <v/>
      </c>
      <c r="C72" s="25" t="str">
        <f>'H1 | Hedge 1 | (BTC)1'!C72</f>
        <v/>
      </c>
      <c r="D72" s="25" t="str">
        <f>'H1 | Hedge 1 | (BTC)1'!H72</f>
        <v/>
      </c>
      <c r="E72" s="25" t="str">
        <f>'H1 | Hedge 1 | (BTC)1'!O72</f>
        <v/>
      </c>
      <c r="F72" s="25" t="str">
        <f>IF(AH72="","",IF('H1 | Hedge 1 | (BTC)1'!X72="W","Y",IF('H1 | Hedge 1 | (BTC)1'!X72="L","N","")))</f>
        <v/>
      </c>
      <c r="G72" s="25" t="str">
        <f>'H1 | Hedge 1 | (BTC)1'!AM72</f>
        <v/>
      </c>
      <c r="H72" s="25" t="str">
        <f>'H1 | Hedge 1 | (BTC)1'!S72</f>
        <v/>
      </c>
      <c r="I72" s="39" t="str">
        <f>'H1 | Hedge 1 | (BTC)1'!U72</f>
        <v/>
      </c>
      <c r="J72" s="55"/>
      <c r="K72" s="55"/>
      <c r="L72" s="38" t="str">
        <f>'H2 | Hedge 2 | (BDC)2'!B72</f>
        <v/>
      </c>
      <c r="M72" s="25" t="str">
        <f>'H2 | Hedge 2 | (BDC)2'!C72</f>
        <v/>
      </c>
      <c r="N72" s="25" t="str">
        <f>'H2 | Hedge 2 | (BDC)2'!H72</f>
        <v/>
      </c>
      <c r="O72" s="25" t="str">
        <f>'H2 | Hedge 2 | (BDC)2'!O72</f>
        <v/>
      </c>
      <c r="P72" s="25" t="str">
        <f>IF(AH72="","",IF('H2 | Hedge 2 | (BDC)2'!X72="W","Y",IF('H2 | Hedge 2 | (BDC)2'!X72="L","N","")))</f>
        <v/>
      </c>
      <c r="Q72" s="25" t="str">
        <f>'H2 | Hedge 2 | (BDC)2'!AM72</f>
        <v/>
      </c>
      <c r="R72" s="25" t="str">
        <f>'H2 | Hedge 2 | (BDC)2'!S72</f>
        <v/>
      </c>
      <c r="S72" s="39" t="str">
        <f>'H2 | Hedge 2 | (BDC)2'!U72</f>
        <v/>
      </c>
      <c r="T72" s="55"/>
      <c r="U72" s="55"/>
      <c r="V72" s="35" t="str">
        <f>'H3 | Hedge 2 | (BDC)1'!B72</f>
        <v/>
      </c>
      <c r="W72" s="36" t="str">
        <f>'H3 | Hedge 2 | (BDC)1'!C72</f>
        <v/>
      </c>
      <c r="X72" s="36" t="str">
        <f>'H3 | Hedge 2 | (BDC)1'!H72</f>
        <v/>
      </c>
      <c r="Y72" s="36" t="str">
        <f>'H3 | Hedge 2 | (BDC)1'!O72</f>
        <v/>
      </c>
      <c r="Z72" s="36" t="str">
        <f>IF(AH72="","",IF('H3 | Hedge 2 | (BDC)1'!X72="W","Y",IF('H3 | Hedge 2 | (BDC)1'!X72="L","N","")))</f>
        <v/>
      </c>
      <c r="AA72" s="36" t="str">
        <f>'H3 | Hedge 2 | (BDC)1'!AM72</f>
        <v/>
      </c>
      <c r="AB72" s="36" t="str">
        <f>'H3 | Hedge 2 | (BDC)1'!S72</f>
        <v/>
      </c>
      <c r="AC72" s="37" t="str">
        <f>'H3 | Hedge 2 | (BDC)1'!U72</f>
        <v/>
      </c>
      <c r="AD72" s="55"/>
      <c r="AE72" s="55"/>
      <c r="AF72" s="55"/>
      <c r="AG72" s="55"/>
      <c r="AH72" s="126"/>
      <c r="AI72" s="107"/>
      <c r="AJ72" s="104" t="str" cm="1">
        <f t="array" aca="1" ref="AJ72" ca="1">IF(AH71="","",INDIRECT(VLOOKUP(DB72,General!X:Y,2,FALSE)&amp;CQ72))</f>
        <v/>
      </c>
      <c r="AK72" s="70" t="str">
        <f t="shared" si="30"/>
        <v/>
      </c>
      <c r="AL72" s="70" t="str">
        <f>IF(AH71="","",VLOOKUP(DB72,General!U:V,2,FALSE))</f>
        <v/>
      </c>
      <c r="AM72" s="64" t="str" cm="1">
        <f t="array" aca="1" ref="AM72" ca="1">IF(AH71="","",INDIRECT(DB72&amp;CQ72))</f>
        <v/>
      </c>
      <c r="AN72" s="25" t="str">
        <f t="shared" si="27"/>
        <v/>
      </c>
      <c r="AO72" s="25" t="str">
        <f t="shared" si="31"/>
        <v/>
      </c>
      <c r="AP72" s="39" t="str">
        <f t="shared" si="28"/>
        <v/>
      </c>
      <c r="AQ72" s="55"/>
      <c r="AR72" s="55"/>
      <c r="AS72" s="55"/>
      <c r="AT72" s="35" t="str">
        <f>'H4 | Hedge 2 | (BDC)3'!B72</f>
        <v/>
      </c>
      <c r="AU72" s="36" t="str">
        <f>'H4 | Hedge 2 | (BDC)3'!C72</f>
        <v/>
      </c>
      <c r="AV72" s="36" t="str">
        <f>'H4 | Hedge 2 | (BDC)3'!H72</f>
        <v/>
      </c>
      <c r="AW72" s="36" t="str">
        <f>'H4 | Hedge 2 | (BDC)3'!O72</f>
        <v/>
      </c>
      <c r="AX72" s="36" t="str">
        <f>IF(AH72="","",IF('H4 | Hedge 2 | (BDC)3'!X72="W","Y",IF('H4 | Hedge 2 | (BDC)3'!X72="L","N","")))</f>
        <v/>
      </c>
      <c r="AY72" s="36" t="str">
        <f>'H4 | Hedge 2 | (BDC)3'!AM72</f>
        <v/>
      </c>
      <c r="AZ72" s="36" t="str">
        <f>'H4 | Hedge 2 | (BDC)3'!S72</f>
        <v/>
      </c>
      <c r="BA72" s="37" t="str">
        <f>'H4 | Hedge 2 | (BDC)3'!U72</f>
        <v/>
      </c>
      <c r="BB72" s="55"/>
      <c r="BC72" s="55"/>
      <c r="BD72" s="35" t="str">
        <f>'H5 | Hedge 1 | (BTC)2'!B72</f>
        <v/>
      </c>
      <c r="BE72" s="36" t="str">
        <f>'H5 | Hedge 1 | (BTC)2'!C72</f>
        <v/>
      </c>
      <c r="BF72" s="36" t="str">
        <f>'H5 | Hedge 1 | (BTC)2'!H72</f>
        <v/>
      </c>
      <c r="BG72" s="36" t="str">
        <f>'H5 | Hedge 1 | (BTC)2'!O72</f>
        <v/>
      </c>
      <c r="BH72" s="36" t="str">
        <f>IF(AH72="","",IF('H5 | Hedge 1 | (BTC)2'!X72="W","Y",IF('H5 | Hedge 1 | (BTC)2'!X72="L","N","")))</f>
        <v/>
      </c>
      <c r="BI72" s="36" t="str">
        <f>'H5 | Hedge 1 | (BTC)2'!AM72</f>
        <v/>
      </c>
      <c r="BJ72" s="36" t="str">
        <f>'H5 | Hedge 1 | (BTC)2'!S72</f>
        <v/>
      </c>
      <c r="BK72" s="37" t="str">
        <f>'H5 | Hedge 1 | (BTC)2'!U72</f>
        <v/>
      </c>
      <c r="BL72" s="55"/>
      <c r="BM72" s="55"/>
      <c r="BN72" s="35" t="str">
        <f>'H6 | Hedge 1 | (BTC)3'!B72</f>
        <v/>
      </c>
      <c r="BO72" s="36" t="str">
        <f>'H6 | Hedge 1 | (BTC)3'!C72</f>
        <v/>
      </c>
      <c r="BP72" s="36" t="str">
        <f>'H6 | Hedge 1 | (BTC)3'!H72</f>
        <v/>
      </c>
      <c r="BQ72" s="36" t="str">
        <f>'H6 | Hedge 1 | (BTC)3'!O72</f>
        <v/>
      </c>
      <c r="BR72" s="36" t="str">
        <f>IF(AH72="","",IF('H6 | Hedge 1 | (BTC)3'!X72="W","Y",IF('H6 | Hedge 1 | (BTC)3'!X72="L","N","")))</f>
        <v/>
      </c>
      <c r="BS72" s="36" t="str">
        <f>'H6 | Hedge 1 | (BTC)3'!AM72</f>
        <v/>
      </c>
      <c r="BT72" s="36" t="str">
        <f>'H6 | Hedge 1 | (BTC)3'!S72</f>
        <v/>
      </c>
      <c r="BU72" s="37" t="str">
        <f>'H6 | Hedge 1 | (BTC)3'!U72</f>
        <v/>
      </c>
      <c r="BV72" s="55"/>
      <c r="BW72" s="55"/>
      <c r="BX72" s="38" t="str">
        <f>'Hedge 7 | (BM1D)2'!B72</f>
        <v/>
      </c>
      <c r="BY72" s="25" t="str">
        <f>'Hedge 7 | (BM1D)2'!C72</f>
        <v/>
      </c>
      <c r="BZ72" s="25" t="str">
        <f>'Hedge 7 | (BM1D)2'!H72</f>
        <v/>
      </c>
      <c r="CA72" s="25" t="str">
        <f>'Hedge 7 | (BM1D)2'!O72</f>
        <v/>
      </c>
      <c r="CB72" s="25" t="str">
        <f>IF(AH72="","",IF('Hedge 7 | (BM1D)2'!X72="W","Y",IF('Hedge 7 | (BM1D)2'!X72="L","N","")))</f>
        <v/>
      </c>
      <c r="CC72" s="25" t="str">
        <f>'Hedge 7 | (BM1D)2'!AM72</f>
        <v/>
      </c>
      <c r="CD72" s="25" t="str">
        <f>'Hedge 7 | (BM1D)2'!S72</f>
        <v/>
      </c>
      <c r="CE72" s="39" t="str">
        <f>'Hedge 7 | (BM1D)2'!U72</f>
        <v/>
      </c>
      <c r="CF72" s="55"/>
      <c r="CG72" s="55"/>
      <c r="CH72" s="1" t="e">
        <f>IF(AN72="",0,IFERROR(VLOOKUP(AN67&amp;AN68&amp;AN69&amp;AN70&amp;AN71&amp;AN72,General!I:J,2,FALSE),0))+AO71</f>
        <v>#VALUE!</v>
      </c>
      <c r="CI72" s="1">
        <v>-1000</v>
      </c>
      <c r="CJ72" s="1" t="str">
        <f t="shared" si="29"/>
        <v/>
      </c>
      <c r="CK72" s="1" t="str">
        <f t="shared" si="6"/>
        <v/>
      </c>
      <c r="CL72" s="1" t="str">
        <f t="shared" si="7"/>
        <v/>
      </c>
      <c r="CM72" s="1">
        <v>-1000</v>
      </c>
      <c r="CN72" s="1">
        <v>-1000</v>
      </c>
      <c r="CO72" s="1">
        <v>-1000</v>
      </c>
      <c r="CP72" s="1" t="str">
        <f t="shared" ca="1" si="43"/>
        <v>BX</v>
      </c>
      <c r="CQ72" s="1">
        <v>72</v>
      </c>
      <c r="CR72" s="1">
        <f t="shared" si="16"/>
        <v>67</v>
      </c>
      <c r="CS72" s="4" t="str" cm="1">
        <f t="array" ref="CS72">IFERROR(INDEX($CI$4:$CO$4,_xlfn.AGGREGATE(15,6,COLUMN($CI$4:$CO$4)-COLUMN($CH$1)/($CI$72:$CO$72=MAX($CI$72:$CO$72)),COLUMNS($CO$4:CO4))),"")</f>
        <v>B</v>
      </c>
      <c r="CT72" s="4" t="str" cm="1">
        <f t="array" ref="CT72">IFERROR(INDEX($CI$4:$CO$4,_xlfn.AGGREGATE(15,6,COLUMN($CI$4:$CO$4)-COLUMN($CH$1)/($CI$72:$CO$72=MAX($CI$72:$CO$72)),COLUMNS($CO$4:CP4))),"")</f>
        <v>BD</v>
      </c>
      <c r="CU72" s="4" t="str" cm="1">
        <f t="array" ref="CU72">IFERROR(INDEX($CI$4:$CO$4,_xlfn.AGGREGATE(15,6,COLUMN($CI$4:$CO$4)-COLUMN($CH$1)/($CI$72:$CO$72=MAX($CI$72:$CO$72)),COLUMNS($CO$4:CQ4))),"")</f>
        <v>BN</v>
      </c>
      <c r="CV72" s="4" t="str" cm="1">
        <f t="array" ref="CV72">IFERROR(INDEX($CI$4:$CO$4,_xlfn.AGGREGATE(15,6,COLUMN($CI$4:$CO$4)-COLUMN($CH$1)/($CI$72:$CO$72=MAX($CI$72:$CO$72)),COLUMNS($CO$4:CR4))),"")</f>
        <v>BX</v>
      </c>
      <c r="CW72" s="1" t="str">
        <f t="shared" ca="1" si="10"/>
        <v>BX</v>
      </c>
      <c r="DA72" s="1" t="str">
        <f t="shared" ca="1" si="11"/>
        <v>R</v>
      </c>
      <c r="DB72" s="1" t="str">
        <f t="shared" ca="1" si="15"/>
        <v>BX</v>
      </c>
      <c r="DD72" s="4" t="str">
        <f>IFERROR(VLOOKUP(CS72,General!R:S,2,FALSE),"")</f>
        <v>F</v>
      </c>
      <c r="DE72" s="4" t="str">
        <f>IFERROR(VLOOKUP(CT72,General!R:S,2,FALSE),"")</f>
        <v>BH</v>
      </c>
      <c r="DF72" s="4" t="str">
        <f>IFERROR(VLOOKUP(CU72,General!R:S,2,FALSE),"")</f>
        <v>BR</v>
      </c>
      <c r="DG72" s="4" t="str">
        <f>IFERROR(VLOOKUP(CV72,General!R:S,2,FALSE),"")</f>
        <v>CB</v>
      </c>
      <c r="DH72" s="4">
        <f ca="1">IF(CS72="",-1,COUNTIF(INDIRECT(DD72&amp;$CQ$10):INDIRECT(DD72&amp;CQ72),"Y"))</f>
        <v>2</v>
      </c>
      <c r="DI72" s="4">
        <f ca="1">IF(CT72="",-1,COUNTIF(INDIRECT(DE72&amp;$CQ$10):INDIRECT(DE72&amp;CQ72),"Y"))</f>
        <v>4</v>
      </c>
      <c r="DJ72" s="4">
        <f ca="1">IF(CU72="",-1,COUNTIF(INDIRECT(DF72&amp;$CQ$10):INDIRECT(DF72&amp;CQ72),"Y"))</f>
        <v>5</v>
      </c>
      <c r="DK72" s="4">
        <f ca="1">IF(CV72="",-1,COUNTIF(INDIRECT(DG72&amp;$CQ$10):INDIRECT(DG72&amp;CQ72),"Y"))</f>
        <v>5</v>
      </c>
      <c r="DL72" s="4" t="str" cm="1">
        <f t="array" aca="1" ref="DL72" ca="1">IFERROR(INDEX($CS$72:$CV$72,_xlfn.AGGREGATE(15,6,COLUMN($CS$72:$CV$72)-COLUMN($CR$72)/($DH$72:$DK$72=MAX($DH$72:$DK$72)),COLUMNS($CS$72:CS72))),"")</f>
        <v>BN</v>
      </c>
      <c r="DM72" s="4" t="str" cm="1">
        <f t="array" aca="1" ref="DM72" ca="1">IFERROR(INDEX($CS$72:$CV$72,_xlfn.AGGREGATE(15,6,COLUMN($CS$72:$CV$72)-COLUMN($CR$72)/($DH$72:$DK$72=MAX($DH$72:$DK$72)),COLUMNS($CS$72:CT72))),"")</f>
        <v>BX</v>
      </c>
      <c r="DN72" s="4" t="str" cm="1">
        <f t="array" aca="1" ref="DN72" ca="1">IFERROR(INDEX($CS$72:$CV$72,_xlfn.AGGREGATE(15,6,COLUMN($CS$72:$CV$72)-COLUMN($CR$72)/($DH$72:$DK$72=MAX($DH$72:$DK$72)),COLUMNS($CS$72:CU72))),"")</f>
        <v/>
      </c>
      <c r="DO72" s="4" t="str" cm="1">
        <f t="array" aca="1" ref="DO72" ca="1">IFERROR(INDEX($CS$72:$CV$72,_xlfn.AGGREGATE(15,6,COLUMN($CS$72:$CV$72)-COLUMN($CR$72)/($DH$72:$DK$72=MAX($DH$72:$DK$72)),COLUMNS($CS$72:CV72))),"")</f>
        <v/>
      </c>
      <c r="DP72" s="1">
        <f t="shared" ca="1" si="12"/>
        <v>2</v>
      </c>
      <c r="DQ72" s="75">
        <f t="shared" ca="1" si="13"/>
        <v>0</v>
      </c>
      <c r="DR72" s="4" t="str">
        <f t="shared" ca="1" si="14"/>
        <v>BX</v>
      </c>
      <c r="DS72" s="1" t="str">
        <f t="shared" si="9"/>
        <v>F72</v>
      </c>
    </row>
    <row r="73" spans="1:123" ht="26.25" customHeight="1" thickBot="1">
      <c r="A73" s="1">
        <v>64</v>
      </c>
      <c r="B73" s="38" t="str">
        <f>'H1 | Hedge 1 | (BTC)1'!B73</f>
        <v/>
      </c>
      <c r="C73" s="25" t="str">
        <f>'H1 | Hedge 1 | (BTC)1'!C73</f>
        <v/>
      </c>
      <c r="D73" s="25" t="str">
        <f>'H1 | Hedge 1 | (BTC)1'!H73</f>
        <v/>
      </c>
      <c r="E73" s="25" t="str">
        <f>'H1 | Hedge 1 | (BTC)1'!O73</f>
        <v/>
      </c>
      <c r="F73" s="25" t="str">
        <f>IF(AH73="","",IF('H1 | Hedge 1 | (BTC)1'!X73="W","Y",IF('H1 | Hedge 1 | (BTC)1'!X73="L","N","")))</f>
        <v/>
      </c>
      <c r="G73" s="25" t="str">
        <f>'H1 | Hedge 1 | (BTC)1'!AM73</f>
        <v/>
      </c>
      <c r="H73" s="25" t="str">
        <f>'H1 | Hedge 1 | (BTC)1'!S73</f>
        <v/>
      </c>
      <c r="I73" s="39" t="str">
        <f>'H1 | Hedge 1 | (BTC)1'!U73</f>
        <v/>
      </c>
      <c r="J73" s="55"/>
      <c r="K73" s="55"/>
      <c r="L73" s="38" t="str">
        <f>'H2 | Hedge 2 | (BDC)2'!B73</f>
        <v/>
      </c>
      <c r="M73" s="25" t="str">
        <f>'H2 | Hedge 2 | (BDC)2'!C73</f>
        <v/>
      </c>
      <c r="N73" s="25" t="str">
        <f>'H2 | Hedge 2 | (BDC)2'!H73</f>
        <v/>
      </c>
      <c r="O73" s="25" t="str">
        <f>'H2 | Hedge 2 | (BDC)2'!O73</f>
        <v/>
      </c>
      <c r="P73" s="25" t="str">
        <f>IF(AH73="","",IF('H2 | Hedge 2 | (BDC)2'!X73="W","Y",IF('H2 | Hedge 2 | (BDC)2'!X73="L","N","")))</f>
        <v/>
      </c>
      <c r="Q73" s="25" t="str">
        <f>'H2 | Hedge 2 | (BDC)2'!AM73</f>
        <v/>
      </c>
      <c r="R73" s="25" t="str">
        <f>'H2 | Hedge 2 | (BDC)2'!S73</f>
        <v/>
      </c>
      <c r="S73" s="39" t="str">
        <f>'H2 | Hedge 2 | (BDC)2'!U73</f>
        <v/>
      </c>
      <c r="T73" s="55"/>
      <c r="U73" s="55"/>
      <c r="V73" s="35" t="str">
        <f>'H3 | Hedge 2 | (BDC)1'!B73</f>
        <v/>
      </c>
      <c r="W73" s="36" t="str">
        <f>'H3 | Hedge 2 | (BDC)1'!C73</f>
        <v/>
      </c>
      <c r="X73" s="36" t="str">
        <f>'H3 | Hedge 2 | (BDC)1'!H73</f>
        <v/>
      </c>
      <c r="Y73" s="36" t="str">
        <f>'H3 | Hedge 2 | (BDC)1'!O73</f>
        <v/>
      </c>
      <c r="Z73" s="36" t="str">
        <f>IF(AH73="","",IF('H3 | Hedge 2 | (BDC)1'!X73="W","Y",IF('H3 | Hedge 2 | (BDC)1'!X73="L","N","")))</f>
        <v/>
      </c>
      <c r="AA73" s="36" t="str">
        <f>'H3 | Hedge 2 | (BDC)1'!AM73</f>
        <v/>
      </c>
      <c r="AB73" s="36" t="str">
        <f>'H3 | Hedge 2 | (BDC)1'!S73</f>
        <v/>
      </c>
      <c r="AC73" s="37" t="str">
        <f>'H3 | Hedge 2 | (BDC)1'!U73</f>
        <v/>
      </c>
      <c r="AD73" s="55"/>
      <c r="AE73" s="55"/>
      <c r="AF73" s="55"/>
      <c r="AG73" s="55"/>
      <c r="AH73" s="126"/>
      <c r="AI73" s="107"/>
      <c r="AJ73" s="104" t="str" cm="1">
        <f t="array" aca="1" ref="AJ73" ca="1">IF(AH72="","",INDIRECT(VLOOKUP(DB73,General!X:Y,2,FALSE)&amp;CQ73))</f>
        <v/>
      </c>
      <c r="AK73" s="70" t="str">
        <f t="shared" si="30"/>
        <v/>
      </c>
      <c r="AL73" s="70" t="str">
        <f>IF(AH72="","",VLOOKUP(DB73,General!U:V,2,FALSE))</f>
        <v/>
      </c>
      <c r="AM73" s="64" t="str" cm="1">
        <f t="array" aca="1" ref="AM73" ca="1">IF(AH72="","",INDIRECT(DB73&amp;CQ73))</f>
        <v/>
      </c>
      <c r="AN73" s="25" t="str">
        <f t="shared" si="27"/>
        <v/>
      </c>
      <c r="AO73" s="25" t="str">
        <f t="shared" si="31"/>
        <v/>
      </c>
      <c r="AP73" s="39" t="str">
        <f t="shared" si="28"/>
        <v/>
      </c>
      <c r="AQ73" s="55"/>
      <c r="AR73" s="55"/>
      <c r="AS73" s="55"/>
      <c r="AT73" s="35" t="str">
        <f>'H4 | Hedge 2 | (BDC)3'!B73</f>
        <v/>
      </c>
      <c r="AU73" s="36" t="str">
        <f>'H4 | Hedge 2 | (BDC)3'!C73</f>
        <v/>
      </c>
      <c r="AV73" s="36" t="str">
        <f>'H4 | Hedge 2 | (BDC)3'!H73</f>
        <v/>
      </c>
      <c r="AW73" s="36" t="str">
        <f>'H4 | Hedge 2 | (BDC)3'!O73</f>
        <v/>
      </c>
      <c r="AX73" s="36" t="str">
        <f>IF(AH73="","",IF('H4 | Hedge 2 | (BDC)3'!X73="W","Y",IF('H4 | Hedge 2 | (BDC)3'!X73="L","N","")))</f>
        <v/>
      </c>
      <c r="AY73" s="36" t="str">
        <f>'H4 | Hedge 2 | (BDC)3'!AM73</f>
        <v/>
      </c>
      <c r="AZ73" s="36" t="str">
        <f>'H4 | Hedge 2 | (BDC)3'!S73</f>
        <v/>
      </c>
      <c r="BA73" s="37" t="str">
        <f>'H4 | Hedge 2 | (BDC)3'!U73</f>
        <v/>
      </c>
      <c r="BB73" s="55"/>
      <c r="BC73" s="55"/>
      <c r="BD73" s="35" t="str">
        <f>'H5 | Hedge 1 | (BTC)2'!B73</f>
        <v/>
      </c>
      <c r="BE73" s="36" t="str">
        <f>'H5 | Hedge 1 | (BTC)2'!C73</f>
        <v/>
      </c>
      <c r="BF73" s="36" t="str">
        <f>'H5 | Hedge 1 | (BTC)2'!H73</f>
        <v/>
      </c>
      <c r="BG73" s="36" t="str">
        <f>'H5 | Hedge 1 | (BTC)2'!O73</f>
        <v/>
      </c>
      <c r="BH73" s="36" t="str">
        <f>IF(AH73="","",IF('H5 | Hedge 1 | (BTC)2'!X73="W","Y",IF('H5 | Hedge 1 | (BTC)2'!X73="L","N","")))</f>
        <v/>
      </c>
      <c r="BI73" s="36" t="str">
        <f>'H5 | Hedge 1 | (BTC)2'!AM73</f>
        <v/>
      </c>
      <c r="BJ73" s="36" t="str">
        <f>'H5 | Hedge 1 | (BTC)2'!S73</f>
        <v/>
      </c>
      <c r="BK73" s="37" t="str">
        <f>'H5 | Hedge 1 | (BTC)2'!U73</f>
        <v/>
      </c>
      <c r="BL73" s="55"/>
      <c r="BM73" s="55"/>
      <c r="BN73" s="35" t="str">
        <f>'H6 | Hedge 1 | (BTC)3'!B73</f>
        <v/>
      </c>
      <c r="BO73" s="36" t="str">
        <f>'H6 | Hedge 1 | (BTC)3'!C73</f>
        <v/>
      </c>
      <c r="BP73" s="36" t="str">
        <f>'H6 | Hedge 1 | (BTC)3'!H73</f>
        <v/>
      </c>
      <c r="BQ73" s="36" t="str">
        <f>'H6 | Hedge 1 | (BTC)3'!O73</f>
        <v/>
      </c>
      <c r="BR73" s="36" t="str">
        <f>IF(AH73="","",IF('H6 | Hedge 1 | (BTC)3'!X73="W","Y",IF('H6 | Hedge 1 | (BTC)3'!X73="L","N","")))</f>
        <v/>
      </c>
      <c r="BS73" s="36" t="str">
        <f>'H6 | Hedge 1 | (BTC)3'!AM73</f>
        <v/>
      </c>
      <c r="BT73" s="36" t="str">
        <f>'H6 | Hedge 1 | (BTC)3'!S73</f>
        <v/>
      </c>
      <c r="BU73" s="37" t="str">
        <f>'H6 | Hedge 1 | (BTC)3'!U73</f>
        <v/>
      </c>
      <c r="BV73" s="55"/>
      <c r="BW73" s="55"/>
      <c r="BX73" s="38" t="str">
        <f>'Hedge 7 | (BM1D)2'!B73</f>
        <v/>
      </c>
      <c r="BY73" s="25" t="str">
        <f>'Hedge 7 | (BM1D)2'!C73</f>
        <v/>
      </c>
      <c r="BZ73" s="25" t="str">
        <f>'Hedge 7 | (BM1D)2'!H73</f>
        <v/>
      </c>
      <c r="CA73" s="25" t="str">
        <f>'Hedge 7 | (BM1D)2'!O73</f>
        <v/>
      </c>
      <c r="CB73" s="25" t="str">
        <f>IF(AH73="","",IF('Hedge 7 | (BM1D)2'!X73="W","Y",IF('Hedge 7 | (BM1D)2'!X73="L","N","")))</f>
        <v/>
      </c>
      <c r="CC73" s="25" t="str">
        <f>'Hedge 7 | (BM1D)2'!AM73</f>
        <v/>
      </c>
      <c r="CD73" s="25" t="str">
        <f>'Hedge 7 | (BM1D)2'!S73</f>
        <v/>
      </c>
      <c r="CE73" s="39" t="str">
        <f>'Hedge 7 | (BM1D)2'!U73</f>
        <v/>
      </c>
      <c r="CF73" s="55"/>
      <c r="CG73" s="55"/>
      <c r="CH73" s="1" t="e">
        <f>IF(AN73="",0,IFERROR(VLOOKUP(AN68&amp;AN69&amp;AN70&amp;AN71&amp;AN72&amp;AN73,General!I:J,2,FALSE),0))+AO72</f>
        <v>#VALUE!</v>
      </c>
      <c r="CI73" s="1">
        <v>-1000</v>
      </c>
      <c r="CJ73" s="1" t="str">
        <f t="shared" si="29"/>
        <v/>
      </c>
      <c r="CK73" s="1" t="str">
        <f t="shared" si="6"/>
        <v/>
      </c>
      <c r="CL73" s="1" t="str">
        <f t="shared" si="7"/>
        <v/>
      </c>
      <c r="CM73" s="1">
        <v>-1000</v>
      </c>
      <c r="CN73" s="1">
        <v>-1000</v>
      </c>
      <c r="CO73" s="1">
        <v>-1000</v>
      </c>
      <c r="CP73" s="1" t="str">
        <f t="shared" ca="1" si="43"/>
        <v>BX</v>
      </c>
      <c r="CQ73" s="1">
        <v>73</v>
      </c>
      <c r="CR73" s="1">
        <f t="shared" si="16"/>
        <v>68</v>
      </c>
      <c r="CS73" s="4" t="str" cm="1">
        <f t="array" ref="CS73">IFERROR(INDEX($CI$4:$CO$4,_xlfn.AGGREGATE(15,6,COLUMN($CI$4:$CO$4)-COLUMN($CH$1)/($CI$73:$CO$73=MAX($CI$73:$CO$73)),COLUMNS($CO$4:CO4))),"")</f>
        <v>B</v>
      </c>
      <c r="CT73" s="4" t="str" cm="1">
        <f t="array" ref="CT73">IFERROR(INDEX($CI$4:$CO$4,_xlfn.AGGREGATE(15,6,COLUMN($CI$4:$CO$4)-COLUMN($CH$1)/($CI$73:$CO$73=MAX($CI$73:$CO$73)),COLUMNS($CO$4:CP4))),"")</f>
        <v>BD</v>
      </c>
      <c r="CU73" s="4" t="str" cm="1">
        <f t="array" ref="CU73">IFERROR(INDEX($CI$4:$CO$4,_xlfn.AGGREGATE(15,6,COLUMN($CI$4:$CO$4)-COLUMN($CH$1)/($CI$73:$CO$73=MAX($CI$73:$CO$73)),COLUMNS($CO$4:CQ4))),"")</f>
        <v>BN</v>
      </c>
      <c r="CV73" s="4" t="str" cm="1">
        <f t="array" ref="CV73">IFERROR(INDEX($CI$4:$CO$4,_xlfn.AGGREGATE(15,6,COLUMN($CI$4:$CO$4)-COLUMN($CH$1)/($CI$73:$CO$73=MAX($CI$73:$CO$73)),COLUMNS($CO$4:CR4))),"")</f>
        <v>BX</v>
      </c>
      <c r="CW73" s="1" t="str">
        <f t="shared" ca="1" si="10"/>
        <v>BX</v>
      </c>
      <c r="CX73" s="1" t="str" cm="1">
        <f t="array" ref="CX73">IFERROR(INDEX($CS$74:$CV$74,_xlfn.AGGREGATE(15,6,COLUMN($CS$74:$CV$74)-COLUMN($CR$74)/($CS$73:$CV$73=MAX($CS$73:$CV$73)),COLUMNS($CS$74:CT74
))),"")</f>
        <v/>
      </c>
      <c r="CY73" s="1" t="str" cm="1">
        <f t="array" ref="CY73">IFERROR(INDEX($CS$74:$CV$74,_xlfn.AGGREGATE(15,6,COLUMN($CS$74:$CV$74)-COLUMN($CR$74)/($CS$73:$CV$73=MAX($CS$73:$CV$73)),COLUMNS($CS$74:CU74
))),"")</f>
        <v/>
      </c>
      <c r="CZ73" s="1" t="str" cm="1">
        <f t="array" ref="CZ73">IFERROR(INDEX($CS$74:$CV$74,_xlfn.AGGREGATE(15,6,COLUMN($CS$74:$CV$74)-COLUMN($CR$74)/($CS$73:$CV$73=MAX($CS$73:$CV$73)),COLUMNS($CS$74:CV74
))),"")</f>
        <v/>
      </c>
      <c r="DA73" s="1" t="str">
        <f t="shared" ca="1" si="11"/>
        <v>R</v>
      </c>
      <c r="DB73" s="1" t="str">
        <f t="shared" ca="1" si="15"/>
        <v>BX</v>
      </c>
      <c r="DD73" s="4" t="str">
        <f>IFERROR(VLOOKUP(CS73,General!R:S,2,FALSE),"")</f>
        <v>F</v>
      </c>
      <c r="DE73" s="4" t="str">
        <f>IFERROR(VLOOKUP(CT73,General!R:S,2,FALSE),"")</f>
        <v>BH</v>
      </c>
      <c r="DF73" s="4" t="str">
        <f>IFERROR(VLOOKUP(CU73,General!R:S,2,FALSE),"")</f>
        <v>BR</v>
      </c>
      <c r="DG73" s="4" t="str">
        <f>IFERROR(VLOOKUP(CV73,General!R:S,2,FALSE),"")</f>
        <v>CB</v>
      </c>
      <c r="DH73" s="4">
        <f ca="1">IF(CS73="",-1,COUNTIF(INDIRECT(DD73&amp;$CQ$10):INDIRECT(DD73&amp;CQ73),"Y"))</f>
        <v>2</v>
      </c>
      <c r="DI73" s="4">
        <f ca="1">IF(CT73="",-1,COUNTIF(INDIRECT(DE73&amp;$CQ$10):INDIRECT(DE73&amp;CQ73),"Y"))</f>
        <v>4</v>
      </c>
      <c r="DJ73" s="4">
        <f ca="1">IF(CU73="",-1,COUNTIF(INDIRECT(DF73&amp;$CQ$10):INDIRECT(DF73&amp;CQ73),"Y"))</f>
        <v>5</v>
      </c>
      <c r="DK73" s="4">
        <f ca="1">IF(CV73="",-1,COUNTIF(INDIRECT(DG73&amp;$CQ$10):INDIRECT(DG73&amp;CQ73),"Y"))</f>
        <v>5</v>
      </c>
      <c r="DL73" s="4" t="str" cm="1">
        <f t="array" aca="1" ref="DL73" ca="1">IFERROR(INDEX($CS$73:$CV$73,_xlfn.AGGREGATE(15,6,COLUMN($CS$73:$CV$73)-COLUMN($CR$73)/($DH$73:$DK$73=MAX($DH$73:$DK$73)),COLUMNS($CS$73:CS73))),"")</f>
        <v>BN</v>
      </c>
      <c r="DM73" s="4" t="str" cm="1">
        <f t="array" aca="1" ref="DM73" ca="1">IFERROR(INDEX($CS$73:$CV$73,_xlfn.AGGREGATE(15,6,COLUMN($CS$73:$CV$73)-COLUMN($CR$73)/($DH$73:$DK$73=MAX($DH$73:$DK$73)),COLUMNS($CS$73:CT73))),"")</f>
        <v>BX</v>
      </c>
      <c r="DN73" s="4" t="str" cm="1">
        <f t="array" aca="1" ref="DN73" ca="1">IFERROR(INDEX($CS$73:$CV$73,_xlfn.AGGREGATE(15,6,COLUMN($CS$73:$CV$73)-COLUMN($CR$73)/($DH$73:$DK$73=MAX($DH$73:$DK$73)),COLUMNS($CS$73:CU73))),"")</f>
        <v/>
      </c>
      <c r="DO73" s="4" t="str" cm="1">
        <f t="array" aca="1" ref="DO73" ca="1">IFERROR(INDEX($CS$73:$CV$73,_xlfn.AGGREGATE(15,6,COLUMN($CS$73:$CV$73)-COLUMN($CR$73)/($DH$73:$DK$73=MAX($DH$73:$DK$73)),COLUMNS($CS$73:CV73))),"")</f>
        <v/>
      </c>
      <c r="DP73" s="1">
        <f t="shared" ca="1" si="12"/>
        <v>2</v>
      </c>
      <c r="DQ73" s="75">
        <f t="shared" ca="1" si="13"/>
        <v>0</v>
      </c>
      <c r="DR73" s="4" t="str">
        <f t="shared" ca="1" si="14"/>
        <v>BX</v>
      </c>
      <c r="DS73" s="1" t="str">
        <f t="shared" si="9"/>
        <v>F73</v>
      </c>
    </row>
    <row r="74" spans="1:123" ht="26.25" customHeight="1" thickBot="1">
      <c r="A74" s="1">
        <v>65</v>
      </c>
      <c r="B74" s="40" t="str">
        <f>'H1 | Hedge 1 | (BTC)1'!B74</f>
        <v/>
      </c>
      <c r="C74" s="41" t="str">
        <f>'H1 | Hedge 1 | (BTC)1'!C74</f>
        <v/>
      </c>
      <c r="D74" s="41" t="str">
        <f>'H1 | Hedge 1 | (BTC)1'!H74</f>
        <v/>
      </c>
      <c r="E74" s="41" t="str">
        <f>'H1 | Hedge 1 | (BTC)1'!O74</f>
        <v/>
      </c>
      <c r="F74" s="41" t="str">
        <f>IF(AH74="","",IF('H1 | Hedge 1 | (BTC)1'!X74="W","Y",IF('H1 | Hedge 1 | (BTC)1'!X74="L","N","")))</f>
        <v/>
      </c>
      <c r="G74" s="41" t="str">
        <f>'H1 | Hedge 1 | (BTC)1'!AM74</f>
        <v/>
      </c>
      <c r="H74" s="41" t="str">
        <f>'H1 | Hedge 1 | (BTC)1'!S74</f>
        <v/>
      </c>
      <c r="I74" s="42" t="str">
        <f>'H1 | Hedge 1 | (BTC)1'!U74</f>
        <v/>
      </c>
      <c r="J74" s="55"/>
      <c r="K74" s="55"/>
      <c r="L74" s="40" t="str">
        <f>'H2 | Hedge 2 | (BDC)2'!B74</f>
        <v/>
      </c>
      <c r="M74" s="41" t="str">
        <f>'H2 | Hedge 2 | (BDC)2'!C74</f>
        <v/>
      </c>
      <c r="N74" s="41" t="str">
        <f>'H2 | Hedge 2 | (BDC)2'!H74</f>
        <v/>
      </c>
      <c r="O74" s="41" t="str">
        <f>'H2 | Hedge 2 | (BDC)2'!O74</f>
        <v/>
      </c>
      <c r="P74" s="41" t="str">
        <f>IF(AH74="","",IF('H2 | Hedge 2 | (BDC)2'!X74="W","Y",IF('H2 | Hedge 2 | (BDC)2'!X74="L","N","")))</f>
        <v/>
      </c>
      <c r="Q74" s="41" t="str">
        <f>'H2 | Hedge 2 | (BDC)2'!AM74</f>
        <v/>
      </c>
      <c r="R74" s="41" t="str">
        <f>'H2 | Hedge 2 | (BDC)2'!S74</f>
        <v/>
      </c>
      <c r="S74" s="42" t="str">
        <f>'H2 | Hedge 2 | (BDC)2'!U74</f>
        <v/>
      </c>
      <c r="T74" s="55"/>
      <c r="U74" s="55"/>
      <c r="V74" s="35" t="str">
        <f>'H3 | Hedge 2 | (BDC)1'!B74</f>
        <v/>
      </c>
      <c r="W74" s="36" t="str">
        <f>'H3 | Hedge 2 | (BDC)1'!C74</f>
        <v/>
      </c>
      <c r="X74" s="36" t="str">
        <f>'H3 | Hedge 2 | (BDC)1'!H74</f>
        <v/>
      </c>
      <c r="Y74" s="36" t="str">
        <f>'H3 | Hedge 2 | (BDC)1'!O74</f>
        <v/>
      </c>
      <c r="Z74" s="36" t="str">
        <f>IF(AH74="","",IF('H3 | Hedge 2 | (BDC)1'!X74="W","Y",IF('H3 | Hedge 2 | (BDC)1'!X74="L","N","")))</f>
        <v/>
      </c>
      <c r="AA74" s="36" t="str">
        <f>'H3 | Hedge 2 | (BDC)1'!AM74</f>
        <v/>
      </c>
      <c r="AB74" s="36" t="str">
        <f>'H3 | Hedge 2 | (BDC)1'!S74</f>
        <v/>
      </c>
      <c r="AC74" s="37" t="str">
        <f>'H3 | Hedge 2 | (BDC)1'!U74</f>
        <v/>
      </c>
      <c r="AD74" s="55"/>
      <c r="AE74" s="55"/>
      <c r="AF74" s="55"/>
      <c r="AG74" s="55"/>
      <c r="AH74" s="127"/>
      <c r="AI74" s="107"/>
      <c r="AJ74" s="105" t="str" cm="1">
        <f t="array" aca="1" ref="AJ74" ca="1">IF(AH73="","",INDIRECT(VLOOKUP(DB74,General!X:Y,2,FALSE)&amp;CQ74))</f>
        <v/>
      </c>
      <c r="AK74" s="71" t="str">
        <f t="shared" si="30"/>
        <v/>
      </c>
      <c r="AL74" s="71" t="str">
        <f>IF(AH73="","",VLOOKUP(DB74,General!U:V,2,FALSE))</f>
        <v/>
      </c>
      <c r="AM74" s="67" t="str" cm="1">
        <f t="array" aca="1" ref="AM74" ca="1">IF(AH73="","",INDIRECT(DB74&amp;CQ74))</f>
        <v/>
      </c>
      <c r="AN74" s="41" t="str">
        <f t="shared" ref="AN74:AN105" si="44">IF(AH74="","",IF(AM74="NB","",IF(LEFT(AM74)=AH74,"Y","N")))</f>
        <v/>
      </c>
      <c r="AO74" s="41" t="str">
        <f t="shared" si="31"/>
        <v/>
      </c>
      <c r="AP74" s="42" t="str">
        <f t="shared" ref="AP74:AP109" si="45">IF(AH74="","",IF(AM74="NB",AP73,IF(AN74="Y",AP73+INT(REPLACE(AM74,1,1,"")),AP73-INT(REPLACE(AM74,1,1,"")))))</f>
        <v/>
      </c>
      <c r="AQ74" s="55"/>
      <c r="AR74" s="55"/>
      <c r="AS74" s="55"/>
      <c r="AT74" s="35" t="str">
        <f>'H4 | Hedge 2 | (BDC)3'!B74</f>
        <v/>
      </c>
      <c r="AU74" s="36" t="str">
        <f>'H4 | Hedge 2 | (BDC)3'!C74</f>
        <v/>
      </c>
      <c r="AV74" s="36" t="str">
        <f>'H4 | Hedge 2 | (BDC)3'!H74</f>
        <v/>
      </c>
      <c r="AW74" s="36" t="str">
        <f>'H4 | Hedge 2 | (BDC)3'!O74</f>
        <v/>
      </c>
      <c r="AX74" s="36" t="str">
        <f>IF(AH74="","",IF('H4 | Hedge 2 | (BDC)3'!X74="W","Y",IF('H4 | Hedge 2 | (BDC)3'!X74="L","N","")))</f>
        <v/>
      </c>
      <c r="AY74" s="36" t="str">
        <f>'H4 | Hedge 2 | (BDC)3'!AM74</f>
        <v/>
      </c>
      <c r="AZ74" s="36" t="str">
        <f>'H4 | Hedge 2 | (BDC)3'!S74</f>
        <v/>
      </c>
      <c r="BA74" s="37" t="str">
        <f>'H4 | Hedge 2 | (BDC)3'!U74</f>
        <v/>
      </c>
      <c r="BB74" s="55"/>
      <c r="BC74" s="55"/>
      <c r="BD74" s="35" t="str">
        <f>'H5 | Hedge 1 | (BTC)2'!B74</f>
        <v/>
      </c>
      <c r="BE74" s="36" t="str">
        <f>'H5 | Hedge 1 | (BTC)2'!C74</f>
        <v/>
      </c>
      <c r="BF74" s="36" t="str">
        <f>'H5 | Hedge 1 | (BTC)2'!H74</f>
        <v/>
      </c>
      <c r="BG74" s="36" t="str">
        <f>'H5 | Hedge 1 | (BTC)2'!O74</f>
        <v/>
      </c>
      <c r="BH74" s="36" t="str">
        <f>IF(AH74="","",IF('H5 | Hedge 1 | (BTC)2'!X74="W","Y",IF('H5 | Hedge 1 | (BTC)2'!X74="L","N","")))</f>
        <v/>
      </c>
      <c r="BI74" s="36" t="str">
        <f>'H5 | Hedge 1 | (BTC)2'!AM74</f>
        <v/>
      </c>
      <c r="BJ74" s="36" t="str">
        <f>'H5 | Hedge 1 | (BTC)2'!S74</f>
        <v/>
      </c>
      <c r="BK74" s="37" t="str">
        <f>'H5 | Hedge 1 | (BTC)2'!U74</f>
        <v/>
      </c>
      <c r="BL74" s="55"/>
      <c r="BM74" s="55"/>
      <c r="BN74" s="35" t="str">
        <f>'H6 | Hedge 1 | (BTC)3'!B74</f>
        <v/>
      </c>
      <c r="BO74" s="36" t="str">
        <f>'H6 | Hedge 1 | (BTC)3'!C74</f>
        <v/>
      </c>
      <c r="BP74" s="36" t="str">
        <f>'H6 | Hedge 1 | (BTC)3'!H74</f>
        <v/>
      </c>
      <c r="BQ74" s="36" t="str">
        <f>'H6 | Hedge 1 | (BTC)3'!O74</f>
        <v/>
      </c>
      <c r="BR74" s="36" t="str">
        <f>IF(AH74="","",IF('H6 | Hedge 1 | (BTC)3'!X74="W","Y",IF('H6 | Hedge 1 | (BTC)3'!X74="L","N","")))</f>
        <v/>
      </c>
      <c r="BS74" s="36" t="str">
        <f>'H6 | Hedge 1 | (BTC)3'!AM74</f>
        <v/>
      </c>
      <c r="BT74" s="36" t="str">
        <f>'H6 | Hedge 1 | (BTC)3'!S74</f>
        <v/>
      </c>
      <c r="BU74" s="37" t="str">
        <f>'H6 | Hedge 1 | (BTC)3'!U74</f>
        <v/>
      </c>
      <c r="BV74" s="55"/>
      <c r="BW74" s="55"/>
      <c r="BX74" s="40" t="str">
        <f>'Hedge 7 | (BM1D)2'!B74</f>
        <v/>
      </c>
      <c r="BY74" s="41" t="str">
        <f>'Hedge 7 | (BM1D)2'!C74</f>
        <v/>
      </c>
      <c r="BZ74" s="41" t="str">
        <f>'Hedge 7 | (BM1D)2'!H74</f>
        <v/>
      </c>
      <c r="CA74" s="41" t="str">
        <f>'Hedge 7 | (BM1D)2'!O74</f>
        <v/>
      </c>
      <c r="CB74" s="41" t="str">
        <f>IF(AH74="","",IF('Hedge 7 | (BM1D)2'!X74="W","Y",IF('Hedge 7 | (BM1D)2'!X74="L","N","")))</f>
        <v/>
      </c>
      <c r="CC74" s="41" t="str">
        <f>'Hedge 7 | (BM1D)2'!AM74</f>
        <v/>
      </c>
      <c r="CD74" s="41" t="str">
        <f>'Hedge 7 | (BM1D)2'!S74</f>
        <v/>
      </c>
      <c r="CE74" s="42" t="str">
        <f>'Hedge 7 | (BM1D)2'!U74</f>
        <v/>
      </c>
      <c r="CF74" s="55"/>
      <c r="CG74" s="55"/>
      <c r="CH74" s="1" t="e">
        <f>IF(AN74="",0,IFERROR(VLOOKUP(AN69&amp;AN70&amp;AN71&amp;AN72&amp;AN73&amp;AN74,General!I:J,2,FALSE),0))+AO73</f>
        <v>#VALUE!</v>
      </c>
      <c r="CI74" s="1">
        <v>-1000</v>
      </c>
      <c r="CJ74" s="1" t="str">
        <f t="shared" ref="CJ74:CJ109" si="46">Q74</f>
        <v/>
      </c>
      <c r="CK74" s="1" t="str">
        <f t="shared" si="6"/>
        <v/>
      </c>
      <c r="CL74" s="1" t="str">
        <f t="shared" si="7"/>
        <v/>
      </c>
      <c r="CM74" s="1">
        <v>-1000</v>
      </c>
      <c r="CN74" s="1">
        <v>-1000</v>
      </c>
      <c r="CO74" s="1">
        <v>-1000</v>
      </c>
      <c r="CP74" s="1" t="str">
        <f>IF(AH74="","",INDEX($CI$4:$CO$4,MATCH(MAX(CI74:CO74),CI74:CO74,0)))</f>
        <v/>
      </c>
      <c r="CQ74" s="1">
        <v>74</v>
      </c>
      <c r="CR74" s="1">
        <f t="shared" si="16"/>
        <v>69</v>
      </c>
      <c r="CS74" s="4" t="str" cm="1">
        <f t="array" ref="CS74">IFERROR(INDEX($CI$4:$CO$4,_xlfn.AGGREGATE(15,6,COLUMN($CI$4:$CO$4)-COLUMN($CH$1)/($CI$74:$CO$74=MAX($CI$74:$CO$74)),COLUMNS($CO$4:CO4))),"")</f>
        <v>B</v>
      </c>
      <c r="CT74" s="4" t="str" cm="1">
        <f t="array" ref="CT74">IFERROR(INDEX($CI$4:$CO$4,_xlfn.AGGREGATE(15,6,COLUMN($CI$4:$CO$4)-COLUMN($CH$1)/($CI$74:$CO$74=MAX($CI$74:$CO$74)),COLUMNS($CO$4:CP4))),"")</f>
        <v>BD</v>
      </c>
      <c r="CU74" s="4" t="str" cm="1">
        <f t="array" ref="CU74">IFERROR(INDEX($CI$4:$CO$4,_xlfn.AGGREGATE(15,6,COLUMN($CI$4:$CO$4)-COLUMN($CH$1)/($CI$74:$CO$74=MAX($CI$74:$CO$74)),COLUMNS($CO$4:CQ4))),"")</f>
        <v>BN</v>
      </c>
      <c r="CV74" s="4" t="str" cm="1">
        <f t="array" ref="CV74">IFERROR(INDEX($CI$4:$CO$4,_xlfn.AGGREGATE(15,6,COLUMN($CI$4:$CO$4)-COLUMN($CH$1)/($CI$74:$CO$74=MAX($CI$74:$CO$74)),COLUMNS($CO$4:CR4))),"")</f>
        <v>BX</v>
      </c>
      <c r="CW74" s="1" t="str">
        <f t="shared" ca="1" si="10"/>
        <v>BX</v>
      </c>
      <c r="DA74" s="1" t="str">
        <f t="shared" ca="1" si="11"/>
        <v>R</v>
      </c>
      <c r="DB74" s="1" t="str">
        <f t="shared" ca="1" si="15"/>
        <v>BX</v>
      </c>
      <c r="DD74" s="4" t="str">
        <f>IFERROR(VLOOKUP(CS74,General!R:S,2,FALSE),"")</f>
        <v>F</v>
      </c>
      <c r="DE74" s="4" t="str">
        <f>IFERROR(VLOOKUP(CT74,General!R:S,2,FALSE),"")</f>
        <v>BH</v>
      </c>
      <c r="DF74" s="4" t="str">
        <f>IFERROR(VLOOKUP(CU74,General!R:S,2,FALSE),"")</f>
        <v>BR</v>
      </c>
      <c r="DG74" s="4" t="str">
        <f>IFERROR(VLOOKUP(CV74,General!R:S,2,FALSE),"")</f>
        <v>CB</v>
      </c>
      <c r="DH74" s="4">
        <f ca="1">IF(CS74="",-1,COUNTIF(INDIRECT(DD74&amp;$CQ$10):INDIRECT(DD74&amp;CQ74),"Y"))</f>
        <v>2</v>
      </c>
      <c r="DI74" s="4">
        <f ca="1">IF(CT74="",-1,COUNTIF(INDIRECT(DE74&amp;$CQ$10):INDIRECT(DE74&amp;CQ74),"Y"))</f>
        <v>4</v>
      </c>
      <c r="DJ74" s="4">
        <f ca="1">IF(CU74="",-1,COUNTIF(INDIRECT(DF74&amp;$CQ$10):INDIRECT(DF74&amp;CQ74),"Y"))</f>
        <v>5</v>
      </c>
      <c r="DK74" s="4">
        <f ca="1">IF(CV74="",-1,COUNTIF(INDIRECT(DG74&amp;$CQ$10):INDIRECT(DG74&amp;CQ74),"Y"))</f>
        <v>5</v>
      </c>
      <c r="DL74" s="4" t="str" cm="1">
        <f t="array" aca="1" ref="DL74" ca="1">IFERROR(INDEX($CS$74:$CV$74,_xlfn.AGGREGATE(15,6,COLUMN($CS$74:$CV$74)-COLUMN($CR$74)/($DH$74:$DK$74=MAX($DH$74:$DK$74)),COLUMNS($CS$74:CS74))),"")</f>
        <v>BN</v>
      </c>
      <c r="DM74" s="4" t="str" cm="1">
        <f t="array" aca="1" ref="DM74" ca="1">IFERROR(INDEX($CS$74:$CV$74,_xlfn.AGGREGATE(15,6,COLUMN($CS$74:$CV$74)-COLUMN($CR$74)/($DH$74:$DK$74=MAX($DH$74:$DK$74)),COLUMNS($CS$74:CT74))),"")</f>
        <v>BX</v>
      </c>
      <c r="DN74" s="4" t="str" cm="1">
        <f t="array" aca="1" ref="DN74" ca="1">IFERROR(INDEX($CS$74:$CV$74,_xlfn.AGGREGATE(15,6,COLUMN($CS$74:$CV$74)-COLUMN($CR$74)/($DH$74:$DK$74=MAX($DH$74:$DK$74)),COLUMNS($CS$74:CU74))),"")</f>
        <v/>
      </c>
      <c r="DO74" s="4" t="str" cm="1">
        <f t="array" aca="1" ref="DO74" ca="1">IFERROR(INDEX($CS$74:$CV$74,_xlfn.AGGREGATE(15,6,COLUMN($CS$74:$CV$74)-COLUMN($CR$74)/($DH$74:$DK$74=MAX($DH$74:$DK$74)),COLUMNS($CS$74:CV74))),"")</f>
        <v/>
      </c>
      <c r="DP74" s="1">
        <f t="shared" ca="1" si="12"/>
        <v>2</v>
      </c>
      <c r="DQ74" s="75">
        <f t="shared" ca="1" si="13"/>
        <v>0</v>
      </c>
      <c r="DR74" s="4" t="str">
        <f t="shared" ca="1" si="14"/>
        <v>BX</v>
      </c>
      <c r="DS74" s="1" t="str">
        <f t="shared" si="9"/>
        <v>F74</v>
      </c>
    </row>
    <row r="75" spans="1:123" ht="26.25" customHeight="1" thickBot="1">
      <c r="A75" s="1">
        <v>66</v>
      </c>
      <c r="B75" s="35" t="str">
        <f>'H1 | Hedge 1 | (BTC)1'!B75</f>
        <v/>
      </c>
      <c r="C75" s="36" t="str">
        <f>'H1 | Hedge 1 | (BTC)1'!C75</f>
        <v/>
      </c>
      <c r="D75" s="36" t="str">
        <f>'H1 | Hedge 1 | (BTC)1'!H75</f>
        <v/>
      </c>
      <c r="E75" s="36" t="str">
        <f>'H1 | Hedge 1 | (BTC)1'!O75</f>
        <v/>
      </c>
      <c r="F75" s="36" t="str">
        <f>IF(AH75="","",IF('H1 | Hedge 1 | (BTC)1'!X75="W","Y",IF('H1 | Hedge 1 | (BTC)1'!X75="L","N","")))</f>
        <v/>
      </c>
      <c r="G75" s="36" t="str">
        <f>'H1 | Hedge 1 | (BTC)1'!AM75</f>
        <v/>
      </c>
      <c r="H75" s="36" t="str">
        <f>'H1 | Hedge 1 | (BTC)1'!S75</f>
        <v/>
      </c>
      <c r="I75" s="37" t="str">
        <f>'H1 | Hedge 1 | (BTC)1'!U75</f>
        <v/>
      </c>
      <c r="J75" s="55"/>
      <c r="K75" s="55"/>
      <c r="L75" s="35" t="str">
        <f>'H2 | Hedge 2 | (BDC)2'!B75</f>
        <v/>
      </c>
      <c r="M75" s="36" t="str">
        <f>'H2 | Hedge 2 | (BDC)2'!C75</f>
        <v/>
      </c>
      <c r="N75" s="36" t="str">
        <f>'H2 | Hedge 2 | (BDC)2'!H75</f>
        <v/>
      </c>
      <c r="O75" s="36" t="str">
        <f>'H2 | Hedge 2 | (BDC)2'!O75</f>
        <v/>
      </c>
      <c r="P75" s="36" t="str">
        <f>IF(AH75="","",IF('H2 | Hedge 2 | (BDC)2'!X75="W","Y",IF('H2 | Hedge 2 | (BDC)2'!X75="L","N","")))</f>
        <v/>
      </c>
      <c r="Q75" s="36" t="str">
        <f>'H2 | Hedge 2 | (BDC)2'!AM75</f>
        <v/>
      </c>
      <c r="R75" s="36" t="str">
        <f>'H2 | Hedge 2 | (BDC)2'!S75</f>
        <v/>
      </c>
      <c r="S75" s="37" t="str">
        <f>'H2 | Hedge 2 | (BDC)2'!U75</f>
        <v/>
      </c>
      <c r="T75" s="55"/>
      <c r="U75" s="55"/>
      <c r="V75" s="35" t="str">
        <f>'H3 | Hedge 2 | (BDC)1'!B75</f>
        <v/>
      </c>
      <c r="W75" s="36" t="str">
        <f>'H3 | Hedge 2 | (BDC)1'!C75</f>
        <v/>
      </c>
      <c r="X75" s="36" t="str">
        <f>'H3 | Hedge 2 | (BDC)1'!H75</f>
        <v/>
      </c>
      <c r="Y75" s="36" t="str">
        <f>'H3 | Hedge 2 | (BDC)1'!O75</f>
        <v/>
      </c>
      <c r="Z75" s="36" t="str">
        <f>IF(AH75="","",IF('H3 | Hedge 2 | (BDC)1'!X75="W","Y",IF('H3 | Hedge 2 | (BDC)1'!X75="L","N","")))</f>
        <v/>
      </c>
      <c r="AA75" s="36" t="str">
        <f>'H3 | Hedge 2 | (BDC)1'!AM75</f>
        <v/>
      </c>
      <c r="AB75" s="36" t="str">
        <f>'H3 | Hedge 2 | (BDC)1'!S75</f>
        <v/>
      </c>
      <c r="AC75" s="37" t="str">
        <f>'H3 | Hedge 2 | (BDC)1'!U75</f>
        <v/>
      </c>
      <c r="AD75" s="55"/>
      <c r="AE75" s="55"/>
      <c r="AF75" s="55"/>
      <c r="AG75" s="55"/>
      <c r="AH75" s="125"/>
      <c r="AI75" s="107"/>
      <c r="AJ75" s="109" t="str" cm="1">
        <f t="array" aca="1" ref="AJ75" ca="1">IF(AH74="","",INDIRECT(VLOOKUP(DB75,General!X:Y,2,FALSE)&amp;CQ75))</f>
        <v/>
      </c>
      <c r="AK75" s="65" t="str">
        <f t="shared" ref="AK75:AK109" si="47">IF(AH74="","",IF(DA75="R","R",""))</f>
        <v/>
      </c>
      <c r="AL75" s="65" t="str">
        <f>IF(AH74="","",VLOOKUP(DB75,General!U:V,2,FALSE))</f>
        <v/>
      </c>
      <c r="AM75" s="66" t="str" cm="1">
        <f t="array" aca="1" ref="AM75" ca="1">IF(AH74="","",INDIRECT(DB75&amp;CQ75))</f>
        <v/>
      </c>
      <c r="AN75" s="36" t="str">
        <f t="shared" si="44"/>
        <v/>
      </c>
      <c r="AO75" s="36" t="str">
        <f t="shared" ref="AO75:AO109" si="48">IF(AH75="","",IF(CH75&gt;10,10,IF(CH75&lt;-10,-10,CH75)))</f>
        <v/>
      </c>
      <c r="AP75" s="37" t="str">
        <f t="shared" si="45"/>
        <v/>
      </c>
      <c r="AQ75" s="55"/>
      <c r="AR75" s="55"/>
      <c r="AS75" s="55"/>
      <c r="AT75" s="35" t="str">
        <f>'H4 | Hedge 2 | (BDC)3'!B75</f>
        <v/>
      </c>
      <c r="AU75" s="36" t="str">
        <f>'H4 | Hedge 2 | (BDC)3'!C75</f>
        <v/>
      </c>
      <c r="AV75" s="36" t="str">
        <f>'H4 | Hedge 2 | (BDC)3'!H75</f>
        <v/>
      </c>
      <c r="AW75" s="36" t="str">
        <f>'H4 | Hedge 2 | (BDC)3'!O75</f>
        <v/>
      </c>
      <c r="AX75" s="36" t="str">
        <f>IF(AH75="","",IF('H4 | Hedge 2 | (BDC)3'!X75="W","Y",IF('H4 | Hedge 2 | (BDC)3'!X75="L","N","")))</f>
        <v/>
      </c>
      <c r="AY75" s="36" t="str">
        <f>'H4 | Hedge 2 | (BDC)3'!AM75</f>
        <v/>
      </c>
      <c r="AZ75" s="36" t="str">
        <f>'H4 | Hedge 2 | (BDC)3'!S75</f>
        <v/>
      </c>
      <c r="BA75" s="37" t="str">
        <f>'H4 | Hedge 2 | (BDC)3'!U75</f>
        <v/>
      </c>
      <c r="BB75" s="55"/>
      <c r="BC75" s="55"/>
      <c r="BD75" s="35" t="str">
        <f>'H5 | Hedge 1 | (BTC)2'!B75</f>
        <v/>
      </c>
      <c r="BE75" s="36" t="str">
        <f>'H5 | Hedge 1 | (BTC)2'!C75</f>
        <v/>
      </c>
      <c r="BF75" s="36" t="str">
        <f>'H5 | Hedge 1 | (BTC)2'!H75</f>
        <v/>
      </c>
      <c r="BG75" s="36" t="str">
        <f>'H5 | Hedge 1 | (BTC)2'!O75</f>
        <v/>
      </c>
      <c r="BH75" s="36" t="str">
        <f>IF(AH75="","",IF('H5 | Hedge 1 | (BTC)2'!X75="W","Y",IF('H5 | Hedge 1 | (BTC)2'!X75="L","N","")))</f>
        <v/>
      </c>
      <c r="BI75" s="36" t="str">
        <f>'H5 | Hedge 1 | (BTC)2'!AM75</f>
        <v/>
      </c>
      <c r="BJ75" s="36" t="str">
        <f>'H5 | Hedge 1 | (BTC)2'!S75</f>
        <v/>
      </c>
      <c r="BK75" s="37" t="str">
        <f>'H5 | Hedge 1 | (BTC)2'!U75</f>
        <v/>
      </c>
      <c r="BL75" s="55"/>
      <c r="BM75" s="55"/>
      <c r="BN75" s="35" t="str">
        <f>'H6 | Hedge 1 | (BTC)3'!B75</f>
        <v/>
      </c>
      <c r="BO75" s="36" t="str">
        <f>'H6 | Hedge 1 | (BTC)3'!C75</f>
        <v/>
      </c>
      <c r="BP75" s="36" t="str">
        <f>'H6 | Hedge 1 | (BTC)3'!H75</f>
        <v/>
      </c>
      <c r="BQ75" s="36" t="str">
        <f>'H6 | Hedge 1 | (BTC)3'!O75</f>
        <v/>
      </c>
      <c r="BR75" s="36" t="str">
        <f>IF(AH75="","",IF('H6 | Hedge 1 | (BTC)3'!X75="W","Y",IF('H6 | Hedge 1 | (BTC)3'!X75="L","N","")))</f>
        <v/>
      </c>
      <c r="BS75" s="36" t="str">
        <f>'H6 | Hedge 1 | (BTC)3'!AM75</f>
        <v/>
      </c>
      <c r="BT75" s="36" t="str">
        <f>'H6 | Hedge 1 | (BTC)3'!S75</f>
        <v/>
      </c>
      <c r="BU75" s="37" t="str">
        <f>'H6 | Hedge 1 | (BTC)3'!U75</f>
        <v/>
      </c>
      <c r="BV75" s="55"/>
      <c r="BW75" s="55"/>
      <c r="BX75" s="35" t="str">
        <f>'Hedge 7 | (BM1D)2'!B75</f>
        <v/>
      </c>
      <c r="BY75" s="36" t="str">
        <f>'Hedge 7 | (BM1D)2'!C75</f>
        <v/>
      </c>
      <c r="BZ75" s="36" t="str">
        <f>'Hedge 7 | (BM1D)2'!H75</f>
        <v/>
      </c>
      <c r="CA75" s="36" t="str">
        <f>'Hedge 7 | (BM1D)2'!O75</f>
        <v/>
      </c>
      <c r="CB75" s="36" t="str">
        <f>IF(AH75="","",IF('Hedge 7 | (BM1D)2'!X75="W","Y",IF('Hedge 7 | (BM1D)2'!X75="L","N","")))</f>
        <v/>
      </c>
      <c r="CC75" s="36" t="str">
        <f>'Hedge 7 | (BM1D)2'!AM75</f>
        <v/>
      </c>
      <c r="CD75" s="36" t="str">
        <f>'Hedge 7 | (BM1D)2'!S75</f>
        <v/>
      </c>
      <c r="CE75" s="37" t="str">
        <f>'Hedge 7 | (BM1D)2'!U75</f>
        <v/>
      </c>
      <c r="CF75" s="55"/>
      <c r="CG75" s="55"/>
      <c r="CH75" s="1" t="e">
        <f>IF(AN75="",0,IFERROR(VLOOKUP(AN70&amp;AN71&amp;AN72&amp;AN73&amp;AN74&amp;AN75,General!I:J,2,FALSE),0))+AO74</f>
        <v>#VALUE!</v>
      </c>
      <c r="CI75" s="1">
        <v>-1000</v>
      </c>
      <c r="CJ75" s="1" t="str">
        <f t="shared" si="46"/>
        <v/>
      </c>
      <c r="CK75" s="1" t="str">
        <f t="shared" ref="CK75:CK133" si="49">AA75</f>
        <v/>
      </c>
      <c r="CL75" s="1" t="str">
        <f t="shared" ref="CL75:CL133" si="50">AY75</f>
        <v/>
      </c>
      <c r="CM75" s="1">
        <v>-1000</v>
      </c>
      <c r="CN75" s="1">
        <v>-1000</v>
      </c>
      <c r="CO75" s="1">
        <v>-1000</v>
      </c>
      <c r="CP75" s="1" t="str">
        <f t="shared" ref="CP75" ca="1" si="51">CW74</f>
        <v>BX</v>
      </c>
      <c r="CQ75" s="1">
        <v>75</v>
      </c>
      <c r="CR75" s="1">
        <f t="shared" si="16"/>
        <v>70</v>
      </c>
      <c r="CS75" s="4" t="str" cm="1">
        <f t="array" ref="CS75">IFERROR(INDEX($CI$4:$CO$4,_xlfn.AGGREGATE(15,6,COLUMN($CI$4:$CO$4)-COLUMN($CH$1)/($CI$75:$CO$75=MAX($CI$75:$CO$75)),COLUMNS($CO$4:CO4))),"")</f>
        <v>B</v>
      </c>
      <c r="CT75" s="4" t="str" cm="1">
        <f t="array" ref="CT75">IFERROR(INDEX($CI$4:$CO$4,_xlfn.AGGREGATE(15,6,COLUMN($CI$4:$CO$4)-COLUMN($CH$1)/($CI$75:$CO$75=MAX($CI$75:$CO$75)),COLUMNS($CO$4:CP4))),"")</f>
        <v>BD</v>
      </c>
      <c r="CU75" s="4" t="str" cm="1">
        <f t="array" ref="CU75">IFERROR(INDEX($CI$4:$CO$4,_xlfn.AGGREGATE(15,6,COLUMN($CI$4:$CO$4)-COLUMN($CH$1)/($CI$75:$CO$75=MAX($CI$75:$CO$75)),COLUMNS($CO$4:CQ4))),"")</f>
        <v>BN</v>
      </c>
      <c r="CV75" s="4" t="str" cm="1">
        <f t="array" ref="CV75">IFERROR(INDEX($CI$4:$CO$4,_xlfn.AGGREGATE(15,6,COLUMN($CI$4:$CO$4)-COLUMN($CH$1)/($CI$75:$CO$75=MAX($CI$75:$CO$75)),COLUMNS($CO$4:CR4))),"")</f>
        <v>BX</v>
      </c>
      <c r="CW75" s="1" t="str">
        <f t="shared" ca="1" si="10"/>
        <v>BX</v>
      </c>
      <c r="DA75" s="1" t="str">
        <f t="shared" ca="1" si="11"/>
        <v>R</v>
      </c>
      <c r="DB75" s="1" t="str">
        <f t="shared" ca="1" si="15"/>
        <v>BX</v>
      </c>
      <c r="DD75" s="4" t="str">
        <f>IFERROR(VLOOKUP(CS75,General!R:S,2,FALSE),"")</f>
        <v>F</v>
      </c>
      <c r="DE75" s="4" t="str">
        <f>IFERROR(VLOOKUP(CT75,General!R:S,2,FALSE),"")</f>
        <v>BH</v>
      </c>
      <c r="DF75" s="4" t="str">
        <f>IFERROR(VLOOKUP(CU75,General!R:S,2,FALSE),"")</f>
        <v>BR</v>
      </c>
      <c r="DG75" s="4" t="str">
        <f>IFERROR(VLOOKUP(CV75,General!R:S,2,FALSE),"")</f>
        <v>CB</v>
      </c>
      <c r="DH75" s="4">
        <f ca="1">IF(CS75="",-1,COUNTIF(INDIRECT(DD75&amp;$CQ$10):INDIRECT(DD75&amp;CQ75),"Y"))</f>
        <v>2</v>
      </c>
      <c r="DI75" s="4">
        <f ca="1">IF(CT75="",-1,COUNTIF(INDIRECT(DE75&amp;$CQ$10):INDIRECT(DE75&amp;CQ75),"Y"))</f>
        <v>4</v>
      </c>
      <c r="DJ75" s="4">
        <f ca="1">IF(CU75="",-1,COUNTIF(INDIRECT(DF75&amp;$CQ$10):INDIRECT(DF75&amp;CQ75),"Y"))</f>
        <v>5</v>
      </c>
      <c r="DK75" s="4">
        <f ca="1">IF(CV75="",-1,COUNTIF(INDIRECT(DG75&amp;$CQ$10):INDIRECT(DG75&amp;CQ75),"Y"))</f>
        <v>5</v>
      </c>
      <c r="DL75" s="4" t="str" cm="1">
        <f t="array" aca="1" ref="DL75" ca="1">IFERROR(INDEX($CS$75:$CV$75,_xlfn.AGGREGATE(15,6,COLUMN($CS$75:$CV$75)-COLUMN($CR$75)/($DH$75:$DK$75=MAX($DH$75:$DK$75)),COLUMNS($CS$75:CS75))),"")</f>
        <v>BN</v>
      </c>
      <c r="DM75" s="4" t="str" cm="1">
        <f t="array" aca="1" ref="DM75" ca="1">IFERROR(INDEX($CS$75:$CV$75,_xlfn.AGGREGATE(15,6,COLUMN($CS$75:$CV$75)-COLUMN($CR$75)/($DH$75:$DK$75=MAX($DH$75:$DK$75)),COLUMNS($CS$75:CT75))),"")</f>
        <v>BX</v>
      </c>
      <c r="DN75" s="4" t="str" cm="1">
        <f t="array" aca="1" ref="DN75" ca="1">IFERROR(INDEX($CS$75:$CV$75,_xlfn.AGGREGATE(15,6,COLUMN($CS$75:$CV$75)-COLUMN($CR$75)/($DH$75:$DK$75=MAX($DH$75:$DK$75)),COLUMNS($CS$75:CU75))),"")</f>
        <v/>
      </c>
      <c r="DO75" s="4" t="str" cm="1">
        <f t="array" aca="1" ref="DO75" ca="1">IFERROR(INDEX($CS$75:$CV$75,_xlfn.AGGREGATE(15,6,COLUMN($CS$75:$CV$75)-COLUMN($CR$75)/($DH$75:$DK$75=MAX($DH$75:$DK$75)),COLUMNS($CS$75:CV75))),"")</f>
        <v/>
      </c>
      <c r="DP75" s="1">
        <f t="shared" ca="1" si="12"/>
        <v>2</v>
      </c>
      <c r="DQ75" s="75">
        <f t="shared" ca="1" si="13"/>
        <v>0</v>
      </c>
      <c r="DR75" s="4" t="str">
        <f t="shared" ca="1" si="14"/>
        <v>BX</v>
      </c>
      <c r="DS75" s="1" t="str">
        <f t="shared" ref="DS75:DS133" si="52">"F"&amp;CQ75</f>
        <v>F75</v>
      </c>
    </row>
    <row r="76" spans="1:123" ht="26.25" customHeight="1" thickBot="1">
      <c r="A76" s="1">
        <v>67</v>
      </c>
      <c r="B76" s="38" t="str">
        <f>'H1 | Hedge 1 | (BTC)1'!B76</f>
        <v/>
      </c>
      <c r="C76" s="25" t="str">
        <f>'H1 | Hedge 1 | (BTC)1'!C76</f>
        <v/>
      </c>
      <c r="D76" s="25" t="str">
        <f>'H1 | Hedge 1 | (BTC)1'!H76</f>
        <v/>
      </c>
      <c r="E76" s="25" t="str">
        <f>'H1 | Hedge 1 | (BTC)1'!O76</f>
        <v/>
      </c>
      <c r="F76" s="25" t="str">
        <f>IF(AH76="","",IF('H1 | Hedge 1 | (BTC)1'!X76="W","Y",IF('H1 | Hedge 1 | (BTC)1'!X76="L","N","")))</f>
        <v/>
      </c>
      <c r="G76" s="25" t="str">
        <f>'H1 | Hedge 1 | (BTC)1'!AM76</f>
        <v/>
      </c>
      <c r="H76" s="25" t="str">
        <f>'H1 | Hedge 1 | (BTC)1'!S76</f>
        <v/>
      </c>
      <c r="I76" s="39" t="str">
        <f>'H1 | Hedge 1 | (BTC)1'!U76</f>
        <v/>
      </c>
      <c r="J76" s="55"/>
      <c r="K76" s="55"/>
      <c r="L76" s="38" t="str">
        <f>'H2 | Hedge 2 | (BDC)2'!B76</f>
        <v/>
      </c>
      <c r="M76" s="25" t="str">
        <f>'H2 | Hedge 2 | (BDC)2'!C76</f>
        <v/>
      </c>
      <c r="N76" s="25" t="str">
        <f>'H2 | Hedge 2 | (BDC)2'!H76</f>
        <v/>
      </c>
      <c r="O76" s="25" t="str">
        <f>'H2 | Hedge 2 | (BDC)2'!O76</f>
        <v/>
      </c>
      <c r="P76" s="25" t="str">
        <f>IF(AH76="","",IF('H2 | Hedge 2 | (BDC)2'!X76="W","Y",IF('H2 | Hedge 2 | (BDC)2'!X76="L","N","")))</f>
        <v/>
      </c>
      <c r="Q76" s="25" t="str">
        <f>'H2 | Hedge 2 | (BDC)2'!AM76</f>
        <v/>
      </c>
      <c r="R76" s="25" t="str">
        <f>'H2 | Hedge 2 | (BDC)2'!S76</f>
        <v/>
      </c>
      <c r="S76" s="39" t="str">
        <f>'H2 | Hedge 2 | (BDC)2'!U76</f>
        <v/>
      </c>
      <c r="T76" s="55"/>
      <c r="U76" s="55"/>
      <c r="V76" s="35" t="str">
        <f>'H3 | Hedge 2 | (BDC)1'!B76</f>
        <v/>
      </c>
      <c r="W76" s="36" t="str">
        <f>'H3 | Hedge 2 | (BDC)1'!C76</f>
        <v/>
      </c>
      <c r="X76" s="36" t="str">
        <f>'H3 | Hedge 2 | (BDC)1'!H76</f>
        <v/>
      </c>
      <c r="Y76" s="36" t="str">
        <f>'H3 | Hedge 2 | (BDC)1'!O76</f>
        <v/>
      </c>
      <c r="Z76" s="36" t="str">
        <f>IF(AH76="","",IF('H3 | Hedge 2 | (BDC)1'!X76="W","Y",IF('H3 | Hedge 2 | (BDC)1'!X76="L","N","")))</f>
        <v/>
      </c>
      <c r="AA76" s="36" t="str">
        <f>'H3 | Hedge 2 | (BDC)1'!AM76</f>
        <v/>
      </c>
      <c r="AB76" s="36" t="str">
        <f>'H3 | Hedge 2 | (BDC)1'!S76</f>
        <v/>
      </c>
      <c r="AC76" s="37" t="str">
        <f>'H3 | Hedge 2 | (BDC)1'!U76</f>
        <v/>
      </c>
      <c r="AD76" s="55"/>
      <c r="AE76" s="55"/>
      <c r="AF76" s="55"/>
      <c r="AG76" s="55"/>
      <c r="AH76" s="126"/>
      <c r="AI76" s="107"/>
      <c r="AJ76" s="104" t="str" cm="1">
        <f t="array" aca="1" ref="AJ76" ca="1">IF(AH75="","",INDIRECT(VLOOKUP(DB76,General!X:Y,2,FALSE)&amp;CQ76))</f>
        <v/>
      </c>
      <c r="AK76" s="70" t="str">
        <f t="shared" si="47"/>
        <v/>
      </c>
      <c r="AL76" s="70" t="str">
        <f>IF(AH75="","",VLOOKUP(DB76,General!U:V,2,FALSE))</f>
        <v/>
      </c>
      <c r="AM76" s="64" t="str" cm="1">
        <f t="array" aca="1" ref="AM76" ca="1">IF(AH75="","",INDIRECT(DB76&amp;CQ76))</f>
        <v/>
      </c>
      <c r="AN76" s="25" t="str">
        <f t="shared" si="44"/>
        <v/>
      </c>
      <c r="AO76" s="25" t="str">
        <f t="shared" si="48"/>
        <v/>
      </c>
      <c r="AP76" s="39" t="str">
        <f t="shared" si="45"/>
        <v/>
      </c>
      <c r="AQ76" s="55"/>
      <c r="AR76" s="55"/>
      <c r="AS76" s="55"/>
      <c r="AT76" s="35" t="str">
        <f>'H4 | Hedge 2 | (BDC)3'!B76</f>
        <v/>
      </c>
      <c r="AU76" s="36" t="str">
        <f>'H4 | Hedge 2 | (BDC)3'!C76</f>
        <v/>
      </c>
      <c r="AV76" s="36" t="str">
        <f>'H4 | Hedge 2 | (BDC)3'!H76</f>
        <v/>
      </c>
      <c r="AW76" s="36" t="str">
        <f>'H4 | Hedge 2 | (BDC)3'!O76</f>
        <v/>
      </c>
      <c r="AX76" s="36" t="str">
        <f>IF(AH76="","",IF('H4 | Hedge 2 | (BDC)3'!X76="W","Y",IF('H4 | Hedge 2 | (BDC)3'!X76="L","N","")))</f>
        <v/>
      </c>
      <c r="AY76" s="36" t="str">
        <f>'H4 | Hedge 2 | (BDC)3'!AM76</f>
        <v/>
      </c>
      <c r="AZ76" s="36" t="str">
        <f>'H4 | Hedge 2 | (BDC)3'!S76</f>
        <v/>
      </c>
      <c r="BA76" s="37" t="str">
        <f>'H4 | Hedge 2 | (BDC)3'!U76</f>
        <v/>
      </c>
      <c r="BB76" s="55"/>
      <c r="BC76" s="55"/>
      <c r="BD76" s="35" t="str">
        <f>'H5 | Hedge 1 | (BTC)2'!B76</f>
        <v/>
      </c>
      <c r="BE76" s="36" t="str">
        <f>'H5 | Hedge 1 | (BTC)2'!C76</f>
        <v/>
      </c>
      <c r="BF76" s="36" t="str">
        <f>'H5 | Hedge 1 | (BTC)2'!H76</f>
        <v/>
      </c>
      <c r="BG76" s="36" t="str">
        <f>'H5 | Hedge 1 | (BTC)2'!O76</f>
        <v/>
      </c>
      <c r="BH76" s="36" t="str">
        <f>IF(AH76="","",IF('H5 | Hedge 1 | (BTC)2'!X76="W","Y",IF('H5 | Hedge 1 | (BTC)2'!X76="L","N","")))</f>
        <v/>
      </c>
      <c r="BI76" s="36" t="str">
        <f>'H5 | Hedge 1 | (BTC)2'!AM76</f>
        <v/>
      </c>
      <c r="BJ76" s="36" t="str">
        <f>'H5 | Hedge 1 | (BTC)2'!S76</f>
        <v/>
      </c>
      <c r="BK76" s="37" t="str">
        <f>'H5 | Hedge 1 | (BTC)2'!U76</f>
        <v/>
      </c>
      <c r="BL76" s="55"/>
      <c r="BM76" s="55"/>
      <c r="BN76" s="35" t="str">
        <f>'H6 | Hedge 1 | (BTC)3'!B76</f>
        <v/>
      </c>
      <c r="BO76" s="36" t="str">
        <f>'H6 | Hedge 1 | (BTC)3'!C76</f>
        <v/>
      </c>
      <c r="BP76" s="36" t="str">
        <f>'H6 | Hedge 1 | (BTC)3'!H76</f>
        <v/>
      </c>
      <c r="BQ76" s="36" t="str">
        <f>'H6 | Hedge 1 | (BTC)3'!O76</f>
        <v/>
      </c>
      <c r="BR76" s="36" t="str">
        <f>IF(AH76="","",IF('H6 | Hedge 1 | (BTC)3'!X76="W","Y",IF('H6 | Hedge 1 | (BTC)3'!X76="L","N","")))</f>
        <v/>
      </c>
      <c r="BS76" s="36" t="str">
        <f>'H6 | Hedge 1 | (BTC)3'!AM76</f>
        <v/>
      </c>
      <c r="BT76" s="36" t="str">
        <f>'H6 | Hedge 1 | (BTC)3'!S76</f>
        <v/>
      </c>
      <c r="BU76" s="37" t="str">
        <f>'H6 | Hedge 1 | (BTC)3'!U76</f>
        <v/>
      </c>
      <c r="BV76" s="55"/>
      <c r="BW76" s="55"/>
      <c r="BX76" s="38" t="str">
        <f>'Hedge 7 | (BM1D)2'!B76</f>
        <v/>
      </c>
      <c r="BY76" s="25" t="str">
        <f>'Hedge 7 | (BM1D)2'!C76</f>
        <v/>
      </c>
      <c r="BZ76" s="25" t="str">
        <f>'Hedge 7 | (BM1D)2'!H76</f>
        <v/>
      </c>
      <c r="CA76" s="25" t="str">
        <f>'Hedge 7 | (BM1D)2'!O76</f>
        <v/>
      </c>
      <c r="CB76" s="25" t="str">
        <f>IF(AH76="","",IF('Hedge 7 | (BM1D)2'!X76="W","Y",IF('Hedge 7 | (BM1D)2'!X76="L","N","")))</f>
        <v/>
      </c>
      <c r="CC76" s="25" t="str">
        <f>'Hedge 7 | (BM1D)2'!AM76</f>
        <v/>
      </c>
      <c r="CD76" s="25" t="str">
        <f>'Hedge 7 | (BM1D)2'!S76</f>
        <v/>
      </c>
      <c r="CE76" s="39" t="str">
        <f>'Hedge 7 | (BM1D)2'!U76</f>
        <v/>
      </c>
      <c r="CF76" s="55"/>
      <c r="CG76" s="55"/>
      <c r="CH76" s="1" t="e">
        <f>IF(AN76="",0,IFERROR(VLOOKUP(AN71&amp;AN72&amp;AN73&amp;AN74&amp;AN75&amp;AN76,General!I:J,2,FALSE),0))+AO75</f>
        <v>#VALUE!</v>
      </c>
      <c r="CI76" s="1">
        <v>-1000</v>
      </c>
      <c r="CJ76" s="1" t="str">
        <f t="shared" si="46"/>
        <v/>
      </c>
      <c r="CK76" s="1" t="str">
        <f t="shared" si="49"/>
        <v/>
      </c>
      <c r="CL76" s="1" t="str">
        <f t="shared" si="50"/>
        <v/>
      </c>
      <c r="CM76" s="1">
        <v>-1000</v>
      </c>
      <c r="CN76" s="1">
        <v>-1000</v>
      </c>
      <c r="CO76" s="1">
        <v>-1000</v>
      </c>
      <c r="CP76" s="1" t="str">
        <f t="shared" ref="CP76:CP78" ca="1" si="53">CP75</f>
        <v>BX</v>
      </c>
      <c r="CQ76" s="1">
        <v>76</v>
      </c>
      <c r="CR76" s="1">
        <f t="shared" si="16"/>
        <v>71</v>
      </c>
      <c r="CS76" s="4" t="str" cm="1">
        <f t="array" ref="CS76">IFERROR(INDEX($CI$4:$CO$4,_xlfn.AGGREGATE(15,6,COLUMN($CI$4:$CO$4)-COLUMN($CH$1)/($CI$76:$CO$76=MAX($CI$76:$CO$76)),COLUMNS($CO$4:CO4))),"")</f>
        <v>B</v>
      </c>
      <c r="CT76" s="4" t="str" cm="1">
        <f t="array" ref="CT76">IFERROR(INDEX($CI$4:$CO$4,_xlfn.AGGREGATE(15,6,COLUMN($CI$4:$CO$4)-COLUMN($CH$1)/($CI$76:$CO$76=MAX($CI$76:$CO$76)),COLUMNS($CO$4:CP4))),"")</f>
        <v>BD</v>
      </c>
      <c r="CU76" s="4" t="str" cm="1">
        <f t="array" ref="CU76">IFERROR(INDEX($CI$4:$CO$4,_xlfn.AGGREGATE(15,6,COLUMN($CI$4:$CO$4)-COLUMN($CH$1)/($CI$76:$CO$76=MAX($CI$76:$CO$76)),COLUMNS($CO$4:CQ4))),"")</f>
        <v>BN</v>
      </c>
      <c r="CV76" s="4" t="str" cm="1">
        <f t="array" ref="CV76">IFERROR(INDEX($CI$4:$CO$4,_xlfn.AGGREGATE(15,6,COLUMN($CI$4:$CO$4)-COLUMN($CH$1)/($CI$76:$CO$76=MAX($CI$76:$CO$76)),COLUMNS($CO$4:CR4))),"")</f>
        <v>BX</v>
      </c>
      <c r="CW76" s="1" t="str">
        <f t="shared" ref="CW76:CW109" ca="1" si="54">IF(DM76="",DL76,DR76)</f>
        <v>BX</v>
      </c>
      <c r="DA76" s="1" t="str">
        <f t="shared" ref="DA76:DA130" ca="1" si="55">IF(DP75&gt;1,"R","N")</f>
        <v>R</v>
      </c>
      <c r="DB76" s="1" t="str">
        <f t="shared" ca="1" si="15"/>
        <v>BX</v>
      </c>
      <c r="DC76" s="1">
        <f>IF(DC71=4,1,DC71+1)</f>
        <v>2</v>
      </c>
      <c r="DD76" s="4" t="str">
        <f>IFERROR(VLOOKUP(CS76,General!R:S,2,FALSE),"")</f>
        <v>F</v>
      </c>
      <c r="DE76" s="4" t="str">
        <f>IFERROR(VLOOKUP(CT76,General!R:S,2,FALSE),"")</f>
        <v>BH</v>
      </c>
      <c r="DF76" s="4" t="str">
        <f>IFERROR(VLOOKUP(CU76,General!R:S,2,FALSE),"")</f>
        <v>BR</v>
      </c>
      <c r="DG76" s="4" t="str">
        <f>IFERROR(VLOOKUP(CV76,General!R:S,2,FALSE),"")</f>
        <v>CB</v>
      </c>
      <c r="DH76" s="4">
        <f ca="1">IF(CS76="",-1,COUNTIF(INDIRECT(DD76&amp;$CQ$10):INDIRECT(DD76&amp;CQ76),"Y"))</f>
        <v>2</v>
      </c>
      <c r="DI76" s="4">
        <f ca="1">IF(CT76="",-1,COUNTIF(INDIRECT(DE76&amp;$CQ$10):INDIRECT(DE76&amp;CQ76),"Y"))</f>
        <v>4</v>
      </c>
      <c r="DJ76" s="4">
        <f ca="1">IF(CU76="",-1,COUNTIF(INDIRECT(DF76&amp;$CQ$10):INDIRECT(DF76&amp;CQ76),"Y"))</f>
        <v>5</v>
      </c>
      <c r="DK76" s="4">
        <f ca="1">IF(CV76="",-1,COUNTIF(INDIRECT(DG76&amp;$CQ$10):INDIRECT(DG76&amp;CQ76),"Y"))</f>
        <v>5</v>
      </c>
      <c r="DL76" s="4" t="str" cm="1">
        <f t="array" aca="1" ref="DL76" ca="1">IFERROR(INDEX($CS$76:$CV$76,_xlfn.AGGREGATE(15,6,COLUMN($CS$76:$CV$76)-COLUMN($CR$76)/($DH$76:$DK$76=MAX($DH$76:$DK$76)),COLUMNS($CS$76:CS76))),"")</f>
        <v>BN</v>
      </c>
      <c r="DM76" s="4" t="str" cm="1">
        <f t="array" aca="1" ref="DM76" ca="1">IFERROR(INDEX($CS$76:$CV$76,_xlfn.AGGREGATE(15,6,COLUMN($CS$76:$CV$76)-COLUMN($CR$76)/($DH$76:$DK$76=MAX($DH$76:$DK$76)),COLUMNS($CS$76:CT76))),"")</f>
        <v>BX</v>
      </c>
      <c r="DN76" s="4" t="str" cm="1">
        <f t="array" aca="1" ref="DN76" ca="1">IFERROR(INDEX($CS$76:$CV$76,_xlfn.AGGREGATE(15,6,COLUMN($CS$76:$CV$76)-COLUMN($CR$76)/($DH$76:$DK$76=MAX($DH$76:$DK$76)),COLUMNS($CS$76:CU76))),"")</f>
        <v/>
      </c>
      <c r="DO76" s="4" t="str" cm="1">
        <f t="array" aca="1" ref="DO76" ca="1">IFERROR(INDEX($CS$76:$CV$76,_xlfn.AGGREGATE(15,6,COLUMN($CS$76:$CV$76)-COLUMN($CR$76)/($DH$76:$DK$76=MAX($DH$76:$DK$76)),COLUMNS($CS$76:CV76))),"")</f>
        <v/>
      </c>
      <c r="DP76" s="1">
        <f t="shared" ref="DP76:DP133" ca="1" si="56">COUNTIF(DH76:DK76,MAX(DH76:DK76))</f>
        <v>2</v>
      </c>
      <c r="DQ76" s="75">
        <f t="shared" ref="DQ76:DQ133" ca="1" si="57">IF(DP76=1,1,DC76)</f>
        <v>2</v>
      </c>
      <c r="DR76" s="4" t="str">
        <f t="shared" ref="DR76:DR133" ca="1" si="58">IF(CQ76=1,DL76,IF(DQ76=2,IF(DM76="",DL76,DM76),IF(DQ76=3,IF(AND(DM76="",DN76=""),DL76,IF(DN76="",DM76,DN76)),IF(AND(DM76="",DN76="",DO76=""),DL76,IF(AND(DN76="",DO76=""),DM76,IF(DO76="",DN76,DO76))))))</f>
        <v>BX</v>
      </c>
      <c r="DS76" s="1" t="str">
        <f t="shared" si="52"/>
        <v>F76</v>
      </c>
    </row>
    <row r="77" spans="1:123" ht="26.25" customHeight="1" thickBot="1">
      <c r="A77" s="1">
        <v>68</v>
      </c>
      <c r="B77" s="38" t="str">
        <f>'H1 | Hedge 1 | (BTC)1'!B77</f>
        <v/>
      </c>
      <c r="C77" s="25" t="str">
        <f>'H1 | Hedge 1 | (BTC)1'!C77</f>
        <v/>
      </c>
      <c r="D77" s="25" t="str">
        <f>'H1 | Hedge 1 | (BTC)1'!H77</f>
        <v/>
      </c>
      <c r="E77" s="25" t="str">
        <f>'H1 | Hedge 1 | (BTC)1'!O77</f>
        <v/>
      </c>
      <c r="F77" s="25" t="str">
        <f>IF(AH77="","",IF('H1 | Hedge 1 | (BTC)1'!X77="W","Y",IF('H1 | Hedge 1 | (BTC)1'!X77="L","N","")))</f>
        <v/>
      </c>
      <c r="G77" s="25" t="str">
        <f>'H1 | Hedge 1 | (BTC)1'!AM77</f>
        <v/>
      </c>
      <c r="H77" s="25" t="str">
        <f>'H1 | Hedge 1 | (BTC)1'!S77</f>
        <v/>
      </c>
      <c r="I77" s="39" t="str">
        <f>'H1 | Hedge 1 | (BTC)1'!U77</f>
        <v/>
      </c>
      <c r="J77" s="55"/>
      <c r="K77" s="55"/>
      <c r="L77" s="38" t="str">
        <f>'H2 | Hedge 2 | (BDC)2'!B77</f>
        <v/>
      </c>
      <c r="M77" s="25" t="str">
        <f>'H2 | Hedge 2 | (BDC)2'!C77</f>
        <v/>
      </c>
      <c r="N77" s="25" t="str">
        <f>'H2 | Hedge 2 | (BDC)2'!H77</f>
        <v/>
      </c>
      <c r="O77" s="25" t="str">
        <f>'H2 | Hedge 2 | (BDC)2'!O77</f>
        <v/>
      </c>
      <c r="P77" s="25" t="str">
        <f>IF(AH77="","",IF('H2 | Hedge 2 | (BDC)2'!X77="W","Y",IF('H2 | Hedge 2 | (BDC)2'!X77="L","N","")))</f>
        <v/>
      </c>
      <c r="Q77" s="25" t="str">
        <f>'H2 | Hedge 2 | (BDC)2'!AM77</f>
        <v/>
      </c>
      <c r="R77" s="25" t="str">
        <f>'H2 | Hedge 2 | (BDC)2'!S77</f>
        <v/>
      </c>
      <c r="S77" s="39" t="str">
        <f>'H2 | Hedge 2 | (BDC)2'!U77</f>
        <v/>
      </c>
      <c r="T77" s="55"/>
      <c r="U77" s="55"/>
      <c r="V77" s="35" t="str">
        <f>'H3 | Hedge 2 | (BDC)1'!B77</f>
        <v/>
      </c>
      <c r="W77" s="36" t="str">
        <f>'H3 | Hedge 2 | (BDC)1'!C77</f>
        <v/>
      </c>
      <c r="X77" s="36" t="str">
        <f>'H3 | Hedge 2 | (BDC)1'!H77</f>
        <v/>
      </c>
      <c r="Y77" s="36" t="str">
        <f>'H3 | Hedge 2 | (BDC)1'!O77</f>
        <v/>
      </c>
      <c r="Z77" s="36" t="str">
        <f>IF(AH77="","",IF('H3 | Hedge 2 | (BDC)1'!X77="W","Y",IF('H3 | Hedge 2 | (BDC)1'!X77="L","N","")))</f>
        <v/>
      </c>
      <c r="AA77" s="36" t="str">
        <f>'H3 | Hedge 2 | (BDC)1'!AM77</f>
        <v/>
      </c>
      <c r="AB77" s="36" t="str">
        <f>'H3 | Hedge 2 | (BDC)1'!S77</f>
        <v/>
      </c>
      <c r="AC77" s="37" t="str">
        <f>'H3 | Hedge 2 | (BDC)1'!U77</f>
        <v/>
      </c>
      <c r="AD77" s="55"/>
      <c r="AE77" s="55"/>
      <c r="AF77" s="55"/>
      <c r="AG77" s="55"/>
      <c r="AH77" s="126"/>
      <c r="AI77" s="107"/>
      <c r="AJ77" s="104" t="str" cm="1">
        <f t="array" aca="1" ref="AJ77" ca="1">IF(AH76="","",INDIRECT(VLOOKUP(DB77,General!X:Y,2,FALSE)&amp;CQ77))</f>
        <v/>
      </c>
      <c r="AK77" s="70" t="str">
        <f t="shared" si="47"/>
        <v/>
      </c>
      <c r="AL77" s="70" t="str">
        <f>IF(AH76="","",VLOOKUP(DB77,General!U:V,2,FALSE))</f>
        <v/>
      </c>
      <c r="AM77" s="64" t="str" cm="1">
        <f t="array" aca="1" ref="AM77" ca="1">IF(AH76="","",INDIRECT(DB77&amp;CQ77))</f>
        <v/>
      </c>
      <c r="AN77" s="25" t="str">
        <f t="shared" si="44"/>
        <v/>
      </c>
      <c r="AO77" s="25" t="str">
        <f t="shared" si="48"/>
        <v/>
      </c>
      <c r="AP77" s="39" t="str">
        <f t="shared" si="45"/>
        <v/>
      </c>
      <c r="AQ77" s="55"/>
      <c r="AR77" s="55"/>
      <c r="AS77" s="55"/>
      <c r="AT77" s="35" t="str">
        <f>'H4 | Hedge 2 | (BDC)3'!B77</f>
        <v/>
      </c>
      <c r="AU77" s="36" t="str">
        <f>'H4 | Hedge 2 | (BDC)3'!C77</f>
        <v/>
      </c>
      <c r="AV77" s="36" t="str">
        <f>'H4 | Hedge 2 | (BDC)3'!H77</f>
        <v/>
      </c>
      <c r="AW77" s="36" t="str">
        <f>'H4 | Hedge 2 | (BDC)3'!O77</f>
        <v/>
      </c>
      <c r="AX77" s="36" t="str">
        <f>IF(AH77="","",IF('H4 | Hedge 2 | (BDC)3'!X77="W","Y",IF('H4 | Hedge 2 | (BDC)3'!X77="L","N","")))</f>
        <v/>
      </c>
      <c r="AY77" s="36" t="str">
        <f>'H4 | Hedge 2 | (BDC)3'!AM77</f>
        <v/>
      </c>
      <c r="AZ77" s="36" t="str">
        <f>'H4 | Hedge 2 | (BDC)3'!S77</f>
        <v/>
      </c>
      <c r="BA77" s="37" t="str">
        <f>'H4 | Hedge 2 | (BDC)3'!U77</f>
        <v/>
      </c>
      <c r="BB77" s="55"/>
      <c r="BC77" s="55"/>
      <c r="BD77" s="35" t="str">
        <f>'H5 | Hedge 1 | (BTC)2'!B77</f>
        <v/>
      </c>
      <c r="BE77" s="36" t="str">
        <f>'H5 | Hedge 1 | (BTC)2'!C77</f>
        <v/>
      </c>
      <c r="BF77" s="36" t="str">
        <f>'H5 | Hedge 1 | (BTC)2'!H77</f>
        <v/>
      </c>
      <c r="BG77" s="36" t="str">
        <f>'H5 | Hedge 1 | (BTC)2'!O77</f>
        <v/>
      </c>
      <c r="BH77" s="36" t="str">
        <f>IF(AH77="","",IF('H5 | Hedge 1 | (BTC)2'!X77="W","Y",IF('H5 | Hedge 1 | (BTC)2'!X77="L","N","")))</f>
        <v/>
      </c>
      <c r="BI77" s="36" t="str">
        <f>'H5 | Hedge 1 | (BTC)2'!AM77</f>
        <v/>
      </c>
      <c r="BJ77" s="36" t="str">
        <f>'H5 | Hedge 1 | (BTC)2'!S77</f>
        <v/>
      </c>
      <c r="BK77" s="37" t="str">
        <f>'H5 | Hedge 1 | (BTC)2'!U77</f>
        <v/>
      </c>
      <c r="BL77" s="55"/>
      <c r="BM77" s="55"/>
      <c r="BN77" s="35" t="str">
        <f>'H6 | Hedge 1 | (BTC)3'!B77</f>
        <v/>
      </c>
      <c r="BO77" s="36" t="str">
        <f>'H6 | Hedge 1 | (BTC)3'!C77</f>
        <v/>
      </c>
      <c r="BP77" s="36" t="str">
        <f>'H6 | Hedge 1 | (BTC)3'!H77</f>
        <v/>
      </c>
      <c r="BQ77" s="36" t="str">
        <f>'H6 | Hedge 1 | (BTC)3'!O77</f>
        <v/>
      </c>
      <c r="BR77" s="36" t="str">
        <f>IF(AH77="","",IF('H6 | Hedge 1 | (BTC)3'!X77="W","Y",IF('H6 | Hedge 1 | (BTC)3'!X77="L","N","")))</f>
        <v/>
      </c>
      <c r="BS77" s="36" t="str">
        <f>'H6 | Hedge 1 | (BTC)3'!AM77</f>
        <v/>
      </c>
      <c r="BT77" s="36" t="str">
        <f>'H6 | Hedge 1 | (BTC)3'!S77</f>
        <v/>
      </c>
      <c r="BU77" s="37" t="str">
        <f>'H6 | Hedge 1 | (BTC)3'!U77</f>
        <v/>
      </c>
      <c r="BV77" s="55"/>
      <c r="BW77" s="55"/>
      <c r="BX77" s="38" t="str">
        <f>'Hedge 7 | (BM1D)2'!B77</f>
        <v/>
      </c>
      <c r="BY77" s="25" t="str">
        <f>'Hedge 7 | (BM1D)2'!C77</f>
        <v/>
      </c>
      <c r="BZ77" s="25" t="str">
        <f>'Hedge 7 | (BM1D)2'!H77</f>
        <v/>
      </c>
      <c r="CA77" s="25" t="str">
        <f>'Hedge 7 | (BM1D)2'!O77</f>
        <v/>
      </c>
      <c r="CB77" s="25" t="str">
        <f>IF(AH77="","",IF('Hedge 7 | (BM1D)2'!X77="W","Y",IF('Hedge 7 | (BM1D)2'!X77="L","N","")))</f>
        <v/>
      </c>
      <c r="CC77" s="25" t="str">
        <f>'Hedge 7 | (BM1D)2'!AM77</f>
        <v/>
      </c>
      <c r="CD77" s="25" t="str">
        <f>'Hedge 7 | (BM1D)2'!S77</f>
        <v/>
      </c>
      <c r="CE77" s="39" t="str">
        <f>'Hedge 7 | (BM1D)2'!U77</f>
        <v/>
      </c>
      <c r="CF77" s="55"/>
      <c r="CG77" s="55"/>
      <c r="CH77" s="1" t="e">
        <f>IF(AN77="",0,IFERROR(VLOOKUP(AN72&amp;AN73&amp;AN74&amp;AN75&amp;AN76&amp;AN77,General!I:J,2,FALSE),0))+AO76</f>
        <v>#VALUE!</v>
      </c>
      <c r="CI77" s="1">
        <v>-1000</v>
      </c>
      <c r="CJ77" s="1" t="str">
        <f t="shared" si="46"/>
        <v/>
      </c>
      <c r="CK77" s="1" t="str">
        <f t="shared" si="49"/>
        <v/>
      </c>
      <c r="CL77" s="1" t="str">
        <f t="shared" si="50"/>
        <v/>
      </c>
      <c r="CM77" s="1">
        <v>-1000</v>
      </c>
      <c r="CN77" s="1">
        <v>-1000</v>
      </c>
      <c r="CO77" s="1">
        <v>-1000</v>
      </c>
      <c r="CP77" s="1" t="str">
        <f t="shared" ca="1" si="53"/>
        <v>BX</v>
      </c>
      <c r="CQ77" s="1">
        <v>77</v>
      </c>
      <c r="CR77" s="1">
        <f t="shared" si="16"/>
        <v>72</v>
      </c>
      <c r="CS77" s="4" t="str" cm="1">
        <f t="array" ref="CS77">IFERROR(INDEX($CI$4:$CO$4,_xlfn.AGGREGATE(15,6,COLUMN($CI$4:$CO$4)-COLUMN($CH$1)/($CI$77:$CO$77=MAX($CI$77:$CO$77)),COLUMNS($CO$4:CO4))),"")</f>
        <v>B</v>
      </c>
      <c r="CT77" s="4" t="str" cm="1">
        <f t="array" ref="CT77">IFERROR(INDEX($CI$4:$CO$4,_xlfn.AGGREGATE(15,6,COLUMN($CI$4:$CO$4)-COLUMN($CH$1)/($CI$77:$CO$77=MAX($CI$77:$CO$77)),COLUMNS($CO$4:CP4))),"")</f>
        <v>BD</v>
      </c>
      <c r="CU77" s="4" t="str" cm="1">
        <f t="array" ref="CU77">IFERROR(INDEX($CI$4:$CO$4,_xlfn.AGGREGATE(15,6,COLUMN($CI$4:$CO$4)-COLUMN($CH$1)/($CI$77:$CO$77=MAX($CI$77:$CO$77)),COLUMNS($CO$4:CQ4))),"")</f>
        <v>BN</v>
      </c>
      <c r="CV77" s="4" t="str" cm="1">
        <f t="array" ref="CV77">IFERROR(INDEX($CI$4:$CO$4,_xlfn.AGGREGATE(15,6,COLUMN($CI$4:$CO$4)-COLUMN($CH$1)/($CI$77:$CO$77=MAX($CI$77:$CO$77)),COLUMNS($CO$4:CR4))),"")</f>
        <v>BX</v>
      </c>
      <c r="CW77" s="1" t="str">
        <f t="shared" ca="1" si="54"/>
        <v>BX</v>
      </c>
      <c r="DA77" s="1" t="str">
        <f t="shared" ca="1" si="55"/>
        <v>R</v>
      </c>
      <c r="DB77" s="1" t="str">
        <f t="shared" ref="DB77:DB128" ca="1" si="59">CW76</f>
        <v>BX</v>
      </c>
      <c r="DD77" s="4" t="str">
        <f>IFERROR(VLOOKUP(CS77,General!R:S,2,FALSE),"")</f>
        <v>F</v>
      </c>
      <c r="DE77" s="4" t="str">
        <f>IFERROR(VLOOKUP(CT77,General!R:S,2,FALSE),"")</f>
        <v>BH</v>
      </c>
      <c r="DF77" s="4" t="str">
        <f>IFERROR(VLOOKUP(CU77,General!R:S,2,FALSE),"")</f>
        <v>BR</v>
      </c>
      <c r="DG77" s="4" t="str">
        <f>IFERROR(VLOOKUP(CV77,General!R:S,2,FALSE),"")</f>
        <v>CB</v>
      </c>
      <c r="DH77" s="4">
        <f ca="1">IF(CS77="",-1,COUNTIF(INDIRECT(DD77&amp;$CQ$10):INDIRECT(DD77&amp;CQ77),"Y"))</f>
        <v>2</v>
      </c>
      <c r="DI77" s="4">
        <f ca="1">IF(CT77="",-1,COUNTIF(INDIRECT(DE77&amp;$CQ$10):INDIRECT(DE77&amp;CQ77),"Y"))</f>
        <v>4</v>
      </c>
      <c r="DJ77" s="4">
        <f ca="1">IF(CU77="",-1,COUNTIF(INDIRECT(DF77&amp;$CQ$10):INDIRECT(DF77&amp;CQ77),"Y"))</f>
        <v>5</v>
      </c>
      <c r="DK77" s="4">
        <f ca="1">IF(CV77="",-1,COUNTIF(INDIRECT(DG77&amp;$CQ$10):INDIRECT(DG77&amp;CQ77),"Y"))</f>
        <v>5</v>
      </c>
      <c r="DL77" s="4" t="str" cm="1">
        <f t="array" aca="1" ref="DL77" ca="1">IFERROR(INDEX($CS$77:$CV$77,_xlfn.AGGREGATE(15,6,COLUMN($CS$77:$CV$77)-COLUMN($CR$77)/($DH$77:$DK$77=MAX($DH$77:$DK$77)),COLUMNS($CS$77:CS77))),"")</f>
        <v>BN</v>
      </c>
      <c r="DM77" s="4" t="str" cm="1">
        <f t="array" aca="1" ref="DM77" ca="1">IFERROR(INDEX($CS$77:$CV$77,_xlfn.AGGREGATE(15,6,COLUMN($CS$77:$CV$77)-COLUMN($CR$77)/($DH$77:$DK$77=MAX($DH$77:$DK$77)),COLUMNS($CS$77:CT77))),"")</f>
        <v>BX</v>
      </c>
      <c r="DN77" s="4" t="str" cm="1">
        <f t="array" aca="1" ref="DN77" ca="1">IFERROR(INDEX($CS$77:$CV$77,_xlfn.AGGREGATE(15,6,COLUMN($CS$77:$CV$77)-COLUMN($CR$77)/($DH$77:$DK$77=MAX($DH$77:$DK$77)),COLUMNS($CS$77:CU77))),"")</f>
        <v/>
      </c>
      <c r="DO77" s="4" t="str" cm="1">
        <f t="array" aca="1" ref="DO77" ca="1">IFERROR(INDEX($CS$77:$CV$77,_xlfn.AGGREGATE(15,6,COLUMN($CS$77:$CV$77)-COLUMN($CR$77)/($DH$77:$DK$77=MAX($DH$77:$DK$77)),COLUMNS($CS$77:CV77))),"")</f>
        <v/>
      </c>
      <c r="DP77" s="1">
        <f t="shared" ca="1" si="56"/>
        <v>2</v>
      </c>
      <c r="DQ77" s="75">
        <f t="shared" ca="1" si="57"/>
        <v>0</v>
      </c>
      <c r="DR77" s="4" t="str">
        <f t="shared" ca="1" si="58"/>
        <v>BX</v>
      </c>
      <c r="DS77" s="1" t="str">
        <f t="shared" si="52"/>
        <v>F77</v>
      </c>
    </row>
    <row r="78" spans="1:123" ht="26.25" customHeight="1" thickBot="1">
      <c r="A78" s="1">
        <v>69</v>
      </c>
      <c r="B78" s="38" t="str">
        <f>'H1 | Hedge 1 | (BTC)1'!B78</f>
        <v/>
      </c>
      <c r="C78" s="25" t="str">
        <f>'H1 | Hedge 1 | (BTC)1'!C78</f>
        <v/>
      </c>
      <c r="D78" s="25" t="str">
        <f>'H1 | Hedge 1 | (BTC)1'!H78</f>
        <v/>
      </c>
      <c r="E78" s="25" t="str">
        <f>'H1 | Hedge 1 | (BTC)1'!O78</f>
        <v/>
      </c>
      <c r="F78" s="25" t="str">
        <f>IF(AH78="","",IF('H1 | Hedge 1 | (BTC)1'!X78="W","Y",IF('H1 | Hedge 1 | (BTC)1'!X78="L","N","")))</f>
        <v/>
      </c>
      <c r="G78" s="25" t="str">
        <f>'H1 | Hedge 1 | (BTC)1'!AM78</f>
        <v/>
      </c>
      <c r="H78" s="25" t="str">
        <f>'H1 | Hedge 1 | (BTC)1'!S78</f>
        <v/>
      </c>
      <c r="I78" s="39" t="str">
        <f>'H1 | Hedge 1 | (BTC)1'!U78</f>
        <v/>
      </c>
      <c r="J78" s="55"/>
      <c r="K78" s="55"/>
      <c r="L78" s="38" t="str">
        <f>'H2 | Hedge 2 | (BDC)2'!B78</f>
        <v/>
      </c>
      <c r="M78" s="25" t="str">
        <f>'H2 | Hedge 2 | (BDC)2'!C78</f>
        <v/>
      </c>
      <c r="N78" s="25" t="str">
        <f>'H2 | Hedge 2 | (BDC)2'!H78</f>
        <v/>
      </c>
      <c r="O78" s="25" t="str">
        <f>'H2 | Hedge 2 | (BDC)2'!O78</f>
        <v/>
      </c>
      <c r="P78" s="25" t="str">
        <f>IF(AH78="","",IF('H2 | Hedge 2 | (BDC)2'!X78="W","Y",IF('H2 | Hedge 2 | (BDC)2'!X78="L","N","")))</f>
        <v/>
      </c>
      <c r="Q78" s="25" t="str">
        <f>'H2 | Hedge 2 | (BDC)2'!AM78</f>
        <v/>
      </c>
      <c r="R78" s="25" t="str">
        <f>'H2 | Hedge 2 | (BDC)2'!S78</f>
        <v/>
      </c>
      <c r="S78" s="39" t="str">
        <f>'H2 | Hedge 2 | (BDC)2'!U78</f>
        <v/>
      </c>
      <c r="T78" s="55"/>
      <c r="U78" s="55"/>
      <c r="V78" s="35" t="str">
        <f>'H3 | Hedge 2 | (BDC)1'!B78</f>
        <v/>
      </c>
      <c r="W78" s="36" t="str">
        <f>'H3 | Hedge 2 | (BDC)1'!C78</f>
        <v/>
      </c>
      <c r="X78" s="36" t="str">
        <f>'H3 | Hedge 2 | (BDC)1'!H78</f>
        <v/>
      </c>
      <c r="Y78" s="36" t="str">
        <f>'H3 | Hedge 2 | (BDC)1'!O78</f>
        <v/>
      </c>
      <c r="Z78" s="36" t="str">
        <f>IF(AH78="","",IF('H3 | Hedge 2 | (BDC)1'!X78="W","Y",IF('H3 | Hedge 2 | (BDC)1'!X78="L","N","")))</f>
        <v/>
      </c>
      <c r="AA78" s="36" t="str">
        <f>'H3 | Hedge 2 | (BDC)1'!AM78</f>
        <v/>
      </c>
      <c r="AB78" s="36" t="str">
        <f>'H3 | Hedge 2 | (BDC)1'!S78</f>
        <v/>
      </c>
      <c r="AC78" s="37" t="str">
        <f>'H3 | Hedge 2 | (BDC)1'!U78</f>
        <v/>
      </c>
      <c r="AD78" s="55"/>
      <c r="AE78" s="55"/>
      <c r="AF78" s="55"/>
      <c r="AG78" s="55"/>
      <c r="AH78" s="126"/>
      <c r="AI78" s="107"/>
      <c r="AJ78" s="104" t="str" cm="1">
        <f t="array" aca="1" ref="AJ78" ca="1">IF(AH77="","",INDIRECT(VLOOKUP(DB78,General!X:Y,2,FALSE)&amp;CQ78))</f>
        <v/>
      </c>
      <c r="AK78" s="70" t="str">
        <f t="shared" si="47"/>
        <v/>
      </c>
      <c r="AL78" s="70" t="str">
        <f>IF(AH77="","",VLOOKUP(DB78,General!U:V,2,FALSE))</f>
        <v/>
      </c>
      <c r="AM78" s="64" t="str" cm="1">
        <f t="array" aca="1" ref="AM78" ca="1">IF(AH77="","",INDIRECT(DB78&amp;CQ78))</f>
        <v/>
      </c>
      <c r="AN78" s="25" t="str">
        <f t="shared" si="44"/>
        <v/>
      </c>
      <c r="AO78" s="25" t="str">
        <f t="shared" si="48"/>
        <v/>
      </c>
      <c r="AP78" s="39" t="str">
        <f t="shared" si="45"/>
        <v/>
      </c>
      <c r="AQ78" s="55"/>
      <c r="AR78" s="55"/>
      <c r="AS78" s="55"/>
      <c r="AT78" s="35" t="str">
        <f>'H4 | Hedge 2 | (BDC)3'!B78</f>
        <v/>
      </c>
      <c r="AU78" s="36" t="str">
        <f>'H4 | Hedge 2 | (BDC)3'!C78</f>
        <v/>
      </c>
      <c r="AV78" s="36" t="str">
        <f>'H4 | Hedge 2 | (BDC)3'!H78</f>
        <v/>
      </c>
      <c r="AW78" s="36" t="str">
        <f>'H4 | Hedge 2 | (BDC)3'!O78</f>
        <v/>
      </c>
      <c r="AX78" s="36" t="str">
        <f>IF(AH78="","",IF('H4 | Hedge 2 | (BDC)3'!X78="W","Y",IF('H4 | Hedge 2 | (BDC)3'!X78="L","N","")))</f>
        <v/>
      </c>
      <c r="AY78" s="36" t="str">
        <f>'H4 | Hedge 2 | (BDC)3'!AM78</f>
        <v/>
      </c>
      <c r="AZ78" s="36" t="str">
        <f>'H4 | Hedge 2 | (BDC)3'!S78</f>
        <v/>
      </c>
      <c r="BA78" s="37" t="str">
        <f>'H4 | Hedge 2 | (BDC)3'!U78</f>
        <v/>
      </c>
      <c r="BB78" s="55"/>
      <c r="BC78" s="55"/>
      <c r="BD78" s="35" t="str">
        <f>'H5 | Hedge 1 | (BTC)2'!B78</f>
        <v/>
      </c>
      <c r="BE78" s="36" t="str">
        <f>'H5 | Hedge 1 | (BTC)2'!C78</f>
        <v/>
      </c>
      <c r="BF78" s="36" t="str">
        <f>'H5 | Hedge 1 | (BTC)2'!H78</f>
        <v/>
      </c>
      <c r="BG78" s="36" t="str">
        <f>'H5 | Hedge 1 | (BTC)2'!O78</f>
        <v/>
      </c>
      <c r="BH78" s="36" t="str">
        <f>IF(AH78="","",IF('H5 | Hedge 1 | (BTC)2'!X78="W","Y",IF('H5 | Hedge 1 | (BTC)2'!X78="L","N","")))</f>
        <v/>
      </c>
      <c r="BI78" s="36" t="str">
        <f>'H5 | Hedge 1 | (BTC)2'!AM78</f>
        <v/>
      </c>
      <c r="BJ78" s="36" t="str">
        <f>'H5 | Hedge 1 | (BTC)2'!S78</f>
        <v/>
      </c>
      <c r="BK78" s="37" t="str">
        <f>'H5 | Hedge 1 | (BTC)2'!U78</f>
        <v/>
      </c>
      <c r="BL78" s="55"/>
      <c r="BM78" s="55"/>
      <c r="BN78" s="35" t="str">
        <f>'H6 | Hedge 1 | (BTC)3'!B78</f>
        <v/>
      </c>
      <c r="BO78" s="36" t="str">
        <f>'H6 | Hedge 1 | (BTC)3'!C78</f>
        <v/>
      </c>
      <c r="BP78" s="36" t="str">
        <f>'H6 | Hedge 1 | (BTC)3'!H78</f>
        <v/>
      </c>
      <c r="BQ78" s="36" t="str">
        <f>'H6 | Hedge 1 | (BTC)3'!O78</f>
        <v/>
      </c>
      <c r="BR78" s="36" t="str">
        <f>IF(AH78="","",IF('H6 | Hedge 1 | (BTC)3'!X78="W","Y",IF('H6 | Hedge 1 | (BTC)3'!X78="L","N","")))</f>
        <v/>
      </c>
      <c r="BS78" s="36" t="str">
        <f>'H6 | Hedge 1 | (BTC)3'!AM78</f>
        <v/>
      </c>
      <c r="BT78" s="36" t="str">
        <f>'H6 | Hedge 1 | (BTC)3'!S78</f>
        <v/>
      </c>
      <c r="BU78" s="37" t="str">
        <f>'H6 | Hedge 1 | (BTC)3'!U78</f>
        <v/>
      </c>
      <c r="BV78" s="55"/>
      <c r="BW78" s="55"/>
      <c r="BX78" s="38" t="str">
        <f>'Hedge 7 | (BM1D)2'!B78</f>
        <v/>
      </c>
      <c r="BY78" s="25" t="str">
        <f>'Hedge 7 | (BM1D)2'!C78</f>
        <v/>
      </c>
      <c r="BZ78" s="25" t="str">
        <f>'Hedge 7 | (BM1D)2'!H78</f>
        <v/>
      </c>
      <c r="CA78" s="25" t="str">
        <f>'Hedge 7 | (BM1D)2'!O78</f>
        <v/>
      </c>
      <c r="CB78" s="25" t="str">
        <f>IF(AH78="","",IF('Hedge 7 | (BM1D)2'!X78="W","Y",IF('Hedge 7 | (BM1D)2'!X78="L","N","")))</f>
        <v/>
      </c>
      <c r="CC78" s="25" t="str">
        <f>'Hedge 7 | (BM1D)2'!AM78</f>
        <v/>
      </c>
      <c r="CD78" s="25" t="str">
        <f>'Hedge 7 | (BM1D)2'!S78</f>
        <v/>
      </c>
      <c r="CE78" s="39" t="str">
        <f>'Hedge 7 | (BM1D)2'!U78</f>
        <v/>
      </c>
      <c r="CF78" s="55"/>
      <c r="CG78" s="55"/>
      <c r="CH78" s="1" t="e">
        <f>IF(AN78="",0,IFERROR(VLOOKUP(AN73&amp;AN74&amp;AN75&amp;AN76&amp;AN77&amp;AN78,General!I:J,2,FALSE),0))+AO77</f>
        <v>#VALUE!</v>
      </c>
      <c r="CI78" s="1">
        <v>-1000</v>
      </c>
      <c r="CJ78" s="1" t="str">
        <f t="shared" si="46"/>
        <v/>
      </c>
      <c r="CK78" s="1" t="str">
        <f t="shared" si="49"/>
        <v/>
      </c>
      <c r="CL78" s="1" t="str">
        <f t="shared" si="50"/>
        <v/>
      </c>
      <c r="CM78" s="1">
        <v>-1000</v>
      </c>
      <c r="CN78" s="1">
        <v>-1000</v>
      </c>
      <c r="CO78" s="1">
        <v>-1000</v>
      </c>
      <c r="CP78" s="1" t="str">
        <f t="shared" ca="1" si="53"/>
        <v>BX</v>
      </c>
      <c r="CQ78" s="1">
        <v>78</v>
      </c>
      <c r="CR78" s="1">
        <f t="shared" si="16"/>
        <v>73</v>
      </c>
      <c r="CS78" s="4" t="str" cm="1">
        <f t="array" ref="CS78">IFERROR(INDEX($CI$4:$CO$4,_xlfn.AGGREGATE(15,6,COLUMN($CI$4:$CO$4)-COLUMN($CH$1)/($CI$78:$CO$78=MAX($CI$78:$CO$78)),COLUMNS($CO$4:CO4))),"")</f>
        <v>B</v>
      </c>
      <c r="CT78" s="4" t="str" cm="1">
        <f t="array" ref="CT78">IFERROR(INDEX($CI$4:$CO$4,_xlfn.AGGREGATE(15,6,COLUMN($CI$4:$CO$4)-COLUMN($CH$1)/($CI$78:$CO$78=MAX($CI$78:$CO$78)),COLUMNS($CO$4:CP4))),"")</f>
        <v>BD</v>
      </c>
      <c r="CU78" s="4" t="str" cm="1">
        <f t="array" ref="CU78">IFERROR(INDEX($CI$4:$CO$4,_xlfn.AGGREGATE(15,6,COLUMN($CI$4:$CO$4)-COLUMN($CH$1)/($CI$78:$CO$78=MAX($CI$78:$CO$78)),COLUMNS($CO$4:CQ4))),"")</f>
        <v>BN</v>
      </c>
      <c r="CV78" s="4" t="str" cm="1">
        <f t="array" ref="CV78">IFERROR(INDEX($CI$4:$CO$4,_xlfn.AGGREGATE(15,6,COLUMN($CI$4:$CO$4)-COLUMN($CH$1)/($CI$78:$CO$78=MAX($CI$78:$CO$78)),COLUMNS($CO$4:CR4))),"")</f>
        <v>BX</v>
      </c>
      <c r="CW78" s="1" t="str">
        <f t="shared" ca="1" si="54"/>
        <v>BX</v>
      </c>
      <c r="CX78" s="1" t="str" cm="1">
        <f t="array" ref="CX78">IFERROR(INDEX($CS$79:$CV$79,_xlfn.AGGREGATE(15,6,COLUMN($CS$79:$CV$79)-COLUMN($CR$79)/($CS$78:$CV$78=MAX($CS$78:$CV$78)),COLUMNS($CS$79:CT79
))),"")</f>
        <v/>
      </c>
      <c r="CY78" s="1" t="str" cm="1">
        <f t="array" ref="CY78">IFERROR(INDEX($CS$79:$CV$79,_xlfn.AGGREGATE(15,6,COLUMN($CS$79:$CV$79)-COLUMN($CR$79)/($CS$78:$CV$78=MAX($CS$78:$CV$78)),COLUMNS($CS$79:CU79
))),"")</f>
        <v/>
      </c>
      <c r="CZ78" s="1" t="str" cm="1">
        <f t="array" ref="CZ78">IFERROR(INDEX($CS$79:$CV$79,_xlfn.AGGREGATE(15,6,COLUMN($CS$79:$CV$79)-COLUMN($CR$79)/($CS$78:$CV$78=MAX($CS$78:$CV$78)),COLUMNS($CS$79:CV79
))),"")</f>
        <v/>
      </c>
      <c r="DA78" s="1" t="str">
        <f t="shared" ca="1" si="55"/>
        <v>R</v>
      </c>
      <c r="DB78" s="1" t="str">
        <f t="shared" ca="1" si="59"/>
        <v>BX</v>
      </c>
      <c r="DD78" s="4" t="str">
        <f>IFERROR(VLOOKUP(CS78,General!R:S,2,FALSE),"")</f>
        <v>F</v>
      </c>
      <c r="DE78" s="4" t="str">
        <f>IFERROR(VLOOKUP(CT78,General!R:S,2,FALSE),"")</f>
        <v>BH</v>
      </c>
      <c r="DF78" s="4" t="str">
        <f>IFERROR(VLOOKUP(CU78,General!R:S,2,FALSE),"")</f>
        <v>BR</v>
      </c>
      <c r="DG78" s="4" t="str">
        <f>IFERROR(VLOOKUP(CV78,General!R:S,2,FALSE),"")</f>
        <v>CB</v>
      </c>
      <c r="DH78" s="4">
        <f ca="1">IF(CS78="",-1,COUNTIF(INDIRECT(DD78&amp;$CQ$10):INDIRECT(DD78&amp;CQ78),"Y"))</f>
        <v>2</v>
      </c>
      <c r="DI78" s="4">
        <f ca="1">IF(CT78="",-1,COUNTIF(INDIRECT(DE78&amp;$CQ$10):INDIRECT(DE78&amp;CQ78),"Y"))</f>
        <v>4</v>
      </c>
      <c r="DJ78" s="4">
        <f ca="1">IF(CU78="",-1,COUNTIF(INDIRECT(DF78&amp;$CQ$10):INDIRECT(DF78&amp;CQ78),"Y"))</f>
        <v>5</v>
      </c>
      <c r="DK78" s="4">
        <f ca="1">IF(CV78="",-1,COUNTIF(INDIRECT(DG78&amp;$CQ$10):INDIRECT(DG78&amp;CQ78),"Y"))</f>
        <v>5</v>
      </c>
      <c r="DL78" s="4" t="str" cm="1">
        <f t="array" aca="1" ref="DL78" ca="1">IFERROR(INDEX($CS$78:$CV$78,_xlfn.AGGREGATE(15,6,COLUMN($CS$78:$CV$78)-COLUMN($CR$78)/($DH$78:$DK$78=MAX($DH$78:$DK$78)),COLUMNS($CS$78:CS78))),"")</f>
        <v>BN</v>
      </c>
      <c r="DM78" s="4" t="str" cm="1">
        <f t="array" aca="1" ref="DM78" ca="1">IFERROR(INDEX($CS$78:$CV$78,_xlfn.AGGREGATE(15,6,COLUMN($CS$78:$CV$78)-COLUMN($CR$78)/($DH$78:$DK$78=MAX($DH$78:$DK$78)),COLUMNS($CS$78:CT78))),"")</f>
        <v>BX</v>
      </c>
      <c r="DN78" s="4" t="str" cm="1">
        <f t="array" aca="1" ref="DN78" ca="1">IFERROR(INDEX($CS$78:$CV$78,_xlfn.AGGREGATE(15,6,COLUMN($CS$78:$CV$78)-COLUMN($CR$78)/($DH$78:$DK$78=MAX($DH$78:$DK$78)),COLUMNS($CS$78:CU78))),"")</f>
        <v/>
      </c>
      <c r="DO78" s="4" t="str" cm="1">
        <f t="array" aca="1" ref="DO78" ca="1">IFERROR(INDEX($CS$78:$CV$78,_xlfn.AGGREGATE(15,6,COLUMN($CS$78:$CV$78)-COLUMN($CR$78)/($DH$78:$DK$78=MAX($DH$78:$DK$78)),COLUMNS($CS$78:CV78))),"")</f>
        <v/>
      </c>
      <c r="DP78" s="1">
        <f t="shared" ca="1" si="56"/>
        <v>2</v>
      </c>
      <c r="DQ78" s="75">
        <f t="shared" ca="1" si="57"/>
        <v>0</v>
      </c>
      <c r="DR78" s="4" t="str">
        <f t="shared" ca="1" si="58"/>
        <v>BX</v>
      </c>
      <c r="DS78" s="1" t="str">
        <f t="shared" si="52"/>
        <v>F78</v>
      </c>
    </row>
    <row r="79" spans="1:123" ht="26.25" customHeight="1" thickBot="1">
      <c r="A79" s="1">
        <v>70</v>
      </c>
      <c r="B79" s="40" t="str">
        <f>'H1 | Hedge 1 | (BTC)1'!B79</f>
        <v/>
      </c>
      <c r="C79" s="41" t="str">
        <f>'H1 | Hedge 1 | (BTC)1'!C79</f>
        <v/>
      </c>
      <c r="D79" s="41" t="str">
        <f>'H1 | Hedge 1 | (BTC)1'!H79</f>
        <v/>
      </c>
      <c r="E79" s="41" t="str">
        <f>'H1 | Hedge 1 | (BTC)1'!O79</f>
        <v/>
      </c>
      <c r="F79" s="41" t="str">
        <f>IF(AH79="","",IF('H1 | Hedge 1 | (BTC)1'!X79="W","Y",IF('H1 | Hedge 1 | (BTC)1'!X79="L","N","")))</f>
        <v/>
      </c>
      <c r="G79" s="41" t="str">
        <f>'H1 | Hedge 1 | (BTC)1'!AM79</f>
        <v/>
      </c>
      <c r="H79" s="41" t="str">
        <f>'H1 | Hedge 1 | (BTC)1'!S79</f>
        <v/>
      </c>
      <c r="I79" s="42" t="str">
        <f>'H1 | Hedge 1 | (BTC)1'!U79</f>
        <v/>
      </c>
      <c r="J79" s="55"/>
      <c r="K79" s="55"/>
      <c r="L79" s="40" t="str">
        <f>'H2 | Hedge 2 | (BDC)2'!B79</f>
        <v/>
      </c>
      <c r="M79" s="41" t="str">
        <f>'H2 | Hedge 2 | (BDC)2'!C79</f>
        <v/>
      </c>
      <c r="N79" s="41" t="str">
        <f>'H2 | Hedge 2 | (BDC)2'!H79</f>
        <v/>
      </c>
      <c r="O79" s="41" t="str">
        <f>'H2 | Hedge 2 | (BDC)2'!O79</f>
        <v/>
      </c>
      <c r="P79" s="41" t="str">
        <f>IF(AH79="","",IF('H2 | Hedge 2 | (BDC)2'!X79="W","Y",IF('H2 | Hedge 2 | (BDC)2'!X79="L","N","")))</f>
        <v/>
      </c>
      <c r="Q79" s="41" t="str">
        <f>'H2 | Hedge 2 | (BDC)2'!AM79</f>
        <v/>
      </c>
      <c r="R79" s="41" t="str">
        <f>'H2 | Hedge 2 | (BDC)2'!S79</f>
        <v/>
      </c>
      <c r="S79" s="42" t="str">
        <f>'H2 | Hedge 2 | (BDC)2'!U79</f>
        <v/>
      </c>
      <c r="T79" s="55"/>
      <c r="U79" s="55"/>
      <c r="V79" s="35" t="str">
        <f>'H3 | Hedge 2 | (BDC)1'!B79</f>
        <v/>
      </c>
      <c r="W79" s="36" t="str">
        <f>'H3 | Hedge 2 | (BDC)1'!C79</f>
        <v/>
      </c>
      <c r="X79" s="36" t="str">
        <f>'H3 | Hedge 2 | (BDC)1'!H79</f>
        <v/>
      </c>
      <c r="Y79" s="36" t="str">
        <f>'H3 | Hedge 2 | (BDC)1'!O79</f>
        <v/>
      </c>
      <c r="Z79" s="36" t="str">
        <f>IF(AH79="","",IF('H3 | Hedge 2 | (BDC)1'!X79="W","Y",IF('H3 | Hedge 2 | (BDC)1'!X79="L","N","")))</f>
        <v/>
      </c>
      <c r="AA79" s="36" t="str">
        <f>'H3 | Hedge 2 | (BDC)1'!AM79</f>
        <v/>
      </c>
      <c r="AB79" s="36" t="str">
        <f>'H3 | Hedge 2 | (BDC)1'!S79</f>
        <v/>
      </c>
      <c r="AC79" s="37" t="str">
        <f>'H3 | Hedge 2 | (BDC)1'!U79</f>
        <v/>
      </c>
      <c r="AD79" s="55"/>
      <c r="AE79" s="55"/>
      <c r="AF79" s="55"/>
      <c r="AG79" s="55"/>
      <c r="AH79" s="127"/>
      <c r="AI79" s="107"/>
      <c r="AJ79" s="105" t="str" cm="1">
        <f t="array" aca="1" ref="AJ79" ca="1">IF(AH78="","",INDIRECT(VLOOKUP(DB79,General!X:Y,2,FALSE)&amp;CQ79))</f>
        <v/>
      </c>
      <c r="AK79" s="71" t="str">
        <f t="shared" si="47"/>
        <v/>
      </c>
      <c r="AL79" s="71" t="str">
        <f>IF(AH78="","",VLOOKUP(DB79,General!U:V,2,FALSE))</f>
        <v/>
      </c>
      <c r="AM79" s="67" t="str" cm="1">
        <f t="array" aca="1" ref="AM79" ca="1">IF(AH78="","",INDIRECT(DB79&amp;CQ79))</f>
        <v/>
      </c>
      <c r="AN79" s="41" t="str">
        <f t="shared" si="44"/>
        <v/>
      </c>
      <c r="AO79" s="41" t="str">
        <f t="shared" si="48"/>
        <v/>
      </c>
      <c r="AP79" s="42" t="str">
        <f t="shared" si="45"/>
        <v/>
      </c>
      <c r="AQ79" s="55"/>
      <c r="AR79" s="55"/>
      <c r="AS79" s="55"/>
      <c r="AT79" s="35" t="str">
        <f>'H4 | Hedge 2 | (BDC)3'!B79</f>
        <v/>
      </c>
      <c r="AU79" s="36" t="str">
        <f>'H4 | Hedge 2 | (BDC)3'!C79</f>
        <v/>
      </c>
      <c r="AV79" s="36" t="str">
        <f>'H4 | Hedge 2 | (BDC)3'!H79</f>
        <v/>
      </c>
      <c r="AW79" s="36" t="str">
        <f>'H4 | Hedge 2 | (BDC)3'!O79</f>
        <v/>
      </c>
      <c r="AX79" s="36" t="str">
        <f>IF(AH79="","",IF('H4 | Hedge 2 | (BDC)3'!X79="W","Y",IF('H4 | Hedge 2 | (BDC)3'!X79="L","N","")))</f>
        <v/>
      </c>
      <c r="AY79" s="36" t="str">
        <f>'H4 | Hedge 2 | (BDC)3'!AM79</f>
        <v/>
      </c>
      <c r="AZ79" s="36" t="str">
        <f>'H4 | Hedge 2 | (BDC)3'!S79</f>
        <v/>
      </c>
      <c r="BA79" s="37" t="str">
        <f>'H4 | Hedge 2 | (BDC)3'!U79</f>
        <v/>
      </c>
      <c r="BB79" s="55"/>
      <c r="BC79" s="55"/>
      <c r="BD79" s="35" t="str">
        <f>'H5 | Hedge 1 | (BTC)2'!B79</f>
        <v/>
      </c>
      <c r="BE79" s="36" t="str">
        <f>'H5 | Hedge 1 | (BTC)2'!C79</f>
        <v/>
      </c>
      <c r="BF79" s="36" t="str">
        <f>'H5 | Hedge 1 | (BTC)2'!H79</f>
        <v/>
      </c>
      <c r="BG79" s="36" t="str">
        <f>'H5 | Hedge 1 | (BTC)2'!O79</f>
        <v/>
      </c>
      <c r="BH79" s="36" t="str">
        <f>IF(AH79="","",IF('H5 | Hedge 1 | (BTC)2'!X79="W","Y",IF('H5 | Hedge 1 | (BTC)2'!X79="L","N","")))</f>
        <v/>
      </c>
      <c r="BI79" s="36" t="str">
        <f>'H5 | Hedge 1 | (BTC)2'!AM79</f>
        <v/>
      </c>
      <c r="BJ79" s="36" t="str">
        <f>'H5 | Hedge 1 | (BTC)2'!S79</f>
        <v/>
      </c>
      <c r="BK79" s="37" t="str">
        <f>'H5 | Hedge 1 | (BTC)2'!U79</f>
        <v/>
      </c>
      <c r="BL79" s="55"/>
      <c r="BM79" s="55"/>
      <c r="BN79" s="35" t="str">
        <f>'H6 | Hedge 1 | (BTC)3'!B79</f>
        <v/>
      </c>
      <c r="BO79" s="36" t="str">
        <f>'H6 | Hedge 1 | (BTC)3'!C79</f>
        <v/>
      </c>
      <c r="BP79" s="36" t="str">
        <f>'H6 | Hedge 1 | (BTC)3'!H79</f>
        <v/>
      </c>
      <c r="BQ79" s="36" t="str">
        <f>'H6 | Hedge 1 | (BTC)3'!O79</f>
        <v/>
      </c>
      <c r="BR79" s="36" t="str">
        <f>IF(AH79="","",IF('H6 | Hedge 1 | (BTC)3'!X79="W","Y",IF('H6 | Hedge 1 | (BTC)3'!X79="L","N","")))</f>
        <v/>
      </c>
      <c r="BS79" s="36" t="str">
        <f>'H6 | Hedge 1 | (BTC)3'!AM79</f>
        <v/>
      </c>
      <c r="BT79" s="36" t="str">
        <f>'H6 | Hedge 1 | (BTC)3'!S79</f>
        <v/>
      </c>
      <c r="BU79" s="37" t="str">
        <f>'H6 | Hedge 1 | (BTC)3'!U79</f>
        <v/>
      </c>
      <c r="BV79" s="55"/>
      <c r="BW79" s="55"/>
      <c r="BX79" s="40" t="str">
        <f>'Hedge 7 | (BM1D)2'!B79</f>
        <v/>
      </c>
      <c r="BY79" s="41" t="str">
        <f>'Hedge 7 | (BM1D)2'!C79</f>
        <v/>
      </c>
      <c r="BZ79" s="41" t="str">
        <f>'Hedge 7 | (BM1D)2'!H79</f>
        <v/>
      </c>
      <c r="CA79" s="41" t="str">
        <f>'Hedge 7 | (BM1D)2'!O79</f>
        <v/>
      </c>
      <c r="CB79" s="41" t="str">
        <f>IF(AH79="","",IF('Hedge 7 | (BM1D)2'!X79="W","Y",IF('Hedge 7 | (BM1D)2'!X79="L","N","")))</f>
        <v/>
      </c>
      <c r="CC79" s="41" t="str">
        <f>'Hedge 7 | (BM1D)2'!AM79</f>
        <v/>
      </c>
      <c r="CD79" s="41" t="str">
        <f>'Hedge 7 | (BM1D)2'!S79</f>
        <v/>
      </c>
      <c r="CE79" s="42" t="str">
        <f>'Hedge 7 | (BM1D)2'!U79</f>
        <v/>
      </c>
      <c r="CF79" s="55"/>
      <c r="CG79" s="55"/>
      <c r="CH79" s="1" t="e">
        <f>IF(AN79="",0,IFERROR(VLOOKUP(AN74&amp;AN75&amp;AN76&amp;AN77&amp;AN78&amp;AN79,General!I:J,2,FALSE),0))+AO78</f>
        <v>#VALUE!</v>
      </c>
      <c r="CI79" s="1">
        <v>-1000</v>
      </c>
      <c r="CJ79" s="1" t="str">
        <f t="shared" si="46"/>
        <v/>
      </c>
      <c r="CK79" s="1" t="str">
        <f t="shared" si="49"/>
        <v/>
      </c>
      <c r="CL79" s="1" t="str">
        <f t="shared" si="50"/>
        <v/>
      </c>
      <c r="CM79" s="1">
        <v>-1000</v>
      </c>
      <c r="CN79" s="1">
        <v>-1000</v>
      </c>
      <c r="CO79" s="1">
        <v>-1000</v>
      </c>
      <c r="CP79" s="1" t="str">
        <f>IF(AH79="","",INDEX($CI$4:$CO$4,MATCH(MAX(CI79:CO79),CI79:CO79,0)))</f>
        <v/>
      </c>
      <c r="CQ79" s="1">
        <v>79</v>
      </c>
      <c r="CR79" s="1">
        <f t="shared" si="16"/>
        <v>74</v>
      </c>
      <c r="CS79" s="4" t="str" cm="1">
        <f t="array" ref="CS79">IFERROR(INDEX($CI$4:$CO$4,_xlfn.AGGREGATE(15,6,COLUMN($CI$4:$CO$4)-COLUMN($CH$1)/($CI$79:$CO$79=MAX($CI$79:$CO$79)),COLUMNS($CO$4:CO4))),"")</f>
        <v>B</v>
      </c>
      <c r="CT79" s="4" t="str" cm="1">
        <f t="array" ref="CT79">IFERROR(INDEX($CI$4:$CO$4,_xlfn.AGGREGATE(15,6,COLUMN($CI$4:$CO$4)-COLUMN($CH$1)/($CI$79:$CO$79=MAX($CI$79:$CO$79)),COLUMNS($CO$4:CP4))),"")</f>
        <v>BD</v>
      </c>
      <c r="CU79" s="4" t="str" cm="1">
        <f t="array" ref="CU79">IFERROR(INDEX($CI$4:$CO$4,_xlfn.AGGREGATE(15,6,COLUMN($CI$4:$CO$4)-COLUMN($CH$1)/($CI$79:$CO$79=MAX($CI$79:$CO$79)),COLUMNS($CO$4:CQ4))),"")</f>
        <v>BN</v>
      </c>
      <c r="CV79" s="4" t="str" cm="1">
        <f t="array" ref="CV79">IFERROR(INDEX($CI$4:$CO$4,_xlfn.AGGREGATE(15,6,COLUMN($CI$4:$CO$4)-COLUMN($CH$1)/($CI$79:$CO$79=MAX($CI$79:$CO$79)),COLUMNS($CO$4:CR4))),"")</f>
        <v>BX</v>
      </c>
      <c r="CW79" s="1" t="str">
        <f t="shared" ca="1" si="54"/>
        <v>BX</v>
      </c>
      <c r="DA79" s="1" t="str">
        <f t="shared" ca="1" si="55"/>
        <v>R</v>
      </c>
      <c r="DB79" s="1" t="str">
        <f t="shared" ca="1" si="59"/>
        <v>BX</v>
      </c>
      <c r="DD79" s="4" t="str">
        <f>IFERROR(VLOOKUP(CS79,General!R:S,2,FALSE),"")</f>
        <v>F</v>
      </c>
      <c r="DE79" s="4" t="str">
        <f>IFERROR(VLOOKUP(CT79,General!R:S,2,FALSE),"")</f>
        <v>BH</v>
      </c>
      <c r="DF79" s="4" t="str">
        <f>IFERROR(VLOOKUP(CU79,General!R:S,2,FALSE),"")</f>
        <v>BR</v>
      </c>
      <c r="DG79" s="4" t="str">
        <f>IFERROR(VLOOKUP(CV79,General!R:S,2,FALSE),"")</f>
        <v>CB</v>
      </c>
      <c r="DH79" s="4">
        <f ca="1">IF(CS79="",-1,COUNTIF(INDIRECT(DD79&amp;$CQ$10):INDIRECT(DD79&amp;CQ79),"Y"))</f>
        <v>2</v>
      </c>
      <c r="DI79" s="4">
        <f ca="1">IF(CT79="",-1,COUNTIF(INDIRECT(DE79&amp;$CQ$10):INDIRECT(DE79&amp;CQ79),"Y"))</f>
        <v>4</v>
      </c>
      <c r="DJ79" s="4">
        <f ca="1">IF(CU79="",-1,COUNTIF(INDIRECT(DF79&amp;$CQ$10):INDIRECT(DF79&amp;CQ79),"Y"))</f>
        <v>5</v>
      </c>
      <c r="DK79" s="4">
        <f ca="1">IF(CV79="",-1,COUNTIF(INDIRECT(DG79&amp;$CQ$10):INDIRECT(DG79&amp;CQ79),"Y"))</f>
        <v>5</v>
      </c>
      <c r="DL79" s="4" t="str" cm="1">
        <f t="array" aca="1" ref="DL79" ca="1">IFERROR(INDEX($CS$79:$CV$79,_xlfn.AGGREGATE(15,6,COLUMN($CS$79:$CV$79)-COLUMN($CR$79)/($DH$79:$DK$79=MAX($DH$79:$DK$79)),COLUMNS($CS$79:CS79))),"")</f>
        <v>BN</v>
      </c>
      <c r="DM79" s="4" t="str" cm="1">
        <f t="array" aca="1" ref="DM79" ca="1">IFERROR(INDEX($CS$79:$CV$79,_xlfn.AGGREGATE(15,6,COLUMN($CS$79:$CV$79)-COLUMN($CR$79)/($DH$79:$DK$79=MAX($DH$79:$DK$79)),COLUMNS($CS$79:CT79))),"")</f>
        <v>BX</v>
      </c>
      <c r="DN79" s="4" t="str" cm="1">
        <f t="array" aca="1" ref="DN79" ca="1">IFERROR(INDEX($CS$79:$CV$79,_xlfn.AGGREGATE(15,6,COLUMN($CS$79:$CV$79)-COLUMN($CR$79)/($DH$79:$DK$79=MAX($DH$79:$DK$79)),COLUMNS($CS$79:CU79))),"")</f>
        <v/>
      </c>
      <c r="DO79" s="4" t="str" cm="1">
        <f t="array" aca="1" ref="DO79" ca="1">IFERROR(INDEX($CS$79:$CV$79,_xlfn.AGGREGATE(15,6,COLUMN($CS$79:$CV$79)-COLUMN($CR$79)/($DH$79:$DK$79=MAX($DH$79:$DK$79)),COLUMNS($CS$79:CV79))),"")</f>
        <v/>
      </c>
      <c r="DP79" s="1">
        <f t="shared" ca="1" si="56"/>
        <v>2</v>
      </c>
      <c r="DQ79" s="75">
        <f t="shared" ca="1" si="57"/>
        <v>0</v>
      </c>
      <c r="DR79" s="4" t="str">
        <f t="shared" ca="1" si="58"/>
        <v>BX</v>
      </c>
      <c r="DS79" s="1" t="str">
        <f t="shared" si="52"/>
        <v>F79</v>
      </c>
    </row>
    <row r="80" spans="1:123" ht="26.25" customHeight="1" thickBot="1">
      <c r="A80" s="1">
        <v>71</v>
      </c>
      <c r="B80" s="35" t="str">
        <f>'H1 | Hedge 1 | (BTC)1'!B80</f>
        <v/>
      </c>
      <c r="C80" s="36" t="str">
        <f>'H1 | Hedge 1 | (BTC)1'!C80</f>
        <v/>
      </c>
      <c r="D80" s="36" t="str">
        <f>'H1 | Hedge 1 | (BTC)1'!H80</f>
        <v/>
      </c>
      <c r="E80" s="36" t="str">
        <f>'H1 | Hedge 1 | (BTC)1'!O80</f>
        <v/>
      </c>
      <c r="F80" s="36" t="str">
        <f>IF(AH80="","",IF('H1 | Hedge 1 | (BTC)1'!X80="W","Y",IF('H1 | Hedge 1 | (BTC)1'!X80="L","N","")))</f>
        <v/>
      </c>
      <c r="G80" s="36" t="str">
        <f>'H1 | Hedge 1 | (BTC)1'!AM80</f>
        <v/>
      </c>
      <c r="H80" s="36" t="str">
        <f>'H1 | Hedge 1 | (BTC)1'!S80</f>
        <v/>
      </c>
      <c r="I80" s="37" t="str">
        <f>'H1 | Hedge 1 | (BTC)1'!U80</f>
        <v/>
      </c>
      <c r="J80" s="55"/>
      <c r="K80" s="55"/>
      <c r="L80" s="35" t="str">
        <f>'H2 | Hedge 2 | (BDC)2'!B80</f>
        <v/>
      </c>
      <c r="M80" s="36" t="str">
        <f>'H2 | Hedge 2 | (BDC)2'!C80</f>
        <v/>
      </c>
      <c r="N80" s="36" t="str">
        <f>'H2 | Hedge 2 | (BDC)2'!H80</f>
        <v/>
      </c>
      <c r="O80" s="36" t="str">
        <f>'H2 | Hedge 2 | (BDC)2'!O80</f>
        <v/>
      </c>
      <c r="P80" s="36" t="str">
        <f>IF(AH80="","",IF('H2 | Hedge 2 | (BDC)2'!X80="W","Y",IF('H2 | Hedge 2 | (BDC)2'!X80="L","N","")))</f>
        <v/>
      </c>
      <c r="Q80" s="36" t="str">
        <f>'H2 | Hedge 2 | (BDC)2'!AM80</f>
        <v/>
      </c>
      <c r="R80" s="36" t="str">
        <f>'H2 | Hedge 2 | (BDC)2'!S80</f>
        <v/>
      </c>
      <c r="S80" s="37" t="str">
        <f>'H2 | Hedge 2 | (BDC)2'!U80</f>
        <v/>
      </c>
      <c r="T80" s="55"/>
      <c r="U80" s="55"/>
      <c r="V80" s="35" t="str">
        <f>'H3 | Hedge 2 | (BDC)1'!B80</f>
        <v/>
      </c>
      <c r="W80" s="36" t="str">
        <f>'H3 | Hedge 2 | (BDC)1'!C80</f>
        <v/>
      </c>
      <c r="X80" s="36" t="str">
        <f>'H3 | Hedge 2 | (BDC)1'!H80</f>
        <v/>
      </c>
      <c r="Y80" s="36" t="str">
        <f>'H3 | Hedge 2 | (BDC)1'!O80</f>
        <v/>
      </c>
      <c r="Z80" s="36" t="str">
        <f>IF(AH80="","",IF('H3 | Hedge 2 | (BDC)1'!X80="W","Y",IF('H3 | Hedge 2 | (BDC)1'!X80="L","N","")))</f>
        <v/>
      </c>
      <c r="AA80" s="36" t="str">
        <f>'H3 | Hedge 2 | (BDC)1'!AM80</f>
        <v/>
      </c>
      <c r="AB80" s="36" t="str">
        <f>'H3 | Hedge 2 | (BDC)1'!S80</f>
        <v/>
      </c>
      <c r="AC80" s="37" t="str">
        <f>'H3 | Hedge 2 | (BDC)1'!U80</f>
        <v/>
      </c>
      <c r="AD80" s="55"/>
      <c r="AE80" s="55"/>
      <c r="AF80" s="55"/>
      <c r="AG80" s="55"/>
      <c r="AH80" s="125"/>
      <c r="AI80" s="107"/>
      <c r="AJ80" s="109" t="str" cm="1">
        <f t="array" aca="1" ref="AJ80" ca="1">IF(AH79="","",INDIRECT(VLOOKUP(DB80,General!X:Y,2,FALSE)&amp;CQ80))</f>
        <v/>
      </c>
      <c r="AK80" s="65" t="str">
        <f t="shared" si="47"/>
        <v/>
      </c>
      <c r="AL80" s="65" t="str">
        <f>IF(AH79="","",VLOOKUP(DB80,General!U:V,2,FALSE))</f>
        <v/>
      </c>
      <c r="AM80" s="66" t="str" cm="1">
        <f t="array" aca="1" ref="AM80" ca="1">IF(AH79="","",INDIRECT(DB80&amp;CQ80))</f>
        <v/>
      </c>
      <c r="AN80" s="36" t="str">
        <f t="shared" si="44"/>
        <v/>
      </c>
      <c r="AO80" s="36" t="str">
        <f t="shared" si="48"/>
        <v/>
      </c>
      <c r="AP80" s="37" t="str">
        <f t="shared" si="45"/>
        <v/>
      </c>
      <c r="AQ80" s="55"/>
      <c r="AR80" s="55"/>
      <c r="AS80" s="55"/>
      <c r="AT80" s="35" t="str">
        <f>'H4 | Hedge 2 | (BDC)3'!B80</f>
        <v/>
      </c>
      <c r="AU80" s="36" t="str">
        <f>'H4 | Hedge 2 | (BDC)3'!C80</f>
        <v/>
      </c>
      <c r="AV80" s="36" t="str">
        <f>'H4 | Hedge 2 | (BDC)3'!H80</f>
        <v/>
      </c>
      <c r="AW80" s="36" t="str">
        <f>'H4 | Hedge 2 | (BDC)3'!O80</f>
        <v/>
      </c>
      <c r="AX80" s="36" t="str">
        <f>IF(AH80="","",IF('H4 | Hedge 2 | (BDC)3'!X80="W","Y",IF('H4 | Hedge 2 | (BDC)3'!X80="L","N","")))</f>
        <v/>
      </c>
      <c r="AY80" s="36" t="str">
        <f>'H4 | Hedge 2 | (BDC)3'!AM80</f>
        <v/>
      </c>
      <c r="AZ80" s="36" t="str">
        <f>'H4 | Hedge 2 | (BDC)3'!S80</f>
        <v/>
      </c>
      <c r="BA80" s="37" t="str">
        <f>'H4 | Hedge 2 | (BDC)3'!U80</f>
        <v/>
      </c>
      <c r="BB80" s="55"/>
      <c r="BC80" s="55"/>
      <c r="BD80" s="35" t="str">
        <f>'H5 | Hedge 1 | (BTC)2'!B80</f>
        <v/>
      </c>
      <c r="BE80" s="36" t="str">
        <f>'H5 | Hedge 1 | (BTC)2'!C80</f>
        <v/>
      </c>
      <c r="BF80" s="36" t="str">
        <f>'H5 | Hedge 1 | (BTC)2'!H80</f>
        <v/>
      </c>
      <c r="BG80" s="36" t="str">
        <f>'H5 | Hedge 1 | (BTC)2'!O80</f>
        <v/>
      </c>
      <c r="BH80" s="36" t="str">
        <f>IF(AH80="","",IF('H5 | Hedge 1 | (BTC)2'!X80="W","Y",IF('H5 | Hedge 1 | (BTC)2'!X80="L","N","")))</f>
        <v/>
      </c>
      <c r="BI80" s="36" t="str">
        <f>'H5 | Hedge 1 | (BTC)2'!AM80</f>
        <v/>
      </c>
      <c r="BJ80" s="36" t="str">
        <f>'H5 | Hedge 1 | (BTC)2'!S80</f>
        <v/>
      </c>
      <c r="BK80" s="37" t="str">
        <f>'H5 | Hedge 1 | (BTC)2'!U80</f>
        <v/>
      </c>
      <c r="BL80" s="55"/>
      <c r="BM80" s="55"/>
      <c r="BN80" s="35" t="str">
        <f>'H6 | Hedge 1 | (BTC)3'!B80</f>
        <v/>
      </c>
      <c r="BO80" s="36" t="str">
        <f>'H6 | Hedge 1 | (BTC)3'!C80</f>
        <v/>
      </c>
      <c r="BP80" s="36" t="str">
        <f>'H6 | Hedge 1 | (BTC)3'!H80</f>
        <v/>
      </c>
      <c r="BQ80" s="36" t="str">
        <f>'H6 | Hedge 1 | (BTC)3'!O80</f>
        <v/>
      </c>
      <c r="BR80" s="36" t="str">
        <f>IF(AH80="","",IF('H6 | Hedge 1 | (BTC)3'!X80="W","Y",IF('H6 | Hedge 1 | (BTC)3'!X80="L","N","")))</f>
        <v/>
      </c>
      <c r="BS80" s="36" t="str">
        <f>'H6 | Hedge 1 | (BTC)3'!AM80</f>
        <v/>
      </c>
      <c r="BT80" s="36" t="str">
        <f>'H6 | Hedge 1 | (BTC)3'!S80</f>
        <v/>
      </c>
      <c r="BU80" s="37" t="str">
        <f>'H6 | Hedge 1 | (BTC)3'!U80</f>
        <v/>
      </c>
      <c r="BV80" s="55"/>
      <c r="BW80" s="55"/>
      <c r="BX80" s="35" t="str">
        <f>'Hedge 7 | (BM1D)2'!B80</f>
        <v/>
      </c>
      <c r="BY80" s="36" t="str">
        <f>'Hedge 7 | (BM1D)2'!C80</f>
        <v/>
      </c>
      <c r="BZ80" s="36" t="str">
        <f>'Hedge 7 | (BM1D)2'!H80</f>
        <v/>
      </c>
      <c r="CA80" s="36" t="str">
        <f>'Hedge 7 | (BM1D)2'!O80</f>
        <v/>
      </c>
      <c r="CB80" s="36" t="str">
        <f>IF(AH80="","",IF('Hedge 7 | (BM1D)2'!X80="W","Y",IF('Hedge 7 | (BM1D)2'!X80="L","N","")))</f>
        <v/>
      </c>
      <c r="CC80" s="36" t="str">
        <f>'Hedge 7 | (BM1D)2'!AM80</f>
        <v/>
      </c>
      <c r="CD80" s="36" t="str">
        <f>'Hedge 7 | (BM1D)2'!S80</f>
        <v/>
      </c>
      <c r="CE80" s="37" t="str">
        <f>'Hedge 7 | (BM1D)2'!U80</f>
        <v/>
      </c>
      <c r="CF80" s="55"/>
      <c r="CG80" s="55"/>
      <c r="CH80" s="1" t="e">
        <f>IF(AN80="",0,IFERROR(VLOOKUP(AN75&amp;AN76&amp;AN77&amp;AN78&amp;AN79&amp;AN80,General!I:J,2,FALSE),0))+AO79</f>
        <v>#VALUE!</v>
      </c>
      <c r="CI80" s="1">
        <v>-1000</v>
      </c>
      <c r="CJ80" s="1" t="str">
        <f t="shared" si="46"/>
        <v/>
      </c>
      <c r="CK80" s="1" t="str">
        <f t="shared" si="49"/>
        <v/>
      </c>
      <c r="CL80" s="1" t="str">
        <f t="shared" si="50"/>
        <v/>
      </c>
      <c r="CM80" s="1">
        <v>-1000</v>
      </c>
      <c r="CN80" s="1">
        <v>-1000</v>
      </c>
      <c r="CO80" s="1">
        <v>-1000</v>
      </c>
      <c r="CP80" s="1" t="str">
        <f t="shared" ref="CP80" ca="1" si="60">CW79</f>
        <v>BX</v>
      </c>
      <c r="CQ80" s="1">
        <v>80</v>
      </c>
      <c r="CR80" s="1">
        <f t="shared" ref="CR80:CR109" si="61">CQ80-5</f>
        <v>75</v>
      </c>
      <c r="CS80" s="4" t="str" cm="1">
        <f t="array" ref="CS80">IFERROR(INDEX($CI$4:$CO$4,_xlfn.AGGREGATE(15,6,COLUMN($CI$4:$CO$4)-COLUMN($CH$1)/($CI$80:$CO$80=MAX($CI$80:$CO$80)),COLUMNS($CO$4:CO4))),"")</f>
        <v>B</v>
      </c>
      <c r="CT80" s="4" t="str" cm="1">
        <f t="array" ref="CT80">IFERROR(INDEX($CI$4:$CO$4,_xlfn.AGGREGATE(15,6,COLUMN($CI$4:$CO$4)-COLUMN($CH$1)/($CI$80:$CO$80=MAX($CI$80:$CO$80)),COLUMNS($CO$4:CP4))),"")</f>
        <v>BD</v>
      </c>
      <c r="CU80" s="4" t="str" cm="1">
        <f t="array" ref="CU80">IFERROR(INDEX($CI$4:$CO$4,_xlfn.AGGREGATE(15,6,COLUMN($CI$4:$CO$4)-COLUMN($CH$1)/($CI$80:$CO$80=MAX($CI$80:$CO$80)),COLUMNS($CO$4:CQ4))),"")</f>
        <v>BN</v>
      </c>
      <c r="CV80" s="4" t="str" cm="1">
        <f t="array" ref="CV80">IFERROR(INDEX($CI$4:$CO$4,_xlfn.AGGREGATE(15,6,COLUMN($CI$4:$CO$4)-COLUMN($CH$1)/($CI$80:$CO$80=MAX($CI$80:$CO$80)),COLUMNS($CO$4:CR4))),"")</f>
        <v>BX</v>
      </c>
      <c r="CW80" s="1" t="str">
        <f t="shared" ca="1" si="54"/>
        <v>BX</v>
      </c>
      <c r="DA80" s="1" t="str">
        <f t="shared" ca="1" si="55"/>
        <v>R</v>
      </c>
      <c r="DB80" s="1" t="str">
        <f t="shared" ca="1" si="59"/>
        <v>BX</v>
      </c>
      <c r="DD80" s="4" t="str">
        <f>IFERROR(VLOOKUP(CS80,General!R:S,2,FALSE),"")</f>
        <v>F</v>
      </c>
      <c r="DE80" s="4" t="str">
        <f>IFERROR(VLOOKUP(CT80,General!R:S,2,FALSE),"")</f>
        <v>BH</v>
      </c>
      <c r="DF80" s="4" t="str">
        <f>IFERROR(VLOOKUP(CU80,General!R:S,2,FALSE),"")</f>
        <v>BR</v>
      </c>
      <c r="DG80" s="4" t="str">
        <f>IFERROR(VLOOKUP(CV80,General!R:S,2,FALSE),"")</f>
        <v>CB</v>
      </c>
      <c r="DH80" s="4">
        <f ca="1">IF(CS80="",-1,COUNTIF(INDIRECT(DD80&amp;$CQ$10):INDIRECT(DD80&amp;CQ80),"Y"))</f>
        <v>2</v>
      </c>
      <c r="DI80" s="4">
        <f ca="1">IF(CT80="",-1,COUNTIF(INDIRECT(DE80&amp;$CQ$10):INDIRECT(DE80&amp;CQ80),"Y"))</f>
        <v>4</v>
      </c>
      <c r="DJ80" s="4">
        <f ca="1">IF(CU80="",-1,COUNTIF(INDIRECT(DF80&amp;$CQ$10):INDIRECT(DF80&amp;CQ80),"Y"))</f>
        <v>5</v>
      </c>
      <c r="DK80" s="4">
        <f ca="1">IF(CV80="",-1,COUNTIF(INDIRECT(DG80&amp;$CQ$10):INDIRECT(DG80&amp;CQ80),"Y"))</f>
        <v>5</v>
      </c>
      <c r="DL80" s="4" t="str" cm="1">
        <f t="array" aca="1" ref="DL80" ca="1">IFERROR(INDEX($CS$80:$CV$80,_xlfn.AGGREGATE(15,6,COLUMN($CS$80:$CV$80)-COLUMN($CR$80)/($DH$80:$DK$80=MAX($DH$80:$DK$80)),COLUMNS($CS$80:CS80))),"")</f>
        <v>BN</v>
      </c>
      <c r="DM80" s="4" t="str" cm="1">
        <f t="array" aca="1" ref="DM80" ca="1">IFERROR(INDEX($CS$80:$CV$80,_xlfn.AGGREGATE(15,6,COLUMN($CS$80:$CV$80)-COLUMN($CR$80)/($DH$80:$DK$80=MAX($DH$80:$DK$80)),COLUMNS($CS$80:CT80))),"")</f>
        <v>BX</v>
      </c>
      <c r="DN80" s="4" t="str" cm="1">
        <f t="array" aca="1" ref="DN80" ca="1">IFERROR(INDEX($CS$80:$CV$80,_xlfn.AGGREGATE(15,6,COLUMN($CS$80:$CV$80)-COLUMN($CR$80)/($DH$80:$DK$80=MAX($DH$80:$DK$80)),COLUMNS($CS$80:CU80))),"")</f>
        <v/>
      </c>
      <c r="DO80" s="4" t="str" cm="1">
        <f t="array" aca="1" ref="DO80" ca="1">IFERROR(INDEX($CS$80:$CV$80,_xlfn.AGGREGATE(15,6,COLUMN($CS$80:$CV$80)-COLUMN($CR$80)/($DH$80:$DK$80=MAX($DH$80:$DK$80)),COLUMNS($CS$80:CV80))),"")</f>
        <v/>
      </c>
      <c r="DP80" s="1">
        <f t="shared" ca="1" si="56"/>
        <v>2</v>
      </c>
      <c r="DQ80" s="75">
        <f t="shared" ca="1" si="57"/>
        <v>0</v>
      </c>
      <c r="DR80" s="4" t="str">
        <f t="shared" ca="1" si="58"/>
        <v>BX</v>
      </c>
      <c r="DS80" s="1" t="str">
        <f t="shared" si="52"/>
        <v>F80</v>
      </c>
    </row>
    <row r="81" spans="1:123" ht="26.25" customHeight="1" thickBot="1">
      <c r="A81" s="1">
        <v>72</v>
      </c>
      <c r="B81" s="38" t="str">
        <f>'H1 | Hedge 1 | (BTC)1'!B81</f>
        <v/>
      </c>
      <c r="C81" s="25" t="str">
        <f>'H1 | Hedge 1 | (BTC)1'!C81</f>
        <v/>
      </c>
      <c r="D81" s="25" t="str">
        <f>'H1 | Hedge 1 | (BTC)1'!H81</f>
        <v/>
      </c>
      <c r="E81" s="25" t="str">
        <f>'H1 | Hedge 1 | (BTC)1'!O81</f>
        <v/>
      </c>
      <c r="F81" s="25" t="str">
        <f>IF(AH81="","",IF('H1 | Hedge 1 | (BTC)1'!X81="W","Y",IF('H1 | Hedge 1 | (BTC)1'!X81="L","N","")))</f>
        <v/>
      </c>
      <c r="G81" s="25" t="str">
        <f>'H1 | Hedge 1 | (BTC)1'!AM81</f>
        <v/>
      </c>
      <c r="H81" s="25" t="str">
        <f>'H1 | Hedge 1 | (BTC)1'!S81</f>
        <v/>
      </c>
      <c r="I81" s="39" t="str">
        <f>'H1 | Hedge 1 | (BTC)1'!U81</f>
        <v/>
      </c>
      <c r="J81" s="55"/>
      <c r="K81" s="55"/>
      <c r="L81" s="38" t="str">
        <f>'H2 | Hedge 2 | (BDC)2'!B81</f>
        <v/>
      </c>
      <c r="M81" s="25" t="str">
        <f>'H2 | Hedge 2 | (BDC)2'!C81</f>
        <v/>
      </c>
      <c r="N81" s="25" t="str">
        <f>'H2 | Hedge 2 | (BDC)2'!H81</f>
        <v/>
      </c>
      <c r="O81" s="25" t="str">
        <f>'H2 | Hedge 2 | (BDC)2'!O81</f>
        <v/>
      </c>
      <c r="P81" s="25" t="str">
        <f>IF(AH81="","",IF('H2 | Hedge 2 | (BDC)2'!X81="W","Y",IF('H2 | Hedge 2 | (BDC)2'!X81="L","N","")))</f>
        <v/>
      </c>
      <c r="Q81" s="25" t="str">
        <f>'H2 | Hedge 2 | (BDC)2'!AM81</f>
        <v/>
      </c>
      <c r="R81" s="25" t="str">
        <f>'H2 | Hedge 2 | (BDC)2'!S81</f>
        <v/>
      </c>
      <c r="S81" s="39" t="str">
        <f>'H2 | Hedge 2 | (BDC)2'!U81</f>
        <v/>
      </c>
      <c r="T81" s="55"/>
      <c r="U81" s="55"/>
      <c r="V81" s="35" t="str">
        <f>'H3 | Hedge 2 | (BDC)1'!B81</f>
        <v/>
      </c>
      <c r="W81" s="36" t="str">
        <f>'H3 | Hedge 2 | (BDC)1'!C81</f>
        <v/>
      </c>
      <c r="X81" s="36" t="str">
        <f>'H3 | Hedge 2 | (BDC)1'!H81</f>
        <v/>
      </c>
      <c r="Y81" s="36" t="str">
        <f>'H3 | Hedge 2 | (BDC)1'!O81</f>
        <v/>
      </c>
      <c r="Z81" s="36" t="str">
        <f>IF(AH81="","",IF('H3 | Hedge 2 | (BDC)1'!X81="W","Y",IF('H3 | Hedge 2 | (BDC)1'!X81="L","N","")))</f>
        <v/>
      </c>
      <c r="AA81" s="36" t="str">
        <f>'H3 | Hedge 2 | (BDC)1'!AM81</f>
        <v/>
      </c>
      <c r="AB81" s="36" t="str">
        <f>'H3 | Hedge 2 | (BDC)1'!S81</f>
        <v/>
      </c>
      <c r="AC81" s="37" t="str">
        <f>'H3 | Hedge 2 | (BDC)1'!U81</f>
        <v/>
      </c>
      <c r="AD81" s="55"/>
      <c r="AE81" s="55"/>
      <c r="AF81" s="55"/>
      <c r="AG81" s="55"/>
      <c r="AH81" s="126"/>
      <c r="AI81" s="107"/>
      <c r="AJ81" s="104" t="str" cm="1">
        <f t="array" aca="1" ref="AJ81" ca="1">IF(AH80="","",INDIRECT(VLOOKUP(DB81,General!X:Y,2,FALSE)&amp;CQ81))</f>
        <v/>
      </c>
      <c r="AK81" s="70" t="str">
        <f t="shared" si="47"/>
        <v/>
      </c>
      <c r="AL81" s="70" t="str">
        <f>IF(AH80="","",VLOOKUP(DB81,General!U:V,2,FALSE))</f>
        <v/>
      </c>
      <c r="AM81" s="64" t="str" cm="1">
        <f t="array" aca="1" ref="AM81" ca="1">IF(AH80="","",INDIRECT(DB81&amp;CQ81))</f>
        <v/>
      </c>
      <c r="AN81" s="25" t="str">
        <f t="shared" si="44"/>
        <v/>
      </c>
      <c r="AO81" s="25" t="str">
        <f t="shared" si="48"/>
        <v/>
      </c>
      <c r="AP81" s="39" t="str">
        <f t="shared" si="45"/>
        <v/>
      </c>
      <c r="AQ81" s="55"/>
      <c r="AR81" s="55"/>
      <c r="AS81" s="55"/>
      <c r="AT81" s="35" t="str">
        <f>'H4 | Hedge 2 | (BDC)3'!B81</f>
        <v/>
      </c>
      <c r="AU81" s="36" t="str">
        <f>'H4 | Hedge 2 | (BDC)3'!C81</f>
        <v/>
      </c>
      <c r="AV81" s="36" t="str">
        <f>'H4 | Hedge 2 | (BDC)3'!H81</f>
        <v/>
      </c>
      <c r="AW81" s="36" t="str">
        <f>'H4 | Hedge 2 | (BDC)3'!O81</f>
        <v/>
      </c>
      <c r="AX81" s="36" t="str">
        <f>IF(AH81="","",IF('H4 | Hedge 2 | (BDC)3'!X81="W","Y",IF('H4 | Hedge 2 | (BDC)3'!X81="L","N","")))</f>
        <v/>
      </c>
      <c r="AY81" s="36" t="str">
        <f>'H4 | Hedge 2 | (BDC)3'!AM81</f>
        <v/>
      </c>
      <c r="AZ81" s="36" t="str">
        <f>'H4 | Hedge 2 | (BDC)3'!S81</f>
        <v/>
      </c>
      <c r="BA81" s="37" t="str">
        <f>'H4 | Hedge 2 | (BDC)3'!U81</f>
        <v/>
      </c>
      <c r="BB81" s="55"/>
      <c r="BC81" s="55"/>
      <c r="BD81" s="35" t="str">
        <f>'H5 | Hedge 1 | (BTC)2'!B81</f>
        <v/>
      </c>
      <c r="BE81" s="36" t="str">
        <f>'H5 | Hedge 1 | (BTC)2'!C81</f>
        <v/>
      </c>
      <c r="BF81" s="36" t="str">
        <f>'H5 | Hedge 1 | (BTC)2'!H81</f>
        <v/>
      </c>
      <c r="BG81" s="36" t="str">
        <f>'H5 | Hedge 1 | (BTC)2'!O81</f>
        <v/>
      </c>
      <c r="BH81" s="36" t="str">
        <f>IF(AH81="","",IF('H5 | Hedge 1 | (BTC)2'!X81="W","Y",IF('H5 | Hedge 1 | (BTC)2'!X81="L","N","")))</f>
        <v/>
      </c>
      <c r="BI81" s="36" t="str">
        <f>'H5 | Hedge 1 | (BTC)2'!AM81</f>
        <v/>
      </c>
      <c r="BJ81" s="36" t="str">
        <f>'H5 | Hedge 1 | (BTC)2'!S81</f>
        <v/>
      </c>
      <c r="BK81" s="37" t="str">
        <f>'H5 | Hedge 1 | (BTC)2'!U81</f>
        <v/>
      </c>
      <c r="BL81" s="55"/>
      <c r="BM81" s="55"/>
      <c r="BN81" s="35" t="str">
        <f>'H6 | Hedge 1 | (BTC)3'!B81</f>
        <v/>
      </c>
      <c r="BO81" s="36" t="str">
        <f>'H6 | Hedge 1 | (BTC)3'!C81</f>
        <v/>
      </c>
      <c r="BP81" s="36" t="str">
        <f>'H6 | Hedge 1 | (BTC)3'!H81</f>
        <v/>
      </c>
      <c r="BQ81" s="36" t="str">
        <f>'H6 | Hedge 1 | (BTC)3'!O81</f>
        <v/>
      </c>
      <c r="BR81" s="36" t="str">
        <f>IF(AH81="","",IF('H6 | Hedge 1 | (BTC)3'!X81="W","Y",IF('H6 | Hedge 1 | (BTC)3'!X81="L","N","")))</f>
        <v/>
      </c>
      <c r="BS81" s="36" t="str">
        <f>'H6 | Hedge 1 | (BTC)3'!AM81</f>
        <v/>
      </c>
      <c r="BT81" s="36" t="str">
        <f>'H6 | Hedge 1 | (BTC)3'!S81</f>
        <v/>
      </c>
      <c r="BU81" s="37" t="str">
        <f>'H6 | Hedge 1 | (BTC)3'!U81</f>
        <v/>
      </c>
      <c r="BV81" s="55"/>
      <c r="BW81" s="55"/>
      <c r="BX81" s="38" t="str">
        <f>'Hedge 7 | (BM1D)2'!B81</f>
        <v/>
      </c>
      <c r="BY81" s="25" t="str">
        <f>'Hedge 7 | (BM1D)2'!C81</f>
        <v/>
      </c>
      <c r="BZ81" s="25" t="str">
        <f>'Hedge 7 | (BM1D)2'!H81</f>
        <v/>
      </c>
      <c r="CA81" s="25" t="str">
        <f>'Hedge 7 | (BM1D)2'!O81</f>
        <v/>
      </c>
      <c r="CB81" s="25" t="str">
        <f>IF(AH81="","",IF('Hedge 7 | (BM1D)2'!X81="W","Y",IF('Hedge 7 | (BM1D)2'!X81="L","N","")))</f>
        <v/>
      </c>
      <c r="CC81" s="25" t="str">
        <f>'Hedge 7 | (BM1D)2'!AM81</f>
        <v/>
      </c>
      <c r="CD81" s="25" t="str">
        <f>'Hedge 7 | (BM1D)2'!S81</f>
        <v/>
      </c>
      <c r="CE81" s="39" t="str">
        <f>'Hedge 7 | (BM1D)2'!U81</f>
        <v/>
      </c>
      <c r="CF81" s="55"/>
      <c r="CG81" s="55"/>
      <c r="CH81" s="1" t="e">
        <f>IF(AN81="",0,IFERROR(VLOOKUP(AN76&amp;AN77&amp;AN78&amp;AN79&amp;AN80&amp;AN81,General!I:J,2,FALSE),0))+AO80</f>
        <v>#VALUE!</v>
      </c>
      <c r="CI81" s="1">
        <v>-1000</v>
      </c>
      <c r="CJ81" s="1" t="str">
        <f t="shared" si="46"/>
        <v/>
      </c>
      <c r="CK81" s="1" t="str">
        <f t="shared" si="49"/>
        <v/>
      </c>
      <c r="CL81" s="1" t="str">
        <f t="shared" si="50"/>
        <v/>
      </c>
      <c r="CM81" s="1">
        <v>-1000</v>
      </c>
      <c r="CN81" s="1">
        <v>-1000</v>
      </c>
      <c r="CO81" s="1">
        <v>-1000</v>
      </c>
      <c r="CP81" s="1" t="str">
        <f t="shared" ref="CP81:CP83" ca="1" si="62">CP80</f>
        <v>BX</v>
      </c>
      <c r="CQ81" s="1">
        <v>81</v>
      </c>
      <c r="CR81" s="1">
        <f t="shared" si="61"/>
        <v>76</v>
      </c>
      <c r="CS81" s="4" t="str" cm="1">
        <f t="array" ref="CS81">IFERROR(INDEX($CI$4:$CO$4,_xlfn.AGGREGATE(15,6,COLUMN($CI$4:$CO$4)-COLUMN($CH$1)/($CI$81:$CO$81=MAX($CI$81:$CO$81)),COLUMNS($CO$4:CO4))),"")</f>
        <v>B</v>
      </c>
      <c r="CT81" s="4" t="str" cm="1">
        <f t="array" ref="CT81">IFERROR(INDEX($CI$4:$CO$4,_xlfn.AGGREGATE(15,6,COLUMN($CI$4:$CO$4)-COLUMN($CH$1)/($CI$81:$CO$81=MAX($CI$81:$CO$81)),COLUMNS($CO$4:CP4))),"")</f>
        <v>BD</v>
      </c>
      <c r="CU81" s="4" t="str" cm="1">
        <f t="array" ref="CU81">IFERROR(INDEX($CI$4:$CO$4,_xlfn.AGGREGATE(15,6,COLUMN($CI$4:$CO$4)-COLUMN($CH$1)/($CI$81:$CO$81=MAX($CI$81:$CO$81)),COLUMNS($CO$4:CQ4))),"")</f>
        <v>BN</v>
      </c>
      <c r="CV81" s="4" t="str" cm="1">
        <f t="array" ref="CV81">IFERROR(INDEX($CI$4:$CO$4,_xlfn.AGGREGATE(15,6,COLUMN($CI$4:$CO$4)-COLUMN($CH$1)/($CI$81:$CO$81=MAX($CI$81:$CO$81)),COLUMNS($CO$4:CR4))),"")</f>
        <v>BX</v>
      </c>
      <c r="CW81" s="1" t="str">
        <f t="shared" ca="1" si="54"/>
        <v>BX</v>
      </c>
      <c r="DA81" s="1" t="str">
        <f t="shared" ca="1" si="55"/>
        <v>R</v>
      </c>
      <c r="DB81" s="1" t="str">
        <f t="shared" ca="1" si="59"/>
        <v>BX</v>
      </c>
      <c r="DC81" s="1">
        <f>IF(DC76=4,1,DC76+1)</f>
        <v>3</v>
      </c>
      <c r="DD81" s="4" t="str">
        <f>IFERROR(VLOOKUP(CS81,General!R:S,2,FALSE),"")</f>
        <v>F</v>
      </c>
      <c r="DE81" s="4" t="str">
        <f>IFERROR(VLOOKUP(CT81,General!R:S,2,FALSE),"")</f>
        <v>BH</v>
      </c>
      <c r="DF81" s="4" t="str">
        <f>IFERROR(VLOOKUP(CU81,General!R:S,2,FALSE),"")</f>
        <v>BR</v>
      </c>
      <c r="DG81" s="4" t="str">
        <f>IFERROR(VLOOKUP(CV81,General!R:S,2,FALSE),"")</f>
        <v>CB</v>
      </c>
      <c r="DH81" s="4">
        <f ca="1">IF(CS81="",-1,COUNTIF(INDIRECT(DD81&amp;$CQ$10):INDIRECT(DD81&amp;CQ81),"Y"))</f>
        <v>2</v>
      </c>
      <c r="DI81" s="4">
        <f ca="1">IF(CT81="",-1,COUNTIF(INDIRECT(DE81&amp;$CQ$10):INDIRECT(DE81&amp;CQ81),"Y"))</f>
        <v>4</v>
      </c>
      <c r="DJ81" s="4">
        <f ca="1">IF(CU81="",-1,COUNTIF(INDIRECT(DF81&amp;$CQ$10):INDIRECT(DF81&amp;CQ81),"Y"))</f>
        <v>5</v>
      </c>
      <c r="DK81" s="4">
        <f ca="1">IF(CV81="",-1,COUNTIF(INDIRECT(DG81&amp;$CQ$10):INDIRECT(DG81&amp;CQ81),"Y"))</f>
        <v>5</v>
      </c>
      <c r="DL81" s="4" t="str" cm="1">
        <f t="array" aca="1" ref="DL81" ca="1">IFERROR(INDEX($CS$81:$CV$81,_xlfn.AGGREGATE(15,6,COLUMN($CS$81:$CV$81)-COLUMN($CR$81)/($DH$81:$DK$81=MAX($DH$81:$DK$81)),COLUMNS($CS$81:CS81))),"")</f>
        <v>BN</v>
      </c>
      <c r="DM81" s="4" t="str" cm="1">
        <f t="array" aca="1" ref="DM81" ca="1">IFERROR(INDEX($CS$81:$CV$81,_xlfn.AGGREGATE(15,6,COLUMN($CS$81:$CV$81)-COLUMN($CR$81)/($DH$81:$DK$81=MAX($DH$81:$DK$81)),COLUMNS($CS$81:CT81))),"")</f>
        <v>BX</v>
      </c>
      <c r="DN81" s="4" t="str" cm="1">
        <f t="array" aca="1" ref="DN81" ca="1">IFERROR(INDEX($CS$81:$CV$81,_xlfn.AGGREGATE(15,6,COLUMN($CS$81:$CV$81)-COLUMN($CR$81)/($DH$81:$DK$81=MAX($DH$81:$DK$81)),COLUMNS($CS$81:CU81))),"")</f>
        <v/>
      </c>
      <c r="DO81" s="4" t="str" cm="1">
        <f t="array" aca="1" ref="DO81" ca="1">IFERROR(INDEX($CS$81:$CV$81,_xlfn.AGGREGATE(15,6,COLUMN($CS$81:$CV$81)-COLUMN($CR$81)/($DH$81:$DK$81=MAX($DH$81:$DK$81)),COLUMNS($CS$81:CV81))),"")</f>
        <v/>
      </c>
      <c r="DP81" s="1">
        <f t="shared" ca="1" si="56"/>
        <v>2</v>
      </c>
      <c r="DQ81" s="75">
        <f t="shared" ca="1" si="57"/>
        <v>3</v>
      </c>
      <c r="DR81" s="4" t="str">
        <f t="shared" ca="1" si="58"/>
        <v>BX</v>
      </c>
      <c r="DS81" s="1" t="str">
        <f t="shared" si="52"/>
        <v>F81</v>
      </c>
    </row>
    <row r="82" spans="1:123" ht="26.25" customHeight="1" thickBot="1">
      <c r="A82" s="1">
        <v>73</v>
      </c>
      <c r="B82" s="38" t="str">
        <f>'H1 | Hedge 1 | (BTC)1'!B82</f>
        <v/>
      </c>
      <c r="C82" s="25" t="str">
        <f>'H1 | Hedge 1 | (BTC)1'!C82</f>
        <v/>
      </c>
      <c r="D82" s="25" t="str">
        <f>'H1 | Hedge 1 | (BTC)1'!H82</f>
        <v/>
      </c>
      <c r="E82" s="25" t="str">
        <f>'H1 | Hedge 1 | (BTC)1'!O82</f>
        <v/>
      </c>
      <c r="F82" s="25" t="str">
        <f>IF(AH82="","",IF('H1 | Hedge 1 | (BTC)1'!X82="W","Y",IF('H1 | Hedge 1 | (BTC)1'!X82="L","N","")))</f>
        <v/>
      </c>
      <c r="G82" s="25" t="str">
        <f>'H1 | Hedge 1 | (BTC)1'!AM82</f>
        <v/>
      </c>
      <c r="H82" s="25" t="str">
        <f>'H1 | Hedge 1 | (BTC)1'!S82</f>
        <v/>
      </c>
      <c r="I82" s="39" t="str">
        <f>'H1 | Hedge 1 | (BTC)1'!U82</f>
        <v/>
      </c>
      <c r="J82" s="55"/>
      <c r="K82" s="55"/>
      <c r="L82" s="38" t="str">
        <f>'H2 | Hedge 2 | (BDC)2'!B82</f>
        <v/>
      </c>
      <c r="M82" s="25" t="str">
        <f>'H2 | Hedge 2 | (BDC)2'!C82</f>
        <v/>
      </c>
      <c r="N82" s="25" t="str">
        <f>'H2 | Hedge 2 | (BDC)2'!H82</f>
        <v/>
      </c>
      <c r="O82" s="25" t="str">
        <f>'H2 | Hedge 2 | (BDC)2'!O82</f>
        <v/>
      </c>
      <c r="P82" s="25" t="str">
        <f>IF(AH82="","",IF('H2 | Hedge 2 | (BDC)2'!X82="W","Y",IF('H2 | Hedge 2 | (BDC)2'!X82="L","N","")))</f>
        <v/>
      </c>
      <c r="Q82" s="25" t="str">
        <f>'H2 | Hedge 2 | (BDC)2'!AM82</f>
        <v/>
      </c>
      <c r="R82" s="25" t="str">
        <f>'H2 | Hedge 2 | (BDC)2'!S82</f>
        <v/>
      </c>
      <c r="S82" s="39" t="str">
        <f>'H2 | Hedge 2 | (BDC)2'!U82</f>
        <v/>
      </c>
      <c r="T82" s="55"/>
      <c r="U82" s="55"/>
      <c r="V82" s="35" t="str">
        <f>'H3 | Hedge 2 | (BDC)1'!B82</f>
        <v/>
      </c>
      <c r="W82" s="36" t="str">
        <f>'H3 | Hedge 2 | (BDC)1'!C82</f>
        <v/>
      </c>
      <c r="X82" s="36" t="str">
        <f>'H3 | Hedge 2 | (BDC)1'!H82</f>
        <v/>
      </c>
      <c r="Y82" s="36" t="str">
        <f>'H3 | Hedge 2 | (BDC)1'!O82</f>
        <v/>
      </c>
      <c r="Z82" s="36" t="str">
        <f>IF(AH82="","",IF('H3 | Hedge 2 | (BDC)1'!X82="W","Y",IF('H3 | Hedge 2 | (BDC)1'!X82="L","N","")))</f>
        <v/>
      </c>
      <c r="AA82" s="36" t="str">
        <f>'H3 | Hedge 2 | (BDC)1'!AM82</f>
        <v/>
      </c>
      <c r="AB82" s="36" t="str">
        <f>'H3 | Hedge 2 | (BDC)1'!S82</f>
        <v/>
      </c>
      <c r="AC82" s="37" t="str">
        <f>'H3 | Hedge 2 | (BDC)1'!U82</f>
        <v/>
      </c>
      <c r="AD82" s="55"/>
      <c r="AE82" s="55"/>
      <c r="AF82" s="55"/>
      <c r="AG82" s="55"/>
      <c r="AH82" s="126"/>
      <c r="AI82" s="107"/>
      <c r="AJ82" s="104" t="str" cm="1">
        <f t="array" aca="1" ref="AJ82" ca="1">IF(AH81="","",INDIRECT(VLOOKUP(DB82,General!X:Y,2,FALSE)&amp;CQ82))</f>
        <v/>
      </c>
      <c r="AK82" s="70" t="str">
        <f t="shared" si="47"/>
        <v/>
      </c>
      <c r="AL82" s="70" t="str">
        <f>IF(AH81="","",VLOOKUP(DB82,General!U:V,2,FALSE))</f>
        <v/>
      </c>
      <c r="AM82" s="64" t="str" cm="1">
        <f t="array" aca="1" ref="AM82" ca="1">IF(AH81="","",INDIRECT(DB82&amp;CQ82))</f>
        <v/>
      </c>
      <c r="AN82" s="25" t="str">
        <f t="shared" si="44"/>
        <v/>
      </c>
      <c r="AO82" s="25" t="str">
        <f t="shared" si="48"/>
        <v/>
      </c>
      <c r="AP82" s="39" t="str">
        <f t="shared" si="45"/>
        <v/>
      </c>
      <c r="AQ82" s="55"/>
      <c r="AR82" s="55"/>
      <c r="AS82" s="55"/>
      <c r="AT82" s="35" t="str">
        <f>'H4 | Hedge 2 | (BDC)3'!B82</f>
        <v/>
      </c>
      <c r="AU82" s="36" t="str">
        <f>'H4 | Hedge 2 | (BDC)3'!C82</f>
        <v/>
      </c>
      <c r="AV82" s="36" t="str">
        <f>'H4 | Hedge 2 | (BDC)3'!H82</f>
        <v/>
      </c>
      <c r="AW82" s="36" t="str">
        <f>'H4 | Hedge 2 | (BDC)3'!O82</f>
        <v/>
      </c>
      <c r="AX82" s="36" t="str">
        <f>IF(AH82="","",IF('H4 | Hedge 2 | (BDC)3'!X82="W","Y",IF('H4 | Hedge 2 | (BDC)3'!X82="L","N","")))</f>
        <v/>
      </c>
      <c r="AY82" s="36" t="str">
        <f>'H4 | Hedge 2 | (BDC)3'!AM82</f>
        <v/>
      </c>
      <c r="AZ82" s="36" t="str">
        <f>'H4 | Hedge 2 | (BDC)3'!S82</f>
        <v/>
      </c>
      <c r="BA82" s="37" t="str">
        <f>'H4 | Hedge 2 | (BDC)3'!U82</f>
        <v/>
      </c>
      <c r="BB82" s="55"/>
      <c r="BC82" s="55"/>
      <c r="BD82" s="35" t="str">
        <f>'H5 | Hedge 1 | (BTC)2'!B82</f>
        <v/>
      </c>
      <c r="BE82" s="36" t="str">
        <f>'H5 | Hedge 1 | (BTC)2'!C82</f>
        <v/>
      </c>
      <c r="BF82" s="36" t="str">
        <f>'H5 | Hedge 1 | (BTC)2'!H82</f>
        <v/>
      </c>
      <c r="BG82" s="36" t="str">
        <f>'H5 | Hedge 1 | (BTC)2'!O82</f>
        <v/>
      </c>
      <c r="BH82" s="36" t="str">
        <f>IF(AH82="","",IF('H5 | Hedge 1 | (BTC)2'!X82="W","Y",IF('H5 | Hedge 1 | (BTC)2'!X82="L","N","")))</f>
        <v/>
      </c>
      <c r="BI82" s="36" t="str">
        <f>'H5 | Hedge 1 | (BTC)2'!AM82</f>
        <v/>
      </c>
      <c r="BJ82" s="36" t="str">
        <f>'H5 | Hedge 1 | (BTC)2'!S82</f>
        <v/>
      </c>
      <c r="BK82" s="37" t="str">
        <f>'H5 | Hedge 1 | (BTC)2'!U82</f>
        <v/>
      </c>
      <c r="BL82" s="55"/>
      <c r="BM82" s="55"/>
      <c r="BN82" s="35" t="str">
        <f>'H6 | Hedge 1 | (BTC)3'!B82</f>
        <v/>
      </c>
      <c r="BO82" s="36" t="str">
        <f>'H6 | Hedge 1 | (BTC)3'!C82</f>
        <v/>
      </c>
      <c r="BP82" s="36" t="str">
        <f>'H6 | Hedge 1 | (BTC)3'!H82</f>
        <v/>
      </c>
      <c r="BQ82" s="36" t="str">
        <f>'H6 | Hedge 1 | (BTC)3'!O82</f>
        <v/>
      </c>
      <c r="BR82" s="36" t="str">
        <f>IF(AH82="","",IF('H6 | Hedge 1 | (BTC)3'!X82="W","Y",IF('H6 | Hedge 1 | (BTC)3'!X82="L","N","")))</f>
        <v/>
      </c>
      <c r="BS82" s="36" t="str">
        <f>'H6 | Hedge 1 | (BTC)3'!AM82</f>
        <v/>
      </c>
      <c r="BT82" s="36" t="str">
        <f>'H6 | Hedge 1 | (BTC)3'!S82</f>
        <v/>
      </c>
      <c r="BU82" s="37" t="str">
        <f>'H6 | Hedge 1 | (BTC)3'!U82</f>
        <v/>
      </c>
      <c r="BV82" s="55"/>
      <c r="BW82" s="55"/>
      <c r="BX82" s="38" t="str">
        <f>'Hedge 7 | (BM1D)2'!B82</f>
        <v/>
      </c>
      <c r="BY82" s="25" t="str">
        <f>'Hedge 7 | (BM1D)2'!C82</f>
        <v/>
      </c>
      <c r="BZ82" s="25" t="str">
        <f>'Hedge 7 | (BM1D)2'!H82</f>
        <v/>
      </c>
      <c r="CA82" s="25" t="str">
        <f>'Hedge 7 | (BM1D)2'!O82</f>
        <v/>
      </c>
      <c r="CB82" s="25" t="str">
        <f>IF(AH82="","",IF('Hedge 7 | (BM1D)2'!X82="W","Y",IF('Hedge 7 | (BM1D)2'!X82="L","N","")))</f>
        <v/>
      </c>
      <c r="CC82" s="25" t="str">
        <f>'Hedge 7 | (BM1D)2'!AM82</f>
        <v/>
      </c>
      <c r="CD82" s="25" t="str">
        <f>'Hedge 7 | (BM1D)2'!S82</f>
        <v/>
      </c>
      <c r="CE82" s="39" t="str">
        <f>'Hedge 7 | (BM1D)2'!U82</f>
        <v/>
      </c>
      <c r="CF82" s="55"/>
      <c r="CG82" s="55"/>
      <c r="CH82" s="1" t="e">
        <f>IF(AN82="",0,IFERROR(VLOOKUP(AN77&amp;AN78&amp;AN79&amp;AN80&amp;AN81&amp;AN82,General!I:J,2,FALSE),0))+AO81</f>
        <v>#VALUE!</v>
      </c>
      <c r="CI82" s="1">
        <v>-1000</v>
      </c>
      <c r="CJ82" s="1" t="str">
        <f t="shared" si="46"/>
        <v/>
      </c>
      <c r="CK82" s="1" t="str">
        <f t="shared" si="49"/>
        <v/>
      </c>
      <c r="CL82" s="1" t="str">
        <f t="shared" si="50"/>
        <v/>
      </c>
      <c r="CM82" s="1">
        <v>-1000</v>
      </c>
      <c r="CN82" s="1">
        <v>-1000</v>
      </c>
      <c r="CO82" s="1">
        <v>-1000</v>
      </c>
      <c r="CP82" s="1" t="str">
        <f t="shared" ca="1" si="62"/>
        <v>BX</v>
      </c>
      <c r="CQ82" s="1">
        <v>82</v>
      </c>
      <c r="CR82" s="1">
        <f t="shared" si="61"/>
        <v>77</v>
      </c>
      <c r="CS82" s="4" t="str" cm="1">
        <f t="array" ref="CS82">IFERROR(INDEX($CI$4:$CO$4,_xlfn.AGGREGATE(15,6,COLUMN($CI$4:$CO$4)-COLUMN($CH$1)/($CI$82:$CO$82=MAX($CI$82:$CO$82)),COLUMNS($CO$4:CO4))),"")</f>
        <v>B</v>
      </c>
      <c r="CT82" s="4" t="str" cm="1">
        <f t="array" ref="CT82">IFERROR(INDEX($CI$4:$CO$4,_xlfn.AGGREGATE(15,6,COLUMN($CI$4:$CO$4)-COLUMN($CH$1)/($CI$82:$CO$82=MAX($CI$82:$CO$82)),COLUMNS($CO$4:CP4))),"")</f>
        <v>BD</v>
      </c>
      <c r="CU82" s="4" t="str" cm="1">
        <f t="array" ref="CU82">IFERROR(INDEX($CI$4:$CO$4,_xlfn.AGGREGATE(15,6,COLUMN($CI$4:$CO$4)-COLUMN($CH$1)/($CI$82:$CO$82=MAX($CI$82:$CO$82)),COLUMNS($CO$4:CQ4))),"")</f>
        <v>BN</v>
      </c>
      <c r="CV82" s="4" t="str" cm="1">
        <f t="array" ref="CV82">IFERROR(INDEX($CI$4:$CO$4,_xlfn.AGGREGATE(15,6,COLUMN($CI$4:$CO$4)-COLUMN($CH$1)/($CI$82:$CO$82=MAX($CI$82:$CO$82)),COLUMNS($CO$4:CR4))),"")</f>
        <v>BX</v>
      </c>
      <c r="CW82" s="1" t="str">
        <f t="shared" ca="1" si="54"/>
        <v>BX</v>
      </c>
      <c r="DA82" s="1" t="str">
        <f t="shared" ca="1" si="55"/>
        <v>R</v>
      </c>
      <c r="DB82" s="1" t="str">
        <f t="shared" ca="1" si="59"/>
        <v>BX</v>
      </c>
      <c r="DD82" s="4" t="str">
        <f>IFERROR(VLOOKUP(CS82,General!R:S,2,FALSE),"")</f>
        <v>F</v>
      </c>
      <c r="DE82" s="4" t="str">
        <f>IFERROR(VLOOKUP(CT82,General!R:S,2,FALSE),"")</f>
        <v>BH</v>
      </c>
      <c r="DF82" s="4" t="str">
        <f>IFERROR(VLOOKUP(CU82,General!R:S,2,FALSE),"")</f>
        <v>BR</v>
      </c>
      <c r="DG82" s="4" t="str">
        <f>IFERROR(VLOOKUP(CV82,General!R:S,2,FALSE),"")</f>
        <v>CB</v>
      </c>
      <c r="DH82" s="4">
        <f ca="1">IF(CS82="",-1,COUNTIF(INDIRECT(DD82&amp;$CQ$10):INDIRECT(DD82&amp;CQ82),"Y"))</f>
        <v>2</v>
      </c>
      <c r="DI82" s="4">
        <f ca="1">IF(CT82="",-1,COUNTIF(INDIRECT(DE82&amp;$CQ$10):INDIRECT(DE82&amp;CQ82),"Y"))</f>
        <v>4</v>
      </c>
      <c r="DJ82" s="4">
        <f ca="1">IF(CU82="",-1,COUNTIF(INDIRECT(DF82&amp;$CQ$10):INDIRECT(DF82&amp;CQ82),"Y"))</f>
        <v>5</v>
      </c>
      <c r="DK82" s="4">
        <f ca="1">IF(CV82="",-1,COUNTIF(INDIRECT(DG82&amp;$CQ$10):INDIRECT(DG82&amp;CQ82),"Y"))</f>
        <v>5</v>
      </c>
      <c r="DL82" s="4" t="str" cm="1">
        <f t="array" aca="1" ref="DL82" ca="1">IFERROR(INDEX($CS$82:$CV$82,_xlfn.AGGREGATE(15,6,COLUMN($CS$82:$CV$82)-COLUMN($CR$82)/($DH$82:$DK$82=MAX($DH$82:$DK$82)),COLUMNS($CS$82:CS82))),"")</f>
        <v>BN</v>
      </c>
      <c r="DM82" s="4" t="str" cm="1">
        <f t="array" aca="1" ref="DM82" ca="1">IFERROR(INDEX($CS$82:$CV$82,_xlfn.AGGREGATE(15,6,COLUMN($CS$82:$CV$82)-COLUMN($CR$82)/($DH$82:$DK$82=MAX($DH$82:$DK$82)),COLUMNS($CS$82:CT82))),"")</f>
        <v>BX</v>
      </c>
      <c r="DN82" s="4" t="str" cm="1">
        <f t="array" aca="1" ref="DN82" ca="1">IFERROR(INDEX($CS$82:$CV$82,_xlfn.AGGREGATE(15,6,COLUMN($CS$82:$CV$82)-COLUMN($CR$82)/($DH$82:$DK$82=MAX($DH$82:$DK$82)),COLUMNS($CS$82:CU82))),"")</f>
        <v/>
      </c>
      <c r="DO82" s="4" t="str" cm="1">
        <f t="array" aca="1" ref="DO82" ca="1">IFERROR(INDEX($CS$82:$CV$82,_xlfn.AGGREGATE(15,6,COLUMN($CS$82:$CV$82)-COLUMN($CR$82)/($DH$82:$DK$82=MAX($DH$82:$DK$82)),COLUMNS($CS$82:CV82))),"")</f>
        <v/>
      </c>
      <c r="DP82" s="1">
        <f t="shared" ca="1" si="56"/>
        <v>2</v>
      </c>
      <c r="DQ82" s="75">
        <f t="shared" ca="1" si="57"/>
        <v>0</v>
      </c>
      <c r="DR82" s="4" t="str">
        <f t="shared" ca="1" si="58"/>
        <v>BX</v>
      </c>
      <c r="DS82" s="1" t="str">
        <f t="shared" si="52"/>
        <v>F82</v>
      </c>
    </row>
    <row r="83" spans="1:123" ht="26.25" customHeight="1" thickBot="1">
      <c r="A83" s="1">
        <v>74</v>
      </c>
      <c r="B83" s="38" t="str">
        <f>'H1 | Hedge 1 | (BTC)1'!B83</f>
        <v/>
      </c>
      <c r="C83" s="25" t="str">
        <f>'H1 | Hedge 1 | (BTC)1'!C83</f>
        <v/>
      </c>
      <c r="D83" s="25" t="str">
        <f>'H1 | Hedge 1 | (BTC)1'!H83</f>
        <v/>
      </c>
      <c r="E83" s="25" t="str">
        <f>'H1 | Hedge 1 | (BTC)1'!O83</f>
        <v/>
      </c>
      <c r="F83" s="25" t="str">
        <f>IF(AH83="","",IF('H1 | Hedge 1 | (BTC)1'!X83="W","Y",IF('H1 | Hedge 1 | (BTC)1'!X83="L","N","")))</f>
        <v/>
      </c>
      <c r="G83" s="25" t="str">
        <f>'H1 | Hedge 1 | (BTC)1'!AM83</f>
        <v/>
      </c>
      <c r="H83" s="25" t="str">
        <f>'H1 | Hedge 1 | (BTC)1'!S83</f>
        <v/>
      </c>
      <c r="I83" s="39" t="str">
        <f>'H1 | Hedge 1 | (BTC)1'!U83</f>
        <v/>
      </c>
      <c r="J83" s="55"/>
      <c r="K83" s="55"/>
      <c r="L83" s="38" t="str">
        <f>'H2 | Hedge 2 | (BDC)2'!B83</f>
        <v/>
      </c>
      <c r="M83" s="25" t="str">
        <f>'H2 | Hedge 2 | (BDC)2'!C83</f>
        <v/>
      </c>
      <c r="N83" s="25" t="str">
        <f>'H2 | Hedge 2 | (BDC)2'!H83</f>
        <v/>
      </c>
      <c r="O83" s="25" t="str">
        <f>'H2 | Hedge 2 | (BDC)2'!O83</f>
        <v/>
      </c>
      <c r="P83" s="25" t="str">
        <f>IF(AH83="","",IF('H2 | Hedge 2 | (BDC)2'!X83="W","Y",IF('H2 | Hedge 2 | (BDC)2'!X83="L","N","")))</f>
        <v/>
      </c>
      <c r="Q83" s="25" t="str">
        <f>'H2 | Hedge 2 | (BDC)2'!AM83</f>
        <v/>
      </c>
      <c r="R83" s="25" t="str">
        <f>'H2 | Hedge 2 | (BDC)2'!S83</f>
        <v/>
      </c>
      <c r="S83" s="39" t="str">
        <f>'H2 | Hedge 2 | (BDC)2'!U83</f>
        <v/>
      </c>
      <c r="T83" s="55"/>
      <c r="U83" s="55"/>
      <c r="V83" s="35" t="str">
        <f>'H3 | Hedge 2 | (BDC)1'!B83</f>
        <v/>
      </c>
      <c r="W83" s="36" t="str">
        <f>'H3 | Hedge 2 | (BDC)1'!C83</f>
        <v/>
      </c>
      <c r="X83" s="36" t="str">
        <f>'H3 | Hedge 2 | (BDC)1'!H83</f>
        <v/>
      </c>
      <c r="Y83" s="36" t="str">
        <f>'H3 | Hedge 2 | (BDC)1'!O83</f>
        <v/>
      </c>
      <c r="Z83" s="36" t="str">
        <f>IF(AH83="","",IF('H3 | Hedge 2 | (BDC)1'!X83="W","Y",IF('H3 | Hedge 2 | (BDC)1'!X83="L","N","")))</f>
        <v/>
      </c>
      <c r="AA83" s="36" t="str">
        <f>'H3 | Hedge 2 | (BDC)1'!AM83</f>
        <v/>
      </c>
      <c r="AB83" s="36" t="str">
        <f>'H3 | Hedge 2 | (BDC)1'!S83</f>
        <v/>
      </c>
      <c r="AC83" s="37" t="str">
        <f>'H3 | Hedge 2 | (BDC)1'!U83</f>
        <v/>
      </c>
      <c r="AD83" s="55"/>
      <c r="AE83" s="55"/>
      <c r="AF83" s="55"/>
      <c r="AG83" s="55"/>
      <c r="AH83" s="126"/>
      <c r="AI83" s="107"/>
      <c r="AJ83" s="104" t="str" cm="1">
        <f t="array" aca="1" ref="AJ83" ca="1">IF(AH82="","",INDIRECT(VLOOKUP(DB83,General!X:Y,2,FALSE)&amp;CQ83))</f>
        <v/>
      </c>
      <c r="AK83" s="70" t="str">
        <f t="shared" si="47"/>
        <v/>
      </c>
      <c r="AL83" s="70" t="str">
        <f>IF(AH82="","",VLOOKUP(DB83,General!U:V,2,FALSE))</f>
        <v/>
      </c>
      <c r="AM83" s="64" t="str" cm="1">
        <f t="array" aca="1" ref="AM83" ca="1">IF(AH82="","",INDIRECT(DB83&amp;CQ83))</f>
        <v/>
      </c>
      <c r="AN83" s="25" t="str">
        <f t="shared" si="44"/>
        <v/>
      </c>
      <c r="AO83" s="25" t="str">
        <f t="shared" si="48"/>
        <v/>
      </c>
      <c r="AP83" s="39" t="str">
        <f t="shared" si="45"/>
        <v/>
      </c>
      <c r="AQ83" s="55"/>
      <c r="AR83" s="55"/>
      <c r="AS83" s="55"/>
      <c r="AT83" s="35" t="str">
        <f>'H4 | Hedge 2 | (BDC)3'!B83</f>
        <v/>
      </c>
      <c r="AU83" s="36" t="str">
        <f>'H4 | Hedge 2 | (BDC)3'!C83</f>
        <v/>
      </c>
      <c r="AV83" s="36" t="str">
        <f>'H4 | Hedge 2 | (BDC)3'!H83</f>
        <v/>
      </c>
      <c r="AW83" s="36" t="str">
        <f>'H4 | Hedge 2 | (BDC)3'!O83</f>
        <v/>
      </c>
      <c r="AX83" s="36" t="str">
        <f>IF(AH83="","",IF('H4 | Hedge 2 | (BDC)3'!X83="W","Y",IF('H4 | Hedge 2 | (BDC)3'!X83="L","N","")))</f>
        <v/>
      </c>
      <c r="AY83" s="36" t="str">
        <f>'H4 | Hedge 2 | (BDC)3'!AM83</f>
        <v/>
      </c>
      <c r="AZ83" s="36" t="str">
        <f>'H4 | Hedge 2 | (BDC)3'!S83</f>
        <v/>
      </c>
      <c r="BA83" s="37" t="str">
        <f>'H4 | Hedge 2 | (BDC)3'!U83</f>
        <v/>
      </c>
      <c r="BB83" s="55"/>
      <c r="BC83" s="55"/>
      <c r="BD83" s="35" t="str">
        <f>'H5 | Hedge 1 | (BTC)2'!B83</f>
        <v/>
      </c>
      <c r="BE83" s="36" t="str">
        <f>'H5 | Hedge 1 | (BTC)2'!C83</f>
        <v/>
      </c>
      <c r="BF83" s="36" t="str">
        <f>'H5 | Hedge 1 | (BTC)2'!H83</f>
        <v/>
      </c>
      <c r="BG83" s="36" t="str">
        <f>'H5 | Hedge 1 | (BTC)2'!O83</f>
        <v/>
      </c>
      <c r="BH83" s="36" t="str">
        <f>IF(AH83="","",IF('H5 | Hedge 1 | (BTC)2'!X83="W","Y",IF('H5 | Hedge 1 | (BTC)2'!X83="L","N","")))</f>
        <v/>
      </c>
      <c r="BI83" s="36" t="str">
        <f>'H5 | Hedge 1 | (BTC)2'!AM83</f>
        <v/>
      </c>
      <c r="BJ83" s="36" t="str">
        <f>'H5 | Hedge 1 | (BTC)2'!S83</f>
        <v/>
      </c>
      <c r="BK83" s="37" t="str">
        <f>'H5 | Hedge 1 | (BTC)2'!U83</f>
        <v/>
      </c>
      <c r="BL83" s="55"/>
      <c r="BM83" s="55"/>
      <c r="BN83" s="35" t="str">
        <f>'H6 | Hedge 1 | (BTC)3'!B83</f>
        <v/>
      </c>
      <c r="BO83" s="36" t="str">
        <f>'H6 | Hedge 1 | (BTC)3'!C83</f>
        <v/>
      </c>
      <c r="BP83" s="36" t="str">
        <f>'H6 | Hedge 1 | (BTC)3'!H83</f>
        <v/>
      </c>
      <c r="BQ83" s="36" t="str">
        <f>'H6 | Hedge 1 | (BTC)3'!O83</f>
        <v/>
      </c>
      <c r="BR83" s="36" t="str">
        <f>IF(AH83="","",IF('H6 | Hedge 1 | (BTC)3'!X83="W","Y",IF('H6 | Hedge 1 | (BTC)3'!X83="L","N","")))</f>
        <v/>
      </c>
      <c r="BS83" s="36" t="str">
        <f>'H6 | Hedge 1 | (BTC)3'!AM83</f>
        <v/>
      </c>
      <c r="BT83" s="36" t="str">
        <f>'H6 | Hedge 1 | (BTC)3'!S83</f>
        <v/>
      </c>
      <c r="BU83" s="37" t="str">
        <f>'H6 | Hedge 1 | (BTC)3'!U83</f>
        <v/>
      </c>
      <c r="BV83" s="55"/>
      <c r="BW83" s="55"/>
      <c r="BX83" s="38" t="str">
        <f>'Hedge 7 | (BM1D)2'!B83</f>
        <v/>
      </c>
      <c r="BY83" s="25" t="str">
        <f>'Hedge 7 | (BM1D)2'!C83</f>
        <v/>
      </c>
      <c r="BZ83" s="25" t="str">
        <f>'Hedge 7 | (BM1D)2'!H83</f>
        <v/>
      </c>
      <c r="CA83" s="25" t="str">
        <f>'Hedge 7 | (BM1D)2'!O83</f>
        <v/>
      </c>
      <c r="CB83" s="25" t="str">
        <f>IF(AH83="","",IF('Hedge 7 | (BM1D)2'!X83="W","Y",IF('Hedge 7 | (BM1D)2'!X83="L","N","")))</f>
        <v/>
      </c>
      <c r="CC83" s="25" t="str">
        <f>'Hedge 7 | (BM1D)2'!AM83</f>
        <v/>
      </c>
      <c r="CD83" s="25" t="str">
        <f>'Hedge 7 | (BM1D)2'!S83</f>
        <v/>
      </c>
      <c r="CE83" s="39" t="str">
        <f>'Hedge 7 | (BM1D)2'!U83</f>
        <v/>
      </c>
      <c r="CF83" s="55"/>
      <c r="CG83" s="55"/>
      <c r="CH83" s="1" t="e">
        <f>IF(AN83="",0,IFERROR(VLOOKUP(AN78&amp;AN79&amp;AN80&amp;AN81&amp;AN82&amp;AN83,General!I:J,2,FALSE),0))+AO82</f>
        <v>#VALUE!</v>
      </c>
      <c r="CI83" s="1">
        <v>-1000</v>
      </c>
      <c r="CJ83" s="1" t="str">
        <f t="shared" si="46"/>
        <v/>
      </c>
      <c r="CK83" s="1" t="str">
        <f t="shared" si="49"/>
        <v/>
      </c>
      <c r="CL83" s="1" t="str">
        <f t="shared" si="50"/>
        <v/>
      </c>
      <c r="CM83" s="1">
        <v>-1000</v>
      </c>
      <c r="CN83" s="1">
        <v>-1000</v>
      </c>
      <c r="CO83" s="1">
        <v>-1000</v>
      </c>
      <c r="CP83" s="1" t="str">
        <f t="shared" ca="1" si="62"/>
        <v>BX</v>
      </c>
      <c r="CQ83" s="1">
        <v>83</v>
      </c>
      <c r="CR83" s="1">
        <f t="shared" si="61"/>
        <v>78</v>
      </c>
      <c r="CS83" s="4" t="str" cm="1">
        <f t="array" ref="CS83">IFERROR(INDEX($CI$4:$CO$4,_xlfn.AGGREGATE(15,6,COLUMN($CI$4:$CO$4)-COLUMN($CH$1)/($CI$83:$CO$83=MAX($CI$83:$CO$83)),COLUMNS($CO$4:CO4))),"")</f>
        <v>B</v>
      </c>
      <c r="CT83" s="4" t="str" cm="1">
        <f t="array" ref="CT83">IFERROR(INDEX($CI$4:$CO$4,_xlfn.AGGREGATE(15,6,COLUMN($CI$4:$CO$4)-COLUMN($CH$1)/($CI$83:$CO$83=MAX($CI$83:$CO$83)),COLUMNS($CO$4:CP4))),"")</f>
        <v>BD</v>
      </c>
      <c r="CU83" s="4" t="str" cm="1">
        <f t="array" ref="CU83">IFERROR(INDEX($CI$4:$CO$4,_xlfn.AGGREGATE(15,6,COLUMN($CI$4:$CO$4)-COLUMN($CH$1)/($CI$83:$CO$83=MAX($CI$83:$CO$83)),COLUMNS($CO$4:CQ4))),"")</f>
        <v>BN</v>
      </c>
      <c r="CV83" s="4" t="str" cm="1">
        <f t="array" ref="CV83">IFERROR(INDEX($CI$4:$CO$4,_xlfn.AGGREGATE(15,6,COLUMN($CI$4:$CO$4)-COLUMN($CH$1)/($CI$83:$CO$83=MAX($CI$83:$CO$83)),COLUMNS($CO$4:CR4))),"")</f>
        <v>BX</v>
      </c>
      <c r="CW83" s="1" t="str">
        <f t="shared" ca="1" si="54"/>
        <v>BX</v>
      </c>
      <c r="CX83" s="1" t="str" cm="1">
        <f t="array" ref="CX83">IFERROR(INDEX($CS$84:$CV$84,_xlfn.AGGREGATE(15,6,COLUMN($CS$84:$CV$84)-COLUMN($CR$84)/($CS$83:$CV$83=MAX($CS$83:$CV$83)),COLUMNS($CS$84:CT84
))),"")</f>
        <v/>
      </c>
      <c r="CY83" s="1" t="str" cm="1">
        <f t="array" ref="CY83">IFERROR(INDEX($CS$84:$CV$84,_xlfn.AGGREGATE(15,6,COLUMN($CS$84:$CV$84)-COLUMN($CR$84)/($CS$83:$CV$83=MAX($CS$83:$CV$83)),COLUMNS($CS$84:CU84
))),"")</f>
        <v/>
      </c>
      <c r="CZ83" s="1" t="str" cm="1">
        <f t="array" ref="CZ83">IFERROR(INDEX($CS$84:$CV$84,_xlfn.AGGREGATE(15,6,COLUMN($CS$84:$CV$84)-COLUMN($CR$84)/($CS$83:$CV$83=MAX($CS$83:$CV$83)),COLUMNS($CS$84:CV84
))),"")</f>
        <v/>
      </c>
      <c r="DA83" s="1" t="str">
        <f t="shared" ca="1" si="55"/>
        <v>R</v>
      </c>
      <c r="DB83" s="1" t="str">
        <f t="shared" ca="1" si="59"/>
        <v>BX</v>
      </c>
      <c r="DD83" s="4" t="str">
        <f>IFERROR(VLOOKUP(CS83,General!R:S,2,FALSE),"")</f>
        <v>F</v>
      </c>
      <c r="DE83" s="4" t="str">
        <f>IFERROR(VLOOKUP(CT83,General!R:S,2,FALSE),"")</f>
        <v>BH</v>
      </c>
      <c r="DF83" s="4" t="str">
        <f>IFERROR(VLOOKUP(CU83,General!R:S,2,FALSE),"")</f>
        <v>BR</v>
      </c>
      <c r="DG83" s="4" t="str">
        <f>IFERROR(VLOOKUP(CV83,General!R:S,2,FALSE),"")</f>
        <v>CB</v>
      </c>
      <c r="DH83" s="4">
        <f ca="1">IF(CS83="",-1,COUNTIF(INDIRECT(DD83&amp;$CQ$10):INDIRECT(DD83&amp;CQ83),"Y"))</f>
        <v>2</v>
      </c>
      <c r="DI83" s="4">
        <f ca="1">IF(CT83="",-1,COUNTIF(INDIRECT(DE83&amp;$CQ$10):INDIRECT(DE83&amp;CQ83),"Y"))</f>
        <v>4</v>
      </c>
      <c r="DJ83" s="4">
        <f ca="1">IF(CU83="",-1,COUNTIF(INDIRECT(DF83&amp;$CQ$10):INDIRECT(DF83&amp;CQ83),"Y"))</f>
        <v>5</v>
      </c>
      <c r="DK83" s="4">
        <f ca="1">IF(CV83="",-1,COUNTIF(INDIRECT(DG83&amp;$CQ$10):INDIRECT(DG83&amp;CQ83),"Y"))</f>
        <v>5</v>
      </c>
      <c r="DL83" s="4" t="str" cm="1">
        <f t="array" aca="1" ref="DL83" ca="1">IFERROR(INDEX($CS$83:$CV$83,_xlfn.AGGREGATE(15,6,COLUMN($CS$83:$CV$83)-COLUMN($CR$83)/($DH$83:$DK$83=MAX($DH$83:$DK$83)),COLUMNS($CS$83:CS83))),"")</f>
        <v>BN</v>
      </c>
      <c r="DM83" s="4" t="str" cm="1">
        <f t="array" aca="1" ref="DM83" ca="1">IFERROR(INDEX($CS$83:$CV$83,_xlfn.AGGREGATE(15,6,COLUMN($CS$83:$CV$83)-COLUMN($CR$83)/($DH$83:$DK$83=MAX($DH$83:$DK$83)),COLUMNS($CS$83:CT83))),"")</f>
        <v>BX</v>
      </c>
      <c r="DN83" s="4" t="str" cm="1">
        <f t="array" aca="1" ref="DN83" ca="1">IFERROR(INDEX($CS$83:$CV$83,_xlfn.AGGREGATE(15,6,COLUMN($CS$83:$CV$83)-COLUMN($CR$83)/($DH$83:$DK$83=MAX($DH$83:$DK$83)),COLUMNS($CS$83:CU83))),"")</f>
        <v/>
      </c>
      <c r="DO83" s="4" t="str" cm="1">
        <f t="array" aca="1" ref="DO83" ca="1">IFERROR(INDEX($CS$83:$CV$83,_xlfn.AGGREGATE(15,6,COLUMN($CS$83:$CV$83)-COLUMN($CR$83)/($DH$83:$DK$83=MAX($DH$83:$DK$83)),COLUMNS($CS$83:CV83))),"")</f>
        <v/>
      </c>
      <c r="DP83" s="1">
        <f t="shared" ca="1" si="56"/>
        <v>2</v>
      </c>
      <c r="DQ83" s="75">
        <f t="shared" ca="1" si="57"/>
        <v>0</v>
      </c>
      <c r="DR83" s="4" t="str">
        <f t="shared" ca="1" si="58"/>
        <v>BX</v>
      </c>
      <c r="DS83" s="1" t="str">
        <f t="shared" si="52"/>
        <v>F83</v>
      </c>
    </row>
    <row r="84" spans="1:123" ht="26.25" customHeight="1" thickBot="1">
      <c r="A84" s="1">
        <v>75</v>
      </c>
      <c r="B84" s="40" t="str">
        <f>'H1 | Hedge 1 | (BTC)1'!B84</f>
        <v/>
      </c>
      <c r="C84" s="41" t="str">
        <f>'H1 | Hedge 1 | (BTC)1'!C84</f>
        <v/>
      </c>
      <c r="D84" s="41" t="str">
        <f>'H1 | Hedge 1 | (BTC)1'!H84</f>
        <v/>
      </c>
      <c r="E84" s="41" t="str">
        <f>'H1 | Hedge 1 | (BTC)1'!O84</f>
        <v/>
      </c>
      <c r="F84" s="41" t="str">
        <f>IF(AH84="","",IF('H1 | Hedge 1 | (BTC)1'!X84="W","Y",IF('H1 | Hedge 1 | (BTC)1'!X84="L","N","")))</f>
        <v/>
      </c>
      <c r="G84" s="41" t="str">
        <f>'H1 | Hedge 1 | (BTC)1'!AM84</f>
        <v/>
      </c>
      <c r="H84" s="41" t="str">
        <f>'H1 | Hedge 1 | (BTC)1'!S84</f>
        <v/>
      </c>
      <c r="I84" s="42" t="str">
        <f>'H1 | Hedge 1 | (BTC)1'!U84</f>
        <v/>
      </c>
      <c r="J84" s="55"/>
      <c r="K84" s="55"/>
      <c r="L84" s="40" t="str">
        <f>'H2 | Hedge 2 | (BDC)2'!B84</f>
        <v/>
      </c>
      <c r="M84" s="41" t="str">
        <f>'H2 | Hedge 2 | (BDC)2'!C84</f>
        <v/>
      </c>
      <c r="N84" s="41" t="str">
        <f>'H2 | Hedge 2 | (BDC)2'!H84</f>
        <v/>
      </c>
      <c r="O84" s="41" t="str">
        <f>'H2 | Hedge 2 | (BDC)2'!O84</f>
        <v/>
      </c>
      <c r="P84" s="41" t="str">
        <f>IF(AH84="","",IF('H2 | Hedge 2 | (BDC)2'!X84="W","Y",IF('H2 | Hedge 2 | (BDC)2'!X84="L","N","")))</f>
        <v/>
      </c>
      <c r="Q84" s="41" t="str">
        <f>'H2 | Hedge 2 | (BDC)2'!AM84</f>
        <v/>
      </c>
      <c r="R84" s="41" t="str">
        <f>'H2 | Hedge 2 | (BDC)2'!S84</f>
        <v/>
      </c>
      <c r="S84" s="42" t="str">
        <f>'H2 | Hedge 2 | (BDC)2'!U84</f>
        <v/>
      </c>
      <c r="T84" s="55"/>
      <c r="U84" s="55"/>
      <c r="V84" s="35" t="str">
        <f>'H3 | Hedge 2 | (BDC)1'!B84</f>
        <v/>
      </c>
      <c r="W84" s="36" t="str">
        <f>'H3 | Hedge 2 | (BDC)1'!C84</f>
        <v/>
      </c>
      <c r="X84" s="36" t="str">
        <f>'H3 | Hedge 2 | (BDC)1'!H84</f>
        <v/>
      </c>
      <c r="Y84" s="36" t="str">
        <f>'H3 | Hedge 2 | (BDC)1'!O84</f>
        <v/>
      </c>
      <c r="Z84" s="36" t="str">
        <f>IF(AH84="","",IF('H3 | Hedge 2 | (BDC)1'!X84="W","Y",IF('H3 | Hedge 2 | (BDC)1'!X84="L","N","")))</f>
        <v/>
      </c>
      <c r="AA84" s="36" t="str">
        <f>'H3 | Hedge 2 | (BDC)1'!AM84</f>
        <v/>
      </c>
      <c r="AB84" s="36" t="str">
        <f>'H3 | Hedge 2 | (BDC)1'!S84</f>
        <v/>
      </c>
      <c r="AC84" s="37" t="str">
        <f>'H3 | Hedge 2 | (BDC)1'!U84</f>
        <v/>
      </c>
      <c r="AD84" s="55"/>
      <c r="AE84" s="55"/>
      <c r="AF84" s="55"/>
      <c r="AG84" s="55"/>
      <c r="AH84" s="127"/>
      <c r="AI84" s="107"/>
      <c r="AJ84" s="105" t="str" cm="1">
        <f t="array" aca="1" ref="AJ84" ca="1">IF(AH83="","",INDIRECT(VLOOKUP(DB84,General!X:Y,2,FALSE)&amp;CQ84))</f>
        <v/>
      </c>
      <c r="AK84" s="71" t="str">
        <f t="shared" si="47"/>
        <v/>
      </c>
      <c r="AL84" s="71" t="str">
        <f>IF(AH83="","",VLOOKUP(DB84,General!U:V,2,FALSE))</f>
        <v/>
      </c>
      <c r="AM84" s="67" t="str" cm="1">
        <f t="array" aca="1" ref="AM84" ca="1">IF(AH83="","",INDIRECT(DB84&amp;CQ84))</f>
        <v/>
      </c>
      <c r="AN84" s="41" t="str">
        <f t="shared" si="44"/>
        <v/>
      </c>
      <c r="AO84" s="41" t="str">
        <f t="shared" si="48"/>
        <v/>
      </c>
      <c r="AP84" s="42" t="str">
        <f t="shared" si="45"/>
        <v/>
      </c>
      <c r="AQ84" s="55"/>
      <c r="AR84" s="55"/>
      <c r="AS84" s="55"/>
      <c r="AT84" s="35" t="str">
        <f>'H4 | Hedge 2 | (BDC)3'!B84</f>
        <v/>
      </c>
      <c r="AU84" s="36" t="str">
        <f>'H4 | Hedge 2 | (BDC)3'!C84</f>
        <v/>
      </c>
      <c r="AV84" s="36" t="str">
        <f>'H4 | Hedge 2 | (BDC)3'!H84</f>
        <v/>
      </c>
      <c r="AW84" s="36" t="str">
        <f>'H4 | Hedge 2 | (BDC)3'!O84</f>
        <v/>
      </c>
      <c r="AX84" s="36" t="str">
        <f>IF(AH84="","",IF('H4 | Hedge 2 | (BDC)3'!X84="W","Y",IF('H4 | Hedge 2 | (BDC)3'!X84="L","N","")))</f>
        <v/>
      </c>
      <c r="AY84" s="36" t="str">
        <f>'H4 | Hedge 2 | (BDC)3'!AM84</f>
        <v/>
      </c>
      <c r="AZ84" s="36" t="str">
        <f>'H4 | Hedge 2 | (BDC)3'!S84</f>
        <v/>
      </c>
      <c r="BA84" s="37" t="str">
        <f>'H4 | Hedge 2 | (BDC)3'!U84</f>
        <v/>
      </c>
      <c r="BB84" s="55"/>
      <c r="BC84" s="55"/>
      <c r="BD84" s="35" t="str">
        <f>'H5 | Hedge 1 | (BTC)2'!B84</f>
        <v/>
      </c>
      <c r="BE84" s="36" t="str">
        <f>'H5 | Hedge 1 | (BTC)2'!C84</f>
        <v/>
      </c>
      <c r="BF84" s="36" t="str">
        <f>'H5 | Hedge 1 | (BTC)2'!H84</f>
        <v/>
      </c>
      <c r="BG84" s="36" t="str">
        <f>'H5 | Hedge 1 | (BTC)2'!O84</f>
        <v/>
      </c>
      <c r="BH84" s="36" t="str">
        <f>IF(AH84="","",IF('H5 | Hedge 1 | (BTC)2'!X84="W","Y",IF('H5 | Hedge 1 | (BTC)2'!X84="L","N","")))</f>
        <v/>
      </c>
      <c r="BI84" s="36" t="str">
        <f>'H5 | Hedge 1 | (BTC)2'!AM84</f>
        <v/>
      </c>
      <c r="BJ84" s="36" t="str">
        <f>'H5 | Hedge 1 | (BTC)2'!S84</f>
        <v/>
      </c>
      <c r="BK84" s="37" t="str">
        <f>'H5 | Hedge 1 | (BTC)2'!U84</f>
        <v/>
      </c>
      <c r="BL84" s="55"/>
      <c r="BM84" s="55"/>
      <c r="BN84" s="35" t="str">
        <f>'H6 | Hedge 1 | (BTC)3'!B84</f>
        <v/>
      </c>
      <c r="BO84" s="36" t="str">
        <f>'H6 | Hedge 1 | (BTC)3'!C84</f>
        <v/>
      </c>
      <c r="BP84" s="36" t="str">
        <f>'H6 | Hedge 1 | (BTC)3'!H84</f>
        <v/>
      </c>
      <c r="BQ84" s="36" t="str">
        <f>'H6 | Hedge 1 | (BTC)3'!O84</f>
        <v/>
      </c>
      <c r="BR84" s="36" t="str">
        <f>IF(AH84="","",IF('H6 | Hedge 1 | (BTC)3'!X84="W","Y",IF('H6 | Hedge 1 | (BTC)3'!X84="L","N","")))</f>
        <v/>
      </c>
      <c r="BS84" s="36" t="str">
        <f>'H6 | Hedge 1 | (BTC)3'!AM84</f>
        <v/>
      </c>
      <c r="BT84" s="36" t="str">
        <f>'H6 | Hedge 1 | (BTC)3'!S84</f>
        <v/>
      </c>
      <c r="BU84" s="37" t="str">
        <f>'H6 | Hedge 1 | (BTC)3'!U84</f>
        <v/>
      </c>
      <c r="BV84" s="55"/>
      <c r="BW84" s="55"/>
      <c r="BX84" s="40" t="str">
        <f>'Hedge 7 | (BM1D)2'!B84</f>
        <v/>
      </c>
      <c r="BY84" s="41" t="str">
        <f>'Hedge 7 | (BM1D)2'!C84</f>
        <v/>
      </c>
      <c r="BZ84" s="41" t="str">
        <f>'Hedge 7 | (BM1D)2'!H84</f>
        <v/>
      </c>
      <c r="CA84" s="41" t="str">
        <f>'Hedge 7 | (BM1D)2'!O84</f>
        <v/>
      </c>
      <c r="CB84" s="41" t="str">
        <f>IF(AH84="","",IF('Hedge 7 | (BM1D)2'!X84="W","Y",IF('Hedge 7 | (BM1D)2'!X84="L","N","")))</f>
        <v/>
      </c>
      <c r="CC84" s="41" t="str">
        <f>'Hedge 7 | (BM1D)2'!AM84</f>
        <v/>
      </c>
      <c r="CD84" s="41" t="str">
        <f>'Hedge 7 | (BM1D)2'!S84</f>
        <v/>
      </c>
      <c r="CE84" s="42" t="str">
        <f>'Hedge 7 | (BM1D)2'!U84</f>
        <v/>
      </c>
      <c r="CF84" s="55"/>
      <c r="CG84" s="55"/>
      <c r="CH84" s="1" t="e">
        <f>IF(AN84="",0,IFERROR(VLOOKUP(AN79&amp;AN80&amp;AN81&amp;AN82&amp;AN83&amp;AN84,General!I:J,2,FALSE),0))+AO83</f>
        <v>#VALUE!</v>
      </c>
      <c r="CI84" s="1">
        <v>-1000</v>
      </c>
      <c r="CJ84" s="1" t="str">
        <f t="shared" si="46"/>
        <v/>
      </c>
      <c r="CK84" s="1" t="str">
        <f t="shared" si="49"/>
        <v/>
      </c>
      <c r="CL84" s="1" t="str">
        <f t="shared" si="50"/>
        <v/>
      </c>
      <c r="CM84" s="1">
        <v>-1000</v>
      </c>
      <c r="CN84" s="1">
        <v>-1000</v>
      </c>
      <c r="CO84" s="1">
        <v>-1000</v>
      </c>
      <c r="CP84" s="1" t="str">
        <f>IF(AH84="","",INDEX($CI$4:$CO$4,MATCH(MAX(CI84:CO84),CI84:CO84,0)))</f>
        <v/>
      </c>
      <c r="CQ84" s="1">
        <v>84</v>
      </c>
      <c r="CR84" s="1">
        <f t="shared" si="61"/>
        <v>79</v>
      </c>
      <c r="CS84" s="4" t="str" cm="1">
        <f t="array" ref="CS84">IFERROR(INDEX($CI$4:$CO$4,_xlfn.AGGREGATE(15,6,COLUMN($CI$4:$CO$4)-COLUMN($CH$1)/($CI$84:$CO$84=MAX($CI$84:$CO$84)),COLUMNS($CO$4:CO4))),"")</f>
        <v>B</v>
      </c>
      <c r="CT84" s="4" t="str" cm="1">
        <f t="array" ref="CT84">IFERROR(INDEX($CI$4:$CO$4,_xlfn.AGGREGATE(15,6,COLUMN($CI$4:$CO$4)-COLUMN($CH$1)/($CI$84:$CO$84=MAX($CI$84:$CO$84)),COLUMNS($CO$4:CP4))),"")</f>
        <v>BD</v>
      </c>
      <c r="CU84" s="4" t="str" cm="1">
        <f t="array" ref="CU84">IFERROR(INDEX($CI$4:$CO$4,_xlfn.AGGREGATE(15,6,COLUMN($CI$4:$CO$4)-COLUMN($CH$1)/($CI$84:$CO$84=MAX($CI$84:$CO$84)),COLUMNS($CO$4:CQ4))),"")</f>
        <v>BN</v>
      </c>
      <c r="CV84" s="4" t="str" cm="1">
        <f t="array" ref="CV84">IFERROR(INDEX($CI$4:$CO$4,_xlfn.AGGREGATE(15,6,COLUMN($CI$4:$CO$4)-COLUMN($CH$1)/($CI$84:$CO$84=MAX($CI$84:$CO$84)),COLUMNS($CO$4:CR4))),"")</f>
        <v>BX</v>
      </c>
      <c r="CW84" s="1" t="str">
        <f t="shared" ca="1" si="54"/>
        <v>BX</v>
      </c>
      <c r="DA84" s="1" t="str">
        <f t="shared" ca="1" si="55"/>
        <v>R</v>
      </c>
      <c r="DB84" s="1" t="str">
        <f t="shared" ca="1" si="59"/>
        <v>BX</v>
      </c>
      <c r="DD84" s="4" t="str">
        <f>IFERROR(VLOOKUP(CS84,General!R:S,2,FALSE),"")</f>
        <v>F</v>
      </c>
      <c r="DE84" s="4" t="str">
        <f>IFERROR(VLOOKUP(CT84,General!R:S,2,FALSE),"")</f>
        <v>BH</v>
      </c>
      <c r="DF84" s="4" t="str">
        <f>IFERROR(VLOOKUP(CU84,General!R:S,2,FALSE),"")</f>
        <v>BR</v>
      </c>
      <c r="DG84" s="4" t="str">
        <f>IFERROR(VLOOKUP(CV84,General!R:S,2,FALSE),"")</f>
        <v>CB</v>
      </c>
      <c r="DH84" s="4">
        <f ca="1">IF(CS84="",-1,COUNTIF(INDIRECT(DD84&amp;$CQ$10):INDIRECT(DD84&amp;CQ84),"Y"))</f>
        <v>2</v>
      </c>
      <c r="DI84" s="4">
        <f ca="1">IF(CT84="",-1,COUNTIF(INDIRECT(DE84&amp;$CQ$10):INDIRECT(DE84&amp;CQ84),"Y"))</f>
        <v>4</v>
      </c>
      <c r="DJ84" s="4">
        <f ca="1">IF(CU84="",-1,COUNTIF(INDIRECT(DF84&amp;$CQ$10):INDIRECT(DF84&amp;CQ84),"Y"))</f>
        <v>5</v>
      </c>
      <c r="DK84" s="4">
        <f ca="1">IF(CV84="",-1,COUNTIF(INDIRECT(DG84&amp;$CQ$10):INDIRECT(DG84&amp;CQ84),"Y"))</f>
        <v>5</v>
      </c>
      <c r="DL84" s="4" t="str" cm="1">
        <f t="array" aca="1" ref="DL84" ca="1">IFERROR(INDEX($CS$84:$CV$84,_xlfn.AGGREGATE(15,6,COLUMN($CS$84:$CV$84)-COLUMN($CR$84)/($DH$84:$DK$84=MAX($DH$84:$DK$84)),COLUMNS($CS$84:CS84))),"")</f>
        <v>BN</v>
      </c>
      <c r="DM84" s="4" t="str" cm="1">
        <f t="array" aca="1" ref="DM84" ca="1">IFERROR(INDEX($CS$84:$CV$84,_xlfn.AGGREGATE(15,6,COLUMN($CS$84:$CV$84)-COLUMN($CR$84)/($DH$84:$DK$84=MAX($DH$84:$DK$84)),COLUMNS($CS$84:CT84))),"")</f>
        <v>BX</v>
      </c>
      <c r="DN84" s="4" t="str" cm="1">
        <f t="array" aca="1" ref="DN84" ca="1">IFERROR(INDEX($CS$84:$CV$84,_xlfn.AGGREGATE(15,6,COLUMN($CS$84:$CV$84)-COLUMN($CR$84)/($DH$84:$DK$84=MAX($DH$84:$DK$84)),COLUMNS($CS$84:CU84))),"")</f>
        <v/>
      </c>
      <c r="DO84" s="4" t="str" cm="1">
        <f t="array" aca="1" ref="DO84" ca="1">IFERROR(INDEX($CS$84:$CV$84,_xlfn.AGGREGATE(15,6,COLUMN($CS$84:$CV$84)-COLUMN($CR$84)/($DH$84:$DK$84=MAX($DH$84:$DK$84)),COLUMNS($CS$84:CV84))),"")</f>
        <v/>
      </c>
      <c r="DP84" s="1">
        <f t="shared" ca="1" si="56"/>
        <v>2</v>
      </c>
      <c r="DQ84" s="75">
        <f t="shared" ca="1" si="57"/>
        <v>0</v>
      </c>
      <c r="DR84" s="4" t="str">
        <f t="shared" ca="1" si="58"/>
        <v>BX</v>
      </c>
      <c r="DS84" s="1" t="str">
        <f t="shared" si="52"/>
        <v>F84</v>
      </c>
    </row>
    <row r="85" spans="1:123" ht="26.25" customHeight="1" thickBot="1">
      <c r="A85" s="1">
        <v>76</v>
      </c>
      <c r="B85" s="35" t="str">
        <f>'H1 | Hedge 1 | (BTC)1'!B85</f>
        <v/>
      </c>
      <c r="C85" s="36" t="str">
        <f>'H1 | Hedge 1 | (BTC)1'!C85</f>
        <v/>
      </c>
      <c r="D85" s="36" t="str">
        <f>'H1 | Hedge 1 | (BTC)1'!H85</f>
        <v/>
      </c>
      <c r="E85" s="36" t="str">
        <f>'H1 | Hedge 1 | (BTC)1'!O85</f>
        <v/>
      </c>
      <c r="F85" s="36" t="str">
        <f>IF(AH85="","",IF('H1 | Hedge 1 | (BTC)1'!X85="W","Y",IF('H1 | Hedge 1 | (BTC)1'!X85="L","N","")))</f>
        <v/>
      </c>
      <c r="G85" s="36" t="str">
        <f>'H1 | Hedge 1 | (BTC)1'!AM85</f>
        <v/>
      </c>
      <c r="H85" s="36" t="str">
        <f>'H1 | Hedge 1 | (BTC)1'!S85</f>
        <v/>
      </c>
      <c r="I85" s="37" t="str">
        <f>'H1 | Hedge 1 | (BTC)1'!U85</f>
        <v/>
      </c>
      <c r="J85" s="55"/>
      <c r="K85" s="55"/>
      <c r="L85" s="35" t="str">
        <f>'H2 | Hedge 2 | (BDC)2'!B85</f>
        <v/>
      </c>
      <c r="M85" s="36" t="str">
        <f>'H2 | Hedge 2 | (BDC)2'!C85</f>
        <v/>
      </c>
      <c r="N85" s="36" t="str">
        <f>'H2 | Hedge 2 | (BDC)2'!H85</f>
        <v/>
      </c>
      <c r="O85" s="36" t="str">
        <f>'H2 | Hedge 2 | (BDC)2'!O85</f>
        <v/>
      </c>
      <c r="P85" s="36" t="str">
        <f>IF(AH85="","",IF('H2 | Hedge 2 | (BDC)2'!X85="W","Y",IF('H2 | Hedge 2 | (BDC)2'!X85="L","N","")))</f>
        <v/>
      </c>
      <c r="Q85" s="36" t="str">
        <f>'H2 | Hedge 2 | (BDC)2'!AM85</f>
        <v/>
      </c>
      <c r="R85" s="36" t="str">
        <f>'H2 | Hedge 2 | (BDC)2'!S85</f>
        <v/>
      </c>
      <c r="S85" s="37" t="str">
        <f>'H2 | Hedge 2 | (BDC)2'!U85</f>
        <v/>
      </c>
      <c r="T85" s="55"/>
      <c r="U85" s="55"/>
      <c r="V85" s="35" t="str">
        <f>'H3 | Hedge 2 | (BDC)1'!B85</f>
        <v/>
      </c>
      <c r="W85" s="36" t="str">
        <f>'H3 | Hedge 2 | (BDC)1'!C85</f>
        <v/>
      </c>
      <c r="X85" s="36" t="str">
        <f>'H3 | Hedge 2 | (BDC)1'!H85</f>
        <v/>
      </c>
      <c r="Y85" s="36" t="str">
        <f>'H3 | Hedge 2 | (BDC)1'!O85</f>
        <v/>
      </c>
      <c r="Z85" s="36" t="str">
        <f>IF(AH85="","",IF('H3 | Hedge 2 | (BDC)1'!X85="W","Y",IF('H3 | Hedge 2 | (BDC)1'!X85="L","N","")))</f>
        <v/>
      </c>
      <c r="AA85" s="36" t="str">
        <f>'H3 | Hedge 2 | (BDC)1'!AM85</f>
        <v/>
      </c>
      <c r="AB85" s="36" t="str">
        <f>'H3 | Hedge 2 | (BDC)1'!S85</f>
        <v/>
      </c>
      <c r="AC85" s="37" t="str">
        <f>'H3 | Hedge 2 | (BDC)1'!U85</f>
        <v/>
      </c>
      <c r="AD85" s="55"/>
      <c r="AE85" s="55"/>
      <c r="AF85" s="55"/>
      <c r="AG85" s="55"/>
      <c r="AH85" s="125"/>
      <c r="AI85" s="107"/>
      <c r="AJ85" s="109" t="str" cm="1">
        <f t="array" aca="1" ref="AJ85" ca="1">IF(AH84="","",INDIRECT(VLOOKUP(DB85,General!X:Y,2,FALSE)&amp;CQ85))</f>
        <v/>
      </c>
      <c r="AK85" s="65" t="str">
        <f t="shared" si="47"/>
        <v/>
      </c>
      <c r="AL85" s="65" t="str">
        <f>IF(AH84="","",VLOOKUP(DB85,General!U:V,2,FALSE))</f>
        <v/>
      </c>
      <c r="AM85" s="66" t="str" cm="1">
        <f t="array" aca="1" ref="AM85" ca="1">IF(AH84="","",INDIRECT(DB85&amp;CQ85))</f>
        <v/>
      </c>
      <c r="AN85" s="36" t="str">
        <f t="shared" si="44"/>
        <v/>
      </c>
      <c r="AO85" s="36" t="str">
        <f t="shared" si="48"/>
        <v/>
      </c>
      <c r="AP85" s="37" t="str">
        <f t="shared" si="45"/>
        <v/>
      </c>
      <c r="AQ85" s="55"/>
      <c r="AR85" s="55"/>
      <c r="AS85" s="55"/>
      <c r="AT85" s="35" t="str">
        <f>'H4 | Hedge 2 | (BDC)3'!B85</f>
        <v/>
      </c>
      <c r="AU85" s="36" t="str">
        <f>'H4 | Hedge 2 | (BDC)3'!C85</f>
        <v/>
      </c>
      <c r="AV85" s="36" t="str">
        <f>'H4 | Hedge 2 | (BDC)3'!H85</f>
        <v/>
      </c>
      <c r="AW85" s="36" t="str">
        <f>'H4 | Hedge 2 | (BDC)3'!O85</f>
        <v/>
      </c>
      <c r="AX85" s="36" t="str">
        <f>IF(AH85="","",IF('H4 | Hedge 2 | (BDC)3'!X85="W","Y",IF('H4 | Hedge 2 | (BDC)3'!X85="L","N","")))</f>
        <v/>
      </c>
      <c r="AY85" s="36" t="str">
        <f>'H4 | Hedge 2 | (BDC)3'!AM85</f>
        <v/>
      </c>
      <c r="AZ85" s="36" t="str">
        <f>'H4 | Hedge 2 | (BDC)3'!S85</f>
        <v/>
      </c>
      <c r="BA85" s="37" t="str">
        <f>'H4 | Hedge 2 | (BDC)3'!U85</f>
        <v/>
      </c>
      <c r="BB85" s="55"/>
      <c r="BC85" s="55"/>
      <c r="BD85" s="35" t="str">
        <f>'H5 | Hedge 1 | (BTC)2'!B85</f>
        <v/>
      </c>
      <c r="BE85" s="36" t="str">
        <f>'H5 | Hedge 1 | (BTC)2'!C85</f>
        <v/>
      </c>
      <c r="BF85" s="36" t="str">
        <f>'H5 | Hedge 1 | (BTC)2'!H85</f>
        <v/>
      </c>
      <c r="BG85" s="36" t="str">
        <f>'H5 | Hedge 1 | (BTC)2'!O85</f>
        <v/>
      </c>
      <c r="BH85" s="36" t="str">
        <f>IF(AH85="","",IF('H5 | Hedge 1 | (BTC)2'!X85="W","Y",IF('H5 | Hedge 1 | (BTC)2'!X85="L","N","")))</f>
        <v/>
      </c>
      <c r="BI85" s="36" t="str">
        <f>'H5 | Hedge 1 | (BTC)2'!AM85</f>
        <v/>
      </c>
      <c r="BJ85" s="36" t="str">
        <f>'H5 | Hedge 1 | (BTC)2'!S85</f>
        <v/>
      </c>
      <c r="BK85" s="37" t="str">
        <f>'H5 | Hedge 1 | (BTC)2'!U85</f>
        <v/>
      </c>
      <c r="BL85" s="55"/>
      <c r="BM85" s="55"/>
      <c r="BN85" s="35" t="str">
        <f>'H6 | Hedge 1 | (BTC)3'!B85</f>
        <v/>
      </c>
      <c r="BO85" s="36" t="str">
        <f>'H6 | Hedge 1 | (BTC)3'!C85</f>
        <v/>
      </c>
      <c r="BP85" s="36" t="str">
        <f>'H6 | Hedge 1 | (BTC)3'!H85</f>
        <v/>
      </c>
      <c r="BQ85" s="36" t="str">
        <f>'H6 | Hedge 1 | (BTC)3'!O85</f>
        <v/>
      </c>
      <c r="BR85" s="36" t="str">
        <f>IF(AH85="","",IF('H6 | Hedge 1 | (BTC)3'!X85="W","Y",IF('H6 | Hedge 1 | (BTC)3'!X85="L","N","")))</f>
        <v/>
      </c>
      <c r="BS85" s="36" t="str">
        <f>'H6 | Hedge 1 | (BTC)3'!AM85</f>
        <v/>
      </c>
      <c r="BT85" s="36" t="str">
        <f>'H6 | Hedge 1 | (BTC)3'!S85</f>
        <v/>
      </c>
      <c r="BU85" s="37" t="str">
        <f>'H6 | Hedge 1 | (BTC)3'!U85</f>
        <v/>
      </c>
      <c r="BV85" s="55"/>
      <c r="BW85" s="55"/>
      <c r="BX85" s="35" t="str">
        <f>'Hedge 7 | (BM1D)2'!B85</f>
        <v/>
      </c>
      <c r="BY85" s="36" t="str">
        <f>'Hedge 7 | (BM1D)2'!C85</f>
        <v/>
      </c>
      <c r="BZ85" s="36" t="str">
        <f>'Hedge 7 | (BM1D)2'!H85</f>
        <v/>
      </c>
      <c r="CA85" s="36" t="str">
        <f>'Hedge 7 | (BM1D)2'!O85</f>
        <v/>
      </c>
      <c r="CB85" s="36" t="str">
        <f>IF(AH85="","",IF('Hedge 7 | (BM1D)2'!X85="W","Y",IF('Hedge 7 | (BM1D)2'!X85="L","N","")))</f>
        <v/>
      </c>
      <c r="CC85" s="36" t="str">
        <f>'Hedge 7 | (BM1D)2'!AM85</f>
        <v/>
      </c>
      <c r="CD85" s="36" t="str">
        <f>'Hedge 7 | (BM1D)2'!S85</f>
        <v/>
      </c>
      <c r="CE85" s="37" t="str">
        <f>'Hedge 7 | (BM1D)2'!U85</f>
        <v/>
      </c>
      <c r="CF85" s="55"/>
      <c r="CG85" s="55"/>
      <c r="CH85" s="1" t="e">
        <f>IF(AN85="",0,IFERROR(VLOOKUP(AN80&amp;AN81&amp;AN82&amp;AN83&amp;AN84&amp;AN85,General!I:J,2,FALSE),0))+AO84</f>
        <v>#VALUE!</v>
      </c>
      <c r="CI85" s="1">
        <v>-1000</v>
      </c>
      <c r="CJ85" s="1" t="str">
        <f t="shared" si="46"/>
        <v/>
      </c>
      <c r="CK85" s="1" t="str">
        <f t="shared" si="49"/>
        <v/>
      </c>
      <c r="CL85" s="1" t="str">
        <f t="shared" si="50"/>
        <v/>
      </c>
      <c r="CM85" s="1">
        <v>-1000</v>
      </c>
      <c r="CN85" s="1">
        <v>-1000</v>
      </c>
      <c r="CO85" s="1">
        <v>-1000</v>
      </c>
      <c r="CP85" s="1" t="str">
        <f t="shared" ref="CP85" ca="1" si="63">CW84</f>
        <v>BX</v>
      </c>
      <c r="CQ85" s="1">
        <v>85</v>
      </c>
      <c r="CR85" s="1">
        <f t="shared" si="61"/>
        <v>80</v>
      </c>
      <c r="CS85" s="4" t="str" cm="1">
        <f t="array" ref="CS85">IFERROR(INDEX($CI$4:$CO$4,_xlfn.AGGREGATE(15,6,COLUMN($CI$4:$CO$4)-COLUMN($CH$1)/($CI$85:$CO$85=MAX($CI$85:$CO$85)),COLUMNS($CO$4:CO4))),"")</f>
        <v>B</v>
      </c>
      <c r="CT85" s="4" t="str" cm="1">
        <f t="array" ref="CT85">IFERROR(INDEX($CI$4:$CO$4,_xlfn.AGGREGATE(15,6,COLUMN($CI$4:$CO$4)-COLUMN($CH$1)/($CI$85:$CO$85=MAX($CI$85:$CO$85)),COLUMNS($CO$4:CP4))),"")</f>
        <v>BD</v>
      </c>
      <c r="CU85" s="4" t="str" cm="1">
        <f t="array" ref="CU85">IFERROR(INDEX($CI$4:$CO$4,_xlfn.AGGREGATE(15,6,COLUMN($CI$4:$CO$4)-COLUMN($CH$1)/($CI$85:$CO$85=MAX($CI$85:$CO$85)),COLUMNS($CO$4:CQ4))),"")</f>
        <v>BN</v>
      </c>
      <c r="CV85" s="4" t="str" cm="1">
        <f t="array" ref="CV85">IFERROR(INDEX($CI$4:$CO$4,_xlfn.AGGREGATE(15,6,COLUMN($CI$4:$CO$4)-COLUMN($CH$1)/($CI$85:$CO$85=MAX($CI$85:$CO$85)),COLUMNS($CO$4:CR4))),"")</f>
        <v>BX</v>
      </c>
      <c r="CW85" s="1" t="str">
        <f t="shared" ca="1" si="54"/>
        <v>BX</v>
      </c>
      <c r="DA85" s="1" t="str">
        <f t="shared" ca="1" si="55"/>
        <v>R</v>
      </c>
      <c r="DB85" s="1" t="str">
        <f t="shared" ca="1" si="59"/>
        <v>BX</v>
      </c>
      <c r="DD85" s="4" t="str">
        <f>IFERROR(VLOOKUP(CS85,General!R:S,2,FALSE),"")</f>
        <v>F</v>
      </c>
      <c r="DE85" s="4" t="str">
        <f>IFERROR(VLOOKUP(CT85,General!R:S,2,FALSE),"")</f>
        <v>BH</v>
      </c>
      <c r="DF85" s="4" t="str">
        <f>IFERROR(VLOOKUP(CU85,General!R:S,2,FALSE),"")</f>
        <v>BR</v>
      </c>
      <c r="DG85" s="4" t="str">
        <f>IFERROR(VLOOKUP(CV85,General!R:S,2,FALSE),"")</f>
        <v>CB</v>
      </c>
      <c r="DH85" s="4">
        <f ca="1">IF(CS85="",-1,COUNTIF(INDIRECT(DD85&amp;$CQ$10):INDIRECT(DD85&amp;CQ85),"Y"))</f>
        <v>2</v>
      </c>
      <c r="DI85" s="4">
        <f ca="1">IF(CT85="",-1,COUNTIF(INDIRECT(DE85&amp;$CQ$10):INDIRECT(DE85&amp;CQ85),"Y"))</f>
        <v>4</v>
      </c>
      <c r="DJ85" s="4">
        <f ca="1">IF(CU85="",-1,COUNTIF(INDIRECT(DF85&amp;$CQ$10):INDIRECT(DF85&amp;CQ85),"Y"))</f>
        <v>5</v>
      </c>
      <c r="DK85" s="4">
        <f ca="1">IF(CV85="",-1,COUNTIF(INDIRECT(DG85&amp;$CQ$10):INDIRECT(DG85&amp;CQ85),"Y"))</f>
        <v>5</v>
      </c>
      <c r="DL85" s="4" t="str" cm="1">
        <f t="array" aca="1" ref="DL85" ca="1">IFERROR(INDEX($CS$85:$CV$85,_xlfn.AGGREGATE(15,6,COLUMN($CS$85:$CV$85)-COLUMN($CR$85)/($DH$85:$DK$85=MAX($DH$85:$DK$85)),COLUMNS($CS$85:CS85))),"")</f>
        <v>BN</v>
      </c>
      <c r="DM85" s="4" t="str" cm="1">
        <f t="array" aca="1" ref="DM85" ca="1">IFERROR(INDEX($CS$85:$CV$85,_xlfn.AGGREGATE(15,6,COLUMN($CS$85:$CV$85)-COLUMN($CR$85)/($DH$85:$DK$85=MAX($DH$85:$DK$85)),COLUMNS($CS$85:CT85))),"")</f>
        <v>BX</v>
      </c>
      <c r="DN85" s="4" t="str" cm="1">
        <f t="array" aca="1" ref="DN85" ca="1">IFERROR(INDEX($CS$85:$CV$85,_xlfn.AGGREGATE(15,6,COLUMN($CS$85:$CV$85)-COLUMN($CR$85)/($DH$85:$DK$85=MAX($DH$85:$DK$85)),COLUMNS($CS$85:CU85))),"")</f>
        <v/>
      </c>
      <c r="DO85" s="4" t="str" cm="1">
        <f t="array" aca="1" ref="DO85" ca="1">IFERROR(INDEX($CS$85:$CV$85,_xlfn.AGGREGATE(15,6,COLUMN($CS$85:$CV$85)-COLUMN($CR$85)/($DH$85:$DK$85=MAX($DH$85:$DK$85)),COLUMNS($CS$85:CV85))),"")</f>
        <v/>
      </c>
      <c r="DP85" s="1">
        <f t="shared" ca="1" si="56"/>
        <v>2</v>
      </c>
      <c r="DQ85" s="75">
        <f t="shared" ca="1" si="57"/>
        <v>0</v>
      </c>
      <c r="DR85" s="4" t="str">
        <f t="shared" ca="1" si="58"/>
        <v>BX</v>
      </c>
      <c r="DS85" s="1" t="str">
        <f t="shared" si="52"/>
        <v>F85</v>
      </c>
    </row>
    <row r="86" spans="1:123" ht="26.25" customHeight="1" thickBot="1">
      <c r="A86" s="1">
        <v>77</v>
      </c>
      <c r="B86" s="38" t="str">
        <f>'H1 | Hedge 1 | (BTC)1'!B86</f>
        <v/>
      </c>
      <c r="C86" s="25" t="str">
        <f>'H1 | Hedge 1 | (BTC)1'!C86</f>
        <v/>
      </c>
      <c r="D86" s="25" t="str">
        <f>'H1 | Hedge 1 | (BTC)1'!H86</f>
        <v/>
      </c>
      <c r="E86" s="25" t="str">
        <f>'H1 | Hedge 1 | (BTC)1'!O86</f>
        <v/>
      </c>
      <c r="F86" s="25" t="str">
        <f>IF(AH86="","",IF('H1 | Hedge 1 | (BTC)1'!X86="W","Y",IF('H1 | Hedge 1 | (BTC)1'!X86="L","N","")))</f>
        <v/>
      </c>
      <c r="G86" s="25" t="str">
        <f>'H1 | Hedge 1 | (BTC)1'!AM86</f>
        <v/>
      </c>
      <c r="H86" s="25" t="str">
        <f>'H1 | Hedge 1 | (BTC)1'!S86</f>
        <v/>
      </c>
      <c r="I86" s="39" t="str">
        <f>'H1 | Hedge 1 | (BTC)1'!U86</f>
        <v/>
      </c>
      <c r="J86" s="55"/>
      <c r="K86" s="55"/>
      <c r="L86" s="38" t="str">
        <f>'H2 | Hedge 2 | (BDC)2'!B86</f>
        <v/>
      </c>
      <c r="M86" s="25" t="str">
        <f>'H2 | Hedge 2 | (BDC)2'!C86</f>
        <v/>
      </c>
      <c r="N86" s="25" t="str">
        <f>'H2 | Hedge 2 | (BDC)2'!H86</f>
        <v/>
      </c>
      <c r="O86" s="25" t="str">
        <f>'H2 | Hedge 2 | (BDC)2'!O86</f>
        <v/>
      </c>
      <c r="P86" s="25" t="str">
        <f>IF(AH86="","",IF('H2 | Hedge 2 | (BDC)2'!X86="W","Y",IF('H2 | Hedge 2 | (BDC)2'!X86="L","N","")))</f>
        <v/>
      </c>
      <c r="Q86" s="25" t="str">
        <f>'H2 | Hedge 2 | (BDC)2'!AM86</f>
        <v/>
      </c>
      <c r="R86" s="25" t="str">
        <f>'H2 | Hedge 2 | (BDC)2'!S86</f>
        <v/>
      </c>
      <c r="S86" s="39" t="str">
        <f>'H2 | Hedge 2 | (BDC)2'!U86</f>
        <v/>
      </c>
      <c r="T86" s="55"/>
      <c r="U86" s="55"/>
      <c r="V86" s="35" t="str">
        <f>'H3 | Hedge 2 | (BDC)1'!B86</f>
        <v/>
      </c>
      <c r="W86" s="36" t="str">
        <f>'H3 | Hedge 2 | (BDC)1'!C86</f>
        <v/>
      </c>
      <c r="X86" s="36" t="str">
        <f>'H3 | Hedge 2 | (BDC)1'!H86</f>
        <v/>
      </c>
      <c r="Y86" s="36" t="str">
        <f>'H3 | Hedge 2 | (BDC)1'!O86</f>
        <v/>
      </c>
      <c r="Z86" s="36" t="str">
        <f>IF(AH86="","",IF('H3 | Hedge 2 | (BDC)1'!X86="W","Y",IF('H3 | Hedge 2 | (BDC)1'!X86="L","N","")))</f>
        <v/>
      </c>
      <c r="AA86" s="36" t="str">
        <f>'H3 | Hedge 2 | (BDC)1'!AM86</f>
        <v/>
      </c>
      <c r="AB86" s="36" t="str">
        <f>'H3 | Hedge 2 | (BDC)1'!S86</f>
        <v/>
      </c>
      <c r="AC86" s="37" t="str">
        <f>'H3 | Hedge 2 | (BDC)1'!U86</f>
        <v/>
      </c>
      <c r="AD86" s="55"/>
      <c r="AE86" s="55"/>
      <c r="AF86" s="55"/>
      <c r="AG86" s="55"/>
      <c r="AH86" s="126"/>
      <c r="AI86" s="107"/>
      <c r="AJ86" s="104" t="str" cm="1">
        <f t="array" aca="1" ref="AJ86" ca="1">IF(AH85="","",INDIRECT(VLOOKUP(DB86,General!X:Y,2,FALSE)&amp;CQ86))</f>
        <v/>
      </c>
      <c r="AK86" s="70" t="str">
        <f t="shared" si="47"/>
        <v/>
      </c>
      <c r="AL86" s="70" t="str">
        <f>IF(AH85="","",VLOOKUP(DB86,General!U:V,2,FALSE))</f>
        <v/>
      </c>
      <c r="AM86" s="64" t="str" cm="1">
        <f t="array" aca="1" ref="AM86" ca="1">IF(AH85="","",INDIRECT(DB86&amp;CQ86))</f>
        <v/>
      </c>
      <c r="AN86" s="25" t="str">
        <f t="shared" si="44"/>
        <v/>
      </c>
      <c r="AO86" s="25" t="str">
        <f t="shared" si="48"/>
        <v/>
      </c>
      <c r="AP86" s="39" t="str">
        <f t="shared" si="45"/>
        <v/>
      </c>
      <c r="AQ86" s="55"/>
      <c r="AR86" s="55"/>
      <c r="AS86" s="55"/>
      <c r="AT86" s="35" t="str">
        <f>'H4 | Hedge 2 | (BDC)3'!B86</f>
        <v/>
      </c>
      <c r="AU86" s="36" t="str">
        <f>'H4 | Hedge 2 | (BDC)3'!C86</f>
        <v/>
      </c>
      <c r="AV86" s="36" t="str">
        <f>'H4 | Hedge 2 | (BDC)3'!H86</f>
        <v/>
      </c>
      <c r="AW86" s="36" t="str">
        <f>'H4 | Hedge 2 | (BDC)3'!O86</f>
        <v/>
      </c>
      <c r="AX86" s="36" t="str">
        <f>IF(AH86="","",IF('H4 | Hedge 2 | (BDC)3'!X86="W","Y",IF('H4 | Hedge 2 | (BDC)3'!X86="L","N","")))</f>
        <v/>
      </c>
      <c r="AY86" s="36" t="str">
        <f>'H4 | Hedge 2 | (BDC)3'!AM86</f>
        <v/>
      </c>
      <c r="AZ86" s="36" t="str">
        <f>'H4 | Hedge 2 | (BDC)3'!S86</f>
        <v/>
      </c>
      <c r="BA86" s="37" t="str">
        <f>'H4 | Hedge 2 | (BDC)3'!U86</f>
        <v/>
      </c>
      <c r="BB86" s="55"/>
      <c r="BC86" s="55"/>
      <c r="BD86" s="35" t="str">
        <f>'H5 | Hedge 1 | (BTC)2'!B86</f>
        <v/>
      </c>
      <c r="BE86" s="36" t="str">
        <f>'H5 | Hedge 1 | (BTC)2'!C86</f>
        <v/>
      </c>
      <c r="BF86" s="36" t="str">
        <f>'H5 | Hedge 1 | (BTC)2'!H86</f>
        <v/>
      </c>
      <c r="BG86" s="36" t="str">
        <f>'H5 | Hedge 1 | (BTC)2'!O86</f>
        <v/>
      </c>
      <c r="BH86" s="36" t="str">
        <f>IF(AH86="","",IF('H5 | Hedge 1 | (BTC)2'!X86="W","Y",IF('H5 | Hedge 1 | (BTC)2'!X86="L","N","")))</f>
        <v/>
      </c>
      <c r="BI86" s="36" t="str">
        <f>'H5 | Hedge 1 | (BTC)2'!AM86</f>
        <v/>
      </c>
      <c r="BJ86" s="36" t="str">
        <f>'H5 | Hedge 1 | (BTC)2'!S86</f>
        <v/>
      </c>
      <c r="BK86" s="37" t="str">
        <f>'H5 | Hedge 1 | (BTC)2'!U86</f>
        <v/>
      </c>
      <c r="BL86" s="55"/>
      <c r="BM86" s="55"/>
      <c r="BN86" s="35" t="str">
        <f>'H6 | Hedge 1 | (BTC)3'!B86</f>
        <v/>
      </c>
      <c r="BO86" s="36" t="str">
        <f>'H6 | Hedge 1 | (BTC)3'!C86</f>
        <v/>
      </c>
      <c r="BP86" s="36" t="str">
        <f>'H6 | Hedge 1 | (BTC)3'!H86</f>
        <v/>
      </c>
      <c r="BQ86" s="36" t="str">
        <f>'H6 | Hedge 1 | (BTC)3'!O86</f>
        <v/>
      </c>
      <c r="BR86" s="36" t="str">
        <f>IF(AH86="","",IF('H6 | Hedge 1 | (BTC)3'!X86="W","Y",IF('H6 | Hedge 1 | (BTC)3'!X86="L","N","")))</f>
        <v/>
      </c>
      <c r="BS86" s="36" t="str">
        <f>'H6 | Hedge 1 | (BTC)3'!AM86</f>
        <v/>
      </c>
      <c r="BT86" s="36" t="str">
        <f>'H6 | Hedge 1 | (BTC)3'!S86</f>
        <v/>
      </c>
      <c r="BU86" s="37" t="str">
        <f>'H6 | Hedge 1 | (BTC)3'!U86</f>
        <v/>
      </c>
      <c r="BV86" s="55"/>
      <c r="BW86" s="55"/>
      <c r="BX86" s="38" t="str">
        <f>'Hedge 7 | (BM1D)2'!B86</f>
        <v/>
      </c>
      <c r="BY86" s="25" t="str">
        <f>'Hedge 7 | (BM1D)2'!C86</f>
        <v/>
      </c>
      <c r="BZ86" s="25" t="str">
        <f>'Hedge 7 | (BM1D)2'!H86</f>
        <v/>
      </c>
      <c r="CA86" s="25" t="str">
        <f>'Hedge 7 | (BM1D)2'!O86</f>
        <v/>
      </c>
      <c r="CB86" s="25" t="str">
        <f>IF(AH86="","",IF('Hedge 7 | (BM1D)2'!X86="W","Y",IF('Hedge 7 | (BM1D)2'!X86="L","N","")))</f>
        <v/>
      </c>
      <c r="CC86" s="25" t="str">
        <f>'Hedge 7 | (BM1D)2'!AM86</f>
        <v/>
      </c>
      <c r="CD86" s="25" t="str">
        <f>'Hedge 7 | (BM1D)2'!S86</f>
        <v/>
      </c>
      <c r="CE86" s="39" t="str">
        <f>'Hedge 7 | (BM1D)2'!U86</f>
        <v/>
      </c>
      <c r="CF86" s="55"/>
      <c r="CG86" s="55"/>
      <c r="CH86" s="1" t="e">
        <f>IF(AN86="",0,IFERROR(VLOOKUP(AN81&amp;AN82&amp;AN83&amp;AN84&amp;AN85&amp;AN86,General!I:J,2,FALSE),0))+AO85</f>
        <v>#VALUE!</v>
      </c>
      <c r="CI86" s="1">
        <v>-1000</v>
      </c>
      <c r="CJ86" s="1" t="str">
        <f t="shared" si="46"/>
        <v/>
      </c>
      <c r="CK86" s="1" t="str">
        <f t="shared" si="49"/>
        <v/>
      </c>
      <c r="CL86" s="1" t="str">
        <f t="shared" si="50"/>
        <v/>
      </c>
      <c r="CM86" s="1">
        <v>-1000</v>
      </c>
      <c r="CN86" s="1">
        <v>-1000</v>
      </c>
      <c r="CO86" s="1">
        <v>-1000</v>
      </c>
      <c r="CP86" s="1" t="str">
        <f t="shared" ref="CP86:CP88" ca="1" si="64">CP85</f>
        <v>BX</v>
      </c>
      <c r="CQ86" s="1">
        <v>86</v>
      </c>
      <c r="CR86" s="1">
        <f t="shared" si="61"/>
        <v>81</v>
      </c>
      <c r="CS86" s="4" t="str" cm="1">
        <f t="array" ref="CS86">IFERROR(INDEX($CI$4:$CO$4,_xlfn.AGGREGATE(15,6,COLUMN($CI$4:$CO$4)-COLUMN($CH$1)/($CI$86:$CO$86=MAX($CI$86:$CO$86)),COLUMNS($CO$4:CO4))),"")</f>
        <v>B</v>
      </c>
      <c r="CT86" s="4" t="str" cm="1">
        <f t="array" ref="CT86">IFERROR(INDEX($CI$4:$CO$4,_xlfn.AGGREGATE(15,6,COLUMN($CI$4:$CO$4)-COLUMN($CH$1)/($CI$86:$CO$86=MAX($CI$86:$CO$86)),COLUMNS($CO$4:CP4))),"")</f>
        <v>BD</v>
      </c>
      <c r="CU86" s="4" t="str" cm="1">
        <f t="array" ref="CU86">IFERROR(INDEX($CI$4:$CO$4,_xlfn.AGGREGATE(15,6,COLUMN($CI$4:$CO$4)-COLUMN($CH$1)/($CI$86:$CO$86=MAX($CI$86:$CO$86)),COLUMNS($CO$4:CQ4))),"")</f>
        <v>BN</v>
      </c>
      <c r="CV86" s="4" t="str" cm="1">
        <f t="array" ref="CV86">IFERROR(INDEX($CI$4:$CO$4,_xlfn.AGGREGATE(15,6,COLUMN($CI$4:$CO$4)-COLUMN($CH$1)/($CI$86:$CO$86=MAX($CI$86:$CO$86)),COLUMNS($CO$4:CR4))),"")</f>
        <v>BX</v>
      </c>
      <c r="CW86" s="1" t="str">
        <f t="shared" ca="1" si="54"/>
        <v>BX</v>
      </c>
      <c r="DA86" s="1" t="str">
        <f t="shared" ca="1" si="55"/>
        <v>R</v>
      </c>
      <c r="DB86" s="1" t="str">
        <f t="shared" ca="1" si="59"/>
        <v>BX</v>
      </c>
      <c r="DC86" s="1">
        <f>IF(DC81=4,1,DC81+1)</f>
        <v>4</v>
      </c>
      <c r="DD86" s="4" t="str">
        <f>IFERROR(VLOOKUP(CS86,General!R:S,2,FALSE),"")</f>
        <v>F</v>
      </c>
      <c r="DE86" s="4" t="str">
        <f>IFERROR(VLOOKUP(CT86,General!R:S,2,FALSE),"")</f>
        <v>BH</v>
      </c>
      <c r="DF86" s="4" t="str">
        <f>IFERROR(VLOOKUP(CU86,General!R:S,2,FALSE),"")</f>
        <v>BR</v>
      </c>
      <c r="DG86" s="4" t="str">
        <f>IFERROR(VLOOKUP(CV86,General!R:S,2,FALSE),"")</f>
        <v>CB</v>
      </c>
      <c r="DH86" s="4">
        <f ca="1">IF(CS86="",-1,COUNTIF(INDIRECT(DD86&amp;$CQ$10):INDIRECT(DD86&amp;CQ86),"Y"))</f>
        <v>2</v>
      </c>
      <c r="DI86" s="4">
        <f ca="1">IF(CT86="",-1,COUNTIF(INDIRECT(DE86&amp;$CQ$10):INDIRECT(DE86&amp;CQ86),"Y"))</f>
        <v>4</v>
      </c>
      <c r="DJ86" s="4">
        <f ca="1">IF(CU86="",-1,COUNTIF(INDIRECT(DF86&amp;$CQ$10):INDIRECT(DF86&amp;CQ86),"Y"))</f>
        <v>5</v>
      </c>
      <c r="DK86" s="4">
        <f ca="1">IF(CV86="",-1,COUNTIF(INDIRECT(DG86&amp;$CQ$10):INDIRECT(DG86&amp;CQ86),"Y"))</f>
        <v>5</v>
      </c>
      <c r="DL86" s="4" t="str" cm="1">
        <f t="array" aca="1" ref="DL86" ca="1">IFERROR(INDEX($CS$86:$CV$86,_xlfn.AGGREGATE(15,6,COLUMN($CS$86:$CV$86)-COLUMN($CR$86)/($DH$86:$DK$86=MAX($DH$86:$DK$86)),COLUMNS($CS$86:CS86))),"")</f>
        <v>BN</v>
      </c>
      <c r="DM86" s="4" t="str" cm="1">
        <f t="array" aca="1" ref="DM86" ca="1">IFERROR(INDEX($CS$86:$CV$86,_xlfn.AGGREGATE(15,6,COLUMN($CS$86:$CV$86)-COLUMN($CR$86)/($DH$86:$DK$86=MAX($DH$86:$DK$86)),COLUMNS($CS$86:CT86))),"")</f>
        <v>BX</v>
      </c>
      <c r="DN86" s="4" t="str" cm="1">
        <f t="array" aca="1" ref="DN86" ca="1">IFERROR(INDEX($CS$86:$CV$86,_xlfn.AGGREGATE(15,6,COLUMN($CS$86:$CV$86)-COLUMN($CR$86)/($DH$86:$DK$86=MAX($DH$86:$DK$86)),COLUMNS($CS$86:CU86))),"")</f>
        <v/>
      </c>
      <c r="DO86" s="4" t="str" cm="1">
        <f t="array" aca="1" ref="DO86" ca="1">IFERROR(INDEX($CS$86:$CV$86,_xlfn.AGGREGATE(15,6,COLUMN($CS$86:$CV$86)-COLUMN($CR$86)/($DH$86:$DK$86=MAX($DH$86:$DK$86)),COLUMNS($CS$86:CV86))),"")</f>
        <v/>
      </c>
      <c r="DP86" s="1">
        <f t="shared" ca="1" si="56"/>
        <v>2</v>
      </c>
      <c r="DQ86" s="75">
        <f t="shared" ca="1" si="57"/>
        <v>4</v>
      </c>
      <c r="DR86" s="4" t="str">
        <f t="shared" ca="1" si="58"/>
        <v>BX</v>
      </c>
      <c r="DS86" s="1" t="str">
        <f t="shared" si="52"/>
        <v>F86</v>
      </c>
    </row>
    <row r="87" spans="1:123" ht="26.25" customHeight="1" thickBot="1">
      <c r="A87" s="1">
        <v>78</v>
      </c>
      <c r="B87" s="38" t="str">
        <f>'H1 | Hedge 1 | (BTC)1'!B87</f>
        <v/>
      </c>
      <c r="C87" s="25" t="str">
        <f>'H1 | Hedge 1 | (BTC)1'!C87</f>
        <v/>
      </c>
      <c r="D87" s="25" t="str">
        <f>'H1 | Hedge 1 | (BTC)1'!H87</f>
        <v/>
      </c>
      <c r="E87" s="25" t="str">
        <f>'H1 | Hedge 1 | (BTC)1'!O87</f>
        <v/>
      </c>
      <c r="F87" s="25" t="str">
        <f>IF(AH87="","",IF('H1 | Hedge 1 | (BTC)1'!X87="W","Y",IF('H1 | Hedge 1 | (BTC)1'!X87="L","N","")))</f>
        <v/>
      </c>
      <c r="G87" s="25" t="str">
        <f>'H1 | Hedge 1 | (BTC)1'!AM87</f>
        <v/>
      </c>
      <c r="H87" s="25" t="str">
        <f>'H1 | Hedge 1 | (BTC)1'!S87</f>
        <v/>
      </c>
      <c r="I87" s="39" t="str">
        <f>'H1 | Hedge 1 | (BTC)1'!U87</f>
        <v/>
      </c>
      <c r="J87" s="55"/>
      <c r="K87" s="55"/>
      <c r="L87" s="38" t="str">
        <f>'H2 | Hedge 2 | (BDC)2'!B87</f>
        <v/>
      </c>
      <c r="M87" s="25" t="str">
        <f>'H2 | Hedge 2 | (BDC)2'!C87</f>
        <v/>
      </c>
      <c r="N87" s="25" t="str">
        <f>'H2 | Hedge 2 | (BDC)2'!H87</f>
        <v/>
      </c>
      <c r="O87" s="25" t="str">
        <f>'H2 | Hedge 2 | (BDC)2'!O87</f>
        <v/>
      </c>
      <c r="P87" s="25" t="str">
        <f>IF(AH87="","",IF('H2 | Hedge 2 | (BDC)2'!X87="W","Y",IF('H2 | Hedge 2 | (BDC)2'!X87="L","N","")))</f>
        <v/>
      </c>
      <c r="Q87" s="25" t="str">
        <f>'H2 | Hedge 2 | (BDC)2'!AM87</f>
        <v/>
      </c>
      <c r="R87" s="25" t="str">
        <f>'H2 | Hedge 2 | (BDC)2'!S87</f>
        <v/>
      </c>
      <c r="S87" s="39" t="str">
        <f>'H2 | Hedge 2 | (BDC)2'!U87</f>
        <v/>
      </c>
      <c r="T87" s="55"/>
      <c r="U87" s="55"/>
      <c r="V87" s="35" t="str">
        <f>'H3 | Hedge 2 | (BDC)1'!B87</f>
        <v/>
      </c>
      <c r="W87" s="36" t="str">
        <f>'H3 | Hedge 2 | (BDC)1'!C87</f>
        <v/>
      </c>
      <c r="X87" s="36" t="str">
        <f>'H3 | Hedge 2 | (BDC)1'!H87</f>
        <v/>
      </c>
      <c r="Y87" s="36" t="str">
        <f>'H3 | Hedge 2 | (BDC)1'!O87</f>
        <v/>
      </c>
      <c r="Z87" s="36" t="str">
        <f>IF(AH87="","",IF('H3 | Hedge 2 | (BDC)1'!X87="W","Y",IF('H3 | Hedge 2 | (BDC)1'!X87="L","N","")))</f>
        <v/>
      </c>
      <c r="AA87" s="36" t="str">
        <f>'H3 | Hedge 2 | (BDC)1'!AM87</f>
        <v/>
      </c>
      <c r="AB87" s="36" t="str">
        <f>'H3 | Hedge 2 | (BDC)1'!S87</f>
        <v/>
      </c>
      <c r="AC87" s="37" t="str">
        <f>'H3 | Hedge 2 | (BDC)1'!U87</f>
        <v/>
      </c>
      <c r="AD87" s="55"/>
      <c r="AE87" s="55"/>
      <c r="AF87" s="55"/>
      <c r="AG87" s="55"/>
      <c r="AH87" s="126"/>
      <c r="AI87" s="107"/>
      <c r="AJ87" s="104" t="str" cm="1">
        <f t="array" aca="1" ref="AJ87" ca="1">IF(AH86="","",INDIRECT(VLOOKUP(DB87,General!X:Y,2,FALSE)&amp;CQ87))</f>
        <v/>
      </c>
      <c r="AK87" s="70" t="str">
        <f t="shared" si="47"/>
        <v/>
      </c>
      <c r="AL87" s="70" t="str">
        <f>IF(AH86="","",VLOOKUP(DB87,General!U:V,2,FALSE))</f>
        <v/>
      </c>
      <c r="AM87" s="64" t="str" cm="1">
        <f t="array" aca="1" ref="AM87" ca="1">IF(AH86="","",INDIRECT(DB87&amp;CQ87))</f>
        <v/>
      </c>
      <c r="AN87" s="25" t="str">
        <f t="shared" si="44"/>
        <v/>
      </c>
      <c r="AO87" s="25" t="str">
        <f t="shared" si="48"/>
        <v/>
      </c>
      <c r="AP87" s="39" t="str">
        <f t="shared" si="45"/>
        <v/>
      </c>
      <c r="AQ87" s="55"/>
      <c r="AR87" s="55"/>
      <c r="AS87" s="55"/>
      <c r="AT87" s="35" t="str">
        <f>'H4 | Hedge 2 | (BDC)3'!B87</f>
        <v/>
      </c>
      <c r="AU87" s="36" t="str">
        <f>'H4 | Hedge 2 | (BDC)3'!C87</f>
        <v/>
      </c>
      <c r="AV87" s="36" t="str">
        <f>'H4 | Hedge 2 | (BDC)3'!H87</f>
        <v/>
      </c>
      <c r="AW87" s="36" t="str">
        <f>'H4 | Hedge 2 | (BDC)3'!O87</f>
        <v/>
      </c>
      <c r="AX87" s="36" t="str">
        <f>IF(AH87="","",IF('H4 | Hedge 2 | (BDC)3'!X87="W","Y",IF('H4 | Hedge 2 | (BDC)3'!X87="L","N","")))</f>
        <v/>
      </c>
      <c r="AY87" s="36" t="str">
        <f>'H4 | Hedge 2 | (BDC)3'!AM87</f>
        <v/>
      </c>
      <c r="AZ87" s="36" t="str">
        <f>'H4 | Hedge 2 | (BDC)3'!S87</f>
        <v/>
      </c>
      <c r="BA87" s="37" t="str">
        <f>'H4 | Hedge 2 | (BDC)3'!U87</f>
        <v/>
      </c>
      <c r="BB87" s="55"/>
      <c r="BC87" s="55"/>
      <c r="BD87" s="35" t="str">
        <f>'H5 | Hedge 1 | (BTC)2'!B87</f>
        <v/>
      </c>
      <c r="BE87" s="36" t="str">
        <f>'H5 | Hedge 1 | (BTC)2'!C87</f>
        <v/>
      </c>
      <c r="BF87" s="36" t="str">
        <f>'H5 | Hedge 1 | (BTC)2'!H87</f>
        <v/>
      </c>
      <c r="BG87" s="36" t="str">
        <f>'H5 | Hedge 1 | (BTC)2'!O87</f>
        <v/>
      </c>
      <c r="BH87" s="36" t="str">
        <f>IF(AH87="","",IF('H5 | Hedge 1 | (BTC)2'!X87="W","Y",IF('H5 | Hedge 1 | (BTC)2'!X87="L","N","")))</f>
        <v/>
      </c>
      <c r="BI87" s="36" t="str">
        <f>'H5 | Hedge 1 | (BTC)2'!AM87</f>
        <v/>
      </c>
      <c r="BJ87" s="36" t="str">
        <f>'H5 | Hedge 1 | (BTC)2'!S87</f>
        <v/>
      </c>
      <c r="BK87" s="37" t="str">
        <f>'H5 | Hedge 1 | (BTC)2'!U87</f>
        <v/>
      </c>
      <c r="BL87" s="55"/>
      <c r="BM87" s="55"/>
      <c r="BN87" s="35" t="str">
        <f>'H6 | Hedge 1 | (BTC)3'!B87</f>
        <v/>
      </c>
      <c r="BO87" s="36" t="str">
        <f>'H6 | Hedge 1 | (BTC)3'!C87</f>
        <v/>
      </c>
      <c r="BP87" s="36" t="str">
        <f>'H6 | Hedge 1 | (BTC)3'!H87</f>
        <v/>
      </c>
      <c r="BQ87" s="36" t="str">
        <f>'H6 | Hedge 1 | (BTC)3'!O87</f>
        <v/>
      </c>
      <c r="BR87" s="36" t="str">
        <f>IF(AH87="","",IF('H6 | Hedge 1 | (BTC)3'!X87="W","Y",IF('H6 | Hedge 1 | (BTC)3'!X87="L","N","")))</f>
        <v/>
      </c>
      <c r="BS87" s="36" t="str">
        <f>'H6 | Hedge 1 | (BTC)3'!AM87</f>
        <v/>
      </c>
      <c r="BT87" s="36" t="str">
        <f>'H6 | Hedge 1 | (BTC)3'!S87</f>
        <v/>
      </c>
      <c r="BU87" s="37" t="str">
        <f>'H6 | Hedge 1 | (BTC)3'!U87</f>
        <v/>
      </c>
      <c r="BV87" s="55"/>
      <c r="BW87" s="55"/>
      <c r="BX87" s="38" t="str">
        <f>'Hedge 7 | (BM1D)2'!B87</f>
        <v/>
      </c>
      <c r="BY87" s="25" t="str">
        <f>'Hedge 7 | (BM1D)2'!C87</f>
        <v/>
      </c>
      <c r="BZ87" s="25" t="str">
        <f>'Hedge 7 | (BM1D)2'!H87</f>
        <v/>
      </c>
      <c r="CA87" s="25" t="str">
        <f>'Hedge 7 | (BM1D)2'!O87</f>
        <v/>
      </c>
      <c r="CB87" s="25" t="str">
        <f>IF(AH87="","",IF('Hedge 7 | (BM1D)2'!X87="W","Y",IF('Hedge 7 | (BM1D)2'!X87="L","N","")))</f>
        <v/>
      </c>
      <c r="CC87" s="25" t="str">
        <f>'Hedge 7 | (BM1D)2'!AM87</f>
        <v/>
      </c>
      <c r="CD87" s="25" t="str">
        <f>'Hedge 7 | (BM1D)2'!S87</f>
        <v/>
      </c>
      <c r="CE87" s="39" t="str">
        <f>'Hedge 7 | (BM1D)2'!U87</f>
        <v/>
      </c>
      <c r="CF87" s="55"/>
      <c r="CG87" s="55"/>
      <c r="CH87" s="1" t="e">
        <f>IF(AN87="",0,IFERROR(VLOOKUP(AN82&amp;AN83&amp;AN84&amp;AN85&amp;AN86&amp;AN87,General!I:J,2,FALSE),0))+AO86</f>
        <v>#VALUE!</v>
      </c>
      <c r="CI87" s="1">
        <v>-1000</v>
      </c>
      <c r="CJ87" s="1" t="str">
        <f t="shared" si="46"/>
        <v/>
      </c>
      <c r="CK87" s="1" t="str">
        <f t="shared" si="49"/>
        <v/>
      </c>
      <c r="CL87" s="1" t="str">
        <f t="shared" si="50"/>
        <v/>
      </c>
      <c r="CM87" s="1">
        <v>-1000</v>
      </c>
      <c r="CN87" s="1">
        <v>-1000</v>
      </c>
      <c r="CO87" s="1">
        <v>-1000</v>
      </c>
      <c r="CP87" s="1" t="str">
        <f t="shared" ca="1" si="64"/>
        <v>BX</v>
      </c>
      <c r="CQ87" s="1">
        <v>87</v>
      </c>
      <c r="CR87" s="1">
        <f t="shared" si="61"/>
        <v>82</v>
      </c>
      <c r="CS87" s="4" t="str" cm="1">
        <f t="array" ref="CS87">IFERROR(INDEX($CI$4:$CO$4,_xlfn.AGGREGATE(15,6,COLUMN($CI$4:$CO$4)-COLUMN($CH$1)/($CI$87:$CO$87=MAX($CI$87:$CO$87)),COLUMNS($CO$4:CO4))),"")</f>
        <v>B</v>
      </c>
      <c r="CT87" s="4" t="str" cm="1">
        <f t="array" ref="CT87">IFERROR(INDEX($CI$4:$CO$4,_xlfn.AGGREGATE(15,6,COLUMN($CI$4:$CO$4)-COLUMN($CH$1)/($CI$87:$CO$87=MAX($CI$87:$CO$87)),COLUMNS($CO$4:CP4))),"")</f>
        <v>BD</v>
      </c>
      <c r="CU87" s="4" t="str" cm="1">
        <f t="array" ref="CU87">IFERROR(INDEX($CI$4:$CO$4,_xlfn.AGGREGATE(15,6,COLUMN($CI$4:$CO$4)-COLUMN($CH$1)/($CI$87:$CO$87=MAX($CI$87:$CO$87)),COLUMNS($CO$4:CQ4))),"")</f>
        <v>BN</v>
      </c>
      <c r="CV87" s="4" t="str" cm="1">
        <f t="array" ref="CV87">IFERROR(INDEX($CI$4:$CO$4,_xlfn.AGGREGATE(15,6,COLUMN($CI$4:$CO$4)-COLUMN($CH$1)/($CI$87:$CO$87=MAX($CI$87:$CO$87)),COLUMNS($CO$4:CR4))),"")</f>
        <v>BX</v>
      </c>
      <c r="CW87" s="1" t="str">
        <f t="shared" ca="1" si="54"/>
        <v>BX</v>
      </c>
      <c r="DA87" s="1" t="str">
        <f t="shared" ca="1" si="55"/>
        <v>R</v>
      </c>
      <c r="DB87" s="1" t="str">
        <f t="shared" ca="1" si="59"/>
        <v>BX</v>
      </c>
      <c r="DD87" s="4" t="str">
        <f>IFERROR(VLOOKUP(CS87,General!R:S,2,FALSE),"")</f>
        <v>F</v>
      </c>
      <c r="DE87" s="4" t="str">
        <f>IFERROR(VLOOKUP(CT87,General!R:S,2,FALSE),"")</f>
        <v>BH</v>
      </c>
      <c r="DF87" s="4" t="str">
        <f>IFERROR(VLOOKUP(CU87,General!R:S,2,FALSE),"")</f>
        <v>BR</v>
      </c>
      <c r="DG87" s="4" t="str">
        <f>IFERROR(VLOOKUP(CV87,General!R:S,2,FALSE),"")</f>
        <v>CB</v>
      </c>
      <c r="DH87" s="4">
        <f ca="1">IF(CS87="",-1,COUNTIF(INDIRECT(DD87&amp;$CQ$10):INDIRECT(DD87&amp;CQ87),"Y"))</f>
        <v>2</v>
      </c>
      <c r="DI87" s="4">
        <f ca="1">IF(CT87="",-1,COUNTIF(INDIRECT(DE87&amp;$CQ$10):INDIRECT(DE87&amp;CQ87),"Y"))</f>
        <v>4</v>
      </c>
      <c r="DJ87" s="4">
        <f ca="1">IF(CU87="",-1,COUNTIF(INDIRECT(DF87&amp;$CQ$10):INDIRECT(DF87&amp;CQ87),"Y"))</f>
        <v>5</v>
      </c>
      <c r="DK87" s="4">
        <f ca="1">IF(CV87="",-1,COUNTIF(INDIRECT(DG87&amp;$CQ$10):INDIRECT(DG87&amp;CQ87),"Y"))</f>
        <v>5</v>
      </c>
      <c r="DL87" s="4" t="str" cm="1">
        <f t="array" aca="1" ref="DL87" ca="1">IFERROR(INDEX($CS$87:$CV$87,_xlfn.AGGREGATE(15,6,COLUMN($CS$87:$CV$87)-COLUMN($CR$87)/($DH$87:$DK$87=MAX($DH$87:$DK$87)),COLUMNS($CS$87:CS87))),"")</f>
        <v>BN</v>
      </c>
      <c r="DM87" s="4" t="str" cm="1">
        <f t="array" aca="1" ref="DM87" ca="1">IFERROR(INDEX($CS$87:$CV$87,_xlfn.AGGREGATE(15,6,COLUMN($CS$87:$CV$87)-COLUMN($CR$87)/($DH$87:$DK$87=MAX($DH$87:$DK$87)),COLUMNS($CS$87:CT87))),"")</f>
        <v>BX</v>
      </c>
      <c r="DN87" s="4" t="str" cm="1">
        <f t="array" aca="1" ref="DN87" ca="1">IFERROR(INDEX($CS$87:$CV$87,_xlfn.AGGREGATE(15,6,COLUMN($CS$87:$CV$87)-COLUMN($CR$87)/($DH$87:$DK$87=MAX($DH$87:$DK$87)),COLUMNS($CS$87:CU87))),"")</f>
        <v/>
      </c>
      <c r="DO87" s="4" t="str" cm="1">
        <f t="array" aca="1" ref="DO87" ca="1">IFERROR(INDEX($CS$87:$CV$87,_xlfn.AGGREGATE(15,6,COLUMN($CS$87:$CV$87)-COLUMN($CR$87)/($DH$87:$DK$87=MAX($DH$87:$DK$87)),COLUMNS($CS$87:CV87))),"")</f>
        <v/>
      </c>
      <c r="DP87" s="1">
        <f t="shared" ca="1" si="56"/>
        <v>2</v>
      </c>
      <c r="DQ87" s="75">
        <f t="shared" ca="1" si="57"/>
        <v>0</v>
      </c>
      <c r="DR87" s="4" t="str">
        <f t="shared" ca="1" si="58"/>
        <v>BX</v>
      </c>
      <c r="DS87" s="1" t="str">
        <f t="shared" si="52"/>
        <v>F87</v>
      </c>
    </row>
    <row r="88" spans="1:123" ht="26.25" customHeight="1" thickBot="1">
      <c r="A88" s="1">
        <v>79</v>
      </c>
      <c r="B88" s="38" t="str">
        <f>'H1 | Hedge 1 | (BTC)1'!B88</f>
        <v/>
      </c>
      <c r="C88" s="25" t="str">
        <f>'H1 | Hedge 1 | (BTC)1'!C88</f>
        <v/>
      </c>
      <c r="D88" s="25" t="str">
        <f>'H1 | Hedge 1 | (BTC)1'!H88</f>
        <v/>
      </c>
      <c r="E88" s="25" t="str">
        <f>'H1 | Hedge 1 | (BTC)1'!O88</f>
        <v/>
      </c>
      <c r="F88" s="25" t="str">
        <f>IF(AH88="","",IF('H1 | Hedge 1 | (BTC)1'!X88="W","Y",IF('H1 | Hedge 1 | (BTC)1'!X88="L","N","")))</f>
        <v/>
      </c>
      <c r="G88" s="25" t="str">
        <f>'H1 | Hedge 1 | (BTC)1'!AM88</f>
        <v/>
      </c>
      <c r="H88" s="25" t="str">
        <f>'H1 | Hedge 1 | (BTC)1'!S88</f>
        <v/>
      </c>
      <c r="I88" s="39" t="str">
        <f>'H1 | Hedge 1 | (BTC)1'!U88</f>
        <v/>
      </c>
      <c r="J88" s="55"/>
      <c r="K88" s="55"/>
      <c r="L88" s="38" t="str">
        <f>'H2 | Hedge 2 | (BDC)2'!B88</f>
        <v/>
      </c>
      <c r="M88" s="25" t="str">
        <f>'H2 | Hedge 2 | (BDC)2'!C88</f>
        <v/>
      </c>
      <c r="N88" s="25" t="str">
        <f>'H2 | Hedge 2 | (BDC)2'!H88</f>
        <v/>
      </c>
      <c r="O88" s="25" t="str">
        <f>'H2 | Hedge 2 | (BDC)2'!O88</f>
        <v/>
      </c>
      <c r="P88" s="25" t="str">
        <f>IF(AH88="","",IF('H2 | Hedge 2 | (BDC)2'!X88="W","Y",IF('H2 | Hedge 2 | (BDC)2'!X88="L","N","")))</f>
        <v/>
      </c>
      <c r="Q88" s="25" t="str">
        <f>'H2 | Hedge 2 | (BDC)2'!AM88</f>
        <v/>
      </c>
      <c r="R88" s="25" t="str">
        <f>'H2 | Hedge 2 | (BDC)2'!S88</f>
        <v/>
      </c>
      <c r="S88" s="39" t="str">
        <f>'H2 | Hedge 2 | (BDC)2'!U88</f>
        <v/>
      </c>
      <c r="T88" s="55"/>
      <c r="U88" s="55"/>
      <c r="V88" s="35" t="str">
        <f>'H3 | Hedge 2 | (BDC)1'!B88</f>
        <v/>
      </c>
      <c r="W88" s="36" t="str">
        <f>'H3 | Hedge 2 | (BDC)1'!C88</f>
        <v/>
      </c>
      <c r="X88" s="36" t="str">
        <f>'H3 | Hedge 2 | (BDC)1'!H88</f>
        <v/>
      </c>
      <c r="Y88" s="36" t="str">
        <f>'H3 | Hedge 2 | (BDC)1'!O88</f>
        <v/>
      </c>
      <c r="Z88" s="36" t="str">
        <f>IF(AH88="","",IF('H3 | Hedge 2 | (BDC)1'!X88="W","Y",IF('H3 | Hedge 2 | (BDC)1'!X88="L","N","")))</f>
        <v/>
      </c>
      <c r="AA88" s="36" t="str">
        <f>'H3 | Hedge 2 | (BDC)1'!AM88</f>
        <v/>
      </c>
      <c r="AB88" s="36" t="str">
        <f>'H3 | Hedge 2 | (BDC)1'!S88</f>
        <v/>
      </c>
      <c r="AC88" s="37" t="str">
        <f>'H3 | Hedge 2 | (BDC)1'!U88</f>
        <v/>
      </c>
      <c r="AD88" s="55"/>
      <c r="AE88" s="55"/>
      <c r="AF88" s="55"/>
      <c r="AG88" s="55"/>
      <c r="AH88" s="126"/>
      <c r="AI88" s="107"/>
      <c r="AJ88" s="104" t="str" cm="1">
        <f t="array" aca="1" ref="AJ88" ca="1">IF(AH87="","",INDIRECT(VLOOKUP(DB88,General!X:Y,2,FALSE)&amp;CQ88))</f>
        <v/>
      </c>
      <c r="AK88" s="70" t="str">
        <f t="shared" si="47"/>
        <v/>
      </c>
      <c r="AL88" s="70" t="str">
        <f>IF(AH87="","",VLOOKUP(DB88,General!U:V,2,FALSE))</f>
        <v/>
      </c>
      <c r="AM88" s="64" t="str" cm="1">
        <f t="array" aca="1" ref="AM88" ca="1">IF(AH87="","",INDIRECT(DB88&amp;CQ88))</f>
        <v/>
      </c>
      <c r="AN88" s="25" t="str">
        <f t="shared" si="44"/>
        <v/>
      </c>
      <c r="AO88" s="25" t="str">
        <f t="shared" si="48"/>
        <v/>
      </c>
      <c r="AP88" s="39" t="str">
        <f t="shared" si="45"/>
        <v/>
      </c>
      <c r="AQ88" s="55"/>
      <c r="AR88" s="55"/>
      <c r="AS88" s="55"/>
      <c r="AT88" s="35" t="str">
        <f>'H4 | Hedge 2 | (BDC)3'!B88</f>
        <v/>
      </c>
      <c r="AU88" s="36" t="str">
        <f>'H4 | Hedge 2 | (BDC)3'!C88</f>
        <v/>
      </c>
      <c r="AV88" s="36" t="str">
        <f>'H4 | Hedge 2 | (BDC)3'!H88</f>
        <v/>
      </c>
      <c r="AW88" s="36" t="str">
        <f>'H4 | Hedge 2 | (BDC)3'!O88</f>
        <v/>
      </c>
      <c r="AX88" s="36" t="str">
        <f>IF(AH88="","",IF('H4 | Hedge 2 | (BDC)3'!X88="W","Y",IF('H4 | Hedge 2 | (BDC)3'!X88="L","N","")))</f>
        <v/>
      </c>
      <c r="AY88" s="36" t="str">
        <f>'H4 | Hedge 2 | (BDC)3'!AM88</f>
        <v/>
      </c>
      <c r="AZ88" s="36" t="str">
        <f>'H4 | Hedge 2 | (BDC)3'!S88</f>
        <v/>
      </c>
      <c r="BA88" s="37" t="str">
        <f>'H4 | Hedge 2 | (BDC)3'!U88</f>
        <v/>
      </c>
      <c r="BB88" s="55"/>
      <c r="BC88" s="55"/>
      <c r="BD88" s="35" t="str">
        <f>'H5 | Hedge 1 | (BTC)2'!B88</f>
        <v/>
      </c>
      <c r="BE88" s="36" t="str">
        <f>'H5 | Hedge 1 | (BTC)2'!C88</f>
        <v/>
      </c>
      <c r="BF88" s="36" t="str">
        <f>'H5 | Hedge 1 | (BTC)2'!H88</f>
        <v/>
      </c>
      <c r="BG88" s="36" t="str">
        <f>'H5 | Hedge 1 | (BTC)2'!O88</f>
        <v/>
      </c>
      <c r="BH88" s="36" t="str">
        <f>IF(AH88="","",IF('H5 | Hedge 1 | (BTC)2'!X88="W","Y",IF('H5 | Hedge 1 | (BTC)2'!X88="L","N","")))</f>
        <v/>
      </c>
      <c r="BI88" s="36" t="str">
        <f>'H5 | Hedge 1 | (BTC)2'!AM88</f>
        <v/>
      </c>
      <c r="BJ88" s="36" t="str">
        <f>'H5 | Hedge 1 | (BTC)2'!S88</f>
        <v/>
      </c>
      <c r="BK88" s="37" t="str">
        <f>'H5 | Hedge 1 | (BTC)2'!U88</f>
        <v/>
      </c>
      <c r="BL88" s="55"/>
      <c r="BM88" s="55"/>
      <c r="BN88" s="35" t="str">
        <f>'H6 | Hedge 1 | (BTC)3'!B88</f>
        <v/>
      </c>
      <c r="BO88" s="36" t="str">
        <f>'H6 | Hedge 1 | (BTC)3'!C88</f>
        <v/>
      </c>
      <c r="BP88" s="36" t="str">
        <f>'H6 | Hedge 1 | (BTC)3'!H88</f>
        <v/>
      </c>
      <c r="BQ88" s="36" t="str">
        <f>'H6 | Hedge 1 | (BTC)3'!O88</f>
        <v/>
      </c>
      <c r="BR88" s="36" t="str">
        <f>IF(AH88="","",IF('H6 | Hedge 1 | (BTC)3'!X88="W","Y",IF('H6 | Hedge 1 | (BTC)3'!X88="L","N","")))</f>
        <v/>
      </c>
      <c r="BS88" s="36" t="str">
        <f>'H6 | Hedge 1 | (BTC)3'!AM88</f>
        <v/>
      </c>
      <c r="BT88" s="36" t="str">
        <f>'H6 | Hedge 1 | (BTC)3'!S88</f>
        <v/>
      </c>
      <c r="BU88" s="37" t="str">
        <f>'H6 | Hedge 1 | (BTC)3'!U88</f>
        <v/>
      </c>
      <c r="BV88" s="55"/>
      <c r="BW88" s="55"/>
      <c r="BX88" s="38" t="str">
        <f>'Hedge 7 | (BM1D)2'!B88</f>
        <v/>
      </c>
      <c r="BY88" s="25" t="str">
        <f>'Hedge 7 | (BM1D)2'!C88</f>
        <v/>
      </c>
      <c r="BZ88" s="25" t="str">
        <f>'Hedge 7 | (BM1D)2'!H88</f>
        <v/>
      </c>
      <c r="CA88" s="25" t="str">
        <f>'Hedge 7 | (BM1D)2'!O88</f>
        <v/>
      </c>
      <c r="CB88" s="25" t="str">
        <f>IF(AH88="","",IF('Hedge 7 | (BM1D)2'!X88="W","Y",IF('Hedge 7 | (BM1D)2'!X88="L","N","")))</f>
        <v/>
      </c>
      <c r="CC88" s="25" t="str">
        <f>'Hedge 7 | (BM1D)2'!AM88</f>
        <v/>
      </c>
      <c r="CD88" s="25" t="str">
        <f>'Hedge 7 | (BM1D)2'!S88</f>
        <v/>
      </c>
      <c r="CE88" s="39" t="str">
        <f>'Hedge 7 | (BM1D)2'!U88</f>
        <v/>
      </c>
      <c r="CF88" s="55"/>
      <c r="CG88" s="55"/>
      <c r="CH88" s="1" t="e">
        <f>IF(AN88="",0,IFERROR(VLOOKUP(AN83&amp;AN84&amp;AN85&amp;AN86&amp;AN87&amp;AN88,General!I:J,2,FALSE),0))+AO87</f>
        <v>#VALUE!</v>
      </c>
      <c r="CI88" s="1">
        <v>-1000</v>
      </c>
      <c r="CJ88" s="1" t="str">
        <f t="shared" si="46"/>
        <v/>
      </c>
      <c r="CK88" s="1" t="str">
        <f t="shared" si="49"/>
        <v/>
      </c>
      <c r="CL88" s="1" t="str">
        <f t="shared" si="50"/>
        <v/>
      </c>
      <c r="CM88" s="1">
        <v>-1000</v>
      </c>
      <c r="CN88" s="1">
        <v>-1000</v>
      </c>
      <c r="CO88" s="1">
        <v>-1000</v>
      </c>
      <c r="CP88" s="1" t="str">
        <f t="shared" ca="1" si="64"/>
        <v>BX</v>
      </c>
      <c r="CQ88" s="1">
        <v>88</v>
      </c>
      <c r="CR88" s="1">
        <f t="shared" si="61"/>
        <v>83</v>
      </c>
      <c r="CS88" s="4" t="str" cm="1">
        <f t="array" ref="CS88">IFERROR(INDEX($CI$4:$CO$4,_xlfn.AGGREGATE(15,6,COLUMN($CI$4:$CO$4)-COLUMN($CH$1)/($CI$88:$CO$88=MAX($CI$88:$CO$88)),COLUMNS($CO$4:CO4))),"")</f>
        <v>B</v>
      </c>
      <c r="CT88" s="4" t="str" cm="1">
        <f t="array" ref="CT88">IFERROR(INDEX($CI$4:$CO$4,_xlfn.AGGREGATE(15,6,COLUMN($CI$4:$CO$4)-COLUMN($CH$1)/($CI$88:$CO$88=MAX($CI$88:$CO$88)),COLUMNS($CO$4:CP4))),"")</f>
        <v>BD</v>
      </c>
      <c r="CU88" s="4" t="str" cm="1">
        <f t="array" ref="CU88">IFERROR(INDEX($CI$4:$CO$4,_xlfn.AGGREGATE(15,6,COLUMN($CI$4:$CO$4)-COLUMN($CH$1)/($CI$88:$CO$88=MAX($CI$88:$CO$88)),COLUMNS($CO$4:CQ4))),"")</f>
        <v>BN</v>
      </c>
      <c r="CV88" s="4" t="str" cm="1">
        <f t="array" ref="CV88">IFERROR(INDEX($CI$4:$CO$4,_xlfn.AGGREGATE(15,6,COLUMN($CI$4:$CO$4)-COLUMN($CH$1)/($CI$88:$CO$88=MAX($CI$88:$CO$88)),COLUMNS($CO$4:CR4))),"")</f>
        <v>BX</v>
      </c>
      <c r="CW88" s="1" t="str">
        <f t="shared" ca="1" si="54"/>
        <v>BX</v>
      </c>
      <c r="CX88" s="1" t="str" cm="1">
        <f t="array" ref="CX88">IFERROR(INDEX($CS$89:$CV$89,_xlfn.AGGREGATE(15,6,COLUMN($CS$89:$CV$89)-COLUMN($CR$89)/($CS$88:$CV$88=MAX($CS$88:$CV$88)),COLUMNS($CS$89:CT89
))),"")</f>
        <v/>
      </c>
      <c r="CY88" s="1" t="str" cm="1">
        <f t="array" ref="CY88">IFERROR(INDEX($CS$89:$CV$89,_xlfn.AGGREGATE(15,6,COLUMN($CS$89:$CV$89)-COLUMN($CR$89)/($CS$88:$CV$88=MAX($CS$88:$CV$88)),COLUMNS($CS$89:CU89
))),"")</f>
        <v/>
      </c>
      <c r="CZ88" s="1" t="str" cm="1">
        <f t="array" ref="CZ88">IFERROR(INDEX($CS$89:$CV$89,_xlfn.AGGREGATE(15,6,COLUMN($CS$89:$CV$89)-COLUMN($CR$89)/($CS$88:$CV$88=MAX($CS$88:$CV$88)),COLUMNS($CS$89:CV89
))),"")</f>
        <v/>
      </c>
      <c r="DA88" s="1" t="str">
        <f t="shared" ca="1" si="55"/>
        <v>R</v>
      </c>
      <c r="DB88" s="1" t="str">
        <f t="shared" ca="1" si="59"/>
        <v>BX</v>
      </c>
      <c r="DD88" s="4" t="str">
        <f>IFERROR(VLOOKUP(CS88,General!R:S,2,FALSE),"")</f>
        <v>F</v>
      </c>
      <c r="DE88" s="4" t="str">
        <f>IFERROR(VLOOKUP(CT88,General!R:S,2,FALSE),"")</f>
        <v>BH</v>
      </c>
      <c r="DF88" s="4" t="str">
        <f>IFERROR(VLOOKUP(CU88,General!R:S,2,FALSE),"")</f>
        <v>BR</v>
      </c>
      <c r="DG88" s="4" t="str">
        <f>IFERROR(VLOOKUP(CV88,General!R:S,2,FALSE),"")</f>
        <v>CB</v>
      </c>
      <c r="DH88" s="4">
        <f ca="1">IF(CS88="",-1,COUNTIF(INDIRECT(DD88&amp;$CQ$10):INDIRECT(DD88&amp;CQ88),"Y"))</f>
        <v>2</v>
      </c>
      <c r="DI88" s="4">
        <f ca="1">IF(CT88="",-1,COUNTIF(INDIRECT(DE88&amp;$CQ$10):INDIRECT(DE88&amp;CQ88),"Y"))</f>
        <v>4</v>
      </c>
      <c r="DJ88" s="4">
        <f ca="1">IF(CU88="",-1,COUNTIF(INDIRECT(DF88&amp;$CQ$10):INDIRECT(DF88&amp;CQ88),"Y"))</f>
        <v>5</v>
      </c>
      <c r="DK88" s="4">
        <f ca="1">IF(CV88="",-1,COUNTIF(INDIRECT(DG88&amp;$CQ$10):INDIRECT(DG88&amp;CQ88),"Y"))</f>
        <v>5</v>
      </c>
      <c r="DL88" s="4" t="str" cm="1">
        <f t="array" aca="1" ref="DL88" ca="1">IFERROR(INDEX($CS$88:$CV$88,_xlfn.AGGREGATE(15,6,COLUMN($CS$88:$CV$88)-COLUMN($CR$88)/($DH$88:$DK$88=MAX($DH$88:$DK$88)),COLUMNS($CS$88:CS88))),"")</f>
        <v>BN</v>
      </c>
      <c r="DM88" s="4" t="str" cm="1">
        <f t="array" aca="1" ref="DM88" ca="1">IFERROR(INDEX($CS$88:$CV$88,_xlfn.AGGREGATE(15,6,COLUMN($CS$88:$CV$88)-COLUMN($CR$88)/($DH$88:$DK$88=MAX($DH$88:$DK$88)),COLUMNS($CS$88:CT88))),"")</f>
        <v>BX</v>
      </c>
      <c r="DN88" s="4" t="str" cm="1">
        <f t="array" aca="1" ref="DN88" ca="1">IFERROR(INDEX($CS$88:$CV$88,_xlfn.AGGREGATE(15,6,COLUMN($CS$88:$CV$88)-COLUMN($CR$88)/($DH$88:$DK$88=MAX($DH$88:$DK$88)),COLUMNS($CS$88:CU88))),"")</f>
        <v/>
      </c>
      <c r="DO88" s="4" t="str" cm="1">
        <f t="array" aca="1" ref="DO88" ca="1">IFERROR(INDEX($CS$88:$CV$88,_xlfn.AGGREGATE(15,6,COLUMN($CS$88:$CV$88)-COLUMN($CR$88)/($DH$88:$DK$88=MAX($DH$88:$DK$88)),COLUMNS($CS$88:CV88))),"")</f>
        <v/>
      </c>
      <c r="DP88" s="1">
        <f t="shared" ca="1" si="56"/>
        <v>2</v>
      </c>
      <c r="DQ88" s="75">
        <f t="shared" ca="1" si="57"/>
        <v>0</v>
      </c>
      <c r="DR88" s="4" t="str">
        <f t="shared" ca="1" si="58"/>
        <v>BX</v>
      </c>
      <c r="DS88" s="1" t="str">
        <f t="shared" si="52"/>
        <v>F88</v>
      </c>
    </row>
    <row r="89" spans="1:123" ht="26.25" customHeight="1" thickBot="1">
      <c r="A89" s="1">
        <v>80</v>
      </c>
      <c r="B89" s="40" t="str">
        <f>'H1 | Hedge 1 | (BTC)1'!B89</f>
        <v/>
      </c>
      <c r="C89" s="41" t="str">
        <f>'H1 | Hedge 1 | (BTC)1'!C89</f>
        <v/>
      </c>
      <c r="D89" s="41" t="str">
        <f>'H1 | Hedge 1 | (BTC)1'!H89</f>
        <v/>
      </c>
      <c r="E89" s="41" t="str">
        <f>'H1 | Hedge 1 | (BTC)1'!O89</f>
        <v/>
      </c>
      <c r="F89" s="41" t="str">
        <f>IF(AH89="","",IF('H1 | Hedge 1 | (BTC)1'!X89="W","Y",IF('H1 | Hedge 1 | (BTC)1'!X89="L","N","")))</f>
        <v/>
      </c>
      <c r="G89" s="41" t="str">
        <f>'H1 | Hedge 1 | (BTC)1'!AM89</f>
        <v/>
      </c>
      <c r="H89" s="41" t="str">
        <f>'H1 | Hedge 1 | (BTC)1'!S89</f>
        <v/>
      </c>
      <c r="I89" s="42" t="str">
        <f>'H1 | Hedge 1 | (BTC)1'!U89</f>
        <v/>
      </c>
      <c r="J89" s="55"/>
      <c r="K89" s="55"/>
      <c r="L89" s="40" t="str">
        <f>'H2 | Hedge 2 | (BDC)2'!B89</f>
        <v/>
      </c>
      <c r="M89" s="41" t="str">
        <f>'H2 | Hedge 2 | (BDC)2'!C89</f>
        <v/>
      </c>
      <c r="N89" s="41" t="str">
        <f>'H2 | Hedge 2 | (BDC)2'!H89</f>
        <v/>
      </c>
      <c r="O89" s="41" t="str">
        <f>'H2 | Hedge 2 | (BDC)2'!O89</f>
        <v/>
      </c>
      <c r="P89" s="41" t="str">
        <f>IF(AH89="","",IF('H2 | Hedge 2 | (BDC)2'!X89="W","Y",IF('H2 | Hedge 2 | (BDC)2'!X89="L","N","")))</f>
        <v/>
      </c>
      <c r="Q89" s="41" t="str">
        <f>'H2 | Hedge 2 | (BDC)2'!AM89</f>
        <v/>
      </c>
      <c r="R89" s="41" t="str">
        <f>'H2 | Hedge 2 | (BDC)2'!S89</f>
        <v/>
      </c>
      <c r="S89" s="42" t="str">
        <f>'H2 | Hedge 2 | (BDC)2'!U89</f>
        <v/>
      </c>
      <c r="T89" s="55"/>
      <c r="U89" s="55"/>
      <c r="V89" s="35" t="str">
        <f>'H3 | Hedge 2 | (BDC)1'!B89</f>
        <v/>
      </c>
      <c r="W89" s="36" t="str">
        <f>'H3 | Hedge 2 | (BDC)1'!C89</f>
        <v/>
      </c>
      <c r="X89" s="36" t="str">
        <f>'H3 | Hedge 2 | (BDC)1'!H89</f>
        <v/>
      </c>
      <c r="Y89" s="36" t="str">
        <f>'H3 | Hedge 2 | (BDC)1'!O89</f>
        <v/>
      </c>
      <c r="Z89" s="36" t="str">
        <f>IF(AH89="","",IF('H3 | Hedge 2 | (BDC)1'!X89="W","Y",IF('H3 | Hedge 2 | (BDC)1'!X89="L","N","")))</f>
        <v/>
      </c>
      <c r="AA89" s="36" t="str">
        <f>'H3 | Hedge 2 | (BDC)1'!AM89</f>
        <v/>
      </c>
      <c r="AB89" s="36" t="str">
        <f>'H3 | Hedge 2 | (BDC)1'!S89</f>
        <v/>
      </c>
      <c r="AC89" s="37" t="str">
        <f>'H3 | Hedge 2 | (BDC)1'!U89</f>
        <v/>
      </c>
      <c r="AD89" s="55"/>
      <c r="AE89" s="55"/>
      <c r="AF89" s="55"/>
      <c r="AG89" s="55"/>
      <c r="AH89" s="127"/>
      <c r="AI89" s="107"/>
      <c r="AJ89" s="105" t="str" cm="1">
        <f t="array" aca="1" ref="AJ89" ca="1">IF(AH88="","",INDIRECT(VLOOKUP(DB89,General!X:Y,2,FALSE)&amp;CQ89))</f>
        <v/>
      </c>
      <c r="AK89" s="71" t="str">
        <f t="shared" si="47"/>
        <v/>
      </c>
      <c r="AL89" s="71" t="str">
        <f>IF(AH88="","",VLOOKUP(DB89,General!U:V,2,FALSE))</f>
        <v/>
      </c>
      <c r="AM89" s="67" t="str" cm="1">
        <f t="array" aca="1" ref="AM89" ca="1">IF(AH88="","",INDIRECT(DB89&amp;CQ89))</f>
        <v/>
      </c>
      <c r="AN89" s="41" t="str">
        <f t="shared" si="44"/>
        <v/>
      </c>
      <c r="AO89" s="41" t="str">
        <f t="shared" si="48"/>
        <v/>
      </c>
      <c r="AP89" s="42" t="str">
        <f t="shared" si="45"/>
        <v/>
      </c>
      <c r="AQ89" s="55"/>
      <c r="AR89" s="55"/>
      <c r="AS89" s="55"/>
      <c r="AT89" s="35" t="str">
        <f>'H4 | Hedge 2 | (BDC)3'!B89</f>
        <v/>
      </c>
      <c r="AU89" s="36" t="str">
        <f>'H4 | Hedge 2 | (BDC)3'!C89</f>
        <v/>
      </c>
      <c r="AV89" s="36" t="str">
        <f>'H4 | Hedge 2 | (BDC)3'!H89</f>
        <v/>
      </c>
      <c r="AW89" s="36" t="str">
        <f>'H4 | Hedge 2 | (BDC)3'!O89</f>
        <v/>
      </c>
      <c r="AX89" s="36" t="str">
        <f>IF(AH89="","",IF('H4 | Hedge 2 | (BDC)3'!X89="W","Y",IF('H4 | Hedge 2 | (BDC)3'!X89="L","N","")))</f>
        <v/>
      </c>
      <c r="AY89" s="36" t="str">
        <f>'H4 | Hedge 2 | (BDC)3'!AM89</f>
        <v/>
      </c>
      <c r="AZ89" s="36" t="str">
        <f>'H4 | Hedge 2 | (BDC)3'!S89</f>
        <v/>
      </c>
      <c r="BA89" s="37" t="str">
        <f>'H4 | Hedge 2 | (BDC)3'!U89</f>
        <v/>
      </c>
      <c r="BB89" s="55"/>
      <c r="BC89" s="55"/>
      <c r="BD89" s="35" t="str">
        <f>'H5 | Hedge 1 | (BTC)2'!B89</f>
        <v/>
      </c>
      <c r="BE89" s="36" t="str">
        <f>'H5 | Hedge 1 | (BTC)2'!C89</f>
        <v/>
      </c>
      <c r="BF89" s="36" t="str">
        <f>'H5 | Hedge 1 | (BTC)2'!H89</f>
        <v/>
      </c>
      <c r="BG89" s="36" t="str">
        <f>'H5 | Hedge 1 | (BTC)2'!O89</f>
        <v/>
      </c>
      <c r="BH89" s="36" t="str">
        <f>IF(AH89="","",IF('H5 | Hedge 1 | (BTC)2'!X89="W","Y",IF('H5 | Hedge 1 | (BTC)2'!X89="L","N","")))</f>
        <v/>
      </c>
      <c r="BI89" s="36" t="str">
        <f>'H5 | Hedge 1 | (BTC)2'!AM89</f>
        <v/>
      </c>
      <c r="BJ89" s="36" t="str">
        <f>'H5 | Hedge 1 | (BTC)2'!S89</f>
        <v/>
      </c>
      <c r="BK89" s="37" t="str">
        <f>'H5 | Hedge 1 | (BTC)2'!U89</f>
        <v/>
      </c>
      <c r="BL89" s="55"/>
      <c r="BM89" s="55"/>
      <c r="BN89" s="35" t="str">
        <f>'H6 | Hedge 1 | (BTC)3'!B89</f>
        <v/>
      </c>
      <c r="BO89" s="36" t="str">
        <f>'H6 | Hedge 1 | (BTC)3'!C89</f>
        <v/>
      </c>
      <c r="BP89" s="36" t="str">
        <f>'H6 | Hedge 1 | (BTC)3'!H89</f>
        <v/>
      </c>
      <c r="BQ89" s="36" t="str">
        <f>'H6 | Hedge 1 | (BTC)3'!O89</f>
        <v/>
      </c>
      <c r="BR89" s="36" t="str">
        <f>IF(AH89="","",IF('H6 | Hedge 1 | (BTC)3'!X89="W","Y",IF('H6 | Hedge 1 | (BTC)3'!X89="L","N","")))</f>
        <v/>
      </c>
      <c r="BS89" s="36" t="str">
        <f>'H6 | Hedge 1 | (BTC)3'!AM89</f>
        <v/>
      </c>
      <c r="BT89" s="36" t="str">
        <f>'H6 | Hedge 1 | (BTC)3'!S89</f>
        <v/>
      </c>
      <c r="BU89" s="37" t="str">
        <f>'H6 | Hedge 1 | (BTC)3'!U89</f>
        <v/>
      </c>
      <c r="BV89" s="55"/>
      <c r="BW89" s="55"/>
      <c r="BX89" s="40" t="str">
        <f>'Hedge 7 | (BM1D)2'!B89</f>
        <v/>
      </c>
      <c r="BY89" s="41" t="str">
        <f>'Hedge 7 | (BM1D)2'!C89</f>
        <v/>
      </c>
      <c r="BZ89" s="41" t="str">
        <f>'Hedge 7 | (BM1D)2'!H89</f>
        <v/>
      </c>
      <c r="CA89" s="41" t="str">
        <f>'Hedge 7 | (BM1D)2'!O89</f>
        <v/>
      </c>
      <c r="CB89" s="41" t="str">
        <f>IF(AH89="","",IF('Hedge 7 | (BM1D)2'!X89="W","Y",IF('Hedge 7 | (BM1D)2'!X89="L","N","")))</f>
        <v/>
      </c>
      <c r="CC89" s="41" t="str">
        <f>'Hedge 7 | (BM1D)2'!AM89</f>
        <v/>
      </c>
      <c r="CD89" s="41" t="str">
        <f>'Hedge 7 | (BM1D)2'!S89</f>
        <v/>
      </c>
      <c r="CE89" s="42" t="str">
        <f>'Hedge 7 | (BM1D)2'!U89</f>
        <v/>
      </c>
      <c r="CF89" s="55"/>
      <c r="CG89" s="55"/>
      <c r="CH89" s="1" t="e">
        <f>IF(AN89="",0,IFERROR(VLOOKUP(AN84&amp;AN85&amp;AN86&amp;AN87&amp;AN88&amp;AN89,General!I:J,2,FALSE),0))+AO88</f>
        <v>#VALUE!</v>
      </c>
      <c r="CI89" s="1">
        <v>-1000</v>
      </c>
      <c r="CJ89" s="1" t="str">
        <f t="shared" si="46"/>
        <v/>
      </c>
      <c r="CK89" s="1" t="str">
        <f t="shared" si="49"/>
        <v/>
      </c>
      <c r="CL89" s="1" t="str">
        <f t="shared" si="50"/>
        <v/>
      </c>
      <c r="CM89" s="1">
        <v>-1000</v>
      </c>
      <c r="CN89" s="1">
        <v>-1000</v>
      </c>
      <c r="CO89" s="1">
        <v>-1000</v>
      </c>
      <c r="CP89" s="1" t="str">
        <f>IF(AH89="","",INDEX($CI$4:$CO$4,MATCH(MAX(CI89:CO89),CI89:CO89,0)))</f>
        <v/>
      </c>
      <c r="CQ89" s="1">
        <v>89</v>
      </c>
      <c r="CR89" s="1">
        <f t="shared" si="61"/>
        <v>84</v>
      </c>
      <c r="CS89" s="4" t="str" cm="1">
        <f t="array" ref="CS89">IFERROR(INDEX($CI$4:$CO$4,_xlfn.AGGREGATE(15,6,COLUMN($CI$4:$CO$4)-COLUMN($CH$1)/($CI$89:$CO$89=MAX($CI$89:$CO$89)),COLUMNS($CO$4:CO4))),"")</f>
        <v>B</v>
      </c>
      <c r="CT89" s="4" t="str" cm="1">
        <f t="array" ref="CT89">IFERROR(INDEX($CI$4:$CO$4,_xlfn.AGGREGATE(15,6,COLUMN($CI$4:$CO$4)-COLUMN($CH$1)/($CI$89:$CO$89=MAX($CI$89:$CO$89)),COLUMNS($CO$4:CP4))),"")</f>
        <v>BD</v>
      </c>
      <c r="CU89" s="4" t="str" cm="1">
        <f t="array" ref="CU89">IFERROR(INDEX($CI$4:$CO$4,_xlfn.AGGREGATE(15,6,COLUMN($CI$4:$CO$4)-COLUMN($CH$1)/($CI$89:$CO$89=MAX($CI$89:$CO$89)),COLUMNS($CO$4:CQ4))),"")</f>
        <v>BN</v>
      </c>
      <c r="CV89" s="4" t="str" cm="1">
        <f t="array" ref="CV89">IFERROR(INDEX($CI$4:$CO$4,_xlfn.AGGREGATE(15,6,COLUMN($CI$4:$CO$4)-COLUMN($CH$1)/($CI$89:$CO$89=MAX($CI$89:$CO$89)),COLUMNS($CO$4:CR4))),"")</f>
        <v>BX</v>
      </c>
      <c r="CW89" s="1" t="str">
        <f t="shared" ca="1" si="54"/>
        <v>BX</v>
      </c>
      <c r="DA89" s="1" t="str">
        <f t="shared" ca="1" si="55"/>
        <v>R</v>
      </c>
      <c r="DB89" s="1" t="str">
        <f t="shared" ca="1" si="59"/>
        <v>BX</v>
      </c>
      <c r="DD89" s="4" t="str">
        <f>IFERROR(VLOOKUP(CS89,General!R:S,2,FALSE),"")</f>
        <v>F</v>
      </c>
      <c r="DE89" s="4" t="str">
        <f>IFERROR(VLOOKUP(CT89,General!R:S,2,FALSE),"")</f>
        <v>BH</v>
      </c>
      <c r="DF89" s="4" t="str">
        <f>IFERROR(VLOOKUP(CU89,General!R:S,2,FALSE),"")</f>
        <v>BR</v>
      </c>
      <c r="DG89" s="4" t="str">
        <f>IFERROR(VLOOKUP(CV89,General!R:S,2,FALSE),"")</f>
        <v>CB</v>
      </c>
      <c r="DH89" s="4">
        <f ca="1">IF(CS89="",-1,COUNTIF(INDIRECT(DD89&amp;$CQ$10):INDIRECT(DD89&amp;CQ89),"Y"))</f>
        <v>2</v>
      </c>
      <c r="DI89" s="4">
        <f ca="1">IF(CT89="",-1,COUNTIF(INDIRECT(DE89&amp;$CQ$10):INDIRECT(DE89&amp;CQ89),"Y"))</f>
        <v>4</v>
      </c>
      <c r="DJ89" s="4">
        <f ca="1">IF(CU89="",-1,COUNTIF(INDIRECT(DF89&amp;$CQ$10):INDIRECT(DF89&amp;CQ89),"Y"))</f>
        <v>5</v>
      </c>
      <c r="DK89" s="4">
        <f ca="1">IF(CV89="",-1,COUNTIF(INDIRECT(DG89&amp;$CQ$10):INDIRECT(DG89&amp;CQ89),"Y"))</f>
        <v>5</v>
      </c>
      <c r="DL89" s="4" t="str" cm="1">
        <f t="array" aca="1" ref="DL89" ca="1">IFERROR(INDEX($CS$89:$CV$89,_xlfn.AGGREGATE(15,6,COLUMN($CS$89:$CV$89)-COLUMN($CR$89)/($DH$89:$DK$89=MAX($DH$89:$DK$89)),COLUMNS($CS$89:CS89))),"")</f>
        <v>BN</v>
      </c>
      <c r="DM89" s="4" t="str" cm="1">
        <f t="array" aca="1" ref="DM89" ca="1">IFERROR(INDEX($CS$89:$CV$89,_xlfn.AGGREGATE(15,6,COLUMN($CS$89:$CV$89)-COLUMN($CR$89)/($DH$89:$DK$89=MAX($DH$89:$DK$89)),COLUMNS($CS$89:CT89))),"")</f>
        <v>BX</v>
      </c>
      <c r="DN89" s="4" t="str" cm="1">
        <f t="array" aca="1" ref="DN89" ca="1">IFERROR(INDEX($CS$89:$CV$89,_xlfn.AGGREGATE(15,6,COLUMN($CS$89:$CV$89)-COLUMN($CR$89)/($DH$89:$DK$89=MAX($DH$89:$DK$89)),COLUMNS($CS$89:CU89))),"")</f>
        <v/>
      </c>
      <c r="DO89" s="4" t="str" cm="1">
        <f t="array" aca="1" ref="DO89" ca="1">IFERROR(INDEX($CS$89:$CV$89,_xlfn.AGGREGATE(15,6,COLUMN($CS$89:$CV$89)-COLUMN($CR$89)/($DH$89:$DK$89=MAX($DH$89:$DK$89)),COLUMNS($CS$89:CV89))),"")</f>
        <v/>
      </c>
      <c r="DP89" s="1">
        <f t="shared" ca="1" si="56"/>
        <v>2</v>
      </c>
      <c r="DQ89" s="75">
        <f t="shared" ca="1" si="57"/>
        <v>0</v>
      </c>
      <c r="DR89" s="4" t="str">
        <f t="shared" ca="1" si="58"/>
        <v>BX</v>
      </c>
      <c r="DS89" s="1" t="str">
        <f t="shared" si="52"/>
        <v>F89</v>
      </c>
    </row>
    <row r="90" spans="1:123" ht="26.25" customHeight="1" thickBot="1">
      <c r="A90" s="1">
        <v>81</v>
      </c>
      <c r="B90" s="35" t="str">
        <f>'H1 | Hedge 1 | (BTC)1'!B90</f>
        <v/>
      </c>
      <c r="C90" s="36" t="str">
        <f>'H1 | Hedge 1 | (BTC)1'!C90</f>
        <v/>
      </c>
      <c r="D90" s="36" t="str">
        <f>'H1 | Hedge 1 | (BTC)1'!H90</f>
        <v/>
      </c>
      <c r="E90" s="36" t="str">
        <f>'H1 | Hedge 1 | (BTC)1'!O90</f>
        <v/>
      </c>
      <c r="F90" s="36" t="str">
        <f>IF(AH90="","",IF('H1 | Hedge 1 | (BTC)1'!X90="W","Y",IF('H1 | Hedge 1 | (BTC)1'!X90="L","N","")))</f>
        <v/>
      </c>
      <c r="G90" s="36" t="str">
        <f>'H1 | Hedge 1 | (BTC)1'!AM90</f>
        <v/>
      </c>
      <c r="H90" s="36" t="str">
        <f>'H1 | Hedge 1 | (BTC)1'!S90</f>
        <v/>
      </c>
      <c r="I90" s="37" t="str">
        <f>'H1 | Hedge 1 | (BTC)1'!U90</f>
        <v/>
      </c>
      <c r="J90" s="55"/>
      <c r="K90" s="55"/>
      <c r="L90" s="35" t="str">
        <f>'H2 | Hedge 2 | (BDC)2'!B90</f>
        <v/>
      </c>
      <c r="M90" s="36" t="str">
        <f>'H2 | Hedge 2 | (BDC)2'!C90</f>
        <v/>
      </c>
      <c r="N90" s="36" t="str">
        <f>'H2 | Hedge 2 | (BDC)2'!H90</f>
        <v/>
      </c>
      <c r="O90" s="36" t="str">
        <f>'H2 | Hedge 2 | (BDC)2'!O90</f>
        <v/>
      </c>
      <c r="P90" s="36" t="str">
        <f>IF(AH90="","",IF('H2 | Hedge 2 | (BDC)2'!X90="W","Y",IF('H2 | Hedge 2 | (BDC)2'!X90="L","N","")))</f>
        <v/>
      </c>
      <c r="Q90" s="36" t="str">
        <f>'H2 | Hedge 2 | (BDC)2'!AM90</f>
        <v/>
      </c>
      <c r="R90" s="36" t="str">
        <f>'H2 | Hedge 2 | (BDC)2'!S90</f>
        <v/>
      </c>
      <c r="S90" s="37" t="str">
        <f>'H2 | Hedge 2 | (BDC)2'!U90</f>
        <v/>
      </c>
      <c r="T90" s="55"/>
      <c r="U90" s="55"/>
      <c r="V90" s="35" t="str">
        <f>'H3 | Hedge 2 | (BDC)1'!B90</f>
        <v/>
      </c>
      <c r="W90" s="36" t="str">
        <f>'H3 | Hedge 2 | (BDC)1'!C90</f>
        <v/>
      </c>
      <c r="X90" s="36" t="str">
        <f>'H3 | Hedge 2 | (BDC)1'!H90</f>
        <v/>
      </c>
      <c r="Y90" s="36" t="str">
        <f>'H3 | Hedge 2 | (BDC)1'!O90</f>
        <v/>
      </c>
      <c r="Z90" s="36" t="str">
        <f>IF(AH90="","",IF('H3 | Hedge 2 | (BDC)1'!X90="W","Y",IF('H3 | Hedge 2 | (BDC)1'!X90="L","N","")))</f>
        <v/>
      </c>
      <c r="AA90" s="36" t="str">
        <f>'H3 | Hedge 2 | (BDC)1'!AM90</f>
        <v/>
      </c>
      <c r="AB90" s="36" t="str">
        <f>'H3 | Hedge 2 | (BDC)1'!S90</f>
        <v/>
      </c>
      <c r="AC90" s="37" t="str">
        <f>'H3 | Hedge 2 | (BDC)1'!U90</f>
        <v/>
      </c>
      <c r="AD90" s="55"/>
      <c r="AE90" s="55"/>
      <c r="AF90" s="55"/>
      <c r="AG90" s="55"/>
      <c r="AH90" s="125"/>
      <c r="AI90" s="107"/>
      <c r="AJ90" s="109" t="str" cm="1">
        <f t="array" aca="1" ref="AJ90" ca="1">IF(AH89="","",INDIRECT(VLOOKUP(DB90,General!X:Y,2,FALSE)&amp;CQ90))</f>
        <v/>
      </c>
      <c r="AK90" s="65" t="str">
        <f t="shared" si="47"/>
        <v/>
      </c>
      <c r="AL90" s="65" t="str">
        <f>IF(AH89="","",VLOOKUP(DB90,General!U:V,2,FALSE))</f>
        <v/>
      </c>
      <c r="AM90" s="66" t="str" cm="1">
        <f t="array" aca="1" ref="AM90" ca="1">IF(AH89="","",INDIRECT(DB90&amp;CQ90))</f>
        <v/>
      </c>
      <c r="AN90" s="36" t="str">
        <f t="shared" si="44"/>
        <v/>
      </c>
      <c r="AO90" s="36" t="str">
        <f t="shared" si="48"/>
        <v/>
      </c>
      <c r="AP90" s="37" t="str">
        <f t="shared" si="45"/>
        <v/>
      </c>
      <c r="AQ90" s="55"/>
      <c r="AR90" s="55"/>
      <c r="AS90" s="55"/>
      <c r="AT90" s="35" t="str">
        <f>'H4 | Hedge 2 | (BDC)3'!B90</f>
        <v/>
      </c>
      <c r="AU90" s="36" t="str">
        <f>'H4 | Hedge 2 | (BDC)3'!C90</f>
        <v/>
      </c>
      <c r="AV90" s="36" t="str">
        <f>'H4 | Hedge 2 | (BDC)3'!H90</f>
        <v/>
      </c>
      <c r="AW90" s="36" t="str">
        <f>'H4 | Hedge 2 | (BDC)3'!O90</f>
        <v/>
      </c>
      <c r="AX90" s="36" t="str">
        <f>IF(AH90="","",IF('H4 | Hedge 2 | (BDC)3'!X90="W","Y",IF('H4 | Hedge 2 | (BDC)3'!X90="L","N","")))</f>
        <v/>
      </c>
      <c r="AY90" s="36" t="str">
        <f>'H4 | Hedge 2 | (BDC)3'!AM90</f>
        <v/>
      </c>
      <c r="AZ90" s="36" t="str">
        <f>'H4 | Hedge 2 | (BDC)3'!S90</f>
        <v/>
      </c>
      <c r="BA90" s="37" t="str">
        <f>'H4 | Hedge 2 | (BDC)3'!U90</f>
        <v/>
      </c>
      <c r="BB90" s="55"/>
      <c r="BC90" s="55"/>
      <c r="BD90" s="35" t="str">
        <f>'H5 | Hedge 1 | (BTC)2'!B90</f>
        <v/>
      </c>
      <c r="BE90" s="36" t="str">
        <f>'H5 | Hedge 1 | (BTC)2'!C90</f>
        <v/>
      </c>
      <c r="BF90" s="36" t="str">
        <f>'H5 | Hedge 1 | (BTC)2'!H90</f>
        <v/>
      </c>
      <c r="BG90" s="36" t="str">
        <f>'H5 | Hedge 1 | (BTC)2'!O90</f>
        <v/>
      </c>
      <c r="BH90" s="36" t="str">
        <f>IF(AH90="","",IF('H5 | Hedge 1 | (BTC)2'!X90="W","Y",IF('H5 | Hedge 1 | (BTC)2'!X90="L","N","")))</f>
        <v/>
      </c>
      <c r="BI90" s="36" t="str">
        <f>'H5 | Hedge 1 | (BTC)2'!AM90</f>
        <v/>
      </c>
      <c r="BJ90" s="36" t="str">
        <f>'H5 | Hedge 1 | (BTC)2'!S90</f>
        <v/>
      </c>
      <c r="BK90" s="37" t="str">
        <f>'H5 | Hedge 1 | (BTC)2'!U90</f>
        <v/>
      </c>
      <c r="BL90" s="55"/>
      <c r="BM90" s="55"/>
      <c r="BN90" s="35" t="str">
        <f>'H6 | Hedge 1 | (BTC)3'!B90</f>
        <v/>
      </c>
      <c r="BO90" s="36" t="str">
        <f>'H6 | Hedge 1 | (BTC)3'!C90</f>
        <v/>
      </c>
      <c r="BP90" s="36" t="str">
        <f>'H6 | Hedge 1 | (BTC)3'!H90</f>
        <v/>
      </c>
      <c r="BQ90" s="36" t="str">
        <f>'H6 | Hedge 1 | (BTC)3'!O90</f>
        <v/>
      </c>
      <c r="BR90" s="36" t="str">
        <f>IF(AH90="","",IF('H6 | Hedge 1 | (BTC)3'!X90="W","Y",IF('H6 | Hedge 1 | (BTC)3'!X90="L","N","")))</f>
        <v/>
      </c>
      <c r="BS90" s="36" t="str">
        <f>'H6 | Hedge 1 | (BTC)3'!AM90</f>
        <v/>
      </c>
      <c r="BT90" s="36" t="str">
        <f>'H6 | Hedge 1 | (BTC)3'!S90</f>
        <v/>
      </c>
      <c r="BU90" s="37" t="str">
        <f>'H6 | Hedge 1 | (BTC)3'!U90</f>
        <v/>
      </c>
      <c r="BV90" s="55"/>
      <c r="BW90" s="55"/>
      <c r="BX90" s="35" t="str">
        <f>'Hedge 7 | (BM1D)2'!B90</f>
        <v/>
      </c>
      <c r="BY90" s="36" t="str">
        <f>'Hedge 7 | (BM1D)2'!C90</f>
        <v/>
      </c>
      <c r="BZ90" s="36" t="str">
        <f>'Hedge 7 | (BM1D)2'!H90</f>
        <v/>
      </c>
      <c r="CA90" s="36" t="str">
        <f>'Hedge 7 | (BM1D)2'!O90</f>
        <v/>
      </c>
      <c r="CB90" s="36" t="str">
        <f>IF(AH90="","",IF('Hedge 7 | (BM1D)2'!X90="W","Y",IF('Hedge 7 | (BM1D)2'!X90="L","N","")))</f>
        <v/>
      </c>
      <c r="CC90" s="36" t="str">
        <f>'Hedge 7 | (BM1D)2'!AM90</f>
        <v/>
      </c>
      <c r="CD90" s="36" t="str">
        <f>'Hedge 7 | (BM1D)2'!S90</f>
        <v/>
      </c>
      <c r="CE90" s="37" t="str">
        <f>'Hedge 7 | (BM1D)2'!U90</f>
        <v/>
      </c>
      <c r="CF90" s="55"/>
      <c r="CG90" s="55"/>
      <c r="CH90" s="1" t="e">
        <f>IF(AN90="",0,IFERROR(VLOOKUP(AN85&amp;AN86&amp;AN87&amp;AN88&amp;AN89&amp;AN90,General!I:J,2,FALSE),0))+AO89</f>
        <v>#VALUE!</v>
      </c>
      <c r="CI90" s="1">
        <v>-1000</v>
      </c>
      <c r="CJ90" s="1" t="str">
        <f t="shared" si="46"/>
        <v/>
      </c>
      <c r="CK90" s="1" t="str">
        <f t="shared" si="49"/>
        <v/>
      </c>
      <c r="CL90" s="1" t="str">
        <f t="shared" si="50"/>
        <v/>
      </c>
      <c r="CM90" s="1">
        <v>-1000</v>
      </c>
      <c r="CN90" s="1">
        <v>-1000</v>
      </c>
      <c r="CO90" s="1">
        <v>-1000</v>
      </c>
      <c r="CP90" s="1" t="str">
        <f t="shared" ref="CP90" ca="1" si="65">CW89</f>
        <v>BX</v>
      </c>
      <c r="CQ90" s="1">
        <v>90</v>
      </c>
      <c r="CR90" s="1">
        <f t="shared" si="61"/>
        <v>85</v>
      </c>
      <c r="CS90" s="4" t="str" cm="1">
        <f t="array" ref="CS90">IFERROR(INDEX($CI$4:$CO$4,_xlfn.AGGREGATE(15,6,COLUMN($CI$4:$CO$4)-COLUMN($CH$1)/($CI$90:$CO$90=MAX($CI$90:$CO$90)),COLUMNS($CO$4:CO4))),"")</f>
        <v>B</v>
      </c>
      <c r="CT90" s="4" t="str" cm="1">
        <f t="array" ref="CT90">IFERROR(INDEX($CI$4:$CO$4,_xlfn.AGGREGATE(15,6,COLUMN($CI$4:$CO$4)-COLUMN($CH$1)/($CI$90:$CO$90=MAX($CI$90:$CO$90)),COLUMNS($CO$4:CP4))),"")</f>
        <v>BD</v>
      </c>
      <c r="CU90" s="4" t="str" cm="1">
        <f t="array" ref="CU90">IFERROR(INDEX($CI$4:$CO$4,_xlfn.AGGREGATE(15,6,COLUMN($CI$4:$CO$4)-COLUMN($CH$1)/($CI$90:$CO$90=MAX($CI$90:$CO$90)),COLUMNS($CO$4:CQ4))),"")</f>
        <v>BN</v>
      </c>
      <c r="CV90" s="4" t="str" cm="1">
        <f t="array" ref="CV90">IFERROR(INDEX($CI$4:$CO$4,_xlfn.AGGREGATE(15,6,COLUMN($CI$4:$CO$4)-COLUMN($CH$1)/($CI$90:$CO$90=MAX($CI$90:$CO$90)),COLUMNS($CO$4:CR4))),"")</f>
        <v>BX</v>
      </c>
      <c r="CW90" s="1" t="str">
        <f t="shared" ca="1" si="54"/>
        <v>BX</v>
      </c>
      <c r="DA90" s="1" t="str">
        <f t="shared" ca="1" si="55"/>
        <v>R</v>
      </c>
      <c r="DB90" s="1" t="str">
        <f t="shared" ca="1" si="59"/>
        <v>BX</v>
      </c>
      <c r="DD90" s="4" t="str">
        <f>IFERROR(VLOOKUP(CS90,General!R:S,2,FALSE),"")</f>
        <v>F</v>
      </c>
      <c r="DE90" s="4" t="str">
        <f>IFERROR(VLOOKUP(CT90,General!R:S,2,FALSE),"")</f>
        <v>BH</v>
      </c>
      <c r="DF90" s="4" t="str">
        <f>IFERROR(VLOOKUP(CU90,General!R:S,2,FALSE),"")</f>
        <v>BR</v>
      </c>
      <c r="DG90" s="4" t="str">
        <f>IFERROR(VLOOKUP(CV90,General!R:S,2,FALSE),"")</f>
        <v>CB</v>
      </c>
      <c r="DH90" s="4">
        <f ca="1">IF(CS90="",-1,COUNTIF(INDIRECT(DD90&amp;$CQ$10):INDIRECT(DD90&amp;CQ90),"Y"))</f>
        <v>2</v>
      </c>
      <c r="DI90" s="4">
        <f ca="1">IF(CT90="",-1,COUNTIF(INDIRECT(DE90&amp;$CQ$10):INDIRECT(DE90&amp;CQ90),"Y"))</f>
        <v>4</v>
      </c>
      <c r="DJ90" s="4">
        <f ca="1">IF(CU90="",-1,COUNTIF(INDIRECT(DF90&amp;$CQ$10):INDIRECT(DF90&amp;CQ90),"Y"))</f>
        <v>5</v>
      </c>
      <c r="DK90" s="4">
        <f ca="1">IF(CV90="",-1,COUNTIF(INDIRECT(DG90&amp;$CQ$10):INDIRECT(DG90&amp;CQ90),"Y"))</f>
        <v>5</v>
      </c>
      <c r="DL90" s="4" t="str" cm="1">
        <f t="array" aca="1" ref="DL90" ca="1">IFERROR(INDEX($CS$90:$CV$90,_xlfn.AGGREGATE(15,6,COLUMN($CS$90:$CV$90)-COLUMN($CR$90)/($DH$90:$DK$90=MAX($DH$90:$DK$90)),COLUMNS($CS$90:CS90))),"")</f>
        <v>BN</v>
      </c>
      <c r="DM90" s="4" t="str" cm="1">
        <f t="array" aca="1" ref="DM90" ca="1">IFERROR(INDEX($CS$90:$CV$90,_xlfn.AGGREGATE(15,6,COLUMN($CS$90:$CV$90)-COLUMN($CR$90)/($DH$90:$DK$90=MAX($DH$90:$DK$90)),COLUMNS($CS$90:CT90))),"")</f>
        <v>BX</v>
      </c>
      <c r="DN90" s="4" t="str" cm="1">
        <f t="array" aca="1" ref="DN90" ca="1">IFERROR(INDEX($CS$90:$CV$90,_xlfn.AGGREGATE(15,6,COLUMN($CS$90:$CV$90)-COLUMN($CR$90)/($DH$90:$DK$90=MAX($DH$90:$DK$90)),COLUMNS($CS$90:CU90))),"")</f>
        <v/>
      </c>
      <c r="DO90" s="4" t="str" cm="1">
        <f t="array" aca="1" ref="DO90" ca="1">IFERROR(INDEX($CS$90:$CV$90,_xlfn.AGGREGATE(15,6,COLUMN($CS$90:$CV$90)-COLUMN($CR$90)/($DH$90:$DK$90=MAX($DH$90:$DK$90)),COLUMNS($CS$90:CV90))),"")</f>
        <v/>
      </c>
      <c r="DP90" s="1">
        <f t="shared" ca="1" si="56"/>
        <v>2</v>
      </c>
      <c r="DQ90" s="75">
        <f t="shared" ca="1" si="57"/>
        <v>0</v>
      </c>
      <c r="DR90" s="4" t="str">
        <f t="shared" ca="1" si="58"/>
        <v>BX</v>
      </c>
      <c r="DS90" s="1" t="str">
        <f t="shared" si="52"/>
        <v>F90</v>
      </c>
    </row>
    <row r="91" spans="1:123" ht="26.25" customHeight="1" thickBot="1">
      <c r="A91" s="1">
        <v>82</v>
      </c>
      <c r="B91" s="38" t="str">
        <f>'H1 | Hedge 1 | (BTC)1'!B91</f>
        <v/>
      </c>
      <c r="C91" s="25" t="str">
        <f>'H1 | Hedge 1 | (BTC)1'!C91</f>
        <v/>
      </c>
      <c r="D91" s="25" t="str">
        <f>'H1 | Hedge 1 | (BTC)1'!H91</f>
        <v/>
      </c>
      <c r="E91" s="25" t="str">
        <f>'H1 | Hedge 1 | (BTC)1'!O91</f>
        <v/>
      </c>
      <c r="F91" s="25" t="str">
        <f>IF(AH91="","",IF('H1 | Hedge 1 | (BTC)1'!X91="W","Y",IF('H1 | Hedge 1 | (BTC)1'!X91="L","N","")))</f>
        <v/>
      </c>
      <c r="G91" s="25" t="str">
        <f>'H1 | Hedge 1 | (BTC)1'!AM91</f>
        <v/>
      </c>
      <c r="H91" s="25" t="str">
        <f>'H1 | Hedge 1 | (BTC)1'!S91</f>
        <v/>
      </c>
      <c r="I91" s="39" t="str">
        <f>'H1 | Hedge 1 | (BTC)1'!U91</f>
        <v/>
      </c>
      <c r="J91" s="55"/>
      <c r="K91" s="55"/>
      <c r="L91" s="38" t="str">
        <f>'H2 | Hedge 2 | (BDC)2'!B91</f>
        <v/>
      </c>
      <c r="M91" s="25" t="str">
        <f>'H2 | Hedge 2 | (BDC)2'!C91</f>
        <v/>
      </c>
      <c r="N91" s="25" t="str">
        <f>'H2 | Hedge 2 | (BDC)2'!H91</f>
        <v/>
      </c>
      <c r="O91" s="25" t="str">
        <f>'H2 | Hedge 2 | (BDC)2'!O91</f>
        <v/>
      </c>
      <c r="P91" s="25" t="str">
        <f>IF(AH91="","",IF('H2 | Hedge 2 | (BDC)2'!X91="W","Y",IF('H2 | Hedge 2 | (BDC)2'!X91="L","N","")))</f>
        <v/>
      </c>
      <c r="Q91" s="25" t="str">
        <f>'H2 | Hedge 2 | (BDC)2'!AM91</f>
        <v/>
      </c>
      <c r="R91" s="25" t="str">
        <f>'H2 | Hedge 2 | (BDC)2'!S91</f>
        <v/>
      </c>
      <c r="S91" s="39" t="str">
        <f>'H2 | Hedge 2 | (BDC)2'!U91</f>
        <v/>
      </c>
      <c r="T91" s="55"/>
      <c r="U91" s="55"/>
      <c r="V91" s="35" t="str">
        <f>'H3 | Hedge 2 | (BDC)1'!B91</f>
        <v/>
      </c>
      <c r="W91" s="36" t="str">
        <f>'H3 | Hedge 2 | (BDC)1'!C91</f>
        <v/>
      </c>
      <c r="X91" s="36" t="str">
        <f>'H3 | Hedge 2 | (BDC)1'!H91</f>
        <v/>
      </c>
      <c r="Y91" s="36" t="str">
        <f>'H3 | Hedge 2 | (BDC)1'!O91</f>
        <v/>
      </c>
      <c r="Z91" s="36" t="str">
        <f>IF(AH91="","",IF('H3 | Hedge 2 | (BDC)1'!X91="W","Y",IF('H3 | Hedge 2 | (BDC)1'!X91="L","N","")))</f>
        <v/>
      </c>
      <c r="AA91" s="36" t="str">
        <f>'H3 | Hedge 2 | (BDC)1'!AM91</f>
        <v/>
      </c>
      <c r="AB91" s="36" t="str">
        <f>'H3 | Hedge 2 | (BDC)1'!S91</f>
        <v/>
      </c>
      <c r="AC91" s="37" t="str">
        <f>'H3 | Hedge 2 | (BDC)1'!U91</f>
        <v/>
      </c>
      <c r="AD91" s="55"/>
      <c r="AE91" s="55"/>
      <c r="AF91" s="55"/>
      <c r="AG91" s="55"/>
      <c r="AH91" s="126"/>
      <c r="AI91" s="107"/>
      <c r="AJ91" s="104" t="str" cm="1">
        <f t="array" aca="1" ref="AJ91" ca="1">IF(AH90="","",INDIRECT(VLOOKUP(DB91,General!X:Y,2,FALSE)&amp;CQ91))</f>
        <v/>
      </c>
      <c r="AK91" s="70" t="str">
        <f t="shared" si="47"/>
        <v/>
      </c>
      <c r="AL91" s="70" t="str">
        <f>IF(AH90="","",VLOOKUP(DB91,General!U:V,2,FALSE))</f>
        <v/>
      </c>
      <c r="AM91" s="64" t="str" cm="1">
        <f t="array" aca="1" ref="AM91" ca="1">IF(AH90="","",INDIRECT(DB91&amp;CQ91))</f>
        <v/>
      </c>
      <c r="AN91" s="25" t="str">
        <f t="shared" si="44"/>
        <v/>
      </c>
      <c r="AO91" s="25" t="str">
        <f t="shared" si="48"/>
        <v/>
      </c>
      <c r="AP91" s="39" t="str">
        <f t="shared" si="45"/>
        <v/>
      </c>
      <c r="AQ91" s="55"/>
      <c r="AR91" s="55"/>
      <c r="AS91" s="55"/>
      <c r="AT91" s="35" t="str">
        <f>'H4 | Hedge 2 | (BDC)3'!B91</f>
        <v/>
      </c>
      <c r="AU91" s="36" t="str">
        <f>'H4 | Hedge 2 | (BDC)3'!C91</f>
        <v/>
      </c>
      <c r="AV91" s="36" t="str">
        <f>'H4 | Hedge 2 | (BDC)3'!H91</f>
        <v/>
      </c>
      <c r="AW91" s="36" t="str">
        <f>'H4 | Hedge 2 | (BDC)3'!O91</f>
        <v/>
      </c>
      <c r="AX91" s="36" t="str">
        <f>IF(AH91="","",IF('H4 | Hedge 2 | (BDC)3'!X91="W","Y",IF('H4 | Hedge 2 | (BDC)3'!X91="L","N","")))</f>
        <v/>
      </c>
      <c r="AY91" s="36" t="str">
        <f>'H4 | Hedge 2 | (BDC)3'!AM91</f>
        <v/>
      </c>
      <c r="AZ91" s="36" t="str">
        <f>'H4 | Hedge 2 | (BDC)3'!S91</f>
        <v/>
      </c>
      <c r="BA91" s="37" t="str">
        <f>'H4 | Hedge 2 | (BDC)3'!U91</f>
        <v/>
      </c>
      <c r="BB91" s="55"/>
      <c r="BC91" s="55"/>
      <c r="BD91" s="35" t="str">
        <f>'H5 | Hedge 1 | (BTC)2'!B91</f>
        <v/>
      </c>
      <c r="BE91" s="36" t="str">
        <f>'H5 | Hedge 1 | (BTC)2'!C91</f>
        <v/>
      </c>
      <c r="BF91" s="36" t="str">
        <f>'H5 | Hedge 1 | (BTC)2'!H91</f>
        <v/>
      </c>
      <c r="BG91" s="36" t="str">
        <f>'H5 | Hedge 1 | (BTC)2'!O91</f>
        <v/>
      </c>
      <c r="BH91" s="36" t="str">
        <f>IF(AH91="","",IF('H5 | Hedge 1 | (BTC)2'!X91="W","Y",IF('H5 | Hedge 1 | (BTC)2'!X91="L","N","")))</f>
        <v/>
      </c>
      <c r="BI91" s="36" t="str">
        <f>'H5 | Hedge 1 | (BTC)2'!AM91</f>
        <v/>
      </c>
      <c r="BJ91" s="36" t="str">
        <f>'H5 | Hedge 1 | (BTC)2'!S91</f>
        <v/>
      </c>
      <c r="BK91" s="37" t="str">
        <f>'H5 | Hedge 1 | (BTC)2'!U91</f>
        <v/>
      </c>
      <c r="BL91" s="55"/>
      <c r="BM91" s="55"/>
      <c r="BN91" s="35" t="str">
        <f>'H6 | Hedge 1 | (BTC)3'!B91</f>
        <v/>
      </c>
      <c r="BO91" s="36" t="str">
        <f>'H6 | Hedge 1 | (BTC)3'!C91</f>
        <v/>
      </c>
      <c r="BP91" s="36" t="str">
        <f>'H6 | Hedge 1 | (BTC)3'!H91</f>
        <v/>
      </c>
      <c r="BQ91" s="36" t="str">
        <f>'H6 | Hedge 1 | (BTC)3'!O91</f>
        <v/>
      </c>
      <c r="BR91" s="36" t="str">
        <f>IF(AH91="","",IF('H6 | Hedge 1 | (BTC)3'!X91="W","Y",IF('H6 | Hedge 1 | (BTC)3'!X91="L","N","")))</f>
        <v/>
      </c>
      <c r="BS91" s="36" t="str">
        <f>'H6 | Hedge 1 | (BTC)3'!AM91</f>
        <v/>
      </c>
      <c r="BT91" s="36" t="str">
        <f>'H6 | Hedge 1 | (BTC)3'!S91</f>
        <v/>
      </c>
      <c r="BU91" s="37" t="str">
        <f>'H6 | Hedge 1 | (BTC)3'!U91</f>
        <v/>
      </c>
      <c r="BV91" s="55"/>
      <c r="BW91" s="55"/>
      <c r="BX91" s="38" t="str">
        <f>'Hedge 7 | (BM1D)2'!B91</f>
        <v/>
      </c>
      <c r="BY91" s="25" t="str">
        <f>'Hedge 7 | (BM1D)2'!C91</f>
        <v/>
      </c>
      <c r="BZ91" s="25" t="str">
        <f>'Hedge 7 | (BM1D)2'!H91</f>
        <v/>
      </c>
      <c r="CA91" s="25" t="str">
        <f>'Hedge 7 | (BM1D)2'!O91</f>
        <v/>
      </c>
      <c r="CB91" s="25" t="str">
        <f>IF(AH91="","",IF('Hedge 7 | (BM1D)2'!X91="W","Y",IF('Hedge 7 | (BM1D)2'!X91="L","N","")))</f>
        <v/>
      </c>
      <c r="CC91" s="25" t="str">
        <f>'Hedge 7 | (BM1D)2'!AM91</f>
        <v/>
      </c>
      <c r="CD91" s="25" t="str">
        <f>'Hedge 7 | (BM1D)2'!S91</f>
        <v/>
      </c>
      <c r="CE91" s="39" t="str">
        <f>'Hedge 7 | (BM1D)2'!U91</f>
        <v/>
      </c>
      <c r="CF91" s="55"/>
      <c r="CG91" s="55"/>
      <c r="CH91" s="1" t="e">
        <f>IF(AN91="",0,IFERROR(VLOOKUP(AN86&amp;AN87&amp;AN88&amp;AN89&amp;AN90&amp;AN91,General!I:J,2,FALSE),0))+AO90</f>
        <v>#VALUE!</v>
      </c>
      <c r="CI91" s="1">
        <v>-1000</v>
      </c>
      <c r="CJ91" s="1" t="str">
        <f t="shared" si="46"/>
        <v/>
      </c>
      <c r="CK91" s="1" t="str">
        <f t="shared" si="49"/>
        <v/>
      </c>
      <c r="CL91" s="1" t="str">
        <f t="shared" si="50"/>
        <v/>
      </c>
      <c r="CM91" s="1">
        <v>-1000</v>
      </c>
      <c r="CN91" s="1">
        <v>-1000</v>
      </c>
      <c r="CO91" s="1">
        <v>-1000</v>
      </c>
      <c r="CP91" s="1" t="str">
        <f t="shared" ref="CP91:CP93" ca="1" si="66">CP90</f>
        <v>BX</v>
      </c>
      <c r="CQ91" s="1">
        <v>91</v>
      </c>
      <c r="CR91" s="1">
        <f t="shared" si="61"/>
        <v>86</v>
      </c>
      <c r="CS91" s="4" t="str" cm="1">
        <f t="array" ref="CS91">IFERROR(INDEX($CI$4:$CO$4,_xlfn.AGGREGATE(15,6,COLUMN($CI$4:$CO$4)-COLUMN($CH$1)/($CI$91:$CO$91=MAX($CI$91:$CO$91)),COLUMNS($CO$4:CO4))),"")</f>
        <v>B</v>
      </c>
      <c r="CT91" s="4" t="str" cm="1">
        <f t="array" ref="CT91">IFERROR(INDEX($CI$4:$CO$4,_xlfn.AGGREGATE(15,6,COLUMN($CI$4:$CO$4)-COLUMN($CH$1)/($CI$91:$CO$91=MAX($CI$91:$CO$91)),COLUMNS($CO$4:CP4))),"")</f>
        <v>BD</v>
      </c>
      <c r="CU91" s="4" t="str" cm="1">
        <f t="array" ref="CU91">IFERROR(INDEX($CI$4:$CO$4,_xlfn.AGGREGATE(15,6,COLUMN($CI$4:$CO$4)-COLUMN($CH$1)/($CI$91:$CO$91=MAX($CI$91:$CO$91)),COLUMNS($CO$4:CQ4))),"")</f>
        <v>BN</v>
      </c>
      <c r="CV91" s="4" t="str" cm="1">
        <f t="array" ref="CV91">IFERROR(INDEX($CI$4:$CO$4,_xlfn.AGGREGATE(15,6,COLUMN($CI$4:$CO$4)-COLUMN($CH$1)/($CI$91:$CO$91=MAX($CI$91:$CO$91)),COLUMNS($CO$4:CR4))),"")</f>
        <v>BX</v>
      </c>
      <c r="CW91" s="1" t="str">
        <f t="shared" ca="1" si="54"/>
        <v>BX</v>
      </c>
      <c r="DA91" s="1" t="str">
        <f t="shared" ca="1" si="55"/>
        <v>R</v>
      </c>
      <c r="DB91" s="1" t="str">
        <f t="shared" ca="1" si="59"/>
        <v>BX</v>
      </c>
      <c r="DC91" s="1">
        <f>IF(DC86=4,1,DC86+1)</f>
        <v>1</v>
      </c>
      <c r="DD91" s="4" t="str">
        <f>IFERROR(VLOOKUP(CS91,General!R:S,2,FALSE),"")</f>
        <v>F</v>
      </c>
      <c r="DE91" s="4" t="str">
        <f>IFERROR(VLOOKUP(CT91,General!R:S,2,FALSE),"")</f>
        <v>BH</v>
      </c>
      <c r="DF91" s="4" t="str">
        <f>IFERROR(VLOOKUP(CU91,General!R:S,2,FALSE),"")</f>
        <v>BR</v>
      </c>
      <c r="DG91" s="4" t="str">
        <f>IFERROR(VLOOKUP(CV91,General!R:S,2,FALSE),"")</f>
        <v>CB</v>
      </c>
      <c r="DH91" s="4">
        <f ca="1">IF(CS91="",-1,COUNTIF(INDIRECT(DD91&amp;$CQ$10):INDIRECT(DD91&amp;CQ91),"Y"))</f>
        <v>2</v>
      </c>
      <c r="DI91" s="4">
        <f ca="1">IF(CT91="",-1,COUNTIF(INDIRECT(DE91&amp;$CQ$10):INDIRECT(DE91&amp;CQ91),"Y"))</f>
        <v>4</v>
      </c>
      <c r="DJ91" s="4">
        <f ca="1">IF(CU91="",-1,COUNTIF(INDIRECT(DF91&amp;$CQ$10):INDIRECT(DF91&amp;CQ91),"Y"))</f>
        <v>5</v>
      </c>
      <c r="DK91" s="4">
        <f ca="1">IF(CV91="",-1,COUNTIF(INDIRECT(DG91&amp;$CQ$10):INDIRECT(DG91&amp;CQ91),"Y"))</f>
        <v>5</v>
      </c>
      <c r="DL91" s="4" t="str" cm="1">
        <f t="array" aca="1" ref="DL91" ca="1">IFERROR(INDEX($CS$91:$CV$91,_xlfn.AGGREGATE(15,6,COLUMN($CS$91:$CV$91)-COLUMN($CR$91)/($DH$91:$DK$91=MAX($DH$91:$DK$91)),COLUMNS($CS$91:CS91))),"")</f>
        <v>BN</v>
      </c>
      <c r="DM91" s="4" t="str" cm="1">
        <f t="array" aca="1" ref="DM91" ca="1">IFERROR(INDEX($CS$91:$CV$91,_xlfn.AGGREGATE(15,6,COLUMN($CS$91:$CV$91)-COLUMN($CR$91)/($DH$91:$DK$91=MAX($DH$91:$DK$91)),COLUMNS($CS$91:CT91))),"")</f>
        <v>BX</v>
      </c>
      <c r="DN91" s="4" t="str" cm="1">
        <f t="array" aca="1" ref="DN91" ca="1">IFERROR(INDEX($CS$91:$CV$91,_xlfn.AGGREGATE(15,6,COLUMN($CS$91:$CV$91)-COLUMN($CR$91)/($DH$91:$DK$91=MAX($DH$91:$DK$91)),COLUMNS($CS$91:CU91))),"")</f>
        <v/>
      </c>
      <c r="DO91" s="4" t="str" cm="1">
        <f t="array" aca="1" ref="DO91" ca="1">IFERROR(INDEX($CS$91:$CV$91,_xlfn.AGGREGATE(15,6,COLUMN($CS$91:$CV$91)-COLUMN($CR$91)/($DH$91:$DK$91=MAX($DH$91:$DK$91)),COLUMNS($CS$91:CV91))),"")</f>
        <v/>
      </c>
      <c r="DP91" s="1">
        <f t="shared" ca="1" si="56"/>
        <v>2</v>
      </c>
      <c r="DQ91" s="75">
        <f t="shared" ca="1" si="57"/>
        <v>1</v>
      </c>
      <c r="DR91" s="4" t="str">
        <f t="shared" ca="1" si="58"/>
        <v>BX</v>
      </c>
      <c r="DS91" s="1" t="str">
        <f t="shared" si="52"/>
        <v>F91</v>
      </c>
    </row>
    <row r="92" spans="1:123" ht="26.25" customHeight="1" thickBot="1">
      <c r="A92" s="1">
        <v>83</v>
      </c>
      <c r="B92" s="38" t="str">
        <f>'H1 | Hedge 1 | (BTC)1'!B92</f>
        <v/>
      </c>
      <c r="C92" s="25" t="str">
        <f>'H1 | Hedge 1 | (BTC)1'!C92</f>
        <v/>
      </c>
      <c r="D92" s="25" t="str">
        <f>'H1 | Hedge 1 | (BTC)1'!H92</f>
        <v/>
      </c>
      <c r="E92" s="25" t="str">
        <f>'H1 | Hedge 1 | (BTC)1'!O92</f>
        <v/>
      </c>
      <c r="F92" s="25" t="str">
        <f>IF(AH92="","",IF('H1 | Hedge 1 | (BTC)1'!X92="W","Y",IF('H1 | Hedge 1 | (BTC)1'!X92="L","N","")))</f>
        <v/>
      </c>
      <c r="G92" s="25" t="str">
        <f>'H1 | Hedge 1 | (BTC)1'!AM92</f>
        <v/>
      </c>
      <c r="H92" s="25" t="str">
        <f>'H1 | Hedge 1 | (BTC)1'!S92</f>
        <v/>
      </c>
      <c r="I92" s="39" t="str">
        <f>'H1 | Hedge 1 | (BTC)1'!U92</f>
        <v/>
      </c>
      <c r="J92" s="55"/>
      <c r="K92" s="55"/>
      <c r="L92" s="38" t="str">
        <f>'H2 | Hedge 2 | (BDC)2'!B92</f>
        <v/>
      </c>
      <c r="M92" s="25" t="str">
        <f>'H2 | Hedge 2 | (BDC)2'!C92</f>
        <v/>
      </c>
      <c r="N92" s="25" t="str">
        <f>'H2 | Hedge 2 | (BDC)2'!H92</f>
        <v/>
      </c>
      <c r="O92" s="25" t="str">
        <f>'H2 | Hedge 2 | (BDC)2'!O92</f>
        <v/>
      </c>
      <c r="P92" s="25" t="str">
        <f>IF(AH92="","",IF('H2 | Hedge 2 | (BDC)2'!X92="W","Y",IF('H2 | Hedge 2 | (BDC)2'!X92="L","N","")))</f>
        <v/>
      </c>
      <c r="Q92" s="25" t="str">
        <f>'H2 | Hedge 2 | (BDC)2'!AM92</f>
        <v/>
      </c>
      <c r="R92" s="25" t="str">
        <f>'H2 | Hedge 2 | (BDC)2'!S92</f>
        <v/>
      </c>
      <c r="S92" s="39" t="str">
        <f>'H2 | Hedge 2 | (BDC)2'!U92</f>
        <v/>
      </c>
      <c r="T92" s="55"/>
      <c r="U92" s="55"/>
      <c r="V92" s="35" t="str">
        <f>'H3 | Hedge 2 | (BDC)1'!B92</f>
        <v/>
      </c>
      <c r="W92" s="36" t="str">
        <f>'H3 | Hedge 2 | (BDC)1'!C92</f>
        <v/>
      </c>
      <c r="X92" s="36" t="str">
        <f>'H3 | Hedge 2 | (BDC)1'!H92</f>
        <v/>
      </c>
      <c r="Y92" s="36" t="str">
        <f>'H3 | Hedge 2 | (BDC)1'!O92</f>
        <v/>
      </c>
      <c r="Z92" s="36" t="str">
        <f>IF(AH92="","",IF('H3 | Hedge 2 | (BDC)1'!X92="W","Y",IF('H3 | Hedge 2 | (BDC)1'!X92="L","N","")))</f>
        <v/>
      </c>
      <c r="AA92" s="36" t="str">
        <f>'H3 | Hedge 2 | (BDC)1'!AM92</f>
        <v/>
      </c>
      <c r="AB92" s="36" t="str">
        <f>'H3 | Hedge 2 | (BDC)1'!S92</f>
        <v/>
      </c>
      <c r="AC92" s="37" t="str">
        <f>'H3 | Hedge 2 | (BDC)1'!U92</f>
        <v/>
      </c>
      <c r="AD92" s="55"/>
      <c r="AE92" s="55"/>
      <c r="AF92" s="55"/>
      <c r="AG92" s="55"/>
      <c r="AH92" s="126"/>
      <c r="AI92" s="107"/>
      <c r="AJ92" s="104" t="str" cm="1">
        <f t="array" aca="1" ref="AJ92" ca="1">IF(AH91="","",INDIRECT(VLOOKUP(DB92,General!X:Y,2,FALSE)&amp;CQ92))</f>
        <v/>
      </c>
      <c r="AK92" s="70" t="str">
        <f t="shared" si="47"/>
        <v/>
      </c>
      <c r="AL92" s="70" t="str">
        <f>IF(AH91="","",VLOOKUP(DB92,General!U:V,2,FALSE))</f>
        <v/>
      </c>
      <c r="AM92" s="64" t="str" cm="1">
        <f t="array" aca="1" ref="AM92" ca="1">IF(AH91="","",INDIRECT(DB92&amp;CQ92))</f>
        <v/>
      </c>
      <c r="AN92" s="25" t="str">
        <f t="shared" si="44"/>
        <v/>
      </c>
      <c r="AO92" s="25" t="str">
        <f t="shared" si="48"/>
        <v/>
      </c>
      <c r="AP92" s="39" t="str">
        <f t="shared" si="45"/>
        <v/>
      </c>
      <c r="AQ92" s="55"/>
      <c r="AR92" s="55"/>
      <c r="AS92" s="55"/>
      <c r="AT92" s="35" t="str">
        <f>'H4 | Hedge 2 | (BDC)3'!B92</f>
        <v/>
      </c>
      <c r="AU92" s="36" t="str">
        <f>'H4 | Hedge 2 | (BDC)3'!C92</f>
        <v/>
      </c>
      <c r="AV92" s="36" t="str">
        <f>'H4 | Hedge 2 | (BDC)3'!H92</f>
        <v/>
      </c>
      <c r="AW92" s="36" t="str">
        <f>'H4 | Hedge 2 | (BDC)3'!O92</f>
        <v/>
      </c>
      <c r="AX92" s="36" t="str">
        <f>IF(AH92="","",IF('H4 | Hedge 2 | (BDC)3'!X92="W","Y",IF('H4 | Hedge 2 | (BDC)3'!X92="L","N","")))</f>
        <v/>
      </c>
      <c r="AY92" s="36" t="str">
        <f>'H4 | Hedge 2 | (BDC)3'!AM92</f>
        <v/>
      </c>
      <c r="AZ92" s="36" t="str">
        <f>'H4 | Hedge 2 | (BDC)3'!S92</f>
        <v/>
      </c>
      <c r="BA92" s="37" t="str">
        <f>'H4 | Hedge 2 | (BDC)3'!U92</f>
        <v/>
      </c>
      <c r="BB92" s="55"/>
      <c r="BC92" s="55"/>
      <c r="BD92" s="35" t="str">
        <f>'H5 | Hedge 1 | (BTC)2'!B92</f>
        <v/>
      </c>
      <c r="BE92" s="36" t="str">
        <f>'H5 | Hedge 1 | (BTC)2'!C92</f>
        <v/>
      </c>
      <c r="BF92" s="36" t="str">
        <f>'H5 | Hedge 1 | (BTC)2'!H92</f>
        <v/>
      </c>
      <c r="BG92" s="36" t="str">
        <f>'H5 | Hedge 1 | (BTC)2'!O92</f>
        <v/>
      </c>
      <c r="BH92" s="36" t="str">
        <f>IF(AH92="","",IF('H5 | Hedge 1 | (BTC)2'!X92="W","Y",IF('H5 | Hedge 1 | (BTC)2'!X92="L","N","")))</f>
        <v/>
      </c>
      <c r="BI92" s="36" t="str">
        <f>'H5 | Hedge 1 | (BTC)2'!AM92</f>
        <v/>
      </c>
      <c r="BJ92" s="36" t="str">
        <f>'H5 | Hedge 1 | (BTC)2'!S92</f>
        <v/>
      </c>
      <c r="BK92" s="37" t="str">
        <f>'H5 | Hedge 1 | (BTC)2'!U92</f>
        <v/>
      </c>
      <c r="BL92" s="55"/>
      <c r="BM92" s="55"/>
      <c r="BN92" s="35" t="str">
        <f>'H6 | Hedge 1 | (BTC)3'!B92</f>
        <v/>
      </c>
      <c r="BO92" s="36" t="str">
        <f>'H6 | Hedge 1 | (BTC)3'!C92</f>
        <v/>
      </c>
      <c r="BP92" s="36" t="str">
        <f>'H6 | Hedge 1 | (BTC)3'!H92</f>
        <v/>
      </c>
      <c r="BQ92" s="36" t="str">
        <f>'H6 | Hedge 1 | (BTC)3'!O92</f>
        <v/>
      </c>
      <c r="BR92" s="36" t="str">
        <f>IF(AH92="","",IF('H6 | Hedge 1 | (BTC)3'!X92="W","Y",IF('H6 | Hedge 1 | (BTC)3'!X92="L","N","")))</f>
        <v/>
      </c>
      <c r="BS92" s="36" t="str">
        <f>'H6 | Hedge 1 | (BTC)3'!AM92</f>
        <v/>
      </c>
      <c r="BT92" s="36" t="str">
        <f>'H6 | Hedge 1 | (BTC)3'!S92</f>
        <v/>
      </c>
      <c r="BU92" s="37" t="str">
        <f>'H6 | Hedge 1 | (BTC)3'!U92</f>
        <v/>
      </c>
      <c r="BV92" s="55"/>
      <c r="BW92" s="55"/>
      <c r="BX92" s="38" t="str">
        <f>'Hedge 7 | (BM1D)2'!B92</f>
        <v/>
      </c>
      <c r="BY92" s="25" t="str">
        <f>'Hedge 7 | (BM1D)2'!C92</f>
        <v/>
      </c>
      <c r="BZ92" s="25" t="str">
        <f>'Hedge 7 | (BM1D)2'!H92</f>
        <v/>
      </c>
      <c r="CA92" s="25" t="str">
        <f>'Hedge 7 | (BM1D)2'!O92</f>
        <v/>
      </c>
      <c r="CB92" s="25" t="str">
        <f>IF(AH92="","",IF('Hedge 7 | (BM1D)2'!X92="W","Y",IF('Hedge 7 | (BM1D)2'!X92="L","N","")))</f>
        <v/>
      </c>
      <c r="CC92" s="25" t="str">
        <f>'Hedge 7 | (BM1D)2'!AM92</f>
        <v/>
      </c>
      <c r="CD92" s="25" t="str">
        <f>'Hedge 7 | (BM1D)2'!S92</f>
        <v/>
      </c>
      <c r="CE92" s="39" t="str">
        <f>'Hedge 7 | (BM1D)2'!U92</f>
        <v/>
      </c>
      <c r="CF92" s="55"/>
      <c r="CG92" s="55"/>
      <c r="CH92" s="1" t="e">
        <f>IF(AN92="",0,IFERROR(VLOOKUP(AN87&amp;AN88&amp;AN89&amp;AN90&amp;AN91&amp;AN92,General!I:J,2,FALSE),0))+AO91</f>
        <v>#VALUE!</v>
      </c>
      <c r="CI92" s="1">
        <v>-1000</v>
      </c>
      <c r="CJ92" s="1" t="str">
        <f t="shared" si="46"/>
        <v/>
      </c>
      <c r="CK92" s="1" t="str">
        <f t="shared" si="49"/>
        <v/>
      </c>
      <c r="CL92" s="1" t="str">
        <f t="shared" si="50"/>
        <v/>
      </c>
      <c r="CM92" s="1">
        <v>-1000</v>
      </c>
      <c r="CN92" s="1">
        <v>-1000</v>
      </c>
      <c r="CO92" s="1">
        <v>-1000</v>
      </c>
      <c r="CP92" s="1" t="str">
        <f t="shared" ca="1" si="66"/>
        <v>BX</v>
      </c>
      <c r="CQ92" s="1">
        <v>92</v>
      </c>
      <c r="CR92" s="1">
        <f t="shared" si="61"/>
        <v>87</v>
      </c>
      <c r="CS92" s="4" t="str" cm="1">
        <f t="array" ref="CS92">IFERROR(INDEX($CI$4:$CO$4,_xlfn.AGGREGATE(15,6,COLUMN($CI$4:$CO$4)-COLUMN($CH$1)/($CI$92:$CO$92=MAX($CI$92:$CO$92)),COLUMNS($CO$4:CO4))),"")</f>
        <v>B</v>
      </c>
      <c r="CT92" s="4" t="str" cm="1">
        <f t="array" ref="CT92">IFERROR(INDEX($CI$4:$CO$4,_xlfn.AGGREGATE(15,6,COLUMN($CI$4:$CO$4)-COLUMN($CH$1)/($CI$92:$CO$92=MAX($CI$92:$CO$92)),COLUMNS($CO$4:CP4))),"")</f>
        <v>BD</v>
      </c>
      <c r="CU92" s="4" t="str" cm="1">
        <f t="array" ref="CU92">IFERROR(INDEX($CI$4:$CO$4,_xlfn.AGGREGATE(15,6,COLUMN($CI$4:$CO$4)-COLUMN($CH$1)/($CI$92:$CO$92=MAX($CI$92:$CO$92)),COLUMNS($CO$4:CQ4))),"")</f>
        <v>BN</v>
      </c>
      <c r="CV92" s="4" t="str" cm="1">
        <f t="array" ref="CV92">IFERROR(INDEX($CI$4:$CO$4,_xlfn.AGGREGATE(15,6,COLUMN($CI$4:$CO$4)-COLUMN($CH$1)/($CI$92:$CO$92=MAX($CI$92:$CO$92)),COLUMNS($CO$4:CR4))),"")</f>
        <v>BX</v>
      </c>
      <c r="CW92" s="1" t="str">
        <f t="shared" ca="1" si="54"/>
        <v>BX</v>
      </c>
      <c r="DA92" s="1" t="str">
        <f t="shared" ca="1" si="55"/>
        <v>R</v>
      </c>
      <c r="DB92" s="1" t="str">
        <f t="shared" ca="1" si="59"/>
        <v>BX</v>
      </c>
      <c r="DD92" s="4" t="str">
        <f>IFERROR(VLOOKUP(CS92,General!R:S,2,FALSE),"")</f>
        <v>F</v>
      </c>
      <c r="DE92" s="4" t="str">
        <f>IFERROR(VLOOKUP(CT92,General!R:S,2,FALSE),"")</f>
        <v>BH</v>
      </c>
      <c r="DF92" s="4" t="str">
        <f>IFERROR(VLOOKUP(CU92,General!R:S,2,FALSE),"")</f>
        <v>BR</v>
      </c>
      <c r="DG92" s="4" t="str">
        <f>IFERROR(VLOOKUP(CV92,General!R:S,2,FALSE),"")</f>
        <v>CB</v>
      </c>
      <c r="DH92" s="4">
        <f ca="1">IF(CS92="",-1,COUNTIF(INDIRECT(DD92&amp;$CQ$10):INDIRECT(DD92&amp;CQ92),"Y"))</f>
        <v>2</v>
      </c>
      <c r="DI92" s="4">
        <f ca="1">IF(CT92="",-1,COUNTIF(INDIRECT(DE92&amp;$CQ$10):INDIRECT(DE92&amp;CQ92),"Y"))</f>
        <v>4</v>
      </c>
      <c r="DJ92" s="4">
        <f ca="1">IF(CU92="",-1,COUNTIF(INDIRECT(DF92&amp;$CQ$10):INDIRECT(DF92&amp;CQ92),"Y"))</f>
        <v>5</v>
      </c>
      <c r="DK92" s="4">
        <f ca="1">IF(CV92="",-1,COUNTIF(INDIRECT(DG92&amp;$CQ$10):INDIRECT(DG92&amp;CQ92),"Y"))</f>
        <v>5</v>
      </c>
      <c r="DL92" s="4" t="str" cm="1">
        <f t="array" aca="1" ref="DL92" ca="1">IFERROR(INDEX($CS$92:$CV$92,_xlfn.AGGREGATE(15,6,COLUMN($CS$92:$CV$92)-COLUMN($CR$92)/($DH$92:$DK$92=MAX($DH$92:$DK$92)),COLUMNS($CS$92:CS92))),"")</f>
        <v>BN</v>
      </c>
      <c r="DM92" s="4" t="str" cm="1">
        <f t="array" aca="1" ref="DM92" ca="1">IFERROR(INDEX($CS$92:$CV$92,_xlfn.AGGREGATE(15,6,COLUMN($CS$92:$CV$92)-COLUMN($CR$92)/($DH$92:$DK$92=MAX($DH$92:$DK$92)),COLUMNS($CS$92:CT92))),"")</f>
        <v>BX</v>
      </c>
      <c r="DN92" s="4" t="str" cm="1">
        <f t="array" aca="1" ref="DN92" ca="1">IFERROR(INDEX($CS$92:$CV$92,_xlfn.AGGREGATE(15,6,COLUMN($CS$92:$CV$92)-COLUMN($CR$92)/($DH$92:$DK$92=MAX($DH$92:$DK$92)),COLUMNS($CS$92:CU92))),"")</f>
        <v/>
      </c>
      <c r="DO92" s="4" t="str" cm="1">
        <f t="array" aca="1" ref="DO92" ca="1">IFERROR(INDEX($CS$92:$CV$92,_xlfn.AGGREGATE(15,6,COLUMN($CS$92:$CV$92)-COLUMN($CR$92)/($DH$92:$DK$92=MAX($DH$92:$DK$92)),COLUMNS($CS$92:CV92))),"")</f>
        <v/>
      </c>
      <c r="DP92" s="1">
        <f t="shared" ca="1" si="56"/>
        <v>2</v>
      </c>
      <c r="DQ92" s="75">
        <f t="shared" ca="1" si="57"/>
        <v>0</v>
      </c>
      <c r="DR92" s="4" t="str">
        <f t="shared" ca="1" si="58"/>
        <v>BX</v>
      </c>
      <c r="DS92" s="1" t="str">
        <f t="shared" si="52"/>
        <v>F92</v>
      </c>
    </row>
    <row r="93" spans="1:123" ht="26.25" customHeight="1" thickBot="1">
      <c r="A93" s="1">
        <v>84</v>
      </c>
      <c r="B93" s="38" t="str">
        <f>'H1 | Hedge 1 | (BTC)1'!B93</f>
        <v/>
      </c>
      <c r="C93" s="25" t="str">
        <f>'H1 | Hedge 1 | (BTC)1'!C93</f>
        <v/>
      </c>
      <c r="D93" s="25" t="str">
        <f>'H1 | Hedge 1 | (BTC)1'!H93</f>
        <v/>
      </c>
      <c r="E93" s="25" t="str">
        <f>'H1 | Hedge 1 | (BTC)1'!O93</f>
        <v/>
      </c>
      <c r="F93" s="25" t="str">
        <f>IF(AH93="","",IF('H1 | Hedge 1 | (BTC)1'!X93="W","Y",IF('H1 | Hedge 1 | (BTC)1'!X93="L","N","")))</f>
        <v/>
      </c>
      <c r="G93" s="25" t="str">
        <f>'H1 | Hedge 1 | (BTC)1'!AM93</f>
        <v/>
      </c>
      <c r="H93" s="25" t="str">
        <f>'H1 | Hedge 1 | (BTC)1'!S93</f>
        <v/>
      </c>
      <c r="I93" s="39" t="str">
        <f>'H1 | Hedge 1 | (BTC)1'!U93</f>
        <v/>
      </c>
      <c r="J93" s="55"/>
      <c r="K93" s="55"/>
      <c r="L93" s="38" t="str">
        <f>'H2 | Hedge 2 | (BDC)2'!B93</f>
        <v/>
      </c>
      <c r="M93" s="25" t="str">
        <f>'H2 | Hedge 2 | (BDC)2'!C93</f>
        <v/>
      </c>
      <c r="N93" s="25" t="str">
        <f>'H2 | Hedge 2 | (BDC)2'!H93</f>
        <v/>
      </c>
      <c r="O93" s="25" t="str">
        <f>'H2 | Hedge 2 | (BDC)2'!O93</f>
        <v/>
      </c>
      <c r="P93" s="25" t="str">
        <f>IF(AH93="","",IF('H2 | Hedge 2 | (BDC)2'!X93="W","Y",IF('H2 | Hedge 2 | (BDC)2'!X93="L","N","")))</f>
        <v/>
      </c>
      <c r="Q93" s="25" t="str">
        <f>'H2 | Hedge 2 | (BDC)2'!AM93</f>
        <v/>
      </c>
      <c r="R93" s="25" t="str">
        <f>'H2 | Hedge 2 | (BDC)2'!S93</f>
        <v/>
      </c>
      <c r="S93" s="39" t="str">
        <f>'H2 | Hedge 2 | (BDC)2'!U93</f>
        <v/>
      </c>
      <c r="T93" s="55"/>
      <c r="U93" s="55"/>
      <c r="V93" s="35" t="str">
        <f>'H3 | Hedge 2 | (BDC)1'!B93</f>
        <v/>
      </c>
      <c r="W93" s="36" t="str">
        <f>'H3 | Hedge 2 | (BDC)1'!C93</f>
        <v/>
      </c>
      <c r="X93" s="36" t="str">
        <f>'H3 | Hedge 2 | (BDC)1'!H93</f>
        <v/>
      </c>
      <c r="Y93" s="36" t="str">
        <f>'H3 | Hedge 2 | (BDC)1'!O93</f>
        <v/>
      </c>
      <c r="Z93" s="36" t="str">
        <f>IF(AH93="","",IF('H3 | Hedge 2 | (BDC)1'!X93="W","Y",IF('H3 | Hedge 2 | (BDC)1'!X93="L","N","")))</f>
        <v/>
      </c>
      <c r="AA93" s="36" t="str">
        <f>'H3 | Hedge 2 | (BDC)1'!AM93</f>
        <v/>
      </c>
      <c r="AB93" s="36" t="str">
        <f>'H3 | Hedge 2 | (BDC)1'!S93</f>
        <v/>
      </c>
      <c r="AC93" s="37" t="str">
        <f>'H3 | Hedge 2 | (BDC)1'!U93</f>
        <v/>
      </c>
      <c r="AD93" s="55"/>
      <c r="AE93" s="55"/>
      <c r="AF93" s="55"/>
      <c r="AG93" s="55"/>
      <c r="AH93" s="126"/>
      <c r="AI93" s="107"/>
      <c r="AJ93" s="104" t="str" cm="1">
        <f t="array" aca="1" ref="AJ93" ca="1">IF(AH92="","",INDIRECT(VLOOKUP(DB93,General!X:Y,2,FALSE)&amp;CQ93))</f>
        <v/>
      </c>
      <c r="AK93" s="70" t="str">
        <f t="shared" si="47"/>
        <v/>
      </c>
      <c r="AL93" s="70" t="str">
        <f>IF(AH92="","",VLOOKUP(DB93,General!U:V,2,FALSE))</f>
        <v/>
      </c>
      <c r="AM93" s="64" t="str" cm="1">
        <f t="array" aca="1" ref="AM93" ca="1">IF(AH92="","",INDIRECT(DB93&amp;CQ93))</f>
        <v/>
      </c>
      <c r="AN93" s="25" t="str">
        <f t="shared" si="44"/>
        <v/>
      </c>
      <c r="AO93" s="25" t="str">
        <f t="shared" si="48"/>
        <v/>
      </c>
      <c r="AP93" s="39" t="str">
        <f t="shared" si="45"/>
        <v/>
      </c>
      <c r="AQ93" s="55"/>
      <c r="AR93" s="55"/>
      <c r="AS93" s="55"/>
      <c r="AT93" s="35" t="str">
        <f>'H4 | Hedge 2 | (BDC)3'!B93</f>
        <v/>
      </c>
      <c r="AU93" s="36" t="str">
        <f>'H4 | Hedge 2 | (BDC)3'!C93</f>
        <v/>
      </c>
      <c r="AV93" s="36" t="str">
        <f>'H4 | Hedge 2 | (BDC)3'!H93</f>
        <v/>
      </c>
      <c r="AW93" s="36" t="str">
        <f>'H4 | Hedge 2 | (BDC)3'!O93</f>
        <v/>
      </c>
      <c r="AX93" s="36" t="str">
        <f>IF(AH93="","",IF('H4 | Hedge 2 | (BDC)3'!X93="W","Y",IF('H4 | Hedge 2 | (BDC)3'!X93="L","N","")))</f>
        <v/>
      </c>
      <c r="AY93" s="36" t="str">
        <f>'H4 | Hedge 2 | (BDC)3'!AM93</f>
        <v/>
      </c>
      <c r="AZ93" s="36" t="str">
        <f>'H4 | Hedge 2 | (BDC)3'!S93</f>
        <v/>
      </c>
      <c r="BA93" s="37" t="str">
        <f>'H4 | Hedge 2 | (BDC)3'!U93</f>
        <v/>
      </c>
      <c r="BB93" s="55"/>
      <c r="BC93" s="55"/>
      <c r="BD93" s="35" t="str">
        <f>'H5 | Hedge 1 | (BTC)2'!B93</f>
        <v/>
      </c>
      <c r="BE93" s="36" t="str">
        <f>'H5 | Hedge 1 | (BTC)2'!C93</f>
        <v/>
      </c>
      <c r="BF93" s="36" t="str">
        <f>'H5 | Hedge 1 | (BTC)2'!H93</f>
        <v/>
      </c>
      <c r="BG93" s="36" t="str">
        <f>'H5 | Hedge 1 | (BTC)2'!O93</f>
        <v/>
      </c>
      <c r="BH93" s="36" t="str">
        <f>IF(AH93="","",IF('H5 | Hedge 1 | (BTC)2'!X93="W","Y",IF('H5 | Hedge 1 | (BTC)2'!X93="L","N","")))</f>
        <v/>
      </c>
      <c r="BI93" s="36" t="str">
        <f>'H5 | Hedge 1 | (BTC)2'!AM93</f>
        <v/>
      </c>
      <c r="BJ93" s="36" t="str">
        <f>'H5 | Hedge 1 | (BTC)2'!S93</f>
        <v/>
      </c>
      <c r="BK93" s="37" t="str">
        <f>'H5 | Hedge 1 | (BTC)2'!U93</f>
        <v/>
      </c>
      <c r="BL93" s="55"/>
      <c r="BM93" s="55"/>
      <c r="BN93" s="35" t="str">
        <f>'H6 | Hedge 1 | (BTC)3'!B93</f>
        <v/>
      </c>
      <c r="BO93" s="36" t="str">
        <f>'H6 | Hedge 1 | (BTC)3'!C93</f>
        <v/>
      </c>
      <c r="BP93" s="36" t="str">
        <f>'H6 | Hedge 1 | (BTC)3'!H93</f>
        <v/>
      </c>
      <c r="BQ93" s="36" t="str">
        <f>'H6 | Hedge 1 | (BTC)3'!O93</f>
        <v/>
      </c>
      <c r="BR93" s="36" t="str">
        <f>IF(AH93="","",IF('H6 | Hedge 1 | (BTC)3'!X93="W","Y",IF('H6 | Hedge 1 | (BTC)3'!X93="L","N","")))</f>
        <v/>
      </c>
      <c r="BS93" s="36" t="str">
        <f>'H6 | Hedge 1 | (BTC)3'!AM93</f>
        <v/>
      </c>
      <c r="BT93" s="36" t="str">
        <f>'H6 | Hedge 1 | (BTC)3'!S93</f>
        <v/>
      </c>
      <c r="BU93" s="37" t="str">
        <f>'H6 | Hedge 1 | (BTC)3'!U93</f>
        <v/>
      </c>
      <c r="BV93" s="55"/>
      <c r="BW93" s="55"/>
      <c r="BX93" s="38" t="str">
        <f>'Hedge 7 | (BM1D)2'!B93</f>
        <v/>
      </c>
      <c r="BY93" s="25" t="str">
        <f>'Hedge 7 | (BM1D)2'!C93</f>
        <v/>
      </c>
      <c r="BZ93" s="25" t="str">
        <f>'Hedge 7 | (BM1D)2'!H93</f>
        <v/>
      </c>
      <c r="CA93" s="25" t="str">
        <f>'Hedge 7 | (BM1D)2'!O93</f>
        <v/>
      </c>
      <c r="CB93" s="25" t="str">
        <f>IF(AH93="","",IF('Hedge 7 | (BM1D)2'!X93="W","Y",IF('Hedge 7 | (BM1D)2'!X93="L","N","")))</f>
        <v/>
      </c>
      <c r="CC93" s="25" t="str">
        <f>'Hedge 7 | (BM1D)2'!AM93</f>
        <v/>
      </c>
      <c r="CD93" s="25" t="str">
        <f>'Hedge 7 | (BM1D)2'!S93</f>
        <v/>
      </c>
      <c r="CE93" s="39" t="str">
        <f>'Hedge 7 | (BM1D)2'!U93</f>
        <v/>
      </c>
      <c r="CF93" s="55"/>
      <c r="CG93" s="55"/>
      <c r="CH93" s="1" t="e">
        <f>IF(AN93="",0,IFERROR(VLOOKUP(AN88&amp;AN89&amp;AN90&amp;AN91&amp;AN92&amp;AN93,General!I:J,2,FALSE),0))+AO92</f>
        <v>#VALUE!</v>
      </c>
      <c r="CI93" s="1">
        <v>-1000</v>
      </c>
      <c r="CJ93" s="1" t="str">
        <f t="shared" si="46"/>
        <v/>
      </c>
      <c r="CK93" s="1" t="str">
        <f t="shared" si="49"/>
        <v/>
      </c>
      <c r="CL93" s="1" t="str">
        <f t="shared" si="50"/>
        <v/>
      </c>
      <c r="CM93" s="1">
        <v>-1000</v>
      </c>
      <c r="CN93" s="1">
        <v>-1000</v>
      </c>
      <c r="CO93" s="1">
        <v>-1000</v>
      </c>
      <c r="CP93" s="1" t="str">
        <f t="shared" ca="1" si="66"/>
        <v>BX</v>
      </c>
      <c r="CQ93" s="1">
        <v>93</v>
      </c>
      <c r="CR93" s="1">
        <f t="shared" si="61"/>
        <v>88</v>
      </c>
      <c r="CS93" s="4" t="str" cm="1">
        <f t="array" ref="CS93">IFERROR(INDEX($CI$4:$CO$4,_xlfn.AGGREGATE(15,6,COLUMN($CI$4:$CO$4)-COLUMN($CH$1)/($CI$93:$CO$93=MAX($CI$93:$CO$93)),COLUMNS($CO$4:CO4))),"")</f>
        <v>B</v>
      </c>
      <c r="CT93" s="4" t="str" cm="1">
        <f t="array" ref="CT93">IFERROR(INDEX($CI$4:$CO$4,_xlfn.AGGREGATE(15,6,COLUMN($CI$4:$CO$4)-COLUMN($CH$1)/($CI$93:$CO$93=MAX($CI$93:$CO$93)),COLUMNS($CO$4:CP4))),"")</f>
        <v>BD</v>
      </c>
      <c r="CU93" s="4" t="str" cm="1">
        <f t="array" ref="CU93">IFERROR(INDEX($CI$4:$CO$4,_xlfn.AGGREGATE(15,6,COLUMN($CI$4:$CO$4)-COLUMN($CH$1)/($CI$93:$CO$93=MAX($CI$93:$CO$93)),COLUMNS($CO$4:CQ4))),"")</f>
        <v>BN</v>
      </c>
      <c r="CV93" s="4" t="str" cm="1">
        <f t="array" ref="CV93">IFERROR(INDEX($CI$4:$CO$4,_xlfn.AGGREGATE(15,6,COLUMN($CI$4:$CO$4)-COLUMN($CH$1)/($CI$93:$CO$93=MAX($CI$93:$CO$93)),COLUMNS($CO$4:CR4))),"")</f>
        <v>BX</v>
      </c>
      <c r="CW93" s="1" t="str">
        <f t="shared" ca="1" si="54"/>
        <v>BX</v>
      </c>
      <c r="CX93" s="1" t="str" cm="1">
        <f t="array" ref="CX93">IFERROR(INDEX($CS$94:$CV$94,_xlfn.AGGREGATE(15,6,COLUMN($CS$94:$CV$94)-COLUMN($CR$94)/($CS$93:$CV$93=MAX($CS$93:$CV$93)),COLUMNS($CS$94:CT94
))),"")</f>
        <v/>
      </c>
      <c r="CY93" s="1" t="str" cm="1">
        <f t="array" ref="CY93">IFERROR(INDEX($CS$94:$CV$94,_xlfn.AGGREGATE(15,6,COLUMN($CS$94:$CV$94)-COLUMN($CR$94)/($CS$93:$CV$93=MAX($CS$93:$CV$93)),COLUMNS($CS$94:CU94
))),"")</f>
        <v/>
      </c>
      <c r="CZ93" s="1" t="str" cm="1">
        <f t="array" ref="CZ93">IFERROR(INDEX($CS$94:$CV$94,_xlfn.AGGREGATE(15,6,COLUMN($CS$94:$CV$94)-COLUMN($CR$94)/($CS$93:$CV$93=MAX($CS$93:$CV$93)),COLUMNS($CS$94:CV94
))),"")</f>
        <v/>
      </c>
      <c r="DA93" s="1" t="str">
        <f t="shared" ca="1" si="55"/>
        <v>R</v>
      </c>
      <c r="DB93" s="1" t="str">
        <f t="shared" ca="1" si="59"/>
        <v>BX</v>
      </c>
      <c r="DD93" s="4" t="str">
        <f>IFERROR(VLOOKUP(CS93,General!R:S,2,FALSE),"")</f>
        <v>F</v>
      </c>
      <c r="DE93" s="4" t="str">
        <f>IFERROR(VLOOKUP(CT93,General!R:S,2,FALSE),"")</f>
        <v>BH</v>
      </c>
      <c r="DF93" s="4" t="str">
        <f>IFERROR(VLOOKUP(CU93,General!R:S,2,FALSE),"")</f>
        <v>BR</v>
      </c>
      <c r="DG93" s="4" t="str">
        <f>IFERROR(VLOOKUP(CV93,General!R:S,2,FALSE),"")</f>
        <v>CB</v>
      </c>
      <c r="DH93" s="4">
        <f ca="1">IF(CS93="",-1,COUNTIF(INDIRECT(DD93&amp;$CQ$10):INDIRECT(DD93&amp;CQ93),"Y"))</f>
        <v>2</v>
      </c>
      <c r="DI93" s="4">
        <f ca="1">IF(CT93="",-1,COUNTIF(INDIRECT(DE93&amp;$CQ$10):INDIRECT(DE93&amp;CQ93),"Y"))</f>
        <v>4</v>
      </c>
      <c r="DJ93" s="4">
        <f ca="1">IF(CU93="",-1,COUNTIF(INDIRECT(DF93&amp;$CQ$10):INDIRECT(DF93&amp;CQ93),"Y"))</f>
        <v>5</v>
      </c>
      <c r="DK93" s="4">
        <f ca="1">IF(CV93="",-1,COUNTIF(INDIRECT(DG93&amp;$CQ$10):INDIRECT(DG93&amp;CQ93),"Y"))</f>
        <v>5</v>
      </c>
      <c r="DL93" s="4" t="str" cm="1">
        <f t="array" aca="1" ref="DL93" ca="1">IFERROR(INDEX($CS$93:$CV$93,_xlfn.AGGREGATE(15,6,COLUMN($CS$93:$CV$93)-COLUMN($CR$93)/($DH$93:$DK$93=MAX($DH$93:$DK$93)),COLUMNS($CS$93:CS93))),"")</f>
        <v>BN</v>
      </c>
      <c r="DM93" s="4" t="str" cm="1">
        <f t="array" aca="1" ref="DM93" ca="1">IFERROR(INDEX($CS$93:$CV$93,_xlfn.AGGREGATE(15,6,COLUMN($CS$93:$CV$93)-COLUMN($CR$93)/($DH$93:$DK$93=MAX($DH$93:$DK$93)),COLUMNS($CS$93:CT93))),"")</f>
        <v>BX</v>
      </c>
      <c r="DN93" s="4" t="str" cm="1">
        <f t="array" aca="1" ref="DN93" ca="1">IFERROR(INDEX($CS$93:$CV$93,_xlfn.AGGREGATE(15,6,COLUMN($CS$93:$CV$93)-COLUMN($CR$93)/($DH$93:$DK$93=MAX($DH$93:$DK$93)),COLUMNS($CS$93:CU93))),"")</f>
        <v/>
      </c>
      <c r="DO93" s="4" t="str" cm="1">
        <f t="array" aca="1" ref="DO93" ca="1">IFERROR(INDEX($CS$93:$CV$93,_xlfn.AGGREGATE(15,6,COLUMN($CS$93:$CV$93)-COLUMN($CR$93)/($DH$93:$DK$93=MAX($DH$93:$DK$93)),COLUMNS($CS$93:CV93))),"")</f>
        <v/>
      </c>
      <c r="DP93" s="1">
        <f t="shared" ca="1" si="56"/>
        <v>2</v>
      </c>
      <c r="DQ93" s="75">
        <f t="shared" ca="1" si="57"/>
        <v>0</v>
      </c>
      <c r="DR93" s="4" t="str">
        <f t="shared" ca="1" si="58"/>
        <v>BX</v>
      </c>
      <c r="DS93" s="1" t="str">
        <f t="shared" si="52"/>
        <v>F93</v>
      </c>
    </row>
    <row r="94" spans="1:123" ht="26.25" customHeight="1" thickBot="1">
      <c r="A94" s="1">
        <v>85</v>
      </c>
      <c r="B94" s="40" t="str">
        <f>'H1 | Hedge 1 | (BTC)1'!B94</f>
        <v/>
      </c>
      <c r="C94" s="41" t="str">
        <f>'H1 | Hedge 1 | (BTC)1'!C94</f>
        <v/>
      </c>
      <c r="D94" s="41" t="str">
        <f>'H1 | Hedge 1 | (BTC)1'!H94</f>
        <v/>
      </c>
      <c r="E94" s="41" t="str">
        <f>'H1 | Hedge 1 | (BTC)1'!O94</f>
        <v/>
      </c>
      <c r="F94" s="41" t="str">
        <f>IF(AH94="","",IF('H1 | Hedge 1 | (BTC)1'!X94="W","Y",IF('H1 | Hedge 1 | (BTC)1'!X94="L","N","")))</f>
        <v/>
      </c>
      <c r="G94" s="41" t="str">
        <f>'H1 | Hedge 1 | (BTC)1'!AM94</f>
        <v/>
      </c>
      <c r="H94" s="41" t="str">
        <f>'H1 | Hedge 1 | (BTC)1'!S94</f>
        <v/>
      </c>
      <c r="I94" s="42" t="str">
        <f>'H1 | Hedge 1 | (BTC)1'!U94</f>
        <v/>
      </c>
      <c r="J94" s="55"/>
      <c r="K94" s="55"/>
      <c r="L94" s="40" t="str">
        <f>'H2 | Hedge 2 | (BDC)2'!B94</f>
        <v/>
      </c>
      <c r="M94" s="41" t="str">
        <f>'H2 | Hedge 2 | (BDC)2'!C94</f>
        <v/>
      </c>
      <c r="N94" s="41" t="str">
        <f>'H2 | Hedge 2 | (BDC)2'!H94</f>
        <v/>
      </c>
      <c r="O94" s="41" t="str">
        <f>'H2 | Hedge 2 | (BDC)2'!O94</f>
        <v/>
      </c>
      <c r="P94" s="41" t="str">
        <f>IF(AH94="","",IF('H2 | Hedge 2 | (BDC)2'!X94="W","Y",IF('H2 | Hedge 2 | (BDC)2'!X94="L","N","")))</f>
        <v/>
      </c>
      <c r="Q94" s="41" t="str">
        <f>'H2 | Hedge 2 | (BDC)2'!AM94</f>
        <v/>
      </c>
      <c r="R94" s="41" t="str">
        <f>'H2 | Hedge 2 | (BDC)2'!S94</f>
        <v/>
      </c>
      <c r="S94" s="42" t="str">
        <f>'H2 | Hedge 2 | (BDC)2'!U94</f>
        <v/>
      </c>
      <c r="T94" s="55"/>
      <c r="U94" s="55"/>
      <c r="V94" s="35" t="str">
        <f>'H3 | Hedge 2 | (BDC)1'!B94</f>
        <v/>
      </c>
      <c r="W94" s="36" t="str">
        <f>'H3 | Hedge 2 | (BDC)1'!C94</f>
        <v/>
      </c>
      <c r="X94" s="36" t="str">
        <f>'H3 | Hedge 2 | (BDC)1'!H94</f>
        <v/>
      </c>
      <c r="Y94" s="36" t="str">
        <f>'H3 | Hedge 2 | (BDC)1'!O94</f>
        <v/>
      </c>
      <c r="Z94" s="36" t="str">
        <f>IF(AH94="","",IF('H3 | Hedge 2 | (BDC)1'!X94="W","Y",IF('H3 | Hedge 2 | (BDC)1'!X94="L","N","")))</f>
        <v/>
      </c>
      <c r="AA94" s="36" t="str">
        <f>'H3 | Hedge 2 | (BDC)1'!AM94</f>
        <v/>
      </c>
      <c r="AB94" s="36" t="str">
        <f>'H3 | Hedge 2 | (BDC)1'!S94</f>
        <v/>
      </c>
      <c r="AC94" s="37" t="str">
        <f>'H3 | Hedge 2 | (BDC)1'!U94</f>
        <v/>
      </c>
      <c r="AD94" s="55"/>
      <c r="AE94" s="55"/>
      <c r="AF94" s="55"/>
      <c r="AG94" s="55"/>
      <c r="AH94" s="127"/>
      <c r="AI94" s="107"/>
      <c r="AJ94" s="105" t="str" cm="1">
        <f t="array" aca="1" ref="AJ94" ca="1">IF(AH93="","",INDIRECT(VLOOKUP(DB94,General!X:Y,2,FALSE)&amp;CQ94))</f>
        <v/>
      </c>
      <c r="AK94" s="71" t="str">
        <f t="shared" si="47"/>
        <v/>
      </c>
      <c r="AL94" s="71" t="str">
        <f>IF(AH93="","",VLOOKUP(DB94,General!U:V,2,FALSE))</f>
        <v/>
      </c>
      <c r="AM94" s="67" t="str" cm="1">
        <f t="array" aca="1" ref="AM94" ca="1">IF(AH93="","",INDIRECT(DB94&amp;CQ94))</f>
        <v/>
      </c>
      <c r="AN94" s="41" t="str">
        <f t="shared" si="44"/>
        <v/>
      </c>
      <c r="AO94" s="41" t="str">
        <f t="shared" si="48"/>
        <v/>
      </c>
      <c r="AP94" s="42" t="str">
        <f t="shared" si="45"/>
        <v/>
      </c>
      <c r="AQ94" s="55"/>
      <c r="AR94" s="55"/>
      <c r="AS94" s="55"/>
      <c r="AT94" s="35" t="str">
        <f>'H4 | Hedge 2 | (BDC)3'!B94</f>
        <v/>
      </c>
      <c r="AU94" s="36" t="str">
        <f>'H4 | Hedge 2 | (BDC)3'!C94</f>
        <v/>
      </c>
      <c r="AV94" s="36" t="str">
        <f>'H4 | Hedge 2 | (BDC)3'!H94</f>
        <v/>
      </c>
      <c r="AW94" s="36" t="str">
        <f>'H4 | Hedge 2 | (BDC)3'!O94</f>
        <v/>
      </c>
      <c r="AX94" s="36" t="str">
        <f>IF(AH94="","",IF('H4 | Hedge 2 | (BDC)3'!X94="W","Y",IF('H4 | Hedge 2 | (BDC)3'!X94="L","N","")))</f>
        <v/>
      </c>
      <c r="AY94" s="36" t="str">
        <f>'H4 | Hedge 2 | (BDC)3'!AM94</f>
        <v/>
      </c>
      <c r="AZ94" s="36" t="str">
        <f>'H4 | Hedge 2 | (BDC)3'!S94</f>
        <v/>
      </c>
      <c r="BA94" s="37" t="str">
        <f>'H4 | Hedge 2 | (BDC)3'!U94</f>
        <v/>
      </c>
      <c r="BB94" s="55"/>
      <c r="BC94" s="55"/>
      <c r="BD94" s="35" t="str">
        <f>'H5 | Hedge 1 | (BTC)2'!B94</f>
        <v/>
      </c>
      <c r="BE94" s="36" t="str">
        <f>'H5 | Hedge 1 | (BTC)2'!C94</f>
        <v/>
      </c>
      <c r="BF94" s="36" t="str">
        <f>'H5 | Hedge 1 | (BTC)2'!H94</f>
        <v/>
      </c>
      <c r="BG94" s="36" t="str">
        <f>'H5 | Hedge 1 | (BTC)2'!O94</f>
        <v/>
      </c>
      <c r="BH94" s="36" t="str">
        <f>IF(AH94="","",IF('H5 | Hedge 1 | (BTC)2'!X94="W","Y",IF('H5 | Hedge 1 | (BTC)2'!X94="L","N","")))</f>
        <v/>
      </c>
      <c r="BI94" s="36" t="str">
        <f>'H5 | Hedge 1 | (BTC)2'!AM94</f>
        <v/>
      </c>
      <c r="BJ94" s="36" t="str">
        <f>'H5 | Hedge 1 | (BTC)2'!S94</f>
        <v/>
      </c>
      <c r="BK94" s="37" t="str">
        <f>'H5 | Hedge 1 | (BTC)2'!U94</f>
        <v/>
      </c>
      <c r="BL94" s="55"/>
      <c r="BM94" s="55"/>
      <c r="BN94" s="35" t="str">
        <f>'H6 | Hedge 1 | (BTC)3'!B94</f>
        <v/>
      </c>
      <c r="BO94" s="36" t="str">
        <f>'H6 | Hedge 1 | (BTC)3'!C94</f>
        <v/>
      </c>
      <c r="BP94" s="36" t="str">
        <f>'H6 | Hedge 1 | (BTC)3'!H94</f>
        <v/>
      </c>
      <c r="BQ94" s="36" t="str">
        <f>'H6 | Hedge 1 | (BTC)3'!O94</f>
        <v/>
      </c>
      <c r="BR94" s="36" t="str">
        <f>IF(AH94="","",IF('H6 | Hedge 1 | (BTC)3'!X94="W","Y",IF('H6 | Hedge 1 | (BTC)3'!X94="L","N","")))</f>
        <v/>
      </c>
      <c r="BS94" s="36" t="str">
        <f>'H6 | Hedge 1 | (BTC)3'!AM94</f>
        <v/>
      </c>
      <c r="BT94" s="36" t="str">
        <f>'H6 | Hedge 1 | (BTC)3'!S94</f>
        <v/>
      </c>
      <c r="BU94" s="37" t="str">
        <f>'H6 | Hedge 1 | (BTC)3'!U94</f>
        <v/>
      </c>
      <c r="BV94" s="55"/>
      <c r="BW94" s="55"/>
      <c r="BX94" s="40" t="str">
        <f>'Hedge 7 | (BM1D)2'!B94</f>
        <v/>
      </c>
      <c r="BY94" s="41" t="str">
        <f>'Hedge 7 | (BM1D)2'!C94</f>
        <v/>
      </c>
      <c r="BZ94" s="41" t="str">
        <f>'Hedge 7 | (BM1D)2'!H94</f>
        <v/>
      </c>
      <c r="CA94" s="41" t="str">
        <f>'Hedge 7 | (BM1D)2'!O94</f>
        <v/>
      </c>
      <c r="CB94" s="41" t="str">
        <f>IF(AH94="","",IF('Hedge 7 | (BM1D)2'!X94="W","Y",IF('Hedge 7 | (BM1D)2'!X94="L","N","")))</f>
        <v/>
      </c>
      <c r="CC94" s="41" t="str">
        <f>'Hedge 7 | (BM1D)2'!AM94</f>
        <v/>
      </c>
      <c r="CD94" s="41" t="str">
        <f>'Hedge 7 | (BM1D)2'!S94</f>
        <v/>
      </c>
      <c r="CE94" s="42" t="str">
        <f>'Hedge 7 | (BM1D)2'!U94</f>
        <v/>
      </c>
      <c r="CF94" s="55"/>
      <c r="CG94" s="55"/>
      <c r="CH94" s="1" t="e">
        <f>IF(AN94="",0,IFERROR(VLOOKUP(AN89&amp;AN90&amp;AN91&amp;AN92&amp;AN93&amp;AN94,General!I:J,2,FALSE),0))+AO93</f>
        <v>#VALUE!</v>
      </c>
      <c r="CI94" s="1">
        <v>-1000</v>
      </c>
      <c r="CJ94" s="1" t="str">
        <f t="shared" si="46"/>
        <v/>
      </c>
      <c r="CK94" s="1" t="str">
        <f t="shared" si="49"/>
        <v/>
      </c>
      <c r="CL94" s="1" t="str">
        <f t="shared" si="50"/>
        <v/>
      </c>
      <c r="CM94" s="1">
        <v>-1000</v>
      </c>
      <c r="CN94" s="1">
        <v>-1000</v>
      </c>
      <c r="CO94" s="1">
        <v>-1000</v>
      </c>
      <c r="CP94" s="1" t="str">
        <f>IF(AH94="","",INDEX($CI$4:$CO$4,MATCH(MAX(CI94:CO94),CI94:CO94,0)))</f>
        <v/>
      </c>
      <c r="CQ94" s="1">
        <v>94</v>
      </c>
      <c r="CR94" s="1">
        <f t="shared" si="61"/>
        <v>89</v>
      </c>
      <c r="CS94" s="4" t="str" cm="1">
        <f t="array" ref="CS94">IFERROR(INDEX($CI$4:$CO$4,_xlfn.AGGREGATE(15,6,COLUMN($CI$4:$CO$4)-COLUMN($CH$1)/($CI$94:$CO$94=MAX($CI$94:$CO$94)),COLUMNS($CO$4:CO4))),"")</f>
        <v>B</v>
      </c>
      <c r="CT94" s="4" t="str" cm="1">
        <f t="array" ref="CT94">IFERROR(INDEX($CI$4:$CO$4,_xlfn.AGGREGATE(15,6,COLUMN($CI$4:$CO$4)-COLUMN($CH$1)/($CI$94:$CO$94=MAX($CI$94:$CO$94)),COLUMNS($CO$4:CP4))),"")</f>
        <v>BD</v>
      </c>
      <c r="CU94" s="4" t="str" cm="1">
        <f t="array" ref="CU94">IFERROR(INDEX($CI$4:$CO$4,_xlfn.AGGREGATE(15,6,COLUMN($CI$4:$CO$4)-COLUMN($CH$1)/($CI$94:$CO$94=MAX($CI$94:$CO$94)),COLUMNS($CO$4:CQ4))),"")</f>
        <v>BN</v>
      </c>
      <c r="CV94" s="4" t="str" cm="1">
        <f t="array" ref="CV94">IFERROR(INDEX($CI$4:$CO$4,_xlfn.AGGREGATE(15,6,COLUMN($CI$4:$CO$4)-COLUMN($CH$1)/($CI$94:$CO$94=MAX($CI$94:$CO$94)),COLUMNS($CO$4:CR4))),"")</f>
        <v>BX</v>
      </c>
      <c r="CW94" s="1" t="str">
        <f t="shared" ca="1" si="54"/>
        <v>BX</v>
      </c>
      <c r="DA94" s="1" t="str">
        <f t="shared" ca="1" si="55"/>
        <v>R</v>
      </c>
      <c r="DB94" s="1" t="str">
        <f t="shared" ca="1" si="59"/>
        <v>BX</v>
      </c>
      <c r="DD94" s="4" t="str">
        <f>IFERROR(VLOOKUP(CS94,General!R:S,2,FALSE),"")</f>
        <v>F</v>
      </c>
      <c r="DE94" s="4" t="str">
        <f>IFERROR(VLOOKUP(CT94,General!R:S,2,FALSE),"")</f>
        <v>BH</v>
      </c>
      <c r="DF94" s="4" t="str">
        <f>IFERROR(VLOOKUP(CU94,General!R:S,2,FALSE),"")</f>
        <v>BR</v>
      </c>
      <c r="DG94" s="4" t="str">
        <f>IFERROR(VLOOKUP(CV94,General!R:S,2,FALSE),"")</f>
        <v>CB</v>
      </c>
      <c r="DH94" s="4">
        <f ca="1">IF(CS94="",-1,COUNTIF(INDIRECT(DD94&amp;$CQ$10):INDIRECT(DD94&amp;CQ94),"Y"))</f>
        <v>2</v>
      </c>
      <c r="DI94" s="4">
        <f ca="1">IF(CT94="",-1,COUNTIF(INDIRECT(DE94&amp;$CQ$10):INDIRECT(DE94&amp;CQ94),"Y"))</f>
        <v>4</v>
      </c>
      <c r="DJ94" s="4">
        <f ca="1">IF(CU94="",-1,COUNTIF(INDIRECT(DF94&amp;$CQ$10):INDIRECT(DF94&amp;CQ94),"Y"))</f>
        <v>5</v>
      </c>
      <c r="DK94" s="4">
        <f ca="1">IF(CV94="",-1,COUNTIF(INDIRECT(DG94&amp;$CQ$10):INDIRECT(DG94&amp;CQ94),"Y"))</f>
        <v>5</v>
      </c>
      <c r="DL94" s="4" t="str" cm="1">
        <f t="array" aca="1" ref="DL94" ca="1">IFERROR(INDEX($CS$94:$CV$94,_xlfn.AGGREGATE(15,6,COLUMN($CS$94:$CV$94)-COLUMN($CR$94)/($DH$94:$DK$94=MAX($DH$94:$DK$94)),COLUMNS($CS$94:CS94))),"")</f>
        <v>BN</v>
      </c>
      <c r="DM94" s="4" t="str" cm="1">
        <f t="array" aca="1" ref="DM94" ca="1">IFERROR(INDEX($CS$94:$CV$94,_xlfn.AGGREGATE(15,6,COLUMN($CS$94:$CV$94)-COLUMN($CR$94)/($DH$94:$DK$94=MAX($DH$94:$DK$94)),COLUMNS($CS$94:CT94))),"")</f>
        <v>BX</v>
      </c>
      <c r="DN94" s="4" t="str" cm="1">
        <f t="array" aca="1" ref="DN94" ca="1">IFERROR(INDEX($CS$94:$CV$94,_xlfn.AGGREGATE(15,6,COLUMN($CS$94:$CV$94)-COLUMN($CR$94)/($DH$94:$DK$94=MAX($DH$94:$DK$94)),COLUMNS($CS$94:CU94))),"")</f>
        <v/>
      </c>
      <c r="DO94" s="4" t="str" cm="1">
        <f t="array" aca="1" ref="DO94" ca="1">IFERROR(INDEX($CS$94:$CV$94,_xlfn.AGGREGATE(15,6,COLUMN($CS$94:$CV$94)-COLUMN($CR$94)/($DH$94:$DK$94=MAX($DH$94:$DK$94)),COLUMNS($CS$94:CV94))),"")</f>
        <v/>
      </c>
      <c r="DP94" s="1">
        <f t="shared" ca="1" si="56"/>
        <v>2</v>
      </c>
      <c r="DQ94" s="75">
        <f t="shared" ca="1" si="57"/>
        <v>0</v>
      </c>
      <c r="DR94" s="4" t="str">
        <f t="shared" ca="1" si="58"/>
        <v>BX</v>
      </c>
      <c r="DS94" s="1" t="str">
        <f t="shared" si="52"/>
        <v>F94</v>
      </c>
    </row>
    <row r="95" spans="1:123" ht="26.25" customHeight="1" thickBot="1">
      <c r="A95" s="1">
        <v>86</v>
      </c>
      <c r="B95" s="35" t="str">
        <f>'H1 | Hedge 1 | (BTC)1'!B95</f>
        <v/>
      </c>
      <c r="C95" s="36" t="str">
        <f>'H1 | Hedge 1 | (BTC)1'!C95</f>
        <v/>
      </c>
      <c r="D95" s="36" t="str">
        <f>'H1 | Hedge 1 | (BTC)1'!H95</f>
        <v/>
      </c>
      <c r="E95" s="36" t="str">
        <f>'H1 | Hedge 1 | (BTC)1'!O95</f>
        <v/>
      </c>
      <c r="F95" s="36" t="str">
        <f>IF(AH95="","",IF('H1 | Hedge 1 | (BTC)1'!X95="W","Y",IF('H1 | Hedge 1 | (BTC)1'!X95="L","N","")))</f>
        <v/>
      </c>
      <c r="G95" s="36" t="str">
        <f>'H1 | Hedge 1 | (BTC)1'!AM95</f>
        <v/>
      </c>
      <c r="H95" s="36" t="str">
        <f>'H1 | Hedge 1 | (BTC)1'!S95</f>
        <v/>
      </c>
      <c r="I95" s="37" t="str">
        <f>'H1 | Hedge 1 | (BTC)1'!U95</f>
        <v/>
      </c>
      <c r="J95" s="55"/>
      <c r="K95" s="55"/>
      <c r="L95" s="35" t="str">
        <f>'H2 | Hedge 2 | (BDC)2'!B95</f>
        <v/>
      </c>
      <c r="M95" s="36" t="str">
        <f>'H2 | Hedge 2 | (BDC)2'!C95</f>
        <v/>
      </c>
      <c r="N95" s="36" t="str">
        <f>'H2 | Hedge 2 | (BDC)2'!H95</f>
        <v/>
      </c>
      <c r="O95" s="36" t="str">
        <f>'H2 | Hedge 2 | (BDC)2'!O95</f>
        <v/>
      </c>
      <c r="P95" s="36" t="str">
        <f>IF(AH95="","",IF('H2 | Hedge 2 | (BDC)2'!X95="W","Y",IF('H2 | Hedge 2 | (BDC)2'!X95="L","N","")))</f>
        <v/>
      </c>
      <c r="Q95" s="36" t="str">
        <f>'H2 | Hedge 2 | (BDC)2'!AM95</f>
        <v/>
      </c>
      <c r="R95" s="36" t="str">
        <f>'H2 | Hedge 2 | (BDC)2'!S95</f>
        <v/>
      </c>
      <c r="S95" s="37" t="str">
        <f>'H2 | Hedge 2 | (BDC)2'!U95</f>
        <v/>
      </c>
      <c r="T95" s="55"/>
      <c r="U95" s="55"/>
      <c r="V95" s="35" t="str">
        <f>'H3 | Hedge 2 | (BDC)1'!B95</f>
        <v/>
      </c>
      <c r="W95" s="36" t="str">
        <f>'H3 | Hedge 2 | (BDC)1'!C95</f>
        <v/>
      </c>
      <c r="X95" s="36" t="str">
        <f>'H3 | Hedge 2 | (BDC)1'!H95</f>
        <v/>
      </c>
      <c r="Y95" s="36" t="str">
        <f>'H3 | Hedge 2 | (BDC)1'!O95</f>
        <v/>
      </c>
      <c r="Z95" s="36" t="str">
        <f>IF(AH95="","",IF('H3 | Hedge 2 | (BDC)1'!X95="W","Y",IF('H3 | Hedge 2 | (BDC)1'!X95="L","N","")))</f>
        <v/>
      </c>
      <c r="AA95" s="36" t="str">
        <f>'H3 | Hedge 2 | (BDC)1'!AM95</f>
        <v/>
      </c>
      <c r="AB95" s="36" t="str">
        <f>'H3 | Hedge 2 | (BDC)1'!S95</f>
        <v/>
      </c>
      <c r="AC95" s="37" t="str">
        <f>'H3 | Hedge 2 | (BDC)1'!U95</f>
        <v/>
      </c>
      <c r="AD95" s="55"/>
      <c r="AE95" s="55"/>
      <c r="AF95" s="55"/>
      <c r="AG95" s="55"/>
      <c r="AH95" s="125"/>
      <c r="AI95" s="107"/>
      <c r="AJ95" s="109" t="str" cm="1">
        <f t="array" aca="1" ref="AJ95" ca="1">IF(AH94="","",INDIRECT(VLOOKUP(DB95,General!X:Y,2,FALSE)&amp;CQ95))</f>
        <v/>
      </c>
      <c r="AK95" s="65" t="str">
        <f t="shared" si="47"/>
        <v/>
      </c>
      <c r="AL95" s="65" t="str">
        <f>IF(AH94="","",VLOOKUP(DB95,General!U:V,2,FALSE))</f>
        <v/>
      </c>
      <c r="AM95" s="66" t="str" cm="1">
        <f t="array" aca="1" ref="AM95" ca="1">IF(AH94="","",INDIRECT(DB95&amp;CQ95))</f>
        <v/>
      </c>
      <c r="AN95" s="36" t="str">
        <f t="shared" si="44"/>
        <v/>
      </c>
      <c r="AO95" s="36" t="str">
        <f t="shared" si="48"/>
        <v/>
      </c>
      <c r="AP95" s="37" t="str">
        <f t="shared" si="45"/>
        <v/>
      </c>
      <c r="AQ95" s="55"/>
      <c r="AR95" s="55"/>
      <c r="AS95" s="55"/>
      <c r="AT95" s="35" t="str">
        <f>'H4 | Hedge 2 | (BDC)3'!B95</f>
        <v/>
      </c>
      <c r="AU95" s="36" t="str">
        <f>'H4 | Hedge 2 | (BDC)3'!C95</f>
        <v/>
      </c>
      <c r="AV95" s="36" t="str">
        <f>'H4 | Hedge 2 | (BDC)3'!H95</f>
        <v/>
      </c>
      <c r="AW95" s="36" t="str">
        <f>'H4 | Hedge 2 | (BDC)3'!O95</f>
        <v/>
      </c>
      <c r="AX95" s="36" t="str">
        <f>IF(AH95="","",IF('H4 | Hedge 2 | (BDC)3'!X95="W","Y",IF('H4 | Hedge 2 | (BDC)3'!X95="L","N","")))</f>
        <v/>
      </c>
      <c r="AY95" s="36" t="str">
        <f>'H4 | Hedge 2 | (BDC)3'!AM95</f>
        <v/>
      </c>
      <c r="AZ95" s="36" t="str">
        <f>'H4 | Hedge 2 | (BDC)3'!S95</f>
        <v/>
      </c>
      <c r="BA95" s="37" t="str">
        <f>'H4 | Hedge 2 | (BDC)3'!U95</f>
        <v/>
      </c>
      <c r="BB95" s="55"/>
      <c r="BC95" s="55"/>
      <c r="BD95" s="35" t="str">
        <f>'H5 | Hedge 1 | (BTC)2'!B95</f>
        <v/>
      </c>
      <c r="BE95" s="36" t="str">
        <f>'H5 | Hedge 1 | (BTC)2'!C95</f>
        <v/>
      </c>
      <c r="BF95" s="36" t="str">
        <f>'H5 | Hedge 1 | (BTC)2'!H95</f>
        <v/>
      </c>
      <c r="BG95" s="36" t="str">
        <f>'H5 | Hedge 1 | (BTC)2'!O95</f>
        <v/>
      </c>
      <c r="BH95" s="36" t="str">
        <f>IF(AH95="","",IF('H5 | Hedge 1 | (BTC)2'!X95="W","Y",IF('H5 | Hedge 1 | (BTC)2'!X95="L","N","")))</f>
        <v/>
      </c>
      <c r="BI95" s="36" t="str">
        <f>'H5 | Hedge 1 | (BTC)2'!AM95</f>
        <v/>
      </c>
      <c r="BJ95" s="36" t="str">
        <f>'H5 | Hedge 1 | (BTC)2'!S95</f>
        <v/>
      </c>
      <c r="BK95" s="37" t="str">
        <f>'H5 | Hedge 1 | (BTC)2'!U95</f>
        <v/>
      </c>
      <c r="BL95" s="55"/>
      <c r="BM95" s="55"/>
      <c r="BN95" s="35" t="str">
        <f>'H6 | Hedge 1 | (BTC)3'!B95</f>
        <v/>
      </c>
      <c r="BO95" s="36" t="str">
        <f>'H6 | Hedge 1 | (BTC)3'!C95</f>
        <v/>
      </c>
      <c r="BP95" s="36" t="str">
        <f>'H6 | Hedge 1 | (BTC)3'!H95</f>
        <v/>
      </c>
      <c r="BQ95" s="36" t="str">
        <f>'H6 | Hedge 1 | (BTC)3'!O95</f>
        <v/>
      </c>
      <c r="BR95" s="36" t="str">
        <f>IF(AH95="","",IF('H6 | Hedge 1 | (BTC)3'!X95="W","Y",IF('H6 | Hedge 1 | (BTC)3'!X95="L","N","")))</f>
        <v/>
      </c>
      <c r="BS95" s="36" t="str">
        <f>'H6 | Hedge 1 | (BTC)3'!AM95</f>
        <v/>
      </c>
      <c r="BT95" s="36" t="str">
        <f>'H6 | Hedge 1 | (BTC)3'!S95</f>
        <v/>
      </c>
      <c r="BU95" s="37" t="str">
        <f>'H6 | Hedge 1 | (BTC)3'!U95</f>
        <v/>
      </c>
      <c r="BV95" s="55"/>
      <c r="BW95" s="55"/>
      <c r="BX95" s="35" t="str">
        <f>'Hedge 7 | (BM1D)2'!B95</f>
        <v/>
      </c>
      <c r="BY95" s="36" t="str">
        <f>'Hedge 7 | (BM1D)2'!C95</f>
        <v/>
      </c>
      <c r="BZ95" s="36" t="str">
        <f>'Hedge 7 | (BM1D)2'!H95</f>
        <v/>
      </c>
      <c r="CA95" s="36" t="str">
        <f>'Hedge 7 | (BM1D)2'!O95</f>
        <v/>
      </c>
      <c r="CB95" s="36" t="str">
        <f>IF(AH95="","",IF('Hedge 7 | (BM1D)2'!X95="W","Y",IF('Hedge 7 | (BM1D)2'!X95="L","N","")))</f>
        <v/>
      </c>
      <c r="CC95" s="36" t="str">
        <f>'Hedge 7 | (BM1D)2'!AM95</f>
        <v/>
      </c>
      <c r="CD95" s="36" t="str">
        <f>'Hedge 7 | (BM1D)2'!S95</f>
        <v/>
      </c>
      <c r="CE95" s="37" t="str">
        <f>'Hedge 7 | (BM1D)2'!U95</f>
        <v/>
      </c>
      <c r="CF95" s="55"/>
      <c r="CG95" s="55"/>
      <c r="CH95" s="1" t="e">
        <f>IF(AN95="",0,IFERROR(VLOOKUP(AN90&amp;AN91&amp;AN92&amp;AN93&amp;AN94&amp;AN95,General!I:J,2,FALSE),0))+AO94</f>
        <v>#VALUE!</v>
      </c>
      <c r="CI95" s="1">
        <v>-1000</v>
      </c>
      <c r="CJ95" s="1" t="str">
        <f t="shared" si="46"/>
        <v/>
      </c>
      <c r="CK95" s="1" t="str">
        <f t="shared" si="49"/>
        <v/>
      </c>
      <c r="CL95" s="1" t="str">
        <f t="shared" si="50"/>
        <v/>
      </c>
      <c r="CM95" s="1">
        <v>-1000</v>
      </c>
      <c r="CN95" s="1">
        <v>-1000</v>
      </c>
      <c r="CO95" s="1">
        <v>-1000</v>
      </c>
      <c r="CP95" s="1" t="str">
        <f t="shared" ref="CP95" ca="1" si="67">CW94</f>
        <v>BX</v>
      </c>
      <c r="CQ95" s="1">
        <v>95</v>
      </c>
      <c r="CR95" s="1">
        <f t="shared" si="61"/>
        <v>90</v>
      </c>
      <c r="CS95" s="4" t="str" cm="1">
        <f t="array" ref="CS95">IFERROR(INDEX($CI$4:$CO$4,_xlfn.AGGREGATE(15,6,COLUMN($CI$4:$CO$4)-COLUMN($CH$1)/($CI$95:$CO$95=MAX($CI$95:$CO$95)),COLUMNS($CO$4:CO4))),"")</f>
        <v>B</v>
      </c>
      <c r="CT95" s="4" t="str" cm="1">
        <f t="array" ref="CT95">IFERROR(INDEX($CI$4:$CO$4,_xlfn.AGGREGATE(15,6,COLUMN($CI$4:$CO$4)-COLUMN($CH$1)/($CI$95:$CO$95=MAX($CI$95:$CO$95)),COLUMNS($CO$4:CP4))),"")</f>
        <v>BD</v>
      </c>
      <c r="CU95" s="4" t="str" cm="1">
        <f t="array" ref="CU95">IFERROR(INDEX($CI$4:$CO$4,_xlfn.AGGREGATE(15,6,COLUMN($CI$4:$CO$4)-COLUMN($CH$1)/($CI$95:$CO$95=MAX($CI$95:$CO$95)),COLUMNS($CO$4:CQ4))),"")</f>
        <v>BN</v>
      </c>
      <c r="CV95" s="4" t="str" cm="1">
        <f t="array" ref="CV95">IFERROR(INDEX($CI$4:$CO$4,_xlfn.AGGREGATE(15,6,COLUMN($CI$4:$CO$4)-COLUMN($CH$1)/($CI$95:$CO$95=MAX($CI$95:$CO$95)),COLUMNS($CO$4:CR4))),"")</f>
        <v>BX</v>
      </c>
      <c r="CW95" s="1" t="str">
        <f t="shared" ca="1" si="54"/>
        <v>BX</v>
      </c>
      <c r="DA95" s="1" t="str">
        <f t="shared" ca="1" si="55"/>
        <v>R</v>
      </c>
      <c r="DB95" s="1" t="str">
        <f t="shared" ca="1" si="59"/>
        <v>BX</v>
      </c>
      <c r="DD95" s="4" t="str">
        <f>IFERROR(VLOOKUP(CS95,General!R:S,2,FALSE),"")</f>
        <v>F</v>
      </c>
      <c r="DE95" s="4" t="str">
        <f>IFERROR(VLOOKUP(CT95,General!R:S,2,FALSE),"")</f>
        <v>BH</v>
      </c>
      <c r="DF95" s="4" t="str">
        <f>IFERROR(VLOOKUP(CU95,General!R:S,2,FALSE),"")</f>
        <v>BR</v>
      </c>
      <c r="DG95" s="4" t="str">
        <f>IFERROR(VLOOKUP(CV95,General!R:S,2,FALSE),"")</f>
        <v>CB</v>
      </c>
      <c r="DH95" s="4">
        <f ca="1">IF(CS95="",-1,COUNTIF(INDIRECT(DD95&amp;$CQ$10):INDIRECT(DD95&amp;CQ95),"Y"))</f>
        <v>2</v>
      </c>
      <c r="DI95" s="4">
        <f ca="1">IF(CT95="",-1,COUNTIF(INDIRECT(DE95&amp;$CQ$10):INDIRECT(DE95&amp;CQ95),"Y"))</f>
        <v>4</v>
      </c>
      <c r="DJ95" s="4">
        <f ca="1">IF(CU95="",-1,COUNTIF(INDIRECT(DF95&amp;$CQ$10):INDIRECT(DF95&amp;CQ95),"Y"))</f>
        <v>5</v>
      </c>
      <c r="DK95" s="4">
        <f ca="1">IF(CV95="",-1,COUNTIF(INDIRECT(DG95&amp;$CQ$10):INDIRECT(DG95&amp;CQ95),"Y"))</f>
        <v>5</v>
      </c>
      <c r="DL95" s="4" t="str" cm="1">
        <f t="array" aca="1" ref="DL95" ca="1">IFERROR(INDEX($CS$95:$CV$95,_xlfn.AGGREGATE(15,6,COLUMN($CS$95:$CV$95)-COLUMN($CR$95)/($DH$95:$DK$95=MAX($DH$95:$DK$95)),COLUMNS($CS$95:CS95))),"")</f>
        <v>BN</v>
      </c>
      <c r="DM95" s="4" t="str" cm="1">
        <f t="array" aca="1" ref="DM95" ca="1">IFERROR(INDEX($CS$95:$CV$95,_xlfn.AGGREGATE(15,6,COLUMN($CS$95:$CV$95)-COLUMN($CR$95)/($DH$95:$DK$95=MAX($DH$95:$DK$95)),COLUMNS($CS$95:CT95))),"")</f>
        <v>BX</v>
      </c>
      <c r="DN95" s="4" t="str" cm="1">
        <f t="array" aca="1" ref="DN95" ca="1">IFERROR(INDEX($CS$95:$CV$95,_xlfn.AGGREGATE(15,6,COLUMN($CS$95:$CV$95)-COLUMN($CR$95)/($DH$95:$DK$95=MAX($DH$95:$DK$95)),COLUMNS($CS$95:CU95))),"")</f>
        <v/>
      </c>
      <c r="DO95" s="4" t="str" cm="1">
        <f t="array" aca="1" ref="DO95" ca="1">IFERROR(INDEX($CS$95:$CV$95,_xlfn.AGGREGATE(15,6,COLUMN($CS$95:$CV$95)-COLUMN($CR$95)/($DH$95:$DK$95=MAX($DH$95:$DK$95)),COLUMNS($CS$95:CV95))),"")</f>
        <v/>
      </c>
      <c r="DP95" s="1">
        <f t="shared" ca="1" si="56"/>
        <v>2</v>
      </c>
      <c r="DQ95" s="75">
        <f t="shared" ca="1" si="57"/>
        <v>0</v>
      </c>
      <c r="DR95" s="4" t="str">
        <f t="shared" ca="1" si="58"/>
        <v>BX</v>
      </c>
      <c r="DS95" s="1" t="str">
        <f t="shared" si="52"/>
        <v>F95</v>
      </c>
    </row>
    <row r="96" spans="1:123" ht="26.25" customHeight="1" thickBot="1">
      <c r="A96" s="1">
        <v>87</v>
      </c>
      <c r="B96" s="38" t="str">
        <f>'H1 | Hedge 1 | (BTC)1'!B96</f>
        <v/>
      </c>
      <c r="C96" s="25" t="str">
        <f>'H1 | Hedge 1 | (BTC)1'!C96</f>
        <v/>
      </c>
      <c r="D96" s="25" t="str">
        <f>'H1 | Hedge 1 | (BTC)1'!H96</f>
        <v/>
      </c>
      <c r="E96" s="25" t="str">
        <f>'H1 | Hedge 1 | (BTC)1'!O96</f>
        <v/>
      </c>
      <c r="F96" s="25" t="str">
        <f>IF(AH96="","",IF('H1 | Hedge 1 | (BTC)1'!X96="W","Y",IF('H1 | Hedge 1 | (BTC)1'!X96="L","N","")))</f>
        <v/>
      </c>
      <c r="G96" s="25" t="str">
        <f>'H1 | Hedge 1 | (BTC)1'!AM96</f>
        <v/>
      </c>
      <c r="H96" s="25" t="str">
        <f>'H1 | Hedge 1 | (BTC)1'!S96</f>
        <v/>
      </c>
      <c r="I96" s="39" t="str">
        <f>'H1 | Hedge 1 | (BTC)1'!U96</f>
        <v/>
      </c>
      <c r="J96" s="55"/>
      <c r="K96" s="55"/>
      <c r="L96" s="38" t="str">
        <f>'H2 | Hedge 2 | (BDC)2'!B96</f>
        <v/>
      </c>
      <c r="M96" s="25" t="str">
        <f>'H2 | Hedge 2 | (BDC)2'!C96</f>
        <v/>
      </c>
      <c r="N96" s="25" t="str">
        <f>'H2 | Hedge 2 | (BDC)2'!H96</f>
        <v/>
      </c>
      <c r="O96" s="25" t="str">
        <f>'H2 | Hedge 2 | (BDC)2'!O96</f>
        <v/>
      </c>
      <c r="P96" s="25" t="str">
        <f>IF(AH96="","",IF('H2 | Hedge 2 | (BDC)2'!X96="W","Y",IF('H2 | Hedge 2 | (BDC)2'!X96="L","N","")))</f>
        <v/>
      </c>
      <c r="Q96" s="25" t="str">
        <f>'H2 | Hedge 2 | (BDC)2'!AM96</f>
        <v/>
      </c>
      <c r="R96" s="25" t="str">
        <f>'H2 | Hedge 2 | (BDC)2'!S96</f>
        <v/>
      </c>
      <c r="S96" s="39" t="str">
        <f>'H2 | Hedge 2 | (BDC)2'!U96</f>
        <v/>
      </c>
      <c r="T96" s="55"/>
      <c r="U96" s="55"/>
      <c r="V96" s="35" t="str">
        <f>'H3 | Hedge 2 | (BDC)1'!B96</f>
        <v/>
      </c>
      <c r="W96" s="36" t="str">
        <f>'H3 | Hedge 2 | (BDC)1'!C96</f>
        <v/>
      </c>
      <c r="X96" s="36" t="str">
        <f>'H3 | Hedge 2 | (BDC)1'!H96</f>
        <v/>
      </c>
      <c r="Y96" s="36" t="str">
        <f>'H3 | Hedge 2 | (BDC)1'!O96</f>
        <v/>
      </c>
      <c r="Z96" s="36" t="str">
        <f>IF(AH96="","",IF('H3 | Hedge 2 | (BDC)1'!X96="W","Y",IF('H3 | Hedge 2 | (BDC)1'!X96="L","N","")))</f>
        <v/>
      </c>
      <c r="AA96" s="36" t="str">
        <f>'H3 | Hedge 2 | (BDC)1'!AM96</f>
        <v/>
      </c>
      <c r="AB96" s="36" t="str">
        <f>'H3 | Hedge 2 | (BDC)1'!S96</f>
        <v/>
      </c>
      <c r="AC96" s="37" t="str">
        <f>'H3 | Hedge 2 | (BDC)1'!U96</f>
        <v/>
      </c>
      <c r="AD96" s="55"/>
      <c r="AE96" s="55"/>
      <c r="AF96" s="55"/>
      <c r="AG96" s="55"/>
      <c r="AH96" s="126"/>
      <c r="AI96" s="107"/>
      <c r="AJ96" s="104" t="str" cm="1">
        <f t="array" aca="1" ref="AJ96" ca="1">IF(AH95="","",INDIRECT(VLOOKUP(DB96,General!X:Y,2,FALSE)&amp;CQ96))</f>
        <v/>
      </c>
      <c r="AK96" s="70" t="str">
        <f t="shared" si="47"/>
        <v/>
      </c>
      <c r="AL96" s="70" t="str">
        <f>IF(AH95="","",VLOOKUP(DB96,General!U:V,2,FALSE))</f>
        <v/>
      </c>
      <c r="AM96" s="64" t="str" cm="1">
        <f t="array" aca="1" ref="AM96" ca="1">IF(AH95="","",INDIRECT(DB96&amp;CQ96))</f>
        <v/>
      </c>
      <c r="AN96" s="25" t="str">
        <f t="shared" si="44"/>
        <v/>
      </c>
      <c r="AO96" s="25" t="str">
        <f t="shared" si="48"/>
        <v/>
      </c>
      <c r="AP96" s="39" t="str">
        <f t="shared" si="45"/>
        <v/>
      </c>
      <c r="AQ96" s="55"/>
      <c r="AR96" s="55"/>
      <c r="AS96" s="55"/>
      <c r="AT96" s="35" t="str">
        <f>'H4 | Hedge 2 | (BDC)3'!B96</f>
        <v/>
      </c>
      <c r="AU96" s="36" t="str">
        <f>'H4 | Hedge 2 | (BDC)3'!C96</f>
        <v/>
      </c>
      <c r="AV96" s="36" t="str">
        <f>'H4 | Hedge 2 | (BDC)3'!H96</f>
        <v/>
      </c>
      <c r="AW96" s="36" t="str">
        <f>'H4 | Hedge 2 | (BDC)3'!O96</f>
        <v/>
      </c>
      <c r="AX96" s="36" t="str">
        <f>IF(AH96="","",IF('H4 | Hedge 2 | (BDC)3'!X96="W","Y",IF('H4 | Hedge 2 | (BDC)3'!X96="L","N","")))</f>
        <v/>
      </c>
      <c r="AY96" s="36" t="str">
        <f>'H4 | Hedge 2 | (BDC)3'!AM96</f>
        <v/>
      </c>
      <c r="AZ96" s="36" t="str">
        <f>'H4 | Hedge 2 | (BDC)3'!S96</f>
        <v/>
      </c>
      <c r="BA96" s="37" t="str">
        <f>'H4 | Hedge 2 | (BDC)3'!U96</f>
        <v/>
      </c>
      <c r="BB96" s="55"/>
      <c r="BC96" s="55"/>
      <c r="BD96" s="35" t="str">
        <f>'H5 | Hedge 1 | (BTC)2'!B96</f>
        <v/>
      </c>
      <c r="BE96" s="36" t="str">
        <f>'H5 | Hedge 1 | (BTC)2'!C96</f>
        <v/>
      </c>
      <c r="BF96" s="36" t="str">
        <f>'H5 | Hedge 1 | (BTC)2'!H96</f>
        <v/>
      </c>
      <c r="BG96" s="36" t="str">
        <f>'H5 | Hedge 1 | (BTC)2'!O96</f>
        <v/>
      </c>
      <c r="BH96" s="36" t="str">
        <f>IF(AH96="","",IF('H5 | Hedge 1 | (BTC)2'!X96="W","Y",IF('H5 | Hedge 1 | (BTC)2'!X96="L","N","")))</f>
        <v/>
      </c>
      <c r="BI96" s="36" t="str">
        <f>'H5 | Hedge 1 | (BTC)2'!AM96</f>
        <v/>
      </c>
      <c r="BJ96" s="36" t="str">
        <f>'H5 | Hedge 1 | (BTC)2'!S96</f>
        <v/>
      </c>
      <c r="BK96" s="37" t="str">
        <f>'H5 | Hedge 1 | (BTC)2'!U96</f>
        <v/>
      </c>
      <c r="BL96" s="55"/>
      <c r="BM96" s="55"/>
      <c r="BN96" s="35" t="str">
        <f>'H6 | Hedge 1 | (BTC)3'!B96</f>
        <v/>
      </c>
      <c r="BO96" s="36" t="str">
        <f>'H6 | Hedge 1 | (BTC)3'!C96</f>
        <v/>
      </c>
      <c r="BP96" s="36" t="str">
        <f>'H6 | Hedge 1 | (BTC)3'!H96</f>
        <v/>
      </c>
      <c r="BQ96" s="36" t="str">
        <f>'H6 | Hedge 1 | (BTC)3'!O96</f>
        <v/>
      </c>
      <c r="BR96" s="36" t="str">
        <f>IF(AH96="","",IF('H6 | Hedge 1 | (BTC)3'!X96="W","Y",IF('H6 | Hedge 1 | (BTC)3'!X96="L","N","")))</f>
        <v/>
      </c>
      <c r="BS96" s="36" t="str">
        <f>'H6 | Hedge 1 | (BTC)3'!AM96</f>
        <v/>
      </c>
      <c r="BT96" s="36" t="str">
        <f>'H6 | Hedge 1 | (BTC)3'!S96</f>
        <v/>
      </c>
      <c r="BU96" s="37" t="str">
        <f>'H6 | Hedge 1 | (BTC)3'!U96</f>
        <v/>
      </c>
      <c r="BV96" s="55"/>
      <c r="BW96" s="55"/>
      <c r="BX96" s="38" t="str">
        <f>'Hedge 7 | (BM1D)2'!B96</f>
        <v/>
      </c>
      <c r="BY96" s="25" t="str">
        <f>'Hedge 7 | (BM1D)2'!C96</f>
        <v/>
      </c>
      <c r="BZ96" s="25" t="str">
        <f>'Hedge 7 | (BM1D)2'!H96</f>
        <v/>
      </c>
      <c r="CA96" s="25" t="str">
        <f>'Hedge 7 | (BM1D)2'!O96</f>
        <v/>
      </c>
      <c r="CB96" s="25" t="str">
        <f>IF(AH96="","",IF('Hedge 7 | (BM1D)2'!X96="W","Y",IF('Hedge 7 | (BM1D)2'!X96="L","N","")))</f>
        <v/>
      </c>
      <c r="CC96" s="25" t="str">
        <f>'Hedge 7 | (BM1D)2'!AM96</f>
        <v/>
      </c>
      <c r="CD96" s="25" t="str">
        <f>'Hedge 7 | (BM1D)2'!S96</f>
        <v/>
      </c>
      <c r="CE96" s="39" t="str">
        <f>'Hedge 7 | (BM1D)2'!U96</f>
        <v/>
      </c>
      <c r="CF96" s="55"/>
      <c r="CG96" s="55"/>
      <c r="CH96" s="1" t="e">
        <f>IF(AN96="",0,IFERROR(VLOOKUP(AN91&amp;AN92&amp;AN93&amp;AN94&amp;AN95&amp;AN96,General!I:J,2,FALSE),0))+AO95</f>
        <v>#VALUE!</v>
      </c>
      <c r="CI96" s="1">
        <v>-1000</v>
      </c>
      <c r="CJ96" s="1" t="str">
        <f t="shared" si="46"/>
        <v/>
      </c>
      <c r="CK96" s="1" t="str">
        <f t="shared" si="49"/>
        <v/>
      </c>
      <c r="CL96" s="1" t="str">
        <f t="shared" si="50"/>
        <v/>
      </c>
      <c r="CM96" s="1">
        <v>-1000</v>
      </c>
      <c r="CN96" s="1">
        <v>-1000</v>
      </c>
      <c r="CO96" s="1">
        <v>-1000</v>
      </c>
      <c r="CP96" s="1" t="str">
        <f t="shared" ref="CP96:CP98" ca="1" si="68">CP95</f>
        <v>BX</v>
      </c>
      <c r="CQ96" s="1">
        <v>96</v>
      </c>
      <c r="CR96" s="1">
        <f t="shared" si="61"/>
        <v>91</v>
      </c>
      <c r="CS96" s="4" t="str" cm="1">
        <f t="array" ref="CS96">IFERROR(INDEX($CI$4:$CO$4,_xlfn.AGGREGATE(15,6,COLUMN($CI$4:$CO$4)-COLUMN($CH$1)/($CI$96:$CO$96=MAX($CI$96:$CO$96)),COLUMNS($CO$4:CO4))),"")</f>
        <v>B</v>
      </c>
      <c r="CT96" s="4" t="str" cm="1">
        <f t="array" ref="CT96">IFERROR(INDEX($CI$4:$CO$4,_xlfn.AGGREGATE(15,6,COLUMN($CI$4:$CO$4)-COLUMN($CH$1)/($CI$96:$CO$96=MAX($CI$96:$CO$96)),COLUMNS($CO$4:CP4))),"")</f>
        <v>BD</v>
      </c>
      <c r="CU96" s="4" t="str" cm="1">
        <f t="array" ref="CU96">IFERROR(INDEX($CI$4:$CO$4,_xlfn.AGGREGATE(15,6,COLUMN($CI$4:$CO$4)-COLUMN($CH$1)/($CI$96:$CO$96=MAX($CI$96:$CO$96)),COLUMNS($CO$4:CQ4))),"")</f>
        <v>BN</v>
      </c>
      <c r="CV96" s="4" t="str" cm="1">
        <f t="array" ref="CV96">IFERROR(INDEX($CI$4:$CO$4,_xlfn.AGGREGATE(15,6,COLUMN($CI$4:$CO$4)-COLUMN($CH$1)/($CI$96:$CO$96=MAX($CI$96:$CO$96)),COLUMNS($CO$4:CR4))),"")</f>
        <v>BX</v>
      </c>
      <c r="CW96" s="1" t="str">
        <f t="shared" ca="1" si="54"/>
        <v>BX</v>
      </c>
      <c r="DA96" s="1" t="str">
        <f t="shared" ca="1" si="55"/>
        <v>R</v>
      </c>
      <c r="DB96" s="1" t="str">
        <f t="shared" ca="1" si="59"/>
        <v>BX</v>
      </c>
      <c r="DC96" s="1">
        <f>IF(DC91=4,1,DC91+1)</f>
        <v>2</v>
      </c>
      <c r="DD96" s="4" t="str">
        <f>IFERROR(VLOOKUP(CS96,General!R:S,2,FALSE),"")</f>
        <v>F</v>
      </c>
      <c r="DE96" s="4" t="str">
        <f>IFERROR(VLOOKUP(CT96,General!R:S,2,FALSE),"")</f>
        <v>BH</v>
      </c>
      <c r="DF96" s="4" t="str">
        <f>IFERROR(VLOOKUP(CU96,General!R:S,2,FALSE),"")</f>
        <v>BR</v>
      </c>
      <c r="DG96" s="4" t="str">
        <f>IFERROR(VLOOKUP(CV96,General!R:S,2,FALSE),"")</f>
        <v>CB</v>
      </c>
      <c r="DH96" s="4">
        <f ca="1">IF(CS96="",-1,COUNTIF(INDIRECT(DD96&amp;$CQ$10):INDIRECT(DD96&amp;CQ96),"Y"))</f>
        <v>2</v>
      </c>
      <c r="DI96" s="4">
        <f ca="1">IF(CT96="",-1,COUNTIF(INDIRECT(DE96&amp;$CQ$10):INDIRECT(DE96&amp;CQ96),"Y"))</f>
        <v>4</v>
      </c>
      <c r="DJ96" s="4">
        <f ca="1">IF(CU96="",-1,COUNTIF(INDIRECT(DF96&amp;$CQ$10):INDIRECT(DF96&amp;CQ96),"Y"))</f>
        <v>5</v>
      </c>
      <c r="DK96" s="4">
        <f ca="1">IF(CV96="",-1,COUNTIF(INDIRECT(DG96&amp;$CQ$10):INDIRECT(DG96&amp;CQ96),"Y"))</f>
        <v>5</v>
      </c>
      <c r="DL96" s="4" t="str" cm="1">
        <f t="array" aca="1" ref="DL96" ca="1">IFERROR(INDEX($CS$96:$CV$96,_xlfn.AGGREGATE(15,6,COLUMN($CS$96:$CV$96)-COLUMN($CR$96)/($DH$96:$DK$96=MAX($DH$96:$DK$96)),COLUMNS($CS$96:CS96))),"")</f>
        <v>BN</v>
      </c>
      <c r="DM96" s="4" t="str" cm="1">
        <f t="array" aca="1" ref="DM96" ca="1">IFERROR(INDEX($CS$96:$CV$96,_xlfn.AGGREGATE(15,6,COLUMN($CS$96:$CV$96)-COLUMN($CR$96)/($DH$96:$DK$96=MAX($DH$96:$DK$96)),COLUMNS($CS$96:CT96))),"")</f>
        <v>BX</v>
      </c>
      <c r="DN96" s="4" t="str" cm="1">
        <f t="array" aca="1" ref="DN96" ca="1">IFERROR(INDEX($CS$96:$CV$96,_xlfn.AGGREGATE(15,6,COLUMN($CS$96:$CV$96)-COLUMN($CR$96)/($DH$96:$DK$96=MAX($DH$96:$DK$96)),COLUMNS($CS$96:CU96))),"")</f>
        <v/>
      </c>
      <c r="DO96" s="4" t="str" cm="1">
        <f t="array" aca="1" ref="DO96" ca="1">IFERROR(INDEX($CS$96:$CV$96,_xlfn.AGGREGATE(15,6,COLUMN($CS$96:$CV$96)-COLUMN($CR$96)/($DH$96:$DK$96=MAX($DH$96:$DK$96)),COLUMNS($CS$96:CV96))),"")</f>
        <v/>
      </c>
      <c r="DP96" s="1">
        <f t="shared" ca="1" si="56"/>
        <v>2</v>
      </c>
      <c r="DQ96" s="75">
        <f t="shared" ca="1" si="57"/>
        <v>2</v>
      </c>
      <c r="DR96" s="4" t="str">
        <f t="shared" ca="1" si="58"/>
        <v>BX</v>
      </c>
      <c r="DS96" s="1" t="str">
        <f t="shared" si="52"/>
        <v>F96</v>
      </c>
    </row>
    <row r="97" spans="1:123" ht="26.25" customHeight="1" thickBot="1">
      <c r="A97" s="1">
        <v>88</v>
      </c>
      <c r="B97" s="38" t="str">
        <f>'H1 | Hedge 1 | (BTC)1'!B97</f>
        <v/>
      </c>
      <c r="C97" s="25" t="str">
        <f>'H1 | Hedge 1 | (BTC)1'!C97</f>
        <v/>
      </c>
      <c r="D97" s="25" t="str">
        <f>'H1 | Hedge 1 | (BTC)1'!H97</f>
        <v/>
      </c>
      <c r="E97" s="25" t="str">
        <f>'H1 | Hedge 1 | (BTC)1'!O97</f>
        <v/>
      </c>
      <c r="F97" s="25" t="str">
        <f>IF(AH97="","",IF('H1 | Hedge 1 | (BTC)1'!X97="W","Y",IF('H1 | Hedge 1 | (BTC)1'!X97="L","N","")))</f>
        <v/>
      </c>
      <c r="G97" s="25" t="str">
        <f>'H1 | Hedge 1 | (BTC)1'!AM97</f>
        <v/>
      </c>
      <c r="H97" s="25" t="str">
        <f>'H1 | Hedge 1 | (BTC)1'!S97</f>
        <v/>
      </c>
      <c r="I97" s="39" t="str">
        <f>'H1 | Hedge 1 | (BTC)1'!U97</f>
        <v/>
      </c>
      <c r="J97" s="55"/>
      <c r="K97" s="55"/>
      <c r="L97" s="38" t="str">
        <f>'H2 | Hedge 2 | (BDC)2'!B97</f>
        <v/>
      </c>
      <c r="M97" s="25" t="str">
        <f>'H2 | Hedge 2 | (BDC)2'!C97</f>
        <v/>
      </c>
      <c r="N97" s="25" t="str">
        <f>'H2 | Hedge 2 | (BDC)2'!H97</f>
        <v/>
      </c>
      <c r="O97" s="25" t="str">
        <f>'H2 | Hedge 2 | (BDC)2'!O97</f>
        <v/>
      </c>
      <c r="P97" s="25" t="str">
        <f>IF(AH97="","",IF('H2 | Hedge 2 | (BDC)2'!X97="W","Y",IF('H2 | Hedge 2 | (BDC)2'!X97="L","N","")))</f>
        <v/>
      </c>
      <c r="Q97" s="25" t="str">
        <f>'H2 | Hedge 2 | (BDC)2'!AM97</f>
        <v/>
      </c>
      <c r="R97" s="25" t="str">
        <f>'H2 | Hedge 2 | (BDC)2'!S97</f>
        <v/>
      </c>
      <c r="S97" s="39" t="str">
        <f>'H2 | Hedge 2 | (BDC)2'!U97</f>
        <v/>
      </c>
      <c r="T97" s="55"/>
      <c r="U97" s="55"/>
      <c r="V97" s="35" t="str">
        <f>'H3 | Hedge 2 | (BDC)1'!B97</f>
        <v/>
      </c>
      <c r="W97" s="36" t="str">
        <f>'H3 | Hedge 2 | (BDC)1'!C97</f>
        <v/>
      </c>
      <c r="X97" s="36" t="str">
        <f>'H3 | Hedge 2 | (BDC)1'!H97</f>
        <v/>
      </c>
      <c r="Y97" s="36" t="str">
        <f>'H3 | Hedge 2 | (BDC)1'!O97</f>
        <v/>
      </c>
      <c r="Z97" s="36" t="str">
        <f>IF(AH97="","",IF('H3 | Hedge 2 | (BDC)1'!X97="W","Y",IF('H3 | Hedge 2 | (BDC)1'!X97="L","N","")))</f>
        <v/>
      </c>
      <c r="AA97" s="36" t="str">
        <f>'H3 | Hedge 2 | (BDC)1'!AM97</f>
        <v/>
      </c>
      <c r="AB97" s="36" t="str">
        <f>'H3 | Hedge 2 | (BDC)1'!S97</f>
        <v/>
      </c>
      <c r="AC97" s="37" t="str">
        <f>'H3 | Hedge 2 | (BDC)1'!U97</f>
        <v/>
      </c>
      <c r="AD97" s="55"/>
      <c r="AE97" s="55"/>
      <c r="AF97" s="55"/>
      <c r="AG97" s="55"/>
      <c r="AH97" s="126"/>
      <c r="AI97" s="107"/>
      <c r="AJ97" s="104" t="str" cm="1">
        <f t="array" aca="1" ref="AJ97" ca="1">IF(AH96="","",INDIRECT(VLOOKUP(DB97,General!X:Y,2,FALSE)&amp;CQ97))</f>
        <v/>
      </c>
      <c r="AK97" s="70" t="str">
        <f t="shared" si="47"/>
        <v/>
      </c>
      <c r="AL97" s="70" t="str">
        <f>IF(AH96="","",VLOOKUP(DB97,General!U:V,2,FALSE))</f>
        <v/>
      </c>
      <c r="AM97" s="64" t="str" cm="1">
        <f t="array" aca="1" ref="AM97" ca="1">IF(AH96="","",INDIRECT(DB97&amp;CQ97))</f>
        <v/>
      </c>
      <c r="AN97" s="25" t="str">
        <f t="shared" si="44"/>
        <v/>
      </c>
      <c r="AO97" s="25" t="str">
        <f t="shared" si="48"/>
        <v/>
      </c>
      <c r="AP97" s="39" t="str">
        <f t="shared" si="45"/>
        <v/>
      </c>
      <c r="AQ97" s="55"/>
      <c r="AR97" s="55"/>
      <c r="AS97" s="55"/>
      <c r="AT97" s="35" t="str">
        <f>'H4 | Hedge 2 | (BDC)3'!B97</f>
        <v/>
      </c>
      <c r="AU97" s="36" t="str">
        <f>'H4 | Hedge 2 | (BDC)3'!C97</f>
        <v/>
      </c>
      <c r="AV97" s="36" t="str">
        <f>'H4 | Hedge 2 | (BDC)3'!H97</f>
        <v/>
      </c>
      <c r="AW97" s="36" t="str">
        <f>'H4 | Hedge 2 | (BDC)3'!O97</f>
        <v/>
      </c>
      <c r="AX97" s="36" t="str">
        <f>IF(AH97="","",IF('H4 | Hedge 2 | (BDC)3'!X97="W","Y",IF('H4 | Hedge 2 | (BDC)3'!X97="L","N","")))</f>
        <v/>
      </c>
      <c r="AY97" s="36" t="str">
        <f>'H4 | Hedge 2 | (BDC)3'!AM97</f>
        <v/>
      </c>
      <c r="AZ97" s="36" t="str">
        <f>'H4 | Hedge 2 | (BDC)3'!S97</f>
        <v/>
      </c>
      <c r="BA97" s="37" t="str">
        <f>'H4 | Hedge 2 | (BDC)3'!U97</f>
        <v/>
      </c>
      <c r="BB97" s="55"/>
      <c r="BC97" s="55"/>
      <c r="BD97" s="35" t="str">
        <f>'H5 | Hedge 1 | (BTC)2'!B97</f>
        <v/>
      </c>
      <c r="BE97" s="36" t="str">
        <f>'H5 | Hedge 1 | (BTC)2'!C97</f>
        <v/>
      </c>
      <c r="BF97" s="36" t="str">
        <f>'H5 | Hedge 1 | (BTC)2'!H97</f>
        <v/>
      </c>
      <c r="BG97" s="36" t="str">
        <f>'H5 | Hedge 1 | (BTC)2'!O97</f>
        <v/>
      </c>
      <c r="BH97" s="36" t="str">
        <f>IF(AH97="","",IF('H5 | Hedge 1 | (BTC)2'!X97="W","Y",IF('H5 | Hedge 1 | (BTC)2'!X97="L","N","")))</f>
        <v/>
      </c>
      <c r="BI97" s="36" t="str">
        <f>'H5 | Hedge 1 | (BTC)2'!AM97</f>
        <v/>
      </c>
      <c r="BJ97" s="36" t="str">
        <f>'H5 | Hedge 1 | (BTC)2'!S97</f>
        <v/>
      </c>
      <c r="BK97" s="37" t="str">
        <f>'H5 | Hedge 1 | (BTC)2'!U97</f>
        <v/>
      </c>
      <c r="BL97" s="55"/>
      <c r="BM97" s="55"/>
      <c r="BN97" s="35" t="str">
        <f>'H6 | Hedge 1 | (BTC)3'!B97</f>
        <v/>
      </c>
      <c r="BO97" s="36" t="str">
        <f>'H6 | Hedge 1 | (BTC)3'!C97</f>
        <v/>
      </c>
      <c r="BP97" s="36" t="str">
        <f>'H6 | Hedge 1 | (BTC)3'!H97</f>
        <v/>
      </c>
      <c r="BQ97" s="36" t="str">
        <f>'H6 | Hedge 1 | (BTC)3'!O97</f>
        <v/>
      </c>
      <c r="BR97" s="36" t="str">
        <f>IF(AH97="","",IF('H6 | Hedge 1 | (BTC)3'!X97="W","Y",IF('H6 | Hedge 1 | (BTC)3'!X97="L","N","")))</f>
        <v/>
      </c>
      <c r="BS97" s="36" t="str">
        <f>'H6 | Hedge 1 | (BTC)3'!AM97</f>
        <v/>
      </c>
      <c r="BT97" s="36" t="str">
        <f>'H6 | Hedge 1 | (BTC)3'!S97</f>
        <v/>
      </c>
      <c r="BU97" s="37" t="str">
        <f>'H6 | Hedge 1 | (BTC)3'!U97</f>
        <v/>
      </c>
      <c r="BV97" s="55"/>
      <c r="BW97" s="55"/>
      <c r="BX97" s="38" t="str">
        <f>'Hedge 7 | (BM1D)2'!B97</f>
        <v/>
      </c>
      <c r="BY97" s="25" t="str">
        <f>'Hedge 7 | (BM1D)2'!C97</f>
        <v/>
      </c>
      <c r="BZ97" s="25" t="str">
        <f>'Hedge 7 | (BM1D)2'!H97</f>
        <v/>
      </c>
      <c r="CA97" s="25" t="str">
        <f>'Hedge 7 | (BM1D)2'!O97</f>
        <v/>
      </c>
      <c r="CB97" s="25" t="str">
        <f>IF(AH97="","",IF('Hedge 7 | (BM1D)2'!X97="W","Y",IF('Hedge 7 | (BM1D)2'!X97="L","N","")))</f>
        <v/>
      </c>
      <c r="CC97" s="25" t="str">
        <f>'Hedge 7 | (BM1D)2'!AM97</f>
        <v/>
      </c>
      <c r="CD97" s="25" t="str">
        <f>'Hedge 7 | (BM1D)2'!S97</f>
        <v/>
      </c>
      <c r="CE97" s="39" t="str">
        <f>'Hedge 7 | (BM1D)2'!U97</f>
        <v/>
      </c>
      <c r="CF97" s="55"/>
      <c r="CG97" s="55"/>
      <c r="CH97" s="1" t="e">
        <f>IF(AN97="",0,IFERROR(VLOOKUP(AN92&amp;AN93&amp;AN94&amp;AN95&amp;AN96&amp;AN97,General!I:J,2,FALSE),0))+AO96</f>
        <v>#VALUE!</v>
      </c>
      <c r="CI97" s="1">
        <v>-1000</v>
      </c>
      <c r="CJ97" s="1" t="str">
        <f t="shared" si="46"/>
        <v/>
      </c>
      <c r="CK97" s="1" t="str">
        <f t="shared" si="49"/>
        <v/>
      </c>
      <c r="CL97" s="1" t="str">
        <f t="shared" si="50"/>
        <v/>
      </c>
      <c r="CM97" s="1">
        <v>-1000</v>
      </c>
      <c r="CN97" s="1">
        <v>-1000</v>
      </c>
      <c r="CO97" s="1">
        <v>-1000</v>
      </c>
      <c r="CP97" s="1" t="str">
        <f t="shared" ca="1" si="68"/>
        <v>BX</v>
      </c>
      <c r="CQ97" s="1">
        <v>97</v>
      </c>
      <c r="CR97" s="1">
        <f t="shared" si="61"/>
        <v>92</v>
      </c>
      <c r="CS97" s="4" t="str" cm="1">
        <f t="array" ref="CS97">IFERROR(INDEX($CI$4:$CO$4,_xlfn.AGGREGATE(15,6,COLUMN($CI$4:$CO$4)-COLUMN($CH$1)/($CI$97:$CO$97=MAX($CI$97:$CO$97)),COLUMNS($CO$4:CO4))),"")</f>
        <v>B</v>
      </c>
      <c r="CT97" s="4" t="str" cm="1">
        <f t="array" ref="CT97">IFERROR(INDEX($CI$4:$CO$4,_xlfn.AGGREGATE(15,6,COLUMN($CI$4:$CO$4)-COLUMN($CH$1)/($CI$97:$CO$97=MAX($CI$97:$CO$97)),COLUMNS($CO$4:CP4))),"")</f>
        <v>BD</v>
      </c>
      <c r="CU97" s="4" t="str" cm="1">
        <f t="array" ref="CU97">IFERROR(INDEX($CI$4:$CO$4,_xlfn.AGGREGATE(15,6,COLUMN($CI$4:$CO$4)-COLUMN($CH$1)/($CI$97:$CO$97=MAX($CI$97:$CO$97)),COLUMNS($CO$4:CQ4))),"")</f>
        <v>BN</v>
      </c>
      <c r="CV97" s="4" t="str" cm="1">
        <f t="array" ref="CV97">IFERROR(INDEX($CI$4:$CO$4,_xlfn.AGGREGATE(15,6,COLUMN($CI$4:$CO$4)-COLUMN($CH$1)/($CI$97:$CO$97=MAX($CI$97:$CO$97)),COLUMNS($CO$4:CR4))),"")</f>
        <v>BX</v>
      </c>
      <c r="CW97" s="1" t="str">
        <f t="shared" ca="1" si="54"/>
        <v>BX</v>
      </c>
      <c r="DA97" s="1" t="str">
        <f t="shared" ca="1" si="55"/>
        <v>R</v>
      </c>
      <c r="DB97" s="1" t="str">
        <f t="shared" ca="1" si="59"/>
        <v>BX</v>
      </c>
      <c r="DD97" s="4" t="str">
        <f>IFERROR(VLOOKUP(CS97,General!R:S,2,FALSE),"")</f>
        <v>F</v>
      </c>
      <c r="DE97" s="4" t="str">
        <f>IFERROR(VLOOKUP(CT97,General!R:S,2,FALSE),"")</f>
        <v>BH</v>
      </c>
      <c r="DF97" s="4" t="str">
        <f>IFERROR(VLOOKUP(CU97,General!R:S,2,FALSE),"")</f>
        <v>BR</v>
      </c>
      <c r="DG97" s="4" t="str">
        <f>IFERROR(VLOOKUP(CV97,General!R:S,2,FALSE),"")</f>
        <v>CB</v>
      </c>
      <c r="DH97" s="4">
        <f ca="1">IF(CS97="",-1,COUNTIF(INDIRECT(DD97&amp;$CQ$10):INDIRECT(DD97&amp;CQ97),"Y"))</f>
        <v>2</v>
      </c>
      <c r="DI97" s="4">
        <f ca="1">IF(CT97="",-1,COUNTIF(INDIRECT(DE97&amp;$CQ$10):INDIRECT(DE97&amp;CQ97),"Y"))</f>
        <v>4</v>
      </c>
      <c r="DJ97" s="4">
        <f ca="1">IF(CU97="",-1,COUNTIF(INDIRECT(DF97&amp;$CQ$10):INDIRECT(DF97&amp;CQ97),"Y"))</f>
        <v>5</v>
      </c>
      <c r="DK97" s="4">
        <f ca="1">IF(CV97="",-1,COUNTIF(INDIRECT(DG97&amp;$CQ$10):INDIRECT(DG97&amp;CQ97),"Y"))</f>
        <v>5</v>
      </c>
      <c r="DL97" s="4" t="str" cm="1">
        <f t="array" aca="1" ref="DL97" ca="1">IFERROR(INDEX($CS$97:$CV$97,_xlfn.AGGREGATE(15,6,COLUMN($CS$97:$CV$97)-COLUMN($CR$97)/($DH$97:$DK$97=MAX($DH$97:$DK$97)),COLUMNS($CS$97:CS97))),"")</f>
        <v>BN</v>
      </c>
      <c r="DM97" s="4" t="str" cm="1">
        <f t="array" aca="1" ref="DM97" ca="1">IFERROR(INDEX($CS$97:$CV$97,_xlfn.AGGREGATE(15,6,COLUMN($CS$97:$CV$97)-COLUMN($CR$97)/($DH$97:$DK$97=MAX($DH$97:$DK$97)),COLUMNS($CS$97:CT97))),"")</f>
        <v>BX</v>
      </c>
      <c r="DN97" s="4" t="str" cm="1">
        <f t="array" aca="1" ref="DN97" ca="1">IFERROR(INDEX($CS$97:$CV$97,_xlfn.AGGREGATE(15,6,COLUMN($CS$97:$CV$97)-COLUMN($CR$97)/($DH$97:$DK$97=MAX($DH$97:$DK$97)),COLUMNS($CS$97:CU97))),"")</f>
        <v/>
      </c>
      <c r="DO97" s="4" t="str" cm="1">
        <f t="array" aca="1" ref="DO97" ca="1">IFERROR(INDEX($CS$97:$CV$97,_xlfn.AGGREGATE(15,6,COLUMN($CS$97:$CV$97)-COLUMN($CR$97)/($DH$97:$DK$97=MAX($DH$97:$DK$97)),COLUMNS($CS$97:CV97))),"")</f>
        <v/>
      </c>
      <c r="DP97" s="1">
        <f t="shared" ca="1" si="56"/>
        <v>2</v>
      </c>
      <c r="DQ97" s="75">
        <f t="shared" ca="1" si="57"/>
        <v>0</v>
      </c>
      <c r="DR97" s="4" t="str">
        <f t="shared" ca="1" si="58"/>
        <v>BX</v>
      </c>
      <c r="DS97" s="1" t="str">
        <f t="shared" si="52"/>
        <v>F97</v>
      </c>
    </row>
    <row r="98" spans="1:123" ht="26.25" customHeight="1" thickBot="1">
      <c r="A98" s="1">
        <v>89</v>
      </c>
      <c r="B98" s="38" t="str">
        <f>'H1 | Hedge 1 | (BTC)1'!B98</f>
        <v/>
      </c>
      <c r="C98" s="25" t="str">
        <f>'H1 | Hedge 1 | (BTC)1'!C98</f>
        <v/>
      </c>
      <c r="D98" s="25" t="str">
        <f>'H1 | Hedge 1 | (BTC)1'!H98</f>
        <v/>
      </c>
      <c r="E98" s="25" t="str">
        <f>'H1 | Hedge 1 | (BTC)1'!O98</f>
        <v/>
      </c>
      <c r="F98" s="25" t="str">
        <f>IF(AH98="","",IF('H1 | Hedge 1 | (BTC)1'!X98="W","Y",IF('H1 | Hedge 1 | (BTC)1'!X98="L","N","")))</f>
        <v/>
      </c>
      <c r="G98" s="25" t="str">
        <f>'H1 | Hedge 1 | (BTC)1'!AM98</f>
        <v/>
      </c>
      <c r="H98" s="25" t="str">
        <f>'H1 | Hedge 1 | (BTC)1'!S98</f>
        <v/>
      </c>
      <c r="I98" s="39" t="str">
        <f>'H1 | Hedge 1 | (BTC)1'!U98</f>
        <v/>
      </c>
      <c r="J98" s="55"/>
      <c r="K98" s="55"/>
      <c r="L98" s="38" t="str">
        <f>'H2 | Hedge 2 | (BDC)2'!B98</f>
        <v/>
      </c>
      <c r="M98" s="25" t="str">
        <f>'H2 | Hedge 2 | (BDC)2'!C98</f>
        <v/>
      </c>
      <c r="N98" s="25" t="str">
        <f>'H2 | Hedge 2 | (BDC)2'!H98</f>
        <v/>
      </c>
      <c r="O98" s="25" t="str">
        <f>'H2 | Hedge 2 | (BDC)2'!O98</f>
        <v/>
      </c>
      <c r="P98" s="25" t="str">
        <f>IF(AH98="","",IF('H2 | Hedge 2 | (BDC)2'!X98="W","Y",IF('H2 | Hedge 2 | (BDC)2'!X98="L","N","")))</f>
        <v/>
      </c>
      <c r="Q98" s="25" t="str">
        <f>'H2 | Hedge 2 | (BDC)2'!AM98</f>
        <v/>
      </c>
      <c r="R98" s="25" t="str">
        <f>'H2 | Hedge 2 | (BDC)2'!S98</f>
        <v/>
      </c>
      <c r="S98" s="39" t="str">
        <f>'H2 | Hedge 2 | (BDC)2'!U98</f>
        <v/>
      </c>
      <c r="T98" s="55"/>
      <c r="U98" s="55"/>
      <c r="V98" s="35" t="str">
        <f>'H3 | Hedge 2 | (BDC)1'!B98</f>
        <v/>
      </c>
      <c r="W98" s="36" t="str">
        <f>'H3 | Hedge 2 | (BDC)1'!C98</f>
        <v/>
      </c>
      <c r="X98" s="36" t="str">
        <f>'H3 | Hedge 2 | (BDC)1'!H98</f>
        <v/>
      </c>
      <c r="Y98" s="36" t="str">
        <f>'H3 | Hedge 2 | (BDC)1'!O98</f>
        <v/>
      </c>
      <c r="Z98" s="36" t="str">
        <f>IF(AH98="","",IF('H3 | Hedge 2 | (BDC)1'!X98="W","Y",IF('H3 | Hedge 2 | (BDC)1'!X98="L","N","")))</f>
        <v/>
      </c>
      <c r="AA98" s="36" t="str">
        <f>'H3 | Hedge 2 | (BDC)1'!AM98</f>
        <v/>
      </c>
      <c r="AB98" s="36" t="str">
        <f>'H3 | Hedge 2 | (BDC)1'!S98</f>
        <v/>
      </c>
      <c r="AC98" s="37" t="str">
        <f>'H3 | Hedge 2 | (BDC)1'!U98</f>
        <v/>
      </c>
      <c r="AD98" s="55"/>
      <c r="AE98" s="55"/>
      <c r="AF98" s="55"/>
      <c r="AG98" s="55"/>
      <c r="AH98" s="126"/>
      <c r="AI98" s="107"/>
      <c r="AJ98" s="104" t="str" cm="1">
        <f t="array" aca="1" ref="AJ98" ca="1">IF(AH97="","",INDIRECT(VLOOKUP(DB98,General!X:Y,2,FALSE)&amp;CQ98))</f>
        <v/>
      </c>
      <c r="AK98" s="70" t="str">
        <f t="shared" si="47"/>
        <v/>
      </c>
      <c r="AL98" s="70" t="str">
        <f>IF(AH97="","",VLOOKUP(DB98,General!U:V,2,FALSE))</f>
        <v/>
      </c>
      <c r="AM98" s="64" t="str" cm="1">
        <f t="array" aca="1" ref="AM98" ca="1">IF(AH97="","",INDIRECT(DB98&amp;CQ98))</f>
        <v/>
      </c>
      <c r="AN98" s="25" t="str">
        <f t="shared" si="44"/>
        <v/>
      </c>
      <c r="AO98" s="25" t="str">
        <f t="shared" si="48"/>
        <v/>
      </c>
      <c r="AP98" s="39" t="str">
        <f t="shared" si="45"/>
        <v/>
      </c>
      <c r="AQ98" s="55"/>
      <c r="AR98" s="55"/>
      <c r="AS98" s="55"/>
      <c r="AT98" s="35" t="str">
        <f>'H4 | Hedge 2 | (BDC)3'!B98</f>
        <v/>
      </c>
      <c r="AU98" s="36" t="str">
        <f>'H4 | Hedge 2 | (BDC)3'!C98</f>
        <v/>
      </c>
      <c r="AV98" s="36" t="str">
        <f>'H4 | Hedge 2 | (BDC)3'!H98</f>
        <v/>
      </c>
      <c r="AW98" s="36" t="str">
        <f>'H4 | Hedge 2 | (BDC)3'!O98</f>
        <v/>
      </c>
      <c r="AX98" s="36" t="str">
        <f>IF(AH98="","",IF('H4 | Hedge 2 | (BDC)3'!X98="W","Y",IF('H4 | Hedge 2 | (BDC)3'!X98="L","N","")))</f>
        <v/>
      </c>
      <c r="AY98" s="36" t="str">
        <f>'H4 | Hedge 2 | (BDC)3'!AM98</f>
        <v/>
      </c>
      <c r="AZ98" s="36" t="str">
        <f>'H4 | Hedge 2 | (BDC)3'!S98</f>
        <v/>
      </c>
      <c r="BA98" s="37" t="str">
        <f>'H4 | Hedge 2 | (BDC)3'!U98</f>
        <v/>
      </c>
      <c r="BB98" s="55"/>
      <c r="BC98" s="55"/>
      <c r="BD98" s="35" t="str">
        <f>'H5 | Hedge 1 | (BTC)2'!B98</f>
        <v/>
      </c>
      <c r="BE98" s="36" t="str">
        <f>'H5 | Hedge 1 | (BTC)2'!C98</f>
        <v/>
      </c>
      <c r="BF98" s="36" t="str">
        <f>'H5 | Hedge 1 | (BTC)2'!H98</f>
        <v/>
      </c>
      <c r="BG98" s="36" t="str">
        <f>'H5 | Hedge 1 | (BTC)2'!O98</f>
        <v/>
      </c>
      <c r="BH98" s="36" t="str">
        <f>IF(AH98="","",IF('H5 | Hedge 1 | (BTC)2'!X98="W","Y",IF('H5 | Hedge 1 | (BTC)2'!X98="L","N","")))</f>
        <v/>
      </c>
      <c r="BI98" s="36" t="str">
        <f>'H5 | Hedge 1 | (BTC)2'!AM98</f>
        <v/>
      </c>
      <c r="BJ98" s="36" t="str">
        <f>'H5 | Hedge 1 | (BTC)2'!S98</f>
        <v/>
      </c>
      <c r="BK98" s="37" t="str">
        <f>'H5 | Hedge 1 | (BTC)2'!U98</f>
        <v/>
      </c>
      <c r="BL98" s="55"/>
      <c r="BM98" s="55"/>
      <c r="BN98" s="35" t="str">
        <f>'H6 | Hedge 1 | (BTC)3'!B98</f>
        <v/>
      </c>
      <c r="BO98" s="36" t="str">
        <f>'H6 | Hedge 1 | (BTC)3'!C98</f>
        <v/>
      </c>
      <c r="BP98" s="36" t="str">
        <f>'H6 | Hedge 1 | (BTC)3'!H98</f>
        <v/>
      </c>
      <c r="BQ98" s="36" t="str">
        <f>'H6 | Hedge 1 | (BTC)3'!O98</f>
        <v/>
      </c>
      <c r="BR98" s="36" t="str">
        <f>IF(AH98="","",IF('H6 | Hedge 1 | (BTC)3'!X98="W","Y",IF('H6 | Hedge 1 | (BTC)3'!X98="L","N","")))</f>
        <v/>
      </c>
      <c r="BS98" s="36" t="str">
        <f>'H6 | Hedge 1 | (BTC)3'!AM98</f>
        <v/>
      </c>
      <c r="BT98" s="36" t="str">
        <f>'H6 | Hedge 1 | (BTC)3'!S98</f>
        <v/>
      </c>
      <c r="BU98" s="37" t="str">
        <f>'H6 | Hedge 1 | (BTC)3'!U98</f>
        <v/>
      </c>
      <c r="BV98" s="55"/>
      <c r="BW98" s="55"/>
      <c r="BX98" s="38" t="str">
        <f>'Hedge 7 | (BM1D)2'!B98</f>
        <v/>
      </c>
      <c r="BY98" s="25" t="str">
        <f>'Hedge 7 | (BM1D)2'!C98</f>
        <v/>
      </c>
      <c r="BZ98" s="25" t="str">
        <f>'Hedge 7 | (BM1D)2'!H98</f>
        <v/>
      </c>
      <c r="CA98" s="25" t="str">
        <f>'Hedge 7 | (BM1D)2'!O98</f>
        <v/>
      </c>
      <c r="CB98" s="25" t="str">
        <f>IF(AH98="","",IF('Hedge 7 | (BM1D)2'!X98="W","Y",IF('Hedge 7 | (BM1D)2'!X98="L","N","")))</f>
        <v/>
      </c>
      <c r="CC98" s="25" t="str">
        <f>'Hedge 7 | (BM1D)2'!AM98</f>
        <v/>
      </c>
      <c r="CD98" s="25" t="str">
        <f>'Hedge 7 | (BM1D)2'!S98</f>
        <v/>
      </c>
      <c r="CE98" s="39" t="str">
        <f>'Hedge 7 | (BM1D)2'!U98</f>
        <v/>
      </c>
      <c r="CF98" s="55"/>
      <c r="CG98" s="55"/>
      <c r="CH98" s="1" t="e">
        <f>IF(AN98="",0,IFERROR(VLOOKUP(AN93&amp;AN94&amp;AN95&amp;AN96&amp;AN97&amp;AN98,General!I:J,2,FALSE),0))+AO97</f>
        <v>#VALUE!</v>
      </c>
      <c r="CI98" s="1">
        <v>-1000</v>
      </c>
      <c r="CJ98" s="1" t="str">
        <f t="shared" si="46"/>
        <v/>
      </c>
      <c r="CK98" s="1" t="str">
        <f t="shared" si="49"/>
        <v/>
      </c>
      <c r="CL98" s="1" t="str">
        <f t="shared" si="50"/>
        <v/>
      </c>
      <c r="CM98" s="1">
        <v>-1000</v>
      </c>
      <c r="CN98" s="1">
        <v>-1000</v>
      </c>
      <c r="CO98" s="1">
        <v>-1000</v>
      </c>
      <c r="CP98" s="1" t="str">
        <f t="shared" ca="1" si="68"/>
        <v>BX</v>
      </c>
      <c r="CQ98" s="1">
        <v>98</v>
      </c>
      <c r="CR98" s="1">
        <f t="shared" si="61"/>
        <v>93</v>
      </c>
      <c r="CS98" s="4" t="str" cm="1">
        <f t="array" ref="CS98">IFERROR(INDEX($CI$4:$CO$4,_xlfn.AGGREGATE(15,6,COLUMN($CI$4:$CO$4)-COLUMN($CH$1)/($CI$98:$CO$98=MAX($CI$98:$CO$98)),COLUMNS($CO$4:CO4))),"")</f>
        <v>B</v>
      </c>
      <c r="CT98" s="4" t="str" cm="1">
        <f t="array" ref="CT98">IFERROR(INDEX($CI$4:$CO$4,_xlfn.AGGREGATE(15,6,COLUMN($CI$4:$CO$4)-COLUMN($CH$1)/($CI$98:$CO$98=MAX($CI$98:$CO$98)),COLUMNS($CO$4:CP4))),"")</f>
        <v>BD</v>
      </c>
      <c r="CU98" s="4" t="str" cm="1">
        <f t="array" ref="CU98">IFERROR(INDEX($CI$4:$CO$4,_xlfn.AGGREGATE(15,6,COLUMN($CI$4:$CO$4)-COLUMN($CH$1)/($CI$98:$CO$98=MAX($CI$98:$CO$98)),COLUMNS($CO$4:CQ4))),"")</f>
        <v>BN</v>
      </c>
      <c r="CV98" s="4" t="str" cm="1">
        <f t="array" ref="CV98">IFERROR(INDEX($CI$4:$CO$4,_xlfn.AGGREGATE(15,6,COLUMN($CI$4:$CO$4)-COLUMN($CH$1)/($CI$98:$CO$98=MAX($CI$98:$CO$98)),COLUMNS($CO$4:CR4))),"")</f>
        <v>BX</v>
      </c>
      <c r="CW98" s="1" t="str">
        <f t="shared" ca="1" si="54"/>
        <v>BX</v>
      </c>
      <c r="CX98" s="1" t="str" cm="1">
        <f t="array" ref="CX98">IFERROR(INDEX($CS$99:$CV$99,_xlfn.AGGREGATE(15,6,COLUMN($CS$99:$CV$99)-COLUMN($CR$99)/($CS$98:$CV$98=MAX($CS$98:$CV$98)),COLUMNS($CS$99:CT99
))),"")</f>
        <v/>
      </c>
      <c r="CY98" s="1" t="str" cm="1">
        <f t="array" ref="CY98">IFERROR(INDEX($CS$99:$CV$99,_xlfn.AGGREGATE(15,6,COLUMN($CS$99:$CV$99)-COLUMN($CR$99)/($CS$98:$CV$98=MAX($CS$98:$CV$98)),COLUMNS($CS$99:CU99
))),"")</f>
        <v/>
      </c>
      <c r="CZ98" s="1" t="str" cm="1">
        <f t="array" ref="CZ98">IFERROR(INDEX($CS$99:$CV$99,_xlfn.AGGREGATE(15,6,COLUMN($CS$99:$CV$99)-COLUMN($CR$99)/($CS$98:$CV$98=MAX($CS$98:$CV$98)),COLUMNS($CS$99:CV99
))),"")</f>
        <v/>
      </c>
      <c r="DA98" s="1" t="str">
        <f t="shared" ca="1" si="55"/>
        <v>R</v>
      </c>
      <c r="DB98" s="1" t="str">
        <f t="shared" ca="1" si="59"/>
        <v>BX</v>
      </c>
      <c r="DD98" s="4" t="str">
        <f>IFERROR(VLOOKUP(CS98,General!R:S,2,FALSE),"")</f>
        <v>F</v>
      </c>
      <c r="DE98" s="4" t="str">
        <f>IFERROR(VLOOKUP(CT98,General!R:S,2,FALSE),"")</f>
        <v>BH</v>
      </c>
      <c r="DF98" s="4" t="str">
        <f>IFERROR(VLOOKUP(CU98,General!R:S,2,FALSE),"")</f>
        <v>BR</v>
      </c>
      <c r="DG98" s="4" t="str">
        <f>IFERROR(VLOOKUP(CV98,General!R:S,2,FALSE),"")</f>
        <v>CB</v>
      </c>
      <c r="DH98" s="4">
        <f ca="1">IF(CS98="",-1,COUNTIF(INDIRECT(DD98&amp;$CQ$10):INDIRECT(DD98&amp;CQ98),"Y"))</f>
        <v>2</v>
      </c>
      <c r="DI98" s="4">
        <f ca="1">IF(CT98="",-1,COUNTIF(INDIRECT(DE98&amp;$CQ$10):INDIRECT(DE98&amp;CQ98),"Y"))</f>
        <v>4</v>
      </c>
      <c r="DJ98" s="4">
        <f ca="1">IF(CU98="",-1,COUNTIF(INDIRECT(DF98&amp;$CQ$10):INDIRECT(DF98&amp;CQ98),"Y"))</f>
        <v>5</v>
      </c>
      <c r="DK98" s="4">
        <f ca="1">IF(CV98="",-1,COUNTIF(INDIRECT(DG98&amp;$CQ$10):INDIRECT(DG98&amp;CQ98),"Y"))</f>
        <v>5</v>
      </c>
      <c r="DL98" s="4" t="str" cm="1">
        <f t="array" aca="1" ref="DL98" ca="1">IFERROR(INDEX($CS$98:$CV$98,_xlfn.AGGREGATE(15,6,COLUMN($CS$98:$CV$98)-COLUMN($CR$98)/($DH$98:$DK$98=MAX($DH$98:$DK$98)),COLUMNS($CS$98:CS98))),"")</f>
        <v>BN</v>
      </c>
      <c r="DM98" s="4" t="str" cm="1">
        <f t="array" aca="1" ref="DM98" ca="1">IFERROR(INDEX($CS$98:$CV$98,_xlfn.AGGREGATE(15,6,COLUMN($CS$98:$CV$98)-COLUMN($CR$98)/($DH$98:$DK$98=MAX($DH$98:$DK$98)),COLUMNS($CS$98:CT98))),"")</f>
        <v>BX</v>
      </c>
      <c r="DN98" s="4" t="str" cm="1">
        <f t="array" aca="1" ref="DN98" ca="1">IFERROR(INDEX($CS$98:$CV$98,_xlfn.AGGREGATE(15,6,COLUMN($CS$98:$CV$98)-COLUMN($CR$98)/($DH$98:$DK$98=MAX($DH$98:$DK$98)),COLUMNS($CS$98:CU98))),"")</f>
        <v/>
      </c>
      <c r="DO98" s="4" t="str" cm="1">
        <f t="array" aca="1" ref="DO98" ca="1">IFERROR(INDEX($CS$98:$CV$98,_xlfn.AGGREGATE(15,6,COLUMN($CS$98:$CV$98)-COLUMN($CR$98)/($DH$98:$DK$98=MAX($DH$98:$DK$98)),COLUMNS($CS$98:CV98))),"")</f>
        <v/>
      </c>
      <c r="DP98" s="1">
        <f t="shared" ca="1" si="56"/>
        <v>2</v>
      </c>
      <c r="DQ98" s="75">
        <f t="shared" ca="1" si="57"/>
        <v>0</v>
      </c>
      <c r="DR98" s="4" t="str">
        <f t="shared" ca="1" si="58"/>
        <v>BX</v>
      </c>
      <c r="DS98" s="1" t="str">
        <f t="shared" si="52"/>
        <v>F98</v>
      </c>
    </row>
    <row r="99" spans="1:123" ht="26.25" customHeight="1" thickBot="1">
      <c r="A99" s="1">
        <v>90</v>
      </c>
      <c r="B99" s="40" t="str">
        <f>'H1 | Hedge 1 | (BTC)1'!B99</f>
        <v/>
      </c>
      <c r="C99" s="41" t="str">
        <f>'H1 | Hedge 1 | (BTC)1'!C99</f>
        <v/>
      </c>
      <c r="D99" s="41" t="str">
        <f>'H1 | Hedge 1 | (BTC)1'!H99</f>
        <v/>
      </c>
      <c r="E99" s="41" t="str">
        <f>'H1 | Hedge 1 | (BTC)1'!O99</f>
        <v/>
      </c>
      <c r="F99" s="41" t="str">
        <f>IF(AH99="","",IF('H1 | Hedge 1 | (BTC)1'!X99="W","Y",IF('H1 | Hedge 1 | (BTC)1'!X99="L","N","")))</f>
        <v/>
      </c>
      <c r="G99" s="41" t="str">
        <f>'H1 | Hedge 1 | (BTC)1'!AM99</f>
        <v/>
      </c>
      <c r="H99" s="41" t="str">
        <f>'H1 | Hedge 1 | (BTC)1'!S99</f>
        <v/>
      </c>
      <c r="I99" s="42" t="str">
        <f>'H1 | Hedge 1 | (BTC)1'!U99</f>
        <v/>
      </c>
      <c r="J99" s="55"/>
      <c r="K99" s="55"/>
      <c r="L99" s="40" t="str">
        <f>'H2 | Hedge 2 | (BDC)2'!B99</f>
        <v/>
      </c>
      <c r="M99" s="41" t="str">
        <f>'H2 | Hedge 2 | (BDC)2'!C99</f>
        <v/>
      </c>
      <c r="N99" s="41" t="str">
        <f>'H2 | Hedge 2 | (BDC)2'!H99</f>
        <v/>
      </c>
      <c r="O99" s="41" t="str">
        <f>'H2 | Hedge 2 | (BDC)2'!O99</f>
        <v/>
      </c>
      <c r="P99" s="41" t="str">
        <f>IF(AH99="","",IF('H2 | Hedge 2 | (BDC)2'!X99="W","Y",IF('H2 | Hedge 2 | (BDC)2'!X99="L","N","")))</f>
        <v/>
      </c>
      <c r="Q99" s="41" t="str">
        <f>'H2 | Hedge 2 | (BDC)2'!AM99</f>
        <v/>
      </c>
      <c r="R99" s="41" t="str">
        <f>'H2 | Hedge 2 | (BDC)2'!S99</f>
        <v/>
      </c>
      <c r="S99" s="42" t="str">
        <f>'H2 | Hedge 2 | (BDC)2'!U99</f>
        <v/>
      </c>
      <c r="T99" s="55"/>
      <c r="U99" s="55"/>
      <c r="V99" s="35" t="str">
        <f>'H3 | Hedge 2 | (BDC)1'!B99</f>
        <v/>
      </c>
      <c r="W99" s="36" t="str">
        <f>'H3 | Hedge 2 | (BDC)1'!C99</f>
        <v/>
      </c>
      <c r="X99" s="36" t="str">
        <f>'H3 | Hedge 2 | (BDC)1'!H99</f>
        <v/>
      </c>
      <c r="Y99" s="36" t="str">
        <f>'H3 | Hedge 2 | (BDC)1'!O99</f>
        <v/>
      </c>
      <c r="Z99" s="36" t="str">
        <f>IF(AH99="","",IF('H3 | Hedge 2 | (BDC)1'!X99="W","Y",IF('H3 | Hedge 2 | (BDC)1'!X99="L","N","")))</f>
        <v/>
      </c>
      <c r="AA99" s="36" t="str">
        <f>'H3 | Hedge 2 | (BDC)1'!AM99</f>
        <v/>
      </c>
      <c r="AB99" s="36" t="str">
        <f>'H3 | Hedge 2 | (BDC)1'!S99</f>
        <v/>
      </c>
      <c r="AC99" s="37" t="str">
        <f>'H3 | Hedge 2 | (BDC)1'!U99</f>
        <v/>
      </c>
      <c r="AD99" s="55"/>
      <c r="AE99" s="55"/>
      <c r="AF99" s="55"/>
      <c r="AG99" s="55"/>
      <c r="AH99" s="127"/>
      <c r="AI99" s="107"/>
      <c r="AJ99" s="105" t="str" cm="1">
        <f t="array" aca="1" ref="AJ99" ca="1">IF(AH98="","",INDIRECT(VLOOKUP(DB99,General!X:Y,2,FALSE)&amp;CQ99))</f>
        <v/>
      </c>
      <c r="AK99" s="71" t="str">
        <f t="shared" si="47"/>
        <v/>
      </c>
      <c r="AL99" s="71" t="str">
        <f>IF(AH98="","",VLOOKUP(DB99,General!U:V,2,FALSE))</f>
        <v/>
      </c>
      <c r="AM99" s="67" t="str" cm="1">
        <f t="array" aca="1" ref="AM99" ca="1">IF(AH98="","",INDIRECT(DB99&amp;CQ99))</f>
        <v/>
      </c>
      <c r="AN99" s="41" t="str">
        <f t="shared" si="44"/>
        <v/>
      </c>
      <c r="AO99" s="41" t="str">
        <f t="shared" si="48"/>
        <v/>
      </c>
      <c r="AP99" s="42" t="str">
        <f t="shared" si="45"/>
        <v/>
      </c>
      <c r="AQ99" s="55"/>
      <c r="AR99" s="55"/>
      <c r="AS99" s="55"/>
      <c r="AT99" s="35" t="str">
        <f>'H4 | Hedge 2 | (BDC)3'!B99</f>
        <v/>
      </c>
      <c r="AU99" s="36" t="str">
        <f>'H4 | Hedge 2 | (BDC)3'!C99</f>
        <v/>
      </c>
      <c r="AV99" s="36" t="str">
        <f>'H4 | Hedge 2 | (BDC)3'!H99</f>
        <v/>
      </c>
      <c r="AW99" s="36" t="str">
        <f>'H4 | Hedge 2 | (BDC)3'!O99</f>
        <v/>
      </c>
      <c r="AX99" s="36" t="str">
        <f>IF(AH99="","",IF('H4 | Hedge 2 | (BDC)3'!X99="W","Y",IF('H4 | Hedge 2 | (BDC)3'!X99="L","N","")))</f>
        <v/>
      </c>
      <c r="AY99" s="36" t="str">
        <f>'H4 | Hedge 2 | (BDC)3'!AM99</f>
        <v/>
      </c>
      <c r="AZ99" s="36" t="str">
        <f>'H4 | Hedge 2 | (BDC)3'!S99</f>
        <v/>
      </c>
      <c r="BA99" s="37" t="str">
        <f>'H4 | Hedge 2 | (BDC)3'!U99</f>
        <v/>
      </c>
      <c r="BB99" s="55"/>
      <c r="BC99" s="55"/>
      <c r="BD99" s="35" t="str">
        <f>'H5 | Hedge 1 | (BTC)2'!B99</f>
        <v/>
      </c>
      <c r="BE99" s="36" t="str">
        <f>'H5 | Hedge 1 | (BTC)2'!C99</f>
        <v/>
      </c>
      <c r="BF99" s="36" t="str">
        <f>'H5 | Hedge 1 | (BTC)2'!H99</f>
        <v/>
      </c>
      <c r="BG99" s="36" t="str">
        <f>'H5 | Hedge 1 | (BTC)2'!O99</f>
        <v/>
      </c>
      <c r="BH99" s="36" t="str">
        <f>IF(AH99="","",IF('H5 | Hedge 1 | (BTC)2'!X99="W","Y",IF('H5 | Hedge 1 | (BTC)2'!X99="L","N","")))</f>
        <v/>
      </c>
      <c r="BI99" s="36" t="str">
        <f>'H5 | Hedge 1 | (BTC)2'!AM99</f>
        <v/>
      </c>
      <c r="BJ99" s="36" t="str">
        <f>'H5 | Hedge 1 | (BTC)2'!S99</f>
        <v/>
      </c>
      <c r="BK99" s="37" t="str">
        <f>'H5 | Hedge 1 | (BTC)2'!U99</f>
        <v/>
      </c>
      <c r="BL99" s="55"/>
      <c r="BM99" s="55"/>
      <c r="BN99" s="35" t="str">
        <f>'H6 | Hedge 1 | (BTC)3'!B99</f>
        <v/>
      </c>
      <c r="BO99" s="36" t="str">
        <f>'H6 | Hedge 1 | (BTC)3'!C99</f>
        <v/>
      </c>
      <c r="BP99" s="36" t="str">
        <f>'H6 | Hedge 1 | (BTC)3'!H99</f>
        <v/>
      </c>
      <c r="BQ99" s="36" t="str">
        <f>'H6 | Hedge 1 | (BTC)3'!O99</f>
        <v/>
      </c>
      <c r="BR99" s="36" t="str">
        <f>IF(AH99="","",IF('H6 | Hedge 1 | (BTC)3'!X99="W","Y",IF('H6 | Hedge 1 | (BTC)3'!X99="L","N","")))</f>
        <v/>
      </c>
      <c r="BS99" s="36" t="str">
        <f>'H6 | Hedge 1 | (BTC)3'!AM99</f>
        <v/>
      </c>
      <c r="BT99" s="36" t="str">
        <f>'H6 | Hedge 1 | (BTC)3'!S99</f>
        <v/>
      </c>
      <c r="BU99" s="37" t="str">
        <f>'H6 | Hedge 1 | (BTC)3'!U99</f>
        <v/>
      </c>
      <c r="BV99" s="55"/>
      <c r="BW99" s="55"/>
      <c r="BX99" s="40" t="str">
        <f>'Hedge 7 | (BM1D)2'!B99</f>
        <v/>
      </c>
      <c r="BY99" s="41" t="str">
        <f>'Hedge 7 | (BM1D)2'!C99</f>
        <v/>
      </c>
      <c r="BZ99" s="41" t="str">
        <f>'Hedge 7 | (BM1D)2'!H99</f>
        <v/>
      </c>
      <c r="CA99" s="41" t="str">
        <f>'Hedge 7 | (BM1D)2'!O99</f>
        <v/>
      </c>
      <c r="CB99" s="41" t="str">
        <f>IF(AH99="","",IF('Hedge 7 | (BM1D)2'!X99="W","Y",IF('Hedge 7 | (BM1D)2'!X99="L","N","")))</f>
        <v/>
      </c>
      <c r="CC99" s="41" t="str">
        <f>'Hedge 7 | (BM1D)2'!AM99</f>
        <v/>
      </c>
      <c r="CD99" s="41" t="str">
        <f>'Hedge 7 | (BM1D)2'!S99</f>
        <v/>
      </c>
      <c r="CE99" s="42" t="str">
        <f>'Hedge 7 | (BM1D)2'!U99</f>
        <v/>
      </c>
      <c r="CF99" s="55"/>
      <c r="CG99" s="55"/>
      <c r="CH99" s="1" t="e">
        <f>IF(AN99="",0,IFERROR(VLOOKUP(AN94&amp;AN95&amp;AN96&amp;AN97&amp;AN98&amp;AN99,General!I:J,2,FALSE),0))+AO98</f>
        <v>#VALUE!</v>
      </c>
      <c r="CI99" s="1">
        <v>-1000</v>
      </c>
      <c r="CJ99" s="1" t="str">
        <f t="shared" si="46"/>
        <v/>
      </c>
      <c r="CK99" s="1" t="str">
        <f t="shared" si="49"/>
        <v/>
      </c>
      <c r="CL99" s="1" t="str">
        <f t="shared" si="50"/>
        <v/>
      </c>
      <c r="CM99" s="1">
        <v>-1000</v>
      </c>
      <c r="CN99" s="1">
        <v>-1000</v>
      </c>
      <c r="CO99" s="1">
        <v>-1000</v>
      </c>
      <c r="CP99" s="1" t="str">
        <f>IF(AH99="","",INDEX($CI$4:$CO$4,MATCH(MAX(CI99:CO99),CI99:CO99,0)))</f>
        <v/>
      </c>
      <c r="CQ99" s="1">
        <v>99</v>
      </c>
      <c r="CR99" s="1">
        <f t="shared" si="61"/>
        <v>94</v>
      </c>
      <c r="CS99" s="4" t="str" cm="1">
        <f t="array" ref="CS99">IFERROR(INDEX($CI$4:$CO$4,_xlfn.AGGREGATE(15,6,COLUMN($CI$4:$CO$4)-COLUMN($CH$1)/($CI$99:$CO$99=MAX($CI$99:$CO$99)),COLUMNS($CO$4:CO4))),"")</f>
        <v>B</v>
      </c>
      <c r="CT99" s="4" t="str" cm="1">
        <f t="array" ref="CT99">IFERROR(INDEX($CI$4:$CO$4,_xlfn.AGGREGATE(15,6,COLUMN($CI$4:$CO$4)-COLUMN($CH$1)/($CI$99:$CO$99=MAX($CI$99:$CO$99)),COLUMNS($CO$4:CP4))),"")</f>
        <v>BD</v>
      </c>
      <c r="CU99" s="4" t="str" cm="1">
        <f t="array" ref="CU99">IFERROR(INDEX($CI$4:$CO$4,_xlfn.AGGREGATE(15,6,COLUMN($CI$4:$CO$4)-COLUMN($CH$1)/($CI$99:$CO$99=MAX($CI$99:$CO$99)),COLUMNS($CO$4:CQ4))),"")</f>
        <v>BN</v>
      </c>
      <c r="CV99" s="4" t="str" cm="1">
        <f t="array" ref="CV99">IFERROR(INDEX($CI$4:$CO$4,_xlfn.AGGREGATE(15,6,COLUMN($CI$4:$CO$4)-COLUMN($CH$1)/($CI$99:$CO$99=MAX($CI$99:$CO$99)),COLUMNS($CO$4:CR4))),"")</f>
        <v>BX</v>
      </c>
      <c r="CW99" s="1" t="str">
        <f t="shared" ca="1" si="54"/>
        <v>BX</v>
      </c>
      <c r="DA99" s="1" t="str">
        <f t="shared" ca="1" si="55"/>
        <v>R</v>
      </c>
      <c r="DB99" s="1" t="str">
        <f t="shared" ca="1" si="59"/>
        <v>BX</v>
      </c>
      <c r="DD99" s="4" t="str">
        <f>IFERROR(VLOOKUP(CS99,General!R:S,2,FALSE),"")</f>
        <v>F</v>
      </c>
      <c r="DE99" s="4" t="str">
        <f>IFERROR(VLOOKUP(CT99,General!R:S,2,FALSE),"")</f>
        <v>BH</v>
      </c>
      <c r="DF99" s="4" t="str">
        <f>IFERROR(VLOOKUP(CU99,General!R:S,2,FALSE),"")</f>
        <v>BR</v>
      </c>
      <c r="DG99" s="4" t="str">
        <f>IFERROR(VLOOKUP(CV99,General!R:S,2,FALSE),"")</f>
        <v>CB</v>
      </c>
      <c r="DH99" s="4">
        <f ca="1">IF(CS99="",-1,COUNTIF(INDIRECT(DD99&amp;$CQ$10):INDIRECT(DD99&amp;CQ99),"Y"))</f>
        <v>2</v>
      </c>
      <c r="DI99" s="4">
        <f ca="1">IF(CT99="",-1,COUNTIF(INDIRECT(DE99&amp;$CQ$10):INDIRECT(DE99&amp;CQ99),"Y"))</f>
        <v>4</v>
      </c>
      <c r="DJ99" s="4">
        <f ca="1">IF(CU99="",-1,COUNTIF(INDIRECT(DF99&amp;$CQ$10):INDIRECT(DF99&amp;CQ99),"Y"))</f>
        <v>5</v>
      </c>
      <c r="DK99" s="4">
        <f ca="1">IF(CV99="",-1,COUNTIF(INDIRECT(DG99&amp;$CQ$10):INDIRECT(DG99&amp;CQ99),"Y"))</f>
        <v>5</v>
      </c>
      <c r="DL99" s="4" t="str" cm="1">
        <f t="array" aca="1" ref="DL99" ca="1">IFERROR(INDEX($CS$99:$CV$99,_xlfn.AGGREGATE(15,6,COLUMN($CS$99:$CV$99)-COLUMN($CR$99)/($DH$99:$DK$99=MAX($DH$99:$DK$99)),COLUMNS($CS$99:CS99))),"")</f>
        <v>BN</v>
      </c>
      <c r="DM99" s="4" t="str" cm="1">
        <f t="array" aca="1" ref="DM99" ca="1">IFERROR(INDEX($CS$99:$CV$99,_xlfn.AGGREGATE(15,6,COLUMN($CS$99:$CV$99)-COLUMN($CR$99)/($DH$99:$DK$99=MAX($DH$99:$DK$99)),COLUMNS($CS$99:CT99))),"")</f>
        <v>BX</v>
      </c>
      <c r="DN99" s="4" t="str" cm="1">
        <f t="array" aca="1" ref="DN99" ca="1">IFERROR(INDEX($CS$99:$CV$99,_xlfn.AGGREGATE(15,6,COLUMN($CS$99:$CV$99)-COLUMN($CR$99)/($DH$99:$DK$99=MAX($DH$99:$DK$99)),COLUMNS($CS$99:CU99))),"")</f>
        <v/>
      </c>
      <c r="DO99" s="4" t="str" cm="1">
        <f t="array" aca="1" ref="DO99" ca="1">IFERROR(INDEX($CS$99:$CV$99,_xlfn.AGGREGATE(15,6,COLUMN($CS$99:$CV$99)-COLUMN($CR$99)/($DH$99:$DK$99=MAX($DH$99:$DK$99)),COLUMNS($CS$99:CV99))),"")</f>
        <v/>
      </c>
      <c r="DP99" s="1">
        <f t="shared" ca="1" si="56"/>
        <v>2</v>
      </c>
      <c r="DQ99" s="75">
        <f t="shared" ca="1" si="57"/>
        <v>0</v>
      </c>
      <c r="DR99" s="4" t="str">
        <f t="shared" ca="1" si="58"/>
        <v>BX</v>
      </c>
      <c r="DS99" s="1" t="str">
        <f t="shared" si="52"/>
        <v>F99</v>
      </c>
    </row>
    <row r="100" spans="1:123" ht="26.25" customHeight="1" thickBot="1">
      <c r="A100" s="1">
        <v>91</v>
      </c>
      <c r="B100" s="35" t="str">
        <f>'H1 | Hedge 1 | (BTC)1'!B100</f>
        <v/>
      </c>
      <c r="C100" s="36" t="str">
        <f>'H1 | Hedge 1 | (BTC)1'!C100</f>
        <v/>
      </c>
      <c r="D100" s="36" t="str">
        <f>'H1 | Hedge 1 | (BTC)1'!H100</f>
        <v/>
      </c>
      <c r="E100" s="36" t="str">
        <f>'H1 | Hedge 1 | (BTC)1'!O100</f>
        <v/>
      </c>
      <c r="F100" s="36" t="str">
        <f>IF(AH100="","",IF('H1 | Hedge 1 | (BTC)1'!X100="W","Y",IF('H1 | Hedge 1 | (BTC)1'!X100="L","N","")))</f>
        <v/>
      </c>
      <c r="G100" s="36" t="str">
        <f>'H1 | Hedge 1 | (BTC)1'!AM100</f>
        <v/>
      </c>
      <c r="H100" s="36" t="str">
        <f>'H1 | Hedge 1 | (BTC)1'!S100</f>
        <v/>
      </c>
      <c r="I100" s="37" t="str">
        <f>'H1 | Hedge 1 | (BTC)1'!U100</f>
        <v/>
      </c>
      <c r="J100" s="55"/>
      <c r="K100" s="55"/>
      <c r="L100" s="35" t="str">
        <f>'H2 | Hedge 2 | (BDC)2'!B100</f>
        <v/>
      </c>
      <c r="M100" s="36" t="str">
        <f>'H2 | Hedge 2 | (BDC)2'!C100</f>
        <v/>
      </c>
      <c r="N100" s="36" t="str">
        <f>'H2 | Hedge 2 | (BDC)2'!H100</f>
        <v/>
      </c>
      <c r="O100" s="36" t="str">
        <f>'H2 | Hedge 2 | (BDC)2'!O100</f>
        <v/>
      </c>
      <c r="P100" s="36" t="str">
        <f>IF(AH100="","",IF('H2 | Hedge 2 | (BDC)2'!X100="W","Y",IF('H2 | Hedge 2 | (BDC)2'!X100="L","N","")))</f>
        <v/>
      </c>
      <c r="Q100" s="36" t="str">
        <f>'H2 | Hedge 2 | (BDC)2'!AM100</f>
        <v/>
      </c>
      <c r="R100" s="36" t="str">
        <f>'H2 | Hedge 2 | (BDC)2'!S100</f>
        <v/>
      </c>
      <c r="S100" s="37" t="str">
        <f>'H2 | Hedge 2 | (BDC)2'!U100</f>
        <v/>
      </c>
      <c r="T100" s="55"/>
      <c r="U100" s="55"/>
      <c r="V100" s="35" t="str">
        <f>'H3 | Hedge 2 | (BDC)1'!B100</f>
        <v/>
      </c>
      <c r="W100" s="36" t="str">
        <f>'H3 | Hedge 2 | (BDC)1'!C100</f>
        <v/>
      </c>
      <c r="X100" s="36" t="str">
        <f>'H3 | Hedge 2 | (BDC)1'!H100</f>
        <v/>
      </c>
      <c r="Y100" s="36" t="str">
        <f>'H3 | Hedge 2 | (BDC)1'!O100</f>
        <v/>
      </c>
      <c r="Z100" s="36" t="str">
        <f>IF(AH100="","",IF('H3 | Hedge 2 | (BDC)1'!X100="W","Y",IF('H3 | Hedge 2 | (BDC)1'!X100="L","N","")))</f>
        <v/>
      </c>
      <c r="AA100" s="36" t="str">
        <f>'H3 | Hedge 2 | (BDC)1'!AM100</f>
        <v/>
      </c>
      <c r="AB100" s="36" t="str">
        <f>'H3 | Hedge 2 | (BDC)1'!S100</f>
        <v/>
      </c>
      <c r="AC100" s="37" t="str">
        <f>'H3 | Hedge 2 | (BDC)1'!U100</f>
        <v/>
      </c>
      <c r="AD100" s="55"/>
      <c r="AE100" s="55"/>
      <c r="AF100" s="55"/>
      <c r="AG100" s="55"/>
      <c r="AH100" s="125"/>
      <c r="AI100" s="107"/>
      <c r="AJ100" s="109" t="str" cm="1">
        <f t="array" aca="1" ref="AJ100" ca="1">IF(AH99="","",INDIRECT(VLOOKUP(DB100,General!X:Y,2,FALSE)&amp;CQ100))</f>
        <v/>
      </c>
      <c r="AK100" s="65" t="str">
        <f t="shared" si="47"/>
        <v/>
      </c>
      <c r="AL100" s="65" t="str">
        <f>IF(AH99="","",VLOOKUP(DB100,General!U:V,2,FALSE))</f>
        <v/>
      </c>
      <c r="AM100" s="66" t="str" cm="1">
        <f t="array" aca="1" ref="AM100" ca="1">IF(AH99="","",INDIRECT(DB100&amp;CQ100))</f>
        <v/>
      </c>
      <c r="AN100" s="36" t="str">
        <f t="shared" si="44"/>
        <v/>
      </c>
      <c r="AO100" s="36" t="str">
        <f t="shared" si="48"/>
        <v/>
      </c>
      <c r="AP100" s="37" t="str">
        <f t="shared" si="45"/>
        <v/>
      </c>
      <c r="AQ100" s="55"/>
      <c r="AR100" s="55"/>
      <c r="AS100" s="55"/>
      <c r="AT100" s="35" t="str">
        <f>'H4 | Hedge 2 | (BDC)3'!B100</f>
        <v/>
      </c>
      <c r="AU100" s="36" t="str">
        <f>'H4 | Hedge 2 | (BDC)3'!C100</f>
        <v/>
      </c>
      <c r="AV100" s="36" t="str">
        <f>'H4 | Hedge 2 | (BDC)3'!H100</f>
        <v/>
      </c>
      <c r="AW100" s="36" t="str">
        <f>'H4 | Hedge 2 | (BDC)3'!O100</f>
        <v/>
      </c>
      <c r="AX100" s="36" t="str">
        <f>IF(AH100="","",IF('H4 | Hedge 2 | (BDC)3'!X100="W","Y",IF('H4 | Hedge 2 | (BDC)3'!X100="L","N","")))</f>
        <v/>
      </c>
      <c r="AY100" s="36" t="str">
        <f>'H4 | Hedge 2 | (BDC)3'!AM100</f>
        <v/>
      </c>
      <c r="AZ100" s="36" t="str">
        <f>'H4 | Hedge 2 | (BDC)3'!S100</f>
        <v/>
      </c>
      <c r="BA100" s="37" t="str">
        <f>'H4 | Hedge 2 | (BDC)3'!U100</f>
        <v/>
      </c>
      <c r="BB100" s="55"/>
      <c r="BC100" s="55"/>
      <c r="BD100" s="35" t="str">
        <f>'H5 | Hedge 1 | (BTC)2'!B100</f>
        <v/>
      </c>
      <c r="BE100" s="36" t="str">
        <f>'H5 | Hedge 1 | (BTC)2'!C100</f>
        <v/>
      </c>
      <c r="BF100" s="36" t="str">
        <f>'H5 | Hedge 1 | (BTC)2'!H100</f>
        <v/>
      </c>
      <c r="BG100" s="36" t="str">
        <f>'H5 | Hedge 1 | (BTC)2'!O100</f>
        <v/>
      </c>
      <c r="BH100" s="36" t="str">
        <f>IF(AH100="","",IF('H5 | Hedge 1 | (BTC)2'!X100="W","Y",IF('H5 | Hedge 1 | (BTC)2'!X100="L","N","")))</f>
        <v/>
      </c>
      <c r="BI100" s="36" t="str">
        <f>'H5 | Hedge 1 | (BTC)2'!AM100</f>
        <v/>
      </c>
      <c r="BJ100" s="36" t="str">
        <f>'H5 | Hedge 1 | (BTC)2'!S100</f>
        <v/>
      </c>
      <c r="BK100" s="37" t="str">
        <f>'H5 | Hedge 1 | (BTC)2'!U100</f>
        <v/>
      </c>
      <c r="BL100" s="55"/>
      <c r="BM100" s="55"/>
      <c r="BN100" s="35" t="str">
        <f>'H6 | Hedge 1 | (BTC)3'!B100</f>
        <v/>
      </c>
      <c r="BO100" s="36" t="str">
        <f>'H6 | Hedge 1 | (BTC)3'!C100</f>
        <v/>
      </c>
      <c r="BP100" s="36" t="str">
        <f>'H6 | Hedge 1 | (BTC)3'!H100</f>
        <v/>
      </c>
      <c r="BQ100" s="36" t="str">
        <f>'H6 | Hedge 1 | (BTC)3'!O100</f>
        <v/>
      </c>
      <c r="BR100" s="36" t="str">
        <f>IF(AH100="","",IF('H6 | Hedge 1 | (BTC)3'!X100="W","Y",IF('H6 | Hedge 1 | (BTC)3'!X100="L","N","")))</f>
        <v/>
      </c>
      <c r="BS100" s="36" t="str">
        <f>'H6 | Hedge 1 | (BTC)3'!AM100</f>
        <v/>
      </c>
      <c r="BT100" s="36" t="str">
        <f>'H6 | Hedge 1 | (BTC)3'!S100</f>
        <v/>
      </c>
      <c r="BU100" s="37" t="str">
        <f>'H6 | Hedge 1 | (BTC)3'!U100</f>
        <v/>
      </c>
      <c r="BV100" s="55"/>
      <c r="BW100" s="55"/>
      <c r="BX100" s="35" t="str">
        <f>'Hedge 7 | (BM1D)2'!B100</f>
        <v/>
      </c>
      <c r="BY100" s="36" t="str">
        <f>'Hedge 7 | (BM1D)2'!C100</f>
        <v/>
      </c>
      <c r="BZ100" s="36" t="str">
        <f>'Hedge 7 | (BM1D)2'!H100</f>
        <v/>
      </c>
      <c r="CA100" s="36" t="str">
        <f>'Hedge 7 | (BM1D)2'!O100</f>
        <v/>
      </c>
      <c r="CB100" s="36" t="str">
        <f>IF(AH100="","",IF('Hedge 7 | (BM1D)2'!X100="W","Y",IF('Hedge 7 | (BM1D)2'!X100="L","N","")))</f>
        <v/>
      </c>
      <c r="CC100" s="36" t="str">
        <f>'Hedge 7 | (BM1D)2'!AM100</f>
        <v/>
      </c>
      <c r="CD100" s="36" t="str">
        <f>'Hedge 7 | (BM1D)2'!S100</f>
        <v/>
      </c>
      <c r="CE100" s="37" t="str">
        <f>'Hedge 7 | (BM1D)2'!U100</f>
        <v/>
      </c>
      <c r="CF100" s="55"/>
      <c r="CG100" s="55"/>
      <c r="CH100" s="1" t="e">
        <f>IF(AN100="",0,IFERROR(VLOOKUP(AN95&amp;AN96&amp;AN97&amp;AN98&amp;AN99&amp;AN100,General!I:J,2,FALSE),0))+AO99</f>
        <v>#VALUE!</v>
      </c>
      <c r="CI100" s="1">
        <v>-1000</v>
      </c>
      <c r="CJ100" s="1" t="str">
        <f t="shared" si="46"/>
        <v/>
      </c>
      <c r="CK100" s="1" t="str">
        <f t="shared" si="49"/>
        <v/>
      </c>
      <c r="CL100" s="1" t="str">
        <f t="shared" si="50"/>
        <v/>
      </c>
      <c r="CM100" s="1">
        <v>-1000</v>
      </c>
      <c r="CN100" s="1">
        <v>-1000</v>
      </c>
      <c r="CO100" s="1">
        <v>-1000</v>
      </c>
      <c r="CP100" s="1" t="str">
        <f t="shared" ref="CP100" ca="1" si="69">CW99</f>
        <v>BX</v>
      </c>
      <c r="CQ100" s="1">
        <v>100</v>
      </c>
      <c r="CR100" s="1">
        <f t="shared" si="61"/>
        <v>95</v>
      </c>
      <c r="CS100" s="4" t="str" cm="1">
        <f t="array" ref="CS100">IFERROR(INDEX($CI$4:$CO$4,_xlfn.AGGREGATE(15,6,COLUMN($CI$4:$CO$4)-COLUMN($CH$1)/($CI$100:$CO$100=MAX($CI$100:$CO$100)),COLUMNS($CO$4:CO4))),"")</f>
        <v>B</v>
      </c>
      <c r="CT100" s="4" t="str" cm="1">
        <f t="array" ref="CT100">IFERROR(INDEX($CI$4:$CO$4,_xlfn.AGGREGATE(15,6,COLUMN($CI$4:$CO$4)-COLUMN($CH$1)/($CI$100:$CO$100=MAX($CI$100:$CO$100)),COLUMNS($CO$4:CP4))),"")</f>
        <v>BD</v>
      </c>
      <c r="CU100" s="4" t="str" cm="1">
        <f t="array" ref="CU100">IFERROR(INDEX($CI$4:$CO$4,_xlfn.AGGREGATE(15,6,COLUMN($CI$4:$CO$4)-COLUMN($CH$1)/($CI$100:$CO$100=MAX($CI$100:$CO$100)),COLUMNS($CO$4:CQ4))),"")</f>
        <v>BN</v>
      </c>
      <c r="CV100" s="4" t="str" cm="1">
        <f t="array" ref="CV100">IFERROR(INDEX($CI$4:$CO$4,_xlfn.AGGREGATE(15,6,COLUMN($CI$4:$CO$4)-COLUMN($CH$1)/($CI$100:$CO$100=MAX($CI$100:$CO$100)),COLUMNS($CO$4:CR4))),"")</f>
        <v>BX</v>
      </c>
      <c r="CW100" s="1" t="str">
        <f t="shared" ca="1" si="54"/>
        <v>BX</v>
      </c>
      <c r="DA100" s="1" t="str">
        <f t="shared" ca="1" si="55"/>
        <v>R</v>
      </c>
      <c r="DB100" s="1" t="str">
        <f t="shared" ca="1" si="59"/>
        <v>BX</v>
      </c>
      <c r="DD100" s="4" t="str">
        <f>IFERROR(VLOOKUP(CS100,General!R:S,2,FALSE),"")</f>
        <v>F</v>
      </c>
      <c r="DE100" s="4" t="str">
        <f>IFERROR(VLOOKUP(CT100,General!R:S,2,FALSE),"")</f>
        <v>BH</v>
      </c>
      <c r="DF100" s="4" t="str">
        <f>IFERROR(VLOOKUP(CU100,General!R:S,2,FALSE),"")</f>
        <v>BR</v>
      </c>
      <c r="DG100" s="4" t="str">
        <f>IFERROR(VLOOKUP(CV100,General!R:S,2,FALSE),"")</f>
        <v>CB</v>
      </c>
      <c r="DH100" s="4">
        <f ca="1">IF(CS100="",-1,COUNTIF(INDIRECT(DD100&amp;$CQ$10):INDIRECT(DD100&amp;CQ100),"Y"))</f>
        <v>2</v>
      </c>
      <c r="DI100" s="4">
        <f ca="1">IF(CT100="",-1,COUNTIF(INDIRECT(DE100&amp;$CQ$10):INDIRECT(DE100&amp;CQ100),"Y"))</f>
        <v>4</v>
      </c>
      <c r="DJ100" s="4">
        <f ca="1">IF(CU100="",-1,COUNTIF(INDIRECT(DF100&amp;$CQ$10):INDIRECT(DF100&amp;CQ100),"Y"))</f>
        <v>5</v>
      </c>
      <c r="DK100" s="4">
        <f ca="1">IF(CV100="",-1,COUNTIF(INDIRECT(DG100&amp;$CQ$10):INDIRECT(DG100&amp;CQ100),"Y"))</f>
        <v>5</v>
      </c>
      <c r="DL100" s="4" t="str" cm="1">
        <f t="array" aca="1" ref="DL100" ca="1">IFERROR(INDEX($CS$100:$CV$100,_xlfn.AGGREGATE(15,6,COLUMN($CS$100:$CV$100)-COLUMN($CR$100)/($DH$100:$DK$100=MAX($DH$100:$DK$100)),COLUMNS($CS$100:CS100))),"")</f>
        <v>BN</v>
      </c>
      <c r="DM100" s="4" t="str" cm="1">
        <f t="array" aca="1" ref="DM100" ca="1">IFERROR(INDEX($CS$100:$CV$100,_xlfn.AGGREGATE(15,6,COLUMN($CS$100:$CV$100)-COLUMN($CR$100)/($DH$100:$DK$100=MAX($DH$100:$DK$100)),COLUMNS($CS$100:CT100))),"")</f>
        <v>BX</v>
      </c>
      <c r="DN100" s="4" t="str" cm="1">
        <f t="array" aca="1" ref="DN100" ca="1">IFERROR(INDEX($CS$100:$CV$100,_xlfn.AGGREGATE(15,6,COLUMN($CS$100:$CV$100)-COLUMN($CR$100)/($DH$100:$DK$100=MAX($DH$100:$DK$100)),COLUMNS($CS$100:CU100))),"")</f>
        <v/>
      </c>
      <c r="DO100" s="4" t="str" cm="1">
        <f t="array" aca="1" ref="DO100" ca="1">IFERROR(INDEX($CS$100:$CV$100,_xlfn.AGGREGATE(15,6,COLUMN($CS$100:$CV$100)-COLUMN($CR$100)/($DH$100:$DK$100=MAX($DH$100:$DK$100)),COLUMNS($CS$100:CV100))),"")</f>
        <v/>
      </c>
      <c r="DP100" s="1">
        <f t="shared" ca="1" si="56"/>
        <v>2</v>
      </c>
      <c r="DQ100" s="75">
        <f t="shared" ca="1" si="57"/>
        <v>0</v>
      </c>
      <c r="DR100" s="4" t="str">
        <f t="shared" ca="1" si="58"/>
        <v>BX</v>
      </c>
      <c r="DS100" s="1" t="str">
        <f t="shared" si="52"/>
        <v>F100</v>
      </c>
    </row>
    <row r="101" spans="1:123" ht="26.25" customHeight="1" thickBot="1">
      <c r="A101" s="1">
        <v>92</v>
      </c>
      <c r="B101" s="38" t="str">
        <f>'H1 | Hedge 1 | (BTC)1'!B101</f>
        <v/>
      </c>
      <c r="C101" s="25" t="str">
        <f>'H1 | Hedge 1 | (BTC)1'!C101</f>
        <v/>
      </c>
      <c r="D101" s="25" t="str">
        <f>'H1 | Hedge 1 | (BTC)1'!H101</f>
        <v/>
      </c>
      <c r="E101" s="25" t="str">
        <f>'H1 | Hedge 1 | (BTC)1'!O101</f>
        <v/>
      </c>
      <c r="F101" s="25" t="str">
        <f>IF(AH101="","",IF('H1 | Hedge 1 | (BTC)1'!X101="W","Y",IF('H1 | Hedge 1 | (BTC)1'!X101="L","N","")))</f>
        <v/>
      </c>
      <c r="G101" s="25" t="str">
        <f>'H1 | Hedge 1 | (BTC)1'!AM101</f>
        <v/>
      </c>
      <c r="H101" s="25" t="str">
        <f>'H1 | Hedge 1 | (BTC)1'!S101</f>
        <v/>
      </c>
      <c r="I101" s="39" t="str">
        <f>'H1 | Hedge 1 | (BTC)1'!U101</f>
        <v/>
      </c>
      <c r="J101" s="55"/>
      <c r="K101" s="55"/>
      <c r="L101" s="38" t="str">
        <f>'H2 | Hedge 2 | (BDC)2'!B101</f>
        <v/>
      </c>
      <c r="M101" s="25" t="str">
        <f>'H2 | Hedge 2 | (BDC)2'!C101</f>
        <v/>
      </c>
      <c r="N101" s="25" t="str">
        <f>'H2 | Hedge 2 | (BDC)2'!H101</f>
        <v/>
      </c>
      <c r="O101" s="25" t="str">
        <f>'H2 | Hedge 2 | (BDC)2'!O101</f>
        <v/>
      </c>
      <c r="P101" s="25" t="str">
        <f>IF(AH101="","",IF('H2 | Hedge 2 | (BDC)2'!X101="W","Y",IF('H2 | Hedge 2 | (BDC)2'!X101="L","N","")))</f>
        <v/>
      </c>
      <c r="Q101" s="25" t="str">
        <f>'H2 | Hedge 2 | (BDC)2'!AM101</f>
        <v/>
      </c>
      <c r="R101" s="25" t="str">
        <f>'H2 | Hedge 2 | (BDC)2'!S101</f>
        <v/>
      </c>
      <c r="S101" s="39" t="str">
        <f>'H2 | Hedge 2 | (BDC)2'!U101</f>
        <v/>
      </c>
      <c r="T101" s="55"/>
      <c r="U101" s="55"/>
      <c r="V101" s="35" t="str">
        <f>'H3 | Hedge 2 | (BDC)1'!B101</f>
        <v/>
      </c>
      <c r="W101" s="36" t="str">
        <f>'H3 | Hedge 2 | (BDC)1'!C101</f>
        <v/>
      </c>
      <c r="X101" s="36" t="str">
        <f>'H3 | Hedge 2 | (BDC)1'!H101</f>
        <v/>
      </c>
      <c r="Y101" s="36" t="str">
        <f>'H3 | Hedge 2 | (BDC)1'!O101</f>
        <v/>
      </c>
      <c r="Z101" s="36" t="str">
        <f>IF(AH101="","",IF('H3 | Hedge 2 | (BDC)1'!X101="W","Y",IF('H3 | Hedge 2 | (BDC)1'!X101="L","N","")))</f>
        <v/>
      </c>
      <c r="AA101" s="36" t="str">
        <f>'H3 | Hedge 2 | (BDC)1'!AM101</f>
        <v/>
      </c>
      <c r="AB101" s="36" t="str">
        <f>'H3 | Hedge 2 | (BDC)1'!S101</f>
        <v/>
      </c>
      <c r="AC101" s="37" t="str">
        <f>'H3 | Hedge 2 | (BDC)1'!U101</f>
        <v/>
      </c>
      <c r="AD101" s="55"/>
      <c r="AE101" s="55"/>
      <c r="AF101" s="55"/>
      <c r="AG101" s="55"/>
      <c r="AH101" s="126"/>
      <c r="AI101" s="107"/>
      <c r="AJ101" s="104" t="str" cm="1">
        <f t="array" aca="1" ref="AJ101" ca="1">IF(AH100="","",INDIRECT(VLOOKUP(DB101,General!X:Y,2,FALSE)&amp;CQ101))</f>
        <v/>
      </c>
      <c r="AK101" s="70" t="str">
        <f t="shared" si="47"/>
        <v/>
      </c>
      <c r="AL101" s="70" t="str">
        <f>IF(AH100="","",VLOOKUP(DB101,General!U:V,2,FALSE))</f>
        <v/>
      </c>
      <c r="AM101" s="64" t="str" cm="1">
        <f t="array" aca="1" ref="AM101" ca="1">IF(AH100="","",INDIRECT(DB101&amp;CQ101))</f>
        <v/>
      </c>
      <c r="AN101" s="25" t="str">
        <f t="shared" si="44"/>
        <v/>
      </c>
      <c r="AO101" s="25" t="str">
        <f t="shared" si="48"/>
        <v/>
      </c>
      <c r="AP101" s="39" t="str">
        <f t="shared" si="45"/>
        <v/>
      </c>
      <c r="AQ101" s="55"/>
      <c r="AR101" s="55"/>
      <c r="AS101" s="55"/>
      <c r="AT101" s="35" t="str">
        <f>'H4 | Hedge 2 | (BDC)3'!B101</f>
        <v/>
      </c>
      <c r="AU101" s="36" t="str">
        <f>'H4 | Hedge 2 | (BDC)3'!C101</f>
        <v/>
      </c>
      <c r="AV101" s="36" t="str">
        <f>'H4 | Hedge 2 | (BDC)3'!H101</f>
        <v/>
      </c>
      <c r="AW101" s="36" t="str">
        <f>'H4 | Hedge 2 | (BDC)3'!O101</f>
        <v/>
      </c>
      <c r="AX101" s="36" t="str">
        <f>IF(AH101="","",IF('H4 | Hedge 2 | (BDC)3'!X101="W","Y",IF('H4 | Hedge 2 | (BDC)3'!X101="L","N","")))</f>
        <v/>
      </c>
      <c r="AY101" s="36" t="str">
        <f>'H4 | Hedge 2 | (BDC)3'!AM101</f>
        <v/>
      </c>
      <c r="AZ101" s="36" t="str">
        <f>'H4 | Hedge 2 | (BDC)3'!S101</f>
        <v/>
      </c>
      <c r="BA101" s="37" t="str">
        <f>'H4 | Hedge 2 | (BDC)3'!U101</f>
        <v/>
      </c>
      <c r="BB101" s="55"/>
      <c r="BC101" s="55"/>
      <c r="BD101" s="35" t="str">
        <f>'H5 | Hedge 1 | (BTC)2'!B101</f>
        <v/>
      </c>
      <c r="BE101" s="36" t="str">
        <f>'H5 | Hedge 1 | (BTC)2'!C101</f>
        <v/>
      </c>
      <c r="BF101" s="36" t="str">
        <f>'H5 | Hedge 1 | (BTC)2'!H101</f>
        <v/>
      </c>
      <c r="BG101" s="36" t="str">
        <f>'H5 | Hedge 1 | (BTC)2'!O101</f>
        <v/>
      </c>
      <c r="BH101" s="36" t="str">
        <f>IF(AH101="","",IF('H5 | Hedge 1 | (BTC)2'!X101="W","Y",IF('H5 | Hedge 1 | (BTC)2'!X101="L","N","")))</f>
        <v/>
      </c>
      <c r="BI101" s="36" t="str">
        <f>'H5 | Hedge 1 | (BTC)2'!AM101</f>
        <v/>
      </c>
      <c r="BJ101" s="36" t="str">
        <f>'H5 | Hedge 1 | (BTC)2'!S101</f>
        <v/>
      </c>
      <c r="BK101" s="37" t="str">
        <f>'H5 | Hedge 1 | (BTC)2'!U101</f>
        <v/>
      </c>
      <c r="BL101" s="55"/>
      <c r="BM101" s="55"/>
      <c r="BN101" s="35" t="str">
        <f>'H6 | Hedge 1 | (BTC)3'!B101</f>
        <v/>
      </c>
      <c r="BO101" s="36" t="str">
        <f>'H6 | Hedge 1 | (BTC)3'!C101</f>
        <v/>
      </c>
      <c r="BP101" s="36" t="str">
        <f>'H6 | Hedge 1 | (BTC)3'!H101</f>
        <v/>
      </c>
      <c r="BQ101" s="36" t="str">
        <f>'H6 | Hedge 1 | (BTC)3'!O101</f>
        <v/>
      </c>
      <c r="BR101" s="36" t="str">
        <f>IF(AH101="","",IF('H6 | Hedge 1 | (BTC)3'!X101="W","Y",IF('H6 | Hedge 1 | (BTC)3'!X101="L","N","")))</f>
        <v/>
      </c>
      <c r="BS101" s="36" t="str">
        <f>'H6 | Hedge 1 | (BTC)3'!AM101</f>
        <v/>
      </c>
      <c r="BT101" s="36" t="str">
        <f>'H6 | Hedge 1 | (BTC)3'!S101</f>
        <v/>
      </c>
      <c r="BU101" s="37" t="str">
        <f>'H6 | Hedge 1 | (BTC)3'!U101</f>
        <v/>
      </c>
      <c r="BV101" s="55"/>
      <c r="BW101" s="55"/>
      <c r="BX101" s="38" t="str">
        <f>'Hedge 7 | (BM1D)2'!B101</f>
        <v/>
      </c>
      <c r="BY101" s="25" t="str">
        <f>'Hedge 7 | (BM1D)2'!C101</f>
        <v/>
      </c>
      <c r="BZ101" s="25" t="str">
        <f>'Hedge 7 | (BM1D)2'!H101</f>
        <v/>
      </c>
      <c r="CA101" s="25" t="str">
        <f>'Hedge 7 | (BM1D)2'!O101</f>
        <v/>
      </c>
      <c r="CB101" s="25" t="str">
        <f>IF(AH101="","",IF('Hedge 7 | (BM1D)2'!X101="W","Y",IF('Hedge 7 | (BM1D)2'!X101="L","N","")))</f>
        <v/>
      </c>
      <c r="CC101" s="25" t="str">
        <f>'Hedge 7 | (BM1D)2'!AM101</f>
        <v/>
      </c>
      <c r="CD101" s="25" t="str">
        <f>'Hedge 7 | (BM1D)2'!S101</f>
        <v/>
      </c>
      <c r="CE101" s="39" t="str">
        <f>'Hedge 7 | (BM1D)2'!U101</f>
        <v/>
      </c>
      <c r="CF101" s="55"/>
      <c r="CG101" s="55"/>
      <c r="CH101" s="1" t="e">
        <f>IF(AN101="",0,IFERROR(VLOOKUP(AN96&amp;AN97&amp;AN98&amp;AN99&amp;AN100&amp;AN101,General!I:J,2,FALSE),0))+AO100</f>
        <v>#VALUE!</v>
      </c>
      <c r="CI101" s="1">
        <v>-1000</v>
      </c>
      <c r="CJ101" s="1" t="str">
        <f t="shared" si="46"/>
        <v/>
      </c>
      <c r="CK101" s="1" t="str">
        <f t="shared" si="49"/>
        <v/>
      </c>
      <c r="CL101" s="1" t="str">
        <f t="shared" si="50"/>
        <v/>
      </c>
      <c r="CM101" s="1">
        <v>-1000</v>
      </c>
      <c r="CN101" s="1">
        <v>-1000</v>
      </c>
      <c r="CO101" s="1">
        <v>-1000</v>
      </c>
      <c r="CP101" s="1" t="str">
        <f t="shared" ref="CP101:CP103" ca="1" si="70">CP100</f>
        <v>BX</v>
      </c>
      <c r="CQ101" s="1">
        <v>101</v>
      </c>
      <c r="CR101" s="1">
        <f t="shared" si="61"/>
        <v>96</v>
      </c>
      <c r="CS101" s="4" t="str" cm="1">
        <f t="array" ref="CS101">IFERROR(INDEX($CI$4:$CO$4,_xlfn.AGGREGATE(15,6,COLUMN($CI$4:$CO$4)-COLUMN($CH$1)/($CI$101:$CO$101=MAX($CI$101:$CO$101)),COLUMNS($CO$4:CO4))),"")</f>
        <v>B</v>
      </c>
      <c r="CT101" s="4" t="str" cm="1">
        <f t="array" ref="CT101">IFERROR(INDEX($CI$4:$CO$4,_xlfn.AGGREGATE(15,6,COLUMN($CI$4:$CO$4)-COLUMN($CH$1)/($CI$101:$CO$101=MAX($CI$101:$CO$101)),COLUMNS($CO$4:CP4))),"")</f>
        <v>BD</v>
      </c>
      <c r="CU101" s="4" t="str" cm="1">
        <f t="array" ref="CU101">IFERROR(INDEX($CI$4:$CO$4,_xlfn.AGGREGATE(15,6,COLUMN($CI$4:$CO$4)-COLUMN($CH$1)/($CI$101:$CO$101=MAX($CI$101:$CO$101)),COLUMNS($CO$4:CQ4))),"")</f>
        <v>BN</v>
      </c>
      <c r="CV101" s="4" t="str" cm="1">
        <f t="array" ref="CV101">IFERROR(INDEX($CI$4:$CO$4,_xlfn.AGGREGATE(15,6,COLUMN($CI$4:$CO$4)-COLUMN($CH$1)/($CI$101:$CO$101=MAX($CI$101:$CO$101)),COLUMNS($CO$4:CR4))),"")</f>
        <v>BX</v>
      </c>
      <c r="CW101" s="1" t="str">
        <f t="shared" ca="1" si="54"/>
        <v>BX</v>
      </c>
      <c r="DA101" s="1" t="str">
        <f t="shared" ca="1" si="55"/>
        <v>R</v>
      </c>
      <c r="DB101" s="1" t="str">
        <f t="shared" ca="1" si="59"/>
        <v>BX</v>
      </c>
      <c r="DC101" s="1">
        <f>IF(DC96=4,1,DC96+1)</f>
        <v>3</v>
      </c>
      <c r="DD101" s="4" t="str">
        <f>IFERROR(VLOOKUP(CS101,General!R:S,2,FALSE),"")</f>
        <v>F</v>
      </c>
      <c r="DE101" s="4" t="str">
        <f>IFERROR(VLOOKUP(CT101,General!R:S,2,FALSE),"")</f>
        <v>BH</v>
      </c>
      <c r="DF101" s="4" t="str">
        <f>IFERROR(VLOOKUP(CU101,General!R:S,2,FALSE),"")</f>
        <v>BR</v>
      </c>
      <c r="DG101" s="4" t="str">
        <f>IFERROR(VLOOKUP(CV101,General!R:S,2,FALSE),"")</f>
        <v>CB</v>
      </c>
      <c r="DH101" s="4">
        <f ca="1">IF(CS101="",-1,COUNTIF(INDIRECT(DD101&amp;$CQ$10):INDIRECT(DD101&amp;CQ101),"Y"))</f>
        <v>2</v>
      </c>
      <c r="DI101" s="4">
        <f ca="1">IF(CT101="",-1,COUNTIF(INDIRECT(DE101&amp;$CQ$10):INDIRECT(DE101&amp;CQ101),"Y"))</f>
        <v>4</v>
      </c>
      <c r="DJ101" s="4">
        <f ca="1">IF(CU101="",-1,COUNTIF(INDIRECT(DF101&amp;$CQ$10):INDIRECT(DF101&amp;CQ101),"Y"))</f>
        <v>5</v>
      </c>
      <c r="DK101" s="4">
        <f ca="1">IF(CV101="",-1,COUNTIF(INDIRECT(DG101&amp;$CQ$10):INDIRECT(DG101&amp;CQ101),"Y"))</f>
        <v>5</v>
      </c>
      <c r="DL101" s="4" t="str" cm="1">
        <f t="array" aca="1" ref="DL101" ca="1">IFERROR(INDEX($CS$101:$CV$101,_xlfn.AGGREGATE(15,6,COLUMN($CS$101:$CV$101)-COLUMN($CR$101)/($DH$101:$DK$101=MAX($DH$101:$DK$101)),COLUMNS($CS$101:CS101))),"")</f>
        <v>BN</v>
      </c>
      <c r="DM101" s="4" t="str" cm="1">
        <f t="array" aca="1" ref="DM101" ca="1">IFERROR(INDEX($CS$101:$CV$101,_xlfn.AGGREGATE(15,6,COLUMN($CS$101:$CV$101)-COLUMN($CR$101)/($DH$101:$DK$101=MAX($DH$101:$DK$101)),COLUMNS($CS$101:CT101))),"")</f>
        <v>BX</v>
      </c>
      <c r="DN101" s="4" t="str" cm="1">
        <f t="array" aca="1" ref="DN101" ca="1">IFERROR(INDEX($CS$101:$CV$101,_xlfn.AGGREGATE(15,6,COLUMN($CS$101:$CV$101)-COLUMN($CR$101)/($DH$101:$DK$101=MAX($DH$101:$DK$101)),COLUMNS($CS$101:CU101))),"")</f>
        <v/>
      </c>
      <c r="DO101" s="4" t="str" cm="1">
        <f t="array" aca="1" ref="DO101" ca="1">IFERROR(INDEX($CS$101:$CV$101,_xlfn.AGGREGATE(15,6,COLUMN($CS$101:$CV$101)-COLUMN($CR$101)/($DH$101:$DK$101=MAX($DH$101:$DK$101)),COLUMNS($CS$101:CV101))),"")</f>
        <v/>
      </c>
      <c r="DP101" s="1">
        <f t="shared" ca="1" si="56"/>
        <v>2</v>
      </c>
      <c r="DQ101" s="75">
        <f t="shared" ca="1" si="57"/>
        <v>3</v>
      </c>
      <c r="DR101" s="4" t="str">
        <f t="shared" ca="1" si="58"/>
        <v>BX</v>
      </c>
      <c r="DS101" s="1" t="str">
        <f t="shared" si="52"/>
        <v>F101</v>
      </c>
    </row>
    <row r="102" spans="1:123" ht="26.25" customHeight="1" thickBot="1">
      <c r="A102" s="1">
        <v>93</v>
      </c>
      <c r="B102" s="38" t="str">
        <f>'H1 | Hedge 1 | (BTC)1'!B102</f>
        <v/>
      </c>
      <c r="C102" s="25" t="str">
        <f>'H1 | Hedge 1 | (BTC)1'!C102</f>
        <v/>
      </c>
      <c r="D102" s="25" t="str">
        <f>'H1 | Hedge 1 | (BTC)1'!H102</f>
        <v/>
      </c>
      <c r="E102" s="25" t="str">
        <f>'H1 | Hedge 1 | (BTC)1'!O102</f>
        <v/>
      </c>
      <c r="F102" s="25" t="str">
        <f>IF(AH102="","",IF('H1 | Hedge 1 | (BTC)1'!X102="W","Y",IF('H1 | Hedge 1 | (BTC)1'!X102="L","N","")))</f>
        <v/>
      </c>
      <c r="G102" s="25" t="str">
        <f>'H1 | Hedge 1 | (BTC)1'!AM102</f>
        <v/>
      </c>
      <c r="H102" s="25" t="str">
        <f>'H1 | Hedge 1 | (BTC)1'!S102</f>
        <v/>
      </c>
      <c r="I102" s="39" t="str">
        <f>'H1 | Hedge 1 | (BTC)1'!U102</f>
        <v/>
      </c>
      <c r="J102" s="55"/>
      <c r="K102" s="55"/>
      <c r="L102" s="38" t="str">
        <f>'H2 | Hedge 2 | (BDC)2'!B102</f>
        <v/>
      </c>
      <c r="M102" s="25" t="str">
        <f>'H2 | Hedge 2 | (BDC)2'!C102</f>
        <v/>
      </c>
      <c r="N102" s="25" t="str">
        <f>'H2 | Hedge 2 | (BDC)2'!H102</f>
        <v/>
      </c>
      <c r="O102" s="25" t="str">
        <f>'H2 | Hedge 2 | (BDC)2'!O102</f>
        <v/>
      </c>
      <c r="P102" s="25" t="str">
        <f>IF(AH102="","",IF('H2 | Hedge 2 | (BDC)2'!X102="W","Y",IF('H2 | Hedge 2 | (BDC)2'!X102="L","N","")))</f>
        <v/>
      </c>
      <c r="Q102" s="25" t="str">
        <f>'H2 | Hedge 2 | (BDC)2'!AM102</f>
        <v/>
      </c>
      <c r="R102" s="25" t="str">
        <f>'H2 | Hedge 2 | (BDC)2'!S102</f>
        <v/>
      </c>
      <c r="S102" s="39" t="str">
        <f>'H2 | Hedge 2 | (BDC)2'!U102</f>
        <v/>
      </c>
      <c r="T102" s="55"/>
      <c r="U102" s="55"/>
      <c r="V102" s="35" t="str">
        <f>'H3 | Hedge 2 | (BDC)1'!B102</f>
        <v/>
      </c>
      <c r="W102" s="36" t="str">
        <f>'H3 | Hedge 2 | (BDC)1'!C102</f>
        <v/>
      </c>
      <c r="X102" s="36" t="str">
        <f>'H3 | Hedge 2 | (BDC)1'!H102</f>
        <v/>
      </c>
      <c r="Y102" s="36" t="str">
        <f>'H3 | Hedge 2 | (BDC)1'!O102</f>
        <v/>
      </c>
      <c r="Z102" s="36" t="str">
        <f>IF(AH102="","",IF('H3 | Hedge 2 | (BDC)1'!X102="W","Y",IF('H3 | Hedge 2 | (BDC)1'!X102="L","N","")))</f>
        <v/>
      </c>
      <c r="AA102" s="36" t="str">
        <f>'H3 | Hedge 2 | (BDC)1'!AM102</f>
        <v/>
      </c>
      <c r="AB102" s="36" t="str">
        <f>'H3 | Hedge 2 | (BDC)1'!S102</f>
        <v/>
      </c>
      <c r="AC102" s="37" t="str">
        <f>'H3 | Hedge 2 | (BDC)1'!U102</f>
        <v/>
      </c>
      <c r="AD102" s="55"/>
      <c r="AE102" s="55"/>
      <c r="AF102" s="55"/>
      <c r="AG102" s="55"/>
      <c r="AH102" s="126"/>
      <c r="AI102" s="107"/>
      <c r="AJ102" s="104" t="str" cm="1">
        <f t="array" aca="1" ref="AJ102" ca="1">IF(AH101="","",INDIRECT(VLOOKUP(DB102,General!X:Y,2,FALSE)&amp;CQ102))</f>
        <v/>
      </c>
      <c r="AK102" s="70" t="str">
        <f t="shared" si="47"/>
        <v/>
      </c>
      <c r="AL102" s="70" t="str">
        <f>IF(AH101="","",VLOOKUP(DB102,General!U:V,2,FALSE))</f>
        <v/>
      </c>
      <c r="AM102" s="64" t="str" cm="1">
        <f t="array" aca="1" ref="AM102" ca="1">IF(AH101="","",INDIRECT(DB102&amp;CQ102))</f>
        <v/>
      </c>
      <c r="AN102" s="25" t="str">
        <f t="shared" si="44"/>
        <v/>
      </c>
      <c r="AO102" s="25" t="str">
        <f t="shared" si="48"/>
        <v/>
      </c>
      <c r="AP102" s="39" t="str">
        <f t="shared" si="45"/>
        <v/>
      </c>
      <c r="AQ102" s="55"/>
      <c r="AR102" s="55"/>
      <c r="AS102" s="55"/>
      <c r="AT102" s="35" t="str">
        <f>'H4 | Hedge 2 | (BDC)3'!B102</f>
        <v/>
      </c>
      <c r="AU102" s="36" t="str">
        <f>'H4 | Hedge 2 | (BDC)3'!C102</f>
        <v/>
      </c>
      <c r="AV102" s="36" t="str">
        <f>'H4 | Hedge 2 | (BDC)3'!H102</f>
        <v/>
      </c>
      <c r="AW102" s="36" t="str">
        <f>'H4 | Hedge 2 | (BDC)3'!O102</f>
        <v/>
      </c>
      <c r="AX102" s="36" t="str">
        <f>IF(AH102="","",IF('H4 | Hedge 2 | (BDC)3'!X102="W","Y",IF('H4 | Hedge 2 | (BDC)3'!X102="L","N","")))</f>
        <v/>
      </c>
      <c r="AY102" s="36" t="str">
        <f>'H4 | Hedge 2 | (BDC)3'!AM102</f>
        <v/>
      </c>
      <c r="AZ102" s="36" t="str">
        <f>'H4 | Hedge 2 | (BDC)3'!S102</f>
        <v/>
      </c>
      <c r="BA102" s="37" t="str">
        <f>'H4 | Hedge 2 | (BDC)3'!U102</f>
        <v/>
      </c>
      <c r="BB102" s="55"/>
      <c r="BC102" s="55"/>
      <c r="BD102" s="35" t="str">
        <f>'H5 | Hedge 1 | (BTC)2'!B102</f>
        <v/>
      </c>
      <c r="BE102" s="36" t="str">
        <f>'H5 | Hedge 1 | (BTC)2'!C102</f>
        <v/>
      </c>
      <c r="BF102" s="36" t="str">
        <f>'H5 | Hedge 1 | (BTC)2'!H102</f>
        <v/>
      </c>
      <c r="BG102" s="36" t="str">
        <f>'H5 | Hedge 1 | (BTC)2'!O102</f>
        <v/>
      </c>
      <c r="BH102" s="36" t="str">
        <f>IF(AH102="","",IF('H5 | Hedge 1 | (BTC)2'!X102="W","Y",IF('H5 | Hedge 1 | (BTC)2'!X102="L","N","")))</f>
        <v/>
      </c>
      <c r="BI102" s="36" t="str">
        <f>'H5 | Hedge 1 | (BTC)2'!AM102</f>
        <v/>
      </c>
      <c r="BJ102" s="36" t="str">
        <f>'H5 | Hedge 1 | (BTC)2'!S102</f>
        <v/>
      </c>
      <c r="BK102" s="37" t="str">
        <f>'H5 | Hedge 1 | (BTC)2'!U102</f>
        <v/>
      </c>
      <c r="BL102" s="55"/>
      <c r="BM102" s="55"/>
      <c r="BN102" s="35" t="str">
        <f>'H6 | Hedge 1 | (BTC)3'!B102</f>
        <v/>
      </c>
      <c r="BO102" s="36" t="str">
        <f>'H6 | Hedge 1 | (BTC)3'!C102</f>
        <v/>
      </c>
      <c r="BP102" s="36" t="str">
        <f>'H6 | Hedge 1 | (BTC)3'!H102</f>
        <v/>
      </c>
      <c r="BQ102" s="36" t="str">
        <f>'H6 | Hedge 1 | (BTC)3'!O102</f>
        <v/>
      </c>
      <c r="BR102" s="36" t="str">
        <f>IF(AH102="","",IF('H6 | Hedge 1 | (BTC)3'!X102="W","Y",IF('H6 | Hedge 1 | (BTC)3'!X102="L","N","")))</f>
        <v/>
      </c>
      <c r="BS102" s="36" t="str">
        <f>'H6 | Hedge 1 | (BTC)3'!AM102</f>
        <v/>
      </c>
      <c r="BT102" s="36" t="str">
        <f>'H6 | Hedge 1 | (BTC)3'!S102</f>
        <v/>
      </c>
      <c r="BU102" s="37" t="str">
        <f>'H6 | Hedge 1 | (BTC)3'!U102</f>
        <v/>
      </c>
      <c r="BV102" s="55"/>
      <c r="BW102" s="55"/>
      <c r="BX102" s="38" t="str">
        <f>'Hedge 7 | (BM1D)2'!B102</f>
        <v/>
      </c>
      <c r="BY102" s="25" t="str">
        <f>'Hedge 7 | (BM1D)2'!C102</f>
        <v/>
      </c>
      <c r="BZ102" s="25" t="str">
        <f>'Hedge 7 | (BM1D)2'!H102</f>
        <v/>
      </c>
      <c r="CA102" s="25" t="str">
        <f>'Hedge 7 | (BM1D)2'!O102</f>
        <v/>
      </c>
      <c r="CB102" s="25" t="str">
        <f>IF(AH102="","",IF('Hedge 7 | (BM1D)2'!X102="W","Y",IF('Hedge 7 | (BM1D)2'!X102="L","N","")))</f>
        <v/>
      </c>
      <c r="CC102" s="25" t="str">
        <f>'Hedge 7 | (BM1D)2'!AM102</f>
        <v/>
      </c>
      <c r="CD102" s="25" t="str">
        <f>'Hedge 7 | (BM1D)2'!S102</f>
        <v/>
      </c>
      <c r="CE102" s="39" t="str">
        <f>'Hedge 7 | (BM1D)2'!U102</f>
        <v/>
      </c>
      <c r="CF102" s="55"/>
      <c r="CG102" s="55"/>
      <c r="CH102" s="1" t="e">
        <f>IF(AN102="",0,IFERROR(VLOOKUP(AN97&amp;AN98&amp;AN99&amp;AN100&amp;AN101&amp;AN102,General!I:J,2,FALSE),0))+AO101</f>
        <v>#VALUE!</v>
      </c>
      <c r="CI102" s="1">
        <v>-1000</v>
      </c>
      <c r="CJ102" s="1" t="str">
        <f t="shared" si="46"/>
        <v/>
      </c>
      <c r="CK102" s="1" t="str">
        <f t="shared" si="49"/>
        <v/>
      </c>
      <c r="CL102" s="1" t="str">
        <f t="shared" si="50"/>
        <v/>
      </c>
      <c r="CM102" s="1">
        <v>-1000</v>
      </c>
      <c r="CN102" s="1">
        <v>-1000</v>
      </c>
      <c r="CO102" s="1">
        <v>-1000</v>
      </c>
      <c r="CP102" s="1" t="str">
        <f t="shared" ca="1" si="70"/>
        <v>BX</v>
      </c>
      <c r="CQ102" s="1">
        <v>102</v>
      </c>
      <c r="CR102" s="1">
        <f t="shared" si="61"/>
        <v>97</v>
      </c>
      <c r="CS102" s="4" t="str" cm="1">
        <f t="array" ref="CS102">IFERROR(INDEX($CI$4:$CO$4,_xlfn.AGGREGATE(15,6,COLUMN($CI$4:$CO$4)-COLUMN($CH$1)/($CI$102:$CO$102=MAX($CI$102:$CO$102)),COLUMNS($CO$4:CO4))),"")</f>
        <v>B</v>
      </c>
      <c r="CT102" s="4" t="str" cm="1">
        <f t="array" ref="CT102">IFERROR(INDEX($CI$4:$CO$4,_xlfn.AGGREGATE(15,6,COLUMN($CI$4:$CO$4)-COLUMN($CH$1)/($CI$102:$CO$102=MAX($CI$102:$CO$102)),COLUMNS($CO$4:CP4))),"")</f>
        <v>BD</v>
      </c>
      <c r="CU102" s="4" t="str" cm="1">
        <f t="array" ref="CU102">IFERROR(INDEX($CI$4:$CO$4,_xlfn.AGGREGATE(15,6,COLUMN($CI$4:$CO$4)-COLUMN($CH$1)/($CI$102:$CO$102=MAX($CI$102:$CO$102)),COLUMNS($CO$4:CQ4))),"")</f>
        <v>BN</v>
      </c>
      <c r="CV102" s="4" t="str" cm="1">
        <f t="array" ref="CV102">IFERROR(INDEX($CI$4:$CO$4,_xlfn.AGGREGATE(15,6,COLUMN($CI$4:$CO$4)-COLUMN($CH$1)/($CI$102:$CO$102=MAX($CI$102:$CO$102)),COLUMNS($CO$4:CR4))),"")</f>
        <v>BX</v>
      </c>
      <c r="CW102" s="1" t="str">
        <f t="shared" ca="1" si="54"/>
        <v>BX</v>
      </c>
      <c r="DA102" s="1" t="str">
        <f t="shared" ca="1" si="55"/>
        <v>R</v>
      </c>
      <c r="DB102" s="1" t="str">
        <f t="shared" ca="1" si="59"/>
        <v>BX</v>
      </c>
      <c r="DD102" s="4" t="str">
        <f>IFERROR(VLOOKUP(CS102,General!R:S,2,FALSE),"")</f>
        <v>F</v>
      </c>
      <c r="DE102" s="4" t="str">
        <f>IFERROR(VLOOKUP(CT102,General!R:S,2,FALSE),"")</f>
        <v>BH</v>
      </c>
      <c r="DF102" s="4" t="str">
        <f>IFERROR(VLOOKUP(CU102,General!R:S,2,FALSE),"")</f>
        <v>BR</v>
      </c>
      <c r="DG102" s="4" t="str">
        <f>IFERROR(VLOOKUP(CV102,General!R:S,2,FALSE),"")</f>
        <v>CB</v>
      </c>
      <c r="DH102" s="4">
        <f ca="1">IF(CS102="",-1,COUNTIF(INDIRECT(DD102&amp;$CQ$10):INDIRECT(DD102&amp;CQ102),"Y"))</f>
        <v>2</v>
      </c>
      <c r="DI102" s="4">
        <f ca="1">IF(CT102="",-1,COUNTIF(INDIRECT(DE102&amp;$CQ$10):INDIRECT(DE102&amp;CQ102),"Y"))</f>
        <v>4</v>
      </c>
      <c r="DJ102" s="4">
        <f ca="1">IF(CU102="",-1,COUNTIF(INDIRECT(DF102&amp;$CQ$10):INDIRECT(DF102&amp;CQ102),"Y"))</f>
        <v>5</v>
      </c>
      <c r="DK102" s="4">
        <f ca="1">IF(CV102="",-1,COUNTIF(INDIRECT(DG102&amp;$CQ$10):INDIRECT(DG102&amp;CQ102),"Y"))</f>
        <v>5</v>
      </c>
      <c r="DL102" s="4" t="str" cm="1">
        <f t="array" aca="1" ref="DL102" ca="1">IFERROR(INDEX($CS$102:$CV$102,_xlfn.AGGREGATE(15,6,COLUMN($CS$102:$CV$102)-COLUMN($CR$102)/($DH$102:$DK$102=MAX($DH$102:$DK$102)),COLUMNS($CS$102:CS102))),"")</f>
        <v>BN</v>
      </c>
      <c r="DM102" s="4" t="str" cm="1">
        <f t="array" aca="1" ref="DM102" ca="1">IFERROR(INDEX($CS$102:$CV$102,_xlfn.AGGREGATE(15,6,COLUMN($CS$102:$CV$102)-COLUMN($CR$102)/($DH$102:$DK$102=MAX($DH$102:$DK$102)),COLUMNS($CS$102:CT102))),"")</f>
        <v>BX</v>
      </c>
      <c r="DN102" s="4" t="str" cm="1">
        <f t="array" aca="1" ref="DN102" ca="1">IFERROR(INDEX($CS$102:$CV$102,_xlfn.AGGREGATE(15,6,COLUMN($CS$102:$CV$102)-COLUMN($CR$102)/($DH$102:$DK$102=MAX($DH$102:$DK$102)),COLUMNS($CS$102:CU102))),"")</f>
        <v/>
      </c>
      <c r="DO102" s="4" t="str" cm="1">
        <f t="array" aca="1" ref="DO102" ca="1">IFERROR(INDEX($CS$102:$CV$102,_xlfn.AGGREGATE(15,6,COLUMN($CS$102:$CV$102)-COLUMN($CR$102)/($DH$102:$DK$102=MAX($DH$102:$DK$102)),COLUMNS($CS$102:CV102))),"")</f>
        <v/>
      </c>
      <c r="DP102" s="1">
        <f t="shared" ca="1" si="56"/>
        <v>2</v>
      </c>
      <c r="DQ102" s="75">
        <f t="shared" ca="1" si="57"/>
        <v>0</v>
      </c>
      <c r="DR102" s="4" t="str">
        <f t="shared" ca="1" si="58"/>
        <v>BX</v>
      </c>
      <c r="DS102" s="1" t="str">
        <f t="shared" si="52"/>
        <v>F102</v>
      </c>
    </row>
    <row r="103" spans="1:123" ht="26.25" customHeight="1" thickBot="1">
      <c r="A103" s="1">
        <v>94</v>
      </c>
      <c r="B103" s="38" t="str">
        <f>'H1 | Hedge 1 | (BTC)1'!B103</f>
        <v/>
      </c>
      <c r="C103" s="25" t="str">
        <f>'H1 | Hedge 1 | (BTC)1'!C103</f>
        <v/>
      </c>
      <c r="D103" s="25" t="str">
        <f>'H1 | Hedge 1 | (BTC)1'!H103</f>
        <v/>
      </c>
      <c r="E103" s="25" t="str">
        <f>'H1 | Hedge 1 | (BTC)1'!O103</f>
        <v/>
      </c>
      <c r="F103" s="25" t="str">
        <f>IF(AH103="","",IF('H1 | Hedge 1 | (BTC)1'!X103="W","Y",IF('H1 | Hedge 1 | (BTC)1'!X103="L","N","")))</f>
        <v/>
      </c>
      <c r="G103" s="25" t="str">
        <f>'H1 | Hedge 1 | (BTC)1'!AM103</f>
        <v/>
      </c>
      <c r="H103" s="25" t="str">
        <f>'H1 | Hedge 1 | (BTC)1'!S103</f>
        <v/>
      </c>
      <c r="I103" s="39" t="str">
        <f>'H1 | Hedge 1 | (BTC)1'!U103</f>
        <v/>
      </c>
      <c r="J103" s="55"/>
      <c r="K103" s="55"/>
      <c r="L103" s="38" t="str">
        <f>'H2 | Hedge 2 | (BDC)2'!B103</f>
        <v/>
      </c>
      <c r="M103" s="25" t="str">
        <f>'H2 | Hedge 2 | (BDC)2'!C103</f>
        <v/>
      </c>
      <c r="N103" s="25" t="str">
        <f>'H2 | Hedge 2 | (BDC)2'!H103</f>
        <v/>
      </c>
      <c r="O103" s="25" t="str">
        <f>'H2 | Hedge 2 | (BDC)2'!O103</f>
        <v/>
      </c>
      <c r="P103" s="25" t="str">
        <f>IF(AH103="","",IF('H2 | Hedge 2 | (BDC)2'!X103="W","Y",IF('H2 | Hedge 2 | (BDC)2'!X103="L","N","")))</f>
        <v/>
      </c>
      <c r="Q103" s="25" t="str">
        <f>'H2 | Hedge 2 | (BDC)2'!AM103</f>
        <v/>
      </c>
      <c r="R103" s="25" t="str">
        <f>'H2 | Hedge 2 | (BDC)2'!S103</f>
        <v/>
      </c>
      <c r="S103" s="39" t="str">
        <f>'H2 | Hedge 2 | (BDC)2'!U103</f>
        <v/>
      </c>
      <c r="T103" s="55"/>
      <c r="U103" s="55"/>
      <c r="V103" s="35" t="str">
        <f>'H3 | Hedge 2 | (BDC)1'!B103</f>
        <v/>
      </c>
      <c r="W103" s="36" t="str">
        <f>'H3 | Hedge 2 | (BDC)1'!C103</f>
        <v/>
      </c>
      <c r="X103" s="36" t="str">
        <f>'H3 | Hedge 2 | (BDC)1'!H103</f>
        <v/>
      </c>
      <c r="Y103" s="36" t="str">
        <f>'H3 | Hedge 2 | (BDC)1'!O103</f>
        <v/>
      </c>
      <c r="Z103" s="36" t="str">
        <f>IF(AH103="","",IF('H3 | Hedge 2 | (BDC)1'!X103="W","Y",IF('H3 | Hedge 2 | (BDC)1'!X103="L","N","")))</f>
        <v/>
      </c>
      <c r="AA103" s="36" t="str">
        <f>'H3 | Hedge 2 | (BDC)1'!AM103</f>
        <v/>
      </c>
      <c r="AB103" s="36" t="str">
        <f>'H3 | Hedge 2 | (BDC)1'!S103</f>
        <v/>
      </c>
      <c r="AC103" s="37" t="str">
        <f>'H3 | Hedge 2 | (BDC)1'!U103</f>
        <v/>
      </c>
      <c r="AD103" s="55"/>
      <c r="AE103" s="55"/>
      <c r="AF103" s="55"/>
      <c r="AG103" s="55"/>
      <c r="AH103" s="126"/>
      <c r="AI103" s="107"/>
      <c r="AJ103" s="104" t="str" cm="1">
        <f t="array" aca="1" ref="AJ103" ca="1">IF(AH102="","",INDIRECT(VLOOKUP(DB103,General!X:Y,2,FALSE)&amp;CQ103))</f>
        <v/>
      </c>
      <c r="AK103" s="70" t="str">
        <f t="shared" si="47"/>
        <v/>
      </c>
      <c r="AL103" s="70" t="str">
        <f>IF(AH102="","",VLOOKUP(DB103,General!U:V,2,FALSE))</f>
        <v/>
      </c>
      <c r="AM103" s="64" t="str" cm="1">
        <f t="array" aca="1" ref="AM103" ca="1">IF(AH102="","",INDIRECT(DB103&amp;CQ103))</f>
        <v/>
      </c>
      <c r="AN103" s="25" t="str">
        <f t="shared" si="44"/>
        <v/>
      </c>
      <c r="AO103" s="25" t="str">
        <f t="shared" si="48"/>
        <v/>
      </c>
      <c r="AP103" s="39" t="str">
        <f t="shared" si="45"/>
        <v/>
      </c>
      <c r="AQ103" s="55"/>
      <c r="AR103" s="55"/>
      <c r="AS103" s="55"/>
      <c r="AT103" s="35" t="str">
        <f>'H4 | Hedge 2 | (BDC)3'!B103</f>
        <v/>
      </c>
      <c r="AU103" s="36" t="str">
        <f>'H4 | Hedge 2 | (BDC)3'!C103</f>
        <v/>
      </c>
      <c r="AV103" s="36" t="str">
        <f>'H4 | Hedge 2 | (BDC)3'!H103</f>
        <v/>
      </c>
      <c r="AW103" s="36" t="str">
        <f>'H4 | Hedge 2 | (BDC)3'!O103</f>
        <v/>
      </c>
      <c r="AX103" s="36" t="str">
        <f>IF(AH103="","",IF('H4 | Hedge 2 | (BDC)3'!X103="W","Y",IF('H4 | Hedge 2 | (BDC)3'!X103="L","N","")))</f>
        <v/>
      </c>
      <c r="AY103" s="36" t="str">
        <f>'H4 | Hedge 2 | (BDC)3'!AM103</f>
        <v/>
      </c>
      <c r="AZ103" s="36" t="str">
        <f>'H4 | Hedge 2 | (BDC)3'!S103</f>
        <v/>
      </c>
      <c r="BA103" s="37" t="str">
        <f>'H4 | Hedge 2 | (BDC)3'!U103</f>
        <v/>
      </c>
      <c r="BB103" s="55"/>
      <c r="BC103" s="55"/>
      <c r="BD103" s="35" t="str">
        <f>'H5 | Hedge 1 | (BTC)2'!B103</f>
        <v/>
      </c>
      <c r="BE103" s="36" t="str">
        <f>'H5 | Hedge 1 | (BTC)2'!C103</f>
        <v/>
      </c>
      <c r="BF103" s="36" t="str">
        <f>'H5 | Hedge 1 | (BTC)2'!H103</f>
        <v/>
      </c>
      <c r="BG103" s="36" t="str">
        <f>'H5 | Hedge 1 | (BTC)2'!O103</f>
        <v/>
      </c>
      <c r="BH103" s="36" t="str">
        <f>IF(AH103="","",IF('H5 | Hedge 1 | (BTC)2'!X103="W","Y",IF('H5 | Hedge 1 | (BTC)2'!X103="L","N","")))</f>
        <v/>
      </c>
      <c r="BI103" s="36" t="str">
        <f>'H5 | Hedge 1 | (BTC)2'!AM103</f>
        <v/>
      </c>
      <c r="BJ103" s="36" t="str">
        <f>'H5 | Hedge 1 | (BTC)2'!S103</f>
        <v/>
      </c>
      <c r="BK103" s="37" t="str">
        <f>'H5 | Hedge 1 | (BTC)2'!U103</f>
        <v/>
      </c>
      <c r="BL103" s="55"/>
      <c r="BM103" s="55"/>
      <c r="BN103" s="35" t="str">
        <f>'H6 | Hedge 1 | (BTC)3'!B103</f>
        <v/>
      </c>
      <c r="BO103" s="36" t="str">
        <f>'H6 | Hedge 1 | (BTC)3'!C103</f>
        <v/>
      </c>
      <c r="BP103" s="36" t="str">
        <f>'H6 | Hedge 1 | (BTC)3'!H103</f>
        <v/>
      </c>
      <c r="BQ103" s="36" t="str">
        <f>'H6 | Hedge 1 | (BTC)3'!O103</f>
        <v/>
      </c>
      <c r="BR103" s="36" t="str">
        <f>IF(AH103="","",IF('H6 | Hedge 1 | (BTC)3'!X103="W","Y",IF('H6 | Hedge 1 | (BTC)3'!X103="L","N","")))</f>
        <v/>
      </c>
      <c r="BS103" s="36" t="str">
        <f>'H6 | Hedge 1 | (BTC)3'!AM103</f>
        <v/>
      </c>
      <c r="BT103" s="36" t="str">
        <f>'H6 | Hedge 1 | (BTC)3'!S103</f>
        <v/>
      </c>
      <c r="BU103" s="37" t="str">
        <f>'H6 | Hedge 1 | (BTC)3'!U103</f>
        <v/>
      </c>
      <c r="BV103" s="55"/>
      <c r="BW103" s="55"/>
      <c r="BX103" s="38" t="str">
        <f>'Hedge 7 | (BM1D)2'!B103</f>
        <v/>
      </c>
      <c r="BY103" s="25" t="str">
        <f>'Hedge 7 | (BM1D)2'!C103</f>
        <v/>
      </c>
      <c r="BZ103" s="25" t="str">
        <f>'Hedge 7 | (BM1D)2'!H103</f>
        <v/>
      </c>
      <c r="CA103" s="25" t="str">
        <f>'Hedge 7 | (BM1D)2'!O103</f>
        <v/>
      </c>
      <c r="CB103" s="25" t="str">
        <f>IF(AH103="","",IF('Hedge 7 | (BM1D)2'!X103="W","Y",IF('Hedge 7 | (BM1D)2'!X103="L","N","")))</f>
        <v/>
      </c>
      <c r="CC103" s="25" t="str">
        <f>'Hedge 7 | (BM1D)2'!AM103</f>
        <v/>
      </c>
      <c r="CD103" s="25" t="str">
        <f>'Hedge 7 | (BM1D)2'!S103</f>
        <v/>
      </c>
      <c r="CE103" s="39" t="str">
        <f>'Hedge 7 | (BM1D)2'!U103</f>
        <v/>
      </c>
      <c r="CF103" s="55"/>
      <c r="CG103" s="55"/>
      <c r="CH103" s="1" t="e">
        <f>IF(AN103="",0,IFERROR(VLOOKUP(AN98&amp;AN99&amp;AN100&amp;AN101&amp;AN102&amp;AN103,General!I:J,2,FALSE),0))+AO102</f>
        <v>#VALUE!</v>
      </c>
      <c r="CI103" s="1">
        <v>-1000</v>
      </c>
      <c r="CJ103" s="1" t="str">
        <f t="shared" si="46"/>
        <v/>
      </c>
      <c r="CK103" s="1" t="str">
        <f t="shared" si="49"/>
        <v/>
      </c>
      <c r="CL103" s="1" t="str">
        <f t="shared" si="50"/>
        <v/>
      </c>
      <c r="CM103" s="1">
        <v>-1000</v>
      </c>
      <c r="CN103" s="1">
        <v>-1000</v>
      </c>
      <c r="CO103" s="1">
        <v>-1000</v>
      </c>
      <c r="CP103" s="1" t="str">
        <f t="shared" ca="1" si="70"/>
        <v>BX</v>
      </c>
      <c r="CQ103" s="1">
        <v>103</v>
      </c>
      <c r="CR103" s="1">
        <f t="shared" si="61"/>
        <v>98</v>
      </c>
      <c r="CS103" s="4" t="str" cm="1">
        <f t="array" ref="CS103">IFERROR(INDEX($CI$4:$CO$4,_xlfn.AGGREGATE(15,6,COLUMN($CI$4:$CO$4)-COLUMN($CH$1)/($CI$103:$CO$103=MAX($CI$103:$CO$103)),COLUMNS($CO$4:CO4))),"")</f>
        <v>B</v>
      </c>
      <c r="CT103" s="4" t="str" cm="1">
        <f t="array" ref="CT103">IFERROR(INDEX($CI$4:$CO$4,_xlfn.AGGREGATE(15,6,COLUMN($CI$4:$CO$4)-COLUMN($CH$1)/($CI$103:$CO$103=MAX($CI$103:$CO$103)),COLUMNS($CO$4:CP4))),"")</f>
        <v>BD</v>
      </c>
      <c r="CU103" s="4" t="str" cm="1">
        <f t="array" ref="CU103">IFERROR(INDEX($CI$4:$CO$4,_xlfn.AGGREGATE(15,6,COLUMN($CI$4:$CO$4)-COLUMN($CH$1)/($CI$103:$CO$103=MAX($CI$103:$CO$103)),COLUMNS($CO$4:CQ4))),"")</f>
        <v>BN</v>
      </c>
      <c r="CV103" s="4" t="str" cm="1">
        <f t="array" ref="CV103">IFERROR(INDEX($CI$4:$CO$4,_xlfn.AGGREGATE(15,6,COLUMN($CI$4:$CO$4)-COLUMN($CH$1)/($CI$103:$CO$103=MAX($CI$103:$CO$103)),COLUMNS($CO$4:CR4))),"")</f>
        <v>BX</v>
      </c>
      <c r="CW103" s="1" t="str">
        <f t="shared" ca="1" si="54"/>
        <v>BX</v>
      </c>
      <c r="CX103" s="1" t="str" cm="1">
        <f t="array" ref="CX103">IFERROR(INDEX($CS$104:$CV$104,_xlfn.AGGREGATE(15,6,COLUMN($CS$104:$CV$104)-COLUMN($CR$104)/($CS$103:$CV$103=MAX($CS$103:$CV$103)),COLUMNS($CS$104:CT104
))),"")</f>
        <v/>
      </c>
      <c r="CY103" s="1" t="str" cm="1">
        <f t="array" ref="CY103">IFERROR(INDEX($CS$104:$CV$104,_xlfn.AGGREGATE(15,6,COLUMN($CS$104:$CV$104)-COLUMN($CR$104)/($CS$103:$CV$103=MAX($CS$103:$CV$103)),COLUMNS($CS$104:CU104
))),"")</f>
        <v/>
      </c>
      <c r="CZ103" s="1" t="str" cm="1">
        <f t="array" ref="CZ103">IFERROR(INDEX($CS$104:$CV$104,_xlfn.AGGREGATE(15,6,COLUMN($CS$104:$CV$104)-COLUMN($CR$104)/($CS$103:$CV$103=MAX($CS$103:$CV$103)),COLUMNS($CS$104:CV104
))),"")</f>
        <v/>
      </c>
      <c r="DA103" s="1" t="str">
        <f t="shared" ca="1" si="55"/>
        <v>R</v>
      </c>
      <c r="DB103" s="1" t="str">
        <f t="shared" ca="1" si="59"/>
        <v>BX</v>
      </c>
      <c r="DD103" s="4" t="str">
        <f>IFERROR(VLOOKUP(CS103,General!R:S,2,FALSE),"")</f>
        <v>F</v>
      </c>
      <c r="DE103" s="4" t="str">
        <f>IFERROR(VLOOKUP(CT103,General!R:S,2,FALSE),"")</f>
        <v>BH</v>
      </c>
      <c r="DF103" s="4" t="str">
        <f>IFERROR(VLOOKUP(CU103,General!R:S,2,FALSE),"")</f>
        <v>BR</v>
      </c>
      <c r="DG103" s="4" t="str">
        <f>IFERROR(VLOOKUP(CV103,General!R:S,2,FALSE),"")</f>
        <v>CB</v>
      </c>
      <c r="DH103" s="4">
        <f ca="1">IF(CS103="",-1,COUNTIF(INDIRECT(DD103&amp;$CQ$10):INDIRECT(DD103&amp;CQ103),"Y"))</f>
        <v>2</v>
      </c>
      <c r="DI103" s="4">
        <f ca="1">IF(CT103="",-1,COUNTIF(INDIRECT(DE103&amp;$CQ$10):INDIRECT(DE103&amp;CQ103),"Y"))</f>
        <v>4</v>
      </c>
      <c r="DJ103" s="4">
        <f ca="1">IF(CU103="",-1,COUNTIF(INDIRECT(DF103&amp;$CQ$10):INDIRECT(DF103&amp;CQ103),"Y"))</f>
        <v>5</v>
      </c>
      <c r="DK103" s="4">
        <f ca="1">IF(CV103="",-1,COUNTIF(INDIRECT(DG103&amp;$CQ$10):INDIRECT(DG103&amp;CQ103),"Y"))</f>
        <v>5</v>
      </c>
      <c r="DL103" s="4" t="str" cm="1">
        <f t="array" aca="1" ref="DL103" ca="1">IFERROR(INDEX($CS$103:$CV$103,_xlfn.AGGREGATE(15,6,COLUMN($CS$103:$CV$103)-COLUMN($CR$103)/($DH$103:$DK$103=MAX($DH$103:$DK$103)),COLUMNS($CS$103:CS103))),"")</f>
        <v>BN</v>
      </c>
      <c r="DM103" s="4" t="str" cm="1">
        <f t="array" aca="1" ref="DM103" ca="1">IFERROR(INDEX($CS$103:$CV$103,_xlfn.AGGREGATE(15,6,COLUMN($CS$103:$CV$103)-COLUMN($CR$103)/($DH$103:$DK$103=MAX($DH$103:$DK$103)),COLUMNS($CS$103:CT103))),"")</f>
        <v>BX</v>
      </c>
      <c r="DN103" s="4" t="str" cm="1">
        <f t="array" aca="1" ref="DN103" ca="1">IFERROR(INDEX($CS$103:$CV$103,_xlfn.AGGREGATE(15,6,COLUMN($CS$103:$CV$103)-COLUMN($CR$103)/($DH$103:$DK$103=MAX($DH$103:$DK$103)),COLUMNS($CS$103:CU103))),"")</f>
        <v/>
      </c>
      <c r="DO103" s="4" t="str" cm="1">
        <f t="array" aca="1" ref="DO103" ca="1">IFERROR(INDEX($CS$103:$CV$103,_xlfn.AGGREGATE(15,6,COLUMN($CS$103:$CV$103)-COLUMN($CR$103)/($DH$103:$DK$103=MAX($DH$103:$DK$103)),COLUMNS($CS$103:CV103))),"")</f>
        <v/>
      </c>
      <c r="DP103" s="1">
        <f t="shared" ca="1" si="56"/>
        <v>2</v>
      </c>
      <c r="DQ103" s="75">
        <f t="shared" ca="1" si="57"/>
        <v>0</v>
      </c>
      <c r="DR103" s="4" t="str">
        <f t="shared" ca="1" si="58"/>
        <v>BX</v>
      </c>
      <c r="DS103" s="1" t="str">
        <f t="shared" si="52"/>
        <v>F103</v>
      </c>
    </row>
    <row r="104" spans="1:123" ht="26.25" customHeight="1" thickBot="1">
      <c r="A104" s="1">
        <v>95</v>
      </c>
      <c r="B104" s="40" t="str">
        <f>'H1 | Hedge 1 | (BTC)1'!B104</f>
        <v/>
      </c>
      <c r="C104" s="41" t="str">
        <f>'H1 | Hedge 1 | (BTC)1'!C104</f>
        <v/>
      </c>
      <c r="D104" s="41" t="str">
        <f>'H1 | Hedge 1 | (BTC)1'!H104</f>
        <v/>
      </c>
      <c r="E104" s="41" t="str">
        <f>'H1 | Hedge 1 | (BTC)1'!O104</f>
        <v/>
      </c>
      <c r="F104" s="41" t="str">
        <f>IF(AH104="","",IF('H1 | Hedge 1 | (BTC)1'!X104="W","Y",IF('H1 | Hedge 1 | (BTC)1'!X104="L","N","")))</f>
        <v/>
      </c>
      <c r="G104" s="41" t="str">
        <f>'H1 | Hedge 1 | (BTC)1'!AM104</f>
        <v/>
      </c>
      <c r="H104" s="41" t="str">
        <f>'H1 | Hedge 1 | (BTC)1'!S104</f>
        <v/>
      </c>
      <c r="I104" s="42" t="str">
        <f>'H1 | Hedge 1 | (BTC)1'!U104</f>
        <v/>
      </c>
      <c r="J104" s="55"/>
      <c r="K104" s="55"/>
      <c r="L104" s="40" t="str">
        <f>'H2 | Hedge 2 | (BDC)2'!B104</f>
        <v/>
      </c>
      <c r="M104" s="41" t="str">
        <f>'H2 | Hedge 2 | (BDC)2'!C104</f>
        <v/>
      </c>
      <c r="N104" s="41" t="str">
        <f>'H2 | Hedge 2 | (BDC)2'!H104</f>
        <v/>
      </c>
      <c r="O104" s="41" t="str">
        <f>'H2 | Hedge 2 | (BDC)2'!O104</f>
        <v/>
      </c>
      <c r="P104" s="41" t="str">
        <f>IF(AH104="","",IF('H2 | Hedge 2 | (BDC)2'!X104="W","Y",IF('H2 | Hedge 2 | (BDC)2'!X104="L","N","")))</f>
        <v/>
      </c>
      <c r="Q104" s="41" t="str">
        <f>'H2 | Hedge 2 | (BDC)2'!AM104</f>
        <v/>
      </c>
      <c r="R104" s="41" t="str">
        <f>'H2 | Hedge 2 | (BDC)2'!S104</f>
        <v/>
      </c>
      <c r="S104" s="42" t="str">
        <f>'H2 | Hedge 2 | (BDC)2'!U104</f>
        <v/>
      </c>
      <c r="T104" s="55"/>
      <c r="U104" s="55"/>
      <c r="V104" s="35" t="str">
        <f>'H3 | Hedge 2 | (BDC)1'!B104</f>
        <v/>
      </c>
      <c r="W104" s="36" t="str">
        <f>'H3 | Hedge 2 | (BDC)1'!C104</f>
        <v/>
      </c>
      <c r="X104" s="36" t="str">
        <f>'H3 | Hedge 2 | (BDC)1'!H104</f>
        <v/>
      </c>
      <c r="Y104" s="36" t="str">
        <f>'H3 | Hedge 2 | (BDC)1'!O104</f>
        <v/>
      </c>
      <c r="Z104" s="36" t="str">
        <f>IF(AH104="","",IF('H3 | Hedge 2 | (BDC)1'!X104="W","Y",IF('H3 | Hedge 2 | (BDC)1'!X104="L","N","")))</f>
        <v/>
      </c>
      <c r="AA104" s="36" t="str">
        <f>'H3 | Hedge 2 | (BDC)1'!AM104</f>
        <v/>
      </c>
      <c r="AB104" s="36" t="str">
        <f>'H3 | Hedge 2 | (BDC)1'!S104</f>
        <v/>
      </c>
      <c r="AC104" s="37" t="str">
        <f>'H3 | Hedge 2 | (BDC)1'!U104</f>
        <v/>
      </c>
      <c r="AD104" s="55"/>
      <c r="AE104" s="55"/>
      <c r="AF104" s="55"/>
      <c r="AG104" s="55"/>
      <c r="AH104" s="127"/>
      <c r="AI104" s="107"/>
      <c r="AJ104" s="105" t="str" cm="1">
        <f t="array" aca="1" ref="AJ104" ca="1">IF(AH103="","",INDIRECT(VLOOKUP(DB104,General!X:Y,2,FALSE)&amp;CQ104))</f>
        <v/>
      </c>
      <c r="AK104" s="71" t="str">
        <f t="shared" si="47"/>
        <v/>
      </c>
      <c r="AL104" s="71" t="str">
        <f>IF(AH103="","",VLOOKUP(DB104,General!U:V,2,FALSE))</f>
        <v/>
      </c>
      <c r="AM104" s="67" t="str" cm="1">
        <f t="array" aca="1" ref="AM104" ca="1">IF(AH103="","",INDIRECT(DB104&amp;CQ104))</f>
        <v/>
      </c>
      <c r="AN104" s="41" t="str">
        <f t="shared" si="44"/>
        <v/>
      </c>
      <c r="AO104" s="41" t="str">
        <f t="shared" si="48"/>
        <v/>
      </c>
      <c r="AP104" s="42" t="str">
        <f t="shared" si="45"/>
        <v/>
      </c>
      <c r="AQ104" s="55"/>
      <c r="AR104" s="55"/>
      <c r="AS104" s="55"/>
      <c r="AT104" s="35" t="str">
        <f>'H4 | Hedge 2 | (BDC)3'!B104</f>
        <v/>
      </c>
      <c r="AU104" s="36" t="str">
        <f>'H4 | Hedge 2 | (BDC)3'!C104</f>
        <v/>
      </c>
      <c r="AV104" s="36" t="str">
        <f>'H4 | Hedge 2 | (BDC)3'!H104</f>
        <v/>
      </c>
      <c r="AW104" s="36" t="str">
        <f>'H4 | Hedge 2 | (BDC)3'!O104</f>
        <v/>
      </c>
      <c r="AX104" s="36" t="str">
        <f>IF(AH104="","",IF('H4 | Hedge 2 | (BDC)3'!X104="W","Y",IF('H4 | Hedge 2 | (BDC)3'!X104="L","N","")))</f>
        <v/>
      </c>
      <c r="AY104" s="36" t="str">
        <f>'H4 | Hedge 2 | (BDC)3'!AM104</f>
        <v/>
      </c>
      <c r="AZ104" s="36" t="str">
        <f>'H4 | Hedge 2 | (BDC)3'!S104</f>
        <v/>
      </c>
      <c r="BA104" s="37" t="str">
        <f>'H4 | Hedge 2 | (BDC)3'!U104</f>
        <v/>
      </c>
      <c r="BB104" s="55"/>
      <c r="BC104" s="55"/>
      <c r="BD104" s="35" t="str">
        <f>'H5 | Hedge 1 | (BTC)2'!B104</f>
        <v/>
      </c>
      <c r="BE104" s="36" t="str">
        <f>'H5 | Hedge 1 | (BTC)2'!C104</f>
        <v/>
      </c>
      <c r="BF104" s="36" t="str">
        <f>'H5 | Hedge 1 | (BTC)2'!H104</f>
        <v/>
      </c>
      <c r="BG104" s="36" t="str">
        <f>'H5 | Hedge 1 | (BTC)2'!O104</f>
        <v/>
      </c>
      <c r="BH104" s="36" t="str">
        <f>IF(AH104="","",IF('H5 | Hedge 1 | (BTC)2'!X104="W","Y",IF('H5 | Hedge 1 | (BTC)2'!X104="L","N","")))</f>
        <v/>
      </c>
      <c r="BI104" s="36" t="str">
        <f>'H5 | Hedge 1 | (BTC)2'!AM104</f>
        <v/>
      </c>
      <c r="BJ104" s="36" t="str">
        <f>'H5 | Hedge 1 | (BTC)2'!S104</f>
        <v/>
      </c>
      <c r="BK104" s="37" t="str">
        <f>'H5 | Hedge 1 | (BTC)2'!U104</f>
        <v/>
      </c>
      <c r="BL104" s="55"/>
      <c r="BM104" s="55"/>
      <c r="BN104" s="35" t="str">
        <f>'H6 | Hedge 1 | (BTC)3'!B104</f>
        <v/>
      </c>
      <c r="BO104" s="36" t="str">
        <f>'H6 | Hedge 1 | (BTC)3'!C104</f>
        <v/>
      </c>
      <c r="BP104" s="36" t="str">
        <f>'H6 | Hedge 1 | (BTC)3'!H104</f>
        <v/>
      </c>
      <c r="BQ104" s="36" t="str">
        <f>'H6 | Hedge 1 | (BTC)3'!O104</f>
        <v/>
      </c>
      <c r="BR104" s="36" t="str">
        <f>IF(AH104="","",IF('H6 | Hedge 1 | (BTC)3'!X104="W","Y",IF('H6 | Hedge 1 | (BTC)3'!X104="L","N","")))</f>
        <v/>
      </c>
      <c r="BS104" s="36" t="str">
        <f>'H6 | Hedge 1 | (BTC)3'!AM104</f>
        <v/>
      </c>
      <c r="BT104" s="36" t="str">
        <f>'H6 | Hedge 1 | (BTC)3'!S104</f>
        <v/>
      </c>
      <c r="BU104" s="37" t="str">
        <f>'H6 | Hedge 1 | (BTC)3'!U104</f>
        <v/>
      </c>
      <c r="BV104" s="55"/>
      <c r="BW104" s="55"/>
      <c r="BX104" s="40" t="str">
        <f>'Hedge 7 | (BM1D)2'!B104</f>
        <v/>
      </c>
      <c r="BY104" s="41" t="str">
        <f>'Hedge 7 | (BM1D)2'!C104</f>
        <v/>
      </c>
      <c r="BZ104" s="41" t="str">
        <f>'Hedge 7 | (BM1D)2'!H104</f>
        <v/>
      </c>
      <c r="CA104" s="41" t="str">
        <f>'Hedge 7 | (BM1D)2'!O104</f>
        <v/>
      </c>
      <c r="CB104" s="41" t="str">
        <f>IF(AH104="","",IF('Hedge 7 | (BM1D)2'!X104="W","Y",IF('Hedge 7 | (BM1D)2'!X104="L","N","")))</f>
        <v/>
      </c>
      <c r="CC104" s="41" t="str">
        <f>'Hedge 7 | (BM1D)2'!AM104</f>
        <v/>
      </c>
      <c r="CD104" s="41" t="str">
        <f>'Hedge 7 | (BM1D)2'!S104</f>
        <v/>
      </c>
      <c r="CE104" s="42" t="str">
        <f>'Hedge 7 | (BM1D)2'!U104</f>
        <v/>
      </c>
      <c r="CF104" s="55"/>
      <c r="CG104" s="55"/>
      <c r="CH104" s="1" t="e">
        <f>IF(AN104="",0,IFERROR(VLOOKUP(AN99&amp;AN100&amp;AN101&amp;AN102&amp;AN103&amp;AN104,General!I:J,2,FALSE),0))+AO103</f>
        <v>#VALUE!</v>
      </c>
      <c r="CI104" s="1">
        <v>-1000</v>
      </c>
      <c r="CJ104" s="1" t="str">
        <f t="shared" si="46"/>
        <v/>
      </c>
      <c r="CK104" s="1" t="str">
        <f t="shared" si="49"/>
        <v/>
      </c>
      <c r="CL104" s="1" t="str">
        <f t="shared" si="50"/>
        <v/>
      </c>
      <c r="CM104" s="1">
        <v>-1000</v>
      </c>
      <c r="CN104" s="1">
        <v>-1000</v>
      </c>
      <c r="CO104" s="1">
        <v>-1000</v>
      </c>
      <c r="CP104" s="1" t="str">
        <f>IF(AH104="","",INDEX($CI$4:$CO$4,MATCH(MAX(CI104:CO104),CI104:CO104,0)))</f>
        <v/>
      </c>
      <c r="CQ104" s="1">
        <v>104</v>
      </c>
      <c r="CR104" s="1">
        <f t="shared" si="61"/>
        <v>99</v>
      </c>
      <c r="CS104" s="4" t="str" cm="1">
        <f t="array" ref="CS104">IFERROR(INDEX($CI$4:$CO$4,_xlfn.AGGREGATE(15,6,COLUMN($CI$4:$CO$4)-COLUMN($CH$1)/($CI$104:$CO$104=MAX($CI$104:$CO$104)),COLUMNS($CO$4:CO4))),"")</f>
        <v>B</v>
      </c>
      <c r="CT104" s="4" t="str" cm="1">
        <f t="array" ref="CT104">IFERROR(INDEX($CI$4:$CO$4,_xlfn.AGGREGATE(15,6,COLUMN($CI$4:$CO$4)-COLUMN($CH$1)/($CI$104:$CO$104=MAX($CI$104:$CO$104)),COLUMNS($CO$4:CP4))),"")</f>
        <v>BD</v>
      </c>
      <c r="CU104" s="4" t="str" cm="1">
        <f t="array" ref="CU104">IFERROR(INDEX($CI$4:$CO$4,_xlfn.AGGREGATE(15,6,COLUMN($CI$4:$CO$4)-COLUMN($CH$1)/($CI$104:$CO$104=MAX($CI$104:$CO$104)),COLUMNS($CO$4:CQ4))),"")</f>
        <v>BN</v>
      </c>
      <c r="CV104" s="4" t="str" cm="1">
        <f t="array" ref="CV104">IFERROR(INDEX($CI$4:$CO$4,_xlfn.AGGREGATE(15,6,COLUMN($CI$4:$CO$4)-COLUMN($CH$1)/($CI$104:$CO$104=MAX($CI$104:$CO$104)),COLUMNS($CO$4:CR4))),"")</f>
        <v>BX</v>
      </c>
      <c r="CW104" s="1" t="str">
        <f t="shared" ca="1" si="54"/>
        <v>BX</v>
      </c>
      <c r="DA104" s="1" t="str">
        <f t="shared" ca="1" si="55"/>
        <v>R</v>
      </c>
      <c r="DB104" s="1" t="str">
        <f t="shared" ca="1" si="59"/>
        <v>BX</v>
      </c>
      <c r="DD104" s="4" t="str">
        <f>IFERROR(VLOOKUP(CS104,General!R:S,2,FALSE),"")</f>
        <v>F</v>
      </c>
      <c r="DE104" s="4" t="str">
        <f>IFERROR(VLOOKUP(CT104,General!R:S,2,FALSE),"")</f>
        <v>BH</v>
      </c>
      <c r="DF104" s="4" t="str">
        <f>IFERROR(VLOOKUP(CU104,General!R:S,2,FALSE),"")</f>
        <v>BR</v>
      </c>
      <c r="DG104" s="4" t="str">
        <f>IFERROR(VLOOKUP(CV104,General!R:S,2,FALSE),"")</f>
        <v>CB</v>
      </c>
      <c r="DH104" s="4">
        <f ca="1">IF(CS104="",-1,COUNTIF(INDIRECT(DD104&amp;$CQ$10):INDIRECT(DD104&amp;CQ104),"Y"))</f>
        <v>2</v>
      </c>
      <c r="DI104" s="4">
        <f ca="1">IF(CT104="",-1,COUNTIF(INDIRECT(DE104&amp;$CQ$10):INDIRECT(DE104&amp;CQ104),"Y"))</f>
        <v>4</v>
      </c>
      <c r="DJ104" s="4">
        <f ca="1">IF(CU104="",-1,COUNTIF(INDIRECT(DF104&amp;$CQ$10):INDIRECT(DF104&amp;CQ104),"Y"))</f>
        <v>5</v>
      </c>
      <c r="DK104" s="4">
        <f ca="1">IF(CV104="",-1,COUNTIF(INDIRECT(DG104&amp;$CQ$10):INDIRECT(DG104&amp;CQ104),"Y"))</f>
        <v>5</v>
      </c>
      <c r="DL104" s="4" t="str" cm="1">
        <f t="array" aca="1" ref="DL104" ca="1">IFERROR(INDEX($CS$104:$CV$104,_xlfn.AGGREGATE(15,6,COLUMN($CS$104:$CV$104)-COLUMN($CR$104)/($DH$104:$DK$104=MAX($DH$104:$DK$104)),COLUMNS($CS$104:CS104))),"")</f>
        <v>BN</v>
      </c>
      <c r="DM104" s="4" t="str" cm="1">
        <f t="array" aca="1" ref="DM104" ca="1">IFERROR(INDEX($CS$104:$CV$104,_xlfn.AGGREGATE(15,6,COLUMN($CS$104:$CV$104)-COLUMN($CR$104)/($DH$104:$DK$104=MAX($DH$104:$DK$104)),COLUMNS($CS$104:CT104))),"")</f>
        <v>BX</v>
      </c>
      <c r="DN104" s="4" t="str" cm="1">
        <f t="array" aca="1" ref="DN104" ca="1">IFERROR(INDEX($CS$104:$CV$104,_xlfn.AGGREGATE(15,6,COLUMN($CS$104:$CV$104)-COLUMN($CR$104)/($DH$104:$DK$104=MAX($DH$104:$DK$104)),COLUMNS($CS$104:CU104))),"")</f>
        <v/>
      </c>
      <c r="DO104" s="4" t="str" cm="1">
        <f t="array" aca="1" ref="DO104" ca="1">IFERROR(INDEX($CS$104:$CV$104,_xlfn.AGGREGATE(15,6,COLUMN($CS$104:$CV$104)-COLUMN($CR$104)/($DH$104:$DK$104=MAX($DH$104:$DK$104)),COLUMNS($CS$104:CV104))),"")</f>
        <v/>
      </c>
      <c r="DP104" s="1">
        <f t="shared" ca="1" si="56"/>
        <v>2</v>
      </c>
      <c r="DQ104" s="75">
        <f t="shared" ca="1" si="57"/>
        <v>0</v>
      </c>
      <c r="DR104" s="4" t="str">
        <f t="shared" ca="1" si="58"/>
        <v>BX</v>
      </c>
      <c r="DS104" s="1" t="str">
        <f t="shared" si="52"/>
        <v>F104</v>
      </c>
    </row>
    <row r="105" spans="1:123" ht="26.25" customHeight="1" thickBot="1">
      <c r="A105" s="1">
        <v>96</v>
      </c>
      <c r="B105" s="35" t="str">
        <f>'H1 | Hedge 1 | (BTC)1'!B105</f>
        <v/>
      </c>
      <c r="C105" s="36" t="str">
        <f>'H1 | Hedge 1 | (BTC)1'!C105</f>
        <v/>
      </c>
      <c r="D105" s="36" t="str">
        <f>'H1 | Hedge 1 | (BTC)1'!H105</f>
        <v/>
      </c>
      <c r="E105" s="36" t="str">
        <f>'H1 | Hedge 1 | (BTC)1'!O105</f>
        <v/>
      </c>
      <c r="F105" s="36" t="str">
        <f>IF(AH105="","",IF('H1 | Hedge 1 | (BTC)1'!X105="W","Y",IF('H1 | Hedge 1 | (BTC)1'!X105="L","N","")))</f>
        <v/>
      </c>
      <c r="G105" s="36" t="str">
        <f>'H1 | Hedge 1 | (BTC)1'!AM105</f>
        <v/>
      </c>
      <c r="H105" s="36" t="str">
        <f>'H1 | Hedge 1 | (BTC)1'!S105</f>
        <v/>
      </c>
      <c r="I105" s="37" t="str">
        <f>'H1 | Hedge 1 | (BTC)1'!U105</f>
        <v/>
      </c>
      <c r="J105" s="55"/>
      <c r="K105" s="55"/>
      <c r="L105" s="35" t="str">
        <f>'H2 | Hedge 2 | (BDC)2'!B105</f>
        <v/>
      </c>
      <c r="M105" s="36" t="str">
        <f>'H2 | Hedge 2 | (BDC)2'!C105</f>
        <v/>
      </c>
      <c r="N105" s="36" t="str">
        <f>'H2 | Hedge 2 | (BDC)2'!H105</f>
        <v/>
      </c>
      <c r="O105" s="36" t="str">
        <f>'H2 | Hedge 2 | (BDC)2'!O105</f>
        <v/>
      </c>
      <c r="P105" s="36" t="str">
        <f>IF(AH105="","",IF('H2 | Hedge 2 | (BDC)2'!X105="W","Y",IF('H2 | Hedge 2 | (BDC)2'!X105="L","N","")))</f>
        <v/>
      </c>
      <c r="Q105" s="36" t="str">
        <f>'H2 | Hedge 2 | (BDC)2'!AM105</f>
        <v/>
      </c>
      <c r="R105" s="36" t="str">
        <f>'H2 | Hedge 2 | (BDC)2'!S105</f>
        <v/>
      </c>
      <c r="S105" s="37" t="str">
        <f>'H2 | Hedge 2 | (BDC)2'!U105</f>
        <v/>
      </c>
      <c r="T105" s="55"/>
      <c r="U105" s="55"/>
      <c r="V105" s="35" t="str">
        <f>'H3 | Hedge 2 | (BDC)1'!B105</f>
        <v/>
      </c>
      <c r="W105" s="36" t="str">
        <f>'H3 | Hedge 2 | (BDC)1'!C105</f>
        <v/>
      </c>
      <c r="X105" s="36" t="str">
        <f>'H3 | Hedge 2 | (BDC)1'!H105</f>
        <v/>
      </c>
      <c r="Y105" s="36" t="str">
        <f>'H3 | Hedge 2 | (BDC)1'!O105</f>
        <v/>
      </c>
      <c r="Z105" s="36" t="str">
        <f>IF(AH105="","",IF('H3 | Hedge 2 | (BDC)1'!X105="W","Y",IF('H3 | Hedge 2 | (BDC)1'!X105="L","N","")))</f>
        <v/>
      </c>
      <c r="AA105" s="36" t="str">
        <f>'H3 | Hedge 2 | (BDC)1'!AM105</f>
        <v/>
      </c>
      <c r="AB105" s="36" t="str">
        <f>'H3 | Hedge 2 | (BDC)1'!S105</f>
        <v/>
      </c>
      <c r="AC105" s="37" t="str">
        <f>'H3 | Hedge 2 | (BDC)1'!U105</f>
        <v/>
      </c>
      <c r="AD105" s="55"/>
      <c r="AE105" s="55"/>
      <c r="AF105" s="55"/>
      <c r="AG105" s="55"/>
      <c r="AH105" s="125"/>
      <c r="AI105" s="107"/>
      <c r="AJ105" s="109" t="str" cm="1">
        <f t="array" aca="1" ref="AJ105" ca="1">IF(AH104="","",INDIRECT(VLOOKUP(DB105,General!X:Y,2,FALSE)&amp;CQ105))</f>
        <v/>
      </c>
      <c r="AK105" s="65" t="str">
        <f t="shared" si="47"/>
        <v/>
      </c>
      <c r="AL105" s="65" t="str">
        <f>IF(AH104="","",VLOOKUP(DB105,General!U:V,2,FALSE))</f>
        <v/>
      </c>
      <c r="AM105" s="66" t="str" cm="1">
        <f t="array" aca="1" ref="AM105" ca="1">IF(AH104="","",INDIRECT(DB105&amp;CQ105))</f>
        <v/>
      </c>
      <c r="AN105" s="36" t="str">
        <f t="shared" si="44"/>
        <v/>
      </c>
      <c r="AO105" s="36" t="str">
        <f t="shared" si="48"/>
        <v/>
      </c>
      <c r="AP105" s="37" t="str">
        <f t="shared" si="45"/>
        <v/>
      </c>
      <c r="AQ105" s="55"/>
      <c r="AR105" s="55"/>
      <c r="AS105" s="55"/>
      <c r="AT105" s="35" t="str">
        <f>'H4 | Hedge 2 | (BDC)3'!B105</f>
        <v/>
      </c>
      <c r="AU105" s="36" t="str">
        <f>'H4 | Hedge 2 | (BDC)3'!C105</f>
        <v/>
      </c>
      <c r="AV105" s="36" t="str">
        <f>'H4 | Hedge 2 | (BDC)3'!H105</f>
        <v/>
      </c>
      <c r="AW105" s="36" t="str">
        <f>'H4 | Hedge 2 | (BDC)3'!O105</f>
        <v/>
      </c>
      <c r="AX105" s="36" t="str">
        <f>IF(AH105="","",IF('H4 | Hedge 2 | (BDC)3'!X105="W","Y",IF('H4 | Hedge 2 | (BDC)3'!X105="L","N","")))</f>
        <v/>
      </c>
      <c r="AY105" s="36" t="str">
        <f>'H4 | Hedge 2 | (BDC)3'!AM105</f>
        <v/>
      </c>
      <c r="AZ105" s="36" t="str">
        <f>'H4 | Hedge 2 | (BDC)3'!S105</f>
        <v/>
      </c>
      <c r="BA105" s="37" t="str">
        <f>'H4 | Hedge 2 | (BDC)3'!U105</f>
        <v/>
      </c>
      <c r="BB105" s="55"/>
      <c r="BC105" s="55"/>
      <c r="BD105" s="35" t="str">
        <f>'H5 | Hedge 1 | (BTC)2'!B105</f>
        <v/>
      </c>
      <c r="BE105" s="36" t="str">
        <f>'H5 | Hedge 1 | (BTC)2'!C105</f>
        <v/>
      </c>
      <c r="BF105" s="36" t="str">
        <f>'H5 | Hedge 1 | (BTC)2'!H105</f>
        <v/>
      </c>
      <c r="BG105" s="36" t="str">
        <f>'H5 | Hedge 1 | (BTC)2'!O105</f>
        <v/>
      </c>
      <c r="BH105" s="36" t="str">
        <f>IF(AH105="","",IF('H5 | Hedge 1 | (BTC)2'!X105="W","Y",IF('H5 | Hedge 1 | (BTC)2'!X105="L","N","")))</f>
        <v/>
      </c>
      <c r="BI105" s="36" t="str">
        <f>'H5 | Hedge 1 | (BTC)2'!AM105</f>
        <v/>
      </c>
      <c r="BJ105" s="36" t="str">
        <f>'H5 | Hedge 1 | (BTC)2'!S105</f>
        <v/>
      </c>
      <c r="BK105" s="37" t="str">
        <f>'H5 | Hedge 1 | (BTC)2'!U105</f>
        <v/>
      </c>
      <c r="BL105" s="55"/>
      <c r="BM105" s="55"/>
      <c r="BN105" s="35" t="str">
        <f>'H6 | Hedge 1 | (BTC)3'!B105</f>
        <v/>
      </c>
      <c r="BO105" s="36" t="str">
        <f>'H6 | Hedge 1 | (BTC)3'!C105</f>
        <v/>
      </c>
      <c r="BP105" s="36" t="str">
        <f>'H6 | Hedge 1 | (BTC)3'!H105</f>
        <v/>
      </c>
      <c r="BQ105" s="36" t="str">
        <f>'H6 | Hedge 1 | (BTC)3'!O105</f>
        <v/>
      </c>
      <c r="BR105" s="36" t="str">
        <f>IF(AH105="","",IF('H6 | Hedge 1 | (BTC)3'!X105="W","Y",IF('H6 | Hedge 1 | (BTC)3'!X105="L","N","")))</f>
        <v/>
      </c>
      <c r="BS105" s="36" t="str">
        <f>'H6 | Hedge 1 | (BTC)3'!AM105</f>
        <v/>
      </c>
      <c r="BT105" s="36" t="str">
        <f>'H6 | Hedge 1 | (BTC)3'!S105</f>
        <v/>
      </c>
      <c r="BU105" s="37" t="str">
        <f>'H6 | Hedge 1 | (BTC)3'!U105</f>
        <v/>
      </c>
      <c r="BV105" s="55"/>
      <c r="BW105" s="55"/>
      <c r="BX105" s="35" t="str">
        <f>'Hedge 7 | (BM1D)2'!B105</f>
        <v/>
      </c>
      <c r="BY105" s="36" t="str">
        <f>'Hedge 7 | (BM1D)2'!C105</f>
        <v/>
      </c>
      <c r="BZ105" s="36" t="str">
        <f>'Hedge 7 | (BM1D)2'!H105</f>
        <v/>
      </c>
      <c r="CA105" s="36" t="str">
        <f>'Hedge 7 | (BM1D)2'!O105</f>
        <v/>
      </c>
      <c r="CB105" s="36" t="str">
        <f>IF(AH105="","",IF('Hedge 7 | (BM1D)2'!X105="W","Y",IF('Hedge 7 | (BM1D)2'!X105="L","N","")))</f>
        <v/>
      </c>
      <c r="CC105" s="36" t="str">
        <f>'Hedge 7 | (BM1D)2'!AM105</f>
        <v/>
      </c>
      <c r="CD105" s="36" t="str">
        <f>'Hedge 7 | (BM1D)2'!S105</f>
        <v/>
      </c>
      <c r="CE105" s="37" t="str">
        <f>'Hedge 7 | (BM1D)2'!U105</f>
        <v/>
      </c>
      <c r="CF105" s="55"/>
      <c r="CG105" s="55"/>
      <c r="CH105" s="1" t="e">
        <f>IF(AN105="",0,IFERROR(VLOOKUP(AN100&amp;AN101&amp;AN102&amp;AN103&amp;AN104&amp;AN105,General!I:J,2,FALSE),0))+AO104</f>
        <v>#VALUE!</v>
      </c>
      <c r="CI105" s="1">
        <v>-1000</v>
      </c>
      <c r="CJ105" s="1" t="str">
        <f t="shared" si="46"/>
        <v/>
      </c>
      <c r="CK105" s="1" t="str">
        <f t="shared" si="49"/>
        <v/>
      </c>
      <c r="CL105" s="1" t="str">
        <f t="shared" si="50"/>
        <v/>
      </c>
      <c r="CM105" s="1">
        <v>-1000</v>
      </c>
      <c r="CN105" s="1">
        <v>-1000</v>
      </c>
      <c r="CO105" s="1">
        <v>-1000</v>
      </c>
      <c r="CP105" s="1" t="str">
        <f t="shared" ref="CP105" ca="1" si="71">CW104</f>
        <v>BX</v>
      </c>
      <c r="CQ105" s="1">
        <v>105</v>
      </c>
      <c r="CR105" s="1">
        <f t="shared" si="61"/>
        <v>100</v>
      </c>
      <c r="CS105" s="4" t="str" cm="1">
        <f t="array" ref="CS105">IFERROR(INDEX($CI$4:$CO$4,_xlfn.AGGREGATE(15,6,COLUMN($CI$4:$CO$4)-COLUMN($CH$1)/($CI$105:$CO$105=MAX($CI$105:$CO$105)),COLUMNS($CO$4:CO4))),"")</f>
        <v>B</v>
      </c>
      <c r="CT105" s="4" t="str" cm="1">
        <f t="array" ref="CT105">IFERROR(INDEX($CI$4:$CO$4,_xlfn.AGGREGATE(15,6,COLUMN($CI$4:$CO$4)-COLUMN($CH$1)/($CI$105:$CO$105=MAX($CI$105:$CO$105)),COLUMNS($CO$4:CP4))),"")</f>
        <v>BD</v>
      </c>
      <c r="CU105" s="4" t="str" cm="1">
        <f t="array" ref="CU105">IFERROR(INDEX($CI$4:$CO$4,_xlfn.AGGREGATE(15,6,COLUMN($CI$4:$CO$4)-COLUMN($CH$1)/($CI$105:$CO$105=MAX($CI$105:$CO$105)),COLUMNS($CO$4:CQ4))),"")</f>
        <v>BN</v>
      </c>
      <c r="CV105" s="4" t="str" cm="1">
        <f t="array" ref="CV105">IFERROR(INDEX($CI$4:$CO$4,_xlfn.AGGREGATE(15,6,COLUMN($CI$4:$CO$4)-COLUMN($CH$1)/($CI$105:$CO$105=MAX($CI$105:$CO$105)),COLUMNS($CO$4:CR4))),"")</f>
        <v>BX</v>
      </c>
      <c r="CW105" s="1" t="str">
        <f t="shared" ca="1" si="54"/>
        <v>BX</v>
      </c>
      <c r="DA105" s="1" t="str">
        <f t="shared" ca="1" si="55"/>
        <v>R</v>
      </c>
      <c r="DB105" s="1" t="str">
        <f t="shared" ca="1" si="59"/>
        <v>BX</v>
      </c>
      <c r="DD105" s="4" t="str">
        <f>IFERROR(VLOOKUP(CS105,General!R:S,2,FALSE),"")</f>
        <v>F</v>
      </c>
      <c r="DE105" s="4" t="str">
        <f>IFERROR(VLOOKUP(CT105,General!R:S,2,FALSE),"")</f>
        <v>BH</v>
      </c>
      <c r="DF105" s="4" t="str">
        <f>IFERROR(VLOOKUP(CU105,General!R:S,2,FALSE),"")</f>
        <v>BR</v>
      </c>
      <c r="DG105" s="4" t="str">
        <f>IFERROR(VLOOKUP(CV105,General!R:S,2,FALSE),"")</f>
        <v>CB</v>
      </c>
      <c r="DH105" s="4">
        <f ca="1">IF(CS105="",-1,COUNTIF(INDIRECT(DD105&amp;$CQ$10):INDIRECT(DD105&amp;CQ105),"Y"))</f>
        <v>2</v>
      </c>
      <c r="DI105" s="4">
        <f ca="1">IF(CT105="",-1,COUNTIF(INDIRECT(DE105&amp;$CQ$10):INDIRECT(DE105&amp;CQ105),"Y"))</f>
        <v>4</v>
      </c>
      <c r="DJ105" s="4">
        <f ca="1">IF(CU105="",-1,COUNTIF(INDIRECT(DF105&amp;$CQ$10):INDIRECT(DF105&amp;CQ105),"Y"))</f>
        <v>5</v>
      </c>
      <c r="DK105" s="4">
        <f ca="1">IF(CV105="",-1,COUNTIF(INDIRECT(DG105&amp;$CQ$10):INDIRECT(DG105&amp;CQ105),"Y"))</f>
        <v>5</v>
      </c>
      <c r="DL105" s="4" t="str" cm="1">
        <f t="array" aca="1" ref="DL105" ca="1">IFERROR(INDEX($CS$105:$CV$105,_xlfn.AGGREGATE(15,6,COLUMN($CS$105:$CV$105)-COLUMN($CR$105)/($DH$105:$DK$105=MAX($DH$105:$DK$105)),COLUMNS($CS$105:CS105))),"")</f>
        <v>BN</v>
      </c>
      <c r="DM105" s="4" t="str" cm="1">
        <f t="array" aca="1" ref="DM105" ca="1">IFERROR(INDEX($CS$105:$CV$105,_xlfn.AGGREGATE(15,6,COLUMN($CS$105:$CV$105)-COLUMN($CR$105)/($DH$105:$DK$105=MAX($DH$105:$DK$105)),COLUMNS($CS$105:CT105))),"")</f>
        <v>BX</v>
      </c>
      <c r="DN105" s="4" t="str" cm="1">
        <f t="array" aca="1" ref="DN105" ca="1">IFERROR(INDEX($CS$105:$CV$105,_xlfn.AGGREGATE(15,6,COLUMN($CS$105:$CV$105)-COLUMN($CR$105)/($DH$105:$DK$105=MAX($DH$105:$DK$105)),COLUMNS($CS$105:CU105))),"")</f>
        <v/>
      </c>
      <c r="DO105" s="4" t="str" cm="1">
        <f t="array" aca="1" ref="DO105" ca="1">IFERROR(INDEX($CS$105:$CV$105,_xlfn.AGGREGATE(15,6,COLUMN($CS$105:$CV$105)-COLUMN($CR$105)/($DH$105:$DK$105=MAX($DH$105:$DK$105)),COLUMNS($CS$105:CV105))),"")</f>
        <v/>
      </c>
      <c r="DP105" s="1">
        <f t="shared" ca="1" si="56"/>
        <v>2</v>
      </c>
      <c r="DQ105" s="75">
        <f t="shared" ca="1" si="57"/>
        <v>0</v>
      </c>
      <c r="DR105" s="4" t="str">
        <f t="shared" ca="1" si="58"/>
        <v>BX</v>
      </c>
      <c r="DS105" s="1" t="str">
        <f t="shared" si="52"/>
        <v>F105</v>
      </c>
    </row>
    <row r="106" spans="1:123" ht="26.25" customHeight="1" thickBot="1">
      <c r="A106" s="1">
        <v>97</v>
      </c>
      <c r="B106" s="38" t="str">
        <f>'H1 | Hedge 1 | (BTC)1'!B106</f>
        <v/>
      </c>
      <c r="C106" s="25" t="str">
        <f>'H1 | Hedge 1 | (BTC)1'!C106</f>
        <v/>
      </c>
      <c r="D106" s="25" t="str">
        <f>'H1 | Hedge 1 | (BTC)1'!H106</f>
        <v/>
      </c>
      <c r="E106" s="25" t="str">
        <f>'H1 | Hedge 1 | (BTC)1'!O106</f>
        <v/>
      </c>
      <c r="F106" s="25" t="str">
        <f>IF(AH106="","",IF('H1 | Hedge 1 | (BTC)1'!X106="W","Y",IF('H1 | Hedge 1 | (BTC)1'!X106="L","N","")))</f>
        <v/>
      </c>
      <c r="G106" s="25" t="str">
        <f>'H1 | Hedge 1 | (BTC)1'!AM106</f>
        <v/>
      </c>
      <c r="H106" s="25" t="str">
        <f>'H1 | Hedge 1 | (BTC)1'!S106</f>
        <v/>
      </c>
      <c r="I106" s="39" t="str">
        <f>'H1 | Hedge 1 | (BTC)1'!U106</f>
        <v/>
      </c>
      <c r="J106" s="55"/>
      <c r="K106" s="55"/>
      <c r="L106" s="38" t="str">
        <f>'H2 | Hedge 2 | (BDC)2'!B106</f>
        <v/>
      </c>
      <c r="M106" s="25" t="str">
        <f>'H2 | Hedge 2 | (BDC)2'!C106</f>
        <v/>
      </c>
      <c r="N106" s="25" t="str">
        <f>'H2 | Hedge 2 | (BDC)2'!H106</f>
        <v/>
      </c>
      <c r="O106" s="25" t="str">
        <f>'H2 | Hedge 2 | (BDC)2'!O106</f>
        <v/>
      </c>
      <c r="P106" s="25" t="str">
        <f>IF(AH106="","",IF('H2 | Hedge 2 | (BDC)2'!X106="W","Y",IF('H2 | Hedge 2 | (BDC)2'!X106="L","N","")))</f>
        <v/>
      </c>
      <c r="Q106" s="25" t="str">
        <f>'H2 | Hedge 2 | (BDC)2'!AM106</f>
        <v/>
      </c>
      <c r="R106" s="25" t="str">
        <f>'H2 | Hedge 2 | (BDC)2'!S106</f>
        <v/>
      </c>
      <c r="S106" s="39" t="str">
        <f>'H2 | Hedge 2 | (BDC)2'!U106</f>
        <v/>
      </c>
      <c r="T106" s="55"/>
      <c r="U106" s="55"/>
      <c r="V106" s="35" t="str">
        <f>'H3 | Hedge 2 | (BDC)1'!B106</f>
        <v/>
      </c>
      <c r="W106" s="36" t="str">
        <f>'H3 | Hedge 2 | (BDC)1'!C106</f>
        <v/>
      </c>
      <c r="X106" s="36" t="str">
        <f>'H3 | Hedge 2 | (BDC)1'!H106</f>
        <v/>
      </c>
      <c r="Y106" s="36" t="str">
        <f>'H3 | Hedge 2 | (BDC)1'!O106</f>
        <v/>
      </c>
      <c r="Z106" s="36" t="str">
        <f>IF(AH106="","",IF('H3 | Hedge 2 | (BDC)1'!X106="W","Y",IF('H3 | Hedge 2 | (BDC)1'!X106="L","N","")))</f>
        <v/>
      </c>
      <c r="AA106" s="36" t="str">
        <f>'H3 | Hedge 2 | (BDC)1'!AM106</f>
        <v/>
      </c>
      <c r="AB106" s="36" t="str">
        <f>'H3 | Hedge 2 | (BDC)1'!S106</f>
        <v/>
      </c>
      <c r="AC106" s="37" t="str">
        <f>'H3 | Hedge 2 | (BDC)1'!U106</f>
        <v/>
      </c>
      <c r="AD106" s="55"/>
      <c r="AE106" s="55"/>
      <c r="AF106" s="55"/>
      <c r="AG106" s="55"/>
      <c r="AH106" s="126"/>
      <c r="AI106" s="107"/>
      <c r="AJ106" s="104" t="str" cm="1">
        <f t="array" aca="1" ref="AJ106" ca="1">IF(AH105="","",INDIRECT(VLOOKUP(DB106,General!X:Y,2,FALSE)&amp;CQ106))</f>
        <v/>
      </c>
      <c r="AK106" s="70" t="str">
        <f t="shared" si="47"/>
        <v/>
      </c>
      <c r="AL106" s="70" t="str">
        <f>IF(AH105="","",VLOOKUP(DB106,General!U:V,2,FALSE))</f>
        <v/>
      </c>
      <c r="AM106" s="64" t="str" cm="1">
        <f t="array" aca="1" ref="AM106" ca="1">IF(AH105="","",INDIRECT(DB106&amp;CQ106))</f>
        <v/>
      </c>
      <c r="AN106" s="25" t="str">
        <f t="shared" ref="AN106:AN109" si="72">IF(AH106="","",IF(AM106="NB","",IF(LEFT(AM106)=AH106,"Y","N")))</f>
        <v/>
      </c>
      <c r="AO106" s="25" t="str">
        <f t="shared" si="48"/>
        <v/>
      </c>
      <c r="AP106" s="39" t="str">
        <f t="shared" si="45"/>
        <v/>
      </c>
      <c r="AQ106" s="55"/>
      <c r="AR106" s="55"/>
      <c r="AS106" s="55"/>
      <c r="AT106" s="35" t="str">
        <f>'H4 | Hedge 2 | (BDC)3'!B106</f>
        <v/>
      </c>
      <c r="AU106" s="36" t="str">
        <f>'H4 | Hedge 2 | (BDC)3'!C106</f>
        <v/>
      </c>
      <c r="AV106" s="36" t="str">
        <f>'H4 | Hedge 2 | (BDC)3'!H106</f>
        <v/>
      </c>
      <c r="AW106" s="36" t="str">
        <f>'H4 | Hedge 2 | (BDC)3'!O106</f>
        <v/>
      </c>
      <c r="AX106" s="36" t="str">
        <f>IF(AH106="","",IF('H4 | Hedge 2 | (BDC)3'!X106="W","Y",IF('H4 | Hedge 2 | (BDC)3'!X106="L","N","")))</f>
        <v/>
      </c>
      <c r="AY106" s="36" t="str">
        <f>'H4 | Hedge 2 | (BDC)3'!AM106</f>
        <v/>
      </c>
      <c r="AZ106" s="36" t="str">
        <f>'H4 | Hedge 2 | (BDC)3'!S106</f>
        <v/>
      </c>
      <c r="BA106" s="37" t="str">
        <f>'H4 | Hedge 2 | (BDC)3'!U106</f>
        <v/>
      </c>
      <c r="BB106" s="55"/>
      <c r="BC106" s="55"/>
      <c r="BD106" s="35" t="str">
        <f>'H5 | Hedge 1 | (BTC)2'!B106</f>
        <v/>
      </c>
      <c r="BE106" s="36" t="str">
        <f>'H5 | Hedge 1 | (BTC)2'!C106</f>
        <v/>
      </c>
      <c r="BF106" s="36" t="str">
        <f>'H5 | Hedge 1 | (BTC)2'!H106</f>
        <v/>
      </c>
      <c r="BG106" s="36" t="str">
        <f>'H5 | Hedge 1 | (BTC)2'!O106</f>
        <v/>
      </c>
      <c r="BH106" s="36" t="str">
        <f>IF(AH106="","",IF('H5 | Hedge 1 | (BTC)2'!X106="W","Y",IF('H5 | Hedge 1 | (BTC)2'!X106="L","N","")))</f>
        <v/>
      </c>
      <c r="BI106" s="36" t="str">
        <f>'H5 | Hedge 1 | (BTC)2'!AM106</f>
        <v/>
      </c>
      <c r="BJ106" s="36" t="str">
        <f>'H5 | Hedge 1 | (BTC)2'!S106</f>
        <v/>
      </c>
      <c r="BK106" s="37" t="str">
        <f>'H5 | Hedge 1 | (BTC)2'!U106</f>
        <v/>
      </c>
      <c r="BL106" s="55"/>
      <c r="BM106" s="55"/>
      <c r="BN106" s="35" t="str">
        <f>'H6 | Hedge 1 | (BTC)3'!B106</f>
        <v/>
      </c>
      <c r="BO106" s="36" t="str">
        <f>'H6 | Hedge 1 | (BTC)3'!C106</f>
        <v/>
      </c>
      <c r="BP106" s="36" t="str">
        <f>'H6 | Hedge 1 | (BTC)3'!H106</f>
        <v/>
      </c>
      <c r="BQ106" s="36" t="str">
        <f>'H6 | Hedge 1 | (BTC)3'!O106</f>
        <v/>
      </c>
      <c r="BR106" s="36" t="str">
        <f>IF(AH106="","",IF('H6 | Hedge 1 | (BTC)3'!X106="W","Y",IF('H6 | Hedge 1 | (BTC)3'!X106="L","N","")))</f>
        <v/>
      </c>
      <c r="BS106" s="36" t="str">
        <f>'H6 | Hedge 1 | (BTC)3'!AM106</f>
        <v/>
      </c>
      <c r="BT106" s="36" t="str">
        <f>'H6 | Hedge 1 | (BTC)3'!S106</f>
        <v/>
      </c>
      <c r="BU106" s="37" t="str">
        <f>'H6 | Hedge 1 | (BTC)3'!U106</f>
        <v/>
      </c>
      <c r="BV106" s="55"/>
      <c r="BW106" s="55"/>
      <c r="BX106" s="38" t="str">
        <f>'Hedge 7 | (BM1D)2'!B106</f>
        <v/>
      </c>
      <c r="BY106" s="25" t="str">
        <f>'Hedge 7 | (BM1D)2'!C106</f>
        <v/>
      </c>
      <c r="BZ106" s="25" t="str">
        <f>'Hedge 7 | (BM1D)2'!H106</f>
        <v/>
      </c>
      <c r="CA106" s="25" t="str">
        <f>'Hedge 7 | (BM1D)2'!O106</f>
        <v/>
      </c>
      <c r="CB106" s="25" t="str">
        <f>IF(AH106="","",IF('Hedge 7 | (BM1D)2'!X106="W","Y",IF('Hedge 7 | (BM1D)2'!X106="L","N","")))</f>
        <v/>
      </c>
      <c r="CC106" s="25" t="str">
        <f>'Hedge 7 | (BM1D)2'!AM106</f>
        <v/>
      </c>
      <c r="CD106" s="25" t="str">
        <f>'Hedge 7 | (BM1D)2'!S106</f>
        <v/>
      </c>
      <c r="CE106" s="39" t="str">
        <f>'Hedge 7 | (BM1D)2'!U106</f>
        <v/>
      </c>
      <c r="CF106" s="55"/>
      <c r="CG106" s="55"/>
      <c r="CH106" s="1" t="e">
        <f>IF(AN106="",0,IFERROR(VLOOKUP(AN101&amp;AN102&amp;AN103&amp;AN104&amp;AN105&amp;AN106,General!I:J,2,FALSE),0))+AO105</f>
        <v>#VALUE!</v>
      </c>
      <c r="CI106" s="1">
        <v>-1000</v>
      </c>
      <c r="CJ106" s="1" t="str">
        <f t="shared" si="46"/>
        <v/>
      </c>
      <c r="CK106" s="1" t="str">
        <f t="shared" si="49"/>
        <v/>
      </c>
      <c r="CL106" s="1" t="str">
        <f t="shared" si="50"/>
        <v/>
      </c>
      <c r="CM106" s="1">
        <v>-1000</v>
      </c>
      <c r="CN106" s="1">
        <v>-1000</v>
      </c>
      <c r="CO106" s="1">
        <v>-1000</v>
      </c>
      <c r="CP106" s="1" t="str">
        <f t="shared" ref="CP106:CP108" ca="1" si="73">CP105</f>
        <v>BX</v>
      </c>
      <c r="CQ106" s="1">
        <v>106</v>
      </c>
      <c r="CR106" s="1">
        <f t="shared" si="61"/>
        <v>101</v>
      </c>
      <c r="CS106" s="4" t="str" cm="1">
        <f t="array" ref="CS106">IFERROR(INDEX($CI$4:$CO$4,_xlfn.AGGREGATE(15,6,COLUMN($CI$4:$CO$4)-COLUMN($CH$1)/($CI$106:$CO$106=MAX($CI$106:$CO$106)),COLUMNS($CO$4:CO4))),"")</f>
        <v>B</v>
      </c>
      <c r="CT106" s="4" t="str" cm="1">
        <f t="array" ref="CT106">IFERROR(INDEX($CI$4:$CO$4,_xlfn.AGGREGATE(15,6,COLUMN($CI$4:$CO$4)-COLUMN($CH$1)/($CI$106:$CO$106=MAX($CI$106:$CO$106)),COLUMNS($CO$4:CP4))),"")</f>
        <v>BD</v>
      </c>
      <c r="CU106" s="4" t="str" cm="1">
        <f t="array" ref="CU106">IFERROR(INDEX($CI$4:$CO$4,_xlfn.AGGREGATE(15,6,COLUMN($CI$4:$CO$4)-COLUMN($CH$1)/($CI$106:$CO$106=MAX($CI$106:$CO$106)),COLUMNS($CO$4:CQ4))),"")</f>
        <v>BN</v>
      </c>
      <c r="CV106" s="4" t="str" cm="1">
        <f t="array" ref="CV106">IFERROR(INDEX($CI$4:$CO$4,_xlfn.AGGREGATE(15,6,COLUMN($CI$4:$CO$4)-COLUMN($CH$1)/($CI$106:$CO$106=MAX($CI$106:$CO$106)),COLUMNS($CO$4:CR4))),"")</f>
        <v>BX</v>
      </c>
      <c r="CW106" s="1" t="str">
        <f t="shared" ca="1" si="54"/>
        <v>BX</v>
      </c>
      <c r="DA106" s="1" t="str">
        <f t="shared" ca="1" si="55"/>
        <v>R</v>
      </c>
      <c r="DB106" s="1" t="str">
        <f t="shared" ca="1" si="59"/>
        <v>BX</v>
      </c>
      <c r="DC106" s="1">
        <f>IF(DC101=4,1,DC101+1)</f>
        <v>4</v>
      </c>
      <c r="DD106" s="4" t="str">
        <f>IFERROR(VLOOKUP(CS106,General!R:S,2,FALSE),"")</f>
        <v>F</v>
      </c>
      <c r="DE106" s="4" t="str">
        <f>IFERROR(VLOOKUP(CT106,General!R:S,2,FALSE),"")</f>
        <v>BH</v>
      </c>
      <c r="DF106" s="4" t="str">
        <f>IFERROR(VLOOKUP(CU106,General!R:S,2,FALSE),"")</f>
        <v>BR</v>
      </c>
      <c r="DG106" s="4" t="str">
        <f>IFERROR(VLOOKUP(CV106,General!R:S,2,FALSE),"")</f>
        <v>CB</v>
      </c>
      <c r="DH106" s="4">
        <f ca="1">IF(CS106="",-1,COUNTIF(INDIRECT(DD106&amp;$CQ$10):INDIRECT(DD106&amp;CQ106),"Y"))</f>
        <v>2</v>
      </c>
      <c r="DI106" s="4">
        <f ca="1">IF(CT106="",-1,COUNTIF(INDIRECT(DE106&amp;$CQ$10):INDIRECT(DE106&amp;CQ106),"Y"))</f>
        <v>4</v>
      </c>
      <c r="DJ106" s="4">
        <f ca="1">IF(CU106="",-1,COUNTIF(INDIRECT(DF106&amp;$CQ$10):INDIRECT(DF106&amp;CQ106),"Y"))</f>
        <v>5</v>
      </c>
      <c r="DK106" s="4">
        <f ca="1">IF(CV106="",-1,COUNTIF(INDIRECT(DG106&amp;$CQ$10):INDIRECT(DG106&amp;CQ106),"Y"))</f>
        <v>5</v>
      </c>
      <c r="DL106" s="4" t="str" cm="1">
        <f t="array" aca="1" ref="DL106" ca="1">IFERROR(INDEX($CS$106:$CV$106,_xlfn.AGGREGATE(15,6,COLUMN($CS$106:$CV$106)-COLUMN($CR$106)/($DH$106:$DK$106=MAX($DH$106:$DK$106)),COLUMNS($CS$106:CS106))),"")</f>
        <v>BN</v>
      </c>
      <c r="DM106" s="4" t="str" cm="1">
        <f t="array" aca="1" ref="DM106" ca="1">IFERROR(INDEX($CS$106:$CV$106,_xlfn.AGGREGATE(15,6,COLUMN($CS$106:$CV$106)-COLUMN($CR$106)/($DH$106:$DK$106=MAX($DH$106:$DK$106)),COLUMNS($CS$106:CT106))),"")</f>
        <v>BX</v>
      </c>
      <c r="DN106" s="4" t="str" cm="1">
        <f t="array" aca="1" ref="DN106" ca="1">IFERROR(INDEX($CS$106:$CV$106,_xlfn.AGGREGATE(15,6,COLUMN($CS$106:$CV$106)-COLUMN($CR$106)/($DH$106:$DK$106=MAX($DH$106:$DK$106)),COLUMNS($CS$106:CU106))),"")</f>
        <v/>
      </c>
      <c r="DO106" s="4" t="str" cm="1">
        <f t="array" aca="1" ref="DO106" ca="1">IFERROR(INDEX($CS$106:$CV$106,_xlfn.AGGREGATE(15,6,COLUMN($CS$106:$CV$106)-COLUMN($CR$106)/($DH$106:$DK$106=MAX($DH$106:$DK$106)),COLUMNS($CS$106:CV106))),"")</f>
        <v/>
      </c>
      <c r="DP106" s="1">
        <f t="shared" ca="1" si="56"/>
        <v>2</v>
      </c>
      <c r="DQ106" s="75">
        <f t="shared" ca="1" si="57"/>
        <v>4</v>
      </c>
      <c r="DR106" s="4" t="str">
        <f t="shared" ca="1" si="58"/>
        <v>BX</v>
      </c>
      <c r="DS106" s="1" t="str">
        <f t="shared" si="52"/>
        <v>F106</v>
      </c>
    </row>
    <row r="107" spans="1:123" ht="26.25" customHeight="1" thickBot="1">
      <c r="A107" s="1">
        <v>98</v>
      </c>
      <c r="B107" s="38" t="str">
        <f>'H1 | Hedge 1 | (BTC)1'!B107</f>
        <v/>
      </c>
      <c r="C107" s="25" t="str">
        <f>'H1 | Hedge 1 | (BTC)1'!C107</f>
        <v/>
      </c>
      <c r="D107" s="25" t="str">
        <f>'H1 | Hedge 1 | (BTC)1'!H107</f>
        <v/>
      </c>
      <c r="E107" s="25" t="str">
        <f>'H1 | Hedge 1 | (BTC)1'!O107</f>
        <v/>
      </c>
      <c r="F107" s="25" t="str">
        <f>IF(AH107="","",IF('H1 | Hedge 1 | (BTC)1'!X107="W","Y",IF('H1 | Hedge 1 | (BTC)1'!X107="L","N","")))</f>
        <v/>
      </c>
      <c r="G107" s="25" t="str">
        <f>'H1 | Hedge 1 | (BTC)1'!AM107</f>
        <v/>
      </c>
      <c r="H107" s="25" t="str">
        <f>'H1 | Hedge 1 | (BTC)1'!S107</f>
        <v/>
      </c>
      <c r="I107" s="39" t="str">
        <f>'H1 | Hedge 1 | (BTC)1'!U107</f>
        <v/>
      </c>
      <c r="J107" s="55"/>
      <c r="K107" s="55"/>
      <c r="L107" s="38" t="str">
        <f>'H2 | Hedge 2 | (BDC)2'!B107</f>
        <v/>
      </c>
      <c r="M107" s="25" t="str">
        <f>'H2 | Hedge 2 | (BDC)2'!C107</f>
        <v/>
      </c>
      <c r="N107" s="25" t="str">
        <f>'H2 | Hedge 2 | (BDC)2'!H107</f>
        <v/>
      </c>
      <c r="O107" s="25" t="str">
        <f>'H2 | Hedge 2 | (BDC)2'!O107</f>
        <v/>
      </c>
      <c r="P107" s="25" t="str">
        <f>IF(AH107="","",IF('H2 | Hedge 2 | (BDC)2'!X107="W","Y",IF('H2 | Hedge 2 | (BDC)2'!X107="L","N","")))</f>
        <v/>
      </c>
      <c r="Q107" s="25" t="str">
        <f>'H2 | Hedge 2 | (BDC)2'!AM107</f>
        <v/>
      </c>
      <c r="R107" s="25" t="str">
        <f>'H2 | Hedge 2 | (BDC)2'!S107</f>
        <v/>
      </c>
      <c r="S107" s="39" t="str">
        <f>'H2 | Hedge 2 | (BDC)2'!U107</f>
        <v/>
      </c>
      <c r="T107" s="55"/>
      <c r="U107" s="55"/>
      <c r="V107" s="35" t="str">
        <f>'H3 | Hedge 2 | (BDC)1'!B107</f>
        <v/>
      </c>
      <c r="W107" s="36" t="str">
        <f>'H3 | Hedge 2 | (BDC)1'!C107</f>
        <v/>
      </c>
      <c r="X107" s="36" t="str">
        <f>'H3 | Hedge 2 | (BDC)1'!H107</f>
        <v/>
      </c>
      <c r="Y107" s="36" t="str">
        <f>'H3 | Hedge 2 | (BDC)1'!O107</f>
        <v/>
      </c>
      <c r="Z107" s="36" t="str">
        <f>IF(AH107="","",IF('H3 | Hedge 2 | (BDC)1'!X107="W","Y",IF('H3 | Hedge 2 | (BDC)1'!X107="L","N","")))</f>
        <v/>
      </c>
      <c r="AA107" s="36" t="str">
        <f>'H3 | Hedge 2 | (BDC)1'!AM107</f>
        <v/>
      </c>
      <c r="AB107" s="36" t="str">
        <f>'H3 | Hedge 2 | (BDC)1'!S107</f>
        <v/>
      </c>
      <c r="AC107" s="37" t="str">
        <f>'H3 | Hedge 2 | (BDC)1'!U107</f>
        <v/>
      </c>
      <c r="AD107" s="55"/>
      <c r="AE107" s="55"/>
      <c r="AF107" s="55"/>
      <c r="AG107" s="55"/>
      <c r="AH107" s="126"/>
      <c r="AI107" s="107"/>
      <c r="AJ107" s="104" t="str" cm="1">
        <f t="array" aca="1" ref="AJ107" ca="1">IF(AH106="","",INDIRECT(VLOOKUP(DB107,General!X:Y,2,FALSE)&amp;CQ107))</f>
        <v/>
      </c>
      <c r="AK107" s="70" t="str">
        <f t="shared" si="47"/>
        <v/>
      </c>
      <c r="AL107" s="70" t="str">
        <f>IF(AH106="","",VLOOKUP(DB107,General!U:V,2,FALSE))</f>
        <v/>
      </c>
      <c r="AM107" s="64" t="str" cm="1">
        <f t="array" aca="1" ref="AM107" ca="1">IF(AH106="","",INDIRECT(DB107&amp;CQ107))</f>
        <v/>
      </c>
      <c r="AN107" s="25" t="str">
        <f t="shared" si="72"/>
        <v/>
      </c>
      <c r="AO107" s="25" t="str">
        <f t="shared" si="48"/>
        <v/>
      </c>
      <c r="AP107" s="39" t="str">
        <f t="shared" si="45"/>
        <v/>
      </c>
      <c r="AQ107" s="55"/>
      <c r="AR107" s="55"/>
      <c r="AS107" s="55"/>
      <c r="AT107" s="35" t="str">
        <f>'H4 | Hedge 2 | (BDC)3'!B107</f>
        <v/>
      </c>
      <c r="AU107" s="36" t="str">
        <f>'H4 | Hedge 2 | (BDC)3'!C107</f>
        <v/>
      </c>
      <c r="AV107" s="36" t="str">
        <f>'H4 | Hedge 2 | (BDC)3'!H107</f>
        <v/>
      </c>
      <c r="AW107" s="36" t="str">
        <f>'H4 | Hedge 2 | (BDC)3'!O107</f>
        <v/>
      </c>
      <c r="AX107" s="36" t="str">
        <f>IF(AH107="","",IF('H4 | Hedge 2 | (BDC)3'!X107="W","Y",IF('H4 | Hedge 2 | (BDC)3'!X107="L","N","")))</f>
        <v/>
      </c>
      <c r="AY107" s="36" t="str">
        <f>'H4 | Hedge 2 | (BDC)3'!AM107</f>
        <v/>
      </c>
      <c r="AZ107" s="36" t="str">
        <f>'H4 | Hedge 2 | (BDC)3'!S107</f>
        <v/>
      </c>
      <c r="BA107" s="37" t="str">
        <f>'H4 | Hedge 2 | (BDC)3'!U107</f>
        <v/>
      </c>
      <c r="BB107" s="55"/>
      <c r="BC107" s="55"/>
      <c r="BD107" s="35" t="str">
        <f>'H5 | Hedge 1 | (BTC)2'!B107</f>
        <v/>
      </c>
      <c r="BE107" s="36" t="str">
        <f>'H5 | Hedge 1 | (BTC)2'!C107</f>
        <v/>
      </c>
      <c r="BF107" s="36" t="str">
        <f>'H5 | Hedge 1 | (BTC)2'!H107</f>
        <v/>
      </c>
      <c r="BG107" s="36" t="str">
        <f>'H5 | Hedge 1 | (BTC)2'!O107</f>
        <v/>
      </c>
      <c r="BH107" s="36" t="str">
        <f>IF(AH107="","",IF('H5 | Hedge 1 | (BTC)2'!X107="W","Y",IF('H5 | Hedge 1 | (BTC)2'!X107="L","N","")))</f>
        <v/>
      </c>
      <c r="BI107" s="36" t="str">
        <f>'H5 | Hedge 1 | (BTC)2'!AM107</f>
        <v/>
      </c>
      <c r="BJ107" s="36" t="str">
        <f>'H5 | Hedge 1 | (BTC)2'!S107</f>
        <v/>
      </c>
      <c r="BK107" s="37" t="str">
        <f>'H5 | Hedge 1 | (BTC)2'!U107</f>
        <v/>
      </c>
      <c r="BL107" s="55"/>
      <c r="BM107" s="55"/>
      <c r="BN107" s="35" t="str">
        <f>'H6 | Hedge 1 | (BTC)3'!B107</f>
        <v/>
      </c>
      <c r="BO107" s="36" t="str">
        <f>'H6 | Hedge 1 | (BTC)3'!C107</f>
        <v/>
      </c>
      <c r="BP107" s="36" t="str">
        <f>'H6 | Hedge 1 | (BTC)3'!H107</f>
        <v/>
      </c>
      <c r="BQ107" s="36" t="str">
        <f>'H6 | Hedge 1 | (BTC)3'!O107</f>
        <v/>
      </c>
      <c r="BR107" s="36" t="str">
        <f>IF(AH107="","",IF('H6 | Hedge 1 | (BTC)3'!X107="W","Y",IF('H6 | Hedge 1 | (BTC)3'!X107="L","N","")))</f>
        <v/>
      </c>
      <c r="BS107" s="36" t="str">
        <f>'H6 | Hedge 1 | (BTC)3'!AM107</f>
        <v/>
      </c>
      <c r="BT107" s="36" t="str">
        <f>'H6 | Hedge 1 | (BTC)3'!S107</f>
        <v/>
      </c>
      <c r="BU107" s="37" t="str">
        <f>'H6 | Hedge 1 | (BTC)3'!U107</f>
        <v/>
      </c>
      <c r="BV107" s="55"/>
      <c r="BW107" s="55"/>
      <c r="BX107" s="38" t="str">
        <f>'Hedge 7 | (BM1D)2'!B107</f>
        <v/>
      </c>
      <c r="BY107" s="25" t="str">
        <f>'Hedge 7 | (BM1D)2'!C107</f>
        <v/>
      </c>
      <c r="BZ107" s="25" t="str">
        <f>'Hedge 7 | (BM1D)2'!H107</f>
        <v/>
      </c>
      <c r="CA107" s="25" t="str">
        <f>'Hedge 7 | (BM1D)2'!O107</f>
        <v/>
      </c>
      <c r="CB107" s="25" t="str">
        <f>IF(AH107="","",IF('Hedge 7 | (BM1D)2'!X107="W","Y",IF('Hedge 7 | (BM1D)2'!X107="L","N","")))</f>
        <v/>
      </c>
      <c r="CC107" s="25" t="str">
        <f>'Hedge 7 | (BM1D)2'!AM107</f>
        <v/>
      </c>
      <c r="CD107" s="25" t="str">
        <f>'Hedge 7 | (BM1D)2'!S107</f>
        <v/>
      </c>
      <c r="CE107" s="39" t="str">
        <f>'Hedge 7 | (BM1D)2'!U107</f>
        <v/>
      </c>
      <c r="CF107" s="55"/>
      <c r="CG107" s="55"/>
      <c r="CH107" s="1" t="e">
        <f>IF(AN107="",0,IFERROR(VLOOKUP(AN102&amp;AN103&amp;AN104&amp;AN105&amp;AN106&amp;AN107,General!I:J,2,FALSE),0))+AO106</f>
        <v>#VALUE!</v>
      </c>
      <c r="CI107" s="1">
        <v>-1000</v>
      </c>
      <c r="CJ107" s="1" t="str">
        <f t="shared" si="46"/>
        <v/>
      </c>
      <c r="CK107" s="1" t="str">
        <f t="shared" si="49"/>
        <v/>
      </c>
      <c r="CL107" s="1" t="str">
        <f t="shared" si="50"/>
        <v/>
      </c>
      <c r="CM107" s="1">
        <v>-1000</v>
      </c>
      <c r="CN107" s="1">
        <v>-1000</v>
      </c>
      <c r="CO107" s="1">
        <v>-1000</v>
      </c>
      <c r="CP107" s="1" t="str">
        <f t="shared" ca="1" si="73"/>
        <v>BX</v>
      </c>
      <c r="CQ107" s="1">
        <v>107</v>
      </c>
      <c r="CR107" s="1">
        <f t="shared" si="61"/>
        <v>102</v>
      </c>
      <c r="CS107" s="4" t="str" cm="1">
        <f t="array" ref="CS107">IFERROR(INDEX($CI$4:$CO$4,_xlfn.AGGREGATE(15,6,COLUMN($CI$4:$CO$4)-COLUMN($CH$1)/($CI$107:$CO$107=MAX($CI$107:$CO$107)),COLUMNS($CO$4:CO4))),"")</f>
        <v>B</v>
      </c>
      <c r="CT107" s="4" t="str" cm="1">
        <f t="array" ref="CT107">IFERROR(INDEX($CI$4:$CO$4,_xlfn.AGGREGATE(15,6,COLUMN($CI$4:$CO$4)-COLUMN($CH$1)/($CI$107:$CO$107=MAX($CI$107:$CO$107)),COLUMNS($CO$4:CP4))),"")</f>
        <v>BD</v>
      </c>
      <c r="CU107" s="4" t="str" cm="1">
        <f t="array" ref="CU107">IFERROR(INDEX($CI$4:$CO$4,_xlfn.AGGREGATE(15,6,COLUMN($CI$4:$CO$4)-COLUMN($CH$1)/($CI$107:$CO$107=MAX($CI$107:$CO$107)),COLUMNS($CO$4:CQ4))),"")</f>
        <v>BN</v>
      </c>
      <c r="CV107" s="4" t="str" cm="1">
        <f t="array" ref="CV107">IFERROR(INDEX($CI$4:$CO$4,_xlfn.AGGREGATE(15,6,COLUMN($CI$4:$CO$4)-COLUMN($CH$1)/($CI$107:$CO$107=MAX($CI$107:$CO$107)),COLUMNS($CO$4:CR4))),"")</f>
        <v>BX</v>
      </c>
      <c r="CW107" s="1" t="str">
        <f t="shared" ca="1" si="54"/>
        <v>BX</v>
      </c>
      <c r="DA107" s="1" t="str">
        <f t="shared" ca="1" si="55"/>
        <v>R</v>
      </c>
      <c r="DB107" s="1" t="str">
        <f t="shared" ca="1" si="59"/>
        <v>BX</v>
      </c>
      <c r="DD107" s="4" t="str">
        <f>IFERROR(VLOOKUP(CS107,General!R:S,2,FALSE),"")</f>
        <v>F</v>
      </c>
      <c r="DE107" s="4" t="str">
        <f>IFERROR(VLOOKUP(CT107,General!R:S,2,FALSE),"")</f>
        <v>BH</v>
      </c>
      <c r="DF107" s="4" t="str">
        <f>IFERROR(VLOOKUP(CU107,General!R:S,2,FALSE),"")</f>
        <v>BR</v>
      </c>
      <c r="DG107" s="4" t="str">
        <f>IFERROR(VLOOKUP(CV107,General!R:S,2,FALSE),"")</f>
        <v>CB</v>
      </c>
      <c r="DH107" s="4">
        <f ca="1">IF(CS107="",-1,COUNTIF(INDIRECT(DD107&amp;$CQ$10):INDIRECT(DD107&amp;CQ107),"Y"))</f>
        <v>2</v>
      </c>
      <c r="DI107" s="4">
        <f ca="1">IF(CT107="",-1,COUNTIF(INDIRECT(DE107&amp;$CQ$10):INDIRECT(DE107&amp;CQ107),"Y"))</f>
        <v>4</v>
      </c>
      <c r="DJ107" s="4">
        <f ca="1">IF(CU107="",-1,COUNTIF(INDIRECT(DF107&amp;$CQ$10):INDIRECT(DF107&amp;CQ107),"Y"))</f>
        <v>5</v>
      </c>
      <c r="DK107" s="4">
        <f ca="1">IF(CV107="",-1,COUNTIF(INDIRECT(DG107&amp;$CQ$10):INDIRECT(DG107&amp;CQ107),"Y"))</f>
        <v>5</v>
      </c>
      <c r="DL107" s="4" t="str" cm="1">
        <f t="array" aca="1" ref="DL107" ca="1">IFERROR(INDEX($CS$107:$CV$107,_xlfn.AGGREGATE(15,6,COLUMN($CS$107:$CV$107)-COLUMN($CR$107)/($DH$107:$DK$107=MAX($DH$107:$DK$107)),COLUMNS($CS$107:CS107))),"")</f>
        <v>BN</v>
      </c>
      <c r="DM107" s="4" t="str" cm="1">
        <f t="array" aca="1" ref="DM107" ca="1">IFERROR(INDEX($CS$107:$CV$107,_xlfn.AGGREGATE(15,6,COLUMN($CS$107:$CV$107)-COLUMN($CR$107)/($DH$107:$DK$107=MAX($DH$107:$DK$107)),COLUMNS($CS$107:CT107))),"")</f>
        <v>BX</v>
      </c>
      <c r="DN107" s="4" t="str" cm="1">
        <f t="array" aca="1" ref="DN107" ca="1">IFERROR(INDEX($CS$107:$CV$107,_xlfn.AGGREGATE(15,6,COLUMN($CS$107:$CV$107)-COLUMN($CR$107)/($DH$107:$DK$107=MAX($DH$107:$DK$107)),COLUMNS($CS$107:CU107))),"")</f>
        <v/>
      </c>
      <c r="DO107" s="4" t="str" cm="1">
        <f t="array" aca="1" ref="DO107" ca="1">IFERROR(INDEX($CS$107:$CV$107,_xlfn.AGGREGATE(15,6,COLUMN($CS$107:$CV$107)-COLUMN($CR$107)/($DH$107:$DK$107=MAX($DH$107:$DK$107)),COLUMNS($CS$107:CV107))),"")</f>
        <v/>
      </c>
      <c r="DP107" s="1">
        <f t="shared" ca="1" si="56"/>
        <v>2</v>
      </c>
      <c r="DQ107" s="75">
        <f t="shared" ca="1" si="57"/>
        <v>0</v>
      </c>
      <c r="DR107" s="4" t="str">
        <f t="shared" ca="1" si="58"/>
        <v>BX</v>
      </c>
      <c r="DS107" s="1" t="str">
        <f t="shared" si="52"/>
        <v>F107</v>
      </c>
    </row>
    <row r="108" spans="1:123" ht="26.25" customHeight="1" thickBot="1">
      <c r="A108" s="1">
        <v>99</v>
      </c>
      <c r="B108" s="38" t="str">
        <f>'H1 | Hedge 1 | (BTC)1'!B108</f>
        <v/>
      </c>
      <c r="C108" s="25" t="str">
        <f>'H1 | Hedge 1 | (BTC)1'!C108</f>
        <v/>
      </c>
      <c r="D108" s="25" t="str">
        <f>'H1 | Hedge 1 | (BTC)1'!H108</f>
        <v/>
      </c>
      <c r="E108" s="25" t="str">
        <f>'H1 | Hedge 1 | (BTC)1'!O108</f>
        <v/>
      </c>
      <c r="F108" s="25" t="str">
        <f>IF(AH108="","",IF('H1 | Hedge 1 | (BTC)1'!X108="W","Y",IF('H1 | Hedge 1 | (BTC)1'!X108="L","N","")))</f>
        <v/>
      </c>
      <c r="G108" s="25" t="str">
        <f>'H1 | Hedge 1 | (BTC)1'!AM108</f>
        <v/>
      </c>
      <c r="H108" s="25" t="str">
        <f>'H1 | Hedge 1 | (BTC)1'!S108</f>
        <v/>
      </c>
      <c r="I108" s="39" t="str">
        <f>'H1 | Hedge 1 | (BTC)1'!U108</f>
        <v/>
      </c>
      <c r="J108" s="55"/>
      <c r="K108" s="55"/>
      <c r="L108" s="38" t="str">
        <f>'H2 | Hedge 2 | (BDC)2'!B108</f>
        <v/>
      </c>
      <c r="M108" s="25" t="str">
        <f>'H2 | Hedge 2 | (BDC)2'!C108</f>
        <v/>
      </c>
      <c r="N108" s="25" t="str">
        <f>'H2 | Hedge 2 | (BDC)2'!H108</f>
        <v/>
      </c>
      <c r="O108" s="25" t="str">
        <f>'H2 | Hedge 2 | (BDC)2'!O108</f>
        <v/>
      </c>
      <c r="P108" s="25" t="str">
        <f>IF(AH108="","",IF('H2 | Hedge 2 | (BDC)2'!X108="W","Y",IF('H2 | Hedge 2 | (BDC)2'!X108="L","N","")))</f>
        <v/>
      </c>
      <c r="Q108" s="25" t="str">
        <f>'H2 | Hedge 2 | (BDC)2'!AM108</f>
        <v/>
      </c>
      <c r="R108" s="25" t="str">
        <f>'H2 | Hedge 2 | (BDC)2'!S108</f>
        <v/>
      </c>
      <c r="S108" s="39" t="str">
        <f>'H2 | Hedge 2 | (BDC)2'!U108</f>
        <v/>
      </c>
      <c r="T108" s="55"/>
      <c r="U108" s="55"/>
      <c r="V108" s="35" t="str">
        <f>'H3 | Hedge 2 | (BDC)1'!B108</f>
        <v/>
      </c>
      <c r="W108" s="36" t="str">
        <f>'H3 | Hedge 2 | (BDC)1'!C108</f>
        <v/>
      </c>
      <c r="X108" s="36" t="str">
        <f>'H3 | Hedge 2 | (BDC)1'!H108</f>
        <v/>
      </c>
      <c r="Y108" s="36" t="str">
        <f>'H3 | Hedge 2 | (BDC)1'!O108</f>
        <v/>
      </c>
      <c r="Z108" s="36" t="str">
        <f>IF(AH108="","",IF('H3 | Hedge 2 | (BDC)1'!X108="W","Y",IF('H3 | Hedge 2 | (BDC)1'!X108="L","N","")))</f>
        <v/>
      </c>
      <c r="AA108" s="36" t="str">
        <f>'H3 | Hedge 2 | (BDC)1'!AM108</f>
        <v/>
      </c>
      <c r="AB108" s="36" t="str">
        <f>'H3 | Hedge 2 | (BDC)1'!S108</f>
        <v/>
      </c>
      <c r="AC108" s="37" t="str">
        <f>'H3 | Hedge 2 | (BDC)1'!U108</f>
        <v/>
      </c>
      <c r="AD108" s="55"/>
      <c r="AE108" s="55"/>
      <c r="AF108" s="55"/>
      <c r="AG108" s="55"/>
      <c r="AH108" s="126"/>
      <c r="AI108" s="107"/>
      <c r="AJ108" s="104" t="str" cm="1">
        <f t="array" aca="1" ref="AJ108" ca="1">IF(AH107="","",INDIRECT(VLOOKUP(DB108,General!X:Y,2,FALSE)&amp;CQ108))</f>
        <v/>
      </c>
      <c r="AK108" s="70" t="str">
        <f t="shared" si="47"/>
        <v/>
      </c>
      <c r="AL108" s="70" t="str">
        <f>IF(AH107="","",VLOOKUP(DB108,General!U:V,2,FALSE))</f>
        <v/>
      </c>
      <c r="AM108" s="64" t="str" cm="1">
        <f t="array" aca="1" ref="AM108" ca="1">IF(AH107="","",INDIRECT(DB108&amp;CQ108))</f>
        <v/>
      </c>
      <c r="AN108" s="25" t="str">
        <f t="shared" si="72"/>
        <v/>
      </c>
      <c r="AO108" s="25" t="str">
        <f t="shared" si="48"/>
        <v/>
      </c>
      <c r="AP108" s="39" t="str">
        <f t="shared" si="45"/>
        <v/>
      </c>
      <c r="AQ108" s="55"/>
      <c r="AR108" s="55"/>
      <c r="AS108" s="55"/>
      <c r="AT108" s="35" t="str">
        <f>'H4 | Hedge 2 | (BDC)3'!B108</f>
        <v/>
      </c>
      <c r="AU108" s="36" t="str">
        <f>'H4 | Hedge 2 | (BDC)3'!C108</f>
        <v/>
      </c>
      <c r="AV108" s="36" t="str">
        <f>'H4 | Hedge 2 | (BDC)3'!H108</f>
        <v/>
      </c>
      <c r="AW108" s="36" t="str">
        <f>'H4 | Hedge 2 | (BDC)3'!O108</f>
        <v/>
      </c>
      <c r="AX108" s="36" t="str">
        <f>IF(AH108="","",IF('H4 | Hedge 2 | (BDC)3'!X108="W","Y",IF('H4 | Hedge 2 | (BDC)3'!X108="L","N","")))</f>
        <v/>
      </c>
      <c r="AY108" s="36" t="str">
        <f>'H4 | Hedge 2 | (BDC)3'!AM108</f>
        <v/>
      </c>
      <c r="AZ108" s="36" t="str">
        <f>'H4 | Hedge 2 | (BDC)3'!S108</f>
        <v/>
      </c>
      <c r="BA108" s="37" t="str">
        <f>'H4 | Hedge 2 | (BDC)3'!U108</f>
        <v/>
      </c>
      <c r="BB108" s="55"/>
      <c r="BC108" s="55"/>
      <c r="BD108" s="35" t="str">
        <f>'H5 | Hedge 1 | (BTC)2'!B108</f>
        <v/>
      </c>
      <c r="BE108" s="36" t="str">
        <f>'H5 | Hedge 1 | (BTC)2'!C108</f>
        <v/>
      </c>
      <c r="BF108" s="36" t="str">
        <f>'H5 | Hedge 1 | (BTC)2'!H108</f>
        <v/>
      </c>
      <c r="BG108" s="36" t="str">
        <f>'H5 | Hedge 1 | (BTC)2'!O108</f>
        <v/>
      </c>
      <c r="BH108" s="36" t="str">
        <f>IF(AH108="","",IF('H5 | Hedge 1 | (BTC)2'!X108="W","Y",IF('H5 | Hedge 1 | (BTC)2'!X108="L","N","")))</f>
        <v/>
      </c>
      <c r="BI108" s="36" t="str">
        <f>'H5 | Hedge 1 | (BTC)2'!AM108</f>
        <v/>
      </c>
      <c r="BJ108" s="36" t="str">
        <f>'H5 | Hedge 1 | (BTC)2'!S108</f>
        <v/>
      </c>
      <c r="BK108" s="37" t="str">
        <f>'H5 | Hedge 1 | (BTC)2'!U108</f>
        <v/>
      </c>
      <c r="BL108" s="55"/>
      <c r="BM108" s="55"/>
      <c r="BN108" s="35" t="str">
        <f>'H6 | Hedge 1 | (BTC)3'!B108</f>
        <v/>
      </c>
      <c r="BO108" s="36" t="str">
        <f>'H6 | Hedge 1 | (BTC)3'!C108</f>
        <v/>
      </c>
      <c r="BP108" s="36" t="str">
        <f>'H6 | Hedge 1 | (BTC)3'!H108</f>
        <v/>
      </c>
      <c r="BQ108" s="36" t="str">
        <f>'H6 | Hedge 1 | (BTC)3'!O108</f>
        <v/>
      </c>
      <c r="BR108" s="36" t="str">
        <f>IF(AH108="","",IF('H6 | Hedge 1 | (BTC)3'!X108="W","Y",IF('H6 | Hedge 1 | (BTC)3'!X108="L","N","")))</f>
        <v/>
      </c>
      <c r="BS108" s="36" t="str">
        <f>'H6 | Hedge 1 | (BTC)3'!AM108</f>
        <v/>
      </c>
      <c r="BT108" s="36" t="str">
        <f>'H6 | Hedge 1 | (BTC)3'!S108</f>
        <v/>
      </c>
      <c r="BU108" s="37" t="str">
        <f>'H6 | Hedge 1 | (BTC)3'!U108</f>
        <v/>
      </c>
      <c r="BV108" s="55"/>
      <c r="BW108" s="55"/>
      <c r="BX108" s="38" t="str">
        <f>'Hedge 7 | (BM1D)2'!B108</f>
        <v/>
      </c>
      <c r="BY108" s="25" t="str">
        <f>'Hedge 7 | (BM1D)2'!C108</f>
        <v/>
      </c>
      <c r="BZ108" s="25" t="str">
        <f>'Hedge 7 | (BM1D)2'!H108</f>
        <v/>
      </c>
      <c r="CA108" s="25" t="str">
        <f>'Hedge 7 | (BM1D)2'!O108</f>
        <v/>
      </c>
      <c r="CB108" s="25" t="str">
        <f>IF(AH108="","",IF('Hedge 7 | (BM1D)2'!X108="W","Y",IF('Hedge 7 | (BM1D)2'!X108="L","N","")))</f>
        <v/>
      </c>
      <c r="CC108" s="25" t="str">
        <f>'Hedge 7 | (BM1D)2'!AM108</f>
        <v/>
      </c>
      <c r="CD108" s="25" t="str">
        <f>'Hedge 7 | (BM1D)2'!S108</f>
        <v/>
      </c>
      <c r="CE108" s="39" t="str">
        <f>'Hedge 7 | (BM1D)2'!U108</f>
        <v/>
      </c>
      <c r="CF108" s="55"/>
      <c r="CG108" s="55"/>
      <c r="CH108" s="1" t="e">
        <f>IF(AN108="",0,IFERROR(VLOOKUP(AN103&amp;AN104&amp;AN105&amp;AN106&amp;AN107&amp;AN108,General!I:J,2,FALSE),0))+AO107</f>
        <v>#VALUE!</v>
      </c>
      <c r="CI108" s="1">
        <v>-1000</v>
      </c>
      <c r="CJ108" s="1" t="str">
        <f t="shared" si="46"/>
        <v/>
      </c>
      <c r="CK108" s="1" t="str">
        <f t="shared" si="49"/>
        <v/>
      </c>
      <c r="CL108" s="1" t="str">
        <f t="shared" si="50"/>
        <v/>
      </c>
      <c r="CM108" s="1">
        <v>-1000</v>
      </c>
      <c r="CN108" s="1">
        <v>-1000</v>
      </c>
      <c r="CO108" s="1">
        <v>-1000</v>
      </c>
      <c r="CP108" s="1" t="str">
        <f t="shared" ca="1" si="73"/>
        <v>BX</v>
      </c>
      <c r="CQ108" s="1">
        <v>108</v>
      </c>
      <c r="CR108" s="1">
        <f t="shared" si="61"/>
        <v>103</v>
      </c>
      <c r="CS108" s="4" t="str" cm="1">
        <f t="array" ref="CS108">IFERROR(INDEX($CI$4:$CO$4,_xlfn.AGGREGATE(15,6,COLUMN($CI$4:$CO$4)-COLUMN($CH$1)/($CI$108:$CO$108=MAX($CI$108:$CO$108)),COLUMNS($CO$4:CO4))),"")</f>
        <v>B</v>
      </c>
      <c r="CT108" s="4" t="str" cm="1">
        <f t="array" ref="CT108">IFERROR(INDEX($CI$4:$CO$4,_xlfn.AGGREGATE(15,6,COLUMN($CI$4:$CO$4)-COLUMN($CH$1)/($CI$108:$CO$108=MAX($CI$108:$CO$108)),COLUMNS($CO$4:CP4))),"")</f>
        <v>BD</v>
      </c>
      <c r="CU108" s="4" t="str" cm="1">
        <f t="array" ref="CU108">IFERROR(INDEX($CI$4:$CO$4,_xlfn.AGGREGATE(15,6,COLUMN($CI$4:$CO$4)-COLUMN($CH$1)/($CI$108:$CO$108=MAX($CI$108:$CO$108)),COLUMNS($CO$4:CQ4))),"")</f>
        <v>BN</v>
      </c>
      <c r="CV108" s="4" t="str" cm="1">
        <f t="array" ref="CV108">IFERROR(INDEX($CI$4:$CO$4,_xlfn.AGGREGATE(15,6,COLUMN($CI$4:$CO$4)-COLUMN($CH$1)/($CI$108:$CO$108=MAX($CI$108:$CO$108)),COLUMNS($CO$4:CR4))),"")</f>
        <v>BX</v>
      </c>
      <c r="CW108" s="1" t="str">
        <f t="shared" ca="1" si="54"/>
        <v>BX</v>
      </c>
      <c r="CX108" s="1" t="str" cm="1">
        <f t="array" ref="CX108">IFERROR(INDEX($CS$109:$CV$109,_xlfn.AGGREGATE(15,6,COLUMN($CS$109:$CV$109)-COLUMN($CR$109)/($CS$108:$CV$108=MAX($CS$108:$CV$108)),COLUMNS($CS$109:CT109
))),"")</f>
        <v/>
      </c>
      <c r="CY108" s="1" t="str" cm="1">
        <f t="array" ref="CY108">IFERROR(INDEX($CS$109:$CV$109,_xlfn.AGGREGATE(15,6,COLUMN($CS$109:$CV$109)-COLUMN($CR$109)/($CS$108:$CV$108=MAX($CS$108:$CV$108)),COLUMNS($CS$109:CU109
))),"")</f>
        <v/>
      </c>
      <c r="CZ108" s="1" t="str" cm="1">
        <f t="array" ref="CZ108">IFERROR(INDEX($CS$109:$CV$109,_xlfn.AGGREGATE(15,6,COLUMN($CS$109:$CV$109)-COLUMN($CR$109)/($CS$108:$CV$108=MAX($CS$108:$CV$108)),COLUMNS($CS$109:CV109
))),"")</f>
        <v/>
      </c>
      <c r="DA108" s="1" t="str">
        <f t="shared" ca="1" si="55"/>
        <v>R</v>
      </c>
      <c r="DB108" s="1" t="str">
        <f t="shared" ca="1" si="59"/>
        <v>BX</v>
      </c>
      <c r="DD108" s="4" t="str">
        <f>IFERROR(VLOOKUP(CS108,General!R:S,2,FALSE),"")</f>
        <v>F</v>
      </c>
      <c r="DE108" s="4" t="str">
        <f>IFERROR(VLOOKUP(CT108,General!R:S,2,FALSE),"")</f>
        <v>BH</v>
      </c>
      <c r="DF108" s="4" t="str">
        <f>IFERROR(VLOOKUP(CU108,General!R:S,2,FALSE),"")</f>
        <v>BR</v>
      </c>
      <c r="DG108" s="4" t="str">
        <f>IFERROR(VLOOKUP(CV108,General!R:S,2,FALSE),"")</f>
        <v>CB</v>
      </c>
      <c r="DH108" s="4">
        <f ca="1">IF(CS108="",-1,COUNTIF(INDIRECT(DD108&amp;$CQ$10):INDIRECT(DD108&amp;CQ108),"Y"))</f>
        <v>2</v>
      </c>
      <c r="DI108" s="4">
        <f ca="1">IF(CT108="",-1,COUNTIF(INDIRECT(DE108&amp;$CQ$10):INDIRECT(DE108&amp;CQ108),"Y"))</f>
        <v>4</v>
      </c>
      <c r="DJ108" s="4">
        <f ca="1">IF(CU108="",-1,COUNTIF(INDIRECT(DF108&amp;$CQ$10):INDIRECT(DF108&amp;CQ108),"Y"))</f>
        <v>5</v>
      </c>
      <c r="DK108" s="4">
        <f ca="1">IF(CV108="",-1,COUNTIF(INDIRECT(DG108&amp;$CQ$10):INDIRECT(DG108&amp;CQ108),"Y"))</f>
        <v>5</v>
      </c>
      <c r="DL108" s="4" t="str" cm="1">
        <f t="array" aca="1" ref="DL108" ca="1">IFERROR(INDEX($CS$108:$CV$108,_xlfn.AGGREGATE(15,6,COLUMN($CS$108:$CV$108)-COLUMN($CR$108)/($DH$108:$DK$108=MAX($DH$108:$DK$108)),COLUMNS($CS$108:CS108))),"")</f>
        <v>BN</v>
      </c>
      <c r="DM108" s="4" t="str" cm="1">
        <f t="array" aca="1" ref="DM108" ca="1">IFERROR(INDEX($CS$108:$CV$108,_xlfn.AGGREGATE(15,6,COLUMN($CS$108:$CV$108)-COLUMN($CR$108)/($DH$108:$DK$108=MAX($DH$108:$DK$108)),COLUMNS($CS$108:CT108))),"")</f>
        <v>BX</v>
      </c>
      <c r="DN108" s="4" t="str" cm="1">
        <f t="array" aca="1" ref="DN108" ca="1">IFERROR(INDEX($CS$108:$CV$108,_xlfn.AGGREGATE(15,6,COLUMN($CS$108:$CV$108)-COLUMN($CR$108)/($DH$108:$DK$108=MAX($DH$108:$DK$108)),COLUMNS($CS$108:CU108))),"")</f>
        <v/>
      </c>
      <c r="DO108" s="4" t="str" cm="1">
        <f t="array" aca="1" ref="DO108" ca="1">IFERROR(INDEX($CS$108:$CV$108,_xlfn.AGGREGATE(15,6,COLUMN($CS$108:$CV$108)-COLUMN($CR$108)/($DH$108:$DK$108=MAX($DH$108:$DK$108)),COLUMNS($CS$108:CV108))),"")</f>
        <v/>
      </c>
      <c r="DP108" s="1">
        <f t="shared" ca="1" si="56"/>
        <v>2</v>
      </c>
      <c r="DQ108" s="75">
        <f t="shared" ca="1" si="57"/>
        <v>0</v>
      </c>
      <c r="DR108" s="4" t="str">
        <f t="shared" ca="1" si="58"/>
        <v>BX</v>
      </c>
      <c r="DS108" s="1" t="str">
        <f t="shared" si="52"/>
        <v>F108</v>
      </c>
    </row>
    <row r="109" spans="1:123" ht="26.25" customHeight="1" thickBot="1">
      <c r="A109" s="1">
        <v>100</v>
      </c>
      <c r="B109" s="40" t="str">
        <f>'H1 | Hedge 1 | (BTC)1'!B109</f>
        <v/>
      </c>
      <c r="C109" s="41" t="str">
        <f>'H1 | Hedge 1 | (BTC)1'!C109</f>
        <v/>
      </c>
      <c r="D109" s="41" t="str">
        <f>'H1 | Hedge 1 | (BTC)1'!H109</f>
        <v/>
      </c>
      <c r="E109" s="41" t="str">
        <f>'H1 | Hedge 1 | (BTC)1'!O109</f>
        <v/>
      </c>
      <c r="F109" s="41" t="str">
        <f>IF(AH109="","",IF('H1 | Hedge 1 | (BTC)1'!X109="W","Y",IF('H1 | Hedge 1 | (BTC)1'!X109="L","N","")))</f>
        <v/>
      </c>
      <c r="G109" s="41" t="str">
        <f>'H1 | Hedge 1 | (BTC)1'!AM109</f>
        <v/>
      </c>
      <c r="H109" s="41" t="str">
        <f>'H1 | Hedge 1 | (BTC)1'!S109</f>
        <v/>
      </c>
      <c r="I109" s="42" t="str">
        <f>'H1 | Hedge 1 | (BTC)1'!U109</f>
        <v/>
      </c>
      <c r="J109" s="55"/>
      <c r="K109" s="55"/>
      <c r="L109" s="40" t="str">
        <f>'H2 | Hedge 2 | (BDC)2'!B109</f>
        <v/>
      </c>
      <c r="M109" s="41" t="str">
        <f>'H2 | Hedge 2 | (BDC)2'!C109</f>
        <v/>
      </c>
      <c r="N109" s="41" t="str">
        <f>'H2 | Hedge 2 | (BDC)2'!H109</f>
        <v/>
      </c>
      <c r="O109" s="41" t="str">
        <f>'H2 | Hedge 2 | (BDC)2'!O109</f>
        <v/>
      </c>
      <c r="P109" s="41" t="str">
        <f>IF(AH109="","",IF('H2 | Hedge 2 | (BDC)2'!X109="W","Y",IF('H2 | Hedge 2 | (BDC)2'!X109="L","N","")))</f>
        <v/>
      </c>
      <c r="Q109" s="41" t="str">
        <f>'H2 | Hedge 2 | (BDC)2'!AM109</f>
        <v/>
      </c>
      <c r="R109" s="41" t="str">
        <f>'H2 | Hedge 2 | (BDC)2'!S109</f>
        <v/>
      </c>
      <c r="S109" s="42" t="str">
        <f>'H2 | Hedge 2 | (BDC)2'!U109</f>
        <v/>
      </c>
      <c r="T109" s="55"/>
      <c r="U109" s="55"/>
      <c r="V109" s="35" t="str">
        <f>'H3 | Hedge 2 | (BDC)1'!B109</f>
        <v/>
      </c>
      <c r="W109" s="36" t="str">
        <f>'H3 | Hedge 2 | (BDC)1'!C109</f>
        <v/>
      </c>
      <c r="X109" s="36" t="str">
        <f>'H3 | Hedge 2 | (BDC)1'!H109</f>
        <v/>
      </c>
      <c r="Y109" s="36" t="str">
        <f>'H3 | Hedge 2 | (BDC)1'!O109</f>
        <v/>
      </c>
      <c r="Z109" s="36" t="str">
        <f>IF(AH109="","",IF('H3 | Hedge 2 | (BDC)1'!X109="W","Y",IF('H3 | Hedge 2 | (BDC)1'!X109="L","N","")))</f>
        <v/>
      </c>
      <c r="AA109" s="36" t="str">
        <f>'H3 | Hedge 2 | (BDC)1'!AM109</f>
        <v/>
      </c>
      <c r="AB109" s="36" t="str">
        <f>'H3 | Hedge 2 | (BDC)1'!S109</f>
        <v/>
      </c>
      <c r="AC109" s="37" t="str">
        <f>'H3 | Hedge 2 | (BDC)1'!U109</f>
        <v/>
      </c>
      <c r="AD109" s="55"/>
      <c r="AE109" s="55"/>
      <c r="AF109" s="55"/>
      <c r="AG109" s="55"/>
      <c r="AH109" s="127"/>
      <c r="AI109" s="108"/>
      <c r="AJ109" s="105" t="str" cm="1">
        <f t="array" aca="1" ref="AJ109" ca="1">IF(AH108="","",INDIRECT(VLOOKUP(DB109,General!X:Y,2,FALSE)&amp;CQ109))</f>
        <v/>
      </c>
      <c r="AK109" s="71" t="str">
        <f t="shared" si="47"/>
        <v/>
      </c>
      <c r="AL109" s="71" t="str">
        <f>IF(AH108="","",VLOOKUP(DB109,General!U:V,2,FALSE))</f>
        <v/>
      </c>
      <c r="AM109" s="67" t="str" cm="1">
        <f t="array" aca="1" ref="AM109" ca="1">IF(AH108="","",INDIRECT(DB109&amp;CQ109))</f>
        <v/>
      </c>
      <c r="AN109" s="41" t="str">
        <f t="shared" si="72"/>
        <v/>
      </c>
      <c r="AO109" s="41" t="str">
        <f t="shared" si="48"/>
        <v/>
      </c>
      <c r="AP109" s="42" t="str">
        <f t="shared" si="45"/>
        <v/>
      </c>
      <c r="AQ109" s="55"/>
      <c r="AR109" s="55"/>
      <c r="AS109" s="55"/>
      <c r="AT109" s="35" t="str">
        <f>'H4 | Hedge 2 | (BDC)3'!B109</f>
        <v/>
      </c>
      <c r="AU109" s="36" t="str">
        <f>'H4 | Hedge 2 | (BDC)3'!C109</f>
        <v/>
      </c>
      <c r="AV109" s="36" t="str">
        <f>'H4 | Hedge 2 | (BDC)3'!H109</f>
        <v/>
      </c>
      <c r="AW109" s="36" t="str">
        <f>'H4 | Hedge 2 | (BDC)3'!O109</f>
        <v/>
      </c>
      <c r="AX109" s="36" t="str">
        <f>IF(AH109="","",IF('H4 | Hedge 2 | (BDC)3'!X109="W","Y",IF('H4 | Hedge 2 | (BDC)3'!X109="L","N","")))</f>
        <v/>
      </c>
      <c r="AY109" s="36" t="str">
        <f>'H4 | Hedge 2 | (BDC)3'!AM109</f>
        <v/>
      </c>
      <c r="AZ109" s="36" t="str">
        <f>'H4 | Hedge 2 | (BDC)3'!S109</f>
        <v/>
      </c>
      <c r="BA109" s="37" t="str">
        <f>'H4 | Hedge 2 | (BDC)3'!U109</f>
        <v/>
      </c>
      <c r="BB109" s="55"/>
      <c r="BC109" s="55"/>
      <c r="BD109" s="35" t="str">
        <f>'H5 | Hedge 1 | (BTC)2'!B109</f>
        <v/>
      </c>
      <c r="BE109" s="36" t="str">
        <f>'H5 | Hedge 1 | (BTC)2'!C109</f>
        <v/>
      </c>
      <c r="BF109" s="36" t="str">
        <f>'H5 | Hedge 1 | (BTC)2'!H109</f>
        <v/>
      </c>
      <c r="BG109" s="36" t="str">
        <f>'H5 | Hedge 1 | (BTC)2'!O109</f>
        <v/>
      </c>
      <c r="BH109" s="36" t="str">
        <f>IF(AH109="","",IF('H5 | Hedge 1 | (BTC)2'!X109="W","Y",IF('H5 | Hedge 1 | (BTC)2'!X109="L","N","")))</f>
        <v/>
      </c>
      <c r="BI109" s="36" t="str">
        <f>'H5 | Hedge 1 | (BTC)2'!AM109</f>
        <v/>
      </c>
      <c r="BJ109" s="36" t="str">
        <f>'H5 | Hedge 1 | (BTC)2'!S109</f>
        <v/>
      </c>
      <c r="BK109" s="37" t="str">
        <f>'H5 | Hedge 1 | (BTC)2'!U109</f>
        <v/>
      </c>
      <c r="BL109" s="55"/>
      <c r="BM109" s="55"/>
      <c r="BN109" s="35" t="str">
        <f>'H6 | Hedge 1 | (BTC)3'!B109</f>
        <v/>
      </c>
      <c r="BO109" s="36" t="str">
        <f>'H6 | Hedge 1 | (BTC)3'!C109</f>
        <v/>
      </c>
      <c r="BP109" s="36" t="str">
        <f>'H6 | Hedge 1 | (BTC)3'!H109</f>
        <v/>
      </c>
      <c r="BQ109" s="36" t="str">
        <f>'H6 | Hedge 1 | (BTC)3'!O109</f>
        <v/>
      </c>
      <c r="BR109" s="36" t="str">
        <f>IF(AH109="","",IF('H6 | Hedge 1 | (BTC)3'!X109="W","Y",IF('H6 | Hedge 1 | (BTC)3'!X109="L","N","")))</f>
        <v/>
      </c>
      <c r="BS109" s="36" t="str">
        <f>'H6 | Hedge 1 | (BTC)3'!AM109</f>
        <v/>
      </c>
      <c r="BT109" s="36" t="str">
        <f>'H6 | Hedge 1 | (BTC)3'!S109</f>
        <v/>
      </c>
      <c r="BU109" s="37" t="str">
        <f>'H6 | Hedge 1 | (BTC)3'!U109</f>
        <v/>
      </c>
      <c r="BV109" s="55"/>
      <c r="BW109" s="55"/>
      <c r="BX109" s="40" t="str">
        <f>'Hedge 7 | (BM1D)2'!B109</f>
        <v/>
      </c>
      <c r="BY109" s="41" t="str">
        <f>'Hedge 7 | (BM1D)2'!C109</f>
        <v/>
      </c>
      <c r="BZ109" s="41" t="str">
        <f>'Hedge 7 | (BM1D)2'!H109</f>
        <v/>
      </c>
      <c r="CA109" s="41" t="str">
        <f>'Hedge 7 | (BM1D)2'!O109</f>
        <v/>
      </c>
      <c r="CB109" s="41" t="str">
        <f>IF(AH109="","",IF('Hedge 7 | (BM1D)2'!X109="W","Y",IF('Hedge 7 | (BM1D)2'!X109="L","N","")))</f>
        <v/>
      </c>
      <c r="CC109" s="41" t="str">
        <f>'Hedge 7 | (BM1D)2'!AM109</f>
        <v/>
      </c>
      <c r="CD109" s="41" t="str">
        <f>'Hedge 7 | (BM1D)2'!S109</f>
        <v/>
      </c>
      <c r="CE109" s="42" t="str">
        <f>'Hedge 7 | (BM1D)2'!U109</f>
        <v/>
      </c>
      <c r="CF109" s="55"/>
      <c r="CG109" s="55"/>
      <c r="CH109" s="1" t="e">
        <f>IF(AN109="",0,IFERROR(VLOOKUP(AN104&amp;AN105&amp;AN106&amp;AN107&amp;AN108&amp;AN109,General!I:J,2,FALSE),0))+AO108</f>
        <v>#VALUE!</v>
      </c>
      <c r="CI109" s="1">
        <v>-1000</v>
      </c>
      <c r="CJ109" s="1" t="str">
        <f t="shared" si="46"/>
        <v/>
      </c>
      <c r="CK109" s="1" t="str">
        <f t="shared" si="49"/>
        <v/>
      </c>
      <c r="CL109" s="1" t="str">
        <f t="shared" si="50"/>
        <v/>
      </c>
      <c r="CM109" s="1">
        <v>-1000</v>
      </c>
      <c r="CN109" s="1">
        <v>-1000</v>
      </c>
      <c r="CO109" s="1">
        <v>-1000</v>
      </c>
      <c r="CP109" s="1" t="str">
        <f>IF(AH109="","",INDEX($CI$4:$CO$4,MATCH(MAX(CI109:CO109),CI109:CO109,0)))</f>
        <v/>
      </c>
      <c r="CQ109" s="1">
        <v>109</v>
      </c>
      <c r="CR109" s="1">
        <f t="shared" si="61"/>
        <v>104</v>
      </c>
      <c r="CS109" s="4" t="str" cm="1">
        <f t="array" ref="CS109">IFERROR(INDEX($CI$4:$CO$4,_xlfn.AGGREGATE(15,6,COLUMN($CI$4:$CO$4)-COLUMN($CH$1)/($CI$109:$CO$109=MAX($CI$109:$CO$109)),COLUMNS($CO$4:CO4))),"")</f>
        <v>B</v>
      </c>
      <c r="CT109" s="4" t="str" cm="1">
        <f t="array" ref="CT109">IFERROR(INDEX($CI$4:$CO$4,_xlfn.AGGREGATE(15,6,COLUMN($CI$4:$CO$4)-COLUMN($CH$1)/($CI$109:$CO$109=MAX($CI$109:$CO$109)),COLUMNS($CO$4:CP4))),"")</f>
        <v>BD</v>
      </c>
      <c r="CU109" s="4" t="str" cm="1">
        <f t="array" ref="CU109">IFERROR(INDEX($CI$4:$CO$4,_xlfn.AGGREGATE(15,6,COLUMN($CI$4:$CO$4)-COLUMN($CH$1)/($CI$109:$CO$109=MAX($CI$109:$CO$109)),COLUMNS($CO$4:CQ4))),"")</f>
        <v>BN</v>
      </c>
      <c r="CV109" s="4" t="str" cm="1">
        <f t="array" ref="CV109">IFERROR(INDEX($CI$4:$CO$4,_xlfn.AGGREGATE(15,6,COLUMN($CI$4:$CO$4)-COLUMN($CH$1)/($CI$109:$CO$109=MAX($CI$109:$CO$109)),COLUMNS($CO$4:CR4))),"")</f>
        <v>BX</v>
      </c>
      <c r="CW109" s="1" t="str">
        <f t="shared" ca="1" si="54"/>
        <v>BX</v>
      </c>
      <c r="DA109" s="1" t="str">
        <f t="shared" ca="1" si="55"/>
        <v>R</v>
      </c>
      <c r="DB109" s="1" t="str">
        <f t="shared" ca="1" si="59"/>
        <v>BX</v>
      </c>
      <c r="DD109" s="4" t="str">
        <f>IFERROR(VLOOKUP(CS109,General!R:S,2,FALSE),"")</f>
        <v>F</v>
      </c>
      <c r="DE109" s="4" t="str">
        <f>IFERROR(VLOOKUP(CT109,General!R:S,2,FALSE),"")</f>
        <v>BH</v>
      </c>
      <c r="DF109" s="4" t="str">
        <f>IFERROR(VLOOKUP(CU109,General!R:S,2,FALSE),"")</f>
        <v>BR</v>
      </c>
      <c r="DG109" s="4" t="str">
        <f>IFERROR(VLOOKUP(CV109,General!R:S,2,FALSE),"")</f>
        <v>CB</v>
      </c>
      <c r="DH109" s="4">
        <f ca="1">IF(CS109="",-1,COUNTIF(INDIRECT(DD109&amp;$CQ$10):INDIRECT(DD109&amp;CQ109),"Y"))</f>
        <v>2</v>
      </c>
      <c r="DI109" s="4">
        <f ca="1">IF(CT109="",-1,COUNTIF(INDIRECT(DE109&amp;$CQ$10):INDIRECT(DE109&amp;CQ109),"Y"))</f>
        <v>4</v>
      </c>
      <c r="DJ109" s="4">
        <f ca="1">IF(CU109="",-1,COUNTIF(INDIRECT(DF109&amp;$CQ$10):INDIRECT(DF109&amp;CQ109),"Y"))</f>
        <v>5</v>
      </c>
      <c r="DK109" s="4">
        <f ca="1">IF(CV109="",-1,COUNTIF(INDIRECT(DG109&amp;$CQ$10):INDIRECT(DG109&amp;CQ109),"Y"))</f>
        <v>5</v>
      </c>
      <c r="DL109" s="4" t="str" cm="1">
        <f t="array" aca="1" ref="DL109" ca="1">IFERROR(INDEX($CS$109:$CV$109,_xlfn.AGGREGATE(15,6,COLUMN($CS$109:$CV$109)-COLUMN($CR$109)/($DH$109:$DK$109=MAX($DH$109:$DK$109)),COLUMNS($CS$109:CS109))),"")</f>
        <v>BN</v>
      </c>
      <c r="DM109" s="4" t="str" cm="1">
        <f t="array" aca="1" ref="DM109" ca="1">IFERROR(INDEX($CS$109:$CV$109,_xlfn.AGGREGATE(15,6,COLUMN($CS$109:$CV$109)-COLUMN($CR$109)/($DH$109:$DK$109=MAX($DH$109:$DK$109)),COLUMNS($CS$109:CT109))),"")</f>
        <v>BX</v>
      </c>
      <c r="DN109" s="4" t="str" cm="1">
        <f t="array" aca="1" ref="DN109" ca="1">IFERROR(INDEX($CS$109:$CV$109,_xlfn.AGGREGATE(15,6,COLUMN($CS$109:$CV$109)-COLUMN($CR$109)/($DH$109:$DK$109=MAX($DH$109:$DK$109)),COLUMNS($CS$109:CU109))),"")</f>
        <v/>
      </c>
      <c r="DO109" s="4" t="str" cm="1">
        <f t="array" aca="1" ref="DO109" ca="1">IFERROR(INDEX($CS$109:$CV$109,_xlfn.AGGREGATE(15,6,COLUMN($CS$109:$CV$109)-COLUMN($CR$109)/($DH$109:$DK$109=MAX($DH$109:$DK$109)),COLUMNS($CS$109:CV109))),"")</f>
        <v/>
      </c>
      <c r="DP109" s="1">
        <f t="shared" ca="1" si="56"/>
        <v>2</v>
      </c>
      <c r="DQ109" s="75">
        <f t="shared" ca="1" si="57"/>
        <v>0</v>
      </c>
      <c r="DR109" s="4" t="str">
        <f t="shared" ca="1" si="58"/>
        <v>BX</v>
      </c>
      <c r="DS109" s="1" t="str">
        <f t="shared" si="52"/>
        <v>F109</v>
      </c>
    </row>
    <row r="110" spans="1:123" ht="26.25">
      <c r="A110" s="136" t="s">
        <v>156</v>
      </c>
      <c r="B110" s="136"/>
      <c r="C110" s="136"/>
      <c r="D110" s="136"/>
      <c r="E110" s="136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  <c r="AA110" s="136"/>
      <c r="AB110" s="136"/>
      <c r="AC110" s="136"/>
      <c r="AD110" s="136"/>
      <c r="AE110" s="136"/>
      <c r="AF110" s="136"/>
      <c r="AG110" s="136"/>
      <c r="AH110" s="136"/>
      <c r="AI110" s="136"/>
      <c r="AJ110" s="136"/>
      <c r="AK110" s="136"/>
      <c r="AL110" s="136"/>
      <c r="AM110" s="136"/>
      <c r="AN110" s="136"/>
      <c r="AO110" s="136"/>
      <c r="AP110" s="136"/>
      <c r="AQ110" s="136"/>
      <c r="AR110" s="136"/>
      <c r="AS110" s="136"/>
      <c r="AT110" s="136"/>
      <c r="AU110" s="136"/>
      <c r="AV110" s="136"/>
      <c r="AW110" s="136"/>
      <c r="AX110" s="136"/>
      <c r="AY110" s="136"/>
      <c r="AZ110" s="136"/>
      <c r="BA110" s="136"/>
      <c r="BB110" s="136"/>
      <c r="BC110" s="136"/>
      <c r="BD110" s="136"/>
      <c r="BE110" s="136"/>
      <c r="BF110" s="136"/>
      <c r="BG110" s="136"/>
      <c r="BH110" s="136"/>
      <c r="BI110" s="136"/>
      <c r="BJ110" s="136"/>
      <c r="BK110" s="136"/>
      <c r="BL110" s="136"/>
      <c r="BM110" s="136"/>
      <c r="BN110" s="136"/>
      <c r="BO110" s="136"/>
      <c r="BP110" s="136"/>
      <c r="BQ110" s="136"/>
      <c r="BR110" s="136"/>
      <c r="BS110" s="136"/>
      <c r="BT110" s="136"/>
      <c r="BU110" s="136"/>
      <c r="BV110" s="136"/>
      <c r="BW110" s="136"/>
      <c r="BX110" s="136"/>
      <c r="BY110" s="136"/>
      <c r="BZ110" s="136"/>
      <c r="CA110" s="136"/>
      <c r="CB110" s="136"/>
      <c r="CC110" s="136"/>
      <c r="CD110" s="136"/>
      <c r="CE110" s="136"/>
      <c r="CF110" s="136"/>
      <c r="CG110" s="136"/>
      <c r="CH110" s="136"/>
      <c r="CI110" s="136"/>
      <c r="CJ110" s="136"/>
      <c r="CK110" s="1">
        <f t="shared" si="49"/>
        <v>0</v>
      </c>
      <c r="CL110" s="1">
        <f t="shared" si="50"/>
        <v>0</v>
      </c>
      <c r="CM110" s="1">
        <v>-1000</v>
      </c>
      <c r="CN110" s="1">
        <v>-1000</v>
      </c>
      <c r="CO110" s="1">
        <v>-1000</v>
      </c>
      <c r="CW110" s="1">
        <f t="shared" ref="CW110:CW127" si="74">IF(DM110="",DL110,DR110)</f>
        <v>0</v>
      </c>
      <c r="DA110" s="1" t="str">
        <f t="shared" ca="1" si="55"/>
        <v>R</v>
      </c>
      <c r="DB110" s="1" t="str">
        <f t="shared" ca="1" si="59"/>
        <v>BX</v>
      </c>
      <c r="DE110" s="4" t="str">
        <f>IF(AH110="","",IF(AP110="",DE109,IF(AP110&gt;=30,IF(OR(DE109="G",DE109="GG"),"GG",IF(OR(DE109="R",DE109="RR"),"GRR",IF(DE109="","G","GGRR"))),IF(AP110&lt;=-30,IF(OR(DE109="R",DE109="RR"),"RR",IF(OR(DE109="G",DE109="GG"),"GGR",IF(DE109="","R","GGRR"))),IF(OR(DE109="R",DE109="RR"),"RR",IF(OR(DE109="G",DE109="GG"),"GG",IF(DE109="","","GGRR")))))))</f>
        <v/>
      </c>
      <c r="DH110" s="4">
        <f ca="1">IF(CS110="",-1,COUNTIF(INDIRECT(DD110&amp;$CQ$10):INDIRECT(DD110&amp;CQ110),"Y"))</f>
        <v>-1</v>
      </c>
      <c r="DI110" s="4">
        <f ca="1">IF(CT110="",-1,COUNTIF(INDIRECT(DE110&amp;$CQ$10):INDIRECT(DE110&amp;CQ110),"Y"))</f>
        <v>-1</v>
      </c>
      <c r="DJ110" s="4">
        <f ca="1">IF(CU110="",-1,COUNTIF(INDIRECT(DF110&amp;$CQ$10):INDIRECT(DF110&amp;CQ110),"Y"))</f>
        <v>-1</v>
      </c>
      <c r="DK110" s="4">
        <f ca="1">IF(CV110="",-1,COUNTIF(INDIRECT(DG110&amp;$CQ$10):INDIRECT(DG110&amp;CQ110),"Y"))</f>
        <v>-1</v>
      </c>
      <c r="DP110" s="1">
        <f t="shared" ca="1" si="56"/>
        <v>4</v>
      </c>
      <c r="DQ110" s="75">
        <f t="shared" ca="1" si="57"/>
        <v>0</v>
      </c>
      <c r="DR110" s="4">
        <f t="shared" ca="1" si="58"/>
        <v>0</v>
      </c>
      <c r="DS110" s="1" t="str">
        <f t="shared" si="52"/>
        <v>F</v>
      </c>
    </row>
    <row r="111" spans="1:123">
      <c r="CK111" s="1">
        <f t="shared" si="49"/>
        <v>0</v>
      </c>
      <c r="CL111" s="1">
        <f t="shared" si="50"/>
        <v>0</v>
      </c>
      <c r="CM111" s="1">
        <v>-1000</v>
      </c>
      <c r="CN111" s="1">
        <v>-1000</v>
      </c>
      <c r="CO111" s="1">
        <v>-1000</v>
      </c>
      <c r="CW111" s="1">
        <f t="shared" si="74"/>
        <v>0</v>
      </c>
      <c r="DA111" s="1" t="str">
        <f t="shared" ca="1" si="55"/>
        <v>R</v>
      </c>
      <c r="DB111" s="1">
        <f t="shared" si="59"/>
        <v>0</v>
      </c>
      <c r="DE111" s="4" t="str">
        <f>IF(AH111="","",IF(AP111="",DE110,IF(AP111&gt;=30,IF(OR(DE110="G",DE110="GG"),"GG",IF(OR(DE110="R",DE110="RR"),"GRR",IF(DE110="","G","GGRR"))),IF(AP111&lt;=-30,IF(OR(DE110="R",DE110="RR"),"RR",IF(OR(DE110="G",DE110="GG"),"GGR",IF(DE110="","R","GGRR"))),IF(OR(DE110="R",DE110="RR"),"RR",IF(OR(DE110="G",DE110="GG"),"GG",IF(DE110="","","GGRR")))))))</f>
        <v/>
      </c>
      <c r="DH111" s="4">
        <f ca="1">IF(CS111="",-1,COUNTIF(INDIRECT(DD111&amp;$CQ$10):INDIRECT(DD111&amp;CQ111),"Y"))</f>
        <v>-1</v>
      </c>
      <c r="DI111" s="4">
        <f ca="1">IF(CT111="",-1,COUNTIF(INDIRECT(DE111&amp;$CQ$10):INDIRECT(DE111&amp;CQ111),"Y"))</f>
        <v>-1</v>
      </c>
      <c r="DJ111" s="4">
        <f ca="1">IF(CU111="",-1,COUNTIF(INDIRECT(DF111&amp;$CQ$10):INDIRECT(DF111&amp;CQ111),"Y"))</f>
        <v>-1</v>
      </c>
      <c r="DK111" s="4">
        <f ca="1">IF(CV111="",-1,COUNTIF(INDIRECT(DG111&amp;$CQ$10):INDIRECT(DG111&amp;CQ111),"Y"))</f>
        <v>-1</v>
      </c>
      <c r="DP111" s="1">
        <f t="shared" ca="1" si="56"/>
        <v>4</v>
      </c>
      <c r="DQ111" s="75">
        <f t="shared" ca="1" si="57"/>
        <v>0</v>
      </c>
      <c r="DR111" s="4">
        <f t="shared" ca="1" si="58"/>
        <v>0</v>
      </c>
      <c r="DS111" s="1" t="str">
        <f t="shared" si="52"/>
        <v>F</v>
      </c>
    </row>
    <row r="112" spans="1:123">
      <c r="CK112" s="1">
        <f t="shared" si="49"/>
        <v>0</v>
      </c>
      <c r="CL112" s="1">
        <f t="shared" si="50"/>
        <v>0</v>
      </c>
      <c r="CM112" s="1">
        <v>-1000</v>
      </c>
      <c r="CN112" s="1">
        <v>-1000</v>
      </c>
      <c r="CO112" s="1">
        <v>-1000</v>
      </c>
      <c r="CW112" s="1">
        <f t="shared" si="74"/>
        <v>0</v>
      </c>
      <c r="DA112" s="1" t="str">
        <f t="shared" ca="1" si="55"/>
        <v>R</v>
      </c>
      <c r="DB112" s="1">
        <f t="shared" si="59"/>
        <v>0</v>
      </c>
      <c r="DE112" s="4" t="str">
        <f>IF(AH112="","",IF(AP112="",DE111,IF(AP112&gt;=30,IF(OR(DE111="G",DE111="GG"),"GG",IF(OR(DE111="R",DE111="RR"),"GRR",IF(DE111="","G","GGRR"))),IF(AP112&lt;=-30,IF(OR(DE111="R",DE111="RR"),"RR",IF(OR(DE111="G",DE111="GG"),"GGR",IF(DE111="","R","GGRR"))),IF(OR(DE111="R",DE111="RR"),"RR",IF(OR(DE111="G",DE111="GG"),"GG",IF(DE111="","","GGRR")))))))</f>
        <v/>
      </c>
      <c r="DH112" s="4">
        <f ca="1">IF(CS112="",-1,COUNTIF(INDIRECT(DD112&amp;$CQ$10):INDIRECT(DD112&amp;CQ112),"Y"))</f>
        <v>-1</v>
      </c>
      <c r="DI112" s="4">
        <f ca="1">IF(CT112="",-1,COUNTIF(INDIRECT(DE112&amp;$CQ$10):INDIRECT(DE112&amp;CQ112),"Y"))</f>
        <v>-1</v>
      </c>
      <c r="DJ112" s="4">
        <f ca="1">IF(CU112="",-1,COUNTIF(INDIRECT(DF112&amp;$CQ$10):INDIRECT(DF112&amp;CQ112),"Y"))</f>
        <v>-1</v>
      </c>
      <c r="DK112" s="4">
        <f ca="1">IF(CV112="",-1,COUNTIF(INDIRECT(DG112&amp;$CQ$10):INDIRECT(DG112&amp;CQ112),"Y"))</f>
        <v>-1</v>
      </c>
      <c r="DP112" s="1">
        <f t="shared" ca="1" si="56"/>
        <v>4</v>
      </c>
      <c r="DQ112" s="75">
        <f t="shared" ca="1" si="57"/>
        <v>0</v>
      </c>
      <c r="DR112" s="4">
        <f t="shared" ca="1" si="58"/>
        <v>0</v>
      </c>
      <c r="DS112" s="1" t="str">
        <f t="shared" si="52"/>
        <v>F</v>
      </c>
    </row>
    <row r="113" spans="89:123">
      <c r="CK113" s="1">
        <f t="shared" si="49"/>
        <v>0</v>
      </c>
      <c r="CL113" s="1">
        <f t="shared" si="50"/>
        <v>0</v>
      </c>
      <c r="CM113" s="1">
        <v>-1000</v>
      </c>
      <c r="CN113" s="1">
        <v>-1000</v>
      </c>
      <c r="CO113" s="1">
        <v>-1000</v>
      </c>
      <c r="CW113" s="1">
        <f t="shared" si="74"/>
        <v>0</v>
      </c>
      <c r="DA113" s="1" t="str">
        <f t="shared" ca="1" si="55"/>
        <v>R</v>
      </c>
      <c r="DB113" s="1">
        <f t="shared" si="59"/>
        <v>0</v>
      </c>
      <c r="DH113" s="4">
        <f ca="1">IF(CS113="",-1,COUNTIF(INDIRECT(DD113&amp;$CQ$10):INDIRECT(DD113&amp;CQ113),"Y"))</f>
        <v>-1</v>
      </c>
      <c r="DI113" s="4">
        <f ca="1">IF(CT113="",-1,COUNTIF(INDIRECT(DE113&amp;$CQ$10):INDIRECT(DE113&amp;CQ113),"Y"))</f>
        <v>-1</v>
      </c>
      <c r="DJ113" s="4">
        <f ca="1">IF(CU113="",-1,COUNTIF(INDIRECT(DF113&amp;$CQ$10):INDIRECT(DF113&amp;CQ113),"Y"))</f>
        <v>-1</v>
      </c>
      <c r="DK113" s="4">
        <f ca="1">IF(CV113="",-1,COUNTIF(INDIRECT(DG113&amp;$CQ$10):INDIRECT(DG113&amp;CQ113),"Y"))</f>
        <v>-1</v>
      </c>
      <c r="DP113" s="1">
        <f t="shared" ca="1" si="56"/>
        <v>4</v>
      </c>
      <c r="DQ113" s="75">
        <f t="shared" ca="1" si="57"/>
        <v>0</v>
      </c>
      <c r="DR113" s="4">
        <f t="shared" ca="1" si="58"/>
        <v>0</v>
      </c>
      <c r="DS113" s="1" t="str">
        <f t="shared" si="52"/>
        <v>F</v>
      </c>
    </row>
    <row r="114" spans="89:123">
      <c r="CK114" s="1">
        <f t="shared" si="49"/>
        <v>0</v>
      </c>
      <c r="CL114" s="1">
        <f t="shared" si="50"/>
        <v>0</v>
      </c>
      <c r="CM114" s="1">
        <v>-1000</v>
      </c>
      <c r="CN114" s="1">
        <v>-1000</v>
      </c>
      <c r="CO114" s="1">
        <v>-1000</v>
      </c>
      <c r="CW114" s="1">
        <f t="shared" si="74"/>
        <v>0</v>
      </c>
      <c r="DA114" s="1" t="str">
        <f t="shared" ca="1" si="55"/>
        <v>R</v>
      </c>
      <c r="DB114" s="1">
        <f t="shared" si="59"/>
        <v>0</v>
      </c>
      <c r="DH114" s="4">
        <f ca="1">IF(CS114="",-1,COUNTIF(INDIRECT(DD114&amp;$CQ$10):INDIRECT(DD114&amp;CQ114),"Y"))</f>
        <v>-1</v>
      </c>
      <c r="DI114" s="4">
        <f ca="1">IF(CT114="",-1,COUNTIF(INDIRECT(DE114&amp;$CQ$10):INDIRECT(DE114&amp;CQ114),"Y"))</f>
        <v>-1</v>
      </c>
      <c r="DJ114" s="4">
        <f ca="1">IF(CU114="",-1,COUNTIF(INDIRECT(DF114&amp;$CQ$10):INDIRECT(DF114&amp;CQ114),"Y"))</f>
        <v>-1</v>
      </c>
      <c r="DK114" s="4">
        <f ca="1">IF(CV114="",-1,COUNTIF(INDIRECT(DG114&amp;$CQ$10):INDIRECT(DG114&amp;CQ114),"Y"))</f>
        <v>-1</v>
      </c>
      <c r="DP114" s="1">
        <f t="shared" ca="1" si="56"/>
        <v>4</v>
      </c>
      <c r="DQ114" s="75">
        <f t="shared" ca="1" si="57"/>
        <v>0</v>
      </c>
      <c r="DR114" s="4">
        <f t="shared" ca="1" si="58"/>
        <v>0</v>
      </c>
      <c r="DS114" s="1" t="str">
        <f t="shared" si="52"/>
        <v>F</v>
      </c>
    </row>
    <row r="115" spans="89:123">
      <c r="CK115" s="1">
        <f t="shared" si="49"/>
        <v>0</v>
      </c>
      <c r="CL115" s="1">
        <f t="shared" si="50"/>
        <v>0</v>
      </c>
      <c r="CM115" s="1">
        <v>-1000</v>
      </c>
      <c r="CN115" s="1">
        <v>-1000</v>
      </c>
      <c r="CO115" s="1">
        <v>-1000</v>
      </c>
      <c r="CW115" s="1">
        <f t="shared" si="74"/>
        <v>0</v>
      </c>
      <c r="DA115" s="1" t="str">
        <f t="shared" ca="1" si="55"/>
        <v>R</v>
      </c>
      <c r="DB115" s="1">
        <f t="shared" si="59"/>
        <v>0</v>
      </c>
      <c r="DH115" s="4">
        <f ca="1">IF(CS115="",-1,COUNTIF(INDIRECT(DD115&amp;$CQ$10):INDIRECT(DD115&amp;CQ115),"Y"))</f>
        <v>-1</v>
      </c>
      <c r="DI115" s="4">
        <f ca="1">IF(CT115="",-1,COUNTIF(INDIRECT(DE115&amp;$CQ$10):INDIRECT(DE115&amp;CQ115),"Y"))</f>
        <v>-1</v>
      </c>
      <c r="DJ115" s="4">
        <f ca="1">IF(CU115="",-1,COUNTIF(INDIRECT(DF115&amp;$CQ$10):INDIRECT(DF115&amp;CQ115),"Y"))</f>
        <v>-1</v>
      </c>
      <c r="DK115" s="4">
        <f ca="1">IF(CV115="",-1,COUNTIF(INDIRECT(DG115&amp;$CQ$10):INDIRECT(DG115&amp;CQ115),"Y"))</f>
        <v>-1</v>
      </c>
      <c r="DP115" s="1">
        <f t="shared" ca="1" si="56"/>
        <v>4</v>
      </c>
      <c r="DQ115" s="75">
        <f t="shared" ca="1" si="57"/>
        <v>0</v>
      </c>
      <c r="DR115" s="4">
        <f t="shared" ca="1" si="58"/>
        <v>0</v>
      </c>
      <c r="DS115" s="1" t="str">
        <f t="shared" si="52"/>
        <v>F</v>
      </c>
    </row>
    <row r="116" spans="89:123">
      <c r="CK116" s="1">
        <f t="shared" si="49"/>
        <v>0</v>
      </c>
      <c r="CL116" s="1">
        <f t="shared" si="50"/>
        <v>0</v>
      </c>
      <c r="CM116" s="1">
        <v>-1000</v>
      </c>
      <c r="CN116" s="1">
        <v>-1000</v>
      </c>
      <c r="CO116" s="1">
        <v>-1000</v>
      </c>
      <c r="CW116" s="1">
        <f t="shared" si="74"/>
        <v>0</v>
      </c>
      <c r="DA116" s="1" t="str">
        <f t="shared" ca="1" si="55"/>
        <v>R</v>
      </c>
      <c r="DB116" s="1">
        <f t="shared" si="59"/>
        <v>0</v>
      </c>
      <c r="DH116" s="4">
        <f ca="1">IF(CS116="",-1,COUNTIF(INDIRECT(DD116&amp;$CQ$10):INDIRECT(DD116&amp;CQ116),"Y"))</f>
        <v>-1</v>
      </c>
      <c r="DI116" s="4">
        <f ca="1">IF(CT116="",-1,COUNTIF(INDIRECT(DE116&amp;$CQ$10):INDIRECT(DE116&amp;CQ116),"Y"))</f>
        <v>-1</v>
      </c>
      <c r="DJ116" s="4">
        <f ca="1">IF(CU116="",-1,COUNTIF(INDIRECT(DF116&amp;$CQ$10):INDIRECT(DF116&amp;CQ116),"Y"))</f>
        <v>-1</v>
      </c>
      <c r="DK116" s="4">
        <f ca="1">IF(CV116="",-1,COUNTIF(INDIRECT(DG116&amp;$CQ$10):INDIRECT(DG116&amp;CQ116),"Y"))</f>
        <v>-1</v>
      </c>
      <c r="DP116" s="1">
        <f t="shared" ca="1" si="56"/>
        <v>4</v>
      </c>
      <c r="DQ116" s="75">
        <f t="shared" ca="1" si="57"/>
        <v>0</v>
      </c>
      <c r="DR116" s="4">
        <f t="shared" ca="1" si="58"/>
        <v>0</v>
      </c>
      <c r="DS116" s="1" t="str">
        <f t="shared" si="52"/>
        <v>F</v>
      </c>
    </row>
    <row r="117" spans="89:123">
      <c r="CK117" s="1">
        <f t="shared" si="49"/>
        <v>0</v>
      </c>
      <c r="CL117" s="1">
        <f t="shared" si="50"/>
        <v>0</v>
      </c>
      <c r="CM117" s="1">
        <v>-1000</v>
      </c>
      <c r="CN117" s="1">
        <v>-1000</v>
      </c>
      <c r="CO117" s="1">
        <v>-1000</v>
      </c>
      <c r="CW117" s="1">
        <f t="shared" si="74"/>
        <v>0</v>
      </c>
      <c r="DA117" s="1" t="str">
        <f t="shared" ca="1" si="55"/>
        <v>R</v>
      </c>
      <c r="DB117" s="1">
        <f t="shared" si="59"/>
        <v>0</v>
      </c>
      <c r="DH117" s="4">
        <f ca="1">IF(CS117="",-1,COUNTIF(INDIRECT(DD117&amp;$CQ$10):INDIRECT(DD117&amp;CQ117),"Y"))</f>
        <v>-1</v>
      </c>
      <c r="DI117" s="4">
        <f ca="1">IF(CT117="",-1,COUNTIF(INDIRECT(DE117&amp;$CQ$10):INDIRECT(DE117&amp;CQ117),"Y"))</f>
        <v>-1</v>
      </c>
      <c r="DJ117" s="4">
        <f ca="1">IF(CU117="",-1,COUNTIF(INDIRECT(DF117&amp;$CQ$10):INDIRECT(DF117&amp;CQ117),"Y"))</f>
        <v>-1</v>
      </c>
      <c r="DK117" s="4">
        <f ca="1">IF(CV117="",-1,COUNTIF(INDIRECT(DG117&amp;$CQ$10):INDIRECT(DG117&amp;CQ117),"Y"))</f>
        <v>-1</v>
      </c>
      <c r="DP117" s="1">
        <f t="shared" ca="1" si="56"/>
        <v>4</v>
      </c>
      <c r="DQ117" s="75">
        <f t="shared" ca="1" si="57"/>
        <v>0</v>
      </c>
      <c r="DR117" s="4">
        <f t="shared" ca="1" si="58"/>
        <v>0</v>
      </c>
      <c r="DS117" s="1" t="str">
        <f t="shared" si="52"/>
        <v>F</v>
      </c>
    </row>
    <row r="118" spans="89:123">
      <c r="CK118" s="1">
        <f t="shared" si="49"/>
        <v>0</v>
      </c>
      <c r="CL118" s="1">
        <f t="shared" si="50"/>
        <v>0</v>
      </c>
      <c r="CM118" s="1">
        <v>-1000</v>
      </c>
      <c r="CN118" s="1">
        <v>-1000</v>
      </c>
      <c r="CO118" s="1">
        <v>-1000</v>
      </c>
      <c r="CW118" s="1">
        <f t="shared" si="74"/>
        <v>0</v>
      </c>
      <c r="DA118" s="1" t="str">
        <f t="shared" ca="1" si="55"/>
        <v>R</v>
      </c>
      <c r="DB118" s="1">
        <f t="shared" si="59"/>
        <v>0</v>
      </c>
      <c r="DH118" s="4">
        <f ca="1">IF(CS118="",-1,COUNTIF(INDIRECT(DD118&amp;$CQ$10):INDIRECT(DD118&amp;CQ118),"Y"))</f>
        <v>-1</v>
      </c>
      <c r="DI118" s="4">
        <f ca="1">IF(CT118="",-1,COUNTIF(INDIRECT(DE118&amp;$CQ$10):INDIRECT(DE118&amp;CQ118),"Y"))</f>
        <v>-1</v>
      </c>
      <c r="DJ118" s="4">
        <f ca="1">IF(CU118="",-1,COUNTIF(INDIRECT(DF118&amp;$CQ$10):INDIRECT(DF118&amp;CQ118),"Y"))</f>
        <v>-1</v>
      </c>
      <c r="DK118" s="4">
        <f ca="1">IF(CV118="",-1,COUNTIF(INDIRECT(DG118&amp;$CQ$10):INDIRECT(DG118&amp;CQ118),"Y"))</f>
        <v>-1</v>
      </c>
      <c r="DP118" s="1">
        <f t="shared" ca="1" si="56"/>
        <v>4</v>
      </c>
      <c r="DQ118" s="75">
        <f t="shared" ca="1" si="57"/>
        <v>0</v>
      </c>
      <c r="DR118" s="4">
        <f t="shared" ca="1" si="58"/>
        <v>0</v>
      </c>
      <c r="DS118" s="1" t="str">
        <f t="shared" si="52"/>
        <v>F</v>
      </c>
    </row>
    <row r="119" spans="89:123">
      <c r="CK119" s="1">
        <f t="shared" si="49"/>
        <v>0</v>
      </c>
      <c r="CL119" s="1">
        <f t="shared" si="50"/>
        <v>0</v>
      </c>
      <c r="CM119" s="1">
        <v>-1000</v>
      </c>
      <c r="CN119" s="1">
        <v>-1000</v>
      </c>
      <c r="CO119" s="1">
        <v>-1000</v>
      </c>
      <c r="CW119" s="1">
        <f t="shared" si="74"/>
        <v>0</v>
      </c>
      <c r="DA119" s="1" t="str">
        <f t="shared" ca="1" si="55"/>
        <v>R</v>
      </c>
      <c r="DB119" s="1">
        <f t="shared" si="59"/>
        <v>0</v>
      </c>
      <c r="DH119" s="4">
        <f ca="1">IF(CS119="",-1,COUNTIF(INDIRECT(DD119&amp;$CQ$10):INDIRECT(DD119&amp;CQ119),"Y"))</f>
        <v>-1</v>
      </c>
      <c r="DI119" s="4">
        <f ca="1">IF(CT119="",-1,COUNTIF(INDIRECT(DE119&amp;$CQ$10):INDIRECT(DE119&amp;CQ119),"Y"))</f>
        <v>-1</v>
      </c>
      <c r="DJ119" s="4">
        <f ca="1">IF(CU119="",-1,COUNTIF(INDIRECT(DF119&amp;$CQ$10):INDIRECT(DF119&amp;CQ119),"Y"))</f>
        <v>-1</v>
      </c>
      <c r="DK119" s="4">
        <f ca="1">IF(CV119="",-1,COUNTIF(INDIRECT(DG119&amp;$CQ$10):INDIRECT(DG119&amp;CQ119),"Y"))</f>
        <v>-1</v>
      </c>
      <c r="DP119" s="1">
        <f t="shared" ca="1" si="56"/>
        <v>4</v>
      </c>
      <c r="DQ119" s="75">
        <f t="shared" ca="1" si="57"/>
        <v>0</v>
      </c>
      <c r="DR119" s="4">
        <f t="shared" ca="1" si="58"/>
        <v>0</v>
      </c>
      <c r="DS119" s="1" t="str">
        <f t="shared" si="52"/>
        <v>F</v>
      </c>
    </row>
    <row r="120" spans="89:123">
      <c r="CK120" s="1">
        <f t="shared" si="49"/>
        <v>0</v>
      </c>
      <c r="CL120" s="1">
        <f t="shared" si="50"/>
        <v>0</v>
      </c>
      <c r="CM120" s="1">
        <v>-1000</v>
      </c>
      <c r="CN120" s="1">
        <v>-1000</v>
      </c>
      <c r="CO120" s="1">
        <v>-1000</v>
      </c>
      <c r="CW120" s="1">
        <f t="shared" si="74"/>
        <v>0</v>
      </c>
      <c r="DA120" s="1" t="str">
        <f t="shared" ca="1" si="55"/>
        <v>R</v>
      </c>
      <c r="DB120" s="1">
        <f t="shared" si="59"/>
        <v>0</v>
      </c>
      <c r="DH120" s="4">
        <f ca="1">IF(CS120="",-1,COUNTIF(INDIRECT(DD120&amp;$CQ$10):INDIRECT(DD120&amp;CQ120),"Y"))</f>
        <v>-1</v>
      </c>
      <c r="DI120" s="4">
        <f ca="1">IF(CT120="",-1,COUNTIF(INDIRECT(DE120&amp;$CQ$10):INDIRECT(DE120&amp;CQ120),"Y"))</f>
        <v>-1</v>
      </c>
      <c r="DJ120" s="4">
        <f ca="1">IF(CU120="",-1,COUNTIF(INDIRECT(DF120&amp;$CQ$10):INDIRECT(DF120&amp;CQ120),"Y"))</f>
        <v>-1</v>
      </c>
      <c r="DK120" s="4">
        <f ca="1">IF(CV120="",-1,COUNTIF(INDIRECT(DG120&amp;$CQ$10):INDIRECT(DG120&amp;CQ120),"Y"))</f>
        <v>-1</v>
      </c>
      <c r="DP120" s="1">
        <f t="shared" ca="1" si="56"/>
        <v>4</v>
      </c>
      <c r="DQ120" s="75">
        <f t="shared" ca="1" si="57"/>
        <v>0</v>
      </c>
      <c r="DR120" s="4">
        <f t="shared" ca="1" si="58"/>
        <v>0</v>
      </c>
      <c r="DS120" s="1" t="str">
        <f t="shared" si="52"/>
        <v>F</v>
      </c>
    </row>
    <row r="121" spans="89:123">
      <c r="CK121" s="1">
        <f t="shared" si="49"/>
        <v>0</v>
      </c>
      <c r="CL121" s="1">
        <f t="shared" si="50"/>
        <v>0</v>
      </c>
      <c r="CM121" s="1">
        <v>-1000</v>
      </c>
      <c r="CN121" s="1">
        <v>-1000</v>
      </c>
      <c r="CO121" s="1">
        <v>-1000</v>
      </c>
      <c r="CW121" s="1">
        <f t="shared" si="74"/>
        <v>0</v>
      </c>
      <c r="DA121" s="1" t="str">
        <f t="shared" ca="1" si="55"/>
        <v>R</v>
      </c>
      <c r="DB121" s="1">
        <f t="shared" si="59"/>
        <v>0</v>
      </c>
      <c r="DH121" s="4">
        <f ca="1">IF(CS121="",-1,COUNTIF(INDIRECT(DD121&amp;$CQ$10):INDIRECT(DD121&amp;CQ121),"Y"))</f>
        <v>-1</v>
      </c>
      <c r="DI121" s="4">
        <f ca="1">IF(CT121="",-1,COUNTIF(INDIRECT(DE121&amp;$CQ$10):INDIRECT(DE121&amp;CQ121),"Y"))</f>
        <v>-1</v>
      </c>
      <c r="DJ121" s="4">
        <f ca="1">IF(CU121="",-1,COUNTIF(INDIRECT(DF121&amp;$CQ$10):INDIRECT(DF121&amp;CQ121),"Y"))</f>
        <v>-1</v>
      </c>
      <c r="DK121" s="4">
        <f ca="1">IF(CV121="",-1,COUNTIF(INDIRECT(DG121&amp;$CQ$10):INDIRECT(DG121&amp;CQ121),"Y"))</f>
        <v>-1</v>
      </c>
      <c r="DP121" s="1">
        <f t="shared" ca="1" si="56"/>
        <v>4</v>
      </c>
      <c r="DQ121" s="75">
        <f t="shared" ca="1" si="57"/>
        <v>0</v>
      </c>
      <c r="DR121" s="4">
        <f t="shared" ca="1" si="58"/>
        <v>0</v>
      </c>
      <c r="DS121" s="1" t="str">
        <f t="shared" si="52"/>
        <v>F</v>
      </c>
    </row>
    <row r="122" spans="89:123">
      <c r="CK122" s="1">
        <f t="shared" si="49"/>
        <v>0</v>
      </c>
      <c r="CL122" s="1">
        <f t="shared" si="50"/>
        <v>0</v>
      </c>
      <c r="CM122" s="1">
        <v>-1000</v>
      </c>
      <c r="CN122" s="1">
        <v>-1000</v>
      </c>
      <c r="CO122" s="1">
        <v>-1000</v>
      </c>
      <c r="CW122" s="1">
        <f t="shared" si="74"/>
        <v>0</v>
      </c>
      <c r="DA122" s="1" t="str">
        <f t="shared" ca="1" si="55"/>
        <v>R</v>
      </c>
      <c r="DB122" s="1">
        <f t="shared" si="59"/>
        <v>0</v>
      </c>
      <c r="DH122" s="4">
        <f ca="1">IF(CS122="",-1,COUNTIF(INDIRECT(DD122&amp;$CQ$10):INDIRECT(DD122&amp;CQ122),"Y"))</f>
        <v>-1</v>
      </c>
      <c r="DI122" s="4">
        <f ca="1">IF(CT122="",-1,COUNTIF(INDIRECT(DE122&amp;$CQ$10):INDIRECT(DE122&amp;CQ122),"Y"))</f>
        <v>-1</v>
      </c>
      <c r="DJ122" s="4">
        <f ca="1">IF(CU122="",-1,COUNTIF(INDIRECT(DF122&amp;$CQ$10):INDIRECT(DF122&amp;CQ122),"Y"))</f>
        <v>-1</v>
      </c>
      <c r="DK122" s="4">
        <f ca="1">IF(CV122="",-1,COUNTIF(INDIRECT(DG122&amp;$CQ$10):INDIRECT(DG122&amp;CQ122),"Y"))</f>
        <v>-1</v>
      </c>
      <c r="DP122" s="1">
        <f t="shared" ca="1" si="56"/>
        <v>4</v>
      </c>
      <c r="DQ122" s="75">
        <f t="shared" ca="1" si="57"/>
        <v>0</v>
      </c>
      <c r="DR122" s="4">
        <f t="shared" ca="1" si="58"/>
        <v>0</v>
      </c>
      <c r="DS122" s="1" t="str">
        <f t="shared" si="52"/>
        <v>F</v>
      </c>
    </row>
    <row r="123" spans="89:123">
      <c r="CK123" s="1">
        <f t="shared" si="49"/>
        <v>0</v>
      </c>
      <c r="CL123" s="1">
        <f t="shared" si="50"/>
        <v>0</v>
      </c>
      <c r="CM123" s="1">
        <v>-1000</v>
      </c>
      <c r="CN123" s="1">
        <v>-1000</v>
      </c>
      <c r="CO123" s="1">
        <v>-1000</v>
      </c>
      <c r="CW123" s="1">
        <f t="shared" si="74"/>
        <v>0</v>
      </c>
      <c r="DA123" s="1" t="str">
        <f t="shared" ca="1" si="55"/>
        <v>R</v>
      </c>
      <c r="DB123" s="1">
        <f t="shared" si="59"/>
        <v>0</v>
      </c>
      <c r="DH123" s="4">
        <f ca="1">IF(CS123="",-1,COUNTIF(INDIRECT(DD123&amp;$CQ$10):INDIRECT(DD123&amp;CQ123),"Y"))</f>
        <v>-1</v>
      </c>
      <c r="DI123" s="4">
        <f ca="1">IF(CT123="",-1,COUNTIF(INDIRECT(DE123&amp;$CQ$10):INDIRECT(DE123&amp;CQ123),"Y"))</f>
        <v>-1</v>
      </c>
      <c r="DJ123" s="4">
        <f ca="1">IF(CU123="",-1,COUNTIF(INDIRECT(DF123&amp;$CQ$10):INDIRECT(DF123&amp;CQ123),"Y"))</f>
        <v>-1</v>
      </c>
      <c r="DK123" s="4">
        <f ca="1">IF(CV123="",-1,COUNTIF(INDIRECT(DG123&amp;$CQ$10):INDIRECT(DG123&amp;CQ123),"Y"))</f>
        <v>-1</v>
      </c>
      <c r="DP123" s="1">
        <f t="shared" ca="1" si="56"/>
        <v>4</v>
      </c>
      <c r="DQ123" s="75">
        <f t="shared" ca="1" si="57"/>
        <v>0</v>
      </c>
      <c r="DR123" s="4">
        <f t="shared" ca="1" si="58"/>
        <v>0</v>
      </c>
      <c r="DS123" s="1" t="str">
        <f t="shared" si="52"/>
        <v>F</v>
      </c>
    </row>
    <row r="124" spans="89:123">
      <c r="CK124" s="1">
        <f t="shared" si="49"/>
        <v>0</v>
      </c>
      <c r="CL124" s="1">
        <f t="shared" si="50"/>
        <v>0</v>
      </c>
      <c r="CM124" s="1">
        <v>-1000</v>
      </c>
      <c r="CN124" s="1">
        <v>-1000</v>
      </c>
      <c r="CO124" s="1">
        <v>-1000</v>
      </c>
      <c r="CW124" s="1">
        <f t="shared" si="74"/>
        <v>0</v>
      </c>
      <c r="DA124" s="1" t="str">
        <f t="shared" ca="1" si="55"/>
        <v>R</v>
      </c>
      <c r="DB124" s="1">
        <f t="shared" si="59"/>
        <v>0</v>
      </c>
      <c r="DH124" s="4">
        <f ca="1">IF(CS124="",-1,COUNTIF(INDIRECT(DD124&amp;$CQ$10):INDIRECT(DD124&amp;CQ124),"Y"))</f>
        <v>-1</v>
      </c>
      <c r="DI124" s="4">
        <f ca="1">IF(CT124="",-1,COUNTIF(INDIRECT(DE124&amp;$CQ$10):INDIRECT(DE124&amp;CQ124),"Y"))</f>
        <v>-1</v>
      </c>
      <c r="DJ124" s="4">
        <f ca="1">IF(CU124="",-1,COUNTIF(INDIRECT(DF124&amp;$CQ$10):INDIRECT(DF124&amp;CQ124),"Y"))</f>
        <v>-1</v>
      </c>
      <c r="DK124" s="4">
        <f ca="1">IF(CV124="",-1,COUNTIF(INDIRECT(DG124&amp;$CQ$10):INDIRECT(DG124&amp;CQ124),"Y"))</f>
        <v>-1</v>
      </c>
      <c r="DP124" s="1">
        <f t="shared" ca="1" si="56"/>
        <v>4</v>
      </c>
      <c r="DQ124" s="75">
        <f t="shared" ca="1" si="57"/>
        <v>0</v>
      </c>
      <c r="DR124" s="4">
        <f t="shared" ca="1" si="58"/>
        <v>0</v>
      </c>
      <c r="DS124" s="1" t="str">
        <f t="shared" si="52"/>
        <v>F</v>
      </c>
    </row>
    <row r="125" spans="89:123">
      <c r="CK125" s="1">
        <f t="shared" si="49"/>
        <v>0</v>
      </c>
      <c r="CL125" s="1">
        <f t="shared" si="50"/>
        <v>0</v>
      </c>
      <c r="CM125" s="1">
        <v>-1000</v>
      </c>
      <c r="CN125" s="1">
        <v>-1000</v>
      </c>
      <c r="CO125" s="1">
        <v>-1000</v>
      </c>
      <c r="CW125" s="1">
        <f t="shared" si="74"/>
        <v>0</v>
      </c>
      <c r="DA125" s="1" t="str">
        <f t="shared" ca="1" si="55"/>
        <v>R</v>
      </c>
      <c r="DB125" s="1">
        <f t="shared" si="59"/>
        <v>0</v>
      </c>
      <c r="DH125" s="4">
        <f ca="1">IF(CS125="",-1,COUNTIF(INDIRECT(DD125&amp;$CQ$10):INDIRECT(DD125&amp;CQ125),"Y"))</f>
        <v>-1</v>
      </c>
      <c r="DI125" s="4">
        <f ca="1">IF(CT125="",-1,COUNTIF(INDIRECT(DE125&amp;$CQ$10):INDIRECT(DE125&amp;CQ125),"Y"))</f>
        <v>-1</v>
      </c>
      <c r="DJ125" s="4">
        <f ca="1">IF(CU125="",-1,COUNTIF(INDIRECT(DF125&amp;$CQ$10):INDIRECT(DF125&amp;CQ125),"Y"))</f>
        <v>-1</v>
      </c>
      <c r="DK125" s="4">
        <f ca="1">IF(CV125="",-1,COUNTIF(INDIRECT(DG125&amp;$CQ$10):INDIRECT(DG125&amp;CQ125),"Y"))</f>
        <v>-1</v>
      </c>
      <c r="DP125" s="1">
        <f t="shared" ca="1" si="56"/>
        <v>4</v>
      </c>
      <c r="DQ125" s="75">
        <f t="shared" ca="1" si="57"/>
        <v>0</v>
      </c>
      <c r="DR125" s="4">
        <f t="shared" ca="1" si="58"/>
        <v>0</v>
      </c>
      <c r="DS125" s="1" t="str">
        <f t="shared" si="52"/>
        <v>F</v>
      </c>
    </row>
    <row r="126" spans="89:123">
      <c r="CK126" s="1">
        <f t="shared" si="49"/>
        <v>0</v>
      </c>
      <c r="CL126" s="1">
        <f t="shared" si="50"/>
        <v>0</v>
      </c>
      <c r="CM126" s="1">
        <v>-1000</v>
      </c>
      <c r="CN126" s="1">
        <v>-1000</v>
      </c>
      <c r="CO126" s="1">
        <v>-1000</v>
      </c>
      <c r="CW126" s="1">
        <f t="shared" si="74"/>
        <v>0</v>
      </c>
      <c r="DA126" s="1" t="str">
        <f t="shared" ca="1" si="55"/>
        <v>R</v>
      </c>
      <c r="DB126" s="1">
        <f t="shared" si="59"/>
        <v>0</v>
      </c>
      <c r="DH126" s="4">
        <f ca="1">IF(CS126="",-1,COUNTIF(INDIRECT(DD126&amp;$CQ$10):INDIRECT(DD126&amp;CQ126),"Y"))</f>
        <v>-1</v>
      </c>
      <c r="DI126" s="4">
        <f ca="1">IF(CT126="",-1,COUNTIF(INDIRECT(DE126&amp;$CQ$10):INDIRECT(DE126&amp;CQ126),"Y"))</f>
        <v>-1</v>
      </c>
      <c r="DJ126" s="4">
        <f ca="1">IF(CU126="",-1,COUNTIF(INDIRECT(DF126&amp;$CQ$10):INDIRECT(DF126&amp;CQ126),"Y"))</f>
        <v>-1</v>
      </c>
      <c r="DK126" s="4">
        <f ca="1">IF(CV126="",-1,COUNTIF(INDIRECT(DG126&amp;$CQ$10):INDIRECT(DG126&amp;CQ126),"Y"))</f>
        <v>-1</v>
      </c>
      <c r="DP126" s="1">
        <f t="shared" ca="1" si="56"/>
        <v>4</v>
      </c>
      <c r="DQ126" s="75">
        <f t="shared" ca="1" si="57"/>
        <v>0</v>
      </c>
      <c r="DR126" s="4">
        <f t="shared" ca="1" si="58"/>
        <v>0</v>
      </c>
      <c r="DS126" s="1" t="str">
        <f t="shared" si="52"/>
        <v>F</v>
      </c>
    </row>
    <row r="127" spans="89:123">
      <c r="CK127" s="1">
        <f t="shared" si="49"/>
        <v>0</v>
      </c>
      <c r="CL127" s="1">
        <f t="shared" si="50"/>
        <v>0</v>
      </c>
      <c r="CM127" s="1">
        <v>-1000</v>
      </c>
      <c r="CN127" s="1">
        <v>-1000</v>
      </c>
      <c r="CO127" s="1">
        <v>-1000</v>
      </c>
      <c r="CW127" s="1">
        <f t="shared" si="74"/>
        <v>0</v>
      </c>
      <c r="DA127" s="1" t="str">
        <f t="shared" ca="1" si="55"/>
        <v>R</v>
      </c>
      <c r="DB127" s="1">
        <f t="shared" si="59"/>
        <v>0</v>
      </c>
      <c r="DH127" s="4">
        <f ca="1">IF(CS127="",-1,COUNTIF(INDIRECT(DD127&amp;$CQ$10):INDIRECT(DD127&amp;CQ127),"Y"))</f>
        <v>-1</v>
      </c>
      <c r="DI127" s="4">
        <f ca="1">IF(CT127="",-1,COUNTIF(INDIRECT(DE127&amp;$CQ$10):INDIRECT(DE127&amp;CQ127),"Y"))</f>
        <v>-1</v>
      </c>
      <c r="DJ127" s="4">
        <f ca="1">IF(CU127="",-1,COUNTIF(INDIRECT(DF127&amp;$CQ$10):INDIRECT(DF127&amp;CQ127),"Y"))</f>
        <v>-1</v>
      </c>
      <c r="DK127" s="4">
        <f ca="1">IF(CV127="",-1,COUNTIF(INDIRECT(DG127&amp;$CQ$10):INDIRECT(DG127&amp;CQ127),"Y"))</f>
        <v>-1</v>
      </c>
      <c r="DP127" s="1">
        <f t="shared" ca="1" si="56"/>
        <v>4</v>
      </c>
      <c r="DQ127" s="75">
        <f t="shared" ca="1" si="57"/>
        <v>0</v>
      </c>
      <c r="DR127" s="4">
        <f t="shared" ca="1" si="58"/>
        <v>0</v>
      </c>
      <c r="DS127" s="1" t="str">
        <f t="shared" si="52"/>
        <v>F</v>
      </c>
    </row>
    <row r="128" spans="89:123">
      <c r="CK128" s="1">
        <f t="shared" si="49"/>
        <v>0</v>
      </c>
      <c r="CL128" s="1">
        <f t="shared" si="50"/>
        <v>0</v>
      </c>
      <c r="CM128" s="1">
        <v>-1000</v>
      </c>
      <c r="CN128" s="1">
        <v>-1000</v>
      </c>
      <c r="CO128" s="1">
        <v>-1000</v>
      </c>
      <c r="DA128" s="1" t="str">
        <f t="shared" ca="1" si="55"/>
        <v>R</v>
      </c>
      <c r="DB128" s="1">
        <f t="shared" si="59"/>
        <v>0</v>
      </c>
      <c r="DH128" s="4">
        <f ca="1">IF(CS128="",-1,COUNTIF(INDIRECT(DD128&amp;$CQ$10):INDIRECT(DD128&amp;CQ128),"Y"))</f>
        <v>-1</v>
      </c>
      <c r="DI128" s="4">
        <f ca="1">IF(CT128="",-1,COUNTIF(INDIRECT(DE128&amp;$CQ$10):INDIRECT(DE128&amp;CQ128),"Y"))</f>
        <v>-1</v>
      </c>
      <c r="DJ128" s="4">
        <f ca="1">IF(CU128="",-1,COUNTIF(INDIRECT(DF128&amp;$CQ$10):INDIRECT(DF128&amp;CQ128),"Y"))</f>
        <v>-1</v>
      </c>
      <c r="DK128" s="4">
        <f ca="1">IF(CV128="",-1,COUNTIF(INDIRECT(DG128&amp;$CQ$10):INDIRECT(DG128&amp;CQ128),"Y"))</f>
        <v>-1</v>
      </c>
      <c r="DP128" s="1">
        <f t="shared" ca="1" si="56"/>
        <v>4</v>
      </c>
      <c r="DQ128" s="75">
        <f t="shared" ca="1" si="57"/>
        <v>0</v>
      </c>
      <c r="DR128" s="4">
        <f t="shared" ca="1" si="58"/>
        <v>0</v>
      </c>
      <c r="DS128" s="1" t="str">
        <f t="shared" si="52"/>
        <v>F</v>
      </c>
    </row>
    <row r="129" spans="89:123">
      <c r="CK129" s="1">
        <f t="shared" si="49"/>
        <v>0</v>
      </c>
      <c r="CL129" s="1">
        <f t="shared" si="50"/>
        <v>0</v>
      </c>
      <c r="CM129" s="1">
        <v>-1000</v>
      </c>
      <c r="CN129" s="1">
        <v>-1000</v>
      </c>
      <c r="CO129" s="1">
        <v>-1000</v>
      </c>
      <c r="DA129" s="1" t="str">
        <f t="shared" ca="1" si="55"/>
        <v>R</v>
      </c>
      <c r="DH129" s="4">
        <f ca="1">IF(CS129="",-1,COUNTIF(INDIRECT(DD129&amp;$CQ$10):INDIRECT(DD129&amp;CQ129),"Y"))</f>
        <v>-1</v>
      </c>
      <c r="DI129" s="4">
        <f ca="1">IF(CT129="",-1,COUNTIF(INDIRECT(DE129&amp;$CQ$10):INDIRECT(DE129&amp;CQ129),"Y"))</f>
        <v>-1</v>
      </c>
      <c r="DJ129" s="4">
        <f ca="1">IF(CU129="",-1,COUNTIF(INDIRECT(DF129&amp;$CQ$10):INDIRECT(DF129&amp;CQ129),"Y"))</f>
        <v>-1</v>
      </c>
      <c r="DK129" s="4">
        <f ca="1">IF(CV129="",-1,COUNTIF(INDIRECT(DG129&amp;$CQ$10):INDIRECT(DG129&amp;CQ129),"Y"))</f>
        <v>-1</v>
      </c>
      <c r="DP129" s="1">
        <f t="shared" ca="1" si="56"/>
        <v>4</v>
      </c>
      <c r="DQ129" s="75">
        <f t="shared" ca="1" si="57"/>
        <v>0</v>
      </c>
      <c r="DR129" s="4">
        <f t="shared" ca="1" si="58"/>
        <v>0</v>
      </c>
      <c r="DS129" s="1" t="str">
        <f t="shared" si="52"/>
        <v>F</v>
      </c>
    </row>
    <row r="130" spans="89:123">
      <c r="CK130" s="1">
        <f t="shared" si="49"/>
        <v>0</v>
      </c>
      <c r="CL130" s="1">
        <f t="shared" si="50"/>
        <v>0</v>
      </c>
      <c r="CM130" s="1">
        <v>-1000</v>
      </c>
      <c r="CN130" s="1">
        <v>-1000</v>
      </c>
      <c r="CO130" s="1">
        <v>-1000</v>
      </c>
      <c r="DA130" s="1" t="str">
        <f t="shared" ca="1" si="55"/>
        <v>R</v>
      </c>
      <c r="DH130" s="4">
        <f ca="1">IF(CS130="",-1,COUNTIF(INDIRECT(DD130&amp;$CQ$10):INDIRECT(DD130&amp;CQ130),"Y"))</f>
        <v>-1</v>
      </c>
      <c r="DI130" s="4">
        <f ca="1">IF(CT130="",-1,COUNTIF(INDIRECT(DE130&amp;$CQ$10):INDIRECT(DE130&amp;CQ130),"Y"))</f>
        <v>-1</v>
      </c>
      <c r="DJ130" s="4">
        <f ca="1">IF(CU130="",-1,COUNTIF(INDIRECT(DF130&amp;$CQ$10):INDIRECT(DF130&amp;CQ130),"Y"))</f>
        <v>-1</v>
      </c>
      <c r="DK130" s="4">
        <f ca="1">IF(CV130="",-1,COUNTIF(INDIRECT(DG130&amp;$CQ$10):INDIRECT(DG130&amp;CQ130),"Y"))</f>
        <v>-1</v>
      </c>
      <c r="DP130" s="1">
        <f t="shared" ca="1" si="56"/>
        <v>4</v>
      </c>
      <c r="DQ130" s="75">
        <f t="shared" ca="1" si="57"/>
        <v>0</v>
      </c>
      <c r="DR130" s="4">
        <f t="shared" ca="1" si="58"/>
        <v>0</v>
      </c>
      <c r="DS130" s="1" t="str">
        <f t="shared" si="52"/>
        <v>F</v>
      </c>
    </row>
    <row r="131" spans="89:123">
      <c r="CK131" s="1">
        <f t="shared" si="49"/>
        <v>0</v>
      </c>
      <c r="CL131" s="1">
        <f t="shared" si="50"/>
        <v>0</v>
      </c>
      <c r="CM131" s="1">
        <v>-1000</v>
      </c>
      <c r="CN131" s="1">
        <v>-1000</v>
      </c>
      <c r="CO131" s="1">
        <v>-1000</v>
      </c>
      <c r="DH131" s="4">
        <f ca="1">IF(CS131="",-1,COUNTIF(INDIRECT(DD131&amp;$CQ$10):INDIRECT(DD131&amp;CQ131),"Y"))</f>
        <v>-1</v>
      </c>
      <c r="DI131" s="4">
        <f ca="1">IF(CT131="",-1,COUNTIF(INDIRECT(DE131&amp;$CQ$10):INDIRECT(DE131&amp;CQ131),"Y"))</f>
        <v>-1</v>
      </c>
      <c r="DJ131" s="4">
        <f ca="1">IF(CU131="",-1,COUNTIF(INDIRECT(DF131&amp;$CQ$10):INDIRECT(DF131&amp;CQ131),"Y"))</f>
        <v>-1</v>
      </c>
      <c r="DK131" s="4">
        <f ca="1">IF(CV131="",-1,COUNTIF(INDIRECT(DG131&amp;$CQ$10):INDIRECT(DG131&amp;CQ131),"Y"))</f>
        <v>-1</v>
      </c>
      <c r="DP131" s="1">
        <f t="shared" ca="1" si="56"/>
        <v>4</v>
      </c>
      <c r="DQ131" s="75">
        <f t="shared" ca="1" si="57"/>
        <v>0</v>
      </c>
      <c r="DR131" s="4">
        <f t="shared" ca="1" si="58"/>
        <v>0</v>
      </c>
      <c r="DS131" s="1" t="str">
        <f t="shared" si="52"/>
        <v>F</v>
      </c>
    </row>
    <row r="132" spans="89:123">
      <c r="CK132" s="1">
        <f t="shared" si="49"/>
        <v>0</v>
      </c>
      <c r="CL132" s="1">
        <f t="shared" si="50"/>
        <v>0</v>
      </c>
      <c r="CM132" s="1">
        <v>-1000</v>
      </c>
      <c r="CN132" s="1">
        <v>-1000</v>
      </c>
      <c r="CO132" s="1">
        <v>-1000</v>
      </c>
      <c r="DH132" s="4">
        <f ca="1">IF(CS132="",-1,COUNTIF(INDIRECT(DD132&amp;$CQ$10):INDIRECT(DD132&amp;CQ132),"Y"))</f>
        <v>-1</v>
      </c>
      <c r="DI132" s="4">
        <f ca="1">IF(CT132="",-1,COUNTIF(INDIRECT(DE132&amp;$CQ$10):INDIRECT(DE132&amp;CQ132),"Y"))</f>
        <v>-1</v>
      </c>
      <c r="DJ132" s="4">
        <f ca="1">IF(CU132="",-1,COUNTIF(INDIRECT(DF132&amp;$CQ$10):INDIRECT(DF132&amp;CQ132),"Y"))</f>
        <v>-1</v>
      </c>
      <c r="DK132" s="4">
        <f ca="1">IF(CV132="",-1,COUNTIF(INDIRECT(DG132&amp;$CQ$10):INDIRECT(DG132&amp;CQ132),"Y"))</f>
        <v>-1</v>
      </c>
      <c r="DP132" s="1">
        <f t="shared" ca="1" si="56"/>
        <v>4</v>
      </c>
      <c r="DQ132" s="75">
        <f t="shared" ca="1" si="57"/>
        <v>0</v>
      </c>
      <c r="DR132" s="4">
        <f t="shared" ca="1" si="58"/>
        <v>0</v>
      </c>
      <c r="DS132" s="1" t="str">
        <f t="shared" si="52"/>
        <v>F</v>
      </c>
    </row>
    <row r="133" spans="89:123">
      <c r="CK133" s="1">
        <f t="shared" si="49"/>
        <v>0</v>
      </c>
      <c r="CL133" s="1">
        <f t="shared" si="50"/>
        <v>0</v>
      </c>
      <c r="CM133" s="1">
        <v>-1000</v>
      </c>
      <c r="CN133" s="1">
        <v>-1000</v>
      </c>
      <c r="CO133" s="1">
        <v>-1000</v>
      </c>
      <c r="DH133" s="4">
        <f ca="1">IF(CS133="",-1,COUNTIF(INDIRECT(DD133&amp;$CQ$10):INDIRECT(DD133&amp;CQ133),"Y"))</f>
        <v>-1</v>
      </c>
      <c r="DI133" s="4">
        <f ca="1">IF(CT133="",-1,COUNTIF(INDIRECT(DE133&amp;$CQ$10):INDIRECT(DE133&amp;CQ133),"Y"))</f>
        <v>-1</v>
      </c>
      <c r="DJ133" s="4">
        <f ca="1">IF(CU133="",-1,COUNTIF(INDIRECT(DF133&amp;$CQ$10):INDIRECT(DF133&amp;CQ133),"Y"))</f>
        <v>-1</v>
      </c>
      <c r="DK133" s="4">
        <f ca="1">IF(CV133="",-1,COUNTIF(INDIRECT(DG133&amp;$CQ$10):INDIRECT(DG133&amp;CQ133),"Y"))</f>
        <v>-1</v>
      </c>
      <c r="DP133" s="1">
        <f t="shared" ca="1" si="56"/>
        <v>4</v>
      </c>
      <c r="DQ133" s="75">
        <f t="shared" ca="1" si="57"/>
        <v>0</v>
      </c>
      <c r="DR133" s="4">
        <f t="shared" ca="1" si="58"/>
        <v>0</v>
      </c>
      <c r="DS133" s="1" t="str">
        <f t="shared" si="52"/>
        <v>F</v>
      </c>
    </row>
    <row r="1048532" spans="2:76">
      <c r="B1048532" s="11"/>
      <c r="L1048532" s="11"/>
      <c r="V1048532" s="11"/>
      <c r="AT1048532" s="11"/>
      <c r="BD1048532" s="11"/>
      <c r="BN1048532" s="11"/>
      <c r="BX1048532" s="11"/>
    </row>
  </sheetData>
  <mergeCells count="17">
    <mergeCell ref="DD4:DG4"/>
    <mergeCell ref="DH4:DK4"/>
    <mergeCell ref="DL4:DO4"/>
    <mergeCell ref="CI2:CU2"/>
    <mergeCell ref="CS4:CV4"/>
    <mergeCell ref="B1:BU2"/>
    <mergeCell ref="CW4:CZ4"/>
    <mergeCell ref="A110:CJ110"/>
    <mergeCell ref="B3:I3"/>
    <mergeCell ref="AH3:AH4"/>
    <mergeCell ref="L3:S3"/>
    <mergeCell ref="V3:AC3"/>
    <mergeCell ref="AT3:BA3"/>
    <mergeCell ref="BD3:BK3"/>
    <mergeCell ref="BN3:BU3"/>
    <mergeCell ref="BX3:CE3"/>
    <mergeCell ref="AJ3:AP3"/>
  </mergeCells>
  <phoneticPr fontId="2" type="noConversion"/>
  <conditionalFormatting sqref="F10:F109">
    <cfRule type="cellIs" dxfId="112" priority="139" operator="equal">
      <formula>"N"</formula>
    </cfRule>
    <cfRule type="cellIs" dxfId="111" priority="138" operator="equal">
      <formula>"Y"</formula>
    </cfRule>
  </conditionalFormatting>
  <conditionalFormatting sqref="G10:G109">
    <cfRule type="containsBlanks" priority="144">
      <formula>LEN(TRIM(G10))=0</formula>
    </cfRule>
    <cfRule type="cellIs" dxfId="110" priority="145" operator="equal">
      <formula>""""""</formula>
    </cfRule>
    <cfRule type="cellIs" dxfId="109" priority="148" operator="between">
      <formula>-2</formula>
      <formula>2</formula>
    </cfRule>
    <cfRule type="containsBlanks" dxfId="108" priority="143">
      <formula>LEN(TRIM(G10))=0</formula>
    </cfRule>
    <cfRule type="cellIs" dxfId="107" priority="146" operator="greaterThan">
      <formula>2</formula>
    </cfRule>
    <cfRule type="cellIs" dxfId="106" priority="147" operator="lessThan">
      <formula>-2</formula>
    </cfRule>
  </conditionalFormatting>
  <conditionalFormatting sqref="P10:P109">
    <cfRule type="cellIs" dxfId="105" priority="131" operator="equal">
      <formula>"N"</formula>
    </cfRule>
    <cfRule type="cellIs" dxfId="104" priority="130" operator="equal">
      <formula>"Y"</formula>
    </cfRule>
  </conditionalFormatting>
  <conditionalFormatting sqref="Q10:Q109">
    <cfRule type="containsBlanks" dxfId="103" priority="132">
      <formula>LEN(TRIM(Q10))=0</formula>
    </cfRule>
    <cfRule type="cellIs" dxfId="102" priority="136" operator="lessThan">
      <formula>-2</formula>
    </cfRule>
    <cfRule type="cellIs" dxfId="101" priority="135" operator="greaterThan">
      <formula>2</formula>
    </cfRule>
    <cfRule type="cellIs" dxfId="100" priority="134" operator="equal">
      <formula>""""""</formula>
    </cfRule>
    <cfRule type="containsBlanks" priority="133">
      <formula>LEN(TRIM(Q10))=0</formula>
    </cfRule>
    <cfRule type="cellIs" dxfId="99" priority="137" operator="between">
      <formula>-2</formula>
      <formula>2</formula>
    </cfRule>
  </conditionalFormatting>
  <conditionalFormatting sqref="Z10:Z109">
    <cfRule type="cellIs" dxfId="98" priority="31" operator="equal">
      <formula>"Y"</formula>
    </cfRule>
    <cfRule type="cellIs" dxfId="97" priority="32" operator="equal">
      <formula>"N"</formula>
    </cfRule>
  </conditionalFormatting>
  <conditionalFormatting sqref="AA10:AA109">
    <cfRule type="containsBlanks" dxfId="96" priority="33">
      <formula>LEN(TRIM(AA10))=0</formula>
    </cfRule>
    <cfRule type="containsBlanks" priority="34">
      <formula>LEN(TRIM(AA10))=0</formula>
    </cfRule>
    <cfRule type="cellIs" dxfId="95" priority="35" operator="equal">
      <formula>""""""</formula>
    </cfRule>
    <cfRule type="cellIs" dxfId="94" priority="36" operator="greaterThan">
      <formula>2</formula>
    </cfRule>
    <cfRule type="cellIs" dxfId="93" priority="37" operator="lessThan">
      <formula>-2</formula>
    </cfRule>
    <cfRule type="cellIs" dxfId="92" priority="38" operator="between">
      <formula>-2</formula>
      <formula>2</formula>
    </cfRule>
  </conditionalFormatting>
  <conditionalFormatting sqref="AH1:AH1048576">
    <cfRule type="cellIs" dxfId="91" priority="2" operator="equal">
      <formula>"P"</formula>
    </cfRule>
    <cfRule type="cellIs" dxfId="90" priority="3" operator="equal">
      <formula>"P"</formula>
    </cfRule>
    <cfRule type="cellIs" dxfId="89" priority="1" operator="equal">
      <formula>"B"</formula>
    </cfRule>
  </conditionalFormatting>
  <conditionalFormatting sqref="AI5:AQ9">
    <cfRule type="cellIs" dxfId="88" priority="4" operator="equal">
      <formula>"B"</formula>
    </cfRule>
    <cfRule type="cellIs" dxfId="87" priority="5" operator="equal">
      <formula>"P"</formula>
    </cfRule>
    <cfRule type="cellIs" dxfId="86" priority="6" operator="equal">
      <formula>"P"</formula>
    </cfRule>
  </conditionalFormatting>
  <conditionalFormatting sqref="AN10:AN109">
    <cfRule type="cellIs" dxfId="85" priority="11" operator="equal">
      <formula>"Y"</formula>
    </cfRule>
    <cfRule type="cellIs" dxfId="84" priority="12" operator="equal">
      <formula>"N"</formula>
    </cfRule>
  </conditionalFormatting>
  <conditionalFormatting sqref="AO10:AO109">
    <cfRule type="containsBlanks" dxfId="83" priority="13">
      <formula>LEN(TRIM(AO10))=0</formula>
    </cfRule>
    <cfRule type="containsBlanks" priority="14">
      <formula>LEN(TRIM(AO10))=0</formula>
    </cfRule>
    <cfRule type="cellIs" dxfId="82" priority="15" operator="equal">
      <formula>""""""</formula>
    </cfRule>
    <cfRule type="cellIs" dxfId="81" priority="16" operator="greaterThan">
      <formula>2</formula>
    </cfRule>
    <cfRule type="cellIs" dxfId="80" priority="17" operator="lessThan">
      <formula>-2</formula>
    </cfRule>
    <cfRule type="cellIs" dxfId="79" priority="18" operator="between">
      <formula>-2</formula>
      <formula>2</formula>
    </cfRule>
  </conditionalFormatting>
  <conditionalFormatting sqref="AP10:AP109">
    <cfRule type="expression" dxfId="78" priority="10">
      <formula>DE10="GGR"</formula>
    </cfRule>
    <cfRule type="expression" dxfId="77" priority="7">
      <formula>DE10="G"</formula>
    </cfRule>
    <cfRule type="expression" dxfId="76" priority="8">
      <formula>DE10="GRR"</formula>
    </cfRule>
    <cfRule type="expression" dxfId="75" priority="9">
      <formula>DE10="R"</formula>
    </cfRule>
  </conditionalFormatting>
  <conditionalFormatting sqref="AQ10:AQ109">
    <cfRule type="cellIs" dxfId="74" priority="151" operator="equal">
      <formula>"P"</formula>
    </cfRule>
    <cfRule type="cellIs" dxfId="73" priority="149" operator="equal">
      <formula>"B"</formula>
    </cfRule>
    <cfRule type="cellIs" dxfId="72" priority="150" operator="equal">
      <formula>"P"</formula>
    </cfRule>
  </conditionalFormatting>
  <conditionalFormatting sqref="AX10:AX109">
    <cfRule type="cellIs" dxfId="71" priority="98" operator="equal">
      <formula>"Y"</formula>
    </cfRule>
    <cfRule type="cellIs" dxfId="70" priority="99" operator="equal">
      <formula>"N"</formula>
    </cfRule>
  </conditionalFormatting>
  <conditionalFormatting sqref="AY10:AY109">
    <cfRule type="containsBlanks" priority="101">
      <formula>LEN(TRIM(AY10))=0</formula>
    </cfRule>
    <cfRule type="cellIs" dxfId="69" priority="102" operator="equal">
      <formula>""""""</formula>
    </cfRule>
    <cfRule type="cellIs" dxfId="68" priority="103" operator="greaterThan">
      <formula>2</formula>
    </cfRule>
    <cfRule type="cellIs" dxfId="67" priority="104" operator="lessThan">
      <formula>-2</formula>
    </cfRule>
    <cfRule type="cellIs" dxfId="66" priority="105" operator="between">
      <formula>-2</formula>
      <formula>2</formula>
    </cfRule>
    <cfRule type="containsBlanks" dxfId="65" priority="100">
      <formula>LEN(TRIM(AY10))=0</formula>
    </cfRule>
  </conditionalFormatting>
  <conditionalFormatting sqref="BH10:BH109">
    <cfRule type="cellIs" dxfId="64" priority="91" operator="equal">
      <formula>"N"</formula>
    </cfRule>
    <cfRule type="cellIs" dxfId="63" priority="90" operator="equal">
      <formula>"Y"</formula>
    </cfRule>
  </conditionalFormatting>
  <conditionalFormatting sqref="BI10:BI109">
    <cfRule type="containsBlanks" dxfId="62" priority="92">
      <formula>LEN(TRIM(BI10))=0</formula>
    </cfRule>
    <cfRule type="containsBlanks" priority="93">
      <formula>LEN(TRIM(BI10))=0</formula>
    </cfRule>
    <cfRule type="cellIs" dxfId="61" priority="94" operator="equal">
      <formula>""""""</formula>
    </cfRule>
    <cfRule type="cellIs" dxfId="60" priority="96" operator="lessThan">
      <formula>-2</formula>
    </cfRule>
    <cfRule type="cellIs" dxfId="59" priority="95" operator="greaterThan">
      <formula>2</formula>
    </cfRule>
    <cfRule type="cellIs" dxfId="58" priority="97" operator="between">
      <formula>-2</formula>
      <formula>2</formula>
    </cfRule>
  </conditionalFormatting>
  <conditionalFormatting sqref="BR10:BR109">
    <cfRule type="cellIs" dxfId="57" priority="83" operator="equal">
      <formula>"N"</formula>
    </cfRule>
    <cfRule type="cellIs" dxfId="56" priority="82" operator="equal">
      <formula>"Y"</formula>
    </cfRule>
  </conditionalFormatting>
  <conditionalFormatting sqref="BS10:BS109">
    <cfRule type="cellIs" dxfId="55" priority="86" operator="equal">
      <formula>""""""</formula>
    </cfRule>
    <cfRule type="cellIs" dxfId="54" priority="87" operator="greaterThan">
      <formula>2</formula>
    </cfRule>
    <cfRule type="cellIs" dxfId="53" priority="88" operator="lessThan">
      <formula>-2</formula>
    </cfRule>
    <cfRule type="cellIs" dxfId="52" priority="89" operator="between">
      <formula>-2</formula>
      <formula>2</formula>
    </cfRule>
    <cfRule type="containsBlanks" priority="85">
      <formula>LEN(TRIM(BS10))=0</formula>
    </cfRule>
    <cfRule type="containsBlanks" dxfId="51" priority="84">
      <formula>LEN(TRIM(BS10))=0</formula>
    </cfRule>
  </conditionalFormatting>
  <conditionalFormatting sqref="CB10:CB109">
    <cfRule type="cellIs" dxfId="50" priority="20" operator="equal">
      <formula>"N"</formula>
    </cfRule>
    <cfRule type="cellIs" dxfId="49" priority="19" operator="equal">
      <formula>"Y"</formula>
    </cfRule>
  </conditionalFormatting>
  <conditionalFormatting sqref="CC10:CC109">
    <cfRule type="cellIs" dxfId="48" priority="26" operator="between">
      <formula>-2</formula>
      <formula>2</formula>
    </cfRule>
    <cfRule type="cellIs" dxfId="47" priority="25" operator="lessThan">
      <formula>-2</formula>
    </cfRule>
    <cfRule type="cellIs" dxfId="46" priority="24" operator="greaterThan">
      <formula>2</formula>
    </cfRule>
    <cfRule type="cellIs" dxfId="45" priority="23" operator="equal">
      <formula>""""""</formula>
    </cfRule>
    <cfRule type="containsBlanks" priority="22">
      <formula>LEN(TRIM(CC10))=0</formula>
    </cfRule>
    <cfRule type="containsBlanks" dxfId="44" priority="21">
      <formula>LEN(TRIM(CC10))=0</formula>
    </cfRule>
  </conditionalFormatting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CDCE21E-4097-4932-9D09-9755F388A409}">
          <x14:formula1>
            <xm:f>General!$AA$1:$AA$3</xm:f>
          </x14:formula1>
          <xm:sqref>AH5:AH109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AA254"/>
  <sheetViews>
    <sheetView workbookViewId="0">
      <selection activeCell="AQ18" sqref="AQ18"/>
    </sheetView>
  </sheetViews>
  <sheetFormatPr defaultColWidth="8.85546875" defaultRowHeight="15"/>
  <cols>
    <col min="1" max="1" width="12.85546875" style="1" customWidth="1"/>
    <col min="2" max="3" width="5.140625" style="1" customWidth="1"/>
    <col min="4" max="5" width="9.140625" style="1"/>
    <col min="6" max="6" width="12.7109375" style="1" customWidth="1"/>
    <col min="7" max="7" width="9.140625" style="1"/>
    <col min="10" max="10" width="9.140625" style="114"/>
  </cols>
  <sheetData>
    <row r="1" spans="1:27">
      <c r="A1" s="1" t="s">
        <v>18</v>
      </c>
      <c r="B1" s="1" t="s">
        <v>12</v>
      </c>
      <c r="C1" s="1" t="s">
        <v>19</v>
      </c>
      <c r="D1" s="1" t="s">
        <v>20</v>
      </c>
      <c r="F1" s="1" t="s">
        <v>10</v>
      </c>
      <c r="G1" s="1">
        <v>1</v>
      </c>
      <c r="I1" s="1" t="s">
        <v>165</v>
      </c>
      <c r="J1" s="1">
        <v>1</v>
      </c>
      <c r="L1" t="s">
        <v>6</v>
      </c>
      <c r="M1" t="s">
        <v>295</v>
      </c>
      <c r="O1" t="s">
        <v>6</v>
      </c>
      <c r="P1" t="s">
        <v>324</v>
      </c>
      <c r="R1" t="s">
        <v>6</v>
      </c>
      <c r="S1" t="s">
        <v>325</v>
      </c>
      <c r="U1" t="s">
        <v>6</v>
      </c>
      <c r="V1" t="s">
        <v>324</v>
      </c>
      <c r="X1" t="s">
        <v>6</v>
      </c>
      <c r="Y1" t="s">
        <v>631</v>
      </c>
    </row>
    <row r="2" spans="1:27">
      <c r="A2" s="1" t="s">
        <v>6</v>
      </c>
      <c r="B2" s="1" t="s">
        <v>9</v>
      </c>
      <c r="C2" s="1" t="str">
        <f>A2&amp;B2</f>
        <v>BL</v>
      </c>
      <c r="D2" s="1" t="s">
        <v>21</v>
      </c>
      <c r="F2" s="1" t="s">
        <v>9</v>
      </c>
      <c r="G2" s="1">
        <v>-1</v>
      </c>
      <c r="I2" s="1" t="s">
        <v>166</v>
      </c>
      <c r="J2" s="1">
        <v>-1</v>
      </c>
      <c r="L2" t="s">
        <v>9</v>
      </c>
      <c r="M2" t="s">
        <v>309</v>
      </c>
      <c r="O2" t="s">
        <v>9</v>
      </c>
      <c r="P2" t="s">
        <v>328</v>
      </c>
      <c r="R2" t="s">
        <v>9</v>
      </c>
      <c r="S2" t="s">
        <v>5</v>
      </c>
      <c r="U2" t="s">
        <v>9</v>
      </c>
      <c r="V2" t="s">
        <v>328</v>
      </c>
      <c r="X2" t="s">
        <v>9</v>
      </c>
      <c r="Y2" t="s">
        <v>303</v>
      </c>
      <c r="AA2" t="s">
        <v>5</v>
      </c>
    </row>
    <row r="3" spans="1:27">
      <c r="A3" s="1" t="s">
        <v>21</v>
      </c>
      <c r="B3" s="1" t="s">
        <v>9</v>
      </c>
      <c r="C3" s="1" t="str">
        <f t="shared" ref="C3:C54" si="0">A3&amp;B3</f>
        <v>F2L</v>
      </c>
      <c r="D3" s="1" t="s">
        <v>22</v>
      </c>
      <c r="F3" s="1" t="s">
        <v>37</v>
      </c>
      <c r="G3" s="1">
        <v>-3</v>
      </c>
      <c r="I3" s="1" t="s">
        <v>180</v>
      </c>
      <c r="J3" s="1">
        <v>-3</v>
      </c>
      <c r="L3" t="s">
        <v>333</v>
      </c>
      <c r="M3" t="s">
        <v>10</v>
      </c>
      <c r="O3" t="s">
        <v>333</v>
      </c>
      <c r="P3" t="s">
        <v>329</v>
      </c>
      <c r="R3" t="s">
        <v>333</v>
      </c>
      <c r="S3" t="s">
        <v>288</v>
      </c>
      <c r="U3" t="s">
        <v>333</v>
      </c>
      <c r="V3" t="s">
        <v>329</v>
      </c>
      <c r="X3" t="s">
        <v>333</v>
      </c>
      <c r="Y3" t="s">
        <v>632</v>
      </c>
      <c r="AA3" t="s">
        <v>6</v>
      </c>
    </row>
    <row r="4" spans="1:27">
      <c r="A4" s="1" t="s">
        <v>22</v>
      </c>
      <c r="B4" s="1" t="s">
        <v>9</v>
      </c>
      <c r="C4" s="1" t="str">
        <f t="shared" si="0"/>
        <v>F3L</v>
      </c>
      <c r="D4" s="1" t="s">
        <v>340</v>
      </c>
      <c r="F4" s="1" t="s">
        <v>61</v>
      </c>
      <c r="G4" s="1">
        <v>1</v>
      </c>
      <c r="I4" s="1" t="s">
        <v>179</v>
      </c>
      <c r="J4" s="1">
        <v>1</v>
      </c>
      <c r="L4" t="s">
        <v>334</v>
      </c>
      <c r="M4" t="s">
        <v>289</v>
      </c>
      <c r="O4" t="s">
        <v>334</v>
      </c>
      <c r="P4" t="s">
        <v>330</v>
      </c>
      <c r="R4" t="s">
        <v>334</v>
      </c>
      <c r="S4" t="s">
        <v>336</v>
      </c>
      <c r="U4" t="s">
        <v>334</v>
      </c>
      <c r="V4" t="s">
        <v>330</v>
      </c>
      <c r="X4" t="s">
        <v>334</v>
      </c>
      <c r="Y4" t="s">
        <v>633</v>
      </c>
    </row>
    <row r="5" spans="1:27">
      <c r="A5" s="1" t="s">
        <v>340</v>
      </c>
      <c r="B5" s="1" t="s">
        <v>9</v>
      </c>
      <c r="C5" s="1" t="str">
        <f t="shared" si="0"/>
        <v>XF2L</v>
      </c>
      <c r="D5" s="1" t="s">
        <v>341</v>
      </c>
      <c r="F5" s="1" t="s">
        <v>60</v>
      </c>
      <c r="G5" s="1">
        <v>-1</v>
      </c>
      <c r="I5" s="1" t="s">
        <v>178</v>
      </c>
      <c r="J5" s="1">
        <v>-1</v>
      </c>
      <c r="L5" t="s">
        <v>335</v>
      </c>
      <c r="M5" t="s">
        <v>301</v>
      </c>
      <c r="O5" t="s">
        <v>335</v>
      </c>
      <c r="P5" t="s">
        <v>331</v>
      </c>
      <c r="R5" t="s">
        <v>335</v>
      </c>
      <c r="S5" t="s">
        <v>296</v>
      </c>
      <c r="U5" t="s">
        <v>335</v>
      </c>
      <c r="V5" t="s">
        <v>331</v>
      </c>
      <c r="X5" t="s">
        <v>335</v>
      </c>
      <c r="Y5" t="s">
        <v>634</v>
      </c>
    </row>
    <row r="6" spans="1:27">
      <c r="A6" s="1" t="s">
        <v>341</v>
      </c>
      <c r="B6" s="1" t="s">
        <v>9</v>
      </c>
      <c r="C6" s="1" t="str">
        <f t="shared" si="0"/>
        <v>XBL</v>
      </c>
      <c r="D6" s="1" t="s">
        <v>6</v>
      </c>
      <c r="F6" s="1" t="s">
        <v>62</v>
      </c>
      <c r="G6" s="1">
        <v>3</v>
      </c>
      <c r="I6" s="1" t="s">
        <v>168</v>
      </c>
      <c r="J6" s="1">
        <v>3</v>
      </c>
      <c r="L6" t="s">
        <v>297</v>
      </c>
      <c r="M6" t="s">
        <v>338</v>
      </c>
      <c r="O6" t="s">
        <v>297</v>
      </c>
      <c r="P6" t="s">
        <v>332</v>
      </c>
      <c r="R6" t="s">
        <v>297</v>
      </c>
      <c r="S6" t="s">
        <v>337</v>
      </c>
      <c r="U6" t="s">
        <v>297</v>
      </c>
      <c r="V6" t="s">
        <v>332</v>
      </c>
      <c r="X6" t="s">
        <v>297</v>
      </c>
      <c r="Y6" t="s">
        <v>635</v>
      </c>
    </row>
    <row r="7" spans="1:27">
      <c r="A7" s="1" t="s">
        <v>21</v>
      </c>
      <c r="B7" s="1" t="s">
        <v>10</v>
      </c>
      <c r="C7" s="1" t="str">
        <f t="shared" si="0"/>
        <v>F2W</v>
      </c>
      <c r="D7" s="1" t="s">
        <v>6</v>
      </c>
      <c r="F7" s="1" t="s">
        <v>52</v>
      </c>
      <c r="G7" s="1">
        <v>-6</v>
      </c>
      <c r="I7" s="1" t="s">
        <v>171</v>
      </c>
      <c r="J7" s="1">
        <v>-6</v>
      </c>
      <c r="L7" t="s">
        <v>345</v>
      </c>
      <c r="M7" t="s">
        <v>346</v>
      </c>
      <c r="O7" t="s">
        <v>345</v>
      </c>
      <c r="P7" t="s">
        <v>344</v>
      </c>
      <c r="R7" t="s">
        <v>345</v>
      </c>
      <c r="S7" t="s">
        <v>347</v>
      </c>
      <c r="U7" t="s">
        <v>345</v>
      </c>
      <c r="V7" t="s">
        <v>344</v>
      </c>
      <c r="X7" t="s">
        <v>345</v>
      </c>
      <c r="Y7" t="s">
        <v>304</v>
      </c>
    </row>
    <row r="8" spans="1:27">
      <c r="A8" s="1" t="s">
        <v>22</v>
      </c>
      <c r="B8" s="1" t="s">
        <v>10</v>
      </c>
      <c r="C8" s="1" t="str">
        <f t="shared" si="0"/>
        <v>F3W</v>
      </c>
      <c r="D8" s="1" t="s">
        <v>21</v>
      </c>
      <c r="F8" s="1" t="s">
        <v>59</v>
      </c>
      <c r="G8" s="1">
        <v>1</v>
      </c>
      <c r="I8" s="1" t="s">
        <v>177</v>
      </c>
      <c r="J8" s="1">
        <v>1</v>
      </c>
      <c r="L8" s="20"/>
      <c r="O8" s="20"/>
    </row>
    <row r="9" spans="1:27">
      <c r="A9" s="1" t="s">
        <v>340</v>
      </c>
      <c r="B9" s="1" t="s">
        <v>10</v>
      </c>
      <c r="C9" s="1" t="str">
        <f t="shared" si="0"/>
        <v>XF2W</v>
      </c>
      <c r="D9" s="1" t="s">
        <v>22</v>
      </c>
      <c r="F9" s="1" t="s">
        <v>55</v>
      </c>
      <c r="G9" s="1">
        <v>-1</v>
      </c>
      <c r="I9" s="1" t="s">
        <v>173</v>
      </c>
      <c r="J9" s="1">
        <v>-1</v>
      </c>
      <c r="L9" s="20"/>
      <c r="O9" s="20"/>
    </row>
    <row r="10" spans="1:27">
      <c r="A10" s="1" t="s">
        <v>341</v>
      </c>
      <c r="B10" s="1" t="s">
        <v>10</v>
      </c>
      <c r="C10" s="1" t="str">
        <f t="shared" si="0"/>
        <v>XBW</v>
      </c>
      <c r="D10" s="1" t="s">
        <v>340</v>
      </c>
      <c r="F10" s="1" t="s">
        <v>57</v>
      </c>
      <c r="G10" s="1">
        <v>3</v>
      </c>
      <c r="I10" s="1" t="s">
        <v>175</v>
      </c>
      <c r="J10" s="1">
        <v>3</v>
      </c>
      <c r="L10" s="20"/>
      <c r="O10" s="20"/>
    </row>
    <row r="11" spans="1:27">
      <c r="A11" s="1" t="s">
        <v>6</v>
      </c>
      <c r="B11" s="1" t="s">
        <v>10</v>
      </c>
      <c r="C11" s="1" t="str">
        <f t="shared" si="0"/>
        <v>BW</v>
      </c>
      <c r="D11" s="1" t="s">
        <v>29</v>
      </c>
      <c r="F11" s="1" t="s">
        <v>54</v>
      </c>
      <c r="G11" s="1">
        <v>-3</v>
      </c>
      <c r="I11" s="1" t="s">
        <v>172</v>
      </c>
      <c r="J11" s="1">
        <v>-3</v>
      </c>
      <c r="L11" s="20"/>
    </row>
    <row r="12" spans="1:27">
      <c r="A12" s="1" t="s">
        <v>29</v>
      </c>
      <c r="B12" s="1" t="s">
        <v>10</v>
      </c>
      <c r="C12" s="1" t="str">
        <f t="shared" si="0"/>
        <v>L4W</v>
      </c>
      <c r="D12" s="1" t="s">
        <v>28</v>
      </c>
      <c r="F12" s="1" t="s">
        <v>58</v>
      </c>
      <c r="G12" s="1">
        <v>1</v>
      </c>
      <c r="I12" s="1" t="s">
        <v>176</v>
      </c>
      <c r="J12" s="1">
        <v>1</v>
      </c>
      <c r="L12" s="20"/>
    </row>
    <row r="13" spans="1:27">
      <c r="A13" s="1" t="s">
        <v>28</v>
      </c>
      <c r="B13" s="1" t="s">
        <v>10</v>
      </c>
      <c r="C13" s="1" t="str">
        <f t="shared" si="0"/>
        <v>L3W</v>
      </c>
      <c r="D13" s="1" t="s">
        <v>17</v>
      </c>
      <c r="F13" s="1" t="s">
        <v>53</v>
      </c>
      <c r="G13" s="1">
        <v>-1</v>
      </c>
      <c r="I13" s="1" t="s">
        <v>174</v>
      </c>
      <c r="J13" s="1">
        <v>-1</v>
      </c>
      <c r="L13" s="20"/>
    </row>
    <row r="14" spans="1:27">
      <c r="A14" s="1" t="s">
        <v>17</v>
      </c>
      <c r="B14" s="1" t="s">
        <v>10</v>
      </c>
      <c r="C14" s="1" t="str">
        <f t="shared" si="0"/>
        <v>L5W</v>
      </c>
      <c r="D14" s="1" t="s">
        <v>13</v>
      </c>
      <c r="F14" s="1" t="s">
        <v>56</v>
      </c>
      <c r="G14" s="1">
        <v>6</v>
      </c>
      <c r="I14" s="1" t="s">
        <v>167</v>
      </c>
      <c r="J14" s="1">
        <v>6</v>
      </c>
      <c r="L14" s="20"/>
    </row>
    <row r="15" spans="1:27">
      <c r="A15" s="1" t="s">
        <v>13</v>
      </c>
      <c r="B15" s="1" t="s">
        <v>10</v>
      </c>
      <c r="C15" s="1" t="str">
        <f t="shared" si="0"/>
        <v>L2W</v>
      </c>
      <c r="D15" s="1" t="s">
        <v>29</v>
      </c>
      <c r="F15" s="1" t="s">
        <v>64</v>
      </c>
      <c r="G15" s="1">
        <v>-6</v>
      </c>
      <c r="I15" s="1" t="s">
        <v>181</v>
      </c>
      <c r="J15" s="1">
        <v>-6</v>
      </c>
      <c r="L15" s="20"/>
    </row>
    <row r="16" spans="1:27">
      <c r="A16" s="1" t="s">
        <v>29</v>
      </c>
      <c r="B16" s="1" t="s">
        <v>9</v>
      </c>
      <c r="C16" s="1" t="str">
        <f t="shared" si="0"/>
        <v>L4L</v>
      </c>
      <c r="D16" s="1" t="s">
        <v>21</v>
      </c>
      <c r="F16" s="1" t="s">
        <v>343</v>
      </c>
      <c r="G16" s="1">
        <v>1</v>
      </c>
      <c r="I16" s="1" t="s">
        <v>353</v>
      </c>
      <c r="J16" s="1">
        <v>1</v>
      </c>
      <c r="L16" s="20"/>
    </row>
    <row r="17" spans="1:12">
      <c r="A17" s="1" t="s">
        <v>28</v>
      </c>
      <c r="B17" s="1" t="s">
        <v>9</v>
      </c>
      <c r="C17" s="1" t="str">
        <f>A17&amp;B17</f>
        <v>L3L</v>
      </c>
      <c r="D17" s="1" t="s">
        <v>21</v>
      </c>
      <c r="F17" s="1" t="s">
        <v>65</v>
      </c>
      <c r="G17" s="1">
        <v>-1</v>
      </c>
      <c r="I17" s="1" t="s">
        <v>182</v>
      </c>
      <c r="J17" s="1">
        <v>-1</v>
      </c>
      <c r="L17" s="20"/>
    </row>
    <row r="18" spans="1:12">
      <c r="A18" s="1" t="s">
        <v>17</v>
      </c>
      <c r="B18" s="1" t="s">
        <v>9</v>
      </c>
      <c r="C18" s="1" t="str">
        <f>A18&amp;B18</f>
        <v>L5L</v>
      </c>
      <c r="D18" s="1" t="s">
        <v>21</v>
      </c>
      <c r="F18" s="1" t="s">
        <v>66</v>
      </c>
      <c r="G18" s="1">
        <v>3</v>
      </c>
      <c r="I18" s="1" t="s">
        <v>183</v>
      </c>
      <c r="J18" s="1">
        <v>3</v>
      </c>
      <c r="L18" s="20"/>
    </row>
    <row r="19" spans="1:12">
      <c r="A19" s="1" t="s">
        <v>13</v>
      </c>
      <c r="B19" s="1" t="s">
        <v>9</v>
      </c>
      <c r="C19" s="1" t="str">
        <f>A19&amp;B19</f>
        <v>L2L</v>
      </c>
      <c r="D19" s="1" t="s">
        <v>21</v>
      </c>
      <c r="F19" s="1" t="s">
        <v>67</v>
      </c>
      <c r="G19" s="1">
        <v>-3</v>
      </c>
      <c r="I19" s="1" t="s">
        <v>184</v>
      </c>
      <c r="J19" s="1">
        <v>-3</v>
      </c>
    </row>
    <row r="20" spans="1:12">
      <c r="C20" s="1" t="str">
        <f t="shared" si="0"/>
        <v/>
      </c>
      <c r="F20" s="1" t="s">
        <v>68</v>
      </c>
      <c r="G20" s="1">
        <v>1</v>
      </c>
      <c r="I20" s="1" t="s">
        <v>185</v>
      </c>
      <c r="J20" s="1">
        <v>1</v>
      </c>
    </row>
    <row r="21" spans="1:12">
      <c r="C21" s="1" t="str">
        <f t="shared" si="0"/>
        <v/>
      </c>
      <c r="F21" s="1" t="s">
        <v>69</v>
      </c>
      <c r="G21" s="1">
        <v>-1</v>
      </c>
      <c r="I21" s="1" t="s">
        <v>186</v>
      </c>
      <c r="J21" s="1">
        <v>-1</v>
      </c>
    </row>
    <row r="22" spans="1:12">
      <c r="C22" s="1" t="str">
        <f t="shared" si="0"/>
        <v/>
      </c>
      <c r="F22" s="1" t="s">
        <v>70</v>
      </c>
      <c r="G22" s="1">
        <v>6</v>
      </c>
      <c r="I22" s="1" t="s">
        <v>187</v>
      </c>
      <c r="J22" s="1">
        <v>6</v>
      </c>
    </row>
    <row r="23" spans="1:12">
      <c r="C23" s="1" t="str">
        <f t="shared" si="0"/>
        <v/>
      </c>
      <c r="F23" s="1" t="s">
        <v>71</v>
      </c>
      <c r="G23" s="1">
        <v>-6</v>
      </c>
      <c r="I23" s="1" t="s">
        <v>188</v>
      </c>
      <c r="J23" s="1">
        <v>-6</v>
      </c>
    </row>
    <row r="24" spans="1:12">
      <c r="C24" s="1" t="str">
        <f t="shared" si="0"/>
        <v/>
      </c>
      <c r="F24" s="1" t="s">
        <v>72</v>
      </c>
      <c r="G24" s="1">
        <v>1</v>
      </c>
      <c r="I24" s="1" t="s">
        <v>189</v>
      </c>
      <c r="J24" s="1">
        <v>1</v>
      </c>
    </row>
    <row r="25" spans="1:12">
      <c r="C25" s="1" t="str">
        <f t="shared" si="0"/>
        <v/>
      </c>
      <c r="F25" s="1" t="s">
        <v>73</v>
      </c>
      <c r="G25" s="1">
        <v>-1</v>
      </c>
      <c r="I25" s="1" t="s">
        <v>190</v>
      </c>
      <c r="J25" s="1">
        <v>-1</v>
      </c>
    </row>
    <row r="26" spans="1:12">
      <c r="C26" s="1" t="str">
        <f t="shared" si="0"/>
        <v/>
      </c>
      <c r="F26" s="1" t="s">
        <v>74</v>
      </c>
      <c r="G26" s="1">
        <v>3</v>
      </c>
      <c r="I26" s="1" t="s">
        <v>191</v>
      </c>
      <c r="J26" s="1">
        <v>3</v>
      </c>
    </row>
    <row r="27" spans="1:12">
      <c r="C27" s="1" t="str">
        <f t="shared" si="0"/>
        <v/>
      </c>
      <c r="F27" s="1" t="s">
        <v>75</v>
      </c>
      <c r="G27" s="1">
        <v>-3</v>
      </c>
      <c r="I27" s="1" t="s">
        <v>192</v>
      </c>
      <c r="J27" s="1">
        <v>-3</v>
      </c>
    </row>
    <row r="28" spans="1:12">
      <c r="C28" s="1" t="str">
        <f t="shared" si="0"/>
        <v/>
      </c>
      <c r="F28" s="1" t="s">
        <v>76</v>
      </c>
      <c r="G28" s="1">
        <v>1</v>
      </c>
      <c r="I28" s="1" t="s">
        <v>193</v>
      </c>
      <c r="J28" s="1">
        <v>1</v>
      </c>
    </row>
    <row r="29" spans="1:12">
      <c r="C29" s="1" t="str">
        <f t="shared" si="0"/>
        <v/>
      </c>
      <c r="F29" s="1" t="s">
        <v>77</v>
      </c>
      <c r="G29" s="1">
        <v>-1</v>
      </c>
      <c r="I29" s="1" t="s">
        <v>194</v>
      </c>
      <c r="J29" s="1">
        <v>-1</v>
      </c>
    </row>
    <row r="30" spans="1:12">
      <c r="C30" s="1" t="str">
        <f t="shared" si="0"/>
        <v/>
      </c>
      <c r="F30" t="s">
        <v>63</v>
      </c>
      <c r="G30" s="1">
        <v>6</v>
      </c>
      <c r="I30" t="s">
        <v>169</v>
      </c>
      <c r="J30" s="1">
        <v>6</v>
      </c>
    </row>
    <row r="31" spans="1:12">
      <c r="C31" s="1" t="str">
        <f t="shared" si="0"/>
        <v/>
      </c>
      <c r="F31" t="s">
        <v>78</v>
      </c>
      <c r="G31" s="1">
        <v>-6</v>
      </c>
      <c r="I31" t="s">
        <v>195</v>
      </c>
      <c r="J31" s="1">
        <v>-6</v>
      </c>
    </row>
    <row r="32" spans="1:12">
      <c r="C32" s="1" t="str">
        <f t="shared" si="0"/>
        <v/>
      </c>
      <c r="F32" t="s">
        <v>94</v>
      </c>
      <c r="G32" s="1">
        <v>1</v>
      </c>
      <c r="I32" t="s">
        <v>211</v>
      </c>
      <c r="J32" s="1">
        <v>1</v>
      </c>
    </row>
    <row r="33" spans="3:10">
      <c r="C33" s="1" t="str">
        <f t="shared" si="0"/>
        <v/>
      </c>
      <c r="F33" t="s">
        <v>82</v>
      </c>
      <c r="G33" s="1">
        <v>-1</v>
      </c>
      <c r="I33" t="s">
        <v>199</v>
      </c>
      <c r="J33" s="1">
        <v>-1</v>
      </c>
    </row>
    <row r="34" spans="3:10">
      <c r="C34" s="1" t="str">
        <f t="shared" si="0"/>
        <v/>
      </c>
      <c r="F34" t="s">
        <v>98</v>
      </c>
      <c r="G34" s="1">
        <v>3</v>
      </c>
      <c r="I34" t="s">
        <v>215</v>
      </c>
      <c r="J34" s="1">
        <v>3</v>
      </c>
    </row>
    <row r="35" spans="3:10">
      <c r="C35" s="1" t="str">
        <f t="shared" si="0"/>
        <v/>
      </c>
      <c r="F35" t="s">
        <v>80</v>
      </c>
      <c r="G35" s="1">
        <v>-3</v>
      </c>
      <c r="I35" t="s">
        <v>197</v>
      </c>
      <c r="J35" s="1">
        <v>-3</v>
      </c>
    </row>
    <row r="36" spans="3:10">
      <c r="C36" s="1" t="str">
        <f t="shared" si="0"/>
        <v/>
      </c>
      <c r="F36" t="s">
        <v>96</v>
      </c>
      <c r="G36" s="1">
        <v>1</v>
      </c>
      <c r="I36" t="s">
        <v>213</v>
      </c>
      <c r="J36" s="1">
        <v>1</v>
      </c>
    </row>
    <row r="37" spans="3:10">
      <c r="C37" s="1" t="str">
        <f t="shared" si="0"/>
        <v/>
      </c>
      <c r="F37" t="s">
        <v>84</v>
      </c>
      <c r="G37" s="1">
        <v>-1</v>
      </c>
      <c r="I37" t="s">
        <v>201</v>
      </c>
      <c r="J37" s="1">
        <v>-1</v>
      </c>
    </row>
    <row r="38" spans="3:10">
      <c r="C38" s="1" t="str">
        <f t="shared" si="0"/>
        <v/>
      </c>
      <c r="F38" t="s">
        <v>100</v>
      </c>
      <c r="G38" s="1">
        <v>6</v>
      </c>
      <c r="I38" t="s">
        <v>217</v>
      </c>
      <c r="J38" s="1">
        <v>6</v>
      </c>
    </row>
    <row r="39" spans="3:10">
      <c r="C39" s="1" t="str">
        <f t="shared" si="0"/>
        <v/>
      </c>
      <c r="F39" t="s">
        <v>79</v>
      </c>
      <c r="G39" s="1">
        <v>-6</v>
      </c>
      <c r="I39" t="s">
        <v>196</v>
      </c>
      <c r="J39" s="1">
        <v>-6</v>
      </c>
    </row>
    <row r="40" spans="3:10">
      <c r="C40" s="1" t="str">
        <f t="shared" si="0"/>
        <v/>
      </c>
      <c r="F40" t="s">
        <v>95</v>
      </c>
      <c r="G40" s="1">
        <v>1</v>
      </c>
      <c r="I40" t="s">
        <v>212</v>
      </c>
      <c r="J40" s="1">
        <v>1</v>
      </c>
    </row>
    <row r="41" spans="3:10">
      <c r="C41" s="1" t="str">
        <f t="shared" si="0"/>
        <v/>
      </c>
      <c r="F41" t="s">
        <v>83</v>
      </c>
      <c r="G41" s="1">
        <v>-1</v>
      </c>
      <c r="I41" t="s">
        <v>200</v>
      </c>
      <c r="J41" s="1">
        <v>-1</v>
      </c>
    </row>
    <row r="42" spans="3:10">
      <c r="C42" s="1" t="str">
        <f t="shared" si="0"/>
        <v/>
      </c>
      <c r="F42" t="s">
        <v>99</v>
      </c>
      <c r="G42" s="1">
        <v>3</v>
      </c>
      <c r="I42" t="s">
        <v>216</v>
      </c>
      <c r="J42" s="1">
        <v>3</v>
      </c>
    </row>
    <row r="43" spans="3:10">
      <c r="C43" s="1" t="str">
        <f t="shared" si="0"/>
        <v/>
      </c>
      <c r="F43" t="s">
        <v>81</v>
      </c>
      <c r="G43" s="1">
        <v>-3</v>
      </c>
      <c r="I43" t="s">
        <v>198</v>
      </c>
      <c r="J43" s="1">
        <v>-3</v>
      </c>
    </row>
    <row r="44" spans="3:10">
      <c r="C44" s="1" t="str">
        <f t="shared" si="0"/>
        <v/>
      </c>
      <c r="F44" t="s">
        <v>97</v>
      </c>
      <c r="G44" s="1">
        <v>1</v>
      </c>
      <c r="I44" t="s">
        <v>214</v>
      </c>
      <c r="J44" s="1">
        <v>1</v>
      </c>
    </row>
    <row r="45" spans="3:10">
      <c r="C45" s="1" t="str">
        <f t="shared" si="0"/>
        <v/>
      </c>
      <c r="F45" t="s">
        <v>85</v>
      </c>
      <c r="G45" s="1">
        <v>-1</v>
      </c>
      <c r="I45" t="s">
        <v>202</v>
      </c>
      <c r="J45" s="1">
        <v>-1</v>
      </c>
    </row>
    <row r="46" spans="3:10">
      <c r="C46" s="1" t="str">
        <f t="shared" si="0"/>
        <v/>
      </c>
      <c r="F46" t="s">
        <v>101</v>
      </c>
      <c r="G46" s="1">
        <v>6</v>
      </c>
      <c r="I46" t="s">
        <v>218</v>
      </c>
      <c r="J46" s="1">
        <v>6</v>
      </c>
    </row>
    <row r="47" spans="3:10">
      <c r="C47" s="1" t="str">
        <f t="shared" si="0"/>
        <v/>
      </c>
      <c r="F47" t="s">
        <v>86</v>
      </c>
      <c r="G47" s="1">
        <v>-6</v>
      </c>
      <c r="I47" t="s">
        <v>203</v>
      </c>
      <c r="J47" s="1">
        <v>-6</v>
      </c>
    </row>
    <row r="48" spans="3:10">
      <c r="C48" s="1" t="str">
        <f t="shared" si="0"/>
        <v/>
      </c>
      <c r="F48" t="s">
        <v>102</v>
      </c>
      <c r="G48" s="1">
        <v>1</v>
      </c>
      <c r="I48" t="s">
        <v>219</v>
      </c>
      <c r="J48" s="1">
        <v>1</v>
      </c>
    </row>
    <row r="49" spans="3:10">
      <c r="C49" s="1" t="str">
        <f t="shared" si="0"/>
        <v/>
      </c>
      <c r="F49" t="s">
        <v>90</v>
      </c>
      <c r="G49" s="1">
        <v>-1</v>
      </c>
      <c r="I49" t="s">
        <v>207</v>
      </c>
      <c r="J49" s="1">
        <v>-1</v>
      </c>
    </row>
    <row r="50" spans="3:10">
      <c r="C50" s="1" t="str">
        <f t="shared" si="0"/>
        <v/>
      </c>
      <c r="F50" t="s">
        <v>106</v>
      </c>
      <c r="G50" s="1">
        <v>3</v>
      </c>
      <c r="I50" t="s">
        <v>223</v>
      </c>
      <c r="J50" s="1">
        <v>3</v>
      </c>
    </row>
    <row r="51" spans="3:10">
      <c r="C51" s="1" t="str">
        <f t="shared" si="0"/>
        <v/>
      </c>
      <c r="F51" t="s">
        <v>88</v>
      </c>
      <c r="G51" s="1">
        <v>-3</v>
      </c>
      <c r="I51" t="s">
        <v>205</v>
      </c>
      <c r="J51" s="1">
        <v>-3</v>
      </c>
    </row>
    <row r="52" spans="3:10">
      <c r="C52" s="1" t="str">
        <f t="shared" si="0"/>
        <v/>
      </c>
      <c r="F52" t="s">
        <v>104</v>
      </c>
      <c r="G52" s="1">
        <v>1</v>
      </c>
      <c r="I52" t="s">
        <v>221</v>
      </c>
      <c r="J52" s="1">
        <v>1</v>
      </c>
    </row>
    <row r="53" spans="3:10">
      <c r="C53" s="1" t="str">
        <f t="shared" si="0"/>
        <v/>
      </c>
      <c r="F53" t="s">
        <v>92</v>
      </c>
      <c r="G53" s="1">
        <v>-1</v>
      </c>
      <c r="I53" t="s">
        <v>209</v>
      </c>
      <c r="J53" s="1">
        <v>-1</v>
      </c>
    </row>
    <row r="54" spans="3:10">
      <c r="C54" s="1" t="str">
        <f t="shared" si="0"/>
        <v/>
      </c>
      <c r="F54" t="s">
        <v>108</v>
      </c>
      <c r="G54" s="1">
        <v>6</v>
      </c>
      <c r="I54" t="s">
        <v>225</v>
      </c>
      <c r="J54" s="1">
        <v>6</v>
      </c>
    </row>
    <row r="55" spans="3:10">
      <c r="C55" s="1" t="str">
        <f t="shared" ref="C55:C61" si="1">A55&amp;B55</f>
        <v/>
      </c>
      <c r="F55" t="s">
        <v>87</v>
      </c>
      <c r="G55" s="1">
        <v>-6</v>
      </c>
      <c r="I55" t="s">
        <v>204</v>
      </c>
      <c r="J55" s="1">
        <v>-6</v>
      </c>
    </row>
    <row r="56" spans="3:10">
      <c r="C56" s="1" t="str">
        <f t="shared" si="1"/>
        <v/>
      </c>
      <c r="F56" t="s">
        <v>103</v>
      </c>
      <c r="G56" s="1">
        <v>1</v>
      </c>
      <c r="I56" t="s">
        <v>220</v>
      </c>
      <c r="J56" s="1">
        <v>1</v>
      </c>
    </row>
    <row r="57" spans="3:10">
      <c r="C57" s="1" t="str">
        <f t="shared" si="1"/>
        <v/>
      </c>
      <c r="F57" t="s">
        <v>91</v>
      </c>
      <c r="G57" s="1">
        <v>-1</v>
      </c>
      <c r="I57" t="s">
        <v>208</v>
      </c>
      <c r="J57" s="1">
        <v>-1</v>
      </c>
    </row>
    <row r="58" spans="3:10">
      <c r="C58" s="1" t="str">
        <f t="shared" si="1"/>
        <v/>
      </c>
      <c r="F58" t="s">
        <v>107</v>
      </c>
      <c r="G58" s="1">
        <v>3</v>
      </c>
      <c r="I58" t="s">
        <v>224</v>
      </c>
      <c r="J58" s="1">
        <v>3</v>
      </c>
    </row>
    <row r="59" spans="3:10">
      <c r="C59" s="1" t="str">
        <f t="shared" si="1"/>
        <v/>
      </c>
      <c r="F59" t="s">
        <v>89</v>
      </c>
      <c r="G59" s="1">
        <v>-3</v>
      </c>
      <c r="I59" t="s">
        <v>206</v>
      </c>
      <c r="J59" s="1">
        <v>-3</v>
      </c>
    </row>
    <row r="60" spans="3:10">
      <c r="C60" s="1" t="str">
        <f t="shared" si="1"/>
        <v/>
      </c>
      <c r="F60" t="s">
        <v>105</v>
      </c>
      <c r="G60" s="1">
        <v>1</v>
      </c>
      <c r="I60" t="s">
        <v>222</v>
      </c>
      <c r="J60" s="1">
        <v>1</v>
      </c>
    </row>
    <row r="61" spans="3:10">
      <c r="C61" s="1" t="str">
        <f t="shared" si="1"/>
        <v/>
      </c>
      <c r="F61" t="s">
        <v>93</v>
      </c>
      <c r="G61" s="1">
        <v>-1</v>
      </c>
      <c r="I61" t="s">
        <v>210</v>
      </c>
      <c r="J61" s="1">
        <v>-1</v>
      </c>
    </row>
    <row r="62" spans="3:10">
      <c r="F62" s="19" t="s">
        <v>109</v>
      </c>
      <c r="G62" s="1">
        <v>6</v>
      </c>
      <c r="I62" s="19" t="s">
        <v>170</v>
      </c>
      <c r="J62" s="1">
        <v>6</v>
      </c>
    </row>
    <row r="63" spans="3:10">
      <c r="F63" s="19" t="s">
        <v>155</v>
      </c>
      <c r="G63" s="1">
        <v>-6</v>
      </c>
      <c r="I63" s="19" t="s">
        <v>226</v>
      </c>
      <c r="J63" s="1">
        <v>-6</v>
      </c>
    </row>
    <row r="64" spans="3:10">
      <c r="F64" s="19" t="s">
        <v>110</v>
      </c>
      <c r="G64" s="1">
        <v>1</v>
      </c>
      <c r="I64" s="19" t="s">
        <v>227</v>
      </c>
      <c r="J64" s="1">
        <v>1</v>
      </c>
    </row>
    <row r="65" spans="6:10">
      <c r="F65" s="19" t="s">
        <v>111</v>
      </c>
      <c r="G65" s="1">
        <v>-1</v>
      </c>
      <c r="I65" s="19" t="s">
        <v>228</v>
      </c>
      <c r="J65" s="1">
        <v>-1</v>
      </c>
    </row>
    <row r="66" spans="6:10">
      <c r="F66" s="19" t="s">
        <v>112</v>
      </c>
      <c r="G66" s="1">
        <v>3</v>
      </c>
      <c r="I66" s="19" t="s">
        <v>229</v>
      </c>
      <c r="J66" s="1">
        <v>3</v>
      </c>
    </row>
    <row r="67" spans="6:10">
      <c r="F67" s="19" t="s">
        <v>113</v>
      </c>
      <c r="G67" s="1">
        <v>-3</v>
      </c>
      <c r="I67" s="19" t="s">
        <v>230</v>
      </c>
      <c r="J67" s="1">
        <v>-3</v>
      </c>
    </row>
    <row r="68" spans="6:10">
      <c r="F68" s="19" t="s">
        <v>114</v>
      </c>
      <c r="G68" s="1">
        <v>1</v>
      </c>
      <c r="I68" s="19" t="s">
        <v>231</v>
      </c>
      <c r="J68" s="1">
        <v>1</v>
      </c>
    </row>
    <row r="69" spans="6:10">
      <c r="F69" s="19" t="s">
        <v>115</v>
      </c>
      <c r="G69" s="1">
        <v>-1</v>
      </c>
      <c r="I69" s="19" t="s">
        <v>232</v>
      </c>
      <c r="J69" s="1">
        <v>-1</v>
      </c>
    </row>
    <row r="70" spans="6:10">
      <c r="F70" s="19" t="s">
        <v>116</v>
      </c>
      <c r="G70" s="1">
        <v>6</v>
      </c>
      <c r="I70" s="19" t="s">
        <v>233</v>
      </c>
      <c r="J70" s="1">
        <v>6</v>
      </c>
    </row>
    <row r="71" spans="6:10">
      <c r="F71" s="19" t="s">
        <v>117</v>
      </c>
      <c r="G71" s="1">
        <v>-6</v>
      </c>
      <c r="I71" s="19" t="s">
        <v>234</v>
      </c>
      <c r="J71" s="1">
        <v>-6</v>
      </c>
    </row>
    <row r="72" spans="6:10">
      <c r="F72" s="19" t="s">
        <v>118</v>
      </c>
      <c r="G72" s="1">
        <v>1</v>
      </c>
      <c r="I72" s="19" t="s">
        <v>235</v>
      </c>
      <c r="J72" s="1">
        <v>1</v>
      </c>
    </row>
    <row r="73" spans="6:10">
      <c r="F73" s="19" t="s">
        <v>119</v>
      </c>
      <c r="G73" s="1">
        <v>-1</v>
      </c>
      <c r="I73" s="19" t="s">
        <v>236</v>
      </c>
      <c r="J73" s="1">
        <v>-1</v>
      </c>
    </row>
    <row r="74" spans="6:10">
      <c r="F74" s="19" t="s">
        <v>120</v>
      </c>
      <c r="G74" s="1">
        <v>3</v>
      </c>
      <c r="I74" s="19" t="s">
        <v>237</v>
      </c>
      <c r="J74" s="1">
        <v>3</v>
      </c>
    </row>
    <row r="75" spans="6:10">
      <c r="F75" s="19" t="s">
        <v>121</v>
      </c>
      <c r="G75" s="1">
        <v>-3</v>
      </c>
      <c r="I75" s="19" t="s">
        <v>238</v>
      </c>
      <c r="J75" s="1">
        <v>-3</v>
      </c>
    </row>
    <row r="76" spans="6:10">
      <c r="F76" s="19" t="s">
        <v>122</v>
      </c>
      <c r="G76" s="1">
        <v>1</v>
      </c>
      <c r="I76" s="19" t="s">
        <v>239</v>
      </c>
      <c r="J76" s="1">
        <v>1</v>
      </c>
    </row>
    <row r="77" spans="6:10">
      <c r="F77" s="19" t="s">
        <v>123</v>
      </c>
      <c r="G77" s="1">
        <v>-1</v>
      </c>
      <c r="I77" s="19" t="s">
        <v>240</v>
      </c>
      <c r="J77" s="1">
        <v>-1</v>
      </c>
    </row>
    <row r="78" spans="6:10">
      <c r="F78" s="19" t="s">
        <v>124</v>
      </c>
      <c r="G78" s="1">
        <v>6</v>
      </c>
      <c r="I78" s="19" t="s">
        <v>241</v>
      </c>
      <c r="J78" s="1">
        <v>6</v>
      </c>
    </row>
    <row r="79" spans="6:10">
      <c r="F79" s="19" t="s">
        <v>125</v>
      </c>
      <c r="G79" s="1">
        <v>-6</v>
      </c>
      <c r="I79" s="19" t="s">
        <v>242</v>
      </c>
      <c r="J79" s="1">
        <v>-6</v>
      </c>
    </row>
    <row r="80" spans="6:10">
      <c r="F80" s="19" t="s">
        <v>126</v>
      </c>
      <c r="G80" s="1">
        <v>1</v>
      </c>
      <c r="I80" s="19" t="s">
        <v>243</v>
      </c>
      <c r="J80" s="1">
        <v>1</v>
      </c>
    </row>
    <row r="81" spans="6:10">
      <c r="F81" s="19" t="s">
        <v>127</v>
      </c>
      <c r="G81" s="1">
        <v>-1</v>
      </c>
      <c r="I81" s="19" t="s">
        <v>244</v>
      </c>
      <c r="J81" s="1">
        <v>-1</v>
      </c>
    </row>
    <row r="82" spans="6:10">
      <c r="F82" s="19" t="s">
        <v>128</v>
      </c>
      <c r="G82" s="1">
        <v>3</v>
      </c>
      <c r="I82" s="19" t="s">
        <v>245</v>
      </c>
      <c r="J82" s="1">
        <v>3</v>
      </c>
    </row>
    <row r="83" spans="6:10">
      <c r="F83" s="19" t="s">
        <v>129</v>
      </c>
      <c r="G83" s="1">
        <v>-3</v>
      </c>
      <c r="I83" s="19" t="s">
        <v>246</v>
      </c>
      <c r="J83" s="1">
        <v>-3</v>
      </c>
    </row>
    <row r="84" spans="6:10">
      <c r="F84" s="19" t="s">
        <v>130</v>
      </c>
      <c r="G84" s="1">
        <v>1</v>
      </c>
      <c r="I84" s="19" t="s">
        <v>247</v>
      </c>
      <c r="J84" s="1">
        <v>1</v>
      </c>
    </row>
    <row r="85" spans="6:10">
      <c r="F85" s="19" t="s">
        <v>131</v>
      </c>
      <c r="G85" s="1">
        <v>-1</v>
      </c>
      <c r="I85" s="19" t="s">
        <v>248</v>
      </c>
      <c r="J85" s="1">
        <v>-1</v>
      </c>
    </row>
    <row r="86" spans="6:10">
      <c r="F86" s="19" t="s">
        <v>132</v>
      </c>
      <c r="G86" s="1">
        <v>6</v>
      </c>
      <c r="I86" s="19" t="s">
        <v>249</v>
      </c>
      <c r="J86" s="1">
        <v>6</v>
      </c>
    </row>
    <row r="87" spans="6:10">
      <c r="F87" s="19" t="s">
        <v>133</v>
      </c>
      <c r="G87" s="1">
        <v>-6</v>
      </c>
      <c r="I87" s="19" t="s">
        <v>250</v>
      </c>
      <c r="J87" s="1">
        <v>-6</v>
      </c>
    </row>
    <row r="88" spans="6:10">
      <c r="F88" s="19" t="s">
        <v>134</v>
      </c>
      <c r="G88" s="1">
        <v>1</v>
      </c>
      <c r="I88" s="19" t="s">
        <v>251</v>
      </c>
      <c r="J88" s="1">
        <v>1</v>
      </c>
    </row>
    <row r="89" spans="6:10">
      <c r="F89" s="19" t="s">
        <v>135</v>
      </c>
      <c r="G89" s="1">
        <v>-1</v>
      </c>
      <c r="I89" s="19" t="s">
        <v>252</v>
      </c>
      <c r="J89" s="1">
        <v>-1</v>
      </c>
    </row>
    <row r="90" spans="6:10">
      <c r="F90" s="19" t="s">
        <v>136</v>
      </c>
      <c r="G90" s="1">
        <v>3</v>
      </c>
      <c r="I90" s="19" t="s">
        <v>253</v>
      </c>
      <c r="J90" s="1">
        <v>3</v>
      </c>
    </row>
    <row r="91" spans="6:10">
      <c r="F91" s="19" t="s">
        <v>137</v>
      </c>
      <c r="G91" s="1">
        <v>-3</v>
      </c>
      <c r="I91" s="19" t="s">
        <v>254</v>
      </c>
      <c r="J91" s="1">
        <v>-3</v>
      </c>
    </row>
    <row r="92" spans="6:10">
      <c r="F92" s="19" t="s">
        <v>138</v>
      </c>
      <c r="G92" s="1">
        <v>1</v>
      </c>
      <c r="I92" s="19" t="s">
        <v>255</v>
      </c>
      <c r="J92" s="1">
        <v>1</v>
      </c>
    </row>
    <row r="93" spans="6:10">
      <c r="F93" s="19" t="s">
        <v>139</v>
      </c>
      <c r="G93" s="1">
        <v>-1</v>
      </c>
      <c r="I93" s="19" t="s">
        <v>256</v>
      </c>
      <c r="J93" s="1">
        <v>-1</v>
      </c>
    </row>
    <row r="94" spans="6:10">
      <c r="F94" s="19" t="s">
        <v>140</v>
      </c>
      <c r="G94" s="1">
        <v>6</v>
      </c>
      <c r="I94" s="19" t="s">
        <v>257</v>
      </c>
      <c r="J94" s="1">
        <v>6</v>
      </c>
    </row>
    <row r="95" spans="6:10">
      <c r="F95" s="19" t="s">
        <v>141</v>
      </c>
      <c r="G95" s="1">
        <v>-6</v>
      </c>
      <c r="I95" s="19" t="s">
        <v>258</v>
      </c>
      <c r="J95" s="1">
        <v>-6</v>
      </c>
    </row>
    <row r="96" spans="6:10">
      <c r="F96" s="19" t="s">
        <v>142</v>
      </c>
      <c r="G96" s="1">
        <v>1</v>
      </c>
      <c r="I96" s="19" t="s">
        <v>259</v>
      </c>
      <c r="J96" s="1">
        <v>1</v>
      </c>
    </row>
    <row r="97" spans="5:10">
      <c r="F97" t="s">
        <v>143</v>
      </c>
      <c r="G97" s="1">
        <v>-1</v>
      </c>
      <c r="I97" t="s">
        <v>260</v>
      </c>
      <c r="J97" s="1">
        <v>-1</v>
      </c>
    </row>
    <row r="98" spans="5:10">
      <c r="F98" t="s">
        <v>144</v>
      </c>
      <c r="G98" s="1">
        <v>3</v>
      </c>
      <c r="I98" t="s">
        <v>261</v>
      </c>
      <c r="J98" s="1">
        <v>3</v>
      </c>
    </row>
    <row r="99" spans="5:10">
      <c r="F99" t="s">
        <v>145</v>
      </c>
      <c r="G99" s="1">
        <v>-3</v>
      </c>
      <c r="I99" t="s">
        <v>262</v>
      </c>
      <c r="J99" s="1">
        <v>-3</v>
      </c>
    </row>
    <row r="100" spans="5:10">
      <c r="F100" t="s">
        <v>146</v>
      </c>
      <c r="G100" s="1">
        <v>1</v>
      </c>
      <c r="I100" t="s">
        <v>263</v>
      </c>
      <c r="J100" s="1">
        <v>1</v>
      </c>
    </row>
    <row r="101" spans="5:10">
      <c r="F101" t="s">
        <v>147</v>
      </c>
      <c r="G101" s="1">
        <v>-1</v>
      </c>
      <c r="I101" t="s">
        <v>264</v>
      </c>
      <c r="J101" s="1">
        <v>-1</v>
      </c>
    </row>
    <row r="102" spans="5:10">
      <c r="F102" t="s">
        <v>148</v>
      </c>
      <c r="G102" s="1">
        <v>6</v>
      </c>
      <c r="I102" t="s">
        <v>265</v>
      </c>
      <c r="J102" s="1">
        <v>6</v>
      </c>
    </row>
    <row r="103" spans="5:10">
      <c r="F103" t="s">
        <v>149</v>
      </c>
      <c r="G103" s="1">
        <v>-6</v>
      </c>
      <c r="I103" t="s">
        <v>266</v>
      </c>
      <c r="J103" s="1">
        <v>-6</v>
      </c>
    </row>
    <row r="104" spans="5:10">
      <c r="F104" t="s">
        <v>150</v>
      </c>
      <c r="G104" s="1">
        <v>1</v>
      </c>
      <c r="I104" t="s">
        <v>267</v>
      </c>
      <c r="J104" s="1">
        <v>1</v>
      </c>
    </row>
    <row r="105" spans="5:10">
      <c r="F105" t="s">
        <v>151</v>
      </c>
      <c r="G105" s="1">
        <v>-1</v>
      </c>
      <c r="I105" t="s">
        <v>268</v>
      </c>
      <c r="J105" s="1">
        <v>-1</v>
      </c>
    </row>
    <row r="106" spans="5:10">
      <c r="F106" t="s">
        <v>152</v>
      </c>
      <c r="G106" s="1">
        <v>3</v>
      </c>
      <c r="I106" t="s">
        <v>269</v>
      </c>
      <c r="J106" s="1">
        <v>3</v>
      </c>
    </row>
    <row r="107" spans="5:10">
      <c r="E107"/>
      <c r="F107" t="s">
        <v>153</v>
      </c>
      <c r="G107" s="114">
        <v>-3</v>
      </c>
      <c r="I107" t="s">
        <v>270</v>
      </c>
      <c r="J107" s="114">
        <v>-3</v>
      </c>
    </row>
    <row r="108" spans="5:10">
      <c r="E108"/>
      <c r="F108" t="s">
        <v>154</v>
      </c>
      <c r="G108" s="114">
        <v>1</v>
      </c>
      <c r="I108" t="s">
        <v>271</v>
      </c>
      <c r="J108" s="114">
        <v>1</v>
      </c>
    </row>
    <row r="109" spans="5:10">
      <c r="E109"/>
      <c r="F109" t="s">
        <v>358</v>
      </c>
      <c r="G109" s="114">
        <v>-1</v>
      </c>
      <c r="I109" t="s">
        <v>491</v>
      </c>
      <c r="J109" s="114">
        <v>-1</v>
      </c>
    </row>
    <row r="110" spans="5:10">
      <c r="E110"/>
      <c r="F110" t="s">
        <v>359</v>
      </c>
      <c r="G110" s="114">
        <v>6</v>
      </c>
      <c r="I110" t="s">
        <v>492</v>
      </c>
      <c r="J110" s="114">
        <v>6</v>
      </c>
    </row>
    <row r="111" spans="5:10">
      <c r="E111"/>
      <c r="F111" t="s">
        <v>350</v>
      </c>
      <c r="G111" s="114">
        <v>-6</v>
      </c>
      <c r="I111" t="s">
        <v>356</v>
      </c>
      <c r="J111" s="114">
        <v>-6</v>
      </c>
    </row>
    <row r="112" spans="5:10">
      <c r="E112"/>
      <c r="F112" t="s">
        <v>273</v>
      </c>
      <c r="G112" s="114">
        <v>1</v>
      </c>
      <c r="I112" t="s">
        <v>272</v>
      </c>
      <c r="J112" s="114">
        <v>1</v>
      </c>
    </row>
    <row r="113" spans="5:10">
      <c r="E113"/>
      <c r="F113" t="s">
        <v>360</v>
      </c>
      <c r="G113" s="114">
        <v>-1</v>
      </c>
      <c r="I113" t="s">
        <v>276</v>
      </c>
      <c r="J113" s="114">
        <v>-1</v>
      </c>
    </row>
    <row r="114" spans="5:10">
      <c r="E114"/>
      <c r="F114" t="s">
        <v>300</v>
      </c>
      <c r="G114" s="114">
        <v>3</v>
      </c>
      <c r="I114" t="s">
        <v>299</v>
      </c>
      <c r="J114" s="114">
        <v>3</v>
      </c>
    </row>
    <row r="115" spans="5:10">
      <c r="E115"/>
      <c r="F115" t="s">
        <v>291</v>
      </c>
      <c r="G115" s="114">
        <v>-3</v>
      </c>
      <c r="I115" t="s">
        <v>290</v>
      </c>
      <c r="J115" s="114">
        <v>-3</v>
      </c>
    </row>
    <row r="116" spans="5:10">
      <c r="E116"/>
      <c r="F116" t="s">
        <v>278</v>
      </c>
      <c r="G116" s="114">
        <v>1</v>
      </c>
      <c r="I116" t="s">
        <v>277</v>
      </c>
      <c r="J116" s="114">
        <v>1</v>
      </c>
    </row>
    <row r="117" spans="5:10">
      <c r="E117"/>
      <c r="F117" t="s">
        <v>275</v>
      </c>
      <c r="G117" s="114">
        <v>-1</v>
      </c>
      <c r="I117" t="s">
        <v>274</v>
      </c>
      <c r="J117" s="114">
        <v>-1</v>
      </c>
    </row>
    <row r="118" spans="5:10">
      <c r="E118"/>
      <c r="F118" t="s">
        <v>349</v>
      </c>
      <c r="G118" s="114">
        <v>6</v>
      </c>
      <c r="I118" t="s">
        <v>355</v>
      </c>
      <c r="J118" s="114">
        <v>6</v>
      </c>
    </row>
    <row r="119" spans="5:10">
      <c r="E119"/>
      <c r="F119" t="s">
        <v>352</v>
      </c>
      <c r="G119" s="114">
        <v>-6</v>
      </c>
      <c r="I119" t="s">
        <v>357</v>
      </c>
      <c r="J119" s="114">
        <v>-6</v>
      </c>
    </row>
    <row r="120" spans="5:10">
      <c r="E120"/>
      <c r="F120" t="s">
        <v>361</v>
      </c>
      <c r="G120" s="114">
        <v>1</v>
      </c>
      <c r="I120" t="s">
        <v>493</v>
      </c>
      <c r="J120" s="114">
        <v>1</v>
      </c>
    </row>
    <row r="121" spans="5:10">
      <c r="E121"/>
      <c r="F121" t="s">
        <v>284</v>
      </c>
      <c r="G121" s="114">
        <v>-1</v>
      </c>
      <c r="I121" t="s">
        <v>283</v>
      </c>
      <c r="J121" s="114">
        <v>-1</v>
      </c>
    </row>
    <row r="122" spans="5:10">
      <c r="E122"/>
      <c r="F122" t="s">
        <v>348</v>
      </c>
      <c r="G122" s="114">
        <v>3</v>
      </c>
      <c r="I122" t="s">
        <v>494</v>
      </c>
      <c r="J122" s="114">
        <v>3</v>
      </c>
    </row>
    <row r="123" spans="5:10">
      <c r="F123" s="1" t="s">
        <v>351</v>
      </c>
      <c r="G123" s="1">
        <v>-3</v>
      </c>
      <c r="I123" t="s">
        <v>354</v>
      </c>
      <c r="J123" s="114">
        <v>-3</v>
      </c>
    </row>
    <row r="124" spans="5:10">
      <c r="F124" s="1" t="s">
        <v>282</v>
      </c>
      <c r="G124" s="1">
        <v>1</v>
      </c>
      <c r="I124" t="s">
        <v>281</v>
      </c>
      <c r="J124" s="114">
        <v>1</v>
      </c>
    </row>
    <row r="125" spans="5:10">
      <c r="F125" s="1" t="s">
        <v>280</v>
      </c>
      <c r="G125" s="1">
        <v>-1</v>
      </c>
      <c r="I125" t="s">
        <v>279</v>
      </c>
      <c r="J125" s="114">
        <v>-1</v>
      </c>
    </row>
    <row r="126" spans="5:10">
      <c r="F126" s="1" t="s">
        <v>362</v>
      </c>
      <c r="G126" s="1">
        <v>6</v>
      </c>
      <c r="I126" t="s">
        <v>495</v>
      </c>
      <c r="J126" s="114">
        <v>6</v>
      </c>
    </row>
    <row r="127" spans="5:10">
      <c r="F127" s="1" t="s">
        <v>363</v>
      </c>
      <c r="G127" s="1">
        <v>-6</v>
      </c>
      <c r="I127" t="s">
        <v>496</v>
      </c>
      <c r="J127" s="114">
        <v>-6</v>
      </c>
    </row>
    <row r="128" spans="5:10">
      <c r="F128" s="1" t="s">
        <v>364</v>
      </c>
      <c r="G128" s="1">
        <v>1</v>
      </c>
      <c r="I128" t="s">
        <v>497</v>
      </c>
      <c r="J128" s="114">
        <v>1</v>
      </c>
    </row>
    <row r="129" spans="6:10">
      <c r="F129" s="1" t="s">
        <v>365</v>
      </c>
      <c r="G129" s="1">
        <v>-1</v>
      </c>
      <c r="I129" t="s">
        <v>498</v>
      </c>
      <c r="J129" s="114">
        <v>-1</v>
      </c>
    </row>
    <row r="130" spans="6:10">
      <c r="F130" s="1" t="s">
        <v>366</v>
      </c>
      <c r="G130" s="1">
        <v>3</v>
      </c>
      <c r="I130" t="s">
        <v>499</v>
      </c>
      <c r="J130" s="114">
        <v>3</v>
      </c>
    </row>
    <row r="131" spans="6:10">
      <c r="F131" s="1" t="s">
        <v>367</v>
      </c>
      <c r="G131" s="1">
        <v>-3</v>
      </c>
      <c r="I131" t="s">
        <v>500</v>
      </c>
      <c r="J131" s="114">
        <v>-3</v>
      </c>
    </row>
    <row r="132" spans="6:10">
      <c r="F132" s="1" t="s">
        <v>368</v>
      </c>
      <c r="G132" s="1">
        <v>1</v>
      </c>
      <c r="I132" t="s">
        <v>501</v>
      </c>
      <c r="J132" s="114">
        <v>1</v>
      </c>
    </row>
    <row r="133" spans="6:10">
      <c r="F133" s="1" t="s">
        <v>369</v>
      </c>
      <c r="G133" s="1">
        <v>-1</v>
      </c>
      <c r="I133" t="s">
        <v>502</v>
      </c>
      <c r="J133" s="114">
        <v>-1</v>
      </c>
    </row>
    <row r="134" spans="6:10">
      <c r="F134" s="1" t="s">
        <v>370</v>
      </c>
      <c r="G134" s="1">
        <v>6</v>
      </c>
      <c r="I134" t="s">
        <v>503</v>
      </c>
      <c r="J134" s="114">
        <v>6</v>
      </c>
    </row>
    <row r="135" spans="6:10">
      <c r="F135" s="1" t="s">
        <v>371</v>
      </c>
      <c r="G135" s="1">
        <v>-6</v>
      </c>
      <c r="I135" t="s">
        <v>504</v>
      </c>
      <c r="J135" s="114">
        <v>-6</v>
      </c>
    </row>
    <row r="136" spans="6:10">
      <c r="F136" s="1" t="s">
        <v>372</v>
      </c>
      <c r="G136" s="1">
        <v>1</v>
      </c>
      <c r="I136" t="s">
        <v>505</v>
      </c>
      <c r="J136" s="114">
        <v>1</v>
      </c>
    </row>
    <row r="137" spans="6:10">
      <c r="F137" s="1" t="s">
        <v>373</v>
      </c>
      <c r="G137" s="1">
        <v>-1</v>
      </c>
      <c r="I137" t="s">
        <v>506</v>
      </c>
      <c r="J137" s="114">
        <v>-1</v>
      </c>
    </row>
    <row r="138" spans="6:10">
      <c r="F138" s="1" t="s">
        <v>374</v>
      </c>
      <c r="G138" s="1">
        <v>3</v>
      </c>
      <c r="I138" t="s">
        <v>507</v>
      </c>
      <c r="J138" s="114">
        <v>3</v>
      </c>
    </row>
    <row r="139" spans="6:10">
      <c r="F139" s="1" t="s">
        <v>375</v>
      </c>
      <c r="G139" s="1">
        <v>-3</v>
      </c>
      <c r="I139" t="s">
        <v>508</v>
      </c>
      <c r="J139" s="114">
        <v>-3</v>
      </c>
    </row>
    <row r="140" spans="6:10">
      <c r="F140" s="1" t="s">
        <v>376</v>
      </c>
      <c r="G140" s="1">
        <v>1</v>
      </c>
      <c r="I140" t="s">
        <v>509</v>
      </c>
      <c r="J140" s="114">
        <v>1</v>
      </c>
    </row>
    <row r="141" spans="6:10">
      <c r="F141" s="1" t="s">
        <v>377</v>
      </c>
      <c r="G141" s="1">
        <v>-1</v>
      </c>
      <c r="I141" t="s">
        <v>510</v>
      </c>
      <c r="J141" s="114">
        <v>-1</v>
      </c>
    </row>
    <row r="142" spans="6:10">
      <c r="F142" s="1" t="s">
        <v>378</v>
      </c>
      <c r="G142" s="1">
        <v>6</v>
      </c>
      <c r="I142" t="s">
        <v>511</v>
      </c>
      <c r="J142" s="114">
        <v>6</v>
      </c>
    </row>
    <row r="143" spans="6:10">
      <c r="F143" s="1" t="s">
        <v>379</v>
      </c>
      <c r="G143" s="1">
        <v>-6</v>
      </c>
      <c r="I143" t="s">
        <v>512</v>
      </c>
      <c r="J143" s="114">
        <v>-6</v>
      </c>
    </row>
    <row r="144" spans="6:10">
      <c r="F144" s="1" t="s">
        <v>380</v>
      </c>
      <c r="G144" s="1">
        <v>1</v>
      </c>
      <c r="I144" t="s">
        <v>513</v>
      </c>
      <c r="J144" s="114">
        <v>1</v>
      </c>
    </row>
    <row r="145" spans="6:10">
      <c r="F145" s="1" t="s">
        <v>381</v>
      </c>
      <c r="G145" s="1">
        <v>-1</v>
      </c>
      <c r="I145" t="s">
        <v>514</v>
      </c>
      <c r="J145" s="114">
        <v>-1</v>
      </c>
    </row>
    <row r="146" spans="6:10">
      <c r="F146" s="1" t="s">
        <v>382</v>
      </c>
      <c r="G146" s="1">
        <v>3</v>
      </c>
      <c r="I146" t="s">
        <v>515</v>
      </c>
      <c r="J146" s="114">
        <v>3</v>
      </c>
    </row>
    <row r="147" spans="6:10">
      <c r="F147" s="1" t="s">
        <v>383</v>
      </c>
      <c r="G147" s="1">
        <v>-3</v>
      </c>
      <c r="I147" t="s">
        <v>516</v>
      </c>
      <c r="J147" s="114">
        <v>-3</v>
      </c>
    </row>
    <row r="148" spans="6:10">
      <c r="F148" s="1" t="s">
        <v>384</v>
      </c>
      <c r="G148" s="1">
        <v>1</v>
      </c>
      <c r="I148" t="s">
        <v>517</v>
      </c>
      <c r="J148" s="114">
        <v>1</v>
      </c>
    </row>
    <row r="149" spans="6:10">
      <c r="F149" s="1" t="s">
        <v>385</v>
      </c>
      <c r="G149" s="1">
        <v>-1</v>
      </c>
      <c r="I149" t="s">
        <v>518</v>
      </c>
      <c r="J149" s="114">
        <v>-1</v>
      </c>
    </row>
    <row r="150" spans="6:10">
      <c r="F150" s="1" t="s">
        <v>386</v>
      </c>
      <c r="G150" s="1">
        <v>6</v>
      </c>
      <c r="I150" t="s">
        <v>519</v>
      </c>
      <c r="J150" s="114">
        <v>6</v>
      </c>
    </row>
    <row r="151" spans="6:10">
      <c r="F151" s="1" t="s">
        <v>387</v>
      </c>
      <c r="G151" s="1">
        <v>-6</v>
      </c>
      <c r="I151" t="s">
        <v>520</v>
      </c>
      <c r="J151" s="114">
        <v>-6</v>
      </c>
    </row>
    <row r="152" spans="6:10">
      <c r="F152" s="1" t="s">
        <v>388</v>
      </c>
      <c r="G152" s="1">
        <v>1</v>
      </c>
      <c r="I152" t="s">
        <v>521</v>
      </c>
      <c r="J152" s="114">
        <v>1</v>
      </c>
    </row>
    <row r="153" spans="6:10">
      <c r="F153" s="1" t="s">
        <v>389</v>
      </c>
      <c r="G153" s="1">
        <v>-1</v>
      </c>
      <c r="I153" t="s">
        <v>522</v>
      </c>
      <c r="J153" s="114">
        <v>-1</v>
      </c>
    </row>
    <row r="154" spans="6:10">
      <c r="F154" s="1" t="s">
        <v>390</v>
      </c>
      <c r="G154" s="1">
        <v>3</v>
      </c>
      <c r="I154" t="s">
        <v>523</v>
      </c>
      <c r="J154" s="114">
        <v>3</v>
      </c>
    </row>
    <row r="155" spans="6:10">
      <c r="F155" s="1" t="s">
        <v>391</v>
      </c>
      <c r="G155" s="1">
        <v>-3</v>
      </c>
      <c r="I155" t="s">
        <v>524</v>
      </c>
      <c r="J155" s="114">
        <v>-3</v>
      </c>
    </row>
    <row r="156" spans="6:10">
      <c r="F156" s="1" t="s">
        <v>392</v>
      </c>
      <c r="G156" s="1">
        <v>1</v>
      </c>
      <c r="I156" t="s">
        <v>525</v>
      </c>
      <c r="J156" s="114">
        <v>1</v>
      </c>
    </row>
    <row r="157" spans="6:10">
      <c r="F157" s="1" t="s">
        <v>393</v>
      </c>
      <c r="G157" s="1">
        <v>-1</v>
      </c>
      <c r="I157" t="s">
        <v>526</v>
      </c>
      <c r="J157" s="114">
        <v>-1</v>
      </c>
    </row>
    <row r="158" spans="6:10">
      <c r="F158" s="1" t="s">
        <v>394</v>
      </c>
      <c r="G158" s="1">
        <v>6</v>
      </c>
      <c r="I158" t="s">
        <v>527</v>
      </c>
      <c r="J158" s="114">
        <v>6</v>
      </c>
    </row>
    <row r="159" spans="6:10">
      <c r="F159" s="1" t="s">
        <v>395</v>
      </c>
      <c r="G159" s="1">
        <v>-6</v>
      </c>
      <c r="I159" t="s">
        <v>528</v>
      </c>
      <c r="J159" s="114">
        <v>-6</v>
      </c>
    </row>
    <row r="160" spans="6:10">
      <c r="F160" s="1" t="s">
        <v>396</v>
      </c>
      <c r="G160" s="1">
        <v>1</v>
      </c>
      <c r="I160" t="s">
        <v>529</v>
      </c>
      <c r="J160" s="114">
        <v>1</v>
      </c>
    </row>
    <row r="161" spans="6:10">
      <c r="F161" s="1" t="s">
        <v>397</v>
      </c>
      <c r="G161" s="1">
        <v>-1</v>
      </c>
      <c r="I161" t="s">
        <v>530</v>
      </c>
      <c r="J161" s="114">
        <v>-1</v>
      </c>
    </row>
    <row r="162" spans="6:10">
      <c r="F162" s="1" t="s">
        <v>398</v>
      </c>
      <c r="G162" s="1">
        <v>3</v>
      </c>
      <c r="I162" t="s">
        <v>531</v>
      </c>
      <c r="J162" s="114">
        <v>3</v>
      </c>
    </row>
    <row r="163" spans="6:10">
      <c r="F163" s="1" t="s">
        <v>399</v>
      </c>
      <c r="G163" s="1">
        <v>-3</v>
      </c>
      <c r="I163" t="s">
        <v>532</v>
      </c>
      <c r="J163" s="114">
        <v>-3</v>
      </c>
    </row>
    <row r="164" spans="6:10">
      <c r="F164" s="1" t="s">
        <v>400</v>
      </c>
      <c r="G164" s="1">
        <v>1</v>
      </c>
      <c r="I164" t="s">
        <v>533</v>
      </c>
      <c r="J164" s="114">
        <v>1</v>
      </c>
    </row>
    <row r="165" spans="6:10">
      <c r="F165" s="1" t="s">
        <v>401</v>
      </c>
      <c r="G165" s="1">
        <v>-1</v>
      </c>
      <c r="I165" t="s">
        <v>534</v>
      </c>
      <c r="J165" s="114">
        <v>-1</v>
      </c>
    </row>
    <row r="166" spans="6:10">
      <c r="F166" s="1" t="s">
        <v>402</v>
      </c>
      <c r="G166" s="1">
        <v>6</v>
      </c>
      <c r="I166" t="s">
        <v>535</v>
      </c>
      <c r="J166" s="114">
        <v>6</v>
      </c>
    </row>
    <row r="167" spans="6:10">
      <c r="F167" s="1" t="s">
        <v>403</v>
      </c>
      <c r="G167" s="1">
        <v>-6</v>
      </c>
      <c r="I167" t="s">
        <v>536</v>
      </c>
      <c r="J167" s="114">
        <v>-6</v>
      </c>
    </row>
    <row r="168" spans="6:10">
      <c r="F168" s="1" t="s">
        <v>404</v>
      </c>
      <c r="G168" s="1">
        <v>1</v>
      </c>
      <c r="I168" t="s">
        <v>537</v>
      </c>
      <c r="J168" s="114">
        <v>1</v>
      </c>
    </row>
    <row r="169" spans="6:10">
      <c r="F169" s="1" t="s">
        <v>405</v>
      </c>
      <c r="G169" s="1">
        <v>-1</v>
      </c>
      <c r="I169" t="s">
        <v>538</v>
      </c>
      <c r="J169" s="114">
        <v>-1</v>
      </c>
    </row>
    <row r="170" spans="6:10">
      <c r="F170" s="1" t="s">
        <v>406</v>
      </c>
      <c r="G170" s="1">
        <v>3</v>
      </c>
      <c r="I170" t="s">
        <v>539</v>
      </c>
      <c r="J170" s="114">
        <v>3</v>
      </c>
    </row>
    <row r="171" spans="6:10">
      <c r="F171" s="1" t="s">
        <v>407</v>
      </c>
      <c r="G171" s="1">
        <v>-3</v>
      </c>
      <c r="I171" t="s">
        <v>540</v>
      </c>
      <c r="J171" s="114">
        <v>-3</v>
      </c>
    </row>
    <row r="172" spans="6:10">
      <c r="F172" s="1" t="s">
        <v>408</v>
      </c>
      <c r="G172" s="1">
        <v>1</v>
      </c>
      <c r="I172" t="s">
        <v>541</v>
      </c>
      <c r="J172" s="114">
        <v>1</v>
      </c>
    </row>
    <row r="173" spans="6:10">
      <c r="F173" s="1" t="s">
        <v>409</v>
      </c>
      <c r="G173" s="1">
        <v>-1</v>
      </c>
      <c r="I173" t="s">
        <v>542</v>
      </c>
      <c r="J173" s="114">
        <v>-1</v>
      </c>
    </row>
    <row r="174" spans="6:10">
      <c r="F174" s="1" t="s">
        <v>410</v>
      </c>
      <c r="G174" s="1">
        <v>6</v>
      </c>
      <c r="I174" t="s">
        <v>543</v>
      </c>
      <c r="J174" s="114">
        <v>6</v>
      </c>
    </row>
    <row r="175" spans="6:10">
      <c r="F175" s="1" t="s">
        <v>411</v>
      </c>
      <c r="G175" s="1">
        <v>-6</v>
      </c>
      <c r="I175" t="s">
        <v>544</v>
      </c>
      <c r="J175" s="114">
        <v>-6</v>
      </c>
    </row>
    <row r="176" spans="6:10">
      <c r="F176" s="1" t="s">
        <v>412</v>
      </c>
      <c r="G176" s="1">
        <v>1</v>
      </c>
      <c r="I176" t="s">
        <v>545</v>
      </c>
      <c r="J176" s="114">
        <v>1</v>
      </c>
    </row>
    <row r="177" spans="6:10">
      <c r="F177" s="1" t="s">
        <v>413</v>
      </c>
      <c r="G177" s="1">
        <v>-1</v>
      </c>
      <c r="I177" t="s">
        <v>546</v>
      </c>
      <c r="J177" s="114">
        <v>-1</v>
      </c>
    </row>
    <row r="178" spans="6:10">
      <c r="F178" s="1" t="s">
        <v>414</v>
      </c>
      <c r="G178" s="1">
        <v>3</v>
      </c>
      <c r="I178" t="s">
        <v>547</v>
      </c>
      <c r="J178" s="114">
        <v>3</v>
      </c>
    </row>
    <row r="179" spans="6:10">
      <c r="F179" s="1" t="s">
        <v>415</v>
      </c>
      <c r="G179" s="1">
        <v>-3</v>
      </c>
      <c r="I179" t="s">
        <v>548</v>
      </c>
      <c r="J179" s="114">
        <v>-3</v>
      </c>
    </row>
    <row r="180" spans="6:10">
      <c r="F180" s="1" t="s">
        <v>416</v>
      </c>
      <c r="G180" s="1">
        <v>1</v>
      </c>
      <c r="I180" t="s">
        <v>549</v>
      </c>
      <c r="J180" s="114">
        <v>1</v>
      </c>
    </row>
    <row r="181" spans="6:10">
      <c r="F181" s="1" t="s">
        <v>417</v>
      </c>
      <c r="G181" s="1">
        <v>-1</v>
      </c>
      <c r="I181" t="s">
        <v>550</v>
      </c>
      <c r="J181" s="114">
        <v>-1</v>
      </c>
    </row>
    <row r="182" spans="6:10">
      <c r="F182" s="1" t="s">
        <v>418</v>
      </c>
      <c r="G182" s="1">
        <v>6</v>
      </c>
      <c r="I182" t="s">
        <v>551</v>
      </c>
      <c r="J182" s="114">
        <v>6</v>
      </c>
    </row>
    <row r="183" spans="6:10">
      <c r="F183" s="1" t="s">
        <v>419</v>
      </c>
      <c r="G183" s="1">
        <v>-6</v>
      </c>
      <c r="I183" t="s">
        <v>552</v>
      </c>
      <c r="J183" s="114">
        <v>-6</v>
      </c>
    </row>
    <row r="184" spans="6:10">
      <c r="F184" s="1" t="s">
        <v>420</v>
      </c>
      <c r="G184" s="1">
        <v>1</v>
      </c>
      <c r="I184" t="s">
        <v>553</v>
      </c>
      <c r="J184" s="114">
        <v>1</v>
      </c>
    </row>
    <row r="185" spans="6:10">
      <c r="F185" s="1" t="s">
        <v>421</v>
      </c>
      <c r="G185" s="1">
        <v>-1</v>
      </c>
      <c r="I185" t="s">
        <v>554</v>
      </c>
      <c r="J185" s="114">
        <v>-1</v>
      </c>
    </row>
    <row r="186" spans="6:10">
      <c r="F186" s="1" t="s">
        <v>422</v>
      </c>
      <c r="G186" s="1">
        <v>3</v>
      </c>
      <c r="I186" t="s">
        <v>555</v>
      </c>
      <c r="J186" s="114">
        <v>3</v>
      </c>
    </row>
    <row r="187" spans="6:10">
      <c r="F187" s="1" t="s">
        <v>423</v>
      </c>
      <c r="G187" s="1">
        <v>-3</v>
      </c>
      <c r="I187" t="s">
        <v>556</v>
      </c>
      <c r="J187" s="114">
        <v>-3</v>
      </c>
    </row>
    <row r="188" spans="6:10">
      <c r="F188" s="1" t="s">
        <v>424</v>
      </c>
      <c r="G188" s="1">
        <v>1</v>
      </c>
      <c r="I188" t="s">
        <v>557</v>
      </c>
      <c r="J188" s="114">
        <v>1</v>
      </c>
    </row>
    <row r="189" spans="6:10">
      <c r="F189" s="1" t="s">
        <v>425</v>
      </c>
      <c r="G189" s="1">
        <v>-1</v>
      </c>
      <c r="I189" t="s">
        <v>558</v>
      </c>
      <c r="J189" s="114">
        <v>-1</v>
      </c>
    </row>
    <row r="190" spans="6:10">
      <c r="F190" s="1" t="s">
        <v>426</v>
      </c>
      <c r="G190" s="1">
        <v>6</v>
      </c>
      <c r="I190" t="s">
        <v>559</v>
      </c>
      <c r="J190" s="114">
        <v>6</v>
      </c>
    </row>
    <row r="191" spans="6:10">
      <c r="F191" s="1" t="s">
        <v>427</v>
      </c>
      <c r="G191" s="1">
        <v>-6</v>
      </c>
      <c r="I191" t="s">
        <v>560</v>
      </c>
      <c r="J191" s="114">
        <v>-6</v>
      </c>
    </row>
    <row r="192" spans="6:10">
      <c r="F192" s="1" t="s">
        <v>428</v>
      </c>
      <c r="G192" s="1">
        <v>1</v>
      </c>
      <c r="I192" t="s">
        <v>561</v>
      </c>
      <c r="J192" s="114">
        <v>1</v>
      </c>
    </row>
    <row r="193" spans="6:10">
      <c r="F193" s="1" t="s">
        <v>429</v>
      </c>
      <c r="G193" s="1">
        <v>-1</v>
      </c>
      <c r="I193" t="s">
        <v>562</v>
      </c>
      <c r="J193" s="114">
        <v>-1</v>
      </c>
    </row>
    <row r="194" spans="6:10">
      <c r="F194" s="1" t="s">
        <v>430</v>
      </c>
      <c r="G194" s="1">
        <v>3</v>
      </c>
      <c r="I194" t="s">
        <v>563</v>
      </c>
      <c r="J194" s="114">
        <v>3</v>
      </c>
    </row>
    <row r="195" spans="6:10">
      <c r="F195" s="1" t="s">
        <v>431</v>
      </c>
      <c r="G195" s="1">
        <v>-3</v>
      </c>
      <c r="I195" t="s">
        <v>564</v>
      </c>
      <c r="J195" s="114">
        <v>-3</v>
      </c>
    </row>
    <row r="196" spans="6:10">
      <c r="F196" s="1" t="s">
        <v>432</v>
      </c>
      <c r="G196" s="1">
        <v>1</v>
      </c>
      <c r="I196" t="s">
        <v>565</v>
      </c>
      <c r="J196" s="114">
        <v>1</v>
      </c>
    </row>
    <row r="197" spans="6:10">
      <c r="F197" s="1" t="s">
        <v>433</v>
      </c>
      <c r="G197" s="1">
        <v>-1</v>
      </c>
      <c r="I197" t="s">
        <v>566</v>
      </c>
      <c r="J197" s="114">
        <v>-1</v>
      </c>
    </row>
    <row r="198" spans="6:10">
      <c r="F198" s="1" t="s">
        <v>434</v>
      </c>
      <c r="G198" s="1">
        <v>6</v>
      </c>
      <c r="I198" t="s">
        <v>567</v>
      </c>
      <c r="J198" s="114">
        <v>6</v>
      </c>
    </row>
    <row r="199" spans="6:10">
      <c r="F199" s="1" t="s">
        <v>435</v>
      </c>
      <c r="G199" s="1">
        <v>-6</v>
      </c>
      <c r="I199" t="s">
        <v>568</v>
      </c>
      <c r="J199" s="114">
        <v>-6</v>
      </c>
    </row>
    <row r="200" spans="6:10">
      <c r="F200" s="1" t="s">
        <v>436</v>
      </c>
      <c r="G200" s="1">
        <v>1</v>
      </c>
      <c r="I200" t="s">
        <v>569</v>
      </c>
      <c r="J200" s="114">
        <v>1</v>
      </c>
    </row>
    <row r="201" spans="6:10">
      <c r="F201" s="1" t="s">
        <v>437</v>
      </c>
      <c r="G201" s="1">
        <v>-1</v>
      </c>
      <c r="I201" t="s">
        <v>570</v>
      </c>
      <c r="J201" s="114">
        <v>-1</v>
      </c>
    </row>
    <row r="202" spans="6:10">
      <c r="F202" s="1" t="s">
        <v>438</v>
      </c>
      <c r="G202" s="1">
        <v>3</v>
      </c>
      <c r="I202" t="s">
        <v>571</v>
      </c>
      <c r="J202" s="114">
        <v>3</v>
      </c>
    </row>
    <row r="203" spans="6:10">
      <c r="F203" s="1" t="s">
        <v>439</v>
      </c>
      <c r="G203" s="1">
        <v>-3</v>
      </c>
      <c r="I203" t="s">
        <v>572</v>
      </c>
      <c r="J203" s="114">
        <v>-3</v>
      </c>
    </row>
    <row r="204" spans="6:10">
      <c r="F204" s="1" t="s">
        <v>440</v>
      </c>
      <c r="G204" s="1">
        <v>1</v>
      </c>
      <c r="I204" t="s">
        <v>573</v>
      </c>
      <c r="J204" s="114">
        <v>1</v>
      </c>
    </row>
    <row r="205" spans="6:10">
      <c r="F205" s="1" t="s">
        <v>441</v>
      </c>
      <c r="G205" s="1">
        <v>-1</v>
      </c>
      <c r="I205" t="s">
        <v>574</v>
      </c>
      <c r="J205" s="114">
        <v>-1</v>
      </c>
    </row>
    <row r="206" spans="6:10">
      <c r="F206" s="1" t="s">
        <v>442</v>
      </c>
      <c r="G206" s="1">
        <v>6</v>
      </c>
      <c r="I206" t="s">
        <v>575</v>
      </c>
      <c r="J206" s="114">
        <v>6</v>
      </c>
    </row>
    <row r="207" spans="6:10">
      <c r="F207" s="1" t="s">
        <v>443</v>
      </c>
      <c r="G207" s="1">
        <v>-6</v>
      </c>
      <c r="I207" t="s">
        <v>576</v>
      </c>
      <c r="J207" s="114">
        <v>-6</v>
      </c>
    </row>
    <row r="208" spans="6:10">
      <c r="F208" s="1" t="s">
        <v>444</v>
      </c>
      <c r="G208" s="1">
        <v>1</v>
      </c>
      <c r="I208" t="s">
        <v>577</v>
      </c>
      <c r="J208" s="114">
        <v>1</v>
      </c>
    </row>
    <row r="209" spans="6:10">
      <c r="F209" s="1" t="s">
        <v>445</v>
      </c>
      <c r="G209" s="1">
        <v>-1</v>
      </c>
      <c r="I209" t="s">
        <v>578</v>
      </c>
      <c r="J209" s="114">
        <v>-1</v>
      </c>
    </row>
    <row r="210" spans="6:10">
      <c r="F210" s="1" t="s">
        <v>446</v>
      </c>
      <c r="G210" s="1">
        <v>3</v>
      </c>
      <c r="I210" t="s">
        <v>579</v>
      </c>
      <c r="J210" s="114">
        <v>3</v>
      </c>
    </row>
    <row r="211" spans="6:10">
      <c r="F211" s="1" t="s">
        <v>447</v>
      </c>
      <c r="G211" s="1">
        <v>-3</v>
      </c>
      <c r="I211" t="s">
        <v>580</v>
      </c>
      <c r="J211" s="114">
        <v>-3</v>
      </c>
    </row>
    <row r="212" spans="6:10">
      <c r="F212" s="1" t="s">
        <v>448</v>
      </c>
      <c r="G212" s="1">
        <v>1</v>
      </c>
      <c r="I212" t="s">
        <v>581</v>
      </c>
      <c r="J212" s="114">
        <v>1</v>
      </c>
    </row>
    <row r="213" spans="6:10">
      <c r="F213" s="1" t="s">
        <v>449</v>
      </c>
      <c r="G213" s="1">
        <v>-1</v>
      </c>
      <c r="I213" t="s">
        <v>582</v>
      </c>
      <c r="J213" s="114">
        <v>-1</v>
      </c>
    </row>
    <row r="214" spans="6:10">
      <c r="F214" s="1" t="s">
        <v>450</v>
      </c>
      <c r="G214" s="1">
        <v>6</v>
      </c>
      <c r="I214" t="s">
        <v>583</v>
      </c>
      <c r="J214" s="114">
        <v>6</v>
      </c>
    </row>
    <row r="215" spans="6:10">
      <c r="F215" s="1" t="s">
        <v>451</v>
      </c>
      <c r="G215" s="1">
        <v>-6</v>
      </c>
      <c r="I215" t="s">
        <v>584</v>
      </c>
      <c r="J215" s="114">
        <v>-6</v>
      </c>
    </row>
    <row r="216" spans="6:10">
      <c r="F216" s="1" t="s">
        <v>452</v>
      </c>
      <c r="G216" s="1">
        <v>1</v>
      </c>
      <c r="I216" t="s">
        <v>585</v>
      </c>
      <c r="J216" s="114">
        <v>1</v>
      </c>
    </row>
    <row r="217" spans="6:10">
      <c r="F217" s="1" t="s">
        <v>453</v>
      </c>
      <c r="G217" s="1">
        <v>-1</v>
      </c>
      <c r="I217" t="s">
        <v>586</v>
      </c>
      <c r="J217" s="114">
        <v>-1</v>
      </c>
    </row>
    <row r="218" spans="6:10">
      <c r="F218" s="1" t="s">
        <v>454</v>
      </c>
      <c r="G218" s="1">
        <v>3</v>
      </c>
      <c r="I218" t="s">
        <v>587</v>
      </c>
      <c r="J218" s="114">
        <v>3</v>
      </c>
    </row>
    <row r="219" spans="6:10">
      <c r="F219" s="1" t="s">
        <v>455</v>
      </c>
      <c r="G219" s="1">
        <v>-3</v>
      </c>
      <c r="I219" t="s">
        <v>588</v>
      </c>
      <c r="J219" s="114">
        <v>-3</v>
      </c>
    </row>
    <row r="220" spans="6:10">
      <c r="F220" s="1" t="s">
        <v>456</v>
      </c>
      <c r="G220" s="1">
        <v>1</v>
      </c>
      <c r="I220" t="s">
        <v>589</v>
      </c>
      <c r="J220" s="114">
        <v>1</v>
      </c>
    </row>
    <row r="221" spans="6:10">
      <c r="F221" s="1" t="s">
        <v>457</v>
      </c>
      <c r="G221" s="1">
        <v>-1</v>
      </c>
      <c r="I221" t="s">
        <v>590</v>
      </c>
      <c r="J221" s="114">
        <v>-1</v>
      </c>
    </row>
    <row r="222" spans="6:10">
      <c r="F222" s="1" t="s">
        <v>458</v>
      </c>
      <c r="G222" s="1">
        <v>6</v>
      </c>
      <c r="I222" t="s">
        <v>591</v>
      </c>
      <c r="J222" s="114">
        <v>6</v>
      </c>
    </row>
    <row r="223" spans="6:10">
      <c r="F223" s="1" t="s">
        <v>459</v>
      </c>
      <c r="G223" s="1">
        <v>-6</v>
      </c>
      <c r="I223" t="s">
        <v>592</v>
      </c>
      <c r="J223" s="114">
        <v>-6</v>
      </c>
    </row>
    <row r="224" spans="6:10">
      <c r="F224" s="1" t="s">
        <v>460</v>
      </c>
      <c r="G224" s="1">
        <v>1</v>
      </c>
      <c r="I224" t="s">
        <v>593</v>
      </c>
      <c r="J224" s="114">
        <v>1</v>
      </c>
    </row>
    <row r="225" spans="6:10">
      <c r="F225" s="1" t="s">
        <v>461</v>
      </c>
      <c r="G225" s="1">
        <v>-1</v>
      </c>
      <c r="I225" t="s">
        <v>594</v>
      </c>
      <c r="J225" s="114">
        <v>-1</v>
      </c>
    </row>
    <row r="226" spans="6:10">
      <c r="F226" s="1" t="s">
        <v>462</v>
      </c>
      <c r="G226" s="1">
        <v>3</v>
      </c>
      <c r="I226" t="s">
        <v>595</v>
      </c>
      <c r="J226" s="114">
        <v>3</v>
      </c>
    </row>
    <row r="227" spans="6:10">
      <c r="F227" s="1" t="s">
        <v>463</v>
      </c>
      <c r="G227" s="1">
        <v>-3</v>
      </c>
      <c r="I227" t="s">
        <v>596</v>
      </c>
      <c r="J227" s="114">
        <v>-3</v>
      </c>
    </row>
    <row r="228" spans="6:10">
      <c r="F228" s="1" t="s">
        <v>464</v>
      </c>
      <c r="G228" s="1">
        <v>1</v>
      </c>
      <c r="I228" t="s">
        <v>597</v>
      </c>
      <c r="J228" s="114">
        <v>1</v>
      </c>
    </row>
    <row r="229" spans="6:10">
      <c r="F229" s="1" t="s">
        <v>465</v>
      </c>
      <c r="G229" s="1">
        <v>-1</v>
      </c>
      <c r="I229" t="s">
        <v>598</v>
      </c>
      <c r="J229" s="114">
        <v>-1</v>
      </c>
    </row>
    <row r="230" spans="6:10">
      <c r="F230" s="1" t="s">
        <v>466</v>
      </c>
      <c r="G230" s="1">
        <v>6</v>
      </c>
      <c r="I230" t="s">
        <v>599</v>
      </c>
      <c r="J230" s="114">
        <v>6</v>
      </c>
    </row>
    <row r="231" spans="6:10">
      <c r="F231" s="1" t="s">
        <v>467</v>
      </c>
      <c r="G231" s="1">
        <v>-6</v>
      </c>
      <c r="I231" t="s">
        <v>600</v>
      </c>
      <c r="J231" s="114">
        <v>-6</v>
      </c>
    </row>
    <row r="232" spans="6:10">
      <c r="F232" s="1" t="s">
        <v>468</v>
      </c>
      <c r="G232" s="1">
        <v>1</v>
      </c>
      <c r="I232" t="s">
        <v>601</v>
      </c>
      <c r="J232" s="114">
        <v>1</v>
      </c>
    </row>
    <row r="233" spans="6:10">
      <c r="F233" s="1" t="s">
        <v>469</v>
      </c>
      <c r="G233" s="1">
        <v>-1</v>
      </c>
      <c r="I233" t="s">
        <v>602</v>
      </c>
      <c r="J233" s="114">
        <v>-1</v>
      </c>
    </row>
    <row r="234" spans="6:10">
      <c r="F234" s="1" t="s">
        <v>470</v>
      </c>
      <c r="G234" s="1">
        <v>3</v>
      </c>
      <c r="I234" t="s">
        <v>603</v>
      </c>
      <c r="J234" s="114">
        <v>3</v>
      </c>
    </row>
    <row r="235" spans="6:10">
      <c r="F235" s="1" t="s">
        <v>471</v>
      </c>
      <c r="G235" s="1">
        <v>-3</v>
      </c>
      <c r="I235" t="s">
        <v>604</v>
      </c>
      <c r="J235" s="114">
        <v>-3</v>
      </c>
    </row>
    <row r="236" spans="6:10">
      <c r="F236" s="1" t="s">
        <v>472</v>
      </c>
      <c r="G236" s="1">
        <v>1</v>
      </c>
      <c r="I236" t="s">
        <v>605</v>
      </c>
      <c r="J236" s="114">
        <v>1</v>
      </c>
    </row>
    <row r="237" spans="6:10">
      <c r="F237" s="1" t="s">
        <v>473</v>
      </c>
      <c r="G237" s="1">
        <v>-1</v>
      </c>
      <c r="I237" t="s">
        <v>606</v>
      </c>
      <c r="J237" s="114">
        <v>-1</v>
      </c>
    </row>
    <row r="238" spans="6:10">
      <c r="F238" s="1" t="s">
        <v>474</v>
      </c>
      <c r="G238" s="1">
        <v>6</v>
      </c>
      <c r="I238" t="s">
        <v>607</v>
      </c>
      <c r="J238" s="114">
        <v>6</v>
      </c>
    </row>
    <row r="239" spans="6:10">
      <c r="F239" s="1" t="s">
        <v>475</v>
      </c>
      <c r="G239" s="1">
        <v>-6</v>
      </c>
      <c r="I239" t="s">
        <v>608</v>
      </c>
      <c r="J239" s="114">
        <v>-6</v>
      </c>
    </row>
    <row r="240" spans="6:10">
      <c r="F240" s="1" t="s">
        <v>476</v>
      </c>
      <c r="G240" s="1">
        <v>1</v>
      </c>
      <c r="I240" t="s">
        <v>609</v>
      </c>
      <c r="J240" s="114">
        <v>1</v>
      </c>
    </row>
    <row r="241" spans="6:10">
      <c r="F241" s="1" t="s">
        <v>477</v>
      </c>
      <c r="G241" s="1">
        <v>-1</v>
      </c>
      <c r="I241" t="s">
        <v>610</v>
      </c>
      <c r="J241" s="114">
        <v>-1</v>
      </c>
    </row>
    <row r="242" spans="6:10">
      <c r="F242" s="1" t="s">
        <v>478</v>
      </c>
      <c r="G242" s="1">
        <v>3</v>
      </c>
      <c r="I242" t="s">
        <v>611</v>
      </c>
      <c r="J242" s="114">
        <v>3</v>
      </c>
    </row>
    <row r="243" spans="6:10">
      <c r="F243" s="1" t="s">
        <v>479</v>
      </c>
      <c r="G243" s="1">
        <v>-3</v>
      </c>
      <c r="I243" t="s">
        <v>612</v>
      </c>
      <c r="J243" s="114">
        <v>-3</v>
      </c>
    </row>
    <row r="244" spans="6:10">
      <c r="F244" s="1" t="s">
        <v>480</v>
      </c>
      <c r="G244" s="1">
        <v>1</v>
      </c>
      <c r="I244" t="s">
        <v>613</v>
      </c>
      <c r="J244" s="114">
        <v>1</v>
      </c>
    </row>
    <row r="245" spans="6:10">
      <c r="F245" s="1" t="s">
        <v>481</v>
      </c>
      <c r="G245" s="1">
        <v>-1</v>
      </c>
      <c r="I245" t="s">
        <v>614</v>
      </c>
      <c r="J245" s="114">
        <v>-1</v>
      </c>
    </row>
    <row r="246" spans="6:10">
      <c r="F246" s="1" t="s">
        <v>482</v>
      </c>
      <c r="G246" s="1">
        <v>6</v>
      </c>
      <c r="I246" t="s">
        <v>615</v>
      </c>
      <c r="J246" s="114">
        <v>6</v>
      </c>
    </row>
    <row r="247" spans="6:10">
      <c r="F247" s="1" t="s">
        <v>483</v>
      </c>
      <c r="G247" s="1">
        <v>-6</v>
      </c>
      <c r="I247" t="s">
        <v>616</v>
      </c>
      <c r="J247" s="114">
        <v>-6</v>
      </c>
    </row>
    <row r="248" spans="6:10">
      <c r="F248" s="1" t="s">
        <v>484</v>
      </c>
      <c r="G248" s="1">
        <v>1</v>
      </c>
      <c r="I248" t="s">
        <v>617</v>
      </c>
      <c r="J248" s="114">
        <v>1</v>
      </c>
    </row>
    <row r="249" spans="6:10">
      <c r="F249" s="1" t="s">
        <v>485</v>
      </c>
      <c r="G249" s="1">
        <v>-1</v>
      </c>
      <c r="I249" t="s">
        <v>618</v>
      </c>
      <c r="J249" s="114">
        <v>-1</v>
      </c>
    </row>
    <row r="250" spans="6:10">
      <c r="F250" s="1" t="s">
        <v>486</v>
      </c>
      <c r="G250" s="1">
        <v>3</v>
      </c>
      <c r="I250" t="s">
        <v>619</v>
      </c>
      <c r="J250" s="114">
        <v>3</v>
      </c>
    </row>
    <row r="251" spans="6:10">
      <c r="F251" s="1" t="s">
        <v>487</v>
      </c>
      <c r="G251" s="1">
        <v>-3</v>
      </c>
      <c r="I251" t="s">
        <v>620</v>
      </c>
      <c r="J251" s="114">
        <v>-3</v>
      </c>
    </row>
    <row r="252" spans="6:10">
      <c r="F252" s="1" t="s">
        <v>488</v>
      </c>
      <c r="G252" s="1">
        <v>1</v>
      </c>
      <c r="I252" t="s">
        <v>621</v>
      </c>
      <c r="J252" s="114">
        <v>1</v>
      </c>
    </row>
    <row r="253" spans="6:10">
      <c r="F253" s="1" t="s">
        <v>489</v>
      </c>
      <c r="G253" s="1">
        <v>-1</v>
      </c>
      <c r="I253" t="s">
        <v>622</v>
      </c>
      <c r="J253" s="114">
        <v>-1</v>
      </c>
    </row>
    <row r="254" spans="6:10">
      <c r="F254" s="1" t="s">
        <v>490</v>
      </c>
      <c r="G254" s="1">
        <v>6</v>
      </c>
      <c r="I254" t="s">
        <v>623</v>
      </c>
      <c r="J254" s="114">
        <v>6</v>
      </c>
    </row>
  </sheetData>
  <sheetProtection algorithmName="SHA-512" hashValue="YcC6osxrSaAx821T/M1wjMTUmETUZA0rir/xD9jrdHhwOmeoaVgW1cnMXKeYD/xwZ+YsD4B4OdT4anlZlj4/kg==" saltValue="0UsLKfJH61B7j9bGmLbFhA==" spinCount="100000" sheet="1" objects="1" scenarios="1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X282"/>
  <sheetViews>
    <sheetView topLeftCell="A3" zoomScale="148" zoomScaleNormal="148" workbookViewId="0">
      <pane ySplit="2" topLeftCell="A5" activePane="bottomLeft" state="frozen"/>
      <selection activeCell="AQ18" sqref="AQ18"/>
      <selection pane="bottomLeft" activeCell="W3" sqref="W1:XFD1048576"/>
    </sheetView>
  </sheetViews>
  <sheetFormatPr defaultColWidth="0" defaultRowHeight="15"/>
  <cols>
    <col min="1" max="1" width="4.42578125" style="1" customWidth="1"/>
    <col min="2" max="6" width="5.28515625" style="1" customWidth="1"/>
    <col min="7" max="7" width="4.7109375" style="1" customWidth="1"/>
    <col min="8" max="21" width="5.28515625" style="1" customWidth="1"/>
    <col min="22" max="22" width="5.28515625" style="15" customWidth="1"/>
    <col min="23" max="24" width="5.28515625" style="1" hidden="1" customWidth="1"/>
    <col min="25" max="30" width="8.7109375" style="4" hidden="1" customWidth="1"/>
    <col min="31" max="40" width="8.7109375" style="1" hidden="1" customWidth="1"/>
    <col min="41" max="51" width="9" style="1" hidden="1" customWidth="1"/>
    <col min="52" max="53" width="7.28515625" style="1" hidden="1" customWidth="1"/>
    <col min="54" max="57" width="7" style="1" hidden="1" customWidth="1"/>
    <col min="58" max="69" width="9.140625" style="1" hidden="1" customWidth="1"/>
    <col min="70" max="70" width="5" style="1" hidden="1" customWidth="1"/>
    <col min="71" max="71" width="7.42578125" style="1" hidden="1" customWidth="1"/>
    <col min="72" max="72" width="10.85546875" style="1" hidden="1" customWidth="1"/>
    <col min="73" max="74" width="9.140625" style="1" hidden="1" customWidth="1"/>
    <col min="75" max="75" width="12.7109375" style="1" hidden="1" customWidth="1"/>
    <col min="76" max="16384" width="9.140625" style="1" hidden="1"/>
  </cols>
  <sheetData>
    <row r="1" spans="1:76" ht="15.75" hidden="1" thickBot="1">
      <c r="Y1" s="1"/>
      <c r="Z1" s="1"/>
      <c r="AA1" s="1"/>
      <c r="AB1" s="1"/>
      <c r="AC1" s="1"/>
      <c r="AD1" s="1"/>
    </row>
    <row r="2" spans="1:76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76" ht="19.5" customHeight="1" thickBot="1">
      <c r="B3" s="184" t="str">
        <f>'Hedging Dashboard'!B3</f>
        <v>H1 | Hedge 1 | (BTC)1</v>
      </c>
      <c r="C3" s="185"/>
      <c r="D3" s="185"/>
      <c r="E3" s="185"/>
      <c r="F3" s="185"/>
      <c r="G3" s="186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7"/>
      <c r="W3" s="196" t="s">
        <v>49</v>
      </c>
      <c r="X3" s="1" t="s">
        <v>50</v>
      </c>
      <c r="Y3" s="201" t="s">
        <v>306</v>
      </c>
      <c r="Z3" s="167" t="s">
        <v>307</v>
      </c>
      <c r="AA3" s="167" t="s">
        <v>308</v>
      </c>
      <c r="AB3" s="167" t="s">
        <v>310</v>
      </c>
      <c r="AC3" s="167" t="s">
        <v>311</v>
      </c>
      <c r="AD3" s="169" t="s">
        <v>312</v>
      </c>
      <c r="AE3" s="173" t="s">
        <v>37</v>
      </c>
      <c r="AF3" s="173"/>
      <c r="AG3" s="173" t="s">
        <v>305</v>
      </c>
      <c r="AH3" s="173"/>
      <c r="AI3" s="173" t="s">
        <v>36</v>
      </c>
      <c r="AJ3" s="173"/>
      <c r="AK3" s="171" t="s">
        <v>318</v>
      </c>
      <c r="AL3" s="171" t="s">
        <v>317</v>
      </c>
      <c r="AO3" s="1" t="s">
        <v>33</v>
      </c>
      <c r="AP3" s="172" t="s">
        <v>292</v>
      </c>
      <c r="AQ3" s="172" t="s">
        <v>319</v>
      </c>
      <c r="AR3" s="172" t="s">
        <v>293</v>
      </c>
      <c r="AZ3" s="191" t="s">
        <v>1</v>
      </c>
      <c r="BA3" s="191" t="s">
        <v>2</v>
      </c>
      <c r="BB3" s="194" t="s">
        <v>7</v>
      </c>
      <c r="BC3" s="195"/>
      <c r="BD3" s="194" t="s">
        <v>16</v>
      </c>
      <c r="BE3" s="195"/>
      <c r="BF3" s="191" t="s">
        <v>8</v>
      </c>
      <c r="BG3" s="165" t="s">
        <v>3</v>
      </c>
      <c r="BH3" s="166"/>
      <c r="BI3" s="165" t="s">
        <v>4</v>
      </c>
      <c r="BJ3" s="166"/>
      <c r="BK3" s="165" t="s">
        <v>313</v>
      </c>
      <c r="BL3" s="166"/>
      <c r="BM3" s="7" t="s">
        <v>3</v>
      </c>
      <c r="BN3" s="7" t="s">
        <v>4</v>
      </c>
      <c r="BO3" s="7" t="s">
        <v>313</v>
      </c>
      <c r="BP3" s="193" t="s">
        <v>30</v>
      </c>
      <c r="BQ3" s="193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</row>
    <row r="4" spans="1:76" ht="21.75" customHeight="1" thickBot="1">
      <c r="B4" s="79" t="s">
        <v>11</v>
      </c>
      <c r="C4" s="80" t="s">
        <v>37</v>
      </c>
      <c r="D4" s="80" t="s">
        <v>5</v>
      </c>
      <c r="E4" s="80" t="s">
        <v>6</v>
      </c>
      <c r="F4" s="81" t="s">
        <v>12</v>
      </c>
      <c r="G4" s="54"/>
      <c r="H4" s="80" t="s">
        <v>305</v>
      </c>
      <c r="I4" s="80" t="s">
        <v>5</v>
      </c>
      <c r="J4" s="80" t="s">
        <v>6</v>
      </c>
      <c r="K4" s="81" t="s">
        <v>12</v>
      </c>
      <c r="L4" s="54"/>
      <c r="M4" s="86" t="s">
        <v>0</v>
      </c>
      <c r="N4" s="53"/>
      <c r="O4" s="79" t="s">
        <v>36</v>
      </c>
      <c r="P4" s="80" t="s">
        <v>5</v>
      </c>
      <c r="Q4" s="80" t="s">
        <v>6</v>
      </c>
      <c r="R4" s="80" t="s">
        <v>12</v>
      </c>
      <c r="S4" s="80" t="s">
        <v>14</v>
      </c>
      <c r="T4" s="80" t="s">
        <v>15</v>
      </c>
      <c r="U4" s="80" t="s">
        <v>157</v>
      </c>
      <c r="V4" s="81" t="s">
        <v>45</v>
      </c>
      <c r="W4" s="197"/>
      <c r="X4" s="1" t="s">
        <v>51</v>
      </c>
      <c r="Y4" s="202"/>
      <c r="Z4" s="168"/>
      <c r="AA4" s="168"/>
      <c r="AB4" s="168"/>
      <c r="AC4" s="168"/>
      <c r="AD4" s="170"/>
      <c r="AE4" s="78" t="s">
        <v>321</v>
      </c>
      <c r="AF4" s="78" t="s">
        <v>6</v>
      </c>
      <c r="AG4" s="78" t="s">
        <v>321</v>
      </c>
      <c r="AH4" s="78" t="s">
        <v>6</v>
      </c>
      <c r="AI4" s="78" t="s">
        <v>321</v>
      </c>
      <c r="AJ4" s="78" t="s">
        <v>6</v>
      </c>
      <c r="AK4" s="171"/>
      <c r="AL4" s="171"/>
      <c r="AM4" s="1" t="str">
        <f>AM28</f>
        <v/>
      </c>
      <c r="AO4" s="1" t="s">
        <v>34</v>
      </c>
      <c r="AP4" s="172"/>
      <c r="AQ4" s="172"/>
      <c r="AR4" s="172"/>
      <c r="AS4" s="1" t="s">
        <v>38</v>
      </c>
      <c r="AT4" s="1" t="s">
        <v>39</v>
      </c>
      <c r="AU4" s="1" t="s">
        <v>320</v>
      </c>
      <c r="AV4" s="1" t="s">
        <v>40</v>
      </c>
      <c r="AW4" s="1" t="s">
        <v>45</v>
      </c>
      <c r="AX4" s="1" t="s">
        <v>46</v>
      </c>
      <c r="AY4" s="1" t="s">
        <v>47</v>
      </c>
      <c r="AZ4" s="192"/>
      <c r="BA4" s="192"/>
      <c r="BB4" s="3" t="s">
        <v>1</v>
      </c>
      <c r="BC4" s="3" t="s">
        <v>2</v>
      </c>
      <c r="BD4" s="3" t="s">
        <v>1</v>
      </c>
      <c r="BE4" s="3" t="s">
        <v>2</v>
      </c>
      <c r="BF4" s="192"/>
      <c r="BG4" s="6" t="s">
        <v>23</v>
      </c>
      <c r="BH4" s="6" t="s">
        <v>24</v>
      </c>
      <c r="BI4" s="6" t="s">
        <v>25</v>
      </c>
      <c r="BJ4" s="6" t="s">
        <v>26</v>
      </c>
      <c r="BK4" s="6" t="s">
        <v>314</v>
      </c>
      <c r="BL4" s="6" t="s">
        <v>315</v>
      </c>
      <c r="BM4" s="7" t="s">
        <v>27</v>
      </c>
      <c r="BN4" s="7" t="s">
        <v>27</v>
      </c>
      <c r="BO4" s="7" t="s">
        <v>27</v>
      </c>
      <c r="BP4" s="7" t="s">
        <v>31</v>
      </c>
      <c r="BQ4" s="7" t="s">
        <v>32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</row>
    <row r="5" spans="1:76">
      <c r="B5" s="47"/>
      <c r="C5" s="21" t="str">
        <f>Y5</f>
        <v>B</v>
      </c>
      <c r="D5" s="21"/>
      <c r="E5" s="21"/>
      <c r="F5" s="22"/>
      <c r="H5" s="47" t="s">
        <v>286</v>
      </c>
      <c r="I5" s="21"/>
      <c r="J5" s="21"/>
      <c r="K5" s="22"/>
      <c r="L5" s="85"/>
      <c r="M5" s="16" t="str">
        <f>IF('Hedging Dashboard'!AH5="","",'Hedging Dashboard'!AH5)</f>
        <v>P</v>
      </c>
      <c r="O5" s="47" t="s">
        <v>295</v>
      </c>
      <c r="P5" s="21"/>
      <c r="Q5" s="21"/>
      <c r="R5" s="21"/>
      <c r="S5" s="21"/>
      <c r="T5" s="51" t="s">
        <v>48</v>
      </c>
      <c r="U5" s="21"/>
      <c r="V5" s="52" t="str">
        <f t="shared" ref="V5:V36" si="0">IF(AW5="R","Rabbit","")</f>
        <v/>
      </c>
      <c r="W5" s="49" t="s">
        <v>309</v>
      </c>
      <c r="Y5" s="9" t="s">
        <v>6</v>
      </c>
      <c r="Z5" s="4" t="s">
        <v>286</v>
      </c>
      <c r="AA5" s="4" t="s">
        <v>295</v>
      </c>
      <c r="AD5" s="8"/>
      <c r="AM5" s="1">
        <f>AN5</f>
        <v>0</v>
      </c>
      <c r="AN5" s="1">
        <f>IF(X5="",0,IFERROR(VLOOKUP(X5,BW:BX,2,FALSE),0))</f>
        <v>0</v>
      </c>
      <c r="AZ5" s="1">
        <f>IF('Hedging Dashboard'!AH5="P",1,"")</f>
        <v>1</v>
      </c>
      <c r="BA5" s="1" t="str">
        <f>IF('Hedging Dashboard'!AH5="B",1,"")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-3</v>
      </c>
    </row>
    <row r="6" spans="1:76">
      <c r="B6" s="43"/>
      <c r="C6" s="23" t="str">
        <f>IF(Y6=Y5,"",Y6)</f>
        <v/>
      </c>
      <c r="D6" s="23"/>
      <c r="E6" s="23"/>
      <c r="F6" s="24"/>
      <c r="H6" s="43" t="str">
        <f>IF(Z6=Z5,"",Z6)</f>
        <v/>
      </c>
      <c r="I6" s="23"/>
      <c r="J6" s="23"/>
      <c r="K6" s="24"/>
      <c r="L6" s="85"/>
      <c r="M6" s="17" t="str">
        <f>IF('Hedging Dashboard'!AH6="","",'Hedging Dashboard'!AH6)</f>
        <v>B</v>
      </c>
      <c r="O6" s="43" t="str">
        <f>IF(AA5=AA6,"",AA6)</f>
        <v/>
      </c>
      <c r="P6" s="23"/>
      <c r="Q6" s="23"/>
      <c r="R6" s="23"/>
      <c r="S6" s="23"/>
      <c r="T6" s="46" t="s">
        <v>48</v>
      </c>
      <c r="U6" s="23"/>
      <c r="V6" s="44" t="str">
        <f t="shared" si="0"/>
        <v/>
      </c>
      <c r="W6" s="50"/>
      <c r="Y6" s="9" t="s">
        <v>6</v>
      </c>
      <c r="Z6" s="4" t="s">
        <v>286</v>
      </c>
      <c r="AA6" s="4" t="s">
        <v>295</v>
      </c>
      <c r="AD6" s="8"/>
      <c r="AM6" s="1">
        <f>AM5+AN5</f>
        <v>0</v>
      </c>
      <c r="AN6" s="1">
        <f>IF(X6="",0,IFERROR(VLOOKUP(X5&amp;X6,BW:BX,2,FALSE),0))</f>
        <v>0</v>
      </c>
      <c r="AZ6" s="1" t="str">
        <f>IF('Hedging Dashboard'!AH6="P",IF(AZ5="",1,AZ5+1),"")</f>
        <v/>
      </c>
      <c r="BA6" s="1">
        <f>IF('Hedging Dashboard'!AH6="B",IF(BA5="",1,BA5+1),"")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</row>
    <row r="7" spans="1:76">
      <c r="B7" s="43"/>
      <c r="C7" s="23" t="str">
        <f t="shared" ref="C7:C70" si="1">IF(Y7=Y6,"",Y7)</f>
        <v/>
      </c>
      <c r="D7" s="23"/>
      <c r="E7" s="23"/>
      <c r="F7" s="24"/>
      <c r="H7" s="43" t="str">
        <f t="shared" ref="H7:H70" si="2">IF(Z7=Z6,"",Z7)</f>
        <v/>
      </c>
      <c r="I7" s="23"/>
      <c r="J7" s="23"/>
      <c r="K7" s="24"/>
      <c r="L7" s="85"/>
      <c r="M7" s="17" t="str">
        <f>IF('Hedging Dashboard'!AH7="","",'Hedging Dashboard'!AH7)</f>
        <v>P</v>
      </c>
      <c r="O7" s="43" t="str">
        <f t="shared" ref="O7:O70" si="3">IF(AA6=AA7,"",AA7)</f>
        <v/>
      </c>
      <c r="P7" s="23"/>
      <c r="Q7" s="23"/>
      <c r="R7" s="23"/>
      <c r="S7" s="23"/>
      <c r="T7" s="46" t="s">
        <v>48</v>
      </c>
      <c r="U7" s="23"/>
      <c r="V7" s="44" t="str">
        <f t="shared" si="0"/>
        <v/>
      </c>
      <c r="W7" s="50"/>
      <c r="Y7" s="9" t="str">
        <f>IF(AND(AB7="L",Y5=Y6),IF(Y6="B","T","B"),Y6)</f>
        <v>B</v>
      </c>
      <c r="Z7" s="4" t="str">
        <f>IF(AND(AC7="L",Z5=Z6),IF(Z6="T","C","T"),Z6)</f>
        <v>T</v>
      </c>
      <c r="AA7" s="4" t="str">
        <f>IF(AND(AD7="L",AA5=AA6),IF(AA6="C","B","C"),AA6)</f>
        <v>C</v>
      </c>
      <c r="AB7" s="4" t="str">
        <f t="shared" ref="AB7:AB10" si="4">F5&amp;F6</f>
        <v/>
      </c>
      <c r="AC7" s="4" t="str">
        <f>K5&amp;K6</f>
        <v/>
      </c>
      <c r="AD7" s="4" t="str">
        <f>R5&amp;R6</f>
        <v/>
      </c>
      <c r="AM7" s="1">
        <f t="shared" ref="AM7:AM38" si="5">IF(M7="","",IF(AM6+AN7&gt;=10,10,IF(AM6+AN7&lt;=-10,-10,AM6+AN7)))</f>
        <v>0</v>
      </c>
      <c r="AN7" s="1">
        <f>IF(X7="",0,IFERROR(VLOOKUP(X5&amp;X6&amp;X7,BW:BX,2,FALSE),0))</f>
        <v>0</v>
      </c>
      <c r="AZ7" s="1">
        <f>IF('Hedging Dashboard'!AH7="P",IF(AZ6="",1,AZ6+1),"")</f>
        <v>1</v>
      </c>
      <c r="BA7" s="1" t="str">
        <f>IF('Hedging Dashboard'!AH7="B",IF(BA6="",1,BA6+1),"")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</row>
    <row r="8" spans="1:76">
      <c r="B8" s="43"/>
      <c r="C8" s="23" t="str">
        <f t="shared" si="1"/>
        <v/>
      </c>
      <c r="D8" s="23"/>
      <c r="E8" s="23"/>
      <c r="F8" s="24"/>
      <c r="H8" s="43" t="str">
        <f t="shared" si="2"/>
        <v/>
      </c>
      <c r="I8" s="23"/>
      <c r="J8" s="23"/>
      <c r="K8" s="24"/>
      <c r="L8" s="85"/>
      <c r="M8" s="17" t="str">
        <f>IF('Hedging Dashboard'!AH8="","",'Hedging Dashboard'!AH8)</f>
        <v>B</v>
      </c>
      <c r="O8" s="43" t="str">
        <f t="shared" si="3"/>
        <v/>
      </c>
      <c r="P8" s="23"/>
      <c r="Q8" s="23"/>
      <c r="R8" s="23"/>
      <c r="S8" s="23"/>
      <c r="T8" s="46" t="s">
        <v>48</v>
      </c>
      <c r="U8" s="23"/>
      <c r="V8" s="44" t="str">
        <f t="shared" si="0"/>
        <v/>
      </c>
      <c r="W8" s="50"/>
      <c r="Y8" s="9" t="str">
        <f t="shared" ref="Y8:Y71" si="6">IF(AND(AB8="L",Y6=Y7),IF(Y7="B","T","B"),Y7)</f>
        <v>B</v>
      </c>
      <c r="Z8" s="4" t="str">
        <f t="shared" ref="Z8:Z71" si="7">IF(AND(AC8="L",Z6=Z7),IF(Z7="T","C","T"),Z7)</f>
        <v>T</v>
      </c>
      <c r="AA8" s="4" t="str">
        <f t="shared" ref="AA8:AA71" si="8">IF(AND(AD8="L",AA6=AA7),IF(AA7="C","B","C"),AA7)</f>
        <v>C</v>
      </c>
      <c r="AB8" s="4" t="str">
        <f t="shared" si="4"/>
        <v/>
      </c>
      <c r="AC8" s="4" t="str">
        <f t="shared" ref="AC8:AC10" si="9">K6&amp;K7</f>
        <v/>
      </c>
      <c r="AD8" s="4" t="str">
        <f t="shared" ref="AD8:AD10" si="10">R6&amp;R7</f>
        <v/>
      </c>
      <c r="AM8" s="1">
        <f t="shared" si="5"/>
        <v>0</v>
      </c>
      <c r="AN8" s="1">
        <f>IF(X8="",0,IFERROR(VLOOKUP(X5&amp;X6&amp;X7&amp;X8,BW:BX,2,FALSE),0))</f>
        <v>0</v>
      </c>
      <c r="AZ8" s="1" t="str">
        <f>IF('Hedging Dashboard'!AH8="P",IF(AZ7="",1,AZ7+1),"")</f>
        <v/>
      </c>
      <c r="BA8" s="1">
        <f>IF('Hedging Dashboard'!AH8="B",IF(BA7="",1,BA7+1),"")</f>
        <v>1</v>
      </c>
      <c r="BG8" s="1" t="str">
        <f>AP13</f>
        <v>N</v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3</v>
      </c>
    </row>
    <row r="9" spans="1:76" ht="15.75" thickBot="1">
      <c r="B9" s="82"/>
      <c r="C9" s="83" t="str">
        <f t="shared" si="1"/>
        <v/>
      </c>
      <c r="D9" s="83"/>
      <c r="E9" s="83"/>
      <c r="F9" s="84"/>
      <c r="H9" s="82" t="str">
        <f t="shared" si="2"/>
        <v/>
      </c>
      <c r="I9" s="83"/>
      <c r="J9" s="83"/>
      <c r="K9" s="84"/>
      <c r="L9" s="85"/>
      <c r="M9" s="18" t="str">
        <f>IF('Hedging Dashboard'!AH9="","",'Hedging Dashboard'!AH9)</f>
        <v>B</v>
      </c>
      <c r="O9" s="82" t="str">
        <f t="shared" si="3"/>
        <v/>
      </c>
      <c r="P9" s="83"/>
      <c r="Q9" s="83"/>
      <c r="R9" s="83"/>
      <c r="S9" s="83">
        <v>0</v>
      </c>
      <c r="T9" s="102" t="s">
        <v>48</v>
      </c>
      <c r="U9" s="83"/>
      <c r="V9" s="103" t="str">
        <f t="shared" si="0"/>
        <v/>
      </c>
      <c r="W9" s="73"/>
      <c r="X9" s="75"/>
      <c r="Y9" s="9" t="str">
        <f t="shared" si="6"/>
        <v>B</v>
      </c>
      <c r="Z9" s="4" t="str">
        <f t="shared" si="7"/>
        <v>T</v>
      </c>
      <c r="AA9" s="4" t="str">
        <f t="shared" si="8"/>
        <v>C</v>
      </c>
      <c r="AB9" s="4" t="str">
        <f t="shared" si="4"/>
        <v/>
      </c>
      <c r="AC9" s="4" t="str">
        <f t="shared" si="9"/>
        <v/>
      </c>
      <c r="AD9" s="4" t="str">
        <f t="shared" si="10"/>
        <v/>
      </c>
      <c r="AM9" s="1">
        <f t="shared" si="5"/>
        <v>0</v>
      </c>
      <c r="AN9" s="1">
        <f>IF(X9="",0,IFERROR(VLOOKUP(X5&amp;X6&amp;X7&amp;X8&amp;X9,BW:BX,2,FALSE),0))</f>
        <v>0</v>
      </c>
      <c r="AZ9" s="1" t="str">
        <f>IF('Hedging Dashboard'!AH9="P",IF(AZ8="",1,AZ8+1),"")</f>
        <v/>
      </c>
      <c r="BA9" s="1">
        <f>IF('Hedging Dashboard'!AH9="B",IF(BA8="",1,BA8+1),"")</f>
        <v>2</v>
      </c>
      <c r="BG9" s="1" t="str">
        <f>AT12</f>
        <v>N</v>
      </c>
      <c r="BH9" s="1" t="s">
        <v>41</v>
      </c>
      <c r="BJ9" s="1" t="s">
        <v>316</v>
      </c>
      <c r="BL9" s="1" t="s">
        <v>42</v>
      </c>
      <c r="BM9" s="1" t="s">
        <v>43</v>
      </c>
      <c r="BN9" s="1" t="s">
        <v>342</v>
      </c>
      <c r="BO9" s="1" t="s">
        <v>44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-6</v>
      </c>
    </row>
    <row r="10" spans="1:76" ht="15.75" thickBot="1">
      <c r="A10" s="1">
        <v>1</v>
      </c>
      <c r="B10" s="12" t="str">
        <f t="shared" ref="B10:B41" si="11">IF(M9="","",IF(AK10=AL10,"NB",IF(AK10&gt;AL10,"P"&amp;(AK10-AL10),"B"&amp;(AL10-AK10))))</f>
        <v>P1</v>
      </c>
      <c r="C10" s="92" t="str">
        <f>IF(M9="","",C5)</f>
        <v>B</v>
      </c>
      <c r="D10" s="13" t="str">
        <f>AE10</f>
        <v/>
      </c>
      <c r="E10" s="45" t="str">
        <f>AF10</f>
        <v>B</v>
      </c>
      <c r="F10" s="14" t="str">
        <f t="shared" ref="F10:F41" si="12">IF(M10="","",IF(M10="P",IF(D10="","L","W"),IF(E10="","L","W")))</f>
        <v>W</v>
      </c>
      <c r="H10" s="95" t="str">
        <f>IF(M9="","",H5)</f>
        <v>T</v>
      </c>
      <c r="I10" s="13" t="str">
        <f>AG10</f>
        <v>B</v>
      </c>
      <c r="J10" s="45" t="str">
        <f>AH10</f>
        <v/>
      </c>
      <c r="K10" s="14" t="str">
        <f>IF(M10="","",IF(M10="P",IF(I10="","L","W"),IF(J10="","L","W")))</f>
        <v>L</v>
      </c>
      <c r="L10" s="85"/>
      <c r="M10" s="16" t="str">
        <f>IF('Hedging Dashboard'!AH10="","",'Hedging Dashboard'!AH10)</f>
        <v>B</v>
      </c>
      <c r="O10" s="12" t="str">
        <f>IF(M9="","",O5)</f>
        <v>C</v>
      </c>
      <c r="P10" s="13" t="str">
        <f>AI10</f>
        <v>B</v>
      </c>
      <c r="Q10" s="45" t="str">
        <f>AJ10</f>
        <v/>
      </c>
      <c r="R10" s="87" t="str">
        <f>IF(M10="","",IF(M10="P",IF(P10="","L","W"),IF(Q10="","L","W")))</f>
        <v>L</v>
      </c>
      <c r="S10" s="87">
        <f>IF(M10="","",IF(X10="",IF(AO10="S",0,S9),IF(X10="W",IF(AO10="S",0,S9)+INT(REPLACE(B10,1,1,"")),IF(AO10="S",0,S9)-INT(REPLACE(B10,1,1,"")))))</f>
        <v>-1</v>
      </c>
      <c r="T10" s="98" t="str">
        <f>IF(M9="","",IF(AO10="S","",IF(S10&gt;=0,S10,IF(AW10="R",S10,""))))</f>
        <v/>
      </c>
      <c r="U10" s="87">
        <f>IF(M10="","",IF(B10="NB",U9,IF(T10="",SUM($T$5:$T10)+S10,SUM($T$5:$T10))))</f>
        <v>-1</v>
      </c>
      <c r="V10" s="99" t="str">
        <f t="shared" si="0"/>
        <v/>
      </c>
      <c r="W10" s="74">
        <f t="shared" ref="W10:W41" si="13">IF(M10="","",IF(K10="W",0+BN10,0-BN10)+IF(F10="W",0+BM10,0-BM10))+IF(R10="W",0+BO10,0-BO10)</f>
        <v>-1</v>
      </c>
      <c r="X10" s="76" t="str">
        <f t="shared" ref="X10:X41" si="14">IF(M10="","",IF(W10&gt;0,"W",IF(W10&lt;0,"L","")))</f>
        <v>L</v>
      </c>
      <c r="Y10" s="9" t="str">
        <f t="shared" si="6"/>
        <v>B</v>
      </c>
      <c r="Z10" s="4" t="str">
        <f t="shared" si="7"/>
        <v>T</v>
      </c>
      <c r="AA10" s="4" t="str">
        <f t="shared" si="8"/>
        <v>C</v>
      </c>
      <c r="AB10" s="4" t="str">
        <f t="shared" si="4"/>
        <v/>
      </c>
      <c r="AC10" s="4" t="str">
        <f t="shared" si="9"/>
        <v/>
      </c>
      <c r="AD10" s="4" t="str">
        <f t="shared" si="10"/>
        <v/>
      </c>
      <c r="AE10" s="1" t="str">
        <f t="shared" ref="AE10:AE41" si="15">IF(M9="","",IF(Y10="B",IF(M9="P",BH10,""),IF(M8="B",BH10,"")))</f>
        <v/>
      </c>
      <c r="AF10" s="1" t="str">
        <f t="shared" ref="AF10:AF41" si="16">IF(M9="","",IF(Y10="B",IF(M9="B",BH10,""),IF(M8="P",BH10,"")))</f>
        <v>B</v>
      </c>
      <c r="AG10" s="1" t="str">
        <f t="shared" ref="AG10:AG41" si="17">IF(M9="","",IF(Z10="C",IF(M9="B",BJ10,""),IF(M8="B",BJ10,"")))</f>
        <v>B</v>
      </c>
      <c r="AH10" s="1" t="str">
        <f t="shared" ref="AH10:AH41" si="18">IF(M9="","",IF(Z10="C",IF(M9="P",BJ10,""),IF(M8="P",BJ10,"")))</f>
        <v/>
      </c>
      <c r="AI10" s="1" t="str">
        <f t="shared" ref="AI10:AI41" si="19">IF(M9="","",IF(AND(AE10="L5",AH10="L5",AY10=""),"L0",AX10))</f>
        <v>B</v>
      </c>
      <c r="AJ10" s="1" t="str">
        <f t="shared" ref="AJ10:AJ41" si="20">IF(M9="","",IF(AND(AF10="L5",AH10="L5",AX10=""),"L0",AY10))</f>
        <v/>
      </c>
      <c r="AK10" s="1">
        <f>IF(D10="",0,IF(OR(D10="B",D10="XB"),1,INT(RIGHT(D10))))+IF(I10="",0,IF(OR(I10="B",I10="XB"),1,INT(RIGHT(I10))))+IF(P10="",0,IF(OR(P10="B",P10="XB"),1,INT(RIGHT(P10))))</f>
        <v>2</v>
      </c>
      <c r="AL10" s="1">
        <f>IF(E10="",0,IF(OR(E10="B",E10="XB"),1,INT(RIGHT(E10))))+IF(J10="",0,IF(OR(J10="B",J10="XB"),1,INT(RIGHT(J10))))+IF(Q10="",0,IF(OR(Q10="B",Q10="XB"),1,INT(RIGHT(Q10))))</f>
        <v>1</v>
      </c>
      <c r="AM10" s="1">
        <f t="shared" si="5"/>
        <v>-1</v>
      </c>
      <c r="AN10" s="1">
        <f t="shared" ref="AN10:AN41" si="21">IF(X10="",0,IFERROR(VLOOKUP(X5&amp;X6&amp;X7&amp;X8&amp;X9&amp;X10,BW:BX,2,FALSE),0))</f>
        <v>-1</v>
      </c>
      <c r="AO10" s="1" t="s">
        <v>35</v>
      </c>
      <c r="AP10" s="1" t="str">
        <f t="shared" ref="AP10:AP73" si="22">IF(OR(F6&amp;F7&amp;F8="WLW",F7&amp;F8="WW"),"Y","N")</f>
        <v>N</v>
      </c>
      <c r="AQ10" s="1" t="str">
        <f t="shared" ref="AQ10:AQ73" si="23">IF(OR(K6&amp;K7&amp;K8="WLW",K7&amp;K8="WW"),"Y","N")</f>
        <v>N</v>
      </c>
      <c r="AR10" s="1" t="str">
        <f t="shared" ref="AR10:AR73" si="24">IF(OR(R6&amp;R7&amp;R8="WLW",R7&amp;R8="WW"),"Y","N")</f>
        <v>N</v>
      </c>
      <c r="AS10" s="1">
        <f t="shared" ref="AS10:AS41" si="25">IF(M9="","",IF(AO10="S",1,AS9+1))</f>
        <v>1</v>
      </c>
      <c r="AT10" s="15" t="str">
        <f t="shared" ref="AT10:AT73" si="26"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41" si="27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41" si="28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41" si="29">IF(M9="","",IF(AND(S10&lt;0,AS10&gt;2,S10&gt;=(2-AS10)),"R","N"))</f>
        <v>N</v>
      </c>
      <c r="AX10" s="1" t="str">
        <f t="shared" ref="AX10:AX41" si="30">IF(M9="","",IF(AA10="B",IF(M9="P",BL10,""),IF(M9="B",BL10,"")))</f>
        <v>B</v>
      </c>
      <c r="AY10" s="1" t="str">
        <f t="shared" ref="AY10:AY41" si="31">IF(M9="","",IF(AA10="B",IF(M9="B",BL10,""),IF(M9="P",BL10,"")))</f>
        <v/>
      </c>
      <c r="AZ10" s="1" t="str">
        <f>IF('Hedging Dashboard'!AH10="P",IF(AZ9="",1,AZ9+1),"")</f>
        <v/>
      </c>
      <c r="BA10" s="1">
        <f>IF('Hedging Dashboard'!AH10="B",IF(BA9="",1,BA9+1),"")</f>
        <v>3</v>
      </c>
      <c r="BB10" s="1" t="str">
        <f t="shared" ref="BB10:BC25" si="32">IF(AZ5="",0,AZ5)&amp;IF(AZ6="",0,AZ6)&amp;IF(AZ7="",0,AZ7)&amp;IF(AZ8="",0,AZ8)&amp;IF(AZ9="",0,AZ9)</f>
        <v>10100</v>
      </c>
      <c r="BC10" s="1" t="str">
        <f t="shared" si="32"/>
        <v>01012</v>
      </c>
      <c r="BF10" s="1" t="str">
        <f>IF(COUNTBLANK(AZ5:AZ9)&gt;2,"B","P")</f>
        <v>B</v>
      </c>
      <c r="BG10" s="1" t="str">
        <f t="shared" ref="BG10:BG41" si="33">IF(AE9="",AF9,AE9)&amp;F9</f>
        <v/>
      </c>
      <c r="BH10" s="1" t="str">
        <f>IF(OR(AO10="S",AND(AT9="Y",AP10="N",BH9&lt;&gt;"B")),"B",IFERROR(VLOOKUP(BG10,BT:BU,2,FALSE),""))</f>
        <v>B</v>
      </c>
      <c r="BI10" s="1" t="str">
        <f t="shared" ref="BI10:BI41" si="34">IF(AG9="",AH9,AG9)&amp;K9</f>
        <v/>
      </c>
      <c r="BJ10" s="1" t="str">
        <f>IF(OR(AO10="S",AND(AU9="Y",AQ10="N",BJ9&lt;&gt;"B")),"B",IFERROR(VLOOKUP(BI10,BT:BU,2,FALSE),""))</f>
        <v>B</v>
      </c>
      <c r="BK10" s="1" t="str">
        <f t="shared" ref="BK10:BK41" si="35">IF(AI9="",AJ9,AI9)&amp;R9</f>
        <v/>
      </c>
      <c r="BL10" s="1" t="str">
        <f>IF(OR(AO10="S",AND(AV9="Y",AR10="N",BL9&lt;&gt;"B")),"B",IFERROR(VLOOKUP(BK10,BT:BU,2,FALSE),""))</f>
        <v>B</v>
      </c>
      <c r="BM10" s="1">
        <f>IF(BH10="","",IF(OR(BH10="B",BH10="XB"),1,RIGHT(BH10)))</f>
        <v>1</v>
      </c>
      <c r="BN10" s="1">
        <f>IF(BJ10="","",IF(OR(BJ10="B",BJ10="XB"),1,RIGHT(BJ10)))</f>
        <v>1</v>
      </c>
      <c r="BO10" s="1">
        <f>IF(BL10="","",IF(OR(BL10="B",BL10="XB"),1,RIGHT(BL10)))</f>
        <v>1</v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</row>
    <row r="11" spans="1:76" ht="15.75" thickBot="1">
      <c r="A11" s="1">
        <v>2</v>
      </c>
      <c r="B11" s="9" t="str">
        <f t="shared" si="11"/>
        <v>B4</v>
      </c>
      <c r="C11" s="93" t="str">
        <f t="shared" si="1"/>
        <v/>
      </c>
      <c r="D11" s="88" t="str">
        <f t="shared" ref="D11:D74" si="36">AE11</f>
        <v/>
      </c>
      <c r="E11" s="89" t="str">
        <f t="shared" ref="E11:E74" si="37">AF11</f>
        <v>L4</v>
      </c>
      <c r="F11" s="8" t="str">
        <f t="shared" si="12"/>
        <v>L</v>
      </c>
      <c r="H11" s="96" t="str">
        <f t="shared" si="2"/>
        <v>C</v>
      </c>
      <c r="I11" s="88" t="str">
        <f t="shared" ref="I11:I74" si="38">AG11</f>
        <v>F2</v>
      </c>
      <c r="J11" s="89" t="str">
        <f t="shared" ref="J11:J74" si="39">AH11</f>
        <v/>
      </c>
      <c r="K11" s="8" t="str">
        <f t="shared" ref="K11:K74" si="40">IF(M11="","",IF(M11="P",IF(I11="","L","W"),IF(J11="","L","W")))</f>
        <v>W</v>
      </c>
      <c r="L11" s="85"/>
      <c r="M11" s="17" t="str">
        <f>IF('Hedging Dashboard'!AH11="","",'Hedging Dashboard'!AH11)</f>
        <v>P</v>
      </c>
      <c r="O11" s="9" t="str">
        <f t="shared" si="3"/>
        <v>B</v>
      </c>
      <c r="P11" s="88" t="str">
        <f t="shared" ref="P11:P74" si="41">AI11</f>
        <v/>
      </c>
      <c r="Q11" s="89" t="str">
        <f t="shared" ref="Q11:Q74" si="42">AJ11</f>
        <v>F2</v>
      </c>
      <c r="R11" s="4" t="str">
        <f t="shared" ref="R11:R74" si="43">IF(M11="","",IF(M11="P",IF(P11="","L","W"),IF(Q11="","L","W")))</f>
        <v>L</v>
      </c>
      <c r="S11" s="4">
        <f t="shared" ref="S11:S74" si="44">IF(M11="","",IF(X11="",IF(AO11="S",0,S10),IF(X11="W",IF(AO11="S",0,S10)+INT(REPLACE(B11,1,1,"")),IF(AO11="S",0,S10)-INT(REPLACE(B11,1,1,"")))))</f>
        <v>-5</v>
      </c>
      <c r="T11" s="112" t="str">
        <f t="shared" ref="T11:T74" si="45">IF(M10="","",IF(AO11="S","",IF(S11&gt;=0,S11,IF(AW11="R",S11,""))))</f>
        <v/>
      </c>
      <c r="U11" s="4">
        <f>IF(M11="","",IF(B11="NB",U10,IF(T11="",SUM($T$5:$T11)+S11,SUM($T$5:$T11))))</f>
        <v>-5</v>
      </c>
      <c r="V11" s="100" t="str">
        <f t="shared" si="0"/>
        <v/>
      </c>
      <c r="W11" s="74">
        <f t="shared" si="13"/>
        <v>-4</v>
      </c>
      <c r="X11" s="76" t="str">
        <f t="shared" si="14"/>
        <v>L</v>
      </c>
      <c r="Y11" s="9" t="str">
        <f t="shared" si="6"/>
        <v>B</v>
      </c>
      <c r="Z11" s="4" t="str">
        <f t="shared" si="7"/>
        <v>C</v>
      </c>
      <c r="AA11" s="4" t="str">
        <f t="shared" si="8"/>
        <v>B</v>
      </c>
      <c r="AB11" s="4" t="str">
        <f>F10</f>
        <v>W</v>
      </c>
      <c r="AC11" s="4" t="str">
        <f>K10</f>
        <v>L</v>
      </c>
      <c r="AD11" s="4" t="str">
        <f>R10</f>
        <v>L</v>
      </c>
      <c r="AE11" s="1" t="str">
        <f t="shared" si="15"/>
        <v/>
      </c>
      <c r="AF11" s="1" t="str">
        <f t="shared" si="16"/>
        <v>L4</v>
      </c>
      <c r="AG11" s="1" t="str">
        <f t="shared" si="17"/>
        <v>F2</v>
      </c>
      <c r="AH11" s="1" t="str">
        <f t="shared" si="18"/>
        <v/>
      </c>
      <c r="AI11" s="1" t="str">
        <f t="shared" si="19"/>
        <v/>
      </c>
      <c r="AJ11" s="1" t="str">
        <f t="shared" si="20"/>
        <v>F2</v>
      </c>
      <c r="AK11" s="1">
        <f t="shared" ref="AK11:AK74" si="46">IF(D11="",0,IF(OR(D11="B",D11="XB"),1,INT(RIGHT(D11))))+IF(I11="",0,IF(OR(I11="B",I11="XB"),1,INT(RIGHT(I11))))+IF(P11="",0,IF(OR(P11="B",P11="XB"),1,INT(RIGHT(P11))))</f>
        <v>2</v>
      </c>
      <c r="AL11" s="1">
        <f t="shared" ref="AL11:AL74" si="47">IF(E11="",0,IF(OR(E11="B",E11="XB"),1,INT(RIGHT(E11))))+IF(J11="",0,IF(OR(J11="B",J11="XB"),1,INT(RIGHT(J11))))+IF(Q11="",0,IF(OR(Q11="B",Q11="XB"),1,INT(RIGHT(Q11))))</f>
        <v>6</v>
      </c>
      <c r="AM11" s="1">
        <f t="shared" si="5"/>
        <v>-4</v>
      </c>
      <c r="AN11" s="1">
        <f t="shared" si="21"/>
        <v>-3</v>
      </c>
      <c r="AO11" s="1" t="str">
        <f>IF(M10="","",IF(AW10="R","S",IF(AO10="S","C",IF(S10&gt;=0,"S","C"))))</f>
        <v>C</v>
      </c>
      <c r="AP11" s="1" t="str">
        <f t="shared" si="22"/>
        <v>N</v>
      </c>
      <c r="AQ11" s="1" t="str">
        <f t="shared" si="23"/>
        <v>N</v>
      </c>
      <c r="AR11" s="1" t="str">
        <f t="shared" si="24"/>
        <v>N</v>
      </c>
      <c r="AS11" s="1">
        <f t="shared" si="25"/>
        <v>2</v>
      </c>
      <c r="AT11" s="15" t="str">
        <f t="shared" si="26"/>
        <v>N</v>
      </c>
      <c r="AU11" s="1" t="str">
        <f t="shared" si="27"/>
        <v>N</v>
      </c>
      <c r="AV11" s="1" t="str">
        <f t="shared" si="28"/>
        <v>N</v>
      </c>
      <c r="AW11" s="1" t="str">
        <f t="shared" si="29"/>
        <v>N</v>
      </c>
      <c r="AX11" s="1" t="str">
        <f t="shared" si="30"/>
        <v/>
      </c>
      <c r="AY11" s="1" t="str">
        <f t="shared" si="31"/>
        <v>F2</v>
      </c>
      <c r="AZ11" s="1">
        <f>IF('Hedging Dashboard'!AH11="P",IF(AZ10="",1,AZ10+1),"")</f>
        <v>1</v>
      </c>
      <c r="BA11" s="1" t="str">
        <f>IF('Hedging Dashboard'!AH11="B",IF(BA10="",1,BA10+1),"")</f>
        <v/>
      </c>
      <c r="BB11" s="1" t="str">
        <f t="shared" si="32"/>
        <v>01000</v>
      </c>
      <c r="BC11" s="1" t="str">
        <f t="shared" si="32"/>
        <v>10123</v>
      </c>
      <c r="BD11" s="1" t="str">
        <f t="shared" ref="BD11:BD45" si="48">IF(AZ5="",0,AZ5)&amp;IF(AZ6="",0,AZ6)&amp;IF(AZ7="",0,AZ7)&amp;IF(AZ8="",0,AZ8)&amp;IF(AZ9="",0,AZ9)&amp;IF(AZ10="",0,AZ10)</f>
        <v>101000</v>
      </c>
      <c r="BE11" s="1" t="str">
        <f t="shared" ref="BE11:BE45" si="49">IF(BA5="",0,BA5)&amp;IF(BA6="",0,BA6)&amp;IF(BA7="",0,BA7)&amp;IF(BA8="",0,BA8)&amp;IF(BA9="",0,BA9)&amp;IF(BA10="",0,BA10)</f>
        <v>010123</v>
      </c>
      <c r="BF11" s="1" t="str">
        <f t="shared" ref="BF11:BF45" si="50">IF(COUNTBLANK(AZ6:AZ10)&gt;2,"B","P")</f>
        <v>B</v>
      </c>
      <c r="BG11" s="1" t="str">
        <f t="shared" si="33"/>
        <v>BW</v>
      </c>
      <c r="BH11" s="1" t="str">
        <f t="shared" ref="BH11:BH74" si="51">IF(OR(AO11="S",AND(AT10="Y",AP11="N",BH10&lt;&gt;"B")),"B",IFERROR(VLOOKUP(BG11,BT:BU,2,FALSE),""))</f>
        <v>L4</v>
      </c>
      <c r="BI11" s="1" t="str">
        <f t="shared" si="34"/>
        <v>BL</v>
      </c>
      <c r="BJ11" s="1" t="str">
        <f t="shared" ref="BJ11:BJ74" si="52">IF(OR(AO11="S",AND(AU10="Y",AQ11="N",BJ10&lt;&gt;"B")),"B",IFERROR(VLOOKUP(BI11,BT:BU,2,FALSE),""))</f>
        <v>F2</v>
      </c>
      <c r="BK11" s="1" t="str">
        <f t="shared" si="35"/>
        <v>BL</v>
      </c>
      <c r="BL11" s="1" t="str">
        <f t="shared" ref="BL11:BL74" si="53">IF(OR(AO11="S",AND(AV10="Y",AR11="N",BL10&lt;&gt;"B")),"B",IFERROR(VLOOKUP(BK11,BT:BU,2,FALSE),""))</f>
        <v>F2</v>
      </c>
      <c r="BM11" s="1" t="str">
        <f t="shared" ref="BM11:BM74" si="54">IF(BH11="","",IF(OR(BH11="B",BH11="XB"),1,RIGHT(BH11)))</f>
        <v>4</v>
      </c>
      <c r="BN11" s="1" t="str">
        <f t="shared" ref="BN11:BN74" si="55">IF(BJ11="","",IF(OR(BJ11="B",BJ11="XB"),1,RIGHT(BJ11)))</f>
        <v>2</v>
      </c>
      <c r="BO11" s="1" t="str">
        <f t="shared" ref="BO11:BO74" si="56">IF(BL11="","",IF(OR(BL11="B",BL11="XB"),1,RIGHT(BL11)))</f>
        <v>2</v>
      </c>
      <c r="BP11" s="1">
        <f>IFERROR(VLOOKUP(BI10,BT:BU,2,FALSE),"")</f>
        <v>0</v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</row>
    <row r="12" spans="1:76" ht="15.75" thickBot="1">
      <c r="A12" s="1">
        <v>3</v>
      </c>
      <c r="B12" s="9" t="str">
        <f t="shared" si="11"/>
        <v>P4</v>
      </c>
      <c r="C12" s="93" t="str">
        <f t="shared" si="1"/>
        <v>T</v>
      </c>
      <c r="D12" s="88" t="str">
        <f t="shared" si="36"/>
        <v>F2</v>
      </c>
      <c r="E12" s="89" t="str">
        <f t="shared" si="37"/>
        <v/>
      </c>
      <c r="F12" s="8" t="str">
        <f t="shared" si="12"/>
        <v>L</v>
      </c>
      <c r="H12" s="96" t="str">
        <f t="shared" si="2"/>
        <v/>
      </c>
      <c r="I12" s="88" t="str">
        <f t="shared" si="38"/>
        <v/>
      </c>
      <c r="J12" s="89" t="str">
        <f t="shared" si="39"/>
        <v>B</v>
      </c>
      <c r="K12" s="8" t="str">
        <f t="shared" si="40"/>
        <v>W</v>
      </c>
      <c r="L12" s="85"/>
      <c r="M12" s="17" t="str">
        <f>IF('Hedging Dashboard'!AH12="","",'Hedging Dashboard'!AH12)</f>
        <v>B</v>
      </c>
      <c r="O12" s="9" t="str">
        <f t="shared" si="3"/>
        <v/>
      </c>
      <c r="P12" s="88" t="str">
        <f t="shared" si="41"/>
        <v>F3</v>
      </c>
      <c r="Q12" s="89" t="str">
        <f t="shared" si="42"/>
        <v/>
      </c>
      <c r="R12" s="4" t="str">
        <f t="shared" si="43"/>
        <v>L</v>
      </c>
      <c r="S12" s="4">
        <f t="shared" si="44"/>
        <v>-9</v>
      </c>
      <c r="T12" s="112" t="str">
        <f t="shared" si="45"/>
        <v/>
      </c>
      <c r="U12" s="4">
        <f>IF(M12="","",IF(B12="NB",U11,IF(T12="",SUM($T$5:$T12)+S12,SUM($T$5:$T12))))</f>
        <v>-9</v>
      </c>
      <c r="V12" s="100" t="str">
        <f t="shared" si="0"/>
        <v/>
      </c>
      <c r="W12" s="74">
        <f t="shared" si="13"/>
        <v>-4</v>
      </c>
      <c r="X12" s="76" t="str">
        <f t="shared" si="14"/>
        <v>L</v>
      </c>
      <c r="Y12" s="9" t="str">
        <f t="shared" si="6"/>
        <v>T</v>
      </c>
      <c r="Z12" s="4" t="str">
        <f t="shared" si="7"/>
        <v>C</v>
      </c>
      <c r="AA12" s="4" t="str">
        <f t="shared" si="8"/>
        <v>B</v>
      </c>
      <c r="AB12" s="4" t="str">
        <f t="shared" ref="AB12:AB75" si="57">F11</f>
        <v>L</v>
      </c>
      <c r="AC12" s="4" t="str">
        <f t="shared" ref="AC12:AC75" si="58">K11</f>
        <v>W</v>
      </c>
      <c r="AD12" s="4" t="str">
        <f t="shared" ref="AD12:AD75" si="59">R11</f>
        <v>L</v>
      </c>
      <c r="AE12" s="1" t="str">
        <f t="shared" si="15"/>
        <v>F2</v>
      </c>
      <c r="AF12" s="1" t="str">
        <f t="shared" si="16"/>
        <v/>
      </c>
      <c r="AG12" s="1" t="str">
        <f t="shared" si="17"/>
        <v/>
      </c>
      <c r="AH12" s="1" t="str">
        <f t="shared" si="18"/>
        <v>B</v>
      </c>
      <c r="AI12" s="1" t="str">
        <f t="shared" si="19"/>
        <v>F3</v>
      </c>
      <c r="AJ12" s="1" t="str">
        <f t="shared" si="20"/>
        <v/>
      </c>
      <c r="AK12" s="1">
        <f t="shared" si="46"/>
        <v>5</v>
      </c>
      <c r="AL12" s="1">
        <f t="shared" si="47"/>
        <v>1</v>
      </c>
      <c r="AM12" s="1">
        <f t="shared" si="5"/>
        <v>-10</v>
      </c>
      <c r="AN12" s="1">
        <f t="shared" si="21"/>
        <v>-6</v>
      </c>
      <c r="AO12" s="1" t="str">
        <f t="shared" ref="AO12:AO75" si="60">IF(M11="","",IF(AW11="R","S",IF(AO11="S","C",IF(S11&gt;=0,"S","C"))))</f>
        <v>C</v>
      </c>
      <c r="AP12" s="1" t="str">
        <f t="shared" si="22"/>
        <v>N</v>
      </c>
      <c r="AQ12" s="1" t="str">
        <f t="shared" si="23"/>
        <v>N</v>
      </c>
      <c r="AR12" s="1" t="str">
        <f t="shared" si="24"/>
        <v>N</v>
      </c>
      <c r="AS12" s="1">
        <f t="shared" si="25"/>
        <v>3</v>
      </c>
      <c r="AT12" s="15" t="str">
        <f t="shared" si="26"/>
        <v>N</v>
      </c>
      <c r="AU12" s="1" t="str">
        <f t="shared" si="27"/>
        <v>Y</v>
      </c>
      <c r="AV12" s="1" t="str">
        <f t="shared" si="28"/>
        <v>N</v>
      </c>
      <c r="AW12" s="1" t="str">
        <f t="shared" si="29"/>
        <v>N</v>
      </c>
      <c r="AX12" s="1" t="str">
        <f t="shared" si="30"/>
        <v>F3</v>
      </c>
      <c r="AY12" s="1" t="str">
        <f t="shared" si="31"/>
        <v/>
      </c>
      <c r="AZ12" s="1" t="str">
        <f>IF('Hedging Dashboard'!AH12="P",IF(AZ11="",1,AZ11+1),"")</f>
        <v/>
      </c>
      <c r="BA12" s="1">
        <f>IF('Hedging Dashboard'!AH12="B",IF(BA11="",1,BA11+1),"")</f>
        <v>1</v>
      </c>
      <c r="BB12" s="1" t="str">
        <f t="shared" si="32"/>
        <v>10001</v>
      </c>
      <c r="BC12" s="1" t="str">
        <f t="shared" si="32"/>
        <v>01230</v>
      </c>
      <c r="BD12" s="1" t="str">
        <f t="shared" si="48"/>
        <v>010001</v>
      </c>
      <c r="BE12" s="1" t="str">
        <f t="shared" si="49"/>
        <v>101230</v>
      </c>
      <c r="BF12" s="1" t="str">
        <f t="shared" si="50"/>
        <v>B</v>
      </c>
      <c r="BG12" s="1" t="str">
        <f t="shared" si="33"/>
        <v>L4L</v>
      </c>
      <c r="BH12" s="1" t="str">
        <f t="shared" si="51"/>
        <v>F2</v>
      </c>
      <c r="BI12" s="1" t="str">
        <f t="shared" si="34"/>
        <v>F2W</v>
      </c>
      <c r="BJ12" s="1" t="str">
        <f t="shared" si="52"/>
        <v>B</v>
      </c>
      <c r="BK12" s="1" t="str">
        <f t="shared" si="35"/>
        <v>F2L</v>
      </c>
      <c r="BL12" s="1" t="str">
        <f t="shared" si="53"/>
        <v>F3</v>
      </c>
      <c r="BM12" s="1" t="str">
        <f t="shared" si="54"/>
        <v>2</v>
      </c>
      <c r="BN12" s="1">
        <f t="shared" si="55"/>
        <v>1</v>
      </c>
      <c r="BO12" s="1" t="str">
        <f t="shared" si="56"/>
        <v>3</v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3</v>
      </c>
    </row>
    <row r="13" spans="1:76" ht="15.75" thickBot="1">
      <c r="A13" s="1">
        <v>4</v>
      </c>
      <c r="B13" s="9" t="str">
        <f t="shared" si="11"/>
        <v>P3</v>
      </c>
      <c r="C13" s="93" t="str">
        <f t="shared" si="1"/>
        <v/>
      </c>
      <c r="D13" s="88" t="str">
        <f t="shared" si="36"/>
        <v/>
      </c>
      <c r="E13" s="89" t="str">
        <f t="shared" si="37"/>
        <v>F3</v>
      </c>
      <c r="F13" s="8" t="str">
        <f t="shared" si="12"/>
        <v>L</v>
      </c>
      <c r="H13" s="96" t="str">
        <f t="shared" si="2"/>
        <v/>
      </c>
      <c r="I13" s="88" t="str">
        <f t="shared" si="38"/>
        <v>L4</v>
      </c>
      <c r="J13" s="89" t="str">
        <f t="shared" si="39"/>
        <v/>
      </c>
      <c r="K13" s="8" t="str">
        <f t="shared" si="40"/>
        <v>W</v>
      </c>
      <c r="L13" s="85"/>
      <c r="M13" s="17" t="str">
        <f>IF('Hedging Dashboard'!AH13="","",'Hedging Dashboard'!AH13)</f>
        <v>P</v>
      </c>
      <c r="O13" s="9" t="str">
        <f t="shared" si="3"/>
        <v>C</v>
      </c>
      <c r="P13" s="88" t="str">
        <f t="shared" si="41"/>
        <v>XF2</v>
      </c>
      <c r="Q13" s="89" t="str">
        <f t="shared" si="42"/>
        <v/>
      </c>
      <c r="R13" s="4" t="str">
        <f t="shared" si="43"/>
        <v>W</v>
      </c>
      <c r="S13" s="4">
        <f t="shared" si="44"/>
        <v>-6</v>
      </c>
      <c r="T13" s="112" t="str">
        <f t="shared" si="45"/>
        <v/>
      </c>
      <c r="U13" s="4">
        <f>IF(M13="","",IF(B13="NB",U12,IF(T13="",SUM($T$5:$T13)+S13,SUM($T$5:$T13))))</f>
        <v>-6</v>
      </c>
      <c r="V13" s="100" t="str">
        <f t="shared" si="0"/>
        <v/>
      </c>
      <c r="W13" s="74">
        <f t="shared" si="13"/>
        <v>3</v>
      </c>
      <c r="X13" s="76" t="str">
        <f t="shared" si="14"/>
        <v>W</v>
      </c>
      <c r="Y13" s="9" t="str">
        <f t="shared" si="6"/>
        <v>T</v>
      </c>
      <c r="Z13" s="4" t="str">
        <f t="shared" si="7"/>
        <v>C</v>
      </c>
      <c r="AA13" s="4" t="str">
        <f t="shared" si="8"/>
        <v>C</v>
      </c>
      <c r="AB13" s="4" t="str">
        <f t="shared" si="57"/>
        <v>L</v>
      </c>
      <c r="AC13" s="4" t="str">
        <f t="shared" si="58"/>
        <v>W</v>
      </c>
      <c r="AD13" s="4" t="str">
        <f t="shared" si="59"/>
        <v>L</v>
      </c>
      <c r="AE13" s="1" t="str">
        <f t="shared" si="15"/>
        <v/>
      </c>
      <c r="AF13" s="1" t="str">
        <f t="shared" si="16"/>
        <v>F3</v>
      </c>
      <c r="AG13" s="1" t="str">
        <f t="shared" si="17"/>
        <v>L4</v>
      </c>
      <c r="AH13" s="1" t="str">
        <f t="shared" si="18"/>
        <v/>
      </c>
      <c r="AI13" s="1" t="str">
        <f t="shared" si="19"/>
        <v>XF2</v>
      </c>
      <c r="AJ13" s="1" t="str">
        <f t="shared" si="20"/>
        <v/>
      </c>
      <c r="AK13" s="1">
        <f t="shared" si="46"/>
        <v>6</v>
      </c>
      <c r="AL13" s="1">
        <f t="shared" si="47"/>
        <v>3</v>
      </c>
      <c r="AM13" s="1">
        <f t="shared" si="5"/>
        <v>-9</v>
      </c>
      <c r="AN13" s="1">
        <f t="shared" si="21"/>
        <v>1</v>
      </c>
      <c r="AO13" s="1" t="str">
        <f t="shared" si="60"/>
        <v>C</v>
      </c>
      <c r="AP13" s="1" t="str">
        <f t="shared" si="22"/>
        <v>N</v>
      </c>
      <c r="AQ13" s="1" t="str">
        <f t="shared" si="23"/>
        <v>N</v>
      </c>
      <c r="AR13" s="1" t="str">
        <f t="shared" si="24"/>
        <v>N</v>
      </c>
      <c r="AS13" s="1">
        <f t="shared" si="25"/>
        <v>4</v>
      </c>
      <c r="AT13" s="15" t="str">
        <f t="shared" si="26"/>
        <v>N</v>
      </c>
      <c r="AU13" s="1" t="str">
        <f t="shared" si="27"/>
        <v>N</v>
      </c>
      <c r="AV13" s="1" t="str">
        <f t="shared" si="28"/>
        <v>N</v>
      </c>
      <c r="AW13" s="1" t="str">
        <f t="shared" si="29"/>
        <v>N</v>
      </c>
      <c r="AX13" s="1" t="str">
        <f t="shared" si="30"/>
        <v>XF2</v>
      </c>
      <c r="AY13" s="1" t="str">
        <f t="shared" si="31"/>
        <v/>
      </c>
      <c r="AZ13" s="1">
        <f>IF('Hedging Dashboard'!AH13="P",IF(AZ12="",1,AZ12+1),"")</f>
        <v>1</v>
      </c>
      <c r="BA13" s="1" t="str">
        <f>IF('Hedging Dashboard'!AH13="B",IF(BA12="",1,BA12+1),"")</f>
        <v/>
      </c>
      <c r="BB13" s="1" t="str">
        <f t="shared" si="32"/>
        <v>00010</v>
      </c>
      <c r="BC13" s="1" t="str">
        <f t="shared" si="32"/>
        <v>12301</v>
      </c>
      <c r="BD13" s="1" t="str">
        <f t="shared" si="48"/>
        <v>100010</v>
      </c>
      <c r="BE13" s="1" t="str">
        <f t="shared" si="49"/>
        <v>012301</v>
      </c>
      <c r="BF13" s="1" t="str">
        <f t="shared" si="50"/>
        <v>B</v>
      </c>
      <c r="BG13" s="1" t="str">
        <f t="shared" si="33"/>
        <v>F2L</v>
      </c>
      <c r="BH13" s="1" t="str">
        <f t="shared" si="51"/>
        <v>F3</v>
      </c>
      <c r="BI13" s="1" t="str">
        <f t="shared" si="34"/>
        <v>BW</v>
      </c>
      <c r="BJ13" s="1" t="str">
        <f t="shared" si="52"/>
        <v>L4</v>
      </c>
      <c r="BK13" s="1" t="str">
        <f t="shared" si="35"/>
        <v>F3L</v>
      </c>
      <c r="BL13" s="1" t="str">
        <f t="shared" si="53"/>
        <v>XF2</v>
      </c>
      <c r="BM13" s="1" t="str">
        <f t="shared" si="54"/>
        <v>3</v>
      </c>
      <c r="BN13" s="1" t="str">
        <f t="shared" si="55"/>
        <v>4</v>
      </c>
      <c r="BO13" s="1" t="str">
        <f t="shared" si="56"/>
        <v>2</v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-3</v>
      </c>
    </row>
    <row r="14" spans="1:76" ht="15.75" thickBot="1">
      <c r="A14" s="1">
        <v>5</v>
      </c>
      <c r="B14" s="77" t="str">
        <f t="shared" si="11"/>
        <v>B4</v>
      </c>
      <c r="C14" s="94" t="str">
        <f t="shared" si="1"/>
        <v>B</v>
      </c>
      <c r="D14" s="90" t="str">
        <f t="shared" si="36"/>
        <v>XF2</v>
      </c>
      <c r="E14" s="91" t="str">
        <f t="shared" si="37"/>
        <v/>
      </c>
      <c r="F14" s="10" t="str">
        <f t="shared" si="12"/>
        <v>W</v>
      </c>
      <c r="G14" s="1" t="str">
        <f>AF14</f>
        <v/>
      </c>
      <c r="H14" s="97" t="str">
        <f t="shared" si="2"/>
        <v/>
      </c>
      <c r="I14" s="90" t="str">
        <f t="shared" si="38"/>
        <v/>
      </c>
      <c r="J14" s="91" t="str">
        <f t="shared" si="39"/>
        <v>L3</v>
      </c>
      <c r="K14" s="10" t="str">
        <f t="shared" si="40"/>
        <v>L</v>
      </c>
      <c r="L14" s="85"/>
      <c r="M14" s="18" t="str">
        <f>IF('Hedging Dashboard'!AH14="","",'Hedging Dashboard'!AH14)</f>
        <v>P</v>
      </c>
      <c r="O14" s="77" t="str">
        <f t="shared" si="3"/>
        <v/>
      </c>
      <c r="P14" s="90" t="str">
        <f t="shared" si="41"/>
        <v/>
      </c>
      <c r="Q14" s="91" t="str">
        <f t="shared" si="42"/>
        <v>F3</v>
      </c>
      <c r="R14" s="5" t="str">
        <f t="shared" si="43"/>
        <v>L</v>
      </c>
      <c r="S14" s="5">
        <f t="shared" si="44"/>
        <v>-10</v>
      </c>
      <c r="T14" s="113" t="str">
        <f t="shared" si="45"/>
        <v/>
      </c>
      <c r="U14" s="5">
        <f>IF(M14="","",IF(B14="NB",U13,IF(T14="",SUM($T$5:$T14)+S14,SUM($T$5:$T14))))</f>
        <v>-10</v>
      </c>
      <c r="V14" s="101" t="str">
        <f t="shared" si="0"/>
        <v/>
      </c>
      <c r="W14" s="74">
        <f t="shared" si="13"/>
        <v>-4</v>
      </c>
      <c r="X14" s="76" t="str">
        <f t="shared" si="14"/>
        <v>L</v>
      </c>
      <c r="Y14" s="9" t="str">
        <f t="shared" si="6"/>
        <v>B</v>
      </c>
      <c r="Z14" s="4" t="str">
        <f t="shared" si="7"/>
        <v>C</v>
      </c>
      <c r="AA14" s="4" t="str">
        <f t="shared" si="8"/>
        <v>C</v>
      </c>
      <c r="AB14" s="4" t="str">
        <f t="shared" si="57"/>
        <v>L</v>
      </c>
      <c r="AC14" s="4" t="str">
        <f t="shared" si="58"/>
        <v>W</v>
      </c>
      <c r="AD14" s="4" t="str">
        <f t="shared" si="59"/>
        <v>W</v>
      </c>
      <c r="AE14" s="1" t="str">
        <f t="shared" si="15"/>
        <v>XF2</v>
      </c>
      <c r="AF14" s="1" t="str">
        <f t="shared" si="16"/>
        <v/>
      </c>
      <c r="AG14" s="1" t="str">
        <f t="shared" si="17"/>
        <v/>
      </c>
      <c r="AH14" s="1" t="str">
        <f t="shared" si="18"/>
        <v>L3</v>
      </c>
      <c r="AI14" s="1" t="str">
        <f t="shared" si="19"/>
        <v/>
      </c>
      <c r="AJ14" s="1" t="str">
        <f t="shared" si="20"/>
        <v>F3</v>
      </c>
      <c r="AK14" s="1">
        <f t="shared" si="46"/>
        <v>2</v>
      </c>
      <c r="AL14" s="1">
        <f t="shared" si="47"/>
        <v>6</v>
      </c>
      <c r="AM14" s="1">
        <f t="shared" si="5"/>
        <v>-10</v>
      </c>
      <c r="AN14" s="1">
        <f t="shared" si="21"/>
        <v>-1</v>
      </c>
      <c r="AO14" s="1" t="str">
        <f t="shared" si="60"/>
        <v>C</v>
      </c>
      <c r="AP14" s="1" t="str">
        <f t="shared" si="22"/>
        <v>N</v>
      </c>
      <c r="AQ14" s="1" t="str">
        <f t="shared" si="23"/>
        <v>Y</v>
      </c>
      <c r="AR14" s="1" t="str">
        <f t="shared" si="24"/>
        <v>N</v>
      </c>
      <c r="AS14" s="1">
        <f t="shared" si="25"/>
        <v>5</v>
      </c>
      <c r="AT14" s="15" t="str">
        <f t="shared" si="26"/>
        <v>N</v>
      </c>
      <c r="AU14" s="1" t="str">
        <f t="shared" si="27"/>
        <v>N</v>
      </c>
      <c r="AV14" s="1" t="str">
        <f t="shared" si="28"/>
        <v>N</v>
      </c>
      <c r="AW14" s="1" t="str">
        <f t="shared" si="29"/>
        <v>N</v>
      </c>
      <c r="AX14" s="1" t="str">
        <f t="shared" si="30"/>
        <v/>
      </c>
      <c r="AY14" s="1" t="str">
        <f t="shared" si="31"/>
        <v>F3</v>
      </c>
      <c r="AZ14" s="1">
        <f>IF('Hedging Dashboard'!AH14="P",IF(AZ13="",1,AZ13+1),"")</f>
        <v>2</v>
      </c>
      <c r="BA14" s="1" t="str">
        <f>IF('Hedging Dashboard'!AH14="B",IF(BA13="",1,BA13+1),"")</f>
        <v/>
      </c>
      <c r="BB14" s="1" t="str">
        <f t="shared" si="32"/>
        <v>00101</v>
      </c>
      <c r="BC14" s="1" t="str">
        <f t="shared" si="32"/>
        <v>23010</v>
      </c>
      <c r="BD14" s="1" t="str">
        <f t="shared" si="48"/>
        <v>000101</v>
      </c>
      <c r="BE14" s="1" t="str">
        <f t="shared" si="49"/>
        <v>123010</v>
      </c>
      <c r="BF14" s="1" t="str">
        <f t="shared" si="50"/>
        <v>B</v>
      </c>
      <c r="BG14" s="1" t="str">
        <f t="shared" si="33"/>
        <v>F3L</v>
      </c>
      <c r="BH14" s="1" t="str">
        <f t="shared" si="51"/>
        <v>XF2</v>
      </c>
      <c r="BI14" s="1" t="str">
        <f t="shared" si="34"/>
        <v>L4W</v>
      </c>
      <c r="BJ14" s="1" t="str">
        <f t="shared" si="52"/>
        <v>L3</v>
      </c>
      <c r="BK14" s="1" t="str">
        <f t="shared" si="35"/>
        <v>XF2W</v>
      </c>
      <c r="BL14" s="1" t="str">
        <f t="shared" si="53"/>
        <v>F3</v>
      </c>
      <c r="BM14" s="1" t="str">
        <f t="shared" si="54"/>
        <v>2</v>
      </c>
      <c r="BN14" s="1" t="str">
        <f t="shared" si="55"/>
        <v>3</v>
      </c>
      <c r="BO14" s="1" t="str">
        <f t="shared" si="56"/>
        <v>3</v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</row>
    <row r="15" spans="1:76" ht="15.75" thickBot="1">
      <c r="A15" s="1">
        <v>6</v>
      </c>
      <c r="B15" s="12" t="str">
        <f t="shared" si="11"/>
        <v>P3</v>
      </c>
      <c r="C15" s="92" t="str">
        <f t="shared" si="1"/>
        <v/>
      </c>
      <c r="D15" s="13" t="str">
        <f t="shared" si="36"/>
        <v>F3</v>
      </c>
      <c r="E15" s="45" t="str">
        <f t="shared" si="37"/>
        <v/>
      </c>
      <c r="F15" s="14" t="str">
        <f t="shared" si="12"/>
        <v>L</v>
      </c>
      <c r="H15" s="95" t="str">
        <f t="shared" si="2"/>
        <v>T</v>
      </c>
      <c r="I15" s="13" t="str">
        <f t="shared" si="38"/>
        <v/>
      </c>
      <c r="J15" s="45" t="str">
        <f t="shared" si="39"/>
        <v>F2</v>
      </c>
      <c r="K15" s="14" t="str">
        <f t="shared" si="40"/>
        <v>W</v>
      </c>
      <c r="L15" s="54"/>
      <c r="M15" s="16" t="str">
        <f>IF('Hedging Dashboard'!AH15="","",'Hedging Dashboard'!AH15)</f>
        <v>B</v>
      </c>
      <c r="O15" s="12" t="str">
        <f t="shared" si="3"/>
        <v>B</v>
      </c>
      <c r="P15" s="13" t="str">
        <f t="shared" si="41"/>
        <v>XF2</v>
      </c>
      <c r="Q15" s="45" t="str">
        <f t="shared" si="42"/>
        <v/>
      </c>
      <c r="R15" s="87" t="str">
        <f t="shared" si="43"/>
        <v>L</v>
      </c>
      <c r="S15" s="87">
        <f t="shared" si="44"/>
        <v>-13</v>
      </c>
      <c r="T15" s="98" t="str">
        <f t="shared" si="45"/>
        <v/>
      </c>
      <c r="U15" s="87">
        <f>IF(M15="","",IF(B15="NB",U14,IF(T15="",SUM($T$5:$T15)+S15,SUM($T$5:$T15))))</f>
        <v>-13</v>
      </c>
      <c r="V15" s="99" t="str">
        <f t="shared" si="0"/>
        <v/>
      </c>
      <c r="W15" s="74">
        <f t="shared" si="13"/>
        <v>-3</v>
      </c>
      <c r="X15" s="76" t="str">
        <f t="shared" si="14"/>
        <v>L</v>
      </c>
      <c r="Y15" s="9" t="str">
        <f t="shared" si="6"/>
        <v>B</v>
      </c>
      <c r="Z15" s="4" t="str">
        <f t="shared" si="7"/>
        <v>T</v>
      </c>
      <c r="AA15" s="4" t="str">
        <f t="shared" si="8"/>
        <v>B</v>
      </c>
      <c r="AB15" s="4" t="str">
        <f t="shared" si="57"/>
        <v>W</v>
      </c>
      <c r="AC15" s="4" t="str">
        <f t="shared" si="58"/>
        <v>L</v>
      </c>
      <c r="AD15" s="4" t="str">
        <f t="shared" si="59"/>
        <v>L</v>
      </c>
      <c r="AE15" s="1" t="str">
        <f t="shared" si="15"/>
        <v>F3</v>
      </c>
      <c r="AF15" s="1" t="str">
        <f t="shared" si="16"/>
        <v/>
      </c>
      <c r="AG15" s="1" t="str">
        <f t="shared" si="17"/>
        <v/>
      </c>
      <c r="AH15" s="1" t="str">
        <f t="shared" si="18"/>
        <v>F2</v>
      </c>
      <c r="AI15" s="1" t="str">
        <f t="shared" si="19"/>
        <v>XF2</v>
      </c>
      <c r="AJ15" s="1" t="str">
        <f t="shared" si="20"/>
        <v/>
      </c>
      <c r="AK15" s="1">
        <f t="shared" si="46"/>
        <v>5</v>
      </c>
      <c r="AL15" s="1">
        <f t="shared" si="47"/>
        <v>2</v>
      </c>
      <c r="AM15" s="1">
        <f t="shared" si="5"/>
        <v>-10</v>
      </c>
      <c r="AN15" s="1">
        <f t="shared" si="21"/>
        <v>-3</v>
      </c>
      <c r="AO15" s="1" t="str">
        <f t="shared" si="60"/>
        <v>C</v>
      </c>
      <c r="AP15" s="1" t="str">
        <f t="shared" si="22"/>
        <v>N</v>
      </c>
      <c r="AQ15" s="1" t="str">
        <f t="shared" si="23"/>
        <v>Y</v>
      </c>
      <c r="AR15" s="1" t="str">
        <f t="shared" si="24"/>
        <v>N</v>
      </c>
      <c r="AS15" s="1">
        <f t="shared" si="25"/>
        <v>6</v>
      </c>
      <c r="AT15" s="15" t="str">
        <f t="shared" si="26"/>
        <v>N</v>
      </c>
      <c r="AU15" s="1" t="str">
        <f t="shared" si="27"/>
        <v>Y</v>
      </c>
      <c r="AV15" s="1" t="str">
        <f t="shared" si="28"/>
        <v>N</v>
      </c>
      <c r="AW15" s="1" t="str">
        <f t="shared" si="29"/>
        <v>N</v>
      </c>
      <c r="AX15" s="1" t="str">
        <f t="shared" si="30"/>
        <v>XF2</v>
      </c>
      <c r="AY15" s="1" t="str">
        <f t="shared" si="31"/>
        <v/>
      </c>
      <c r="AZ15" s="1" t="str">
        <f>IF('Hedging Dashboard'!AH15="P",IF(AZ14="",1,AZ14+1),"")</f>
        <v/>
      </c>
      <c r="BA15" s="1">
        <f>IF('Hedging Dashboard'!AH15="B",IF(BA14="",1,BA14+1),"")</f>
        <v>1</v>
      </c>
      <c r="BB15" s="1" t="str">
        <f t="shared" si="32"/>
        <v>01012</v>
      </c>
      <c r="BC15" s="1" t="str">
        <f t="shared" si="32"/>
        <v>30100</v>
      </c>
      <c r="BD15" s="1" t="str">
        <f t="shared" si="48"/>
        <v>001012</v>
      </c>
      <c r="BE15" s="1" t="str">
        <f t="shared" si="49"/>
        <v>230100</v>
      </c>
      <c r="BF15" s="1" t="str">
        <f t="shared" si="50"/>
        <v>P</v>
      </c>
      <c r="BG15" s="1" t="str">
        <f t="shared" si="33"/>
        <v>XF2W</v>
      </c>
      <c r="BH15" s="1" t="str">
        <f t="shared" si="51"/>
        <v>F3</v>
      </c>
      <c r="BI15" s="1" t="str">
        <f t="shared" si="34"/>
        <v>L3L</v>
      </c>
      <c r="BJ15" s="1" t="str">
        <f t="shared" si="52"/>
        <v>F2</v>
      </c>
      <c r="BK15" s="1" t="str">
        <f t="shared" si="35"/>
        <v>F3L</v>
      </c>
      <c r="BL15" s="1" t="str">
        <f t="shared" si="53"/>
        <v>XF2</v>
      </c>
      <c r="BM15" s="1" t="str">
        <f t="shared" si="54"/>
        <v>3</v>
      </c>
      <c r="BN15" s="1" t="str">
        <f t="shared" si="55"/>
        <v>2</v>
      </c>
      <c r="BO15" s="1" t="str">
        <f t="shared" si="56"/>
        <v>2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</row>
    <row r="16" spans="1:76" ht="15.75" thickBot="1">
      <c r="A16" s="1">
        <v>7</v>
      </c>
      <c r="B16" s="9" t="str">
        <f t="shared" si="11"/>
        <v>B4</v>
      </c>
      <c r="C16" s="93" t="str">
        <f t="shared" si="1"/>
        <v>T</v>
      </c>
      <c r="D16" s="88" t="str">
        <f t="shared" si="36"/>
        <v/>
      </c>
      <c r="E16" s="89" t="str">
        <f t="shared" si="37"/>
        <v>XF2</v>
      </c>
      <c r="F16" s="8" t="str">
        <f t="shared" si="12"/>
        <v>L</v>
      </c>
      <c r="H16" s="96" t="str">
        <f t="shared" si="2"/>
        <v/>
      </c>
      <c r="I16" s="88" t="str">
        <f t="shared" si="38"/>
        <v/>
      </c>
      <c r="J16" s="89" t="str">
        <f t="shared" si="39"/>
        <v>B</v>
      </c>
      <c r="K16" s="8" t="str">
        <f t="shared" si="40"/>
        <v>L</v>
      </c>
      <c r="L16" s="54"/>
      <c r="M16" s="17" t="str">
        <f>IF('Hedging Dashboard'!AH16="","",'Hedging Dashboard'!AH16)</f>
        <v>P</v>
      </c>
      <c r="O16" s="9" t="str">
        <f t="shared" si="3"/>
        <v/>
      </c>
      <c r="P16" s="88" t="str">
        <f t="shared" si="41"/>
        <v/>
      </c>
      <c r="Q16" s="89" t="str">
        <f t="shared" si="42"/>
        <v>XB</v>
      </c>
      <c r="R16" s="4" t="str">
        <f t="shared" si="43"/>
        <v>L</v>
      </c>
      <c r="S16" s="4">
        <f t="shared" si="44"/>
        <v>-17</v>
      </c>
      <c r="T16" s="112" t="str">
        <f t="shared" si="45"/>
        <v/>
      </c>
      <c r="U16" s="4">
        <f>IF(M16="","",IF(B16="NB",U15,IF(T16="",SUM($T$5:$T16)+S16,SUM($T$5:$T16))))</f>
        <v>-17</v>
      </c>
      <c r="V16" s="100" t="str">
        <f t="shared" si="0"/>
        <v/>
      </c>
      <c r="W16" s="74">
        <f t="shared" si="13"/>
        <v>-4</v>
      </c>
      <c r="X16" s="76" t="str">
        <f t="shared" si="14"/>
        <v>L</v>
      </c>
      <c r="Y16" s="9" t="str">
        <f t="shared" si="6"/>
        <v>T</v>
      </c>
      <c r="Z16" s="4" t="str">
        <f t="shared" si="7"/>
        <v>T</v>
      </c>
      <c r="AA16" s="4" t="str">
        <f t="shared" si="8"/>
        <v>B</v>
      </c>
      <c r="AB16" s="4" t="str">
        <f t="shared" si="57"/>
        <v>L</v>
      </c>
      <c r="AC16" s="4" t="str">
        <f t="shared" si="58"/>
        <v>W</v>
      </c>
      <c r="AD16" s="4" t="str">
        <f t="shared" si="59"/>
        <v>L</v>
      </c>
      <c r="AE16" s="1" t="str">
        <f t="shared" si="15"/>
        <v/>
      </c>
      <c r="AF16" s="1" t="str">
        <f t="shared" si="16"/>
        <v>XF2</v>
      </c>
      <c r="AG16" s="1" t="str">
        <f t="shared" si="17"/>
        <v/>
      </c>
      <c r="AH16" s="1" t="str">
        <f t="shared" si="18"/>
        <v>B</v>
      </c>
      <c r="AI16" s="1" t="str">
        <f t="shared" si="19"/>
        <v/>
      </c>
      <c r="AJ16" s="1" t="str">
        <f t="shared" si="20"/>
        <v>XB</v>
      </c>
      <c r="AK16" s="1">
        <f t="shared" si="46"/>
        <v>0</v>
      </c>
      <c r="AL16" s="1">
        <f t="shared" si="47"/>
        <v>4</v>
      </c>
      <c r="AM16" s="1">
        <f t="shared" si="5"/>
        <v>-10</v>
      </c>
      <c r="AN16" s="1">
        <f t="shared" si="21"/>
        <v>-6</v>
      </c>
      <c r="AO16" s="1" t="str">
        <f t="shared" si="60"/>
        <v>C</v>
      </c>
      <c r="AP16" s="1" t="str">
        <f t="shared" si="22"/>
        <v>N</v>
      </c>
      <c r="AQ16" s="1" t="str">
        <f t="shared" si="23"/>
        <v>N</v>
      </c>
      <c r="AR16" s="1" t="str">
        <f t="shared" si="24"/>
        <v>N</v>
      </c>
      <c r="AS16" s="1">
        <f t="shared" si="25"/>
        <v>7</v>
      </c>
      <c r="AT16" s="15" t="str">
        <f t="shared" si="26"/>
        <v>N</v>
      </c>
      <c r="AU16" s="1" t="str">
        <f t="shared" si="27"/>
        <v>N</v>
      </c>
      <c r="AV16" s="1" t="str">
        <f t="shared" si="28"/>
        <v>N</v>
      </c>
      <c r="AW16" s="1" t="str">
        <f t="shared" si="29"/>
        <v>N</v>
      </c>
      <c r="AX16" s="1" t="str">
        <f t="shared" si="30"/>
        <v/>
      </c>
      <c r="AY16" s="1" t="str">
        <f t="shared" si="31"/>
        <v>XB</v>
      </c>
      <c r="AZ16" s="1">
        <f>IF('Hedging Dashboard'!AH16="P",IF(AZ15="",1,AZ15+1),"")</f>
        <v>1</v>
      </c>
      <c r="BA16" s="1" t="str">
        <f>IF('Hedging Dashboard'!AH16="B",IF(BA15="",1,BA15+1),"")</f>
        <v/>
      </c>
      <c r="BB16" s="1" t="str">
        <f t="shared" si="32"/>
        <v>10120</v>
      </c>
      <c r="BC16" s="1" t="str">
        <f t="shared" si="32"/>
        <v>01001</v>
      </c>
      <c r="BD16" s="1" t="str">
        <f t="shared" si="48"/>
        <v>010120</v>
      </c>
      <c r="BE16" s="1" t="str">
        <f t="shared" si="49"/>
        <v>301001</v>
      </c>
      <c r="BF16" s="1" t="str">
        <f t="shared" si="50"/>
        <v>P</v>
      </c>
      <c r="BG16" s="1" t="str">
        <f t="shared" si="33"/>
        <v>F3L</v>
      </c>
      <c r="BH16" s="1" t="str">
        <f t="shared" si="51"/>
        <v>XF2</v>
      </c>
      <c r="BI16" s="1" t="str">
        <f t="shared" si="34"/>
        <v>F2W</v>
      </c>
      <c r="BJ16" s="1" t="str">
        <f t="shared" si="52"/>
        <v>B</v>
      </c>
      <c r="BK16" s="1" t="str">
        <f t="shared" si="35"/>
        <v>XF2L</v>
      </c>
      <c r="BL16" s="1" t="str">
        <f t="shared" si="53"/>
        <v>XB</v>
      </c>
      <c r="BM16" s="1" t="str">
        <f t="shared" si="54"/>
        <v>2</v>
      </c>
      <c r="BN16" s="1">
        <f t="shared" si="55"/>
        <v>1</v>
      </c>
      <c r="BO16" s="1">
        <f t="shared" si="56"/>
        <v>1</v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6</v>
      </c>
    </row>
    <row r="17" spans="1:76" ht="15.75" thickBot="1">
      <c r="A17" s="1">
        <v>8</v>
      </c>
      <c r="B17" s="9" t="str">
        <f t="shared" si="11"/>
        <v>B2</v>
      </c>
      <c r="C17" s="93" t="str">
        <f t="shared" si="1"/>
        <v/>
      </c>
      <c r="D17" s="88" t="str">
        <f t="shared" si="36"/>
        <v>XB</v>
      </c>
      <c r="E17" s="89" t="str">
        <f t="shared" si="37"/>
        <v/>
      </c>
      <c r="F17" s="8" t="str">
        <f t="shared" si="12"/>
        <v>W</v>
      </c>
      <c r="H17" s="96" t="str">
        <f t="shared" si="2"/>
        <v>C</v>
      </c>
      <c r="I17" s="88" t="str">
        <f t="shared" si="38"/>
        <v/>
      </c>
      <c r="J17" s="89" t="str">
        <f t="shared" si="39"/>
        <v>F2</v>
      </c>
      <c r="K17" s="8" t="str">
        <f t="shared" si="40"/>
        <v>L</v>
      </c>
      <c r="L17" s="54"/>
      <c r="M17" s="17" t="str">
        <f>IF('Hedging Dashboard'!AH17="","",'Hedging Dashboard'!AH17)</f>
        <v>P</v>
      </c>
      <c r="O17" s="9" t="str">
        <f t="shared" si="3"/>
        <v>C</v>
      </c>
      <c r="P17" s="88" t="str">
        <f t="shared" si="41"/>
        <v/>
      </c>
      <c r="Q17" s="89" t="str">
        <f t="shared" si="42"/>
        <v>B</v>
      </c>
      <c r="R17" s="4" t="str">
        <f t="shared" si="43"/>
        <v>L</v>
      </c>
      <c r="S17" s="4">
        <f t="shared" si="44"/>
        <v>-19</v>
      </c>
      <c r="T17" s="112" t="str">
        <f t="shared" si="45"/>
        <v/>
      </c>
      <c r="U17" s="4">
        <f>IF(M17="","",IF(B17="NB",U16,IF(T17="",SUM($T$5:$T17)+S17,SUM($T$5:$T17))))</f>
        <v>-19</v>
      </c>
      <c r="V17" s="100" t="str">
        <f t="shared" si="0"/>
        <v/>
      </c>
      <c r="W17" s="74">
        <f t="shared" si="13"/>
        <v>-2</v>
      </c>
      <c r="X17" s="76" t="str">
        <f t="shared" si="14"/>
        <v>L</v>
      </c>
      <c r="Y17" s="9" t="str">
        <f t="shared" si="6"/>
        <v>T</v>
      </c>
      <c r="Z17" s="4" t="str">
        <f t="shared" si="7"/>
        <v>C</v>
      </c>
      <c r="AA17" s="4" t="str">
        <f t="shared" si="8"/>
        <v>C</v>
      </c>
      <c r="AB17" s="4" t="str">
        <f t="shared" si="57"/>
        <v>L</v>
      </c>
      <c r="AC17" s="4" t="str">
        <f t="shared" si="58"/>
        <v>L</v>
      </c>
      <c r="AD17" s="4" t="str">
        <f t="shared" si="59"/>
        <v>L</v>
      </c>
      <c r="AE17" s="1" t="str">
        <f t="shared" si="15"/>
        <v>XB</v>
      </c>
      <c r="AF17" s="1" t="str">
        <f t="shared" si="16"/>
        <v/>
      </c>
      <c r="AG17" s="1" t="str">
        <f t="shared" si="17"/>
        <v/>
      </c>
      <c r="AH17" s="1" t="str">
        <f t="shared" si="18"/>
        <v>F2</v>
      </c>
      <c r="AI17" s="1" t="str">
        <f t="shared" si="19"/>
        <v/>
      </c>
      <c r="AJ17" s="1" t="str">
        <f t="shared" si="20"/>
        <v>B</v>
      </c>
      <c r="AK17" s="1">
        <f t="shared" si="46"/>
        <v>1</v>
      </c>
      <c r="AL17" s="1">
        <f t="shared" si="47"/>
        <v>3</v>
      </c>
      <c r="AM17" s="1">
        <f t="shared" si="5"/>
        <v>-10</v>
      </c>
      <c r="AN17" s="1">
        <f t="shared" si="21"/>
        <v>-6</v>
      </c>
      <c r="AO17" s="1" t="str">
        <f t="shared" si="60"/>
        <v>C</v>
      </c>
      <c r="AP17" s="1" t="str">
        <f t="shared" si="22"/>
        <v>N</v>
      </c>
      <c r="AQ17" s="1" t="str">
        <f t="shared" si="23"/>
        <v>Y</v>
      </c>
      <c r="AR17" s="1" t="str">
        <f t="shared" si="24"/>
        <v>N</v>
      </c>
      <c r="AS17" s="1">
        <f t="shared" si="25"/>
        <v>8</v>
      </c>
      <c r="AT17" s="15" t="str">
        <f t="shared" si="26"/>
        <v>N</v>
      </c>
      <c r="AU17" s="1" t="str">
        <f t="shared" si="27"/>
        <v>N</v>
      </c>
      <c r="AV17" s="1" t="str">
        <f t="shared" si="28"/>
        <v>N</v>
      </c>
      <c r="AW17" s="1" t="str">
        <f t="shared" si="29"/>
        <v>N</v>
      </c>
      <c r="AX17" s="1" t="str">
        <f t="shared" si="30"/>
        <v/>
      </c>
      <c r="AY17" s="1" t="str">
        <f t="shared" si="31"/>
        <v>B</v>
      </c>
      <c r="AZ17" s="1">
        <f>IF('Hedging Dashboard'!AH17="P",IF(AZ16="",1,AZ16+1),"")</f>
        <v>2</v>
      </c>
      <c r="BA17" s="1" t="str">
        <f>IF('Hedging Dashboard'!AH17="B",IF(BA16="",1,BA16+1),"")</f>
        <v/>
      </c>
      <c r="BB17" s="1" t="str">
        <f t="shared" si="32"/>
        <v>01201</v>
      </c>
      <c r="BC17" s="1" t="str">
        <f t="shared" si="32"/>
        <v>10010</v>
      </c>
      <c r="BD17" s="1" t="str">
        <f t="shared" si="48"/>
        <v>101201</v>
      </c>
      <c r="BE17" s="1" t="str">
        <f t="shared" si="49"/>
        <v>010010</v>
      </c>
      <c r="BF17" s="1" t="str">
        <f t="shared" si="50"/>
        <v>P</v>
      </c>
      <c r="BG17" s="1" t="str">
        <f t="shared" si="33"/>
        <v>XF2L</v>
      </c>
      <c r="BH17" s="1" t="str">
        <f t="shared" si="51"/>
        <v>XB</v>
      </c>
      <c r="BI17" s="1" t="str">
        <f t="shared" si="34"/>
        <v>BL</v>
      </c>
      <c r="BJ17" s="1" t="str">
        <f t="shared" si="52"/>
        <v>F2</v>
      </c>
      <c r="BK17" s="1" t="str">
        <f t="shared" si="35"/>
        <v>XBL</v>
      </c>
      <c r="BL17" s="1" t="str">
        <f t="shared" si="53"/>
        <v>B</v>
      </c>
      <c r="BM17" s="1">
        <f t="shared" si="54"/>
        <v>1</v>
      </c>
      <c r="BN17" s="1" t="str">
        <f t="shared" si="55"/>
        <v>2</v>
      </c>
      <c r="BO17" s="1">
        <f t="shared" si="56"/>
        <v>1</v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-6</v>
      </c>
    </row>
    <row r="18" spans="1:76" ht="15.75" thickBot="1">
      <c r="A18" s="1">
        <v>9</v>
      </c>
      <c r="B18" s="9" t="str">
        <f t="shared" si="11"/>
        <v>B7</v>
      </c>
      <c r="C18" s="93" t="str">
        <f t="shared" si="1"/>
        <v/>
      </c>
      <c r="D18" s="88" t="str">
        <f t="shared" si="36"/>
        <v/>
      </c>
      <c r="E18" s="89" t="str">
        <f t="shared" si="37"/>
        <v>XF2</v>
      </c>
      <c r="F18" s="8" t="str">
        <f t="shared" si="12"/>
        <v>L</v>
      </c>
      <c r="H18" s="96" t="str">
        <f t="shared" si="2"/>
        <v/>
      </c>
      <c r="I18" s="88" t="str">
        <f t="shared" si="38"/>
        <v/>
      </c>
      <c r="J18" s="89" t="str">
        <f t="shared" si="39"/>
        <v>F3</v>
      </c>
      <c r="K18" s="8" t="str">
        <f t="shared" si="40"/>
        <v>L</v>
      </c>
      <c r="L18" s="54"/>
      <c r="M18" s="17" t="str">
        <f>IF('Hedging Dashboard'!AH18="","",'Hedging Dashboard'!AH18)</f>
        <v>P</v>
      </c>
      <c r="O18" s="9" t="str">
        <f t="shared" si="3"/>
        <v/>
      </c>
      <c r="P18" s="88" t="str">
        <f t="shared" si="41"/>
        <v/>
      </c>
      <c r="Q18" s="89" t="str">
        <f t="shared" si="42"/>
        <v>F2</v>
      </c>
      <c r="R18" s="4" t="str">
        <f t="shared" si="43"/>
        <v>L</v>
      </c>
      <c r="S18" s="4">
        <f t="shared" si="44"/>
        <v>-26</v>
      </c>
      <c r="T18" s="112" t="str">
        <f t="shared" si="45"/>
        <v/>
      </c>
      <c r="U18" s="4">
        <f>IF(M18="","",IF(B18="NB",U17,IF(T18="",SUM($T$5:$T18)+S18,SUM($T$5:$T18))))</f>
        <v>-26</v>
      </c>
      <c r="V18" s="100" t="str">
        <f t="shared" si="0"/>
        <v/>
      </c>
      <c r="W18" s="74">
        <f t="shared" si="13"/>
        <v>-7</v>
      </c>
      <c r="X18" s="76" t="str">
        <f t="shared" si="14"/>
        <v>L</v>
      </c>
      <c r="Y18" s="9" t="str">
        <f t="shared" si="6"/>
        <v>T</v>
      </c>
      <c r="Z18" s="4" t="str">
        <f t="shared" si="7"/>
        <v>C</v>
      </c>
      <c r="AA18" s="4" t="str">
        <f t="shared" si="8"/>
        <v>C</v>
      </c>
      <c r="AB18" s="4" t="str">
        <f t="shared" si="57"/>
        <v>W</v>
      </c>
      <c r="AC18" s="4" t="str">
        <f t="shared" si="58"/>
        <v>L</v>
      </c>
      <c r="AD18" s="4" t="str">
        <f t="shared" si="59"/>
        <v>L</v>
      </c>
      <c r="AE18" s="1" t="str">
        <f t="shared" si="15"/>
        <v/>
      </c>
      <c r="AF18" s="1" t="str">
        <f t="shared" si="16"/>
        <v>XF2</v>
      </c>
      <c r="AG18" s="1" t="str">
        <f t="shared" si="17"/>
        <v/>
      </c>
      <c r="AH18" s="1" t="str">
        <f t="shared" si="18"/>
        <v>F3</v>
      </c>
      <c r="AI18" s="1" t="str">
        <f t="shared" si="19"/>
        <v/>
      </c>
      <c r="AJ18" s="1" t="str">
        <f t="shared" si="20"/>
        <v>F2</v>
      </c>
      <c r="AK18" s="1">
        <f t="shared" si="46"/>
        <v>0</v>
      </c>
      <c r="AL18" s="1">
        <f t="shared" si="47"/>
        <v>7</v>
      </c>
      <c r="AM18" s="1">
        <f t="shared" si="5"/>
        <v>-10</v>
      </c>
      <c r="AN18" s="1">
        <f t="shared" si="21"/>
        <v>-6</v>
      </c>
      <c r="AO18" s="1" t="str">
        <f t="shared" si="60"/>
        <v>C</v>
      </c>
      <c r="AP18" s="1" t="str">
        <f t="shared" si="22"/>
        <v>N</v>
      </c>
      <c r="AQ18" s="1" t="str">
        <f t="shared" si="23"/>
        <v>N</v>
      </c>
      <c r="AR18" s="1" t="str">
        <f t="shared" si="24"/>
        <v>N</v>
      </c>
      <c r="AS18" s="1">
        <f t="shared" si="25"/>
        <v>9</v>
      </c>
      <c r="AT18" s="15" t="str">
        <f t="shared" si="26"/>
        <v>N</v>
      </c>
      <c r="AU18" s="1" t="str">
        <f t="shared" si="27"/>
        <v>N</v>
      </c>
      <c r="AV18" s="1" t="str">
        <f t="shared" si="28"/>
        <v>N</v>
      </c>
      <c r="AW18" s="1" t="str">
        <f t="shared" si="29"/>
        <v>N</v>
      </c>
      <c r="AX18" s="1" t="str">
        <f t="shared" si="30"/>
        <v/>
      </c>
      <c r="AY18" s="1" t="str">
        <f t="shared" si="31"/>
        <v>F2</v>
      </c>
      <c r="AZ18" s="1">
        <f>IF('Hedging Dashboard'!AH18="P",IF(AZ17="",1,AZ17+1),"")</f>
        <v>3</v>
      </c>
      <c r="BA18" s="1" t="str">
        <f>IF('Hedging Dashboard'!AH18="B",IF(BA17="",1,BA17+1),"")</f>
        <v/>
      </c>
      <c r="BB18" s="1" t="str">
        <f t="shared" si="32"/>
        <v>12012</v>
      </c>
      <c r="BC18" s="1" t="str">
        <f t="shared" si="32"/>
        <v>00100</v>
      </c>
      <c r="BD18" s="1" t="str">
        <f t="shared" si="48"/>
        <v>012012</v>
      </c>
      <c r="BE18" s="1" t="str">
        <f t="shared" si="49"/>
        <v>100100</v>
      </c>
      <c r="BF18" s="1" t="str">
        <f t="shared" si="50"/>
        <v>P</v>
      </c>
      <c r="BG18" s="1" t="str">
        <f t="shared" si="33"/>
        <v>XBW</v>
      </c>
      <c r="BH18" s="1" t="str">
        <f t="shared" si="51"/>
        <v>XF2</v>
      </c>
      <c r="BI18" s="1" t="str">
        <f t="shared" si="34"/>
        <v>F2L</v>
      </c>
      <c r="BJ18" s="1" t="str">
        <f t="shared" si="52"/>
        <v>F3</v>
      </c>
      <c r="BK18" s="1" t="str">
        <f t="shared" si="35"/>
        <v>BL</v>
      </c>
      <c r="BL18" s="1" t="str">
        <f t="shared" si="53"/>
        <v>F2</v>
      </c>
      <c r="BM18" s="1" t="str">
        <f t="shared" si="54"/>
        <v>2</v>
      </c>
      <c r="BN18" s="1" t="str">
        <f t="shared" si="55"/>
        <v>3</v>
      </c>
      <c r="BO18" s="1" t="str">
        <f t="shared" si="56"/>
        <v>2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</row>
    <row r="19" spans="1:76" ht="15.75" thickBot="1">
      <c r="A19" s="1">
        <v>10</v>
      </c>
      <c r="B19" s="77" t="str">
        <f t="shared" si="11"/>
        <v>P2</v>
      </c>
      <c r="C19" s="94" t="str">
        <f t="shared" si="1"/>
        <v>B</v>
      </c>
      <c r="D19" s="90" t="str">
        <f t="shared" si="36"/>
        <v>XB</v>
      </c>
      <c r="E19" s="91" t="str">
        <f t="shared" si="37"/>
        <v/>
      </c>
      <c r="F19" s="10" t="str">
        <f t="shared" si="12"/>
        <v>L</v>
      </c>
      <c r="H19" s="97" t="str">
        <f t="shared" si="2"/>
        <v>T</v>
      </c>
      <c r="I19" s="90" t="str">
        <f t="shared" si="38"/>
        <v/>
      </c>
      <c r="J19" s="91" t="str">
        <f t="shared" si="39"/>
        <v>XF2</v>
      </c>
      <c r="K19" s="10" t="str">
        <f t="shared" si="40"/>
        <v>W</v>
      </c>
      <c r="L19" s="54"/>
      <c r="M19" s="18" t="str">
        <f>IF('Hedging Dashboard'!AH19="","",'Hedging Dashboard'!AH19)</f>
        <v>B</v>
      </c>
      <c r="O19" s="77" t="str">
        <f t="shared" si="3"/>
        <v>B</v>
      </c>
      <c r="P19" s="90" t="str">
        <f t="shared" si="41"/>
        <v>F3</v>
      </c>
      <c r="Q19" s="91" t="str">
        <f t="shared" si="42"/>
        <v/>
      </c>
      <c r="R19" s="5" t="str">
        <f t="shared" si="43"/>
        <v>L</v>
      </c>
      <c r="S19" s="5">
        <f t="shared" si="44"/>
        <v>-28</v>
      </c>
      <c r="T19" s="113" t="str">
        <f t="shared" si="45"/>
        <v/>
      </c>
      <c r="U19" s="5">
        <f>IF(M19="","",IF(B19="NB",U18,IF(T19="",SUM($T$5:$T19)+S19,SUM($T$5:$T19))))</f>
        <v>-28</v>
      </c>
      <c r="V19" s="101" t="str">
        <f t="shared" si="0"/>
        <v/>
      </c>
      <c r="W19" s="74">
        <f t="shared" si="13"/>
        <v>-2</v>
      </c>
      <c r="X19" s="76" t="str">
        <f t="shared" si="14"/>
        <v>L</v>
      </c>
      <c r="Y19" s="9" t="str">
        <f t="shared" si="6"/>
        <v>B</v>
      </c>
      <c r="Z19" s="4" t="str">
        <f t="shared" si="7"/>
        <v>T</v>
      </c>
      <c r="AA19" s="4" t="str">
        <f t="shared" si="8"/>
        <v>B</v>
      </c>
      <c r="AB19" s="4" t="str">
        <f t="shared" si="57"/>
        <v>L</v>
      </c>
      <c r="AC19" s="4" t="str">
        <f t="shared" si="58"/>
        <v>L</v>
      </c>
      <c r="AD19" s="4" t="str">
        <f t="shared" si="59"/>
        <v>L</v>
      </c>
      <c r="AE19" s="1" t="str">
        <f t="shared" si="15"/>
        <v>XB</v>
      </c>
      <c r="AF19" s="1" t="str">
        <f t="shared" si="16"/>
        <v/>
      </c>
      <c r="AG19" s="1" t="str">
        <f t="shared" si="17"/>
        <v/>
      </c>
      <c r="AH19" s="1" t="str">
        <f t="shared" si="18"/>
        <v>XF2</v>
      </c>
      <c r="AI19" s="1" t="str">
        <f t="shared" si="19"/>
        <v>F3</v>
      </c>
      <c r="AJ19" s="1" t="str">
        <f t="shared" si="20"/>
        <v/>
      </c>
      <c r="AK19" s="1">
        <f t="shared" si="46"/>
        <v>4</v>
      </c>
      <c r="AL19" s="1">
        <f t="shared" si="47"/>
        <v>2</v>
      </c>
      <c r="AM19" s="1">
        <f t="shared" si="5"/>
        <v>-10</v>
      </c>
      <c r="AN19" s="1">
        <f t="shared" si="21"/>
        <v>-6</v>
      </c>
      <c r="AO19" s="1" t="str">
        <f t="shared" si="60"/>
        <v>C</v>
      </c>
      <c r="AP19" s="1" t="str">
        <f t="shared" si="22"/>
        <v>N</v>
      </c>
      <c r="AQ19" s="1" t="str">
        <f t="shared" si="23"/>
        <v>N</v>
      </c>
      <c r="AR19" s="1" t="str">
        <f t="shared" si="24"/>
        <v>N</v>
      </c>
      <c r="AS19" s="1">
        <f t="shared" si="25"/>
        <v>10</v>
      </c>
      <c r="AT19" s="15" t="str">
        <f t="shared" si="26"/>
        <v>N</v>
      </c>
      <c r="AU19" s="1" t="str">
        <f t="shared" si="27"/>
        <v>N</v>
      </c>
      <c r="AV19" s="1" t="str">
        <f t="shared" si="28"/>
        <v>N</v>
      </c>
      <c r="AW19" s="1" t="str">
        <f t="shared" si="29"/>
        <v>N</v>
      </c>
      <c r="AX19" s="1" t="str">
        <f t="shared" si="30"/>
        <v>F3</v>
      </c>
      <c r="AY19" s="1" t="str">
        <f t="shared" si="31"/>
        <v/>
      </c>
      <c r="AZ19" s="1" t="str">
        <f>IF('Hedging Dashboard'!AH19="P",IF(AZ18="",1,AZ18+1),"")</f>
        <v/>
      </c>
      <c r="BA19" s="1">
        <f>IF('Hedging Dashboard'!AH19="B",IF(BA18="",1,BA18+1),"")</f>
        <v>1</v>
      </c>
      <c r="BB19" s="1" t="str">
        <f t="shared" si="32"/>
        <v>20123</v>
      </c>
      <c r="BC19" s="1" t="str">
        <f t="shared" si="32"/>
        <v>01000</v>
      </c>
      <c r="BD19" s="1" t="str">
        <f t="shared" si="48"/>
        <v>120123</v>
      </c>
      <c r="BE19" s="1" t="str">
        <f t="shared" si="49"/>
        <v>001000</v>
      </c>
      <c r="BF19" s="1" t="str">
        <f t="shared" si="50"/>
        <v>P</v>
      </c>
      <c r="BG19" s="1" t="str">
        <f t="shared" si="33"/>
        <v>XF2L</v>
      </c>
      <c r="BH19" s="1" t="str">
        <f t="shared" si="51"/>
        <v>XB</v>
      </c>
      <c r="BI19" s="1" t="str">
        <f t="shared" si="34"/>
        <v>F3L</v>
      </c>
      <c r="BJ19" s="1" t="str">
        <f t="shared" si="52"/>
        <v>XF2</v>
      </c>
      <c r="BK19" s="1" t="str">
        <f t="shared" si="35"/>
        <v>F2L</v>
      </c>
      <c r="BL19" s="1" t="str">
        <f t="shared" si="53"/>
        <v>F3</v>
      </c>
      <c r="BM19" s="1">
        <f t="shared" si="54"/>
        <v>1</v>
      </c>
      <c r="BN19" s="1" t="str">
        <f t="shared" si="55"/>
        <v>2</v>
      </c>
      <c r="BO19" s="1" t="str">
        <f t="shared" si="56"/>
        <v>3</v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</row>
    <row r="20" spans="1:76" ht="15.75" thickBot="1">
      <c r="A20" s="1">
        <v>11</v>
      </c>
      <c r="B20" s="12" t="str">
        <f t="shared" si="11"/>
        <v>B6</v>
      </c>
      <c r="C20" s="92" t="str">
        <f t="shared" si="1"/>
        <v/>
      </c>
      <c r="D20" s="13" t="str">
        <f t="shared" si="36"/>
        <v/>
      </c>
      <c r="E20" s="45" t="str">
        <f t="shared" si="37"/>
        <v>B</v>
      </c>
      <c r="F20" s="14" t="str">
        <f t="shared" si="12"/>
        <v>W</v>
      </c>
      <c r="H20" s="95" t="str">
        <f t="shared" si="2"/>
        <v/>
      </c>
      <c r="I20" s="13" t="str">
        <f t="shared" si="38"/>
        <v/>
      </c>
      <c r="J20" s="45" t="str">
        <f t="shared" si="39"/>
        <v>F3</v>
      </c>
      <c r="K20" s="14" t="str">
        <f t="shared" si="40"/>
        <v>W</v>
      </c>
      <c r="L20" s="54"/>
      <c r="M20" s="16" t="str">
        <f>IF('Hedging Dashboard'!AH20="","",'Hedging Dashboard'!AH20)</f>
        <v>B</v>
      </c>
      <c r="O20" s="12" t="str">
        <f t="shared" si="3"/>
        <v/>
      </c>
      <c r="P20" s="13" t="str">
        <f t="shared" si="41"/>
        <v/>
      </c>
      <c r="Q20" s="45" t="str">
        <f t="shared" si="42"/>
        <v>XF2</v>
      </c>
      <c r="R20" s="87" t="str">
        <f t="shared" si="43"/>
        <v>W</v>
      </c>
      <c r="S20" s="87">
        <f t="shared" si="44"/>
        <v>-22</v>
      </c>
      <c r="T20" s="98" t="str">
        <f t="shared" si="45"/>
        <v/>
      </c>
      <c r="U20" s="87">
        <f>IF(M20="","",IF(B20="NB",U19,IF(T20="",SUM($T$5:$T20)+S20,SUM($T$5:$T20))))</f>
        <v>-22</v>
      </c>
      <c r="V20" s="99" t="str">
        <f t="shared" si="0"/>
        <v/>
      </c>
      <c r="W20" s="74">
        <f t="shared" si="13"/>
        <v>6</v>
      </c>
      <c r="X20" s="76" t="str">
        <f t="shared" si="14"/>
        <v>W</v>
      </c>
      <c r="Y20" s="9" t="str">
        <f t="shared" si="6"/>
        <v>B</v>
      </c>
      <c r="Z20" s="4" t="str">
        <f t="shared" si="7"/>
        <v>T</v>
      </c>
      <c r="AA20" s="4" t="str">
        <f t="shared" si="8"/>
        <v>B</v>
      </c>
      <c r="AB20" s="4" t="str">
        <f t="shared" si="57"/>
        <v>L</v>
      </c>
      <c r="AC20" s="4" t="str">
        <f t="shared" si="58"/>
        <v>W</v>
      </c>
      <c r="AD20" s="4" t="str">
        <f t="shared" si="59"/>
        <v>L</v>
      </c>
      <c r="AE20" s="1" t="str">
        <f t="shared" si="15"/>
        <v/>
      </c>
      <c r="AF20" s="1" t="str">
        <f t="shared" si="16"/>
        <v>B</v>
      </c>
      <c r="AG20" s="1" t="str">
        <f t="shared" si="17"/>
        <v/>
      </c>
      <c r="AH20" s="1" t="str">
        <f t="shared" si="18"/>
        <v>F3</v>
      </c>
      <c r="AI20" s="1" t="str">
        <f t="shared" si="19"/>
        <v/>
      </c>
      <c r="AJ20" s="1" t="str">
        <f t="shared" si="20"/>
        <v>XF2</v>
      </c>
      <c r="AK20" s="1">
        <f t="shared" si="46"/>
        <v>0</v>
      </c>
      <c r="AL20" s="1">
        <f t="shared" si="47"/>
        <v>6</v>
      </c>
      <c r="AM20" s="1">
        <f t="shared" si="5"/>
        <v>-9</v>
      </c>
      <c r="AN20" s="1">
        <f t="shared" si="21"/>
        <v>1</v>
      </c>
      <c r="AO20" s="1" t="str">
        <f t="shared" si="60"/>
        <v>C</v>
      </c>
      <c r="AP20" s="1" t="str">
        <f t="shared" si="22"/>
        <v>N</v>
      </c>
      <c r="AQ20" s="1" t="str">
        <f t="shared" si="23"/>
        <v>N</v>
      </c>
      <c r="AR20" s="1" t="str">
        <f t="shared" si="24"/>
        <v>N</v>
      </c>
      <c r="AS20" s="1">
        <f t="shared" si="25"/>
        <v>11</v>
      </c>
      <c r="AT20" s="15" t="str">
        <f t="shared" si="26"/>
        <v>N</v>
      </c>
      <c r="AU20" s="1" t="str">
        <f t="shared" si="27"/>
        <v>Y</v>
      </c>
      <c r="AV20" s="1" t="str">
        <f t="shared" si="28"/>
        <v>N</v>
      </c>
      <c r="AW20" s="1" t="str">
        <f t="shared" si="29"/>
        <v>N</v>
      </c>
      <c r="AX20" s="1" t="str">
        <f t="shared" si="30"/>
        <v/>
      </c>
      <c r="AY20" s="1" t="str">
        <f t="shared" si="31"/>
        <v>XF2</v>
      </c>
      <c r="AZ20" s="1" t="str">
        <f>IF('Hedging Dashboard'!AH20="P",IF(AZ19="",1,AZ19+1),"")</f>
        <v/>
      </c>
      <c r="BA20" s="1">
        <f>IF('Hedging Dashboard'!AH20="B",IF(BA19="",1,BA19+1),"")</f>
        <v>2</v>
      </c>
      <c r="BB20" s="1" t="str">
        <f t="shared" si="32"/>
        <v>01230</v>
      </c>
      <c r="BC20" s="1" t="str">
        <f t="shared" si="32"/>
        <v>10001</v>
      </c>
      <c r="BD20" s="1" t="str">
        <f t="shared" si="48"/>
        <v>201230</v>
      </c>
      <c r="BE20" s="1" t="str">
        <f t="shared" si="49"/>
        <v>010001</v>
      </c>
      <c r="BF20" s="1" t="str">
        <f t="shared" si="50"/>
        <v>P</v>
      </c>
      <c r="BG20" s="1" t="str">
        <f t="shared" si="33"/>
        <v>XBL</v>
      </c>
      <c r="BH20" s="1" t="str">
        <f t="shared" si="51"/>
        <v>B</v>
      </c>
      <c r="BI20" s="1" t="str">
        <f t="shared" si="34"/>
        <v>XF2W</v>
      </c>
      <c r="BJ20" s="1" t="str">
        <f t="shared" si="52"/>
        <v>F3</v>
      </c>
      <c r="BK20" s="1" t="str">
        <f t="shared" si="35"/>
        <v>F3L</v>
      </c>
      <c r="BL20" s="1" t="str">
        <f t="shared" si="53"/>
        <v>XF2</v>
      </c>
      <c r="BM20" s="1">
        <f t="shared" si="54"/>
        <v>1</v>
      </c>
      <c r="BN20" s="1" t="str">
        <f t="shared" si="55"/>
        <v>3</v>
      </c>
      <c r="BO20" s="1" t="str">
        <f t="shared" si="56"/>
        <v>2</v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3</v>
      </c>
    </row>
    <row r="21" spans="1:76" ht="15.75" thickBot="1">
      <c r="A21" s="1">
        <v>12</v>
      </c>
      <c r="B21" s="9" t="str">
        <f t="shared" si="11"/>
        <v>B6</v>
      </c>
      <c r="C21" s="93" t="str">
        <f t="shared" si="1"/>
        <v/>
      </c>
      <c r="D21" s="88" t="str">
        <f t="shared" si="36"/>
        <v/>
      </c>
      <c r="E21" s="89" t="str">
        <f t="shared" si="37"/>
        <v>L4</v>
      </c>
      <c r="F21" s="8" t="str">
        <f t="shared" si="12"/>
        <v/>
      </c>
      <c r="H21" s="96" t="str">
        <f t="shared" si="2"/>
        <v/>
      </c>
      <c r="I21" s="88" t="str">
        <f t="shared" si="38"/>
        <v>B</v>
      </c>
      <c r="J21" s="89" t="str">
        <f t="shared" si="39"/>
        <v/>
      </c>
      <c r="K21" s="8" t="str">
        <f t="shared" si="40"/>
        <v/>
      </c>
      <c r="L21" s="54"/>
      <c r="M21" s="17" t="str">
        <f>IF('Hedging Dashboard'!AH21="","",'Hedging Dashboard'!AH21)</f>
        <v/>
      </c>
      <c r="O21" s="9" t="str">
        <f t="shared" si="3"/>
        <v/>
      </c>
      <c r="P21" s="88" t="str">
        <f t="shared" si="41"/>
        <v/>
      </c>
      <c r="Q21" s="89" t="str">
        <f t="shared" si="42"/>
        <v>F3</v>
      </c>
      <c r="R21" s="4" t="str">
        <f t="shared" si="43"/>
        <v/>
      </c>
      <c r="S21" s="4" t="str">
        <f t="shared" si="44"/>
        <v/>
      </c>
      <c r="T21" s="112" t="str">
        <f t="shared" si="45"/>
        <v/>
      </c>
      <c r="U21" s="4" t="str">
        <f>IF(M21="","",IF(B21="NB",U20,IF(T21="",SUM($T$5:$T21)+S21,SUM($T$5:$T21))))</f>
        <v/>
      </c>
      <c r="V21" s="100" t="str">
        <f t="shared" si="0"/>
        <v/>
      </c>
      <c r="W21" s="74" t="e">
        <f t="shared" si="13"/>
        <v>#VALUE!</v>
      </c>
      <c r="X21" s="76" t="str">
        <f t="shared" si="14"/>
        <v/>
      </c>
      <c r="Y21" s="9" t="str">
        <f t="shared" si="6"/>
        <v>B</v>
      </c>
      <c r="Z21" s="4" t="str">
        <f t="shared" si="7"/>
        <v>T</v>
      </c>
      <c r="AA21" s="4" t="str">
        <f t="shared" si="8"/>
        <v>B</v>
      </c>
      <c r="AB21" s="4" t="str">
        <f t="shared" si="57"/>
        <v>W</v>
      </c>
      <c r="AC21" s="4" t="str">
        <f t="shared" si="58"/>
        <v>W</v>
      </c>
      <c r="AD21" s="4" t="str">
        <f t="shared" si="59"/>
        <v>W</v>
      </c>
      <c r="AE21" s="1" t="str">
        <f t="shared" si="15"/>
        <v/>
      </c>
      <c r="AF21" s="1" t="str">
        <f t="shared" si="16"/>
        <v>L4</v>
      </c>
      <c r="AG21" s="1" t="str">
        <f t="shared" si="17"/>
        <v>B</v>
      </c>
      <c r="AH21" s="1" t="str">
        <f t="shared" si="18"/>
        <v/>
      </c>
      <c r="AI21" s="1" t="str">
        <f t="shared" si="19"/>
        <v/>
      </c>
      <c r="AJ21" s="1" t="str">
        <f t="shared" si="20"/>
        <v>F3</v>
      </c>
      <c r="AK21" s="1">
        <f t="shared" si="46"/>
        <v>1</v>
      </c>
      <c r="AL21" s="1">
        <f t="shared" si="47"/>
        <v>7</v>
      </c>
      <c r="AM21" s="1" t="str">
        <f t="shared" si="5"/>
        <v/>
      </c>
      <c r="AN21" s="1">
        <f t="shared" si="21"/>
        <v>0</v>
      </c>
      <c r="AO21" s="1" t="str">
        <f t="shared" si="60"/>
        <v>C</v>
      </c>
      <c r="AP21" s="1" t="str">
        <f t="shared" si="22"/>
        <v>N</v>
      </c>
      <c r="AQ21" s="1" t="str">
        <f t="shared" si="23"/>
        <v>N</v>
      </c>
      <c r="AR21" s="1" t="str">
        <f t="shared" si="24"/>
        <v>N</v>
      </c>
      <c r="AS21" s="1">
        <f t="shared" si="25"/>
        <v>12</v>
      </c>
      <c r="AT21" s="15" t="str">
        <f t="shared" si="26"/>
        <v>N</v>
      </c>
      <c r="AU21" s="1" t="str">
        <f t="shared" si="27"/>
        <v>N</v>
      </c>
      <c r="AV21" s="1" t="str">
        <f t="shared" si="28"/>
        <v>N</v>
      </c>
      <c r="AW21" s="1" t="str">
        <f t="shared" si="29"/>
        <v>N</v>
      </c>
      <c r="AX21" s="1" t="str">
        <f t="shared" si="30"/>
        <v/>
      </c>
      <c r="AY21" s="1" t="str">
        <f t="shared" si="31"/>
        <v>F3</v>
      </c>
      <c r="AZ21" s="1" t="str">
        <f>IF('Hedging Dashboard'!AH21="P",IF(AZ20="",1,AZ20+1),"")</f>
        <v/>
      </c>
      <c r="BA21" s="1" t="str">
        <f>IF('Hedging Dashboard'!AH21="B",IF(BA20="",1,BA20+1),"")</f>
        <v/>
      </c>
      <c r="BB21" s="1" t="str">
        <f t="shared" si="32"/>
        <v>12300</v>
      </c>
      <c r="BC21" s="1" t="str">
        <f t="shared" si="32"/>
        <v>00012</v>
      </c>
      <c r="BD21" s="1" t="str">
        <f t="shared" si="48"/>
        <v>012300</v>
      </c>
      <c r="BE21" s="1" t="str">
        <f t="shared" si="49"/>
        <v>100012</v>
      </c>
      <c r="BF21" s="1" t="str">
        <f t="shared" si="50"/>
        <v>P</v>
      </c>
      <c r="BG21" s="1" t="str">
        <f t="shared" si="33"/>
        <v>BW</v>
      </c>
      <c r="BH21" s="1" t="str">
        <f t="shared" si="51"/>
        <v>L4</v>
      </c>
      <c r="BI21" s="1" t="str">
        <f t="shared" si="34"/>
        <v>F3W</v>
      </c>
      <c r="BJ21" s="1" t="str">
        <f t="shared" si="52"/>
        <v>B</v>
      </c>
      <c r="BK21" s="1" t="str">
        <f t="shared" si="35"/>
        <v>XF2W</v>
      </c>
      <c r="BL21" s="1" t="str">
        <f t="shared" si="53"/>
        <v>F3</v>
      </c>
      <c r="BM21" s="1" t="str">
        <f t="shared" si="54"/>
        <v>4</v>
      </c>
      <c r="BN21" s="1">
        <f t="shared" si="55"/>
        <v>1</v>
      </c>
      <c r="BO21" s="1" t="str">
        <f t="shared" si="56"/>
        <v>3</v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-3</v>
      </c>
    </row>
    <row r="22" spans="1:76" ht="15.75" thickBot="1">
      <c r="A22" s="1">
        <v>13</v>
      </c>
      <c r="B22" s="9" t="str">
        <f t="shared" si="11"/>
        <v/>
      </c>
      <c r="C22" s="93" t="str">
        <f t="shared" si="1"/>
        <v/>
      </c>
      <c r="D22" s="88" t="str">
        <f t="shared" si="36"/>
        <v/>
      </c>
      <c r="E22" s="89" t="str">
        <f t="shared" si="37"/>
        <v/>
      </c>
      <c r="F22" s="8" t="str">
        <f t="shared" si="12"/>
        <v/>
      </c>
      <c r="H22" s="96" t="str">
        <f t="shared" si="2"/>
        <v/>
      </c>
      <c r="I22" s="88" t="str">
        <f t="shared" si="38"/>
        <v/>
      </c>
      <c r="J22" s="89" t="str">
        <f t="shared" si="39"/>
        <v/>
      </c>
      <c r="K22" s="8" t="str">
        <f t="shared" si="40"/>
        <v/>
      </c>
      <c r="L22" s="54"/>
      <c r="M22" s="17" t="str">
        <f>IF('Hedging Dashboard'!AH22="","",'Hedging Dashboard'!AH22)</f>
        <v/>
      </c>
      <c r="O22" s="9" t="str">
        <f t="shared" si="3"/>
        <v/>
      </c>
      <c r="P22" s="88" t="str">
        <f t="shared" si="41"/>
        <v/>
      </c>
      <c r="Q22" s="89" t="str">
        <f t="shared" si="42"/>
        <v/>
      </c>
      <c r="R22" s="4" t="str">
        <f t="shared" si="43"/>
        <v/>
      </c>
      <c r="S22" s="4" t="str">
        <f t="shared" si="44"/>
        <v/>
      </c>
      <c r="T22" s="112" t="str">
        <f t="shared" si="45"/>
        <v/>
      </c>
      <c r="U22" s="4" t="str">
        <f>IF(M22="","",IF(B22="NB",U21,IF(T22="",SUM($T$5:$T22)+S22,SUM($T$5:$T22))))</f>
        <v/>
      </c>
      <c r="V22" s="100" t="str">
        <f t="shared" si="0"/>
        <v/>
      </c>
      <c r="W22" s="74" t="e">
        <f t="shared" si="13"/>
        <v>#VALUE!</v>
      </c>
      <c r="X22" s="76" t="str">
        <f t="shared" si="14"/>
        <v/>
      </c>
      <c r="Y22" s="9" t="str">
        <f t="shared" si="6"/>
        <v>B</v>
      </c>
      <c r="Z22" s="4" t="str">
        <f t="shared" si="7"/>
        <v>T</v>
      </c>
      <c r="AA22" s="4" t="str">
        <f t="shared" si="8"/>
        <v>B</v>
      </c>
      <c r="AB22" s="4" t="str">
        <f t="shared" si="57"/>
        <v/>
      </c>
      <c r="AC22" s="4" t="str">
        <f t="shared" si="58"/>
        <v/>
      </c>
      <c r="AD22" s="4" t="str">
        <f t="shared" si="59"/>
        <v/>
      </c>
      <c r="AE22" s="1" t="str">
        <f t="shared" si="15"/>
        <v/>
      </c>
      <c r="AF22" s="1" t="str">
        <f t="shared" si="16"/>
        <v/>
      </c>
      <c r="AG22" s="1" t="str">
        <f t="shared" si="17"/>
        <v/>
      </c>
      <c r="AH22" s="1" t="str">
        <f t="shared" si="18"/>
        <v/>
      </c>
      <c r="AI22" s="1" t="str">
        <f t="shared" si="19"/>
        <v/>
      </c>
      <c r="AJ22" s="1" t="str">
        <f t="shared" si="20"/>
        <v/>
      </c>
      <c r="AK22" s="1">
        <f t="shared" si="46"/>
        <v>0</v>
      </c>
      <c r="AL22" s="1">
        <f t="shared" si="47"/>
        <v>0</v>
      </c>
      <c r="AM22" s="1" t="str">
        <f t="shared" si="5"/>
        <v/>
      </c>
      <c r="AN22" s="1">
        <f t="shared" si="21"/>
        <v>0</v>
      </c>
      <c r="AO22" s="1" t="str">
        <f t="shared" si="60"/>
        <v/>
      </c>
      <c r="AP22" s="1" t="str">
        <f t="shared" si="22"/>
        <v>N</v>
      </c>
      <c r="AQ22" s="1" t="str">
        <f t="shared" si="23"/>
        <v>Y</v>
      </c>
      <c r="AR22" s="1" t="str">
        <f t="shared" si="24"/>
        <v>N</v>
      </c>
      <c r="AS22" s="1" t="str">
        <f t="shared" si="25"/>
        <v/>
      </c>
      <c r="AT22" s="15" t="str">
        <f t="shared" si="26"/>
        <v/>
      </c>
      <c r="AU22" s="1" t="str">
        <f t="shared" si="27"/>
        <v/>
      </c>
      <c r="AV22" s="1" t="str">
        <f t="shared" si="28"/>
        <v/>
      </c>
      <c r="AW22" s="1" t="str">
        <f t="shared" si="29"/>
        <v/>
      </c>
      <c r="AX22" s="1" t="str">
        <f t="shared" si="30"/>
        <v/>
      </c>
      <c r="AY22" s="1" t="str">
        <f t="shared" si="31"/>
        <v/>
      </c>
      <c r="AZ22" s="1" t="str">
        <f>IF('Hedging Dashboard'!AH22="P",IF(AZ21="",1,AZ21+1),"")</f>
        <v/>
      </c>
      <c r="BA22" s="1" t="str">
        <f>IF('Hedging Dashboard'!AH22="B",IF(BA21="",1,BA21+1),"")</f>
        <v/>
      </c>
      <c r="BB22" s="1" t="str">
        <f t="shared" si="32"/>
        <v>23000</v>
      </c>
      <c r="BC22" s="1" t="str">
        <f t="shared" si="32"/>
        <v>00120</v>
      </c>
      <c r="BD22" s="1" t="str">
        <f t="shared" si="48"/>
        <v>123000</v>
      </c>
      <c r="BE22" s="1" t="str">
        <f t="shared" si="49"/>
        <v>000120</v>
      </c>
      <c r="BF22" s="1" t="str">
        <f t="shared" si="50"/>
        <v>B</v>
      </c>
      <c r="BG22" s="1" t="str">
        <f t="shared" si="33"/>
        <v>L4</v>
      </c>
      <c r="BH22" s="1" t="str">
        <f t="shared" si="51"/>
        <v/>
      </c>
      <c r="BI22" s="1" t="str">
        <f t="shared" si="34"/>
        <v>B</v>
      </c>
      <c r="BJ22" s="1" t="str">
        <f t="shared" si="52"/>
        <v/>
      </c>
      <c r="BK22" s="1" t="str">
        <f t="shared" si="35"/>
        <v>F3</v>
      </c>
      <c r="BL22" s="1" t="str">
        <f t="shared" si="53"/>
        <v/>
      </c>
      <c r="BM22" s="1" t="str">
        <f t="shared" si="54"/>
        <v/>
      </c>
      <c r="BN22" s="1" t="str">
        <f t="shared" si="55"/>
        <v/>
      </c>
      <c r="BO22" s="1" t="str">
        <f t="shared" si="56"/>
        <v/>
      </c>
      <c r="BR22" s="1">
        <f>General!A20</f>
        <v>0</v>
      </c>
      <c r="BS22" s="1">
        <f>General!B20</f>
        <v>0</v>
      </c>
      <c r="BT22" s="1" t="str">
        <f>General!C20</f>
        <v/>
      </c>
      <c r="BU22" s="1">
        <f>General!D20</f>
        <v>0</v>
      </c>
      <c r="BW22" s="1" t="str">
        <f>General!F20</f>
        <v>LWLW</v>
      </c>
      <c r="BX22" s="1">
        <f>General!G20</f>
        <v>1</v>
      </c>
    </row>
    <row r="23" spans="1:76" ht="15.75" thickBot="1">
      <c r="A23" s="1">
        <v>14</v>
      </c>
      <c r="B23" s="9" t="str">
        <f t="shared" si="11"/>
        <v/>
      </c>
      <c r="C23" s="93" t="str">
        <f t="shared" si="1"/>
        <v/>
      </c>
      <c r="D23" s="88" t="str">
        <f t="shared" si="36"/>
        <v/>
      </c>
      <c r="E23" s="89" t="str">
        <f t="shared" si="37"/>
        <v/>
      </c>
      <c r="F23" s="8" t="str">
        <f t="shared" si="12"/>
        <v/>
      </c>
      <c r="H23" s="96" t="str">
        <f t="shared" si="2"/>
        <v/>
      </c>
      <c r="I23" s="88" t="str">
        <f t="shared" si="38"/>
        <v/>
      </c>
      <c r="J23" s="89" t="str">
        <f t="shared" si="39"/>
        <v/>
      </c>
      <c r="K23" s="8" t="str">
        <f t="shared" si="40"/>
        <v/>
      </c>
      <c r="L23" s="54"/>
      <c r="M23" s="17" t="str">
        <f>IF('Hedging Dashboard'!AH23="","",'Hedging Dashboard'!AH23)</f>
        <v/>
      </c>
      <c r="O23" s="9" t="str">
        <f t="shared" si="3"/>
        <v/>
      </c>
      <c r="P23" s="88" t="str">
        <f t="shared" si="41"/>
        <v/>
      </c>
      <c r="Q23" s="89" t="str">
        <f t="shared" si="42"/>
        <v/>
      </c>
      <c r="R23" s="4" t="str">
        <f t="shared" si="43"/>
        <v/>
      </c>
      <c r="S23" s="4" t="str">
        <f t="shared" si="44"/>
        <v/>
      </c>
      <c r="T23" s="112" t="str">
        <f t="shared" si="45"/>
        <v/>
      </c>
      <c r="U23" s="4" t="str">
        <f>IF(M23="","",IF(B23="NB",U22,IF(T23="",SUM($T$5:$T23)+S23,SUM($T$5:$T23))))</f>
        <v/>
      </c>
      <c r="V23" s="100" t="str">
        <f t="shared" si="0"/>
        <v/>
      </c>
      <c r="W23" s="74" t="e">
        <f t="shared" si="13"/>
        <v>#VALUE!</v>
      </c>
      <c r="X23" s="76" t="str">
        <f t="shared" si="14"/>
        <v/>
      </c>
      <c r="Y23" s="9" t="str">
        <f t="shared" si="6"/>
        <v>B</v>
      </c>
      <c r="Z23" s="4" t="str">
        <f t="shared" si="7"/>
        <v>T</v>
      </c>
      <c r="AA23" s="4" t="str">
        <f t="shared" si="8"/>
        <v>B</v>
      </c>
      <c r="AB23" s="4" t="str">
        <f t="shared" si="57"/>
        <v/>
      </c>
      <c r="AC23" s="4" t="str">
        <f t="shared" si="58"/>
        <v/>
      </c>
      <c r="AD23" s="4" t="str">
        <f t="shared" si="59"/>
        <v/>
      </c>
      <c r="AE23" s="1" t="str">
        <f t="shared" si="15"/>
        <v/>
      </c>
      <c r="AF23" s="1" t="str">
        <f t="shared" si="16"/>
        <v/>
      </c>
      <c r="AG23" s="1" t="str">
        <f t="shared" si="17"/>
        <v/>
      </c>
      <c r="AH23" s="1" t="str">
        <f t="shared" si="18"/>
        <v/>
      </c>
      <c r="AI23" s="1" t="str">
        <f t="shared" si="19"/>
        <v/>
      </c>
      <c r="AJ23" s="1" t="str">
        <f t="shared" si="20"/>
        <v/>
      </c>
      <c r="AK23" s="1">
        <f t="shared" si="46"/>
        <v>0</v>
      </c>
      <c r="AL23" s="1">
        <f t="shared" si="47"/>
        <v>0</v>
      </c>
      <c r="AM23" s="1" t="str">
        <f t="shared" si="5"/>
        <v/>
      </c>
      <c r="AN23" s="1">
        <f t="shared" si="21"/>
        <v>0</v>
      </c>
      <c r="AO23" s="1" t="str">
        <f t="shared" si="60"/>
        <v/>
      </c>
      <c r="AP23" s="1" t="str">
        <f t="shared" si="22"/>
        <v>N</v>
      </c>
      <c r="AQ23" s="1" t="str">
        <f t="shared" si="23"/>
        <v>N</v>
      </c>
      <c r="AR23" s="1" t="str">
        <f t="shared" si="24"/>
        <v>N</v>
      </c>
      <c r="AS23" s="1" t="str">
        <f t="shared" si="25"/>
        <v/>
      </c>
      <c r="AT23" s="15" t="str">
        <f t="shared" si="26"/>
        <v/>
      </c>
      <c r="AU23" s="1" t="str">
        <f t="shared" si="27"/>
        <v/>
      </c>
      <c r="AV23" s="1" t="str">
        <f t="shared" si="28"/>
        <v/>
      </c>
      <c r="AW23" s="1" t="str">
        <f t="shared" si="29"/>
        <v/>
      </c>
      <c r="AX23" s="1" t="str">
        <f t="shared" si="30"/>
        <v/>
      </c>
      <c r="AY23" s="1" t="str">
        <f t="shared" si="31"/>
        <v/>
      </c>
      <c r="AZ23" s="1" t="str">
        <f>IF('Hedging Dashboard'!AH23="P",IF(AZ22="",1,AZ22+1),"")</f>
        <v/>
      </c>
      <c r="BA23" s="1" t="str">
        <f>IF('Hedging Dashboard'!AH23="B",IF(BA22="",1,BA22+1),"")</f>
        <v/>
      </c>
      <c r="BB23" s="1" t="str">
        <f t="shared" si="32"/>
        <v>30000</v>
      </c>
      <c r="BC23" s="1" t="str">
        <f t="shared" si="32"/>
        <v>01200</v>
      </c>
      <c r="BD23" s="1" t="str">
        <f t="shared" si="48"/>
        <v>230000</v>
      </c>
      <c r="BE23" s="1" t="str">
        <f t="shared" si="49"/>
        <v>001200</v>
      </c>
      <c r="BF23" s="1" t="str">
        <f t="shared" si="50"/>
        <v>B</v>
      </c>
      <c r="BG23" s="1" t="str">
        <f t="shared" si="33"/>
        <v/>
      </c>
      <c r="BH23" s="1">
        <f t="shared" si="51"/>
        <v>0</v>
      </c>
      <c r="BI23" s="1" t="str">
        <f t="shared" si="34"/>
        <v/>
      </c>
      <c r="BJ23" s="1">
        <f t="shared" si="52"/>
        <v>0</v>
      </c>
      <c r="BK23" s="1" t="str">
        <f t="shared" si="35"/>
        <v/>
      </c>
      <c r="BL23" s="1">
        <f t="shared" si="53"/>
        <v>0</v>
      </c>
      <c r="BM23" s="1" t="str">
        <f t="shared" si="54"/>
        <v>0</v>
      </c>
      <c r="BN23" s="1" t="str">
        <f t="shared" si="55"/>
        <v>0</v>
      </c>
      <c r="BO23" s="1" t="str">
        <f t="shared" si="56"/>
        <v>0</v>
      </c>
      <c r="BR23" s="1">
        <f>General!A21</f>
        <v>0</v>
      </c>
      <c r="BS23" s="1">
        <f>General!B21</f>
        <v>0</v>
      </c>
      <c r="BT23" s="1" t="str">
        <f>General!C21</f>
        <v/>
      </c>
      <c r="BU23" s="1">
        <f>General!D21</f>
        <v>0</v>
      </c>
      <c r="BW23" s="1" t="str">
        <f>General!F21</f>
        <v>LWWL</v>
      </c>
      <c r="BX23" s="1">
        <f>General!G21</f>
        <v>-1</v>
      </c>
    </row>
    <row r="24" spans="1:76" ht="15.75" thickBot="1">
      <c r="A24" s="1">
        <v>15</v>
      </c>
      <c r="B24" s="77" t="str">
        <f t="shared" si="11"/>
        <v/>
      </c>
      <c r="C24" s="94" t="str">
        <f t="shared" si="1"/>
        <v/>
      </c>
      <c r="D24" s="90" t="str">
        <f t="shared" si="36"/>
        <v/>
      </c>
      <c r="E24" s="91" t="str">
        <f t="shared" si="37"/>
        <v/>
      </c>
      <c r="F24" s="10" t="str">
        <f t="shared" si="12"/>
        <v/>
      </c>
      <c r="H24" s="97" t="str">
        <f t="shared" si="2"/>
        <v/>
      </c>
      <c r="I24" s="90" t="str">
        <f t="shared" si="38"/>
        <v/>
      </c>
      <c r="J24" s="91" t="str">
        <f t="shared" si="39"/>
        <v/>
      </c>
      <c r="K24" s="10" t="str">
        <f t="shared" si="40"/>
        <v/>
      </c>
      <c r="L24" s="54"/>
      <c r="M24" s="18" t="str">
        <f>IF('Hedging Dashboard'!AH24="","",'Hedging Dashboard'!AH24)</f>
        <v/>
      </c>
      <c r="O24" s="77" t="str">
        <f t="shared" si="3"/>
        <v/>
      </c>
      <c r="P24" s="90" t="str">
        <f t="shared" si="41"/>
        <v/>
      </c>
      <c r="Q24" s="91" t="str">
        <f t="shared" si="42"/>
        <v/>
      </c>
      <c r="R24" s="5" t="str">
        <f t="shared" si="43"/>
        <v/>
      </c>
      <c r="S24" s="5" t="str">
        <f t="shared" si="44"/>
        <v/>
      </c>
      <c r="T24" s="113" t="str">
        <f t="shared" si="45"/>
        <v/>
      </c>
      <c r="U24" s="5" t="str">
        <f>IF(M24="","",IF(B24="NB",U23,IF(T24="",SUM($T$5:$T24)+S24,SUM($T$5:$T24))))</f>
        <v/>
      </c>
      <c r="V24" s="101" t="str">
        <f t="shared" si="0"/>
        <v/>
      </c>
      <c r="W24" s="74" t="e">
        <f t="shared" si="13"/>
        <v>#VALUE!</v>
      </c>
      <c r="X24" s="76" t="str">
        <f t="shared" si="14"/>
        <v/>
      </c>
      <c r="Y24" s="9" t="str">
        <f t="shared" si="6"/>
        <v>B</v>
      </c>
      <c r="Z24" s="4" t="str">
        <f t="shared" si="7"/>
        <v>T</v>
      </c>
      <c r="AA24" s="4" t="str">
        <f t="shared" si="8"/>
        <v>B</v>
      </c>
      <c r="AB24" s="4" t="str">
        <f t="shared" si="57"/>
        <v/>
      </c>
      <c r="AC24" s="4" t="str">
        <f t="shared" si="58"/>
        <v/>
      </c>
      <c r="AD24" s="4" t="str">
        <f t="shared" si="59"/>
        <v/>
      </c>
      <c r="AE24" s="1" t="str">
        <f t="shared" si="15"/>
        <v/>
      </c>
      <c r="AF24" s="1" t="str">
        <f t="shared" si="16"/>
        <v/>
      </c>
      <c r="AG24" s="1" t="str">
        <f t="shared" si="17"/>
        <v/>
      </c>
      <c r="AH24" s="1" t="str">
        <f t="shared" si="18"/>
        <v/>
      </c>
      <c r="AI24" s="1" t="str">
        <f t="shared" si="19"/>
        <v/>
      </c>
      <c r="AJ24" s="1" t="str">
        <f t="shared" si="20"/>
        <v/>
      </c>
      <c r="AK24" s="1">
        <f t="shared" si="46"/>
        <v>0</v>
      </c>
      <c r="AL24" s="1">
        <f t="shared" si="47"/>
        <v>0</v>
      </c>
      <c r="AM24" s="1" t="str">
        <f t="shared" si="5"/>
        <v/>
      </c>
      <c r="AN24" s="1">
        <f t="shared" si="21"/>
        <v>0</v>
      </c>
      <c r="AO24" s="1" t="str">
        <f t="shared" si="60"/>
        <v/>
      </c>
      <c r="AP24" s="1" t="str">
        <f t="shared" si="22"/>
        <v>N</v>
      </c>
      <c r="AQ24" s="1" t="str">
        <f t="shared" si="23"/>
        <v>N</v>
      </c>
      <c r="AR24" s="1" t="str">
        <f t="shared" si="24"/>
        <v>N</v>
      </c>
      <c r="AS24" s="1" t="str">
        <f t="shared" si="25"/>
        <v/>
      </c>
      <c r="AT24" s="15" t="str">
        <f t="shared" si="26"/>
        <v/>
      </c>
      <c r="AU24" s="1" t="str">
        <f t="shared" si="27"/>
        <v/>
      </c>
      <c r="AV24" s="1" t="str">
        <f t="shared" si="28"/>
        <v/>
      </c>
      <c r="AW24" s="1" t="str">
        <f t="shared" si="29"/>
        <v/>
      </c>
      <c r="AX24" s="1" t="str">
        <f t="shared" si="30"/>
        <v/>
      </c>
      <c r="AY24" s="1" t="str">
        <f t="shared" si="31"/>
        <v/>
      </c>
      <c r="AZ24" s="1" t="str">
        <f>IF('Hedging Dashboard'!AH24="P",IF(AZ23="",1,AZ23+1),"")</f>
        <v/>
      </c>
      <c r="BA24" s="1" t="str">
        <f>IF('Hedging Dashboard'!AH24="B",IF(BA23="",1,BA23+1),"")</f>
        <v/>
      </c>
      <c r="BB24" s="1" t="str">
        <f t="shared" si="32"/>
        <v>00000</v>
      </c>
      <c r="BC24" s="1" t="str">
        <f t="shared" si="32"/>
        <v>12000</v>
      </c>
      <c r="BD24" s="1" t="str">
        <f t="shared" si="48"/>
        <v>300000</v>
      </c>
      <c r="BE24" s="1" t="str">
        <f t="shared" si="49"/>
        <v>012000</v>
      </c>
      <c r="BF24" s="1" t="str">
        <f t="shared" si="50"/>
        <v>B</v>
      </c>
      <c r="BG24" s="1" t="str">
        <f t="shared" si="33"/>
        <v/>
      </c>
      <c r="BH24" s="1">
        <f t="shared" si="51"/>
        <v>0</v>
      </c>
      <c r="BI24" s="1" t="str">
        <f t="shared" si="34"/>
        <v/>
      </c>
      <c r="BJ24" s="1">
        <f t="shared" si="52"/>
        <v>0</v>
      </c>
      <c r="BK24" s="1" t="str">
        <f t="shared" si="35"/>
        <v/>
      </c>
      <c r="BL24" s="1">
        <f t="shared" si="53"/>
        <v>0</v>
      </c>
      <c r="BM24" s="1" t="str">
        <f t="shared" si="54"/>
        <v>0</v>
      </c>
      <c r="BN24" s="1" t="str">
        <f t="shared" si="55"/>
        <v>0</v>
      </c>
      <c r="BO24" s="1" t="str">
        <f t="shared" si="56"/>
        <v>0</v>
      </c>
      <c r="BR24" s="1">
        <f>General!A22</f>
        <v>0</v>
      </c>
      <c r="BS24" s="1">
        <f>General!B22</f>
        <v>0</v>
      </c>
      <c r="BT24" s="1" t="str">
        <f>General!C22</f>
        <v/>
      </c>
      <c r="BU24" s="1">
        <f>General!D22</f>
        <v>0</v>
      </c>
      <c r="BW24" s="1" t="str">
        <f>General!F22</f>
        <v>LWWW</v>
      </c>
      <c r="BX24" s="1">
        <f>General!G22</f>
        <v>6</v>
      </c>
    </row>
    <row r="25" spans="1:76" ht="15.75" thickBot="1">
      <c r="A25" s="1">
        <v>16</v>
      </c>
      <c r="B25" s="12" t="str">
        <f t="shared" si="11"/>
        <v/>
      </c>
      <c r="C25" s="92" t="str">
        <f t="shared" si="1"/>
        <v/>
      </c>
      <c r="D25" s="13" t="str">
        <f t="shared" si="36"/>
        <v/>
      </c>
      <c r="E25" s="45" t="str">
        <f t="shared" si="37"/>
        <v/>
      </c>
      <c r="F25" s="14" t="str">
        <f t="shared" si="12"/>
        <v/>
      </c>
      <c r="H25" s="95" t="str">
        <f t="shared" si="2"/>
        <v/>
      </c>
      <c r="I25" s="13" t="str">
        <f t="shared" si="38"/>
        <v/>
      </c>
      <c r="J25" s="45" t="str">
        <f t="shared" si="39"/>
        <v/>
      </c>
      <c r="K25" s="14" t="str">
        <f t="shared" si="40"/>
        <v/>
      </c>
      <c r="L25" s="54"/>
      <c r="M25" s="16" t="str">
        <f>IF('Hedging Dashboard'!AH25="","",'Hedging Dashboard'!AH25)</f>
        <v/>
      </c>
      <c r="O25" s="12" t="str">
        <f t="shared" si="3"/>
        <v/>
      </c>
      <c r="P25" s="13" t="str">
        <f t="shared" si="41"/>
        <v/>
      </c>
      <c r="Q25" s="45" t="str">
        <f t="shared" si="42"/>
        <v/>
      </c>
      <c r="R25" s="87" t="str">
        <f t="shared" si="43"/>
        <v/>
      </c>
      <c r="S25" s="87" t="str">
        <f t="shared" si="44"/>
        <v/>
      </c>
      <c r="T25" s="98" t="str">
        <f t="shared" si="45"/>
        <v/>
      </c>
      <c r="U25" s="87" t="str">
        <f>IF(M25="","",IF(B25="NB",U24,IF(T25="",SUM($T$5:$T25)+S25,SUM($T$5:$T25))))</f>
        <v/>
      </c>
      <c r="V25" s="99" t="str">
        <f t="shared" si="0"/>
        <v/>
      </c>
      <c r="W25" s="74" t="e">
        <f t="shared" si="13"/>
        <v>#VALUE!</v>
      </c>
      <c r="X25" s="76" t="str">
        <f t="shared" si="14"/>
        <v/>
      </c>
      <c r="Y25" s="9" t="str">
        <f t="shared" si="6"/>
        <v>B</v>
      </c>
      <c r="Z25" s="4" t="str">
        <f t="shared" si="7"/>
        <v>T</v>
      </c>
      <c r="AA25" s="4" t="str">
        <f t="shared" si="8"/>
        <v>B</v>
      </c>
      <c r="AB25" s="4" t="str">
        <f t="shared" si="57"/>
        <v/>
      </c>
      <c r="AC25" s="4" t="str">
        <f t="shared" si="58"/>
        <v/>
      </c>
      <c r="AD25" s="4" t="str">
        <f t="shared" si="59"/>
        <v/>
      </c>
      <c r="AE25" s="1" t="str">
        <f t="shared" si="15"/>
        <v/>
      </c>
      <c r="AF25" s="1" t="str">
        <f t="shared" si="16"/>
        <v/>
      </c>
      <c r="AG25" s="1" t="str">
        <f t="shared" si="17"/>
        <v/>
      </c>
      <c r="AH25" s="1" t="str">
        <f t="shared" si="18"/>
        <v/>
      </c>
      <c r="AI25" s="1" t="str">
        <f t="shared" si="19"/>
        <v/>
      </c>
      <c r="AJ25" s="1" t="str">
        <f t="shared" si="20"/>
        <v/>
      </c>
      <c r="AK25" s="1">
        <f t="shared" si="46"/>
        <v>0</v>
      </c>
      <c r="AL25" s="1">
        <f t="shared" si="47"/>
        <v>0</v>
      </c>
      <c r="AM25" s="1" t="str">
        <f t="shared" si="5"/>
        <v/>
      </c>
      <c r="AN25" s="1">
        <f t="shared" si="21"/>
        <v>0</v>
      </c>
      <c r="AO25" s="1" t="str">
        <f t="shared" si="60"/>
        <v/>
      </c>
      <c r="AP25" s="1" t="str">
        <f t="shared" si="22"/>
        <v>N</v>
      </c>
      <c r="AQ25" s="1" t="str">
        <f t="shared" si="23"/>
        <v>N</v>
      </c>
      <c r="AR25" s="1" t="str">
        <f t="shared" si="24"/>
        <v>N</v>
      </c>
      <c r="AS25" s="1" t="str">
        <f t="shared" si="25"/>
        <v/>
      </c>
      <c r="AT25" s="15" t="str">
        <f t="shared" si="26"/>
        <v/>
      </c>
      <c r="AU25" s="1" t="str">
        <f t="shared" si="27"/>
        <v/>
      </c>
      <c r="AV25" s="1" t="str">
        <f t="shared" si="28"/>
        <v/>
      </c>
      <c r="AW25" s="1" t="str">
        <f t="shared" si="29"/>
        <v/>
      </c>
      <c r="AX25" s="1" t="str">
        <f t="shared" si="30"/>
        <v/>
      </c>
      <c r="AY25" s="1" t="str">
        <f t="shared" si="31"/>
        <v/>
      </c>
      <c r="AZ25" s="1" t="str">
        <f>IF('Hedging Dashboard'!AH25="P",IF(AZ24="",1,AZ24+1),"")</f>
        <v/>
      </c>
      <c r="BA25" s="1" t="str">
        <f>IF('Hedging Dashboard'!AH25="B",IF(BA24="",1,BA24+1),"")</f>
        <v/>
      </c>
      <c r="BB25" s="1" t="str">
        <f t="shared" si="32"/>
        <v>00000</v>
      </c>
      <c r="BC25" s="1" t="str">
        <f t="shared" si="32"/>
        <v>20000</v>
      </c>
      <c r="BD25" s="1" t="str">
        <f t="shared" si="48"/>
        <v>000000</v>
      </c>
      <c r="BE25" s="1" t="str">
        <f t="shared" si="49"/>
        <v>120000</v>
      </c>
      <c r="BF25" s="1" t="str">
        <f t="shared" si="50"/>
        <v>B</v>
      </c>
      <c r="BG25" s="1" t="str">
        <f t="shared" si="33"/>
        <v/>
      </c>
      <c r="BH25" s="1">
        <f t="shared" si="51"/>
        <v>0</v>
      </c>
      <c r="BI25" s="1" t="str">
        <f t="shared" si="34"/>
        <v/>
      </c>
      <c r="BJ25" s="1">
        <f t="shared" si="52"/>
        <v>0</v>
      </c>
      <c r="BK25" s="1" t="str">
        <f t="shared" si="35"/>
        <v/>
      </c>
      <c r="BL25" s="1">
        <f t="shared" si="53"/>
        <v>0</v>
      </c>
      <c r="BM25" s="1" t="str">
        <f t="shared" si="54"/>
        <v>0</v>
      </c>
      <c r="BN25" s="1" t="str">
        <f t="shared" si="55"/>
        <v>0</v>
      </c>
      <c r="BO25" s="1" t="str">
        <f t="shared" si="56"/>
        <v>0</v>
      </c>
      <c r="BR25" s="1">
        <f>General!A23</f>
        <v>0</v>
      </c>
      <c r="BS25" s="1">
        <f>General!B23</f>
        <v>0</v>
      </c>
      <c r="BT25" s="1" t="str">
        <f>General!C23</f>
        <v/>
      </c>
      <c r="BU25" s="1">
        <f>General!D23</f>
        <v>0</v>
      </c>
      <c r="BW25" s="1" t="str">
        <f>General!F23</f>
        <v>WLLL</v>
      </c>
      <c r="BX25" s="1">
        <f>General!G23</f>
        <v>-6</v>
      </c>
    </row>
    <row r="26" spans="1:76" ht="15.75" thickBot="1">
      <c r="A26" s="1">
        <v>17</v>
      </c>
      <c r="B26" s="9" t="str">
        <f t="shared" si="11"/>
        <v/>
      </c>
      <c r="C26" s="93" t="str">
        <f t="shared" si="1"/>
        <v/>
      </c>
      <c r="D26" s="88" t="str">
        <f t="shared" si="36"/>
        <v/>
      </c>
      <c r="E26" s="89" t="str">
        <f t="shared" si="37"/>
        <v/>
      </c>
      <c r="F26" s="8" t="str">
        <f t="shared" si="12"/>
        <v/>
      </c>
      <c r="H26" s="96" t="str">
        <f t="shared" si="2"/>
        <v/>
      </c>
      <c r="I26" s="88" t="str">
        <f t="shared" si="38"/>
        <v/>
      </c>
      <c r="J26" s="89" t="str">
        <f t="shared" si="39"/>
        <v/>
      </c>
      <c r="K26" s="8" t="str">
        <f t="shared" si="40"/>
        <v/>
      </c>
      <c r="L26" s="54"/>
      <c r="M26" s="17" t="str">
        <f>IF('Hedging Dashboard'!AH26="","",'Hedging Dashboard'!AH26)</f>
        <v/>
      </c>
      <c r="O26" s="9" t="str">
        <f t="shared" si="3"/>
        <v/>
      </c>
      <c r="P26" s="88" t="str">
        <f t="shared" si="41"/>
        <v/>
      </c>
      <c r="Q26" s="89" t="str">
        <f t="shared" si="42"/>
        <v/>
      </c>
      <c r="R26" s="4" t="str">
        <f t="shared" si="43"/>
        <v/>
      </c>
      <c r="S26" s="4" t="str">
        <f t="shared" si="44"/>
        <v/>
      </c>
      <c r="T26" s="112" t="str">
        <f t="shared" si="45"/>
        <v/>
      </c>
      <c r="U26" s="4" t="str">
        <f>IF(M26="","",IF(B26="NB",U25,IF(T26="",SUM($T$5:$T26)+S26,SUM($T$5:$T26))))</f>
        <v/>
      </c>
      <c r="V26" s="100" t="str">
        <f t="shared" si="0"/>
        <v/>
      </c>
      <c r="W26" s="74" t="e">
        <f t="shared" si="13"/>
        <v>#VALUE!</v>
      </c>
      <c r="X26" s="76" t="str">
        <f t="shared" si="14"/>
        <v/>
      </c>
      <c r="Y26" s="9" t="str">
        <f t="shared" si="6"/>
        <v>B</v>
      </c>
      <c r="Z26" s="4" t="str">
        <f t="shared" si="7"/>
        <v>T</v>
      </c>
      <c r="AA26" s="4" t="str">
        <f t="shared" si="8"/>
        <v>B</v>
      </c>
      <c r="AB26" s="4" t="str">
        <f t="shared" si="57"/>
        <v/>
      </c>
      <c r="AC26" s="4" t="str">
        <f t="shared" si="58"/>
        <v/>
      </c>
      <c r="AD26" s="4" t="str">
        <f t="shared" si="59"/>
        <v/>
      </c>
      <c r="AE26" s="1" t="str">
        <f t="shared" si="15"/>
        <v/>
      </c>
      <c r="AF26" s="1" t="str">
        <f t="shared" si="16"/>
        <v/>
      </c>
      <c r="AG26" s="1" t="str">
        <f t="shared" si="17"/>
        <v/>
      </c>
      <c r="AH26" s="1" t="str">
        <f t="shared" si="18"/>
        <v/>
      </c>
      <c r="AI26" s="1" t="str">
        <f t="shared" si="19"/>
        <v/>
      </c>
      <c r="AJ26" s="1" t="str">
        <f t="shared" si="20"/>
        <v/>
      </c>
      <c r="AK26" s="1">
        <f t="shared" si="46"/>
        <v>0</v>
      </c>
      <c r="AL26" s="1">
        <f t="shared" si="47"/>
        <v>0</v>
      </c>
      <c r="AM26" s="1" t="str">
        <f t="shared" si="5"/>
        <v/>
      </c>
      <c r="AN26" s="1">
        <f t="shared" si="21"/>
        <v>0</v>
      </c>
      <c r="AO26" s="1" t="str">
        <f t="shared" si="60"/>
        <v/>
      </c>
      <c r="AP26" s="1" t="str">
        <f t="shared" si="22"/>
        <v>N</v>
      </c>
      <c r="AQ26" s="1" t="str">
        <f t="shared" si="23"/>
        <v>N</v>
      </c>
      <c r="AR26" s="1" t="str">
        <f t="shared" si="24"/>
        <v>N</v>
      </c>
      <c r="AS26" s="1" t="str">
        <f t="shared" si="25"/>
        <v/>
      </c>
      <c r="AT26" s="15" t="str">
        <f t="shared" si="26"/>
        <v/>
      </c>
      <c r="AU26" s="1" t="str">
        <f t="shared" si="27"/>
        <v/>
      </c>
      <c r="AV26" s="1" t="str">
        <f t="shared" si="28"/>
        <v/>
      </c>
      <c r="AW26" s="1" t="str">
        <f t="shared" si="29"/>
        <v/>
      </c>
      <c r="AX26" s="1" t="str">
        <f t="shared" si="30"/>
        <v/>
      </c>
      <c r="AY26" s="1" t="str">
        <f t="shared" si="31"/>
        <v/>
      </c>
      <c r="AZ26" s="1" t="str">
        <f>IF('Hedging Dashboard'!AH26="P",IF(AZ25="",1,AZ25+1),"")</f>
        <v/>
      </c>
      <c r="BA26" s="1" t="str">
        <f>IF('Hedging Dashboard'!AH26="B",IF(BA25="",1,BA25+1),"")</f>
        <v/>
      </c>
      <c r="BB26" s="1" t="str">
        <f t="shared" ref="BB26:BB45" si="61">IF(AZ21="",0,AZ21)&amp;IF(AZ22="",0,AZ22)&amp;IF(AZ23="",0,AZ23)&amp;IF(AZ24="",0,AZ24)&amp;IF(AZ25="",0,AZ25)</f>
        <v>00000</v>
      </c>
      <c r="BC26" s="1" t="str">
        <f t="shared" ref="BC26:BC45" si="62">IF(BA21="",0,BA21)&amp;IF(BA22="",0,BA22)&amp;IF(BA23="",0,BA23)&amp;IF(BA24="",0,BA24)&amp;IF(BA25="",0,BA25)</f>
        <v>00000</v>
      </c>
      <c r="BD26" s="1" t="str">
        <f t="shared" si="48"/>
        <v>000000</v>
      </c>
      <c r="BE26" s="1" t="str">
        <f t="shared" si="49"/>
        <v>200000</v>
      </c>
      <c r="BF26" s="1" t="str">
        <f t="shared" si="50"/>
        <v>B</v>
      </c>
      <c r="BG26" s="1" t="str">
        <f t="shared" si="33"/>
        <v/>
      </c>
      <c r="BH26" s="1">
        <f t="shared" si="51"/>
        <v>0</v>
      </c>
      <c r="BI26" s="1" t="str">
        <f t="shared" si="34"/>
        <v/>
      </c>
      <c r="BJ26" s="1">
        <f t="shared" si="52"/>
        <v>0</v>
      </c>
      <c r="BK26" s="1" t="str">
        <f t="shared" si="35"/>
        <v/>
      </c>
      <c r="BL26" s="1">
        <f t="shared" si="53"/>
        <v>0</v>
      </c>
      <c r="BM26" s="1" t="str">
        <f t="shared" si="54"/>
        <v>0</v>
      </c>
      <c r="BN26" s="1" t="str">
        <f t="shared" si="55"/>
        <v>0</v>
      </c>
      <c r="BO26" s="1" t="str">
        <f t="shared" si="56"/>
        <v>0</v>
      </c>
      <c r="BR26" s="1">
        <f>General!A24</f>
        <v>0</v>
      </c>
      <c r="BS26" s="1">
        <f>General!B24</f>
        <v>0</v>
      </c>
      <c r="BT26" s="1" t="str">
        <f>General!C24</f>
        <v/>
      </c>
      <c r="BU26" s="1">
        <f>General!D24</f>
        <v>0</v>
      </c>
      <c r="BW26" s="1" t="str">
        <f>General!F24</f>
        <v>WLLW</v>
      </c>
      <c r="BX26" s="1">
        <f>General!G24</f>
        <v>1</v>
      </c>
    </row>
    <row r="27" spans="1:76" ht="15.75" thickBot="1">
      <c r="A27" s="1">
        <v>18</v>
      </c>
      <c r="B27" s="9" t="str">
        <f t="shared" si="11"/>
        <v/>
      </c>
      <c r="C27" s="93" t="str">
        <f t="shared" si="1"/>
        <v/>
      </c>
      <c r="D27" s="88" t="str">
        <f t="shared" si="36"/>
        <v/>
      </c>
      <c r="E27" s="89" t="str">
        <f t="shared" si="37"/>
        <v/>
      </c>
      <c r="F27" s="8" t="str">
        <f t="shared" si="12"/>
        <v/>
      </c>
      <c r="H27" s="96" t="str">
        <f t="shared" si="2"/>
        <v/>
      </c>
      <c r="I27" s="88" t="str">
        <f t="shared" si="38"/>
        <v/>
      </c>
      <c r="J27" s="89" t="str">
        <f t="shared" si="39"/>
        <v/>
      </c>
      <c r="K27" s="8" t="str">
        <f t="shared" si="40"/>
        <v/>
      </c>
      <c r="L27" s="54"/>
      <c r="M27" s="17" t="str">
        <f>IF('Hedging Dashboard'!AH27="","",'Hedging Dashboard'!AH27)</f>
        <v/>
      </c>
      <c r="O27" s="9" t="str">
        <f t="shared" si="3"/>
        <v/>
      </c>
      <c r="P27" s="88" t="str">
        <f t="shared" si="41"/>
        <v/>
      </c>
      <c r="Q27" s="89" t="str">
        <f t="shared" si="42"/>
        <v/>
      </c>
      <c r="R27" s="4" t="str">
        <f t="shared" si="43"/>
        <v/>
      </c>
      <c r="S27" s="4" t="str">
        <f t="shared" si="44"/>
        <v/>
      </c>
      <c r="T27" s="112" t="str">
        <f t="shared" si="45"/>
        <v/>
      </c>
      <c r="U27" s="4" t="str">
        <f>IF(M27="","",IF(B27="NB",U26,IF(T27="",SUM($T$5:$T27)+S27,SUM($T$5:$T27))))</f>
        <v/>
      </c>
      <c r="V27" s="100" t="str">
        <f t="shared" si="0"/>
        <v/>
      </c>
      <c r="W27" s="74" t="e">
        <f t="shared" si="13"/>
        <v>#VALUE!</v>
      </c>
      <c r="X27" s="76" t="str">
        <f t="shared" si="14"/>
        <v/>
      </c>
      <c r="Y27" s="9" t="str">
        <f t="shared" si="6"/>
        <v>B</v>
      </c>
      <c r="Z27" s="4" t="str">
        <f t="shared" si="7"/>
        <v>T</v>
      </c>
      <c r="AA27" s="4" t="str">
        <f t="shared" si="8"/>
        <v>B</v>
      </c>
      <c r="AB27" s="4" t="str">
        <f t="shared" si="57"/>
        <v/>
      </c>
      <c r="AC27" s="4" t="str">
        <f t="shared" si="58"/>
        <v/>
      </c>
      <c r="AD27" s="4" t="str">
        <f t="shared" si="59"/>
        <v/>
      </c>
      <c r="AE27" s="1" t="str">
        <f t="shared" si="15"/>
        <v/>
      </c>
      <c r="AF27" s="1" t="str">
        <f t="shared" si="16"/>
        <v/>
      </c>
      <c r="AG27" s="1" t="str">
        <f t="shared" si="17"/>
        <v/>
      </c>
      <c r="AH27" s="1" t="str">
        <f t="shared" si="18"/>
        <v/>
      </c>
      <c r="AI27" s="1" t="str">
        <f t="shared" si="19"/>
        <v/>
      </c>
      <c r="AJ27" s="1" t="str">
        <f t="shared" si="20"/>
        <v/>
      </c>
      <c r="AK27" s="1">
        <f t="shared" si="46"/>
        <v>0</v>
      </c>
      <c r="AL27" s="1">
        <f t="shared" si="47"/>
        <v>0</v>
      </c>
      <c r="AM27" s="1" t="str">
        <f t="shared" si="5"/>
        <v/>
      </c>
      <c r="AN27" s="1">
        <f t="shared" si="21"/>
        <v>0</v>
      </c>
      <c r="AO27" s="1" t="str">
        <f t="shared" si="60"/>
        <v/>
      </c>
      <c r="AP27" s="1" t="str">
        <f t="shared" si="22"/>
        <v>N</v>
      </c>
      <c r="AQ27" s="1" t="str">
        <f t="shared" si="23"/>
        <v>N</v>
      </c>
      <c r="AR27" s="1" t="str">
        <f t="shared" si="24"/>
        <v>N</v>
      </c>
      <c r="AS27" s="1" t="str">
        <f t="shared" si="25"/>
        <v/>
      </c>
      <c r="AT27" s="15" t="str">
        <f t="shared" si="26"/>
        <v/>
      </c>
      <c r="AU27" s="1" t="str">
        <f t="shared" si="27"/>
        <v/>
      </c>
      <c r="AV27" s="1" t="str">
        <f t="shared" si="28"/>
        <v/>
      </c>
      <c r="AW27" s="1" t="str">
        <f t="shared" si="29"/>
        <v/>
      </c>
      <c r="AX27" s="1" t="str">
        <f t="shared" si="30"/>
        <v/>
      </c>
      <c r="AY27" s="1" t="str">
        <f t="shared" si="31"/>
        <v/>
      </c>
      <c r="AZ27" s="1" t="str">
        <f>IF('Hedging Dashboard'!AH27="P",IF(AZ26="",1,AZ26+1),"")</f>
        <v/>
      </c>
      <c r="BA27" s="1" t="str">
        <f>IF('Hedging Dashboard'!AH27="B",IF(BA26="",1,BA26+1),"")</f>
        <v/>
      </c>
      <c r="BB27" s="1" t="str">
        <f t="shared" si="61"/>
        <v>00000</v>
      </c>
      <c r="BC27" s="1" t="str">
        <f t="shared" si="62"/>
        <v>00000</v>
      </c>
      <c r="BD27" s="1" t="str">
        <f t="shared" si="48"/>
        <v>000000</v>
      </c>
      <c r="BE27" s="1" t="str">
        <f t="shared" si="49"/>
        <v>000000</v>
      </c>
      <c r="BF27" s="1" t="str">
        <f t="shared" si="50"/>
        <v>B</v>
      </c>
      <c r="BG27" s="1" t="str">
        <f t="shared" si="33"/>
        <v/>
      </c>
      <c r="BH27" s="1">
        <f t="shared" si="51"/>
        <v>0</v>
      </c>
      <c r="BI27" s="1" t="str">
        <f t="shared" si="34"/>
        <v/>
      </c>
      <c r="BJ27" s="1">
        <f t="shared" si="52"/>
        <v>0</v>
      </c>
      <c r="BK27" s="1" t="str">
        <f t="shared" si="35"/>
        <v/>
      </c>
      <c r="BL27" s="1">
        <f t="shared" si="53"/>
        <v>0</v>
      </c>
      <c r="BM27" s="1" t="str">
        <f t="shared" si="54"/>
        <v>0</v>
      </c>
      <c r="BN27" s="1" t="str">
        <f t="shared" si="55"/>
        <v>0</v>
      </c>
      <c r="BO27" s="1" t="str">
        <f t="shared" si="56"/>
        <v>0</v>
      </c>
      <c r="BR27" s="1">
        <f>General!A25</f>
        <v>0</v>
      </c>
      <c r="BS27" s="1">
        <f>General!B25</f>
        <v>0</v>
      </c>
      <c r="BT27" s="1" t="str">
        <f>General!C25</f>
        <v/>
      </c>
      <c r="BU27" s="1">
        <f>General!D25</f>
        <v>0</v>
      </c>
      <c r="BW27" s="1" t="str">
        <f>General!F25</f>
        <v>WLWL</v>
      </c>
      <c r="BX27" s="1">
        <f>General!G25</f>
        <v>-1</v>
      </c>
    </row>
    <row r="28" spans="1:76" ht="15.75" thickBot="1">
      <c r="A28" s="1">
        <v>19</v>
      </c>
      <c r="B28" s="9" t="str">
        <f t="shared" si="11"/>
        <v/>
      </c>
      <c r="C28" s="93" t="str">
        <f t="shared" si="1"/>
        <v/>
      </c>
      <c r="D28" s="88" t="str">
        <f t="shared" si="36"/>
        <v/>
      </c>
      <c r="E28" s="89" t="str">
        <f t="shared" si="37"/>
        <v/>
      </c>
      <c r="F28" s="8" t="str">
        <f t="shared" si="12"/>
        <v/>
      </c>
      <c r="H28" s="96" t="str">
        <f t="shared" si="2"/>
        <v/>
      </c>
      <c r="I28" s="88" t="str">
        <f t="shared" si="38"/>
        <v/>
      </c>
      <c r="J28" s="89" t="str">
        <f t="shared" si="39"/>
        <v/>
      </c>
      <c r="K28" s="8" t="str">
        <f t="shared" si="40"/>
        <v/>
      </c>
      <c r="L28" s="54"/>
      <c r="M28" s="17" t="str">
        <f>IF('Hedging Dashboard'!AH28="","",'Hedging Dashboard'!AH28)</f>
        <v/>
      </c>
      <c r="O28" s="9" t="str">
        <f t="shared" si="3"/>
        <v/>
      </c>
      <c r="P28" s="88" t="str">
        <f t="shared" si="41"/>
        <v/>
      </c>
      <c r="Q28" s="89" t="str">
        <f t="shared" si="42"/>
        <v/>
      </c>
      <c r="R28" s="4" t="str">
        <f t="shared" si="43"/>
        <v/>
      </c>
      <c r="S28" s="4" t="str">
        <f t="shared" si="44"/>
        <v/>
      </c>
      <c r="T28" s="112" t="str">
        <f t="shared" si="45"/>
        <v/>
      </c>
      <c r="U28" s="4" t="str">
        <f>IF(M28="","",IF(B28="NB",U27,IF(T28="",SUM($T$5:$T28)+S28,SUM($T$5:$T28))))</f>
        <v/>
      </c>
      <c r="V28" s="100" t="str">
        <f t="shared" si="0"/>
        <v/>
      </c>
      <c r="W28" s="74" t="e">
        <f t="shared" si="13"/>
        <v>#VALUE!</v>
      </c>
      <c r="X28" s="76" t="str">
        <f t="shared" si="14"/>
        <v/>
      </c>
      <c r="Y28" s="9" t="str">
        <f t="shared" si="6"/>
        <v>B</v>
      </c>
      <c r="Z28" s="4" t="str">
        <f t="shared" si="7"/>
        <v>T</v>
      </c>
      <c r="AA28" s="4" t="str">
        <f t="shared" si="8"/>
        <v>B</v>
      </c>
      <c r="AB28" s="4" t="str">
        <f t="shared" si="57"/>
        <v/>
      </c>
      <c r="AC28" s="4" t="str">
        <f t="shared" si="58"/>
        <v/>
      </c>
      <c r="AD28" s="4" t="str">
        <f t="shared" si="59"/>
        <v/>
      </c>
      <c r="AE28" s="1" t="str">
        <f t="shared" si="15"/>
        <v/>
      </c>
      <c r="AF28" s="1" t="str">
        <f t="shared" si="16"/>
        <v/>
      </c>
      <c r="AG28" s="1" t="str">
        <f t="shared" si="17"/>
        <v/>
      </c>
      <c r="AH28" s="1" t="str">
        <f t="shared" si="18"/>
        <v/>
      </c>
      <c r="AI28" s="1" t="str">
        <f t="shared" si="19"/>
        <v/>
      </c>
      <c r="AJ28" s="1" t="str">
        <f t="shared" si="20"/>
        <v/>
      </c>
      <c r="AK28" s="1">
        <f t="shared" si="46"/>
        <v>0</v>
      </c>
      <c r="AL28" s="1">
        <f t="shared" si="47"/>
        <v>0</v>
      </c>
      <c r="AM28" s="1" t="str">
        <f t="shared" si="5"/>
        <v/>
      </c>
      <c r="AN28" s="1">
        <f t="shared" si="21"/>
        <v>0</v>
      </c>
      <c r="AO28" s="1" t="str">
        <f t="shared" si="60"/>
        <v/>
      </c>
      <c r="AP28" s="1" t="str">
        <f t="shared" si="22"/>
        <v>N</v>
      </c>
      <c r="AQ28" s="1" t="str">
        <f t="shared" si="23"/>
        <v>N</v>
      </c>
      <c r="AR28" s="1" t="str">
        <f t="shared" si="24"/>
        <v>N</v>
      </c>
      <c r="AS28" s="1" t="str">
        <f t="shared" si="25"/>
        <v/>
      </c>
      <c r="AT28" s="15" t="str">
        <f t="shared" si="26"/>
        <v/>
      </c>
      <c r="AU28" s="1" t="str">
        <f t="shared" si="27"/>
        <v/>
      </c>
      <c r="AV28" s="1" t="str">
        <f t="shared" si="28"/>
        <v/>
      </c>
      <c r="AW28" s="1" t="str">
        <f t="shared" si="29"/>
        <v/>
      </c>
      <c r="AX28" s="1" t="str">
        <f t="shared" si="30"/>
        <v/>
      </c>
      <c r="AY28" s="1" t="str">
        <f t="shared" si="31"/>
        <v/>
      </c>
      <c r="AZ28" s="1" t="str">
        <f>IF('Hedging Dashboard'!AH28="P",IF(AZ27="",1,AZ27+1),"")</f>
        <v/>
      </c>
      <c r="BA28" s="1" t="str">
        <f>IF('Hedging Dashboard'!AH28="B",IF(BA27="",1,BA27+1),"")</f>
        <v/>
      </c>
      <c r="BB28" s="1" t="str">
        <f t="shared" si="61"/>
        <v>00000</v>
      </c>
      <c r="BC28" s="1" t="str">
        <f t="shared" si="62"/>
        <v>00000</v>
      </c>
      <c r="BD28" s="1" t="str">
        <f t="shared" si="48"/>
        <v>000000</v>
      </c>
      <c r="BE28" s="1" t="str">
        <f t="shared" si="49"/>
        <v>000000</v>
      </c>
      <c r="BF28" s="1" t="str">
        <f t="shared" si="50"/>
        <v>B</v>
      </c>
      <c r="BG28" s="1" t="str">
        <f t="shared" si="33"/>
        <v/>
      </c>
      <c r="BH28" s="1">
        <f t="shared" si="51"/>
        <v>0</v>
      </c>
      <c r="BI28" s="1" t="str">
        <f t="shared" si="34"/>
        <v/>
      </c>
      <c r="BJ28" s="1">
        <f t="shared" si="52"/>
        <v>0</v>
      </c>
      <c r="BK28" s="1" t="str">
        <f t="shared" si="35"/>
        <v/>
      </c>
      <c r="BL28" s="1">
        <f t="shared" si="53"/>
        <v>0</v>
      </c>
      <c r="BM28" s="1" t="str">
        <f t="shared" si="54"/>
        <v>0</v>
      </c>
      <c r="BN28" s="1" t="str">
        <f t="shared" si="55"/>
        <v>0</v>
      </c>
      <c r="BO28" s="1" t="str">
        <f t="shared" si="56"/>
        <v>0</v>
      </c>
      <c r="BR28" s="1">
        <f>General!A26</f>
        <v>0</v>
      </c>
      <c r="BS28" s="1">
        <f>General!B26</f>
        <v>0</v>
      </c>
      <c r="BT28" s="1" t="str">
        <f>General!C26</f>
        <v/>
      </c>
      <c r="BU28" s="1">
        <f>General!D26</f>
        <v>0</v>
      </c>
      <c r="BW28" s="1" t="str">
        <f>General!F26</f>
        <v>WLWW</v>
      </c>
      <c r="BX28" s="1">
        <f>General!G26</f>
        <v>3</v>
      </c>
    </row>
    <row r="29" spans="1:76" ht="15.75" thickBot="1">
      <c r="A29" s="1">
        <v>20</v>
      </c>
      <c r="B29" s="77" t="str">
        <f t="shared" si="11"/>
        <v/>
      </c>
      <c r="C29" s="94" t="str">
        <f t="shared" si="1"/>
        <v/>
      </c>
      <c r="D29" s="90" t="str">
        <f t="shared" si="36"/>
        <v/>
      </c>
      <c r="E29" s="91" t="str">
        <f t="shared" si="37"/>
        <v/>
      </c>
      <c r="F29" s="10" t="str">
        <f t="shared" si="12"/>
        <v/>
      </c>
      <c r="H29" s="97" t="str">
        <f t="shared" si="2"/>
        <v/>
      </c>
      <c r="I29" s="90" t="str">
        <f t="shared" si="38"/>
        <v/>
      </c>
      <c r="J29" s="91" t="str">
        <f t="shared" si="39"/>
        <v/>
      </c>
      <c r="K29" s="10" t="str">
        <f t="shared" si="40"/>
        <v/>
      </c>
      <c r="L29" s="54"/>
      <c r="M29" s="18" t="str">
        <f>IF('Hedging Dashboard'!AH29="","",'Hedging Dashboard'!AH29)</f>
        <v/>
      </c>
      <c r="O29" s="77" t="str">
        <f t="shared" si="3"/>
        <v/>
      </c>
      <c r="P29" s="90" t="str">
        <f t="shared" si="41"/>
        <v/>
      </c>
      <c r="Q29" s="91" t="str">
        <f t="shared" si="42"/>
        <v/>
      </c>
      <c r="R29" s="5" t="str">
        <f t="shared" si="43"/>
        <v/>
      </c>
      <c r="S29" s="5" t="str">
        <f t="shared" si="44"/>
        <v/>
      </c>
      <c r="T29" s="113" t="str">
        <f t="shared" si="45"/>
        <v/>
      </c>
      <c r="U29" s="5" t="str">
        <f>IF(M29="","",IF(B29="NB",U28,IF(T29="",SUM($T$5:$T29)+S29,SUM($T$5:$T29))))</f>
        <v/>
      </c>
      <c r="V29" s="101" t="str">
        <f t="shared" si="0"/>
        <v/>
      </c>
      <c r="W29" s="74" t="e">
        <f t="shared" si="13"/>
        <v>#VALUE!</v>
      </c>
      <c r="X29" s="76" t="str">
        <f t="shared" si="14"/>
        <v/>
      </c>
      <c r="Y29" s="9" t="str">
        <f t="shared" si="6"/>
        <v>B</v>
      </c>
      <c r="Z29" s="4" t="str">
        <f t="shared" si="7"/>
        <v>T</v>
      </c>
      <c r="AA29" s="4" t="str">
        <f t="shared" si="8"/>
        <v>B</v>
      </c>
      <c r="AB29" s="4" t="str">
        <f t="shared" si="57"/>
        <v/>
      </c>
      <c r="AC29" s="4" t="str">
        <f t="shared" si="58"/>
        <v/>
      </c>
      <c r="AD29" s="4" t="str">
        <f t="shared" si="59"/>
        <v/>
      </c>
      <c r="AE29" s="1" t="str">
        <f t="shared" si="15"/>
        <v/>
      </c>
      <c r="AF29" s="1" t="str">
        <f t="shared" si="16"/>
        <v/>
      </c>
      <c r="AG29" s="1" t="str">
        <f t="shared" si="17"/>
        <v/>
      </c>
      <c r="AH29" s="1" t="str">
        <f t="shared" si="18"/>
        <v/>
      </c>
      <c r="AI29" s="1" t="str">
        <f t="shared" si="19"/>
        <v/>
      </c>
      <c r="AJ29" s="1" t="str">
        <f t="shared" si="20"/>
        <v/>
      </c>
      <c r="AK29" s="1">
        <f t="shared" si="46"/>
        <v>0</v>
      </c>
      <c r="AL29" s="1">
        <f t="shared" si="47"/>
        <v>0</v>
      </c>
      <c r="AM29" s="1" t="str">
        <f t="shared" si="5"/>
        <v/>
      </c>
      <c r="AN29" s="1">
        <f t="shared" si="21"/>
        <v>0</v>
      </c>
      <c r="AO29" s="1" t="str">
        <f t="shared" si="60"/>
        <v/>
      </c>
      <c r="AP29" s="1" t="str">
        <f t="shared" si="22"/>
        <v>N</v>
      </c>
      <c r="AQ29" s="1" t="str">
        <f t="shared" si="23"/>
        <v>N</v>
      </c>
      <c r="AR29" s="1" t="str">
        <f t="shared" si="24"/>
        <v>N</v>
      </c>
      <c r="AS29" s="1" t="str">
        <f t="shared" si="25"/>
        <v/>
      </c>
      <c r="AT29" s="15" t="str">
        <f t="shared" si="26"/>
        <v/>
      </c>
      <c r="AU29" s="1" t="str">
        <f t="shared" si="27"/>
        <v/>
      </c>
      <c r="AV29" s="1" t="str">
        <f t="shared" si="28"/>
        <v/>
      </c>
      <c r="AW29" s="1" t="str">
        <f t="shared" si="29"/>
        <v/>
      </c>
      <c r="AX29" s="1" t="str">
        <f t="shared" si="30"/>
        <v/>
      </c>
      <c r="AY29" s="1" t="str">
        <f t="shared" si="31"/>
        <v/>
      </c>
      <c r="AZ29" s="1" t="str">
        <f>IF('Hedging Dashboard'!AH29="P",IF(AZ28="",1,AZ28+1),"")</f>
        <v/>
      </c>
      <c r="BA29" s="1" t="str">
        <f>IF('Hedging Dashboard'!AH29="B",IF(BA28="",1,BA28+1),"")</f>
        <v/>
      </c>
      <c r="BB29" s="1" t="str">
        <f t="shared" si="61"/>
        <v>00000</v>
      </c>
      <c r="BC29" s="1" t="str">
        <f t="shared" si="62"/>
        <v>00000</v>
      </c>
      <c r="BD29" s="1" t="str">
        <f t="shared" si="48"/>
        <v>000000</v>
      </c>
      <c r="BE29" s="1" t="str">
        <f t="shared" si="49"/>
        <v>000000</v>
      </c>
      <c r="BF29" s="1" t="str">
        <f t="shared" si="50"/>
        <v>B</v>
      </c>
      <c r="BG29" s="1" t="str">
        <f t="shared" si="33"/>
        <v/>
      </c>
      <c r="BH29" s="1">
        <f t="shared" si="51"/>
        <v>0</v>
      </c>
      <c r="BI29" s="1" t="str">
        <f t="shared" si="34"/>
        <v/>
      </c>
      <c r="BJ29" s="1">
        <f t="shared" si="52"/>
        <v>0</v>
      </c>
      <c r="BK29" s="1" t="str">
        <f t="shared" si="35"/>
        <v/>
      </c>
      <c r="BL29" s="1">
        <f t="shared" si="53"/>
        <v>0</v>
      </c>
      <c r="BM29" s="1" t="str">
        <f t="shared" si="54"/>
        <v>0</v>
      </c>
      <c r="BN29" s="1" t="str">
        <f t="shared" si="55"/>
        <v>0</v>
      </c>
      <c r="BO29" s="1" t="str">
        <f t="shared" si="56"/>
        <v>0</v>
      </c>
      <c r="BR29" s="1">
        <f>General!A27</f>
        <v>0</v>
      </c>
      <c r="BS29" s="1">
        <f>General!B27</f>
        <v>0</v>
      </c>
      <c r="BT29" s="1" t="str">
        <f>General!C27</f>
        <v/>
      </c>
      <c r="BU29" s="1">
        <f>General!D27</f>
        <v>0</v>
      </c>
      <c r="BW29" s="1" t="str">
        <f>General!F27</f>
        <v>WWLL</v>
      </c>
      <c r="BX29" s="1">
        <f>General!G27</f>
        <v>-3</v>
      </c>
    </row>
    <row r="30" spans="1:76" ht="15.75" thickBot="1">
      <c r="A30" s="1">
        <v>21</v>
      </c>
      <c r="B30" s="12" t="str">
        <f t="shared" si="11"/>
        <v/>
      </c>
      <c r="C30" s="92" t="str">
        <f t="shared" si="1"/>
        <v/>
      </c>
      <c r="D30" s="13" t="str">
        <f t="shared" si="36"/>
        <v/>
      </c>
      <c r="E30" s="45" t="str">
        <f t="shared" si="37"/>
        <v/>
      </c>
      <c r="F30" s="14" t="str">
        <f t="shared" si="12"/>
        <v/>
      </c>
      <c r="H30" s="95" t="str">
        <f t="shared" si="2"/>
        <v/>
      </c>
      <c r="I30" s="13" t="str">
        <f t="shared" si="38"/>
        <v/>
      </c>
      <c r="J30" s="45" t="str">
        <f t="shared" si="39"/>
        <v/>
      </c>
      <c r="K30" s="14" t="str">
        <f t="shared" si="40"/>
        <v/>
      </c>
      <c r="L30" s="54"/>
      <c r="M30" s="16" t="str">
        <f>IF('Hedging Dashboard'!AH30="","",'Hedging Dashboard'!AH30)</f>
        <v/>
      </c>
      <c r="O30" s="12" t="str">
        <f t="shared" si="3"/>
        <v/>
      </c>
      <c r="P30" s="13" t="str">
        <f t="shared" si="41"/>
        <v/>
      </c>
      <c r="Q30" s="45" t="str">
        <f t="shared" si="42"/>
        <v/>
      </c>
      <c r="R30" s="87" t="str">
        <f t="shared" si="43"/>
        <v/>
      </c>
      <c r="S30" s="87" t="str">
        <f t="shared" si="44"/>
        <v/>
      </c>
      <c r="T30" s="98" t="str">
        <f t="shared" si="45"/>
        <v/>
      </c>
      <c r="U30" s="87" t="str">
        <f>IF(M30="","",IF(B30="NB",U29,IF(T30="",SUM($T$5:$T30)+S30,SUM($T$5:$T30))))</f>
        <v/>
      </c>
      <c r="V30" s="99" t="str">
        <f t="shared" si="0"/>
        <v/>
      </c>
      <c r="W30" s="74" t="e">
        <f t="shared" si="13"/>
        <v>#VALUE!</v>
      </c>
      <c r="X30" s="76" t="str">
        <f t="shared" si="14"/>
        <v/>
      </c>
      <c r="Y30" s="9" t="str">
        <f t="shared" si="6"/>
        <v>B</v>
      </c>
      <c r="Z30" s="4" t="str">
        <f t="shared" si="7"/>
        <v>T</v>
      </c>
      <c r="AA30" s="4" t="str">
        <f t="shared" si="8"/>
        <v>B</v>
      </c>
      <c r="AB30" s="4" t="str">
        <f t="shared" si="57"/>
        <v/>
      </c>
      <c r="AC30" s="4" t="str">
        <f t="shared" si="58"/>
        <v/>
      </c>
      <c r="AD30" s="4" t="str">
        <f t="shared" si="59"/>
        <v/>
      </c>
      <c r="AE30" s="1" t="str">
        <f t="shared" si="15"/>
        <v/>
      </c>
      <c r="AF30" s="1" t="str">
        <f t="shared" si="16"/>
        <v/>
      </c>
      <c r="AG30" s="1" t="str">
        <f t="shared" si="17"/>
        <v/>
      </c>
      <c r="AH30" s="1" t="str">
        <f t="shared" si="18"/>
        <v/>
      </c>
      <c r="AI30" s="1" t="str">
        <f t="shared" si="19"/>
        <v/>
      </c>
      <c r="AJ30" s="1" t="str">
        <f t="shared" si="20"/>
        <v/>
      </c>
      <c r="AK30" s="1">
        <f t="shared" si="46"/>
        <v>0</v>
      </c>
      <c r="AL30" s="1">
        <f t="shared" si="47"/>
        <v>0</v>
      </c>
      <c r="AM30" s="1" t="str">
        <f t="shared" si="5"/>
        <v/>
      </c>
      <c r="AN30" s="1">
        <f t="shared" si="21"/>
        <v>0</v>
      </c>
      <c r="AO30" s="1" t="str">
        <f t="shared" si="60"/>
        <v/>
      </c>
      <c r="AP30" s="1" t="str">
        <f t="shared" si="22"/>
        <v>N</v>
      </c>
      <c r="AQ30" s="1" t="str">
        <f t="shared" si="23"/>
        <v>N</v>
      </c>
      <c r="AR30" s="1" t="str">
        <f t="shared" si="24"/>
        <v>N</v>
      </c>
      <c r="AS30" s="1" t="str">
        <f t="shared" si="25"/>
        <v/>
      </c>
      <c r="AT30" s="15" t="str">
        <f t="shared" si="26"/>
        <v/>
      </c>
      <c r="AU30" s="1" t="str">
        <f t="shared" si="27"/>
        <v/>
      </c>
      <c r="AV30" s="1" t="str">
        <f t="shared" si="28"/>
        <v/>
      </c>
      <c r="AW30" s="1" t="str">
        <f t="shared" si="29"/>
        <v/>
      </c>
      <c r="AX30" s="1" t="str">
        <f t="shared" si="30"/>
        <v/>
      </c>
      <c r="AY30" s="1" t="str">
        <f t="shared" si="31"/>
        <v/>
      </c>
      <c r="AZ30" s="1" t="str">
        <f>IF('Hedging Dashboard'!AH30="P",IF(AZ29="",1,AZ29+1),"")</f>
        <v/>
      </c>
      <c r="BA30" s="1" t="str">
        <f>IF('Hedging Dashboard'!AH30="B",IF(BA29="",1,BA29+1),"")</f>
        <v/>
      </c>
      <c r="BB30" s="1" t="str">
        <f t="shared" si="61"/>
        <v>00000</v>
      </c>
      <c r="BC30" s="1" t="str">
        <f t="shared" si="62"/>
        <v>00000</v>
      </c>
      <c r="BD30" s="1" t="str">
        <f t="shared" si="48"/>
        <v>000000</v>
      </c>
      <c r="BE30" s="1" t="str">
        <f t="shared" si="49"/>
        <v>000000</v>
      </c>
      <c r="BF30" s="1" t="str">
        <f t="shared" si="50"/>
        <v>B</v>
      </c>
      <c r="BG30" s="1" t="str">
        <f t="shared" si="33"/>
        <v/>
      </c>
      <c r="BH30" s="1">
        <f t="shared" si="51"/>
        <v>0</v>
      </c>
      <c r="BI30" s="1" t="str">
        <f t="shared" si="34"/>
        <v/>
      </c>
      <c r="BJ30" s="1">
        <f t="shared" si="52"/>
        <v>0</v>
      </c>
      <c r="BK30" s="1" t="str">
        <f t="shared" si="35"/>
        <v/>
      </c>
      <c r="BL30" s="1">
        <f t="shared" si="53"/>
        <v>0</v>
      </c>
      <c r="BM30" s="1" t="str">
        <f t="shared" si="54"/>
        <v>0</v>
      </c>
      <c r="BN30" s="1" t="str">
        <f t="shared" si="55"/>
        <v>0</v>
      </c>
      <c r="BO30" s="1" t="str">
        <f t="shared" si="56"/>
        <v>0</v>
      </c>
      <c r="BR30" s="1">
        <f>General!A28</f>
        <v>0</v>
      </c>
      <c r="BS30" s="1">
        <f>General!B28</f>
        <v>0</v>
      </c>
      <c r="BT30" s="1" t="str">
        <f>General!C28</f>
        <v/>
      </c>
      <c r="BU30" s="1">
        <f>General!D28</f>
        <v>0</v>
      </c>
      <c r="BW30" s="1" t="str">
        <f>General!F28</f>
        <v>WWLW</v>
      </c>
      <c r="BX30" s="1">
        <f>General!G28</f>
        <v>1</v>
      </c>
    </row>
    <row r="31" spans="1:76" ht="15.75" thickBot="1">
      <c r="A31" s="1">
        <v>22</v>
      </c>
      <c r="B31" s="9" t="str">
        <f t="shared" si="11"/>
        <v/>
      </c>
      <c r="C31" s="93" t="str">
        <f t="shared" si="1"/>
        <v/>
      </c>
      <c r="D31" s="88" t="str">
        <f t="shared" si="36"/>
        <v/>
      </c>
      <c r="E31" s="89" t="str">
        <f t="shared" si="37"/>
        <v/>
      </c>
      <c r="F31" s="8" t="str">
        <f t="shared" si="12"/>
        <v/>
      </c>
      <c r="H31" s="96" t="str">
        <f t="shared" si="2"/>
        <v/>
      </c>
      <c r="I31" s="88" t="str">
        <f t="shared" si="38"/>
        <v/>
      </c>
      <c r="J31" s="89" t="str">
        <f t="shared" si="39"/>
        <v/>
      </c>
      <c r="K31" s="8" t="str">
        <f t="shared" si="40"/>
        <v/>
      </c>
      <c r="L31" s="54"/>
      <c r="M31" s="17" t="str">
        <f>IF('Hedging Dashboard'!AH31="","",'Hedging Dashboard'!AH31)</f>
        <v/>
      </c>
      <c r="O31" s="9" t="str">
        <f t="shared" si="3"/>
        <v/>
      </c>
      <c r="P31" s="88" t="str">
        <f t="shared" si="41"/>
        <v/>
      </c>
      <c r="Q31" s="89" t="str">
        <f t="shared" si="42"/>
        <v/>
      </c>
      <c r="R31" s="4" t="str">
        <f t="shared" si="43"/>
        <v/>
      </c>
      <c r="S31" s="4" t="str">
        <f t="shared" si="44"/>
        <v/>
      </c>
      <c r="T31" s="112" t="str">
        <f t="shared" si="45"/>
        <v/>
      </c>
      <c r="U31" s="4" t="str">
        <f>IF(M31="","",IF(B31="NB",U30,IF(T31="",SUM($T$5:$T31)+S31,SUM($T$5:$T31))))</f>
        <v/>
      </c>
      <c r="V31" s="100" t="str">
        <f t="shared" si="0"/>
        <v/>
      </c>
      <c r="W31" s="74" t="e">
        <f t="shared" si="13"/>
        <v>#VALUE!</v>
      </c>
      <c r="X31" s="76" t="str">
        <f t="shared" si="14"/>
        <v/>
      </c>
      <c r="Y31" s="9" t="str">
        <f t="shared" si="6"/>
        <v>B</v>
      </c>
      <c r="Z31" s="4" t="str">
        <f t="shared" si="7"/>
        <v>T</v>
      </c>
      <c r="AA31" s="4" t="str">
        <f t="shared" si="8"/>
        <v>B</v>
      </c>
      <c r="AB31" s="4" t="str">
        <f t="shared" si="57"/>
        <v/>
      </c>
      <c r="AC31" s="4" t="str">
        <f t="shared" si="58"/>
        <v/>
      </c>
      <c r="AD31" s="4" t="str">
        <f t="shared" si="59"/>
        <v/>
      </c>
      <c r="AE31" s="1" t="str">
        <f t="shared" si="15"/>
        <v/>
      </c>
      <c r="AF31" s="1" t="str">
        <f t="shared" si="16"/>
        <v/>
      </c>
      <c r="AG31" s="1" t="str">
        <f t="shared" si="17"/>
        <v/>
      </c>
      <c r="AH31" s="1" t="str">
        <f t="shared" si="18"/>
        <v/>
      </c>
      <c r="AI31" s="1" t="str">
        <f t="shared" si="19"/>
        <v/>
      </c>
      <c r="AJ31" s="1" t="str">
        <f t="shared" si="20"/>
        <v/>
      </c>
      <c r="AK31" s="1">
        <f t="shared" si="46"/>
        <v>0</v>
      </c>
      <c r="AL31" s="1">
        <f t="shared" si="47"/>
        <v>0</v>
      </c>
      <c r="AM31" s="1" t="str">
        <f t="shared" si="5"/>
        <v/>
      </c>
      <c r="AN31" s="1">
        <f t="shared" si="21"/>
        <v>0</v>
      </c>
      <c r="AO31" s="1" t="str">
        <f t="shared" si="60"/>
        <v/>
      </c>
      <c r="AP31" s="1" t="str">
        <f t="shared" si="22"/>
        <v>N</v>
      </c>
      <c r="AQ31" s="1" t="str">
        <f t="shared" si="23"/>
        <v>N</v>
      </c>
      <c r="AR31" s="1" t="str">
        <f t="shared" si="24"/>
        <v>N</v>
      </c>
      <c r="AS31" s="1" t="str">
        <f t="shared" si="25"/>
        <v/>
      </c>
      <c r="AT31" s="15" t="str">
        <f t="shared" si="26"/>
        <v/>
      </c>
      <c r="AU31" s="1" t="str">
        <f t="shared" si="27"/>
        <v/>
      </c>
      <c r="AV31" s="1" t="str">
        <f t="shared" si="28"/>
        <v/>
      </c>
      <c r="AW31" s="1" t="str">
        <f t="shared" si="29"/>
        <v/>
      </c>
      <c r="AX31" s="1" t="str">
        <f t="shared" si="30"/>
        <v/>
      </c>
      <c r="AY31" s="1" t="str">
        <f t="shared" si="31"/>
        <v/>
      </c>
      <c r="AZ31" s="1" t="str">
        <f>IF('Hedging Dashboard'!AH31="P",IF(AZ30="",1,AZ30+1),"")</f>
        <v/>
      </c>
      <c r="BA31" s="1" t="str">
        <f>IF('Hedging Dashboard'!AH31="B",IF(BA30="",1,BA30+1),"")</f>
        <v/>
      </c>
      <c r="BB31" s="1" t="str">
        <f t="shared" si="61"/>
        <v>00000</v>
      </c>
      <c r="BC31" s="1" t="str">
        <f t="shared" si="62"/>
        <v>00000</v>
      </c>
      <c r="BD31" s="1" t="str">
        <f t="shared" si="48"/>
        <v>000000</v>
      </c>
      <c r="BE31" s="1" t="str">
        <f t="shared" si="49"/>
        <v>000000</v>
      </c>
      <c r="BF31" s="1" t="str">
        <f t="shared" si="50"/>
        <v>B</v>
      </c>
      <c r="BG31" s="1" t="str">
        <f t="shared" si="33"/>
        <v/>
      </c>
      <c r="BH31" s="1">
        <f t="shared" si="51"/>
        <v>0</v>
      </c>
      <c r="BI31" s="1" t="str">
        <f t="shared" si="34"/>
        <v/>
      </c>
      <c r="BJ31" s="1">
        <f t="shared" si="52"/>
        <v>0</v>
      </c>
      <c r="BK31" s="1" t="str">
        <f t="shared" si="35"/>
        <v/>
      </c>
      <c r="BL31" s="1">
        <f t="shared" si="53"/>
        <v>0</v>
      </c>
      <c r="BM31" s="1" t="str">
        <f t="shared" si="54"/>
        <v>0</v>
      </c>
      <c r="BN31" s="1" t="str">
        <f t="shared" si="55"/>
        <v>0</v>
      </c>
      <c r="BO31" s="1" t="str">
        <f t="shared" si="56"/>
        <v>0</v>
      </c>
      <c r="BR31" s="1">
        <f>General!A29</f>
        <v>0</v>
      </c>
      <c r="BS31" s="1">
        <f>General!B29</f>
        <v>0</v>
      </c>
      <c r="BT31" s="1" t="str">
        <f>General!C29</f>
        <v/>
      </c>
      <c r="BU31" s="1">
        <f>General!D29</f>
        <v>0</v>
      </c>
      <c r="BW31" s="1" t="str">
        <f>General!F29</f>
        <v>WWWL</v>
      </c>
      <c r="BX31" s="1">
        <f>General!G29</f>
        <v>-1</v>
      </c>
    </row>
    <row r="32" spans="1:76" ht="15.75" thickBot="1">
      <c r="A32" s="1">
        <v>23</v>
      </c>
      <c r="B32" s="9" t="str">
        <f t="shared" si="11"/>
        <v/>
      </c>
      <c r="C32" s="93" t="str">
        <f t="shared" si="1"/>
        <v/>
      </c>
      <c r="D32" s="88" t="str">
        <f t="shared" si="36"/>
        <v/>
      </c>
      <c r="E32" s="89" t="str">
        <f t="shared" si="37"/>
        <v/>
      </c>
      <c r="F32" s="8" t="str">
        <f t="shared" si="12"/>
        <v/>
      </c>
      <c r="H32" s="96" t="str">
        <f t="shared" si="2"/>
        <v/>
      </c>
      <c r="I32" s="88" t="str">
        <f t="shared" si="38"/>
        <v/>
      </c>
      <c r="J32" s="89" t="str">
        <f t="shared" si="39"/>
        <v/>
      </c>
      <c r="K32" s="8" t="str">
        <f t="shared" si="40"/>
        <v/>
      </c>
      <c r="L32" s="54"/>
      <c r="M32" s="17" t="str">
        <f>IF('Hedging Dashboard'!AH32="","",'Hedging Dashboard'!AH32)</f>
        <v/>
      </c>
      <c r="O32" s="9" t="str">
        <f t="shared" si="3"/>
        <v/>
      </c>
      <c r="P32" s="88" t="str">
        <f t="shared" si="41"/>
        <v/>
      </c>
      <c r="Q32" s="89" t="str">
        <f t="shared" si="42"/>
        <v/>
      </c>
      <c r="R32" s="4" t="str">
        <f t="shared" si="43"/>
        <v/>
      </c>
      <c r="S32" s="4" t="str">
        <f t="shared" si="44"/>
        <v/>
      </c>
      <c r="T32" s="112" t="str">
        <f t="shared" si="45"/>
        <v/>
      </c>
      <c r="U32" s="4" t="str">
        <f>IF(M32="","",IF(B32="NB",U31,IF(T32="",SUM($T$5:$T32)+S32,SUM($T$5:$T32))))</f>
        <v/>
      </c>
      <c r="V32" s="100" t="str">
        <f t="shared" si="0"/>
        <v/>
      </c>
      <c r="W32" s="74" t="e">
        <f t="shared" si="13"/>
        <v>#VALUE!</v>
      </c>
      <c r="X32" s="76" t="str">
        <f t="shared" si="14"/>
        <v/>
      </c>
      <c r="Y32" s="9" t="str">
        <f t="shared" si="6"/>
        <v>B</v>
      </c>
      <c r="Z32" s="4" t="str">
        <f t="shared" si="7"/>
        <v>T</v>
      </c>
      <c r="AA32" s="4" t="str">
        <f t="shared" si="8"/>
        <v>B</v>
      </c>
      <c r="AB32" s="4" t="str">
        <f t="shared" si="57"/>
        <v/>
      </c>
      <c r="AC32" s="4" t="str">
        <f t="shared" si="58"/>
        <v/>
      </c>
      <c r="AD32" s="4" t="str">
        <f t="shared" si="59"/>
        <v/>
      </c>
      <c r="AE32" s="1" t="str">
        <f t="shared" si="15"/>
        <v/>
      </c>
      <c r="AF32" s="1" t="str">
        <f t="shared" si="16"/>
        <v/>
      </c>
      <c r="AG32" s="1" t="str">
        <f t="shared" si="17"/>
        <v/>
      </c>
      <c r="AH32" s="1" t="str">
        <f t="shared" si="18"/>
        <v/>
      </c>
      <c r="AI32" s="1" t="str">
        <f t="shared" si="19"/>
        <v/>
      </c>
      <c r="AJ32" s="1" t="str">
        <f t="shared" si="20"/>
        <v/>
      </c>
      <c r="AK32" s="1">
        <f t="shared" si="46"/>
        <v>0</v>
      </c>
      <c r="AL32" s="1">
        <f t="shared" si="47"/>
        <v>0</v>
      </c>
      <c r="AM32" s="1" t="str">
        <f t="shared" si="5"/>
        <v/>
      </c>
      <c r="AN32" s="1">
        <f t="shared" si="21"/>
        <v>0</v>
      </c>
      <c r="AO32" s="1" t="str">
        <f t="shared" si="60"/>
        <v/>
      </c>
      <c r="AP32" s="1" t="str">
        <f t="shared" si="22"/>
        <v>N</v>
      </c>
      <c r="AQ32" s="1" t="str">
        <f t="shared" si="23"/>
        <v>N</v>
      </c>
      <c r="AR32" s="1" t="str">
        <f t="shared" si="24"/>
        <v>N</v>
      </c>
      <c r="AS32" s="1" t="str">
        <f t="shared" si="25"/>
        <v/>
      </c>
      <c r="AT32" s="15" t="str">
        <f t="shared" si="26"/>
        <v/>
      </c>
      <c r="AU32" s="1" t="str">
        <f t="shared" si="27"/>
        <v/>
      </c>
      <c r="AV32" s="1" t="str">
        <f t="shared" si="28"/>
        <v/>
      </c>
      <c r="AW32" s="1" t="str">
        <f t="shared" si="29"/>
        <v/>
      </c>
      <c r="AX32" s="1" t="str">
        <f t="shared" si="30"/>
        <v/>
      </c>
      <c r="AY32" s="1" t="str">
        <f t="shared" si="31"/>
        <v/>
      </c>
      <c r="AZ32" s="1" t="str">
        <f>IF('Hedging Dashboard'!AH32="P",IF(AZ31="",1,AZ31+1),"")</f>
        <v/>
      </c>
      <c r="BA32" s="1" t="str">
        <f>IF('Hedging Dashboard'!AH32="B",IF(BA31="",1,BA31+1),"")</f>
        <v/>
      </c>
      <c r="BB32" s="1" t="str">
        <f t="shared" si="61"/>
        <v>00000</v>
      </c>
      <c r="BC32" s="1" t="str">
        <f t="shared" si="62"/>
        <v>00000</v>
      </c>
      <c r="BD32" s="1" t="str">
        <f t="shared" si="48"/>
        <v>000000</v>
      </c>
      <c r="BE32" s="1" t="str">
        <f t="shared" si="49"/>
        <v>000000</v>
      </c>
      <c r="BF32" s="1" t="str">
        <f t="shared" si="50"/>
        <v>B</v>
      </c>
      <c r="BG32" s="1" t="str">
        <f t="shared" si="33"/>
        <v/>
      </c>
      <c r="BH32" s="1">
        <f t="shared" si="51"/>
        <v>0</v>
      </c>
      <c r="BI32" s="1" t="str">
        <f t="shared" si="34"/>
        <v/>
      </c>
      <c r="BJ32" s="1">
        <f t="shared" si="52"/>
        <v>0</v>
      </c>
      <c r="BK32" s="1" t="str">
        <f t="shared" si="35"/>
        <v/>
      </c>
      <c r="BL32" s="1">
        <f t="shared" si="53"/>
        <v>0</v>
      </c>
      <c r="BM32" s="1" t="str">
        <f t="shared" si="54"/>
        <v>0</v>
      </c>
      <c r="BN32" s="1" t="str">
        <f t="shared" si="55"/>
        <v>0</v>
      </c>
      <c r="BO32" s="1" t="str">
        <f t="shared" si="56"/>
        <v>0</v>
      </c>
      <c r="BR32" s="1">
        <f>General!A30</f>
        <v>0</v>
      </c>
      <c r="BS32" s="1">
        <f>General!B30</f>
        <v>0</v>
      </c>
      <c r="BT32" s="1" t="str">
        <f>General!C30</f>
        <v/>
      </c>
      <c r="BU32" s="1">
        <f>General!D30</f>
        <v>0</v>
      </c>
      <c r="BW32" s="1" t="str">
        <f>General!F30</f>
        <v>WWWW</v>
      </c>
      <c r="BX32" s="1">
        <f>General!G30</f>
        <v>6</v>
      </c>
    </row>
    <row r="33" spans="1:76" ht="15.75" thickBot="1">
      <c r="A33" s="1">
        <v>24</v>
      </c>
      <c r="B33" s="9" t="str">
        <f t="shared" si="11"/>
        <v/>
      </c>
      <c r="C33" s="93" t="str">
        <f t="shared" si="1"/>
        <v/>
      </c>
      <c r="D33" s="88" t="str">
        <f t="shared" si="36"/>
        <v/>
      </c>
      <c r="E33" s="89" t="str">
        <f t="shared" si="37"/>
        <v/>
      </c>
      <c r="F33" s="8" t="str">
        <f t="shared" si="12"/>
        <v/>
      </c>
      <c r="H33" s="96" t="str">
        <f t="shared" si="2"/>
        <v/>
      </c>
      <c r="I33" s="88" t="str">
        <f t="shared" si="38"/>
        <v/>
      </c>
      <c r="J33" s="89" t="str">
        <f t="shared" si="39"/>
        <v/>
      </c>
      <c r="K33" s="8" t="str">
        <f t="shared" si="40"/>
        <v/>
      </c>
      <c r="L33" s="54"/>
      <c r="M33" s="17" t="str">
        <f>IF('Hedging Dashboard'!AH33="","",'Hedging Dashboard'!AH33)</f>
        <v/>
      </c>
      <c r="O33" s="9" t="str">
        <f t="shared" si="3"/>
        <v/>
      </c>
      <c r="P33" s="88" t="str">
        <f t="shared" si="41"/>
        <v/>
      </c>
      <c r="Q33" s="89" t="str">
        <f t="shared" si="42"/>
        <v/>
      </c>
      <c r="R33" s="4" t="str">
        <f t="shared" si="43"/>
        <v/>
      </c>
      <c r="S33" s="4" t="str">
        <f t="shared" si="44"/>
        <v/>
      </c>
      <c r="T33" s="112" t="str">
        <f t="shared" si="45"/>
        <v/>
      </c>
      <c r="U33" s="4" t="str">
        <f>IF(M33="","",IF(B33="NB",U32,IF(T33="",SUM($T$5:$T33)+S33,SUM($T$5:$T33))))</f>
        <v/>
      </c>
      <c r="V33" s="100" t="str">
        <f t="shared" si="0"/>
        <v/>
      </c>
      <c r="W33" s="74" t="e">
        <f t="shared" si="13"/>
        <v>#VALUE!</v>
      </c>
      <c r="X33" s="76" t="str">
        <f t="shared" si="14"/>
        <v/>
      </c>
      <c r="Y33" s="9" t="str">
        <f t="shared" si="6"/>
        <v>B</v>
      </c>
      <c r="Z33" s="4" t="str">
        <f t="shared" si="7"/>
        <v>T</v>
      </c>
      <c r="AA33" s="4" t="str">
        <f t="shared" si="8"/>
        <v>B</v>
      </c>
      <c r="AB33" s="4" t="str">
        <f t="shared" si="57"/>
        <v/>
      </c>
      <c r="AC33" s="4" t="str">
        <f t="shared" si="58"/>
        <v/>
      </c>
      <c r="AD33" s="4" t="str">
        <f t="shared" si="59"/>
        <v/>
      </c>
      <c r="AE33" s="1" t="str">
        <f t="shared" si="15"/>
        <v/>
      </c>
      <c r="AF33" s="1" t="str">
        <f t="shared" si="16"/>
        <v/>
      </c>
      <c r="AG33" s="1" t="str">
        <f t="shared" si="17"/>
        <v/>
      </c>
      <c r="AH33" s="1" t="str">
        <f t="shared" si="18"/>
        <v/>
      </c>
      <c r="AI33" s="1" t="str">
        <f t="shared" si="19"/>
        <v/>
      </c>
      <c r="AJ33" s="1" t="str">
        <f t="shared" si="20"/>
        <v/>
      </c>
      <c r="AK33" s="1">
        <f t="shared" si="46"/>
        <v>0</v>
      </c>
      <c r="AL33" s="1">
        <f t="shared" si="47"/>
        <v>0</v>
      </c>
      <c r="AM33" s="1" t="str">
        <f t="shared" si="5"/>
        <v/>
      </c>
      <c r="AN33" s="1">
        <f t="shared" si="21"/>
        <v>0</v>
      </c>
      <c r="AO33" s="1" t="str">
        <f t="shared" si="60"/>
        <v/>
      </c>
      <c r="AP33" s="1" t="str">
        <f t="shared" si="22"/>
        <v>N</v>
      </c>
      <c r="AQ33" s="1" t="str">
        <f t="shared" si="23"/>
        <v>N</v>
      </c>
      <c r="AR33" s="1" t="str">
        <f t="shared" si="24"/>
        <v>N</v>
      </c>
      <c r="AS33" s="1" t="str">
        <f t="shared" si="25"/>
        <v/>
      </c>
      <c r="AT33" s="15" t="str">
        <f t="shared" si="26"/>
        <v/>
      </c>
      <c r="AU33" s="1" t="str">
        <f t="shared" si="27"/>
        <v/>
      </c>
      <c r="AV33" s="1" t="str">
        <f t="shared" si="28"/>
        <v/>
      </c>
      <c r="AW33" s="1" t="str">
        <f t="shared" si="29"/>
        <v/>
      </c>
      <c r="AX33" s="1" t="str">
        <f t="shared" si="30"/>
        <v/>
      </c>
      <c r="AY33" s="1" t="str">
        <f t="shared" si="31"/>
        <v/>
      </c>
      <c r="AZ33" s="1" t="str">
        <f>IF('Hedging Dashboard'!AH33="P",IF(AZ32="",1,AZ32+1),"")</f>
        <v/>
      </c>
      <c r="BA33" s="1" t="str">
        <f>IF('Hedging Dashboard'!AH33="B",IF(BA32="",1,BA32+1),"")</f>
        <v/>
      </c>
      <c r="BB33" s="1" t="str">
        <f t="shared" si="61"/>
        <v>00000</v>
      </c>
      <c r="BC33" s="1" t="str">
        <f t="shared" si="62"/>
        <v>00000</v>
      </c>
      <c r="BD33" s="1" t="str">
        <f t="shared" si="48"/>
        <v>000000</v>
      </c>
      <c r="BE33" s="1" t="str">
        <f t="shared" si="49"/>
        <v>000000</v>
      </c>
      <c r="BF33" s="1" t="str">
        <f t="shared" si="50"/>
        <v>B</v>
      </c>
      <c r="BG33" s="1" t="str">
        <f t="shared" si="33"/>
        <v/>
      </c>
      <c r="BH33" s="1">
        <f t="shared" si="51"/>
        <v>0</v>
      </c>
      <c r="BI33" s="1" t="str">
        <f t="shared" si="34"/>
        <v/>
      </c>
      <c r="BJ33" s="1">
        <f t="shared" si="52"/>
        <v>0</v>
      </c>
      <c r="BK33" s="1" t="str">
        <f t="shared" si="35"/>
        <v/>
      </c>
      <c r="BL33" s="1">
        <f t="shared" si="53"/>
        <v>0</v>
      </c>
      <c r="BM33" s="1" t="str">
        <f t="shared" si="54"/>
        <v>0</v>
      </c>
      <c r="BN33" s="1" t="str">
        <f t="shared" si="55"/>
        <v>0</v>
      </c>
      <c r="BO33" s="1" t="str">
        <f t="shared" si="56"/>
        <v>0</v>
      </c>
      <c r="BR33" s="1">
        <f>General!A31</f>
        <v>0</v>
      </c>
      <c r="BS33" s="1">
        <f>General!B31</f>
        <v>0</v>
      </c>
      <c r="BT33" s="1" t="str">
        <f>General!C31</f>
        <v/>
      </c>
      <c r="BU33" s="1">
        <f>General!D31</f>
        <v>0</v>
      </c>
      <c r="BW33" s="1" t="str">
        <f>General!F31</f>
        <v>LLLLL</v>
      </c>
      <c r="BX33" s="1">
        <f>General!G31</f>
        <v>-6</v>
      </c>
    </row>
    <row r="34" spans="1:76" ht="15.75" thickBot="1">
      <c r="A34" s="1">
        <v>25</v>
      </c>
      <c r="B34" s="77" t="str">
        <f t="shared" si="11"/>
        <v/>
      </c>
      <c r="C34" s="94" t="str">
        <f t="shared" si="1"/>
        <v/>
      </c>
      <c r="D34" s="90" t="str">
        <f t="shared" si="36"/>
        <v/>
      </c>
      <c r="E34" s="91" t="str">
        <f t="shared" si="37"/>
        <v/>
      </c>
      <c r="F34" s="10" t="str">
        <f t="shared" si="12"/>
        <v/>
      </c>
      <c r="H34" s="97" t="str">
        <f t="shared" si="2"/>
        <v/>
      </c>
      <c r="I34" s="90" t="str">
        <f t="shared" si="38"/>
        <v/>
      </c>
      <c r="J34" s="91" t="str">
        <f t="shared" si="39"/>
        <v/>
      </c>
      <c r="K34" s="10" t="str">
        <f t="shared" si="40"/>
        <v/>
      </c>
      <c r="L34" s="54"/>
      <c r="M34" s="18" t="str">
        <f>IF('Hedging Dashboard'!AH34="","",'Hedging Dashboard'!AH34)</f>
        <v/>
      </c>
      <c r="O34" s="77" t="str">
        <f t="shared" si="3"/>
        <v/>
      </c>
      <c r="P34" s="90" t="str">
        <f t="shared" si="41"/>
        <v/>
      </c>
      <c r="Q34" s="91" t="str">
        <f t="shared" si="42"/>
        <v/>
      </c>
      <c r="R34" s="5" t="str">
        <f t="shared" si="43"/>
        <v/>
      </c>
      <c r="S34" s="5" t="str">
        <f t="shared" si="44"/>
        <v/>
      </c>
      <c r="T34" s="113" t="str">
        <f t="shared" si="45"/>
        <v/>
      </c>
      <c r="U34" s="5" t="str">
        <f>IF(M34="","",IF(B34="NB",U33,IF(T34="",SUM($T$5:$T34)+S34,SUM($T$5:$T34))))</f>
        <v/>
      </c>
      <c r="V34" s="101" t="str">
        <f t="shared" si="0"/>
        <v/>
      </c>
      <c r="W34" s="74" t="e">
        <f t="shared" si="13"/>
        <v>#VALUE!</v>
      </c>
      <c r="X34" s="76" t="str">
        <f t="shared" si="14"/>
        <v/>
      </c>
      <c r="Y34" s="9" t="str">
        <f t="shared" si="6"/>
        <v>B</v>
      </c>
      <c r="Z34" s="4" t="str">
        <f t="shared" si="7"/>
        <v>T</v>
      </c>
      <c r="AA34" s="4" t="str">
        <f t="shared" si="8"/>
        <v>B</v>
      </c>
      <c r="AB34" s="4" t="str">
        <f t="shared" si="57"/>
        <v/>
      </c>
      <c r="AC34" s="4" t="str">
        <f t="shared" si="58"/>
        <v/>
      </c>
      <c r="AD34" s="4" t="str">
        <f t="shared" si="59"/>
        <v/>
      </c>
      <c r="AE34" s="1" t="str">
        <f t="shared" si="15"/>
        <v/>
      </c>
      <c r="AF34" s="1" t="str">
        <f t="shared" si="16"/>
        <v/>
      </c>
      <c r="AG34" s="1" t="str">
        <f t="shared" si="17"/>
        <v/>
      </c>
      <c r="AH34" s="1" t="str">
        <f t="shared" si="18"/>
        <v/>
      </c>
      <c r="AI34" s="1" t="str">
        <f t="shared" si="19"/>
        <v/>
      </c>
      <c r="AJ34" s="1" t="str">
        <f t="shared" si="20"/>
        <v/>
      </c>
      <c r="AK34" s="1">
        <f t="shared" si="46"/>
        <v>0</v>
      </c>
      <c r="AL34" s="1">
        <f t="shared" si="47"/>
        <v>0</v>
      </c>
      <c r="AM34" s="1" t="str">
        <f t="shared" si="5"/>
        <v/>
      </c>
      <c r="AN34" s="1">
        <f t="shared" si="21"/>
        <v>0</v>
      </c>
      <c r="AO34" s="1" t="str">
        <f t="shared" si="60"/>
        <v/>
      </c>
      <c r="AP34" s="1" t="str">
        <f t="shared" si="22"/>
        <v>N</v>
      </c>
      <c r="AQ34" s="1" t="str">
        <f t="shared" si="23"/>
        <v>N</v>
      </c>
      <c r="AR34" s="1" t="str">
        <f t="shared" si="24"/>
        <v>N</v>
      </c>
      <c r="AS34" s="1" t="str">
        <f t="shared" si="25"/>
        <v/>
      </c>
      <c r="AT34" s="15" t="str">
        <f t="shared" si="26"/>
        <v/>
      </c>
      <c r="AU34" s="1" t="str">
        <f t="shared" si="27"/>
        <v/>
      </c>
      <c r="AV34" s="1" t="str">
        <f t="shared" si="28"/>
        <v/>
      </c>
      <c r="AW34" s="1" t="str">
        <f t="shared" si="29"/>
        <v/>
      </c>
      <c r="AX34" s="1" t="str">
        <f t="shared" si="30"/>
        <v/>
      </c>
      <c r="AY34" s="1" t="str">
        <f t="shared" si="31"/>
        <v/>
      </c>
      <c r="AZ34" s="1" t="str">
        <f>IF('Hedging Dashboard'!AH34="P",IF(AZ33="",1,AZ33+1),"")</f>
        <v/>
      </c>
      <c r="BA34" s="1" t="str">
        <f>IF('Hedging Dashboard'!AH34="B",IF(BA33="",1,BA33+1),"")</f>
        <v/>
      </c>
      <c r="BB34" s="1" t="str">
        <f t="shared" si="61"/>
        <v>00000</v>
      </c>
      <c r="BC34" s="1" t="str">
        <f t="shared" si="62"/>
        <v>00000</v>
      </c>
      <c r="BD34" s="1" t="str">
        <f t="shared" si="48"/>
        <v>000000</v>
      </c>
      <c r="BE34" s="1" t="str">
        <f t="shared" si="49"/>
        <v>000000</v>
      </c>
      <c r="BF34" s="1" t="str">
        <f t="shared" si="50"/>
        <v>B</v>
      </c>
      <c r="BG34" s="1" t="str">
        <f t="shared" si="33"/>
        <v/>
      </c>
      <c r="BH34" s="1">
        <f t="shared" si="51"/>
        <v>0</v>
      </c>
      <c r="BI34" s="1" t="str">
        <f t="shared" si="34"/>
        <v/>
      </c>
      <c r="BJ34" s="1">
        <f t="shared" si="52"/>
        <v>0</v>
      </c>
      <c r="BK34" s="1" t="str">
        <f t="shared" si="35"/>
        <v/>
      </c>
      <c r="BL34" s="1">
        <f t="shared" si="53"/>
        <v>0</v>
      </c>
      <c r="BM34" s="1" t="str">
        <f t="shared" si="54"/>
        <v>0</v>
      </c>
      <c r="BN34" s="1" t="str">
        <f t="shared" si="55"/>
        <v>0</v>
      </c>
      <c r="BO34" s="1" t="str">
        <f t="shared" si="56"/>
        <v>0</v>
      </c>
      <c r="BR34" s="1">
        <f>General!A32</f>
        <v>0</v>
      </c>
      <c r="BS34" s="1">
        <f>General!B32</f>
        <v>0</v>
      </c>
      <c r="BT34" s="1" t="str">
        <f>General!C32</f>
        <v/>
      </c>
      <c r="BU34" s="1">
        <f>General!D32</f>
        <v>0</v>
      </c>
      <c r="BW34" s="1" t="str">
        <f>General!F32</f>
        <v>LLLLW</v>
      </c>
      <c r="BX34" s="1">
        <f>General!G32</f>
        <v>1</v>
      </c>
    </row>
    <row r="35" spans="1:76" ht="15.75" thickBot="1">
      <c r="A35" s="1">
        <v>26</v>
      </c>
      <c r="B35" s="12" t="str">
        <f t="shared" si="11"/>
        <v/>
      </c>
      <c r="C35" s="92" t="str">
        <f t="shared" si="1"/>
        <v/>
      </c>
      <c r="D35" s="13" t="str">
        <f t="shared" si="36"/>
        <v/>
      </c>
      <c r="E35" s="45" t="str">
        <f t="shared" si="37"/>
        <v/>
      </c>
      <c r="F35" s="14" t="str">
        <f t="shared" si="12"/>
        <v/>
      </c>
      <c r="H35" s="95" t="str">
        <f t="shared" si="2"/>
        <v/>
      </c>
      <c r="I35" s="13" t="str">
        <f t="shared" si="38"/>
        <v/>
      </c>
      <c r="J35" s="45" t="str">
        <f t="shared" si="39"/>
        <v/>
      </c>
      <c r="K35" s="14" t="str">
        <f t="shared" si="40"/>
        <v/>
      </c>
      <c r="L35" s="54"/>
      <c r="M35" s="16" t="str">
        <f>IF('Hedging Dashboard'!AH35="","",'Hedging Dashboard'!AH35)</f>
        <v/>
      </c>
      <c r="O35" s="12" t="str">
        <f t="shared" si="3"/>
        <v/>
      </c>
      <c r="P35" s="13" t="str">
        <f t="shared" si="41"/>
        <v/>
      </c>
      <c r="Q35" s="45" t="str">
        <f t="shared" si="42"/>
        <v/>
      </c>
      <c r="R35" s="87" t="str">
        <f t="shared" si="43"/>
        <v/>
      </c>
      <c r="S35" s="87" t="str">
        <f t="shared" si="44"/>
        <v/>
      </c>
      <c r="T35" s="98" t="str">
        <f t="shared" si="45"/>
        <v/>
      </c>
      <c r="U35" s="87" t="str">
        <f>IF(M35="","",IF(B35="NB",U34,IF(T35="",SUM($T$5:$T35)+S35,SUM($T$5:$T35))))</f>
        <v/>
      </c>
      <c r="V35" s="99" t="str">
        <f t="shared" si="0"/>
        <v/>
      </c>
      <c r="W35" s="74" t="e">
        <f t="shared" si="13"/>
        <v>#VALUE!</v>
      </c>
      <c r="X35" s="76" t="str">
        <f t="shared" si="14"/>
        <v/>
      </c>
      <c r="Y35" s="9" t="str">
        <f t="shared" si="6"/>
        <v>B</v>
      </c>
      <c r="Z35" s="4" t="str">
        <f t="shared" si="7"/>
        <v>T</v>
      </c>
      <c r="AA35" s="4" t="str">
        <f t="shared" si="8"/>
        <v>B</v>
      </c>
      <c r="AB35" s="4" t="str">
        <f t="shared" si="57"/>
        <v/>
      </c>
      <c r="AC35" s="4" t="str">
        <f t="shared" si="58"/>
        <v/>
      </c>
      <c r="AD35" s="4" t="str">
        <f t="shared" si="59"/>
        <v/>
      </c>
      <c r="AE35" s="1" t="str">
        <f t="shared" si="15"/>
        <v/>
      </c>
      <c r="AF35" s="1" t="str">
        <f t="shared" si="16"/>
        <v/>
      </c>
      <c r="AG35" s="1" t="str">
        <f t="shared" si="17"/>
        <v/>
      </c>
      <c r="AH35" s="1" t="str">
        <f t="shared" si="18"/>
        <v/>
      </c>
      <c r="AI35" s="1" t="str">
        <f t="shared" si="19"/>
        <v/>
      </c>
      <c r="AJ35" s="1" t="str">
        <f t="shared" si="20"/>
        <v/>
      </c>
      <c r="AK35" s="1">
        <f t="shared" si="46"/>
        <v>0</v>
      </c>
      <c r="AL35" s="1">
        <f t="shared" si="47"/>
        <v>0</v>
      </c>
      <c r="AM35" s="1" t="str">
        <f t="shared" si="5"/>
        <v/>
      </c>
      <c r="AN35" s="1">
        <f t="shared" si="21"/>
        <v>0</v>
      </c>
      <c r="AO35" s="1" t="str">
        <f t="shared" si="60"/>
        <v/>
      </c>
      <c r="AP35" s="1" t="str">
        <f t="shared" si="22"/>
        <v>N</v>
      </c>
      <c r="AQ35" s="1" t="str">
        <f t="shared" si="23"/>
        <v>N</v>
      </c>
      <c r="AR35" s="1" t="str">
        <f t="shared" si="24"/>
        <v>N</v>
      </c>
      <c r="AS35" s="1" t="str">
        <f t="shared" si="25"/>
        <v/>
      </c>
      <c r="AT35" s="15" t="str">
        <f t="shared" si="26"/>
        <v/>
      </c>
      <c r="AU35" s="1" t="str">
        <f t="shared" si="27"/>
        <v/>
      </c>
      <c r="AV35" s="1" t="str">
        <f t="shared" si="28"/>
        <v/>
      </c>
      <c r="AW35" s="1" t="str">
        <f t="shared" si="29"/>
        <v/>
      </c>
      <c r="AX35" s="1" t="str">
        <f t="shared" si="30"/>
        <v/>
      </c>
      <c r="AY35" s="1" t="str">
        <f t="shared" si="31"/>
        <v/>
      </c>
      <c r="AZ35" s="1" t="str">
        <f>IF('Hedging Dashboard'!AH35="P",IF(AZ34="",1,AZ34+1),"")</f>
        <v/>
      </c>
      <c r="BA35" s="1" t="str">
        <f>IF('Hedging Dashboard'!AH35="B",IF(BA34="",1,BA34+1),"")</f>
        <v/>
      </c>
      <c r="BB35" s="1" t="str">
        <f t="shared" si="61"/>
        <v>00000</v>
      </c>
      <c r="BC35" s="1" t="str">
        <f t="shared" si="62"/>
        <v>00000</v>
      </c>
      <c r="BD35" s="1" t="str">
        <f t="shared" si="48"/>
        <v>000000</v>
      </c>
      <c r="BE35" s="1" t="str">
        <f t="shared" si="49"/>
        <v>000000</v>
      </c>
      <c r="BF35" s="1" t="str">
        <f t="shared" si="50"/>
        <v>B</v>
      </c>
      <c r="BG35" s="1" t="str">
        <f t="shared" si="33"/>
        <v/>
      </c>
      <c r="BH35" s="1">
        <f t="shared" si="51"/>
        <v>0</v>
      </c>
      <c r="BI35" s="1" t="str">
        <f t="shared" si="34"/>
        <v/>
      </c>
      <c r="BJ35" s="1">
        <f t="shared" si="52"/>
        <v>0</v>
      </c>
      <c r="BK35" s="1" t="str">
        <f t="shared" si="35"/>
        <v/>
      </c>
      <c r="BL35" s="1">
        <f t="shared" si="53"/>
        <v>0</v>
      </c>
      <c r="BM35" s="1" t="str">
        <f t="shared" si="54"/>
        <v>0</v>
      </c>
      <c r="BN35" s="1" t="str">
        <f t="shared" si="55"/>
        <v>0</v>
      </c>
      <c r="BO35" s="1" t="str">
        <f t="shared" si="56"/>
        <v>0</v>
      </c>
      <c r="BR35" s="1">
        <f>General!A33</f>
        <v>0</v>
      </c>
      <c r="BS35" s="1">
        <f>General!B33</f>
        <v>0</v>
      </c>
      <c r="BT35" s="1" t="str">
        <f>General!C33</f>
        <v/>
      </c>
      <c r="BU35" s="1">
        <f>General!D33</f>
        <v>0</v>
      </c>
      <c r="BW35" s="1" t="str">
        <f>General!F33</f>
        <v>LLLWL</v>
      </c>
      <c r="BX35" s="1">
        <f>General!G33</f>
        <v>-1</v>
      </c>
    </row>
    <row r="36" spans="1:76" ht="15.75" thickBot="1">
      <c r="A36" s="1">
        <v>27</v>
      </c>
      <c r="B36" s="9" t="str">
        <f t="shared" si="11"/>
        <v/>
      </c>
      <c r="C36" s="93" t="str">
        <f t="shared" si="1"/>
        <v/>
      </c>
      <c r="D36" s="88" t="str">
        <f t="shared" si="36"/>
        <v/>
      </c>
      <c r="E36" s="89" t="str">
        <f t="shared" si="37"/>
        <v/>
      </c>
      <c r="F36" s="8" t="str">
        <f t="shared" si="12"/>
        <v/>
      </c>
      <c r="H36" s="96" t="str">
        <f t="shared" si="2"/>
        <v/>
      </c>
      <c r="I36" s="88" t="str">
        <f t="shared" si="38"/>
        <v/>
      </c>
      <c r="J36" s="89" t="str">
        <f t="shared" si="39"/>
        <v/>
      </c>
      <c r="K36" s="8" t="str">
        <f t="shared" si="40"/>
        <v/>
      </c>
      <c r="L36" s="54"/>
      <c r="M36" s="17" t="str">
        <f>IF('Hedging Dashboard'!AH36="","",'Hedging Dashboard'!AH36)</f>
        <v/>
      </c>
      <c r="O36" s="9" t="str">
        <f t="shared" si="3"/>
        <v/>
      </c>
      <c r="P36" s="88" t="str">
        <f t="shared" si="41"/>
        <v/>
      </c>
      <c r="Q36" s="89" t="str">
        <f t="shared" si="42"/>
        <v/>
      </c>
      <c r="R36" s="4" t="str">
        <f t="shared" si="43"/>
        <v/>
      </c>
      <c r="S36" s="4" t="str">
        <f t="shared" si="44"/>
        <v/>
      </c>
      <c r="T36" s="112" t="str">
        <f t="shared" si="45"/>
        <v/>
      </c>
      <c r="U36" s="4" t="str">
        <f>IF(M36="","",IF(B36="NB",U35,IF(T36="",SUM($T$5:$T36)+S36,SUM($T$5:$T36))))</f>
        <v/>
      </c>
      <c r="V36" s="100" t="str">
        <f t="shared" si="0"/>
        <v/>
      </c>
      <c r="W36" s="74" t="e">
        <f t="shared" si="13"/>
        <v>#VALUE!</v>
      </c>
      <c r="X36" s="76" t="str">
        <f t="shared" si="14"/>
        <v/>
      </c>
      <c r="Y36" s="9" t="str">
        <f t="shared" si="6"/>
        <v>B</v>
      </c>
      <c r="Z36" s="4" t="str">
        <f t="shared" si="7"/>
        <v>T</v>
      </c>
      <c r="AA36" s="4" t="str">
        <f t="shared" si="8"/>
        <v>B</v>
      </c>
      <c r="AB36" s="4" t="str">
        <f t="shared" si="57"/>
        <v/>
      </c>
      <c r="AC36" s="4" t="str">
        <f t="shared" si="58"/>
        <v/>
      </c>
      <c r="AD36" s="4" t="str">
        <f t="shared" si="59"/>
        <v/>
      </c>
      <c r="AE36" s="1" t="str">
        <f t="shared" si="15"/>
        <v/>
      </c>
      <c r="AF36" s="1" t="str">
        <f t="shared" si="16"/>
        <v/>
      </c>
      <c r="AG36" s="1" t="str">
        <f t="shared" si="17"/>
        <v/>
      </c>
      <c r="AH36" s="1" t="str">
        <f t="shared" si="18"/>
        <v/>
      </c>
      <c r="AI36" s="1" t="str">
        <f t="shared" si="19"/>
        <v/>
      </c>
      <c r="AJ36" s="1" t="str">
        <f t="shared" si="20"/>
        <v/>
      </c>
      <c r="AK36" s="1">
        <f t="shared" si="46"/>
        <v>0</v>
      </c>
      <c r="AL36" s="1">
        <f t="shared" si="47"/>
        <v>0</v>
      </c>
      <c r="AM36" s="1" t="str">
        <f t="shared" si="5"/>
        <v/>
      </c>
      <c r="AN36" s="1">
        <f t="shared" si="21"/>
        <v>0</v>
      </c>
      <c r="AO36" s="1" t="str">
        <f t="shared" si="60"/>
        <v/>
      </c>
      <c r="AP36" s="1" t="str">
        <f t="shared" si="22"/>
        <v>N</v>
      </c>
      <c r="AQ36" s="1" t="str">
        <f t="shared" si="23"/>
        <v>N</v>
      </c>
      <c r="AR36" s="1" t="str">
        <f t="shared" si="24"/>
        <v>N</v>
      </c>
      <c r="AS36" s="1" t="str">
        <f t="shared" si="25"/>
        <v/>
      </c>
      <c r="AT36" s="15" t="str">
        <f t="shared" si="26"/>
        <v/>
      </c>
      <c r="AU36" s="1" t="str">
        <f t="shared" si="27"/>
        <v/>
      </c>
      <c r="AV36" s="1" t="str">
        <f t="shared" si="28"/>
        <v/>
      </c>
      <c r="AW36" s="1" t="str">
        <f t="shared" si="29"/>
        <v/>
      </c>
      <c r="AX36" s="1" t="str">
        <f t="shared" si="30"/>
        <v/>
      </c>
      <c r="AY36" s="1" t="str">
        <f t="shared" si="31"/>
        <v/>
      </c>
      <c r="AZ36" s="1" t="str">
        <f>IF('Hedging Dashboard'!AH36="P",IF(AZ35="",1,AZ35+1),"")</f>
        <v/>
      </c>
      <c r="BA36" s="1" t="str">
        <f>IF('Hedging Dashboard'!AH36="B",IF(BA35="",1,BA35+1),"")</f>
        <v/>
      </c>
      <c r="BB36" s="1" t="str">
        <f t="shared" si="61"/>
        <v>00000</v>
      </c>
      <c r="BC36" s="1" t="str">
        <f t="shared" si="62"/>
        <v>00000</v>
      </c>
      <c r="BD36" s="1" t="str">
        <f t="shared" si="48"/>
        <v>000000</v>
      </c>
      <c r="BE36" s="1" t="str">
        <f t="shared" si="49"/>
        <v>000000</v>
      </c>
      <c r="BF36" s="1" t="str">
        <f t="shared" si="50"/>
        <v>B</v>
      </c>
      <c r="BG36" s="1" t="str">
        <f t="shared" si="33"/>
        <v/>
      </c>
      <c r="BH36" s="1">
        <f t="shared" si="51"/>
        <v>0</v>
      </c>
      <c r="BI36" s="1" t="str">
        <f t="shared" si="34"/>
        <v/>
      </c>
      <c r="BJ36" s="1">
        <f t="shared" si="52"/>
        <v>0</v>
      </c>
      <c r="BK36" s="1" t="str">
        <f t="shared" si="35"/>
        <v/>
      </c>
      <c r="BL36" s="1">
        <f t="shared" si="53"/>
        <v>0</v>
      </c>
      <c r="BM36" s="1" t="str">
        <f t="shared" si="54"/>
        <v>0</v>
      </c>
      <c r="BN36" s="1" t="str">
        <f t="shared" si="55"/>
        <v>0</v>
      </c>
      <c r="BO36" s="1" t="str">
        <f t="shared" si="56"/>
        <v>0</v>
      </c>
      <c r="BR36" s="1">
        <f>General!A34</f>
        <v>0</v>
      </c>
      <c r="BS36" s="1">
        <f>General!B34</f>
        <v>0</v>
      </c>
      <c r="BT36" s="1" t="str">
        <f>General!C34</f>
        <v/>
      </c>
      <c r="BU36" s="1">
        <f>General!D34</f>
        <v>0</v>
      </c>
      <c r="BW36" s="1" t="str">
        <f>General!F34</f>
        <v>LLLWW</v>
      </c>
      <c r="BX36" s="1">
        <f>General!G34</f>
        <v>3</v>
      </c>
    </row>
    <row r="37" spans="1:76" ht="15.75" thickBot="1">
      <c r="A37" s="1">
        <v>28</v>
      </c>
      <c r="B37" s="9" t="str">
        <f t="shared" si="11"/>
        <v/>
      </c>
      <c r="C37" s="93" t="str">
        <f t="shared" si="1"/>
        <v/>
      </c>
      <c r="D37" s="88" t="str">
        <f t="shared" si="36"/>
        <v/>
      </c>
      <c r="E37" s="89" t="str">
        <f t="shared" si="37"/>
        <v/>
      </c>
      <c r="F37" s="8" t="str">
        <f t="shared" si="12"/>
        <v/>
      </c>
      <c r="H37" s="96" t="str">
        <f t="shared" si="2"/>
        <v/>
      </c>
      <c r="I37" s="88" t="str">
        <f t="shared" si="38"/>
        <v/>
      </c>
      <c r="J37" s="89" t="str">
        <f t="shared" si="39"/>
        <v/>
      </c>
      <c r="K37" s="8" t="str">
        <f t="shared" si="40"/>
        <v/>
      </c>
      <c r="L37" s="54"/>
      <c r="M37" s="17" t="str">
        <f>IF('Hedging Dashboard'!AH37="","",'Hedging Dashboard'!AH37)</f>
        <v/>
      </c>
      <c r="O37" s="9" t="str">
        <f t="shared" si="3"/>
        <v/>
      </c>
      <c r="P37" s="88" t="str">
        <f t="shared" si="41"/>
        <v/>
      </c>
      <c r="Q37" s="89" t="str">
        <f t="shared" si="42"/>
        <v/>
      </c>
      <c r="R37" s="4" t="str">
        <f t="shared" si="43"/>
        <v/>
      </c>
      <c r="S37" s="4" t="str">
        <f t="shared" si="44"/>
        <v/>
      </c>
      <c r="T37" s="112" t="str">
        <f t="shared" si="45"/>
        <v/>
      </c>
      <c r="U37" s="4" t="str">
        <f>IF(M37="","",IF(B37="NB",U36,IF(T37="",SUM($T$5:$T37)+S37,SUM($T$5:$T37))))</f>
        <v/>
      </c>
      <c r="V37" s="100" t="str">
        <f t="shared" ref="V37:V68" si="63">IF(AW37="R","Rabbit","")</f>
        <v/>
      </c>
      <c r="W37" s="74" t="e">
        <f t="shared" si="13"/>
        <v>#VALUE!</v>
      </c>
      <c r="X37" s="76" t="str">
        <f t="shared" si="14"/>
        <v/>
      </c>
      <c r="Y37" s="9" t="str">
        <f t="shared" si="6"/>
        <v>B</v>
      </c>
      <c r="Z37" s="4" t="str">
        <f t="shared" si="7"/>
        <v>T</v>
      </c>
      <c r="AA37" s="4" t="str">
        <f t="shared" si="8"/>
        <v>B</v>
      </c>
      <c r="AB37" s="4" t="str">
        <f t="shared" si="57"/>
        <v/>
      </c>
      <c r="AC37" s="4" t="str">
        <f t="shared" si="58"/>
        <v/>
      </c>
      <c r="AD37" s="4" t="str">
        <f t="shared" si="59"/>
        <v/>
      </c>
      <c r="AE37" s="1" t="str">
        <f t="shared" si="15"/>
        <v/>
      </c>
      <c r="AF37" s="1" t="str">
        <f t="shared" si="16"/>
        <v/>
      </c>
      <c r="AG37" s="1" t="str">
        <f t="shared" si="17"/>
        <v/>
      </c>
      <c r="AH37" s="1" t="str">
        <f t="shared" si="18"/>
        <v/>
      </c>
      <c r="AI37" s="1" t="str">
        <f t="shared" si="19"/>
        <v/>
      </c>
      <c r="AJ37" s="1" t="str">
        <f t="shared" si="20"/>
        <v/>
      </c>
      <c r="AK37" s="1">
        <f t="shared" si="46"/>
        <v>0</v>
      </c>
      <c r="AL37" s="1">
        <f t="shared" si="47"/>
        <v>0</v>
      </c>
      <c r="AM37" s="1" t="str">
        <f t="shared" si="5"/>
        <v/>
      </c>
      <c r="AN37" s="1">
        <f t="shared" si="21"/>
        <v>0</v>
      </c>
      <c r="AO37" s="1" t="str">
        <f t="shared" si="60"/>
        <v/>
      </c>
      <c r="AP37" s="1" t="str">
        <f t="shared" si="22"/>
        <v>N</v>
      </c>
      <c r="AQ37" s="1" t="str">
        <f t="shared" si="23"/>
        <v>N</v>
      </c>
      <c r="AR37" s="1" t="str">
        <f t="shared" si="24"/>
        <v>N</v>
      </c>
      <c r="AS37" s="1" t="str">
        <f t="shared" si="25"/>
        <v/>
      </c>
      <c r="AT37" s="15" t="str">
        <f t="shared" si="26"/>
        <v/>
      </c>
      <c r="AU37" s="1" t="str">
        <f t="shared" si="27"/>
        <v/>
      </c>
      <c r="AV37" s="1" t="str">
        <f t="shared" si="28"/>
        <v/>
      </c>
      <c r="AW37" s="1" t="str">
        <f t="shared" si="29"/>
        <v/>
      </c>
      <c r="AX37" s="1" t="str">
        <f t="shared" si="30"/>
        <v/>
      </c>
      <c r="AY37" s="1" t="str">
        <f t="shared" si="31"/>
        <v/>
      </c>
      <c r="AZ37" s="1" t="str">
        <f>IF('Hedging Dashboard'!AH37="P",IF(AZ36="",1,AZ36+1),"")</f>
        <v/>
      </c>
      <c r="BA37" s="1" t="str">
        <f>IF('Hedging Dashboard'!AH37="B",IF(BA36="",1,BA36+1),"")</f>
        <v/>
      </c>
      <c r="BB37" s="1" t="str">
        <f t="shared" si="61"/>
        <v>00000</v>
      </c>
      <c r="BC37" s="1" t="str">
        <f t="shared" si="62"/>
        <v>00000</v>
      </c>
      <c r="BD37" s="1" t="str">
        <f t="shared" si="48"/>
        <v>000000</v>
      </c>
      <c r="BE37" s="1" t="str">
        <f t="shared" si="49"/>
        <v>000000</v>
      </c>
      <c r="BF37" s="1" t="str">
        <f t="shared" si="50"/>
        <v>B</v>
      </c>
      <c r="BG37" s="1" t="str">
        <f t="shared" si="33"/>
        <v/>
      </c>
      <c r="BH37" s="1">
        <f t="shared" si="51"/>
        <v>0</v>
      </c>
      <c r="BI37" s="1" t="str">
        <f t="shared" si="34"/>
        <v/>
      </c>
      <c r="BJ37" s="1">
        <f t="shared" si="52"/>
        <v>0</v>
      </c>
      <c r="BK37" s="1" t="str">
        <f t="shared" si="35"/>
        <v/>
      </c>
      <c r="BL37" s="1">
        <f t="shared" si="53"/>
        <v>0</v>
      </c>
      <c r="BM37" s="1" t="str">
        <f t="shared" si="54"/>
        <v>0</v>
      </c>
      <c r="BN37" s="1" t="str">
        <f t="shared" si="55"/>
        <v>0</v>
      </c>
      <c r="BO37" s="1" t="str">
        <f t="shared" si="56"/>
        <v>0</v>
      </c>
      <c r="BR37" s="1">
        <f>General!A35</f>
        <v>0</v>
      </c>
      <c r="BS37" s="1">
        <f>General!B35</f>
        <v>0</v>
      </c>
      <c r="BT37" s="1" t="str">
        <f>General!C35</f>
        <v/>
      </c>
      <c r="BU37" s="1">
        <f>General!D35</f>
        <v>0</v>
      </c>
      <c r="BW37" s="1" t="str">
        <f>General!F35</f>
        <v>LLWLL</v>
      </c>
      <c r="BX37" s="1">
        <f>General!G35</f>
        <v>-3</v>
      </c>
    </row>
    <row r="38" spans="1:76" ht="15.75" thickBot="1">
      <c r="A38" s="1">
        <v>29</v>
      </c>
      <c r="B38" s="9" t="str">
        <f t="shared" si="11"/>
        <v/>
      </c>
      <c r="C38" s="93" t="str">
        <f t="shared" si="1"/>
        <v/>
      </c>
      <c r="D38" s="88" t="str">
        <f t="shared" si="36"/>
        <v/>
      </c>
      <c r="E38" s="89" t="str">
        <f t="shared" si="37"/>
        <v/>
      </c>
      <c r="F38" s="8" t="str">
        <f t="shared" si="12"/>
        <v/>
      </c>
      <c r="H38" s="96" t="str">
        <f t="shared" si="2"/>
        <v/>
      </c>
      <c r="I38" s="88" t="str">
        <f t="shared" si="38"/>
        <v/>
      </c>
      <c r="J38" s="89" t="str">
        <f t="shared" si="39"/>
        <v/>
      </c>
      <c r="K38" s="8" t="str">
        <f t="shared" si="40"/>
        <v/>
      </c>
      <c r="L38" s="54"/>
      <c r="M38" s="17" t="str">
        <f>IF('Hedging Dashboard'!AH38="","",'Hedging Dashboard'!AH38)</f>
        <v/>
      </c>
      <c r="O38" s="9" t="str">
        <f t="shared" si="3"/>
        <v/>
      </c>
      <c r="P38" s="88" t="str">
        <f t="shared" si="41"/>
        <v/>
      </c>
      <c r="Q38" s="89" t="str">
        <f t="shared" si="42"/>
        <v/>
      </c>
      <c r="R38" s="4" t="str">
        <f t="shared" si="43"/>
        <v/>
      </c>
      <c r="S38" s="4" t="str">
        <f t="shared" si="44"/>
        <v/>
      </c>
      <c r="T38" s="112" t="str">
        <f t="shared" si="45"/>
        <v/>
      </c>
      <c r="U38" s="4" t="str">
        <f>IF(M38="","",IF(B38="NB",U37,IF(T38="",SUM($T$5:$T38)+S38,SUM($T$5:$T38))))</f>
        <v/>
      </c>
      <c r="V38" s="100" t="str">
        <f t="shared" si="63"/>
        <v/>
      </c>
      <c r="W38" s="74" t="e">
        <f t="shared" si="13"/>
        <v>#VALUE!</v>
      </c>
      <c r="X38" s="76" t="str">
        <f t="shared" si="14"/>
        <v/>
      </c>
      <c r="Y38" s="9" t="str">
        <f t="shared" si="6"/>
        <v>B</v>
      </c>
      <c r="Z38" s="4" t="str">
        <f t="shared" si="7"/>
        <v>T</v>
      </c>
      <c r="AA38" s="4" t="str">
        <f t="shared" si="8"/>
        <v>B</v>
      </c>
      <c r="AB38" s="4" t="str">
        <f t="shared" si="57"/>
        <v/>
      </c>
      <c r="AC38" s="4" t="str">
        <f t="shared" si="58"/>
        <v/>
      </c>
      <c r="AD38" s="4" t="str">
        <f t="shared" si="59"/>
        <v/>
      </c>
      <c r="AE38" s="1" t="str">
        <f t="shared" si="15"/>
        <v/>
      </c>
      <c r="AF38" s="1" t="str">
        <f t="shared" si="16"/>
        <v/>
      </c>
      <c r="AG38" s="1" t="str">
        <f t="shared" si="17"/>
        <v/>
      </c>
      <c r="AH38" s="1" t="str">
        <f t="shared" si="18"/>
        <v/>
      </c>
      <c r="AI38" s="1" t="str">
        <f t="shared" si="19"/>
        <v/>
      </c>
      <c r="AJ38" s="1" t="str">
        <f t="shared" si="20"/>
        <v/>
      </c>
      <c r="AK38" s="1">
        <f t="shared" si="46"/>
        <v>0</v>
      </c>
      <c r="AL38" s="1">
        <f t="shared" si="47"/>
        <v>0</v>
      </c>
      <c r="AM38" s="1" t="str">
        <f t="shared" si="5"/>
        <v/>
      </c>
      <c r="AN38" s="1">
        <f t="shared" si="21"/>
        <v>0</v>
      </c>
      <c r="AO38" s="1" t="str">
        <f t="shared" si="60"/>
        <v/>
      </c>
      <c r="AP38" s="1" t="str">
        <f t="shared" si="22"/>
        <v>N</v>
      </c>
      <c r="AQ38" s="1" t="str">
        <f t="shared" si="23"/>
        <v>N</v>
      </c>
      <c r="AR38" s="1" t="str">
        <f t="shared" si="24"/>
        <v>N</v>
      </c>
      <c r="AS38" s="1" t="str">
        <f t="shared" si="25"/>
        <v/>
      </c>
      <c r="AT38" s="15" t="str">
        <f t="shared" si="26"/>
        <v/>
      </c>
      <c r="AU38" s="1" t="str">
        <f t="shared" si="27"/>
        <v/>
      </c>
      <c r="AV38" s="1" t="str">
        <f t="shared" si="28"/>
        <v/>
      </c>
      <c r="AW38" s="1" t="str">
        <f t="shared" si="29"/>
        <v/>
      </c>
      <c r="AX38" s="1" t="str">
        <f t="shared" si="30"/>
        <v/>
      </c>
      <c r="AY38" s="1" t="str">
        <f t="shared" si="31"/>
        <v/>
      </c>
      <c r="AZ38" s="1" t="str">
        <f>IF('Hedging Dashboard'!AH38="P",IF(AZ37="",1,AZ37+1),"")</f>
        <v/>
      </c>
      <c r="BA38" s="1" t="str">
        <f>IF('Hedging Dashboard'!AH38="B",IF(BA37="",1,BA37+1),"")</f>
        <v/>
      </c>
      <c r="BB38" s="1" t="str">
        <f t="shared" si="61"/>
        <v>00000</v>
      </c>
      <c r="BC38" s="1" t="str">
        <f t="shared" si="62"/>
        <v>00000</v>
      </c>
      <c r="BD38" s="1" t="str">
        <f t="shared" si="48"/>
        <v>000000</v>
      </c>
      <c r="BE38" s="1" t="str">
        <f t="shared" si="49"/>
        <v>000000</v>
      </c>
      <c r="BF38" s="1" t="str">
        <f t="shared" si="50"/>
        <v>B</v>
      </c>
      <c r="BG38" s="1" t="str">
        <f t="shared" si="33"/>
        <v/>
      </c>
      <c r="BH38" s="1">
        <f t="shared" si="51"/>
        <v>0</v>
      </c>
      <c r="BI38" s="1" t="str">
        <f t="shared" si="34"/>
        <v/>
      </c>
      <c r="BJ38" s="1">
        <f t="shared" si="52"/>
        <v>0</v>
      </c>
      <c r="BK38" s="1" t="str">
        <f t="shared" si="35"/>
        <v/>
      </c>
      <c r="BL38" s="1">
        <f t="shared" si="53"/>
        <v>0</v>
      </c>
      <c r="BM38" s="1" t="str">
        <f t="shared" si="54"/>
        <v>0</v>
      </c>
      <c r="BN38" s="1" t="str">
        <f t="shared" si="55"/>
        <v>0</v>
      </c>
      <c r="BO38" s="1" t="str">
        <f t="shared" si="56"/>
        <v>0</v>
      </c>
      <c r="BR38" s="1">
        <f>General!A36</f>
        <v>0</v>
      </c>
      <c r="BS38" s="1">
        <f>General!B36</f>
        <v>0</v>
      </c>
      <c r="BT38" s="1" t="str">
        <f>General!C36</f>
        <v/>
      </c>
      <c r="BU38" s="1">
        <f>General!D36</f>
        <v>0</v>
      </c>
      <c r="BW38" s="1" t="str">
        <f>General!F36</f>
        <v>LLWLW</v>
      </c>
      <c r="BX38" s="1">
        <f>General!G36</f>
        <v>1</v>
      </c>
    </row>
    <row r="39" spans="1:76" ht="15.75" thickBot="1">
      <c r="A39" s="1">
        <v>30</v>
      </c>
      <c r="B39" s="77" t="str">
        <f t="shared" si="11"/>
        <v/>
      </c>
      <c r="C39" s="94" t="str">
        <f t="shared" si="1"/>
        <v/>
      </c>
      <c r="D39" s="90" t="str">
        <f t="shared" si="36"/>
        <v/>
      </c>
      <c r="E39" s="91" t="str">
        <f t="shared" si="37"/>
        <v/>
      </c>
      <c r="F39" s="10" t="str">
        <f t="shared" si="12"/>
        <v/>
      </c>
      <c r="H39" s="97" t="str">
        <f t="shared" si="2"/>
        <v/>
      </c>
      <c r="I39" s="90" t="str">
        <f t="shared" si="38"/>
        <v/>
      </c>
      <c r="J39" s="91" t="str">
        <f t="shared" si="39"/>
        <v/>
      </c>
      <c r="K39" s="10" t="str">
        <f t="shared" si="40"/>
        <v/>
      </c>
      <c r="L39" s="54"/>
      <c r="M39" s="18" t="str">
        <f>IF('Hedging Dashboard'!AH39="","",'Hedging Dashboard'!AH39)</f>
        <v/>
      </c>
      <c r="O39" s="77" t="str">
        <f t="shared" si="3"/>
        <v/>
      </c>
      <c r="P39" s="90" t="str">
        <f t="shared" si="41"/>
        <v/>
      </c>
      <c r="Q39" s="91" t="str">
        <f t="shared" si="42"/>
        <v/>
      </c>
      <c r="R39" s="5" t="str">
        <f t="shared" si="43"/>
        <v/>
      </c>
      <c r="S39" s="5" t="str">
        <f t="shared" si="44"/>
        <v/>
      </c>
      <c r="T39" s="113" t="str">
        <f t="shared" si="45"/>
        <v/>
      </c>
      <c r="U39" s="5" t="str">
        <f>IF(M39="","",IF(B39="NB",U38,IF(T39="",SUM($T$5:$T39)+S39,SUM($T$5:$T39))))</f>
        <v/>
      </c>
      <c r="V39" s="101" t="str">
        <f t="shared" si="63"/>
        <v/>
      </c>
      <c r="W39" s="74" t="e">
        <f t="shared" si="13"/>
        <v>#VALUE!</v>
      </c>
      <c r="X39" s="76" t="str">
        <f t="shared" si="14"/>
        <v/>
      </c>
      <c r="Y39" s="9" t="str">
        <f t="shared" si="6"/>
        <v>B</v>
      </c>
      <c r="Z39" s="4" t="str">
        <f t="shared" si="7"/>
        <v>T</v>
      </c>
      <c r="AA39" s="4" t="str">
        <f t="shared" si="8"/>
        <v>B</v>
      </c>
      <c r="AB39" s="4" t="str">
        <f t="shared" si="57"/>
        <v/>
      </c>
      <c r="AC39" s="4" t="str">
        <f t="shared" si="58"/>
        <v/>
      </c>
      <c r="AD39" s="4" t="str">
        <f t="shared" si="59"/>
        <v/>
      </c>
      <c r="AE39" s="1" t="str">
        <f t="shared" si="15"/>
        <v/>
      </c>
      <c r="AF39" s="1" t="str">
        <f t="shared" si="16"/>
        <v/>
      </c>
      <c r="AG39" s="1" t="str">
        <f t="shared" si="17"/>
        <v/>
      </c>
      <c r="AH39" s="1" t="str">
        <f t="shared" si="18"/>
        <v/>
      </c>
      <c r="AI39" s="1" t="str">
        <f t="shared" si="19"/>
        <v/>
      </c>
      <c r="AJ39" s="1" t="str">
        <f t="shared" si="20"/>
        <v/>
      </c>
      <c r="AK39" s="1">
        <f t="shared" si="46"/>
        <v>0</v>
      </c>
      <c r="AL39" s="1">
        <f t="shared" si="47"/>
        <v>0</v>
      </c>
      <c r="AM39" s="1" t="str">
        <f t="shared" ref="AM39:AM70" si="64">IF(M39="","",IF(AM38+AN39&gt;=10,10,IF(AM38+AN39&lt;=-10,-10,AM38+AN39)))</f>
        <v/>
      </c>
      <c r="AN39" s="1">
        <f t="shared" si="21"/>
        <v>0</v>
      </c>
      <c r="AO39" s="1" t="str">
        <f t="shared" si="60"/>
        <v/>
      </c>
      <c r="AP39" s="1" t="str">
        <f t="shared" si="22"/>
        <v>N</v>
      </c>
      <c r="AQ39" s="1" t="str">
        <f t="shared" si="23"/>
        <v>N</v>
      </c>
      <c r="AR39" s="1" t="str">
        <f t="shared" si="24"/>
        <v>N</v>
      </c>
      <c r="AS39" s="1" t="str">
        <f t="shared" si="25"/>
        <v/>
      </c>
      <c r="AT39" s="15" t="str">
        <f t="shared" si="26"/>
        <v/>
      </c>
      <c r="AU39" s="1" t="str">
        <f t="shared" si="27"/>
        <v/>
      </c>
      <c r="AV39" s="1" t="str">
        <f t="shared" si="28"/>
        <v/>
      </c>
      <c r="AW39" s="1" t="str">
        <f t="shared" si="29"/>
        <v/>
      </c>
      <c r="AX39" s="1" t="str">
        <f t="shared" si="30"/>
        <v/>
      </c>
      <c r="AY39" s="1" t="str">
        <f t="shared" si="31"/>
        <v/>
      </c>
      <c r="AZ39" s="1" t="str">
        <f>IF('Hedging Dashboard'!AH39="P",IF(AZ38="",1,AZ38+1),"")</f>
        <v/>
      </c>
      <c r="BA39" s="1" t="str">
        <f>IF('Hedging Dashboard'!AH39="B",IF(BA38="",1,BA38+1),"")</f>
        <v/>
      </c>
      <c r="BB39" s="1" t="str">
        <f t="shared" si="61"/>
        <v>00000</v>
      </c>
      <c r="BC39" s="1" t="str">
        <f t="shared" si="62"/>
        <v>00000</v>
      </c>
      <c r="BD39" s="1" t="str">
        <f t="shared" si="48"/>
        <v>000000</v>
      </c>
      <c r="BE39" s="1" t="str">
        <f t="shared" si="49"/>
        <v>000000</v>
      </c>
      <c r="BF39" s="1" t="str">
        <f t="shared" si="50"/>
        <v>B</v>
      </c>
      <c r="BG39" s="1" t="str">
        <f t="shared" si="33"/>
        <v/>
      </c>
      <c r="BH39" s="1">
        <f t="shared" si="51"/>
        <v>0</v>
      </c>
      <c r="BI39" s="1" t="str">
        <f t="shared" si="34"/>
        <v/>
      </c>
      <c r="BJ39" s="1">
        <f t="shared" si="52"/>
        <v>0</v>
      </c>
      <c r="BK39" s="1" t="str">
        <f t="shared" si="35"/>
        <v/>
      </c>
      <c r="BL39" s="1">
        <f t="shared" si="53"/>
        <v>0</v>
      </c>
      <c r="BM39" s="1" t="str">
        <f t="shared" si="54"/>
        <v>0</v>
      </c>
      <c r="BN39" s="1" t="str">
        <f t="shared" si="55"/>
        <v>0</v>
      </c>
      <c r="BO39" s="1" t="str">
        <f t="shared" si="56"/>
        <v>0</v>
      </c>
      <c r="BR39" s="1">
        <f>General!A37</f>
        <v>0</v>
      </c>
      <c r="BS39" s="1">
        <f>General!B37</f>
        <v>0</v>
      </c>
      <c r="BT39" s="1" t="str">
        <f>General!C37</f>
        <v/>
      </c>
      <c r="BU39" s="1">
        <f>General!D37</f>
        <v>0</v>
      </c>
      <c r="BW39" s="1" t="str">
        <f>General!F37</f>
        <v>LLWWL</v>
      </c>
      <c r="BX39" s="1">
        <f>General!G37</f>
        <v>-1</v>
      </c>
    </row>
    <row r="40" spans="1:76" ht="15.75" thickBot="1">
      <c r="A40" s="1">
        <v>31</v>
      </c>
      <c r="B40" s="12" t="str">
        <f t="shared" si="11"/>
        <v/>
      </c>
      <c r="C40" s="92" t="str">
        <f t="shared" si="1"/>
        <v/>
      </c>
      <c r="D40" s="13" t="str">
        <f t="shared" si="36"/>
        <v/>
      </c>
      <c r="E40" s="45" t="str">
        <f t="shared" si="37"/>
        <v/>
      </c>
      <c r="F40" s="14" t="str">
        <f t="shared" si="12"/>
        <v/>
      </c>
      <c r="H40" s="95" t="str">
        <f t="shared" si="2"/>
        <v/>
      </c>
      <c r="I40" s="13" t="str">
        <f t="shared" si="38"/>
        <v/>
      </c>
      <c r="J40" s="45" t="str">
        <f t="shared" si="39"/>
        <v/>
      </c>
      <c r="K40" s="14" t="str">
        <f t="shared" si="40"/>
        <v/>
      </c>
      <c r="L40" s="54"/>
      <c r="M40" s="16" t="str">
        <f>IF('Hedging Dashboard'!AH40="","",'Hedging Dashboard'!AH40)</f>
        <v/>
      </c>
      <c r="O40" s="12" t="str">
        <f t="shared" si="3"/>
        <v/>
      </c>
      <c r="P40" s="13" t="str">
        <f t="shared" si="41"/>
        <v/>
      </c>
      <c r="Q40" s="45" t="str">
        <f t="shared" si="42"/>
        <v/>
      </c>
      <c r="R40" s="87" t="str">
        <f t="shared" si="43"/>
        <v/>
      </c>
      <c r="S40" s="87" t="str">
        <f t="shared" si="44"/>
        <v/>
      </c>
      <c r="T40" s="98" t="str">
        <f t="shared" si="45"/>
        <v/>
      </c>
      <c r="U40" s="87" t="str">
        <f>IF(M40="","",IF(B40="NB",U39,IF(T40="",SUM($T$5:$T40)+S40,SUM($T$5:$T40))))</f>
        <v/>
      </c>
      <c r="V40" s="99" t="str">
        <f t="shared" si="63"/>
        <v/>
      </c>
      <c r="W40" s="74" t="e">
        <f t="shared" si="13"/>
        <v>#VALUE!</v>
      </c>
      <c r="X40" s="76" t="str">
        <f t="shared" si="14"/>
        <v/>
      </c>
      <c r="Y40" s="9" t="str">
        <f t="shared" si="6"/>
        <v>B</v>
      </c>
      <c r="Z40" s="4" t="str">
        <f t="shared" si="7"/>
        <v>T</v>
      </c>
      <c r="AA40" s="4" t="str">
        <f t="shared" si="8"/>
        <v>B</v>
      </c>
      <c r="AB40" s="4" t="str">
        <f t="shared" si="57"/>
        <v/>
      </c>
      <c r="AC40" s="4" t="str">
        <f t="shared" si="58"/>
        <v/>
      </c>
      <c r="AD40" s="4" t="str">
        <f t="shared" si="59"/>
        <v/>
      </c>
      <c r="AE40" s="1" t="str">
        <f t="shared" si="15"/>
        <v/>
      </c>
      <c r="AF40" s="1" t="str">
        <f t="shared" si="16"/>
        <v/>
      </c>
      <c r="AG40" s="1" t="str">
        <f t="shared" si="17"/>
        <v/>
      </c>
      <c r="AH40" s="1" t="str">
        <f t="shared" si="18"/>
        <v/>
      </c>
      <c r="AI40" s="1" t="str">
        <f t="shared" si="19"/>
        <v/>
      </c>
      <c r="AJ40" s="1" t="str">
        <f t="shared" si="20"/>
        <v/>
      </c>
      <c r="AK40" s="1">
        <f t="shared" si="46"/>
        <v>0</v>
      </c>
      <c r="AL40" s="1">
        <f t="shared" si="47"/>
        <v>0</v>
      </c>
      <c r="AM40" s="1" t="str">
        <f t="shared" si="64"/>
        <v/>
      </c>
      <c r="AN40" s="1">
        <f t="shared" si="21"/>
        <v>0</v>
      </c>
      <c r="AO40" s="1" t="str">
        <f t="shared" si="60"/>
        <v/>
      </c>
      <c r="AP40" s="1" t="str">
        <f t="shared" si="22"/>
        <v>N</v>
      </c>
      <c r="AQ40" s="1" t="str">
        <f t="shared" si="23"/>
        <v>N</v>
      </c>
      <c r="AR40" s="1" t="str">
        <f t="shared" si="24"/>
        <v>N</v>
      </c>
      <c r="AS40" s="1" t="str">
        <f t="shared" si="25"/>
        <v/>
      </c>
      <c r="AT40" s="15" t="str">
        <f t="shared" si="26"/>
        <v/>
      </c>
      <c r="AU40" s="1" t="str">
        <f t="shared" si="27"/>
        <v/>
      </c>
      <c r="AV40" s="1" t="str">
        <f t="shared" si="28"/>
        <v/>
      </c>
      <c r="AW40" s="1" t="str">
        <f t="shared" si="29"/>
        <v/>
      </c>
      <c r="AX40" s="1" t="str">
        <f t="shared" si="30"/>
        <v/>
      </c>
      <c r="AY40" s="1" t="str">
        <f t="shared" si="31"/>
        <v/>
      </c>
      <c r="AZ40" s="1" t="str">
        <f>IF('Hedging Dashboard'!AH40="P",IF(AZ39="",1,AZ39+1),"")</f>
        <v/>
      </c>
      <c r="BA40" s="1" t="str">
        <f>IF('Hedging Dashboard'!AH40="B",IF(BA39="",1,BA39+1),"")</f>
        <v/>
      </c>
      <c r="BB40" s="1" t="str">
        <f t="shared" si="61"/>
        <v>00000</v>
      </c>
      <c r="BC40" s="1" t="str">
        <f t="shared" si="62"/>
        <v>00000</v>
      </c>
      <c r="BD40" s="1" t="str">
        <f t="shared" si="48"/>
        <v>000000</v>
      </c>
      <c r="BE40" s="1" t="str">
        <f t="shared" si="49"/>
        <v>000000</v>
      </c>
      <c r="BF40" s="1" t="str">
        <f t="shared" si="50"/>
        <v>B</v>
      </c>
      <c r="BG40" s="1" t="str">
        <f t="shared" si="33"/>
        <v/>
      </c>
      <c r="BH40" s="1">
        <f t="shared" si="51"/>
        <v>0</v>
      </c>
      <c r="BI40" s="1" t="str">
        <f t="shared" si="34"/>
        <v/>
      </c>
      <c r="BJ40" s="1">
        <f t="shared" si="52"/>
        <v>0</v>
      </c>
      <c r="BK40" s="1" t="str">
        <f t="shared" si="35"/>
        <v/>
      </c>
      <c r="BL40" s="1">
        <f t="shared" si="53"/>
        <v>0</v>
      </c>
      <c r="BM40" s="1" t="str">
        <f t="shared" si="54"/>
        <v>0</v>
      </c>
      <c r="BN40" s="1" t="str">
        <f t="shared" si="55"/>
        <v>0</v>
      </c>
      <c r="BO40" s="1" t="str">
        <f t="shared" si="56"/>
        <v>0</v>
      </c>
      <c r="BR40" s="1">
        <f>General!A38</f>
        <v>0</v>
      </c>
      <c r="BS40" s="1">
        <f>General!B38</f>
        <v>0</v>
      </c>
      <c r="BT40" s="1" t="str">
        <f>General!C38</f>
        <v/>
      </c>
      <c r="BU40" s="1">
        <f>General!D38</f>
        <v>0</v>
      </c>
      <c r="BW40" s="1" t="str">
        <f>General!F38</f>
        <v>LLWWW</v>
      </c>
      <c r="BX40" s="1">
        <f>General!G38</f>
        <v>6</v>
      </c>
    </row>
    <row r="41" spans="1:76" ht="15.75" thickBot="1">
      <c r="A41" s="1">
        <v>32</v>
      </c>
      <c r="B41" s="9" t="str">
        <f t="shared" si="11"/>
        <v/>
      </c>
      <c r="C41" s="93" t="str">
        <f t="shared" si="1"/>
        <v/>
      </c>
      <c r="D41" s="88" t="str">
        <f t="shared" si="36"/>
        <v/>
      </c>
      <c r="E41" s="89" t="str">
        <f t="shared" si="37"/>
        <v/>
      </c>
      <c r="F41" s="8" t="str">
        <f t="shared" si="12"/>
        <v/>
      </c>
      <c r="H41" s="96" t="str">
        <f t="shared" si="2"/>
        <v/>
      </c>
      <c r="I41" s="88" t="str">
        <f t="shared" si="38"/>
        <v/>
      </c>
      <c r="J41" s="89" t="str">
        <f t="shared" si="39"/>
        <v/>
      </c>
      <c r="K41" s="8" t="str">
        <f t="shared" si="40"/>
        <v/>
      </c>
      <c r="L41" s="54"/>
      <c r="M41" s="17" t="str">
        <f>IF('Hedging Dashboard'!AH41="","",'Hedging Dashboard'!AH41)</f>
        <v/>
      </c>
      <c r="O41" s="9" t="str">
        <f t="shared" si="3"/>
        <v/>
      </c>
      <c r="P41" s="88" t="str">
        <f t="shared" si="41"/>
        <v/>
      </c>
      <c r="Q41" s="89" t="str">
        <f t="shared" si="42"/>
        <v/>
      </c>
      <c r="R41" s="4" t="str">
        <f t="shared" si="43"/>
        <v/>
      </c>
      <c r="S41" s="4" t="str">
        <f t="shared" si="44"/>
        <v/>
      </c>
      <c r="T41" s="112" t="str">
        <f t="shared" si="45"/>
        <v/>
      </c>
      <c r="U41" s="4" t="str">
        <f>IF(M41="","",IF(B41="NB",U40,IF(T41="",SUM($T$5:$T41)+S41,SUM($T$5:$T41))))</f>
        <v/>
      </c>
      <c r="V41" s="100" t="str">
        <f t="shared" si="63"/>
        <v/>
      </c>
      <c r="W41" s="74" t="e">
        <f t="shared" si="13"/>
        <v>#VALUE!</v>
      </c>
      <c r="X41" s="76" t="str">
        <f t="shared" si="14"/>
        <v/>
      </c>
      <c r="Y41" s="9" t="str">
        <f t="shared" si="6"/>
        <v>B</v>
      </c>
      <c r="Z41" s="4" t="str">
        <f t="shared" si="7"/>
        <v>T</v>
      </c>
      <c r="AA41" s="4" t="str">
        <f t="shared" si="8"/>
        <v>B</v>
      </c>
      <c r="AB41" s="4" t="str">
        <f t="shared" si="57"/>
        <v/>
      </c>
      <c r="AC41" s="4" t="str">
        <f t="shared" si="58"/>
        <v/>
      </c>
      <c r="AD41" s="4" t="str">
        <f t="shared" si="59"/>
        <v/>
      </c>
      <c r="AE41" s="1" t="str">
        <f t="shared" si="15"/>
        <v/>
      </c>
      <c r="AF41" s="1" t="str">
        <f t="shared" si="16"/>
        <v/>
      </c>
      <c r="AG41" s="1" t="str">
        <f t="shared" si="17"/>
        <v/>
      </c>
      <c r="AH41" s="1" t="str">
        <f t="shared" si="18"/>
        <v/>
      </c>
      <c r="AI41" s="1" t="str">
        <f t="shared" si="19"/>
        <v/>
      </c>
      <c r="AJ41" s="1" t="str">
        <f t="shared" si="20"/>
        <v/>
      </c>
      <c r="AK41" s="1">
        <f t="shared" si="46"/>
        <v>0</v>
      </c>
      <c r="AL41" s="1">
        <f t="shared" si="47"/>
        <v>0</v>
      </c>
      <c r="AM41" s="1" t="str">
        <f t="shared" si="64"/>
        <v/>
      </c>
      <c r="AN41" s="1">
        <f t="shared" si="21"/>
        <v>0</v>
      </c>
      <c r="AO41" s="1" t="str">
        <f t="shared" si="60"/>
        <v/>
      </c>
      <c r="AP41" s="1" t="str">
        <f t="shared" si="22"/>
        <v>N</v>
      </c>
      <c r="AQ41" s="1" t="str">
        <f t="shared" si="23"/>
        <v>N</v>
      </c>
      <c r="AR41" s="1" t="str">
        <f t="shared" si="24"/>
        <v>N</v>
      </c>
      <c r="AS41" s="1" t="str">
        <f t="shared" si="25"/>
        <v/>
      </c>
      <c r="AT41" s="15" t="str">
        <f t="shared" si="26"/>
        <v/>
      </c>
      <c r="AU41" s="1" t="str">
        <f t="shared" si="27"/>
        <v/>
      </c>
      <c r="AV41" s="1" t="str">
        <f t="shared" si="28"/>
        <v/>
      </c>
      <c r="AW41" s="1" t="str">
        <f t="shared" si="29"/>
        <v/>
      </c>
      <c r="AX41" s="1" t="str">
        <f t="shared" si="30"/>
        <v/>
      </c>
      <c r="AY41" s="1" t="str">
        <f t="shared" si="31"/>
        <v/>
      </c>
      <c r="AZ41" s="1" t="str">
        <f>IF('Hedging Dashboard'!AH41="P",IF(AZ40="",1,AZ40+1),"")</f>
        <v/>
      </c>
      <c r="BA41" s="1" t="str">
        <f>IF('Hedging Dashboard'!AH41="B",IF(BA40="",1,BA40+1),"")</f>
        <v/>
      </c>
      <c r="BB41" s="1" t="str">
        <f t="shared" si="61"/>
        <v>00000</v>
      </c>
      <c r="BC41" s="1" t="str">
        <f t="shared" si="62"/>
        <v>00000</v>
      </c>
      <c r="BD41" s="1" t="str">
        <f t="shared" si="48"/>
        <v>000000</v>
      </c>
      <c r="BE41" s="1" t="str">
        <f t="shared" si="49"/>
        <v>000000</v>
      </c>
      <c r="BF41" s="1" t="str">
        <f t="shared" si="50"/>
        <v>B</v>
      </c>
      <c r="BG41" s="1" t="str">
        <f t="shared" si="33"/>
        <v/>
      </c>
      <c r="BH41" s="1">
        <f t="shared" si="51"/>
        <v>0</v>
      </c>
      <c r="BI41" s="1" t="str">
        <f t="shared" si="34"/>
        <v/>
      </c>
      <c r="BJ41" s="1">
        <f t="shared" si="52"/>
        <v>0</v>
      </c>
      <c r="BK41" s="1" t="str">
        <f t="shared" si="35"/>
        <v/>
      </c>
      <c r="BL41" s="1">
        <f t="shared" si="53"/>
        <v>0</v>
      </c>
      <c r="BM41" s="1" t="str">
        <f t="shared" si="54"/>
        <v>0</v>
      </c>
      <c r="BN41" s="1" t="str">
        <f t="shared" si="55"/>
        <v>0</v>
      </c>
      <c r="BO41" s="1" t="str">
        <f t="shared" si="56"/>
        <v>0</v>
      </c>
      <c r="BR41" s="1">
        <f>General!A39</f>
        <v>0</v>
      </c>
      <c r="BS41" s="1">
        <f>General!B39</f>
        <v>0</v>
      </c>
      <c r="BT41" s="1" t="str">
        <f>General!C39</f>
        <v/>
      </c>
      <c r="BU41" s="1">
        <f>General!D39</f>
        <v>0</v>
      </c>
      <c r="BW41" s="1" t="str">
        <f>General!F39</f>
        <v>LWLLL</v>
      </c>
      <c r="BX41" s="1">
        <f>General!G39</f>
        <v>-6</v>
      </c>
    </row>
    <row r="42" spans="1:76" ht="15.75" thickBot="1">
      <c r="A42" s="1">
        <v>33</v>
      </c>
      <c r="B42" s="9" t="str">
        <f t="shared" ref="B42:B73" si="65">IF(M41="","",IF(AK42=AL42,"NB",IF(AK42&gt;AL42,"P"&amp;(AK42-AL42),"B"&amp;(AL42-AK42))))</f>
        <v/>
      </c>
      <c r="C42" s="93" t="str">
        <f t="shared" si="1"/>
        <v/>
      </c>
      <c r="D42" s="88" t="str">
        <f t="shared" si="36"/>
        <v/>
      </c>
      <c r="E42" s="89" t="str">
        <f t="shared" si="37"/>
        <v/>
      </c>
      <c r="F42" s="8" t="str">
        <f t="shared" ref="F42:F73" si="66">IF(M42="","",IF(M42="P",IF(D42="","L","W"),IF(E42="","L","W")))</f>
        <v/>
      </c>
      <c r="H42" s="96" t="str">
        <f t="shared" si="2"/>
        <v/>
      </c>
      <c r="I42" s="88" t="str">
        <f t="shared" si="38"/>
        <v/>
      </c>
      <c r="J42" s="89" t="str">
        <f t="shared" si="39"/>
        <v/>
      </c>
      <c r="K42" s="8" t="str">
        <f t="shared" si="40"/>
        <v/>
      </c>
      <c r="L42" s="54"/>
      <c r="M42" s="17" t="str">
        <f>IF('Hedging Dashboard'!AH42="","",'Hedging Dashboard'!AH42)</f>
        <v/>
      </c>
      <c r="O42" s="9" t="str">
        <f t="shared" si="3"/>
        <v/>
      </c>
      <c r="P42" s="88" t="str">
        <f t="shared" si="41"/>
        <v/>
      </c>
      <c r="Q42" s="89" t="str">
        <f t="shared" si="42"/>
        <v/>
      </c>
      <c r="R42" s="4" t="str">
        <f t="shared" si="43"/>
        <v/>
      </c>
      <c r="S42" s="4" t="str">
        <f t="shared" si="44"/>
        <v/>
      </c>
      <c r="T42" s="112" t="str">
        <f t="shared" si="45"/>
        <v/>
      </c>
      <c r="U42" s="4" t="str">
        <f>IF(M42="","",IF(B42="NB",U41,IF(T42="",SUM($T$5:$T42)+S42,SUM($T$5:$T42))))</f>
        <v/>
      </c>
      <c r="V42" s="100" t="str">
        <f t="shared" si="63"/>
        <v/>
      </c>
      <c r="W42" s="74" t="e">
        <f t="shared" ref="W42:W73" si="67">IF(M42="","",IF(K42="W",0+BN42,0-BN42)+IF(F42="W",0+BM42,0-BM42))+IF(R42="W",0+BO42,0-BO42)</f>
        <v>#VALUE!</v>
      </c>
      <c r="X42" s="76" t="str">
        <f t="shared" ref="X42:X73" si="68">IF(M42="","",IF(W42&gt;0,"W",IF(W42&lt;0,"L","")))</f>
        <v/>
      </c>
      <c r="Y42" s="9" t="str">
        <f t="shared" si="6"/>
        <v>B</v>
      </c>
      <c r="Z42" s="4" t="str">
        <f t="shared" si="7"/>
        <v>T</v>
      </c>
      <c r="AA42" s="4" t="str">
        <f t="shared" si="8"/>
        <v>B</v>
      </c>
      <c r="AB42" s="4" t="str">
        <f t="shared" si="57"/>
        <v/>
      </c>
      <c r="AC42" s="4" t="str">
        <f t="shared" si="58"/>
        <v/>
      </c>
      <c r="AD42" s="4" t="str">
        <f t="shared" si="59"/>
        <v/>
      </c>
      <c r="AE42" s="1" t="str">
        <f t="shared" ref="AE42:AE73" si="69">IF(M41="","",IF(Y42="B",IF(M41="P",BH42,""),IF(M40="B",BH42,"")))</f>
        <v/>
      </c>
      <c r="AF42" s="1" t="str">
        <f t="shared" ref="AF42:AF73" si="70">IF(M41="","",IF(Y42="B",IF(M41="B",BH42,""),IF(M40="P",BH42,"")))</f>
        <v/>
      </c>
      <c r="AG42" s="1" t="str">
        <f t="shared" ref="AG42:AG73" si="71">IF(M41="","",IF(Z42="C",IF(M41="B",BJ42,""),IF(M40="B",BJ42,"")))</f>
        <v/>
      </c>
      <c r="AH42" s="1" t="str">
        <f t="shared" ref="AH42:AH73" si="72">IF(M41="","",IF(Z42="C",IF(M41="P",BJ42,""),IF(M40="P",BJ42,"")))</f>
        <v/>
      </c>
      <c r="AI42" s="1" t="str">
        <f t="shared" ref="AI42:AI73" si="73">IF(M41="","",IF(AND(AE42="L5",AH42="L5",AY42=""),"L0",AX42))</f>
        <v/>
      </c>
      <c r="AJ42" s="1" t="str">
        <f t="shared" ref="AJ42:AJ73" si="74">IF(M41="","",IF(AND(AF42="L5",AH42="L5",AX42=""),"L0",AY42))</f>
        <v/>
      </c>
      <c r="AK42" s="1">
        <f t="shared" si="46"/>
        <v>0</v>
      </c>
      <c r="AL42" s="1">
        <f t="shared" si="47"/>
        <v>0</v>
      </c>
      <c r="AM42" s="1" t="str">
        <f t="shared" si="64"/>
        <v/>
      </c>
      <c r="AN42" s="1">
        <f t="shared" ref="AN42:AN73" si="75">IF(X42="",0,IFERROR(VLOOKUP(X37&amp;X38&amp;X39&amp;X40&amp;X41&amp;X42,BW:BX,2,FALSE),0))</f>
        <v>0</v>
      </c>
      <c r="AO42" s="1" t="str">
        <f t="shared" si="60"/>
        <v/>
      </c>
      <c r="AP42" s="1" t="str">
        <f t="shared" si="22"/>
        <v>N</v>
      </c>
      <c r="AQ42" s="1" t="str">
        <f t="shared" si="23"/>
        <v>N</v>
      </c>
      <c r="AR42" s="1" t="str">
        <f t="shared" si="24"/>
        <v>N</v>
      </c>
      <c r="AS42" s="1" t="str">
        <f t="shared" ref="AS42:AS73" si="76">IF(M41="","",IF(AO42="S",1,AS41+1))</f>
        <v/>
      </c>
      <c r="AT42" s="15" t="str">
        <f t="shared" si="26"/>
        <v/>
      </c>
      <c r="AU42" s="1" t="str">
        <f t="shared" ref="AU42:AU73" si="77">IF(AU41="Y","N",IF(M41="","",IF(AND(K41&amp;K42="WW",OR(AO41&amp;AO42="SC",AO41&amp;AO42="CC")),"Y",IF(AND(K40&amp;K41&amp;K42="WLW",BJ42&lt;&gt;"B",OR(AO40&amp;AO41&amp;AO42="SCC",AO40&amp;AO41&amp;AO42="CCC")),"Y","N"))))</f>
        <v/>
      </c>
      <c r="AV42" s="1" t="str">
        <f t="shared" ref="AV42:AV73" si="78">IF(AV41="Y","N",IF(M41="","",IF(AND(R41&amp;R42="WW",OR(AO41&amp;AO42="SC",AO41&amp;AO42="CC")),"Y",IF(AND(R40&amp;R41&amp;R42="WLW",BL42&lt;&gt;"B",OR(AO40&amp;AO41&amp;AO42="SCC",AO40&amp;AO41&amp;AO42="CCC")),"Y","N"))))</f>
        <v/>
      </c>
      <c r="AW42" s="1" t="str">
        <f t="shared" ref="AW42:AW73" si="79">IF(M41="","",IF(AND(S42&lt;0,AS42&gt;2,S42&gt;=(2-AS42)),"R","N"))</f>
        <v/>
      </c>
      <c r="AX42" s="1" t="str">
        <f t="shared" ref="AX42:AX73" si="80">IF(M41="","",IF(AA42="B",IF(M41="P",BL42,""),IF(M41="B",BL42,"")))</f>
        <v/>
      </c>
      <c r="AY42" s="1" t="str">
        <f t="shared" ref="AY42:AY73" si="81">IF(M41="","",IF(AA42="B",IF(M41="B",BL42,""),IF(M41="P",BL42,"")))</f>
        <v/>
      </c>
      <c r="AZ42" s="1" t="str">
        <f>IF('Hedging Dashboard'!AH42="P",IF(AZ41="",1,AZ41+1),"")</f>
        <v/>
      </c>
      <c r="BA42" s="1" t="str">
        <f>IF('Hedging Dashboard'!AH42="B",IF(BA41="",1,BA41+1),"")</f>
        <v/>
      </c>
      <c r="BB42" s="1" t="str">
        <f t="shared" si="61"/>
        <v>00000</v>
      </c>
      <c r="BC42" s="1" t="str">
        <f t="shared" si="62"/>
        <v>00000</v>
      </c>
      <c r="BD42" s="1" t="str">
        <f t="shared" si="48"/>
        <v>000000</v>
      </c>
      <c r="BE42" s="1" t="str">
        <f t="shared" si="49"/>
        <v>000000</v>
      </c>
      <c r="BF42" s="1" t="str">
        <f t="shared" si="50"/>
        <v>B</v>
      </c>
      <c r="BG42" s="1" t="str">
        <f t="shared" ref="BG42:BG73" si="82">IF(AE41="",AF41,AE41)&amp;F41</f>
        <v/>
      </c>
      <c r="BH42" s="1">
        <f t="shared" si="51"/>
        <v>0</v>
      </c>
      <c r="BI42" s="1" t="str">
        <f t="shared" ref="BI42:BI73" si="83">IF(AG41="",AH41,AG41)&amp;K41</f>
        <v/>
      </c>
      <c r="BJ42" s="1">
        <f t="shared" si="52"/>
        <v>0</v>
      </c>
      <c r="BK42" s="1" t="str">
        <f t="shared" ref="BK42:BK73" si="84">IF(AI41="",AJ41,AI41)&amp;R41</f>
        <v/>
      </c>
      <c r="BL42" s="1">
        <f t="shared" si="53"/>
        <v>0</v>
      </c>
      <c r="BM42" s="1" t="str">
        <f t="shared" si="54"/>
        <v>0</v>
      </c>
      <c r="BN42" s="1" t="str">
        <f t="shared" si="55"/>
        <v>0</v>
      </c>
      <c r="BO42" s="1" t="str">
        <f t="shared" si="56"/>
        <v>0</v>
      </c>
      <c r="BR42" s="1">
        <f>General!A40</f>
        <v>0</v>
      </c>
      <c r="BS42" s="1">
        <f>General!B40</f>
        <v>0</v>
      </c>
      <c r="BT42" s="1" t="str">
        <f>General!C40</f>
        <v/>
      </c>
      <c r="BU42" s="1">
        <f>General!D40</f>
        <v>0</v>
      </c>
      <c r="BW42" s="1" t="str">
        <f>General!F40</f>
        <v>LWLLW</v>
      </c>
      <c r="BX42" s="1">
        <f>General!G40</f>
        <v>1</v>
      </c>
    </row>
    <row r="43" spans="1:76" ht="15.75" thickBot="1">
      <c r="A43" s="1">
        <v>34</v>
      </c>
      <c r="B43" s="9" t="str">
        <f t="shared" si="65"/>
        <v/>
      </c>
      <c r="C43" s="93" t="str">
        <f t="shared" si="1"/>
        <v/>
      </c>
      <c r="D43" s="88" t="str">
        <f t="shared" si="36"/>
        <v/>
      </c>
      <c r="E43" s="89" t="str">
        <f t="shared" si="37"/>
        <v/>
      </c>
      <c r="F43" s="8" t="str">
        <f t="shared" si="66"/>
        <v/>
      </c>
      <c r="H43" s="96" t="str">
        <f t="shared" si="2"/>
        <v/>
      </c>
      <c r="I43" s="88" t="str">
        <f t="shared" si="38"/>
        <v/>
      </c>
      <c r="J43" s="89" t="str">
        <f t="shared" si="39"/>
        <v/>
      </c>
      <c r="K43" s="8" t="str">
        <f t="shared" si="40"/>
        <v/>
      </c>
      <c r="L43" s="54"/>
      <c r="M43" s="17" t="str">
        <f>IF('Hedging Dashboard'!AH43="","",'Hedging Dashboard'!AH43)</f>
        <v/>
      </c>
      <c r="O43" s="9" t="str">
        <f t="shared" si="3"/>
        <v/>
      </c>
      <c r="P43" s="88" t="str">
        <f t="shared" si="41"/>
        <v/>
      </c>
      <c r="Q43" s="89" t="str">
        <f t="shared" si="42"/>
        <v/>
      </c>
      <c r="R43" s="4" t="str">
        <f t="shared" si="43"/>
        <v/>
      </c>
      <c r="S43" s="4" t="str">
        <f t="shared" si="44"/>
        <v/>
      </c>
      <c r="T43" s="112" t="str">
        <f t="shared" si="45"/>
        <v/>
      </c>
      <c r="U43" s="4" t="str">
        <f>IF(M43="","",IF(B43="NB",U42,IF(T43="",SUM($T$5:$T43)+S43,SUM($T$5:$T43))))</f>
        <v/>
      </c>
      <c r="V43" s="100" t="str">
        <f t="shared" si="63"/>
        <v/>
      </c>
      <c r="W43" s="74" t="e">
        <f t="shared" si="67"/>
        <v>#VALUE!</v>
      </c>
      <c r="X43" s="76" t="str">
        <f t="shared" si="68"/>
        <v/>
      </c>
      <c r="Y43" s="9" t="str">
        <f t="shared" si="6"/>
        <v>B</v>
      </c>
      <c r="Z43" s="4" t="str">
        <f t="shared" si="7"/>
        <v>T</v>
      </c>
      <c r="AA43" s="4" t="str">
        <f t="shared" si="8"/>
        <v>B</v>
      </c>
      <c r="AB43" s="4" t="str">
        <f t="shared" si="57"/>
        <v/>
      </c>
      <c r="AC43" s="4" t="str">
        <f t="shared" si="58"/>
        <v/>
      </c>
      <c r="AD43" s="4" t="str">
        <f t="shared" si="59"/>
        <v/>
      </c>
      <c r="AE43" s="1" t="str">
        <f t="shared" si="69"/>
        <v/>
      </c>
      <c r="AF43" s="1" t="str">
        <f t="shared" si="70"/>
        <v/>
      </c>
      <c r="AG43" s="1" t="str">
        <f t="shared" si="71"/>
        <v/>
      </c>
      <c r="AH43" s="1" t="str">
        <f t="shared" si="72"/>
        <v/>
      </c>
      <c r="AI43" s="1" t="str">
        <f t="shared" si="73"/>
        <v/>
      </c>
      <c r="AJ43" s="1" t="str">
        <f t="shared" si="74"/>
        <v/>
      </c>
      <c r="AK43" s="1">
        <f t="shared" si="46"/>
        <v>0</v>
      </c>
      <c r="AL43" s="1">
        <f t="shared" si="47"/>
        <v>0</v>
      </c>
      <c r="AM43" s="1" t="str">
        <f t="shared" si="64"/>
        <v/>
      </c>
      <c r="AN43" s="1">
        <f t="shared" si="75"/>
        <v>0</v>
      </c>
      <c r="AO43" s="1" t="str">
        <f t="shared" si="60"/>
        <v/>
      </c>
      <c r="AP43" s="1" t="str">
        <f t="shared" si="22"/>
        <v>N</v>
      </c>
      <c r="AQ43" s="1" t="str">
        <f t="shared" si="23"/>
        <v>N</v>
      </c>
      <c r="AR43" s="1" t="str">
        <f t="shared" si="24"/>
        <v>N</v>
      </c>
      <c r="AS43" s="1" t="str">
        <f t="shared" si="76"/>
        <v/>
      </c>
      <c r="AT43" s="15" t="str">
        <f t="shared" si="26"/>
        <v/>
      </c>
      <c r="AU43" s="1" t="str">
        <f t="shared" si="77"/>
        <v/>
      </c>
      <c r="AV43" s="1" t="str">
        <f t="shared" si="78"/>
        <v/>
      </c>
      <c r="AW43" s="1" t="str">
        <f t="shared" si="79"/>
        <v/>
      </c>
      <c r="AX43" s="1" t="str">
        <f t="shared" si="80"/>
        <v/>
      </c>
      <c r="AY43" s="1" t="str">
        <f t="shared" si="81"/>
        <v/>
      </c>
      <c r="AZ43" s="1" t="str">
        <f>IF('Hedging Dashboard'!AH43="P",IF(AZ42="",1,AZ42+1),"")</f>
        <v/>
      </c>
      <c r="BA43" s="1" t="str">
        <f>IF('Hedging Dashboard'!AH43="B",IF(BA42="",1,BA42+1),"")</f>
        <v/>
      </c>
      <c r="BB43" s="1" t="str">
        <f t="shared" si="61"/>
        <v>00000</v>
      </c>
      <c r="BC43" s="1" t="str">
        <f t="shared" si="62"/>
        <v>00000</v>
      </c>
      <c r="BD43" s="1" t="str">
        <f t="shared" si="48"/>
        <v>000000</v>
      </c>
      <c r="BE43" s="1" t="str">
        <f t="shared" si="49"/>
        <v>000000</v>
      </c>
      <c r="BF43" s="1" t="str">
        <f t="shared" si="50"/>
        <v>B</v>
      </c>
      <c r="BG43" s="1" t="str">
        <f t="shared" si="82"/>
        <v/>
      </c>
      <c r="BH43" s="1">
        <f t="shared" si="51"/>
        <v>0</v>
      </c>
      <c r="BI43" s="1" t="str">
        <f t="shared" si="83"/>
        <v/>
      </c>
      <c r="BJ43" s="1">
        <f t="shared" si="52"/>
        <v>0</v>
      </c>
      <c r="BK43" s="1" t="str">
        <f t="shared" si="84"/>
        <v/>
      </c>
      <c r="BL43" s="1">
        <f t="shared" si="53"/>
        <v>0</v>
      </c>
      <c r="BM43" s="1" t="str">
        <f t="shared" si="54"/>
        <v>0</v>
      </c>
      <c r="BN43" s="1" t="str">
        <f t="shared" si="55"/>
        <v>0</v>
      </c>
      <c r="BO43" s="1" t="str">
        <f t="shared" si="56"/>
        <v>0</v>
      </c>
      <c r="BR43" s="1">
        <f>General!A41</f>
        <v>0</v>
      </c>
      <c r="BS43" s="1">
        <f>General!B41</f>
        <v>0</v>
      </c>
      <c r="BT43" s="1" t="str">
        <f>General!C41</f>
        <v/>
      </c>
      <c r="BU43" s="1">
        <f>General!D41</f>
        <v>0</v>
      </c>
      <c r="BW43" s="1" t="str">
        <f>General!F41</f>
        <v>LWLWL</v>
      </c>
      <c r="BX43" s="1">
        <f>General!G41</f>
        <v>-1</v>
      </c>
    </row>
    <row r="44" spans="1:76" ht="15.75" thickBot="1">
      <c r="A44" s="1">
        <v>35</v>
      </c>
      <c r="B44" s="77" t="str">
        <f t="shared" si="65"/>
        <v/>
      </c>
      <c r="C44" s="94" t="str">
        <f t="shared" si="1"/>
        <v/>
      </c>
      <c r="D44" s="90" t="str">
        <f t="shared" si="36"/>
        <v/>
      </c>
      <c r="E44" s="91" t="str">
        <f t="shared" si="37"/>
        <v/>
      </c>
      <c r="F44" s="10" t="str">
        <f t="shared" si="66"/>
        <v/>
      </c>
      <c r="H44" s="97" t="str">
        <f t="shared" si="2"/>
        <v/>
      </c>
      <c r="I44" s="90" t="str">
        <f t="shared" si="38"/>
        <v/>
      </c>
      <c r="J44" s="91" t="str">
        <f t="shared" si="39"/>
        <v/>
      </c>
      <c r="K44" s="10" t="str">
        <f t="shared" si="40"/>
        <v/>
      </c>
      <c r="L44" s="54"/>
      <c r="M44" s="18" t="str">
        <f>IF('Hedging Dashboard'!AH44="","",'Hedging Dashboard'!AH44)</f>
        <v/>
      </c>
      <c r="O44" s="77" t="str">
        <f t="shared" si="3"/>
        <v/>
      </c>
      <c r="P44" s="90" t="str">
        <f t="shared" si="41"/>
        <v/>
      </c>
      <c r="Q44" s="91" t="str">
        <f t="shared" si="42"/>
        <v/>
      </c>
      <c r="R44" s="5" t="str">
        <f t="shared" si="43"/>
        <v/>
      </c>
      <c r="S44" s="5" t="str">
        <f t="shared" si="44"/>
        <v/>
      </c>
      <c r="T44" s="113" t="str">
        <f t="shared" si="45"/>
        <v/>
      </c>
      <c r="U44" s="5" t="str">
        <f>IF(M44="","",IF(B44="NB",U43,IF(T44="",SUM($T$5:$T44)+S44,SUM($T$5:$T44))))</f>
        <v/>
      </c>
      <c r="V44" s="101" t="str">
        <f t="shared" si="63"/>
        <v/>
      </c>
      <c r="W44" s="74" t="e">
        <f t="shared" si="67"/>
        <v>#VALUE!</v>
      </c>
      <c r="X44" s="76" t="str">
        <f t="shared" si="68"/>
        <v/>
      </c>
      <c r="Y44" s="9" t="str">
        <f t="shared" si="6"/>
        <v>B</v>
      </c>
      <c r="Z44" s="4" t="str">
        <f t="shared" si="7"/>
        <v>T</v>
      </c>
      <c r="AA44" s="4" t="str">
        <f t="shared" si="8"/>
        <v>B</v>
      </c>
      <c r="AB44" s="4" t="str">
        <f t="shared" si="57"/>
        <v/>
      </c>
      <c r="AC44" s="4" t="str">
        <f t="shared" si="58"/>
        <v/>
      </c>
      <c r="AD44" s="4" t="str">
        <f t="shared" si="59"/>
        <v/>
      </c>
      <c r="AE44" s="1" t="str">
        <f t="shared" si="69"/>
        <v/>
      </c>
      <c r="AF44" s="1" t="str">
        <f t="shared" si="70"/>
        <v/>
      </c>
      <c r="AG44" s="1" t="str">
        <f t="shared" si="71"/>
        <v/>
      </c>
      <c r="AH44" s="1" t="str">
        <f t="shared" si="72"/>
        <v/>
      </c>
      <c r="AI44" s="1" t="str">
        <f t="shared" si="73"/>
        <v/>
      </c>
      <c r="AJ44" s="1" t="str">
        <f t="shared" si="74"/>
        <v/>
      </c>
      <c r="AK44" s="1">
        <f t="shared" si="46"/>
        <v>0</v>
      </c>
      <c r="AL44" s="1">
        <f t="shared" si="47"/>
        <v>0</v>
      </c>
      <c r="AM44" s="1" t="str">
        <f t="shared" si="64"/>
        <v/>
      </c>
      <c r="AN44" s="1">
        <f t="shared" si="75"/>
        <v>0</v>
      </c>
      <c r="AO44" s="1" t="str">
        <f t="shared" si="60"/>
        <v/>
      </c>
      <c r="AP44" s="1" t="str">
        <f t="shared" si="22"/>
        <v>N</v>
      </c>
      <c r="AQ44" s="1" t="str">
        <f t="shared" si="23"/>
        <v>N</v>
      </c>
      <c r="AR44" s="1" t="str">
        <f t="shared" si="24"/>
        <v>N</v>
      </c>
      <c r="AS44" s="1" t="str">
        <f t="shared" si="76"/>
        <v/>
      </c>
      <c r="AT44" s="15" t="str">
        <f t="shared" si="26"/>
        <v/>
      </c>
      <c r="AU44" s="1" t="str">
        <f t="shared" si="77"/>
        <v/>
      </c>
      <c r="AV44" s="1" t="str">
        <f t="shared" si="78"/>
        <v/>
      </c>
      <c r="AW44" s="1" t="str">
        <f t="shared" si="79"/>
        <v/>
      </c>
      <c r="AX44" s="1" t="str">
        <f t="shared" si="80"/>
        <v/>
      </c>
      <c r="AY44" s="1" t="str">
        <f t="shared" si="81"/>
        <v/>
      </c>
      <c r="AZ44" s="1" t="str">
        <f>IF('Hedging Dashboard'!AH44="P",IF(AZ43="",1,AZ43+1),"")</f>
        <v/>
      </c>
      <c r="BA44" s="1" t="str">
        <f>IF('Hedging Dashboard'!AH44="B",IF(BA43="",1,BA43+1),"")</f>
        <v/>
      </c>
      <c r="BB44" s="1" t="str">
        <f t="shared" si="61"/>
        <v>00000</v>
      </c>
      <c r="BC44" s="1" t="str">
        <f t="shared" si="62"/>
        <v>00000</v>
      </c>
      <c r="BD44" s="1" t="str">
        <f t="shared" si="48"/>
        <v>000000</v>
      </c>
      <c r="BE44" s="1" t="str">
        <f t="shared" si="49"/>
        <v>000000</v>
      </c>
      <c r="BF44" s="1" t="str">
        <f t="shared" si="50"/>
        <v>B</v>
      </c>
      <c r="BG44" s="1" t="str">
        <f t="shared" si="82"/>
        <v/>
      </c>
      <c r="BH44" s="1">
        <f t="shared" si="51"/>
        <v>0</v>
      </c>
      <c r="BI44" s="1" t="str">
        <f t="shared" si="83"/>
        <v/>
      </c>
      <c r="BJ44" s="1">
        <f t="shared" si="52"/>
        <v>0</v>
      </c>
      <c r="BK44" s="1" t="str">
        <f t="shared" si="84"/>
        <v/>
      </c>
      <c r="BL44" s="1">
        <f t="shared" si="53"/>
        <v>0</v>
      </c>
      <c r="BM44" s="1" t="str">
        <f t="shared" si="54"/>
        <v>0</v>
      </c>
      <c r="BN44" s="1" t="str">
        <f t="shared" si="55"/>
        <v>0</v>
      </c>
      <c r="BO44" s="1" t="str">
        <f t="shared" si="56"/>
        <v>0</v>
      </c>
      <c r="BR44" s="1">
        <f>General!A42</f>
        <v>0</v>
      </c>
      <c r="BS44" s="1">
        <f>General!B42</f>
        <v>0</v>
      </c>
      <c r="BT44" s="1" t="str">
        <f>General!C42</f>
        <v/>
      </c>
      <c r="BU44" s="1">
        <f>General!D42</f>
        <v>0</v>
      </c>
      <c r="BW44" s="1" t="str">
        <f>General!F42</f>
        <v>LWLWW</v>
      </c>
      <c r="BX44" s="1">
        <f>General!G42</f>
        <v>3</v>
      </c>
    </row>
    <row r="45" spans="1:76" ht="15.75" thickBot="1">
      <c r="A45" s="1">
        <v>36</v>
      </c>
      <c r="B45" s="12" t="str">
        <f t="shared" si="65"/>
        <v/>
      </c>
      <c r="C45" s="92" t="str">
        <f t="shared" si="1"/>
        <v/>
      </c>
      <c r="D45" s="13" t="str">
        <f t="shared" si="36"/>
        <v/>
      </c>
      <c r="E45" s="45" t="str">
        <f t="shared" si="37"/>
        <v/>
      </c>
      <c r="F45" s="14" t="str">
        <f t="shared" si="66"/>
        <v/>
      </c>
      <c r="H45" s="95" t="str">
        <f t="shared" si="2"/>
        <v/>
      </c>
      <c r="I45" s="13" t="str">
        <f t="shared" si="38"/>
        <v/>
      </c>
      <c r="J45" s="45" t="str">
        <f t="shared" si="39"/>
        <v/>
      </c>
      <c r="K45" s="14" t="str">
        <f t="shared" si="40"/>
        <v/>
      </c>
      <c r="L45" s="54"/>
      <c r="M45" s="16" t="str">
        <f>IF('Hedging Dashboard'!AH45="","",'Hedging Dashboard'!AH45)</f>
        <v/>
      </c>
      <c r="O45" s="12" t="str">
        <f t="shared" si="3"/>
        <v/>
      </c>
      <c r="P45" s="13" t="str">
        <f t="shared" si="41"/>
        <v/>
      </c>
      <c r="Q45" s="45" t="str">
        <f t="shared" si="42"/>
        <v/>
      </c>
      <c r="R45" s="87" t="str">
        <f t="shared" si="43"/>
        <v/>
      </c>
      <c r="S45" s="87" t="str">
        <f t="shared" si="44"/>
        <v/>
      </c>
      <c r="T45" s="98" t="str">
        <f t="shared" si="45"/>
        <v/>
      </c>
      <c r="U45" s="87" t="str">
        <f>IF(M45="","",IF(B45="NB",U44,IF(T45="",SUM($T$5:$T45)+S45,SUM($T$5:$T45))))</f>
        <v/>
      </c>
      <c r="V45" s="99" t="str">
        <f t="shared" si="63"/>
        <v/>
      </c>
      <c r="W45" s="74" t="e">
        <f t="shared" si="67"/>
        <v>#VALUE!</v>
      </c>
      <c r="X45" s="76" t="str">
        <f t="shared" si="68"/>
        <v/>
      </c>
      <c r="Y45" s="9" t="str">
        <f t="shared" si="6"/>
        <v>B</v>
      </c>
      <c r="Z45" s="4" t="str">
        <f t="shared" si="7"/>
        <v>T</v>
      </c>
      <c r="AA45" s="4" t="str">
        <f t="shared" si="8"/>
        <v>B</v>
      </c>
      <c r="AB45" s="4" t="str">
        <f t="shared" si="57"/>
        <v/>
      </c>
      <c r="AC45" s="4" t="str">
        <f t="shared" si="58"/>
        <v/>
      </c>
      <c r="AD45" s="4" t="str">
        <f t="shared" si="59"/>
        <v/>
      </c>
      <c r="AE45" s="1" t="str">
        <f t="shared" si="69"/>
        <v/>
      </c>
      <c r="AF45" s="1" t="str">
        <f t="shared" si="70"/>
        <v/>
      </c>
      <c r="AG45" s="1" t="str">
        <f t="shared" si="71"/>
        <v/>
      </c>
      <c r="AH45" s="1" t="str">
        <f t="shared" si="72"/>
        <v/>
      </c>
      <c r="AI45" s="1" t="str">
        <f t="shared" si="73"/>
        <v/>
      </c>
      <c r="AJ45" s="1" t="str">
        <f t="shared" si="74"/>
        <v/>
      </c>
      <c r="AK45" s="1">
        <f t="shared" si="46"/>
        <v>0</v>
      </c>
      <c r="AL45" s="1">
        <f t="shared" si="47"/>
        <v>0</v>
      </c>
      <c r="AM45" s="1" t="str">
        <f t="shared" si="64"/>
        <v/>
      </c>
      <c r="AN45" s="1">
        <f t="shared" si="75"/>
        <v>0</v>
      </c>
      <c r="AO45" s="1" t="str">
        <f t="shared" si="60"/>
        <v/>
      </c>
      <c r="AP45" s="1" t="str">
        <f t="shared" si="22"/>
        <v>N</v>
      </c>
      <c r="AQ45" s="1" t="str">
        <f t="shared" si="23"/>
        <v>N</v>
      </c>
      <c r="AR45" s="1" t="str">
        <f t="shared" si="24"/>
        <v>N</v>
      </c>
      <c r="AS45" s="1" t="str">
        <f t="shared" si="76"/>
        <v/>
      </c>
      <c r="AT45" s="15" t="str">
        <f t="shared" si="26"/>
        <v/>
      </c>
      <c r="AU45" s="1" t="str">
        <f t="shared" si="77"/>
        <v/>
      </c>
      <c r="AV45" s="1" t="str">
        <f t="shared" si="78"/>
        <v/>
      </c>
      <c r="AW45" s="1" t="str">
        <f t="shared" si="79"/>
        <v/>
      </c>
      <c r="AX45" s="1" t="str">
        <f t="shared" si="80"/>
        <v/>
      </c>
      <c r="AY45" s="1" t="str">
        <f t="shared" si="81"/>
        <v/>
      </c>
      <c r="AZ45" s="1" t="str">
        <f>IF('Hedging Dashboard'!AH45="P",IF(AZ44="",1,AZ44+1),"")</f>
        <v/>
      </c>
      <c r="BA45" s="1" t="str">
        <f>IF('Hedging Dashboard'!AH45="B",IF(BA44="",1,BA44+1),"")</f>
        <v/>
      </c>
      <c r="BB45" s="1" t="str">
        <f t="shared" si="61"/>
        <v>00000</v>
      </c>
      <c r="BC45" s="1" t="str">
        <f t="shared" si="62"/>
        <v>00000</v>
      </c>
      <c r="BD45" s="1" t="str">
        <f t="shared" si="48"/>
        <v>000000</v>
      </c>
      <c r="BE45" s="1" t="str">
        <f t="shared" si="49"/>
        <v>000000</v>
      </c>
      <c r="BF45" s="1" t="str">
        <f t="shared" si="50"/>
        <v>B</v>
      </c>
      <c r="BG45" s="1" t="str">
        <f t="shared" si="82"/>
        <v/>
      </c>
      <c r="BH45" s="1">
        <f t="shared" si="51"/>
        <v>0</v>
      </c>
      <c r="BI45" s="1" t="str">
        <f t="shared" si="83"/>
        <v/>
      </c>
      <c r="BJ45" s="1">
        <f t="shared" si="52"/>
        <v>0</v>
      </c>
      <c r="BK45" s="1" t="str">
        <f t="shared" si="84"/>
        <v/>
      </c>
      <c r="BL45" s="1">
        <f t="shared" si="53"/>
        <v>0</v>
      </c>
      <c r="BM45" s="1" t="str">
        <f t="shared" si="54"/>
        <v>0</v>
      </c>
      <c r="BN45" s="1" t="str">
        <f t="shared" si="55"/>
        <v>0</v>
      </c>
      <c r="BO45" s="1" t="str">
        <f t="shared" si="56"/>
        <v>0</v>
      </c>
      <c r="BR45" s="1">
        <f>General!A43</f>
        <v>0</v>
      </c>
      <c r="BS45" s="1">
        <f>General!B43</f>
        <v>0</v>
      </c>
      <c r="BT45" s="1" t="str">
        <f>General!C43</f>
        <v/>
      </c>
      <c r="BU45" s="1">
        <f>General!D43</f>
        <v>0</v>
      </c>
      <c r="BW45" s="1" t="str">
        <f>General!F43</f>
        <v>LWWLL</v>
      </c>
      <c r="BX45" s="1">
        <f>General!G43</f>
        <v>-3</v>
      </c>
    </row>
    <row r="46" spans="1:76" ht="15.75" thickBot="1">
      <c r="A46" s="1">
        <v>37</v>
      </c>
      <c r="B46" s="9" t="str">
        <f t="shared" si="65"/>
        <v/>
      </c>
      <c r="C46" s="93" t="str">
        <f t="shared" si="1"/>
        <v/>
      </c>
      <c r="D46" s="88" t="str">
        <f t="shared" si="36"/>
        <v/>
      </c>
      <c r="E46" s="89" t="str">
        <f t="shared" si="37"/>
        <v/>
      </c>
      <c r="F46" s="8" t="str">
        <f t="shared" si="66"/>
        <v/>
      </c>
      <c r="H46" s="96" t="str">
        <f t="shared" si="2"/>
        <v/>
      </c>
      <c r="I46" s="88" t="str">
        <f t="shared" si="38"/>
        <v/>
      </c>
      <c r="J46" s="89" t="str">
        <f t="shared" si="39"/>
        <v/>
      </c>
      <c r="K46" s="8" t="str">
        <f t="shared" si="40"/>
        <v/>
      </c>
      <c r="L46" s="54"/>
      <c r="M46" s="17" t="str">
        <f>IF('Hedging Dashboard'!AH46="","",'Hedging Dashboard'!AH46)</f>
        <v/>
      </c>
      <c r="O46" s="9" t="str">
        <f t="shared" si="3"/>
        <v/>
      </c>
      <c r="P46" s="88" t="str">
        <f t="shared" si="41"/>
        <v/>
      </c>
      <c r="Q46" s="89" t="str">
        <f t="shared" si="42"/>
        <v/>
      </c>
      <c r="R46" s="4" t="str">
        <f t="shared" si="43"/>
        <v/>
      </c>
      <c r="S46" s="4" t="str">
        <f t="shared" si="44"/>
        <v/>
      </c>
      <c r="T46" s="112" t="str">
        <f t="shared" si="45"/>
        <v/>
      </c>
      <c r="U46" s="4" t="str">
        <f>IF(M46="","",IF(B46="NB",U45,IF(T46="",SUM($T$5:$T46)+S46,SUM($T$5:$T46))))</f>
        <v/>
      </c>
      <c r="V46" s="100" t="str">
        <f t="shared" si="63"/>
        <v/>
      </c>
      <c r="W46" s="74" t="e">
        <f t="shared" si="67"/>
        <v>#VALUE!</v>
      </c>
      <c r="X46" s="76" t="str">
        <f t="shared" si="68"/>
        <v/>
      </c>
      <c r="Y46" s="9" t="str">
        <f t="shared" si="6"/>
        <v>B</v>
      </c>
      <c r="Z46" s="4" t="str">
        <f t="shared" si="7"/>
        <v>T</v>
      </c>
      <c r="AA46" s="4" t="str">
        <f t="shared" si="8"/>
        <v>B</v>
      </c>
      <c r="AB46" s="4" t="str">
        <f t="shared" si="57"/>
        <v/>
      </c>
      <c r="AC46" s="4" t="str">
        <f t="shared" si="58"/>
        <v/>
      </c>
      <c r="AD46" s="4" t="str">
        <f t="shared" si="59"/>
        <v/>
      </c>
      <c r="AE46" s="1" t="str">
        <f t="shared" si="69"/>
        <v/>
      </c>
      <c r="AF46" s="1" t="str">
        <f t="shared" si="70"/>
        <v/>
      </c>
      <c r="AG46" s="1" t="str">
        <f t="shared" si="71"/>
        <v/>
      </c>
      <c r="AH46" s="1" t="str">
        <f t="shared" si="72"/>
        <v/>
      </c>
      <c r="AI46" s="1" t="str">
        <f t="shared" si="73"/>
        <v/>
      </c>
      <c r="AJ46" s="1" t="str">
        <f t="shared" si="74"/>
        <v/>
      </c>
      <c r="AK46" s="1">
        <f t="shared" si="46"/>
        <v>0</v>
      </c>
      <c r="AL46" s="1">
        <f t="shared" si="47"/>
        <v>0</v>
      </c>
      <c r="AM46" s="1" t="str">
        <f t="shared" si="64"/>
        <v/>
      </c>
      <c r="AN46" s="1">
        <f t="shared" si="75"/>
        <v>0</v>
      </c>
      <c r="AO46" s="1" t="str">
        <f t="shared" si="60"/>
        <v/>
      </c>
      <c r="AP46" s="1" t="str">
        <f t="shared" si="22"/>
        <v>N</v>
      </c>
      <c r="AQ46" s="1" t="str">
        <f t="shared" si="23"/>
        <v>N</v>
      </c>
      <c r="AR46" s="1" t="str">
        <f t="shared" si="24"/>
        <v>N</v>
      </c>
      <c r="AS46" s="1" t="str">
        <f t="shared" si="76"/>
        <v/>
      </c>
      <c r="AT46" s="15" t="str">
        <f t="shared" si="26"/>
        <v/>
      </c>
      <c r="AU46" s="1" t="str">
        <f t="shared" si="77"/>
        <v/>
      </c>
      <c r="AV46" s="1" t="str">
        <f t="shared" si="78"/>
        <v/>
      </c>
      <c r="AW46" s="1" t="str">
        <f t="shared" si="79"/>
        <v/>
      </c>
      <c r="AX46" s="1" t="str">
        <f t="shared" si="80"/>
        <v/>
      </c>
      <c r="AY46" s="1" t="str">
        <f t="shared" si="81"/>
        <v/>
      </c>
      <c r="AZ46" s="1" t="str">
        <f>IF('Hedging Dashboard'!AH46="P",IF(AZ45="",1,AZ45+1),"")</f>
        <v/>
      </c>
      <c r="BA46" s="1" t="str">
        <f>IF('Hedging Dashboard'!AH46="B",IF(BA45="",1,BA45+1),"")</f>
        <v/>
      </c>
      <c r="BB46" s="1" t="str">
        <f>IF(AZ41="",0,AZ41)&amp;IF(AZ42="",0,AZ42)&amp;IF(AZ43="",0,AZ43)&amp;IF(AZ44="",0,AZ44)&amp;IF(AZ45="",0,AZ45)</f>
        <v>00000</v>
      </c>
      <c r="BC46" s="1" t="str">
        <f>IF(BA41="",0,BA41)&amp;IF(BA42="",0,BA42)&amp;IF(BA43="",0,BA43)&amp;IF(BA44="",0,BA44)&amp;IF(BA45="",0,BA45)</f>
        <v>00000</v>
      </c>
      <c r="BD46" s="1" t="str">
        <f>IF(AZ40="",0,AZ40)&amp;IF(AZ41="",0,AZ41)&amp;IF(AZ42="",0,AZ42)&amp;IF(AZ43="",0,AZ43)&amp;IF(AZ44="",0,AZ44)&amp;IF(AZ45="",0,AZ45)</f>
        <v>000000</v>
      </c>
      <c r="BE46" s="1" t="str">
        <f>IF(BA40="",0,BA40)&amp;IF(BA41="",0,BA41)&amp;IF(BA42="",0,BA42)&amp;IF(BA43="",0,BA43)&amp;IF(BA44="",0,BA44)&amp;IF(BA45="",0,BA45)</f>
        <v>000000</v>
      </c>
      <c r="BF46" s="1" t="str">
        <f>IF(COUNTBLANK(AZ41:AZ45)&gt;2,"B","P")</f>
        <v>B</v>
      </c>
      <c r="BG46" s="1" t="str">
        <f t="shared" si="82"/>
        <v/>
      </c>
      <c r="BH46" s="1">
        <f t="shared" si="51"/>
        <v>0</v>
      </c>
      <c r="BI46" s="1" t="str">
        <f t="shared" si="83"/>
        <v/>
      </c>
      <c r="BJ46" s="1">
        <f t="shared" si="52"/>
        <v>0</v>
      </c>
      <c r="BK46" s="1" t="str">
        <f t="shared" si="84"/>
        <v/>
      </c>
      <c r="BL46" s="1">
        <f t="shared" si="53"/>
        <v>0</v>
      </c>
      <c r="BM46" s="1" t="str">
        <f t="shared" si="54"/>
        <v>0</v>
      </c>
      <c r="BN46" s="1" t="str">
        <f t="shared" si="55"/>
        <v>0</v>
      </c>
      <c r="BO46" s="1" t="str">
        <f t="shared" si="56"/>
        <v>0</v>
      </c>
      <c r="BR46" s="1">
        <f>General!A44</f>
        <v>0</v>
      </c>
      <c r="BS46" s="1">
        <f>General!B44</f>
        <v>0</v>
      </c>
      <c r="BT46" s="1" t="str">
        <f>General!C44</f>
        <v/>
      </c>
      <c r="BU46" s="1">
        <f>General!D44</f>
        <v>0</v>
      </c>
      <c r="BW46" s="1" t="str">
        <f>General!F44</f>
        <v>LWWLW</v>
      </c>
      <c r="BX46" s="1">
        <f>General!G44</f>
        <v>1</v>
      </c>
    </row>
    <row r="47" spans="1:76" ht="15.75" thickBot="1">
      <c r="A47" s="1">
        <v>38</v>
      </c>
      <c r="B47" s="9" t="str">
        <f t="shared" si="65"/>
        <v/>
      </c>
      <c r="C47" s="93" t="str">
        <f t="shared" si="1"/>
        <v/>
      </c>
      <c r="D47" s="88" t="str">
        <f t="shared" si="36"/>
        <v/>
      </c>
      <c r="E47" s="89" t="str">
        <f t="shared" si="37"/>
        <v/>
      </c>
      <c r="F47" s="8" t="str">
        <f t="shared" si="66"/>
        <v/>
      </c>
      <c r="H47" s="96" t="str">
        <f t="shared" si="2"/>
        <v/>
      </c>
      <c r="I47" s="88" t="str">
        <f t="shared" si="38"/>
        <v/>
      </c>
      <c r="J47" s="89" t="str">
        <f t="shared" si="39"/>
        <v/>
      </c>
      <c r="K47" s="8" t="str">
        <f t="shared" si="40"/>
        <v/>
      </c>
      <c r="L47" s="54"/>
      <c r="M47" s="17" t="str">
        <f>IF('Hedging Dashboard'!AH47="","",'Hedging Dashboard'!AH47)</f>
        <v/>
      </c>
      <c r="O47" s="9" t="str">
        <f t="shared" si="3"/>
        <v/>
      </c>
      <c r="P47" s="88" t="str">
        <f t="shared" si="41"/>
        <v/>
      </c>
      <c r="Q47" s="89" t="str">
        <f t="shared" si="42"/>
        <v/>
      </c>
      <c r="R47" s="4" t="str">
        <f t="shared" si="43"/>
        <v/>
      </c>
      <c r="S47" s="4" t="str">
        <f t="shared" si="44"/>
        <v/>
      </c>
      <c r="T47" s="112" t="str">
        <f t="shared" si="45"/>
        <v/>
      </c>
      <c r="U47" s="4" t="str">
        <f>IF(M47="","",IF(B47="NB",U46,IF(T47="",SUM($T$5:$T47)+S47,SUM($T$5:$T47))))</f>
        <v/>
      </c>
      <c r="V47" s="100" t="str">
        <f t="shared" si="63"/>
        <v/>
      </c>
      <c r="W47" s="74" t="e">
        <f t="shared" si="67"/>
        <v>#VALUE!</v>
      </c>
      <c r="X47" s="76" t="str">
        <f t="shared" si="68"/>
        <v/>
      </c>
      <c r="Y47" s="9" t="str">
        <f t="shared" si="6"/>
        <v>B</v>
      </c>
      <c r="Z47" s="4" t="str">
        <f t="shared" si="7"/>
        <v>T</v>
      </c>
      <c r="AA47" s="4" t="str">
        <f t="shared" si="8"/>
        <v>B</v>
      </c>
      <c r="AB47" s="4" t="str">
        <f t="shared" si="57"/>
        <v/>
      </c>
      <c r="AC47" s="4" t="str">
        <f t="shared" si="58"/>
        <v/>
      </c>
      <c r="AD47" s="4" t="str">
        <f t="shared" si="59"/>
        <v/>
      </c>
      <c r="AE47" s="1" t="str">
        <f t="shared" si="69"/>
        <v/>
      </c>
      <c r="AF47" s="1" t="str">
        <f t="shared" si="70"/>
        <v/>
      </c>
      <c r="AG47" s="1" t="str">
        <f t="shared" si="71"/>
        <v/>
      </c>
      <c r="AH47" s="1" t="str">
        <f t="shared" si="72"/>
        <v/>
      </c>
      <c r="AI47" s="1" t="str">
        <f t="shared" si="73"/>
        <v/>
      </c>
      <c r="AJ47" s="1" t="str">
        <f t="shared" si="74"/>
        <v/>
      </c>
      <c r="AK47" s="1">
        <f t="shared" si="46"/>
        <v>0</v>
      </c>
      <c r="AL47" s="1">
        <f t="shared" si="47"/>
        <v>0</v>
      </c>
      <c r="AM47" s="1" t="str">
        <f t="shared" si="64"/>
        <v/>
      </c>
      <c r="AN47" s="1">
        <f t="shared" si="75"/>
        <v>0</v>
      </c>
      <c r="AO47" s="1" t="str">
        <f t="shared" si="60"/>
        <v/>
      </c>
      <c r="AP47" s="1" t="str">
        <f t="shared" si="22"/>
        <v>N</v>
      </c>
      <c r="AQ47" s="1" t="str">
        <f t="shared" si="23"/>
        <v>N</v>
      </c>
      <c r="AR47" s="1" t="str">
        <f t="shared" si="24"/>
        <v>N</v>
      </c>
      <c r="AS47" s="1" t="str">
        <f t="shared" si="76"/>
        <v/>
      </c>
      <c r="AT47" s="15" t="str">
        <f t="shared" si="26"/>
        <v/>
      </c>
      <c r="AU47" s="1" t="str">
        <f t="shared" si="77"/>
        <v/>
      </c>
      <c r="AV47" s="1" t="str">
        <f t="shared" si="78"/>
        <v/>
      </c>
      <c r="AW47" s="1" t="str">
        <f t="shared" si="79"/>
        <v/>
      </c>
      <c r="AX47" s="1" t="str">
        <f t="shared" si="80"/>
        <v/>
      </c>
      <c r="AY47" s="1" t="str">
        <f t="shared" si="81"/>
        <v/>
      </c>
      <c r="AZ47" s="1" t="str">
        <f>IF('Hedging Dashboard'!AH47="P",IF(AZ46="",1,AZ46+1),"")</f>
        <v/>
      </c>
      <c r="BA47" s="1" t="str">
        <f>IF('Hedging Dashboard'!AH47="B",IF(BA46="",1,BA46+1),"")</f>
        <v/>
      </c>
      <c r="BB47" s="1" t="str">
        <f t="shared" ref="BB47:BB109" si="85">IF(AZ42="",0,AZ42)&amp;IF(AZ43="",0,AZ43)&amp;IF(AZ44="",0,AZ44)&amp;IF(AZ45="",0,AZ45)&amp;IF(AZ46="",0,AZ46)</f>
        <v>00000</v>
      </c>
      <c r="BC47" s="1" t="str">
        <f t="shared" ref="BC47:BC109" si="86">IF(BA42="",0,BA42)&amp;IF(BA43="",0,BA43)&amp;IF(BA44="",0,BA44)&amp;IF(BA45="",0,BA45)&amp;IF(BA46="",0,BA46)</f>
        <v>00000</v>
      </c>
      <c r="BD47" s="1" t="str">
        <f t="shared" ref="BD47:BD109" si="87">IF(AZ41="",0,AZ41)&amp;IF(AZ42="",0,AZ42)&amp;IF(AZ43="",0,AZ43)&amp;IF(AZ44="",0,AZ44)&amp;IF(AZ45="",0,AZ45)&amp;IF(AZ46="",0,AZ46)</f>
        <v>000000</v>
      </c>
      <c r="BE47" s="1" t="str">
        <f t="shared" ref="BE47:BE109" si="88">IF(BA41="",0,BA41)&amp;IF(BA42="",0,BA42)&amp;IF(BA43="",0,BA43)&amp;IF(BA44="",0,BA44)&amp;IF(BA45="",0,BA45)&amp;IF(BA46="",0,BA46)</f>
        <v>000000</v>
      </c>
      <c r="BF47" s="1" t="str">
        <f t="shared" ref="BF47:BF109" si="89">IF(COUNTBLANK(AZ42:AZ46)&gt;2,"B","P")</f>
        <v>B</v>
      </c>
      <c r="BG47" s="1" t="str">
        <f t="shared" si="82"/>
        <v/>
      </c>
      <c r="BH47" s="1">
        <f t="shared" si="51"/>
        <v>0</v>
      </c>
      <c r="BI47" s="1" t="str">
        <f t="shared" si="83"/>
        <v/>
      </c>
      <c r="BJ47" s="1">
        <f t="shared" si="52"/>
        <v>0</v>
      </c>
      <c r="BK47" s="1" t="str">
        <f t="shared" si="84"/>
        <v/>
      </c>
      <c r="BL47" s="1">
        <f t="shared" si="53"/>
        <v>0</v>
      </c>
      <c r="BM47" s="1" t="str">
        <f t="shared" si="54"/>
        <v>0</v>
      </c>
      <c r="BN47" s="1" t="str">
        <f t="shared" si="55"/>
        <v>0</v>
      </c>
      <c r="BO47" s="1" t="str">
        <f t="shared" si="56"/>
        <v>0</v>
      </c>
      <c r="BR47" s="1">
        <f>General!A45</f>
        <v>0</v>
      </c>
      <c r="BS47" s="1">
        <f>General!B45</f>
        <v>0</v>
      </c>
      <c r="BT47" s="1" t="str">
        <f>General!C45</f>
        <v/>
      </c>
      <c r="BU47" s="1">
        <f>General!D45</f>
        <v>0</v>
      </c>
      <c r="BW47" s="1" t="str">
        <f>General!F45</f>
        <v>LWWWL</v>
      </c>
      <c r="BX47" s="1">
        <f>General!G45</f>
        <v>-1</v>
      </c>
    </row>
    <row r="48" spans="1:76" ht="15.75" thickBot="1">
      <c r="A48" s="1">
        <v>39</v>
      </c>
      <c r="B48" s="9" t="str">
        <f t="shared" si="65"/>
        <v/>
      </c>
      <c r="C48" s="93" t="str">
        <f t="shared" si="1"/>
        <v/>
      </c>
      <c r="D48" s="88" t="str">
        <f t="shared" si="36"/>
        <v/>
      </c>
      <c r="E48" s="89" t="str">
        <f t="shared" si="37"/>
        <v/>
      </c>
      <c r="F48" s="8" t="str">
        <f t="shared" si="66"/>
        <v/>
      </c>
      <c r="H48" s="96" t="str">
        <f t="shared" si="2"/>
        <v/>
      </c>
      <c r="I48" s="88" t="str">
        <f t="shared" si="38"/>
        <v/>
      </c>
      <c r="J48" s="89" t="str">
        <f t="shared" si="39"/>
        <v/>
      </c>
      <c r="K48" s="8" t="str">
        <f t="shared" si="40"/>
        <v/>
      </c>
      <c r="L48" s="54"/>
      <c r="M48" s="17" t="str">
        <f>IF('Hedging Dashboard'!AH48="","",'Hedging Dashboard'!AH48)</f>
        <v/>
      </c>
      <c r="O48" s="9" t="str">
        <f t="shared" si="3"/>
        <v/>
      </c>
      <c r="P48" s="88" t="str">
        <f t="shared" si="41"/>
        <v/>
      </c>
      <c r="Q48" s="89" t="str">
        <f t="shared" si="42"/>
        <v/>
      </c>
      <c r="R48" s="4" t="str">
        <f t="shared" si="43"/>
        <v/>
      </c>
      <c r="S48" s="4" t="str">
        <f t="shared" si="44"/>
        <v/>
      </c>
      <c r="T48" s="112" t="str">
        <f t="shared" si="45"/>
        <v/>
      </c>
      <c r="U48" s="4" t="str">
        <f>IF(M48="","",IF(B48="NB",U47,IF(T48="",SUM($T$5:$T48)+S48,SUM($T$5:$T48))))</f>
        <v/>
      </c>
      <c r="V48" s="100" t="str">
        <f t="shared" si="63"/>
        <v/>
      </c>
      <c r="W48" s="74" t="e">
        <f t="shared" si="67"/>
        <v>#VALUE!</v>
      </c>
      <c r="X48" s="76" t="str">
        <f t="shared" si="68"/>
        <v/>
      </c>
      <c r="Y48" s="9" t="str">
        <f t="shared" si="6"/>
        <v>B</v>
      </c>
      <c r="Z48" s="4" t="str">
        <f t="shared" si="7"/>
        <v>T</v>
      </c>
      <c r="AA48" s="4" t="str">
        <f t="shared" si="8"/>
        <v>B</v>
      </c>
      <c r="AB48" s="4" t="str">
        <f t="shared" si="57"/>
        <v/>
      </c>
      <c r="AC48" s="4" t="str">
        <f t="shared" si="58"/>
        <v/>
      </c>
      <c r="AD48" s="4" t="str">
        <f t="shared" si="59"/>
        <v/>
      </c>
      <c r="AE48" s="1" t="str">
        <f t="shared" si="69"/>
        <v/>
      </c>
      <c r="AF48" s="1" t="str">
        <f t="shared" si="70"/>
        <v/>
      </c>
      <c r="AG48" s="1" t="str">
        <f t="shared" si="71"/>
        <v/>
      </c>
      <c r="AH48" s="1" t="str">
        <f t="shared" si="72"/>
        <v/>
      </c>
      <c r="AI48" s="1" t="str">
        <f t="shared" si="73"/>
        <v/>
      </c>
      <c r="AJ48" s="1" t="str">
        <f t="shared" si="74"/>
        <v/>
      </c>
      <c r="AK48" s="1">
        <f t="shared" si="46"/>
        <v>0</v>
      </c>
      <c r="AL48" s="1">
        <f t="shared" si="47"/>
        <v>0</v>
      </c>
      <c r="AM48" s="1" t="str">
        <f t="shared" si="64"/>
        <v/>
      </c>
      <c r="AN48" s="1">
        <f t="shared" si="75"/>
        <v>0</v>
      </c>
      <c r="AO48" s="1" t="str">
        <f t="shared" si="60"/>
        <v/>
      </c>
      <c r="AP48" s="1" t="str">
        <f t="shared" si="22"/>
        <v>N</v>
      </c>
      <c r="AQ48" s="1" t="str">
        <f t="shared" si="23"/>
        <v>N</v>
      </c>
      <c r="AR48" s="1" t="str">
        <f t="shared" si="24"/>
        <v>N</v>
      </c>
      <c r="AS48" s="1" t="str">
        <f t="shared" si="76"/>
        <v/>
      </c>
      <c r="AT48" s="15" t="str">
        <f t="shared" si="26"/>
        <v/>
      </c>
      <c r="AU48" s="1" t="str">
        <f t="shared" si="77"/>
        <v/>
      </c>
      <c r="AV48" s="1" t="str">
        <f t="shared" si="78"/>
        <v/>
      </c>
      <c r="AW48" s="1" t="str">
        <f t="shared" si="79"/>
        <v/>
      </c>
      <c r="AX48" s="1" t="str">
        <f t="shared" si="80"/>
        <v/>
      </c>
      <c r="AY48" s="1" t="str">
        <f t="shared" si="81"/>
        <v/>
      </c>
      <c r="AZ48" s="1" t="str">
        <f>IF('Hedging Dashboard'!AH48="P",IF(AZ47="",1,AZ47+1),"")</f>
        <v/>
      </c>
      <c r="BA48" s="1" t="str">
        <f>IF('Hedging Dashboard'!AH48="B",IF(BA47="",1,BA47+1),"")</f>
        <v/>
      </c>
      <c r="BB48" s="1" t="str">
        <f t="shared" si="85"/>
        <v>00000</v>
      </c>
      <c r="BC48" s="1" t="str">
        <f t="shared" si="86"/>
        <v>00000</v>
      </c>
      <c r="BD48" s="1" t="str">
        <f t="shared" si="87"/>
        <v>000000</v>
      </c>
      <c r="BE48" s="1" t="str">
        <f t="shared" si="88"/>
        <v>000000</v>
      </c>
      <c r="BF48" s="1" t="str">
        <f t="shared" si="89"/>
        <v>B</v>
      </c>
      <c r="BG48" s="1" t="str">
        <f t="shared" si="82"/>
        <v/>
      </c>
      <c r="BH48" s="1">
        <f t="shared" si="51"/>
        <v>0</v>
      </c>
      <c r="BI48" s="1" t="str">
        <f t="shared" si="83"/>
        <v/>
      </c>
      <c r="BJ48" s="1">
        <f t="shared" si="52"/>
        <v>0</v>
      </c>
      <c r="BK48" s="1" t="str">
        <f t="shared" si="84"/>
        <v/>
      </c>
      <c r="BL48" s="1">
        <f t="shared" si="53"/>
        <v>0</v>
      </c>
      <c r="BM48" s="1" t="str">
        <f t="shared" si="54"/>
        <v>0</v>
      </c>
      <c r="BN48" s="1" t="str">
        <f t="shared" si="55"/>
        <v>0</v>
      </c>
      <c r="BO48" s="1" t="str">
        <f t="shared" si="56"/>
        <v>0</v>
      </c>
      <c r="BR48" s="1">
        <f>General!A46</f>
        <v>0</v>
      </c>
      <c r="BS48" s="1">
        <f>General!B46</f>
        <v>0</v>
      </c>
      <c r="BT48" s="1" t="str">
        <f>General!C46</f>
        <v/>
      </c>
      <c r="BU48" s="1">
        <f>General!D46</f>
        <v>0</v>
      </c>
      <c r="BW48" s="1" t="str">
        <f>General!F46</f>
        <v>LWWWW</v>
      </c>
      <c r="BX48" s="1">
        <f>General!G46</f>
        <v>6</v>
      </c>
    </row>
    <row r="49" spans="1:76" ht="15.75" thickBot="1">
      <c r="A49" s="1">
        <v>40</v>
      </c>
      <c r="B49" s="77" t="str">
        <f t="shared" si="65"/>
        <v/>
      </c>
      <c r="C49" s="94" t="str">
        <f t="shared" si="1"/>
        <v/>
      </c>
      <c r="D49" s="90" t="str">
        <f t="shared" si="36"/>
        <v/>
      </c>
      <c r="E49" s="91" t="str">
        <f t="shared" si="37"/>
        <v/>
      </c>
      <c r="F49" s="10" t="str">
        <f t="shared" si="66"/>
        <v/>
      </c>
      <c r="H49" s="97" t="str">
        <f t="shared" si="2"/>
        <v/>
      </c>
      <c r="I49" s="90" t="str">
        <f t="shared" si="38"/>
        <v/>
      </c>
      <c r="J49" s="91" t="str">
        <f t="shared" si="39"/>
        <v/>
      </c>
      <c r="K49" s="10" t="str">
        <f t="shared" si="40"/>
        <v/>
      </c>
      <c r="L49" s="54"/>
      <c r="M49" s="18" t="str">
        <f>IF('Hedging Dashboard'!AH49="","",'Hedging Dashboard'!AH49)</f>
        <v/>
      </c>
      <c r="O49" s="77" t="str">
        <f t="shared" si="3"/>
        <v/>
      </c>
      <c r="P49" s="90" t="str">
        <f t="shared" si="41"/>
        <v/>
      </c>
      <c r="Q49" s="91" t="str">
        <f t="shared" si="42"/>
        <v/>
      </c>
      <c r="R49" s="5" t="str">
        <f t="shared" si="43"/>
        <v/>
      </c>
      <c r="S49" s="5" t="str">
        <f t="shared" si="44"/>
        <v/>
      </c>
      <c r="T49" s="113" t="str">
        <f t="shared" si="45"/>
        <v/>
      </c>
      <c r="U49" s="5" t="str">
        <f>IF(M49="","",IF(B49="NB",U48,IF(T49="",SUM($T$5:$T49)+S49,SUM($T$5:$T49))))</f>
        <v/>
      </c>
      <c r="V49" s="101" t="str">
        <f t="shared" si="63"/>
        <v/>
      </c>
      <c r="W49" s="74" t="e">
        <f t="shared" si="67"/>
        <v>#VALUE!</v>
      </c>
      <c r="X49" s="76" t="str">
        <f t="shared" si="68"/>
        <v/>
      </c>
      <c r="Y49" s="9" t="str">
        <f t="shared" si="6"/>
        <v>B</v>
      </c>
      <c r="Z49" s="4" t="str">
        <f t="shared" si="7"/>
        <v>T</v>
      </c>
      <c r="AA49" s="4" t="str">
        <f t="shared" si="8"/>
        <v>B</v>
      </c>
      <c r="AB49" s="4" t="str">
        <f t="shared" si="57"/>
        <v/>
      </c>
      <c r="AC49" s="4" t="str">
        <f t="shared" si="58"/>
        <v/>
      </c>
      <c r="AD49" s="4" t="str">
        <f t="shared" si="59"/>
        <v/>
      </c>
      <c r="AE49" s="1" t="str">
        <f t="shared" si="69"/>
        <v/>
      </c>
      <c r="AF49" s="1" t="str">
        <f t="shared" si="70"/>
        <v/>
      </c>
      <c r="AG49" s="1" t="str">
        <f t="shared" si="71"/>
        <v/>
      </c>
      <c r="AH49" s="1" t="str">
        <f t="shared" si="72"/>
        <v/>
      </c>
      <c r="AI49" s="1" t="str">
        <f t="shared" si="73"/>
        <v/>
      </c>
      <c r="AJ49" s="1" t="str">
        <f t="shared" si="74"/>
        <v/>
      </c>
      <c r="AK49" s="1">
        <f t="shared" si="46"/>
        <v>0</v>
      </c>
      <c r="AL49" s="1">
        <f t="shared" si="47"/>
        <v>0</v>
      </c>
      <c r="AM49" s="1" t="str">
        <f t="shared" si="64"/>
        <v/>
      </c>
      <c r="AN49" s="1">
        <f t="shared" si="75"/>
        <v>0</v>
      </c>
      <c r="AO49" s="1" t="str">
        <f t="shared" si="60"/>
        <v/>
      </c>
      <c r="AP49" s="1" t="str">
        <f t="shared" si="22"/>
        <v>N</v>
      </c>
      <c r="AQ49" s="1" t="str">
        <f t="shared" si="23"/>
        <v>N</v>
      </c>
      <c r="AR49" s="1" t="str">
        <f t="shared" si="24"/>
        <v>N</v>
      </c>
      <c r="AS49" s="1" t="str">
        <f t="shared" si="76"/>
        <v/>
      </c>
      <c r="AT49" s="15" t="str">
        <f t="shared" si="26"/>
        <v/>
      </c>
      <c r="AU49" s="1" t="str">
        <f t="shared" si="77"/>
        <v/>
      </c>
      <c r="AV49" s="1" t="str">
        <f t="shared" si="78"/>
        <v/>
      </c>
      <c r="AW49" s="1" t="str">
        <f t="shared" si="79"/>
        <v/>
      </c>
      <c r="AX49" s="1" t="str">
        <f t="shared" si="80"/>
        <v/>
      </c>
      <c r="AY49" s="1" t="str">
        <f t="shared" si="81"/>
        <v/>
      </c>
      <c r="AZ49" s="1" t="str">
        <f>IF('Hedging Dashboard'!AH49="P",IF(AZ48="",1,AZ48+1),"")</f>
        <v/>
      </c>
      <c r="BA49" s="1" t="str">
        <f>IF('Hedging Dashboard'!AH49="B",IF(BA48="",1,BA48+1),"")</f>
        <v/>
      </c>
      <c r="BB49" s="1" t="str">
        <f t="shared" si="85"/>
        <v>00000</v>
      </c>
      <c r="BC49" s="1" t="str">
        <f t="shared" si="86"/>
        <v>00000</v>
      </c>
      <c r="BD49" s="1" t="str">
        <f t="shared" si="87"/>
        <v>000000</v>
      </c>
      <c r="BE49" s="1" t="str">
        <f t="shared" si="88"/>
        <v>000000</v>
      </c>
      <c r="BF49" s="1" t="str">
        <f t="shared" si="89"/>
        <v>B</v>
      </c>
      <c r="BG49" s="1" t="str">
        <f t="shared" si="82"/>
        <v/>
      </c>
      <c r="BH49" s="1">
        <f t="shared" si="51"/>
        <v>0</v>
      </c>
      <c r="BI49" s="1" t="str">
        <f t="shared" si="83"/>
        <v/>
      </c>
      <c r="BJ49" s="1">
        <f t="shared" si="52"/>
        <v>0</v>
      </c>
      <c r="BK49" s="1" t="str">
        <f t="shared" si="84"/>
        <v/>
      </c>
      <c r="BL49" s="1">
        <f t="shared" si="53"/>
        <v>0</v>
      </c>
      <c r="BM49" s="1" t="str">
        <f t="shared" si="54"/>
        <v>0</v>
      </c>
      <c r="BN49" s="1" t="str">
        <f t="shared" si="55"/>
        <v>0</v>
      </c>
      <c r="BO49" s="1" t="str">
        <f t="shared" si="56"/>
        <v>0</v>
      </c>
      <c r="BR49" s="1">
        <f>General!A47</f>
        <v>0</v>
      </c>
      <c r="BS49" s="1">
        <f>General!B47</f>
        <v>0</v>
      </c>
      <c r="BT49" s="1" t="str">
        <f>General!C47</f>
        <v/>
      </c>
      <c r="BU49" s="1">
        <f>General!D47</f>
        <v>0</v>
      </c>
      <c r="BW49" s="1" t="str">
        <f>General!F47</f>
        <v>WLLLL</v>
      </c>
      <c r="BX49" s="1">
        <f>General!G47</f>
        <v>-6</v>
      </c>
    </row>
    <row r="50" spans="1:76" ht="15.75" thickBot="1">
      <c r="A50" s="1">
        <v>41</v>
      </c>
      <c r="B50" s="12" t="str">
        <f t="shared" si="65"/>
        <v/>
      </c>
      <c r="C50" s="92" t="str">
        <f t="shared" si="1"/>
        <v/>
      </c>
      <c r="D50" s="13" t="str">
        <f t="shared" si="36"/>
        <v/>
      </c>
      <c r="E50" s="45" t="str">
        <f t="shared" si="37"/>
        <v/>
      </c>
      <c r="F50" s="14" t="str">
        <f t="shared" si="66"/>
        <v/>
      </c>
      <c r="H50" s="95" t="str">
        <f t="shared" si="2"/>
        <v/>
      </c>
      <c r="I50" s="13" t="str">
        <f t="shared" si="38"/>
        <v/>
      </c>
      <c r="J50" s="45" t="str">
        <f t="shared" si="39"/>
        <v/>
      </c>
      <c r="K50" s="14" t="str">
        <f t="shared" si="40"/>
        <v/>
      </c>
      <c r="L50" s="54"/>
      <c r="M50" s="16" t="str">
        <f>IF('Hedging Dashboard'!AH50="","",'Hedging Dashboard'!AH50)</f>
        <v/>
      </c>
      <c r="O50" s="12" t="str">
        <f t="shared" si="3"/>
        <v/>
      </c>
      <c r="P50" s="13" t="str">
        <f t="shared" si="41"/>
        <v/>
      </c>
      <c r="Q50" s="45" t="str">
        <f t="shared" si="42"/>
        <v/>
      </c>
      <c r="R50" s="87" t="str">
        <f t="shared" si="43"/>
        <v/>
      </c>
      <c r="S50" s="87" t="str">
        <f t="shared" si="44"/>
        <v/>
      </c>
      <c r="T50" s="98" t="str">
        <f t="shared" si="45"/>
        <v/>
      </c>
      <c r="U50" s="87" t="str">
        <f>IF(M50="","",IF(B50="NB",U49,IF(T50="",SUM($T$5:$T50)+S50,SUM($T$5:$T50))))</f>
        <v/>
      </c>
      <c r="V50" s="99" t="str">
        <f t="shared" si="63"/>
        <v/>
      </c>
      <c r="W50" s="74" t="e">
        <f t="shared" si="67"/>
        <v>#VALUE!</v>
      </c>
      <c r="X50" s="76" t="str">
        <f t="shared" si="68"/>
        <v/>
      </c>
      <c r="Y50" s="9" t="str">
        <f t="shared" si="6"/>
        <v>B</v>
      </c>
      <c r="Z50" s="4" t="str">
        <f t="shared" si="7"/>
        <v>T</v>
      </c>
      <c r="AA50" s="4" t="str">
        <f t="shared" si="8"/>
        <v>B</v>
      </c>
      <c r="AB50" s="4" t="str">
        <f t="shared" si="57"/>
        <v/>
      </c>
      <c r="AC50" s="4" t="str">
        <f t="shared" si="58"/>
        <v/>
      </c>
      <c r="AD50" s="4" t="str">
        <f t="shared" si="59"/>
        <v/>
      </c>
      <c r="AE50" s="1" t="str">
        <f t="shared" si="69"/>
        <v/>
      </c>
      <c r="AF50" s="1" t="str">
        <f t="shared" si="70"/>
        <v/>
      </c>
      <c r="AG50" s="1" t="str">
        <f t="shared" si="71"/>
        <v/>
      </c>
      <c r="AH50" s="1" t="str">
        <f t="shared" si="72"/>
        <v/>
      </c>
      <c r="AI50" s="1" t="str">
        <f t="shared" si="73"/>
        <v/>
      </c>
      <c r="AJ50" s="1" t="str">
        <f t="shared" si="74"/>
        <v/>
      </c>
      <c r="AK50" s="1">
        <f t="shared" si="46"/>
        <v>0</v>
      </c>
      <c r="AL50" s="1">
        <f t="shared" si="47"/>
        <v>0</v>
      </c>
      <c r="AM50" s="1" t="str">
        <f t="shared" si="64"/>
        <v/>
      </c>
      <c r="AN50" s="1">
        <f t="shared" si="75"/>
        <v>0</v>
      </c>
      <c r="AO50" s="1" t="str">
        <f t="shared" si="60"/>
        <v/>
      </c>
      <c r="AP50" s="1" t="str">
        <f t="shared" si="22"/>
        <v>N</v>
      </c>
      <c r="AQ50" s="1" t="str">
        <f t="shared" si="23"/>
        <v>N</v>
      </c>
      <c r="AR50" s="1" t="str">
        <f t="shared" si="24"/>
        <v>N</v>
      </c>
      <c r="AS50" s="1" t="str">
        <f t="shared" si="76"/>
        <v/>
      </c>
      <c r="AT50" s="15" t="str">
        <f t="shared" si="26"/>
        <v/>
      </c>
      <c r="AU50" s="1" t="str">
        <f t="shared" si="77"/>
        <v/>
      </c>
      <c r="AV50" s="1" t="str">
        <f t="shared" si="78"/>
        <v/>
      </c>
      <c r="AW50" s="1" t="str">
        <f t="shared" si="79"/>
        <v/>
      </c>
      <c r="AX50" s="1" t="str">
        <f t="shared" si="80"/>
        <v/>
      </c>
      <c r="AY50" s="1" t="str">
        <f t="shared" si="81"/>
        <v/>
      </c>
      <c r="AZ50" s="1" t="str">
        <f>IF('Hedging Dashboard'!AH50="P",IF(AZ49="",1,AZ49+1),"")</f>
        <v/>
      </c>
      <c r="BA50" s="1" t="str">
        <f>IF('Hedging Dashboard'!AH50="B",IF(BA49="",1,BA49+1),"")</f>
        <v/>
      </c>
      <c r="BB50" s="1" t="str">
        <f t="shared" si="85"/>
        <v>00000</v>
      </c>
      <c r="BC50" s="1" t="str">
        <f t="shared" si="86"/>
        <v>00000</v>
      </c>
      <c r="BD50" s="1" t="str">
        <f t="shared" si="87"/>
        <v>000000</v>
      </c>
      <c r="BE50" s="1" t="str">
        <f t="shared" si="88"/>
        <v>000000</v>
      </c>
      <c r="BF50" s="1" t="str">
        <f t="shared" si="89"/>
        <v>B</v>
      </c>
      <c r="BG50" s="1" t="str">
        <f t="shared" si="82"/>
        <v/>
      </c>
      <c r="BH50" s="1">
        <f t="shared" si="51"/>
        <v>0</v>
      </c>
      <c r="BI50" s="1" t="str">
        <f t="shared" si="83"/>
        <v/>
      </c>
      <c r="BJ50" s="1">
        <f t="shared" si="52"/>
        <v>0</v>
      </c>
      <c r="BK50" s="1" t="str">
        <f t="shared" si="84"/>
        <v/>
      </c>
      <c r="BL50" s="1">
        <f t="shared" si="53"/>
        <v>0</v>
      </c>
      <c r="BM50" s="1" t="str">
        <f t="shared" si="54"/>
        <v>0</v>
      </c>
      <c r="BN50" s="1" t="str">
        <f t="shared" si="55"/>
        <v>0</v>
      </c>
      <c r="BO50" s="1" t="str">
        <f t="shared" si="56"/>
        <v>0</v>
      </c>
      <c r="BR50" s="1">
        <f>General!A48</f>
        <v>0</v>
      </c>
      <c r="BS50" s="1">
        <f>General!B48</f>
        <v>0</v>
      </c>
      <c r="BT50" s="1" t="str">
        <f>General!C48</f>
        <v/>
      </c>
      <c r="BU50" s="1">
        <f>General!D48</f>
        <v>0</v>
      </c>
      <c r="BW50" s="1" t="str">
        <f>General!F48</f>
        <v>WLLLW</v>
      </c>
      <c r="BX50" s="1">
        <f>General!G48</f>
        <v>1</v>
      </c>
    </row>
    <row r="51" spans="1:76" ht="15.75" thickBot="1">
      <c r="A51" s="1">
        <v>42</v>
      </c>
      <c r="B51" s="9" t="str">
        <f t="shared" si="65"/>
        <v/>
      </c>
      <c r="C51" s="93" t="str">
        <f t="shared" si="1"/>
        <v/>
      </c>
      <c r="D51" s="88" t="str">
        <f t="shared" si="36"/>
        <v/>
      </c>
      <c r="E51" s="89" t="str">
        <f t="shared" si="37"/>
        <v/>
      </c>
      <c r="F51" s="8" t="str">
        <f t="shared" si="66"/>
        <v/>
      </c>
      <c r="H51" s="96" t="str">
        <f t="shared" si="2"/>
        <v/>
      </c>
      <c r="I51" s="88" t="str">
        <f t="shared" si="38"/>
        <v/>
      </c>
      <c r="J51" s="89" t="str">
        <f t="shared" si="39"/>
        <v/>
      </c>
      <c r="K51" s="8" t="str">
        <f t="shared" si="40"/>
        <v/>
      </c>
      <c r="L51" s="54"/>
      <c r="M51" s="17" t="str">
        <f>IF('Hedging Dashboard'!AH51="","",'Hedging Dashboard'!AH51)</f>
        <v/>
      </c>
      <c r="O51" s="9" t="str">
        <f t="shared" si="3"/>
        <v/>
      </c>
      <c r="P51" s="88" t="str">
        <f t="shared" si="41"/>
        <v/>
      </c>
      <c r="Q51" s="89" t="str">
        <f t="shared" si="42"/>
        <v/>
      </c>
      <c r="R51" s="4" t="str">
        <f t="shared" si="43"/>
        <v/>
      </c>
      <c r="S51" s="4" t="str">
        <f t="shared" si="44"/>
        <v/>
      </c>
      <c r="T51" s="112" t="str">
        <f t="shared" si="45"/>
        <v/>
      </c>
      <c r="U51" s="4" t="str">
        <f>IF(M51="","",IF(B51="NB",U50,IF(T51="",SUM($T$5:$T51)+S51,SUM($T$5:$T51))))</f>
        <v/>
      </c>
      <c r="V51" s="100" t="str">
        <f t="shared" si="63"/>
        <v/>
      </c>
      <c r="W51" s="74" t="e">
        <f t="shared" si="67"/>
        <v>#VALUE!</v>
      </c>
      <c r="X51" s="76" t="str">
        <f t="shared" si="68"/>
        <v/>
      </c>
      <c r="Y51" s="9" t="str">
        <f t="shared" si="6"/>
        <v>B</v>
      </c>
      <c r="Z51" s="4" t="str">
        <f t="shared" si="7"/>
        <v>T</v>
      </c>
      <c r="AA51" s="4" t="str">
        <f t="shared" si="8"/>
        <v>B</v>
      </c>
      <c r="AB51" s="4" t="str">
        <f t="shared" si="57"/>
        <v/>
      </c>
      <c r="AC51" s="4" t="str">
        <f t="shared" si="58"/>
        <v/>
      </c>
      <c r="AD51" s="4" t="str">
        <f t="shared" si="59"/>
        <v/>
      </c>
      <c r="AE51" s="1" t="str">
        <f t="shared" si="69"/>
        <v/>
      </c>
      <c r="AF51" s="1" t="str">
        <f t="shared" si="70"/>
        <v/>
      </c>
      <c r="AG51" s="1" t="str">
        <f t="shared" si="71"/>
        <v/>
      </c>
      <c r="AH51" s="1" t="str">
        <f t="shared" si="72"/>
        <v/>
      </c>
      <c r="AI51" s="1" t="str">
        <f t="shared" si="73"/>
        <v/>
      </c>
      <c r="AJ51" s="1" t="str">
        <f t="shared" si="74"/>
        <v/>
      </c>
      <c r="AK51" s="1">
        <f t="shared" si="46"/>
        <v>0</v>
      </c>
      <c r="AL51" s="1">
        <f t="shared" si="47"/>
        <v>0</v>
      </c>
      <c r="AM51" s="1" t="str">
        <f t="shared" si="64"/>
        <v/>
      </c>
      <c r="AN51" s="1">
        <f t="shared" si="75"/>
        <v>0</v>
      </c>
      <c r="AO51" s="1" t="str">
        <f t="shared" si="60"/>
        <v/>
      </c>
      <c r="AP51" s="1" t="str">
        <f t="shared" si="22"/>
        <v>N</v>
      </c>
      <c r="AQ51" s="1" t="str">
        <f t="shared" si="23"/>
        <v>N</v>
      </c>
      <c r="AR51" s="1" t="str">
        <f t="shared" si="24"/>
        <v>N</v>
      </c>
      <c r="AS51" s="1" t="str">
        <f t="shared" si="76"/>
        <v/>
      </c>
      <c r="AT51" s="15" t="str">
        <f t="shared" si="26"/>
        <v/>
      </c>
      <c r="AU51" s="1" t="str">
        <f t="shared" si="77"/>
        <v/>
      </c>
      <c r="AV51" s="1" t="str">
        <f t="shared" si="78"/>
        <v/>
      </c>
      <c r="AW51" s="1" t="str">
        <f t="shared" si="79"/>
        <v/>
      </c>
      <c r="AX51" s="1" t="str">
        <f t="shared" si="80"/>
        <v/>
      </c>
      <c r="AY51" s="1" t="str">
        <f t="shared" si="81"/>
        <v/>
      </c>
      <c r="AZ51" s="1" t="str">
        <f>IF('Hedging Dashboard'!AH51="P",IF(AZ50="",1,AZ50+1),"")</f>
        <v/>
      </c>
      <c r="BA51" s="1" t="str">
        <f>IF('Hedging Dashboard'!AH51="B",IF(BA50="",1,BA50+1),"")</f>
        <v/>
      </c>
      <c r="BB51" s="1" t="str">
        <f t="shared" si="85"/>
        <v>00000</v>
      </c>
      <c r="BC51" s="1" t="str">
        <f t="shared" si="86"/>
        <v>00000</v>
      </c>
      <c r="BD51" s="1" t="str">
        <f t="shared" si="87"/>
        <v>000000</v>
      </c>
      <c r="BE51" s="1" t="str">
        <f t="shared" si="88"/>
        <v>000000</v>
      </c>
      <c r="BF51" s="1" t="str">
        <f t="shared" si="89"/>
        <v>B</v>
      </c>
      <c r="BG51" s="1" t="str">
        <f t="shared" si="82"/>
        <v/>
      </c>
      <c r="BH51" s="1">
        <f t="shared" si="51"/>
        <v>0</v>
      </c>
      <c r="BI51" s="1" t="str">
        <f t="shared" si="83"/>
        <v/>
      </c>
      <c r="BJ51" s="1">
        <f t="shared" si="52"/>
        <v>0</v>
      </c>
      <c r="BK51" s="1" t="str">
        <f t="shared" si="84"/>
        <v/>
      </c>
      <c r="BL51" s="1">
        <f t="shared" si="53"/>
        <v>0</v>
      </c>
      <c r="BM51" s="1" t="str">
        <f t="shared" si="54"/>
        <v>0</v>
      </c>
      <c r="BN51" s="1" t="str">
        <f t="shared" si="55"/>
        <v>0</v>
      </c>
      <c r="BO51" s="1" t="str">
        <f t="shared" si="56"/>
        <v>0</v>
      </c>
      <c r="BR51" s="1">
        <f>General!A49</f>
        <v>0</v>
      </c>
      <c r="BS51" s="1">
        <f>General!B49</f>
        <v>0</v>
      </c>
      <c r="BT51" s="1" t="str">
        <f>General!C49</f>
        <v/>
      </c>
      <c r="BU51" s="1">
        <f>General!D49</f>
        <v>0</v>
      </c>
      <c r="BW51" s="1" t="str">
        <f>General!F49</f>
        <v>WLLWL</v>
      </c>
      <c r="BX51" s="1">
        <f>General!G49</f>
        <v>-1</v>
      </c>
    </row>
    <row r="52" spans="1:76" ht="15.75" thickBot="1">
      <c r="A52" s="1">
        <v>43</v>
      </c>
      <c r="B52" s="9" t="str">
        <f t="shared" si="65"/>
        <v/>
      </c>
      <c r="C52" s="93" t="str">
        <f t="shared" si="1"/>
        <v/>
      </c>
      <c r="D52" s="88" t="str">
        <f t="shared" si="36"/>
        <v/>
      </c>
      <c r="E52" s="89" t="str">
        <f t="shared" si="37"/>
        <v/>
      </c>
      <c r="F52" s="8" t="str">
        <f t="shared" si="66"/>
        <v/>
      </c>
      <c r="H52" s="96" t="str">
        <f t="shared" si="2"/>
        <v/>
      </c>
      <c r="I52" s="88" t="str">
        <f t="shared" si="38"/>
        <v/>
      </c>
      <c r="J52" s="89" t="str">
        <f t="shared" si="39"/>
        <v/>
      </c>
      <c r="K52" s="8" t="str">
        <f t="shared" si="40"/>
        <v/>
      </c>
      <c r="L52" s="54"/>
      <c r="M52" s="17" t="str">
        <f>IF('Hedging Dashboard'!AH52="","",'Hedging Dashboard'!AH52)</f>
        <v/>
      </c>
      <c r="O52" s="9" t="str">
        <f t="shared" si="3"/>
        <v/>
      </c>
      <c r="P52" s="88" t="str">
        <f t="shared" si="41"/>
        <v/>
      </c>
      <c r="Q52" s="89" t="str">
        <f t="shared" si="42"/>
        <v/>
      </c>
      <c r="R52" s="4" t="str">
        <f t="shared" si="43"/>
        <v/>
      </c>
      <c r="S52" s="4" t="str">
        <f t="shared" si="44"/>
        <v/>
      </c>
      <c r="T52" s="112" t="str">
        <f t="shared" si="45"/>
        <v/>
      </c>
      <c r="U52" s="4" t="str">
        <f>IF(M52="","",IF(B52="NB",U51,IF(T52="",SUM($T$5:$T52)+S52,SUM($T$5:$T52))))</f>
        <v/>
      </c>
      <c r="V52" s="100" t="str">
        <f t="shared" si="63"/>
        <v/>
      </c>
      <c r="W52" s="74" t="e">
        <f t="shared" si="67"/>
        <v>#VALUE!</v>
      </c>
      <c r="X52" s="76" t="str">
        <f t="shared" si="68"/>
        <v/>
      </c>
      <c r="Y52" s="9" t="str">
        <f t="shared" si="6"/>
        <v>B</v>
      </c>
      <c r="Z52" s="4" t="str">
        <f t="shared" si="7"/>
        <v>T</v>
      </c>
      <c r="AA52" s="4" t="str">
        <f t="shared" si="8"/>
        <v>B</v>
      </c>
      <c r="AB52" s="4" t="str">
        <f t="shared" si="57"/>
        <v/>
      </c>
      <c r="AC52" s="4" t="str">
        <f t="shared" si="58"/>
        <v/>
      </c>
      <c r="AD52" s="4" t="str">
        <f t="shared" si="59"/>
        <v/>
      </c>
      <c r="AE52" s="1" t="str">
        <f t="shared" si="69"/>
        <v/>
      </c>
      <c r="AF52" s="1" t="str">
        <f t="shared" si="70"/>
        <v/>
      </c>
      <c r="AG52" s="1" t="str">
        <f t="shared" si="71"/>
        <v/>
      </c>
      <c r="AH52" s="1" t="str">
        <f t="shared" si="72"/>
        <v/>
      </c>
      <c r="AI52" s="1" t="str">
        <f t="shared" si="73"/>
        <v/>
      </c>
      <c r="AJ52" s="1" t="str">
        <f t="shared" si="74"/>
        <v/>
      </c>
      <c r="AK52" s="1">
        <f t="shared" si="46"/>
        <v>0</v>
      </c>
      <c r="AL52" s="1">
        <f t="shared" si="47"/>
        <v>0</v>
      </c>
      <c r="AM52" s="1" t="str">
        <f t="shared" si="64"/>
        <v/>
      </c>
      <c r="AN52" s="1">
        <f t="shared" si="75"/>
        <v>0</v>
      </c>
      <c r="AO52" s="1" t="str">
        <f t="shared" si="60"/>
        <v/>
      </c>
      <c r="AP52" s="1" t="str">
        <f t="shared" si="22"/>
        <v>N</v>
      </c>
      <c r="AQ52" s="1" t="str">
        <f t="shared" si="23"/>
        <v>N</v>
      </c>
      <c r="AR52" s="1" t="str">
        <f t="shared" si="24"/>
        <v>N</v>
      </c>
      <c r="AS52" s="1" t="str">
        <f t="shared" si="76"/>
        <v/>
      </c>
      <c r="AT52" s="15" t="str">
        <f t="shared" si="26"/>
        <v/>
      </c>
      <c r="AU52" s="1" t="str">
        <f t="shared" si="77"/>
        <v/>
      </c>
      <c r="AV52" s="1" t="str">
        <f t="shared" si="78"/>
        <v/>
      </c>
      <c r="AW52" s="1" t="str">
        <f t="shared" si="79"/>
        <v/>
      </c>
      <c r="AX52" s="1" t="str">
        <f t="shared" si="80"/>
        <v/>
      </c>
      <c r="AY52" s="1" t="str">
        <f t="shared" si="81"/>
        <v/>
      </c>
      <c r="AZ52" s="1" t="str">
        <f>IF('Hedging Dashboard'!AH52="P",IF(AZ51="",1,AZ51+1),"")</f>
        <v/>
      </c>
      <c r="BA52" s="1" t="str">
        <f>IF('Hedging Dashboard'!AH52="B",IF(BA51="",1,BA51+1),"")</f>
        <v/>
      </c>
      <c r="BB52" s="1" t="str">
        <f t="shared" si="85"/>
        <v>00000</v>
      </c>
      <c r="BC52" s="1" t="str">
        <f t="shared" si="86"/>
        <v>00000</v>
      </c>
      <c r="BD52" s="1" t="str">
        <f t="shared" si="87"/>
        <v>000000</v>
      </c>
      <c r="BE52" s="1" t="str">
        <f t="shared" si="88"/>
        <v>000000</v>
      </c>
      <c r="BF52" s="1" t="str">
        <f t="shared" si="89"/>
        <v>B</v>
      </c>
      <c r="BG52" s="1" t="str">
        <f t="shared" si="82"/>
        <v/>
      </c>
      <c r="BH52" s="1">
        <f t="shared" si="51"/>
        <v>0</v>
      </c>
      <c r="BI52" s="1" t="str">
        <f t="shared" si="83"/>
        <v/>
      </c>
      <c r="BJ52" s="1">
        <f t="shared" si="52"/>
        <v>0</v>
      </c>
      <c r="BK52" s="1" t="str">
        <f t="shared" si="84"/>
        <v/>
      </c>
      <c r="BL52" s="1">
        <f t="shared" si="53"/>
        <v>0</v>
      </c>
      <c r="BM52" s="1" t="str">
        <f t="shared" si="54"/>
        <v>0</v>
      </c>
      <c r="BN52" s="1" t="str">
        <f t="shared" si="55"/>
        <v>0</v>
      </c>
      <c r="BO52" s="1" t="str">
        <f t="shared" si="56"/>
        <v>0</v>
      </c>
      <c r="BR52" s="1">
        <f>General!A50</f>
        <v>0</v>
      </c>
      <c r="BS52" s="1">
        <f>General!B50</f>
        <v>0</v>
      </c>
      <c r="BT52" s="1" t="str">
        <f>General!C50</f>
        <v/>
      </c>
      <c r="BU52" s="1">
        <f>General!D50</f>
        <v>0</v>
      </c>
      <c r="BW52" s="1" t="str">
        <f>General!F50</f>
        <v>WLLWW</v>
      </c>
      <c r="BX52" s="1">
        <f>General!G50</f>
        <v>3</v>
      </c>
    </row>
    <row r="53" spans="1:76" ht="15.75" thickBot="1">
      <c r="A53" s="1">
        <v>44</v>
      </c>
      <c r="B53" s="9" t="str">
        <f t="shared" si="65"/>
        <v/>
      </c>
      <c r="C53" s="93" t="str">
        <f t="shared" si="1"/>
        <v/>
      </c>
      <c r="D53" s="88" t="str">
        <f t="shared" si="36"/>
        <v/>
      </c>
      <c r="E53" s="89" t="str">
        <f t="shared" si="37"/>
        <v/>
      </c>
      <c r="F53" s="8" t="str">
        <f t="shared" si="66"/>
        <v/>
      </c>
      <c r="H53" s="96" t="str">
        <f t="shared" si="2"/>
        <v/>
      </c>
      <c r="I53" s="88" t="str">
        <f t="shared" si="38"/>
        <v/>
      </c>
      <c r="J53" s="89" t="str">
        <f t="shared" si="39"/>
        <v/>
      </c>
      <c r="K53" s="8" t="str">
        <f t="shared" si="40"/>
        <v/>
      </c>
      <c r="L53" s="54"/>
      <c r="M53" s="17" t="str">
        <f>IF('Hedging Dashboard'!AH53="","",'Hedging Dashboard'!AH53)</f>
        <v/>
      </c>
      <c r="O53" s="9" t="str">
        <f t="shared" si="3"/>
        <v/>
      </c>
      <c r="P53" s="88" t="str">
        <f t="shared" si="41"/>
        <v/>
      </c>
      <c r="Q53" s="89" t="str">
        <f t="shared" si="42"/>
        <v/>
      </c>
      <c r="R53" s="4" t="str">
        <f t="shared" si="43"/>
        <v/>
      </c>
      <c r="S53" s="4" t="str">
        <f t="shared" si="44"/>
        <v/>
      </c>
      <c r="T53" s="112" t="str">
        <f t="shared" si="45"/>
        <v/>
      </c>
      <c r="U53" s="4" t="str">
        <f>IF(M53="","",IF(B53="NB",U52,IF(T53="",SUM($T$5:$T53)+S53,SUM($T$5:$T53))))</f>
        <v/>
      </c>
      <c r="V53" s="100" t="str">
        <f t="shared" si="63"/>
        <v/>
      </c>
      <c r="W53" s="74" t="e">
        <f t="shared" si="67"/>
        <v>#VALUE!</v>
      </c>
      <c r="X53" s="76" t="str">
        <f t="shared" si="68"/>
        <v/>
      </c>
      <c r="Y53" s="9" t="str">
        <f t="shared" si="6"/>
        <v>B</v>
      </c>
      <c r="Z53" s="4" t="str">
        <f t="shared" si="7"/>
        <v>T</v>
      </c>
      <c r="AA53" s="4" t="str">
        <f t="shared" si="8"/>
        <v>B</v>
      </c>
      <c r="AB53" s="4" t="str">
        <f t="shared" si="57"/>
        <v/>
      </c>
      <c r="AC53" s="4" t="str">
        <f t="shared" si="58"/>
        <v/>
      </c>
      <c r="AD53" s="4" t="str">
        <f t="shared" si="59"/>
        <v/>
      </c>
      <c r="AE53" s="1" t="str">
        <f t="shared" si="69"/>
        <v/>
      </c>
      <c r="AF53" s="1" t="str">
        <f t="shared" si="70"/>
        <v/>
      </c>
      <c r="AG53" s="1" t="str">
        <f t="shared" si="71"/>
        <v/>
      </c>
      <c r="AH53" s="1" t="str">
        <f t="shared" si="72"/>
        <v/>
      </c>
      <c r="AI53" s="1" t="str">
        <f t="shared" si="73"/>
        <v/>
      </c>
      <c r="AJ53" s="1" t="str">
        <f t="shared" si="74"/>
        <v/>
      </c>
      <c r="AK53" s="1">
        <f t="shared" si="46"/>
        <v>0</v>
      </c>
      <c r="AL53" s="1">
        <f t="shared" si="47"/>
        <v>0</v>
      </c>
      <c r="AM53" s="1" t="str">
        <f t="shared" si="64"/>
        <v/>
      </c>
      <c r="AN53" s="1">
        <f t="shared" si="75"/>
        <v>0</v>
      </c>
      <c r="AO53" s="1" t="str">
        <f t="shared" si="60"/>
        <v/>
      </c>
      <c r="AP53" s="1" t="str">
        <f t="shared" si="22"/>
        <v>N</v>
      </c>
      <c r="AQ53" s="1" t="str">
        <f t="shared" si="23"/>
        <v>N</v>
      </c>
      <c r="AR53" s="1" t="str">
        <f t="shared" si="24"/>
        <v>N</v>
      </c>
      <c r="AS53" s="1" t="str">
        <f t="shared" si="76"/>
        <v/>
      </c>
      <c r="AT53" s="15" t="str">
        <f t="shared" si="26"/>
        <v/>
      </c>
      <c r="AU53" s="1" t="str">
        <f t="shared" si="77"/>
        <v/>
      </c>
      <c r="AV53" s="1" t="str">
        <f t="shared" si="78"/>
        <v/>
      </c>
      <c r="AW53" s="1" t="str">
        <f t="shared" si="79"/>
        <v/>
      </c>
      <c r="AX53" s="1" t="str">
        <f t="shared" si="80"/>
        <v/>
      </c>
      <c r="AY53" s="1" t="str">
        <f t="shared" si="81"/>
        <v/>
      </c>
      <c r="AZ53" s="1" t="str">
        <f>IF('Hedging Dashboard'!AH53="P",IF(AZ52="",1,AZ52+1),"")</f>
        <v/>
      </c>
      <c r="BA53" s="1" t="str">
        <f>IF('Hedging Dashboard'!AH53="B",IF(BA52="",1,BA52+1),"")</f>
        <v/>
      </c>
      <c r="BB53" s="1" t="str">
        <f t="shared" si="85"/>
        <v>00000</v>
      </c>
      <c r="BC53" s="1" t="str">
        <f t="shared" si="86"/>
        <v>00000</v>
      </c>
      <c r="BD53" s="1" t="str">
        <f t="shared" si="87"/>
        <v>000000</v>
      </c>
      <c r="BE53" s="1" t="str">
        <f t="shared" si="88"/>
        <v>000000</v>
      </c>
      <c r="BF53" s="1" t="str">
        <f t="shared" si="89"/>
        <v>B</v>
      </c>
      <c r="BG53" s="1" t="str">
        <f t="shared" si="82"/>
        <v/>
      </c>
      <c r="BH53" s="1">
        <f t="shared" si="51"/>
        <v>0</v>
      </c>
      <c r="BI53" s="1" t="str">
        <f t="shared" si="83"/>
        <v/>
      </c>
      <c r="BJ53" s="1">
        <f t="shared" si="52"/>
        <v>0</v>
      </c>
      <c r="BK53" s="1" t="str">
        <f t="shared" si="84"/>
        <v/>
      </c>
      <c r="BL53" s="1">
        <f t="shared" si="53"/>
        <v>0</v>
      </c>
      <c r="BM53" s="1" t="str">
        <f t="shared" si="54"/>
        <v>0</v>
      </c>
      <c r="BN53" s="1" t="str">
        <f t="shared" si="55"/>
        <v>0</v>
      </c>
      <c r="BO53" s="1" t="str">
        <f t="shared" si="56"/>
        <v>0</v>
      </c>
      <c r="BR53" s="1">
        <f>General!A51</f>
        <v>0</v>
      </c>
      <c r="BS53" s="1">
        <f>General!B51</f>
        <v>0</v>
      </c>
      <c r="BT53" s="1" t="str">
        <f>General!C51</f>
        <v/>
      </c>
      <c r="BU53" s="1">
        <f>General!D51</f>
        <v>0</v>
      </c>
      <c r="BW53" s="1" t="str">
        <f>General!F51</f>
        <v>WLWLL</v>
      </c>
      <c r="BX53" s="1">
        <f>General!G51</f>
        <v>-3</v>
      </c>
    </row>
    <row r="54" spans="1:76" ht="15.75" thickBot="1">
      <c r="A54" s="1">
        <v>45</v>
      </c>
      <c r="B54" s="77" t="str">
        <f t="shared" si="65"/>
        <v/>
      </c>
      <c r="C54" s="94" t="str">
        <f t="shared" si="1"/>
        <v/>
      </c>
      <c r="D54" s="90" t="str">
        <f t="shared" si="36"/>
        <v/>
      </c>
      <c r="E54" s="91" t="str">
        <f t="shared" si="37"/>
        <v/>
      </c>
      <c r="F54" s="10" t="str">
        <f t="shared" si="66"/>
        <v/>
      </c>
      <c r="H54" s="97" t="str">
        <f t="shared" si="2"/>
        <v/>
      </c>
      <c r="I54" s="90" t="str">
        <f t="shared" si="38"/>
        <v/>
      </c>
      <c r="J54" s="91" t="str">
        <f t="shared" si="39"/>
        <v/>
      </c>
      <c r="K54" s="10" t="str">
        <f t="shared" si="40"/>
        <v/>
      </c>
      <c r="L54" s="54"/>
      <c r="M54" s="18" t="str">
        <f>IF('Hedging Dashboard'!AH54="","",'Hedging Dashboard'!AH54)</f>
        <v/>
      </c>
      <c r="O54" s="77" t="str">
        <f t="shared" si="3"/>
        <v/>
      </c>
      <c r="P54" s="90" t="str">
        <f t="shared" si="41"/>
        <v/>
      </c>
      <c r="Q54" s="91" t="str">
        <f t="shared" si="42"/>
        <v/>
      </c>
      <c r="R54" s="5" t="str">
        <f t="shared" si="43"/>
        <v/>
      </c>
      <c r="S54" s="5" t="str">
        <f t="shared" si="44"/>
        <v/>
      </c>
      <c r="T54" s="113" t="str">
        <f t="shared" si="45"/>
        <v/>
      </c>
      <c r="U54" s="5" t="str">
        <f>IF(M54="","",IF(B54="NB",U53,IF(T54="",SUM($T$5:$T54)+S54,SUM($T$5:$T54))))</f>
        <v/>
      </c>
      <c r="V54" s="101" t="str">
        <f t="shared" si="63"/>
        <v/>
      </c>
      <c r="W54" s="74" t="e">
        <f t="shared" si="67"/>
        <v>#VALUE!</v>
      </c>
      <c r="X54" s="76" t="str">
        <f t="shared" si="68"/>
        <v/>
      </c>
      <c r="Y54" s="9" t="str">
        <f t="shared" si="6"/>
        <v>B</v>
      </c>
      <c r="Z54" s="4" t="str">
        <f t="shared" si="7"/>
        <v>T</v>
      </c>
      <c r="AA54" s="4" t="str">
        <f t="shared" si="8"/>
        <v>B</v>
      </c>
      <c r="AB54" s="4" t="str">
        <f t="shared" si="57"/>
        <v/>
      </c>
      <c r="AC54" s="4" t="str">
        <f t="shared" si="58"/>
        <v/>
      </c>
      <c r="AD54" s="4" t="str">
        <f t="shared" si="59"/>
        <v/>
      </c>
      <c r="AE54" s="1" t="str">
        <f t="shared" si="69"/>
        <v/>
      </c>
      <c r="AF54" s="1" t="str">
        <f t="shared" si="70"/>
        <v/>
      </c>
      <c r="AG54" s="1" t="str">
        <f t="shared" si="71"/>
        <v/>
      </c>
      <c r="AH54" s="1" t="str">
        <f t="shared" si="72"/>
        <v/>
      </c>
      <c r="AI54" s="1" t="str">
        <f t="shared" si="73"/>
        <v/>
      </c>
      <c r="AJ54" s="1" t="str">
        <f t="shared" si="74"/>
        <v/>
      </c>
      <c r="AK54" s="1">
        <f t="shared" si="46"/>
        <v>0</v>
      </c>
      <c r="AL54" s="1">
        <f t="shared" si="47"/>
        <v>0</v>
      </c>
      <c r="AM54" s="1" t="str">
        <f t="shared" si="64"/>
        <v/>
      </c>
      <c r="AN54" s="1">
        <f t="shared" si="75"/>
        <v>0</v>
      </c>
      <c r="AO54" s="1" t="str">
        <f t="shared" si="60"/>
        <v/>
      </c>
      <c r="AP54" s="1" t="str">
        <f t="shared" si="22"/>
        <v>N</v>
      </c>
      <c r="AQ54" s="1" t="str">
        <f t="shared" si="23"/>
        <v>N</v>
      </c>
      <c r="AR54" s="1" t="str">
        <f t="shared" si="24"/>
        <v>N</v>
      </c>
      <c r="AS54" s="1" t="str">
        <f t="shared" si="76"/>
        <v/>
      </c>
      <c r="AT54" s="15" t="str">
        <f t="shared" si="26"/>
        <v/>
      </c>
      <c r="AU54" s="1" t="str">
        <f t="shared" si="77"/>
        <v/>
      </c>
      <c r="AV54" s="1" t="str">
        <f t="shared" si="78"/>
        <v/>
      </c>
      <c r="AW54" s="1" t="str">
        <f t="shared" si="79"/>
        <v/>
      </c>
      <c r="AX54" s="1" t="str">
        <f t="shared" si="80"/>
        <v/>
      </c>
      <c r="AY54" s="1" t="str">
        <f t="shared" si="81"/>
        <v/>
      </c>
      <c r="AZ54" s="1" t="str">
        <f>IF('Hedging Dashboard'!AH54="P",IF(AZ53="",1,AZ53+1),"")</f>
        <v/>
      </c>
      <c r="BA54" s="1" t="str">
        <f>IF('Hedging Dashboard'!AH54="B",IF(BA53="",1,BA53+1),"")</f>
        <v/>
      </c>
      <c r="BB54" s="1" t="str">
        <f t="shared" si="85"/>
        <v>00000</v>
      </c>
      <c r="BC54" s="1" t="str">
        <f t="shared" si="86"/>
        <v>00000</v>
      </c>
      <c r="BD54" s="1" t="str">
        <f t="shared" si="87"/>
        <v>000000</v>
      </c>
      <c r="BE54" s="1" t="str">
        <f t="shared" si="88"/>
        <v>000000</v>
      </c>
      <c r="BF54" s="1" t="str">
        <f t="shared" si="89"/>
        <v>B</v>
      </c>
      <c r="BG54" s="1" t="str">
        <f t="shared" si="82"/>
        <v/>
      </c>
      <c r="BH54" s="1">
        <f t="shared" si="51"/>
        <v>0</v>
      </c>
      <c r="BI54" s="1" t="str">
        <f t="shared" si="83"/>
        <v/>
      </c>
      <c r="BJ54" s="1">
        <f t="shared" si="52"/>
        <v>0</v>
      </c>
      <c r="BK54" s="1" t="str">
        <f t="shared" si="84"/>
        <v/>
      </c>
      <c r="BL54" s="1">
        <f t="shared" si="53"/>
        <v>0</v>
      </c>
      <c r="BM54" s="1" t="str">
        <f t="shared" si="54"/>
        <v>0</v>
      </c>
      <c r="BN54" s="1" t="str">
        <f t="shared" si="55"/>
        <v>0</v>
      </c>
      <c r="BO54" s="1" t="str">
        <f t="shared" si="56"/>
        <v>0</v>
      </c>
      <c r="BR54" s="1">
        <f>General!A52</f>
        <v>0</v>
      </c>
      <c r="BS54" s="1">
        <f>General!B52</f>
        <v>0</v>
      </c>
      <c r="BT54" s="1" t="str">
        <f>General!C52</f>
        <v/>
      </c>
      <c r="BU54" s="1">
        <f>General!D52</f>
        <v>0</v>
      </c>
      <c r="BW54" s="1" t="str">
        <f>General!F52</f>
        <v>WLWLW</v>
      </c>
      <c r="BX54" s="1">
        <f>General!G52</f>
        <v>1</v>
      </c>
    </row>
    <row r="55" spans="1:76" ht="15.75" thickBot="1">
      <c r="A55" s="1">
        <v>46</v>
      </c>
      <c r="B55" s="12" t="str">
        <f t="shared" si="65"/>
        <v/>
      </c>
      <c r="C55" s="92" t="str">
        <f t="shared" si="1"/>
        <v/>
      </c>
      <c r="D55" s="13" t="str">
        <f t="shared" si="36"/>
        <v/>
      </c>
      <c r="E55" s="45" t="str">
        <f t="shared" si="37"/>
        <v/>
      </c>
      <c r="F55" s="14" t="str">
        <f t="shared" si="66"/>
        <v/>
      </c>
      <c r="H55" s="95" t="str">
        <f t="shared" si="2"/>
        <v/>
      </c>
      <c r="I55" s="13" t="str">
        <f t="shared" si="38"/>
        <v/>
      </c>
      <c r="J55" s="45" t="str">
        <f t="shared" si="39"/>
        <v/>
      </c>
      <c r="K55" s="14" t="str">
        <f t="shared" si="40"/>
        <v/>
      </c>
      <c r="L55" s="54"/>
      <c r="M55" s="16" t="str">
        <f>IF('Hedging Dashboard'!AH55="","",'Hedging Dashboard'!AH55)</f>
        <v/>
      </c>
      <c r="O55" s="12" t="str">
        <f t="shared" si="3"/>
        <v/>
      </c>
      <c r="P55" s="13" t="str">
        <f t="shared" si="41"/>
        <v/>
      </c>
      <c r="Q55" s="45" t="str">
        <f t="shared" si="42"/>
        <v/>
      </c>
      <c r="R55" s="87" t="str">
        <f t="shared" si="43"/>
        <v/>
      </c>
      <c r="S55" s="87" t="str">
        <f t="shared" si="44"/>
        <v/>
      </c>
      <c r="T55" s="98" t="str">
        <f t="shared" si="45"/>
        <v/>
      </c>
      <c r="U55" s="87" t="str">
        <f>IF(M55="","",IF(B55="NB",U54,IF(T55="",SUM($T$5:$T55)+S55,SUM($T$5:$T55))))</f>
        <v/>
      </c>
      <c r="V55" s="99" t="str">
        <f t="shared" si="63"/>
        <v/>
      </c>
      <c r="W55" s="74" t="e">
        <f t="shared" si="67"/>
        <v>#VALUE!</v>
      </c>
      <c r="X55" s="76" t="str">
        <f t="shared" si="68"/>
        <v/>
      </c>
      <c r="Y55" s="9" t="str">
        <f t="shared" si="6"/>
        <v>B</v>
      </c>
      <c r="Z55" s="4" t="str">
        <f t="shared" si="7"/>
        <v>T</v>
      </c>
      <c r="AA55" s="4" t="str">
        <f t="shared" si="8"/>
        <v>B</v>
      </c>
      <c r="AB55" s="4" t="str">
        <f t="shared" si="57"/>
        <v/>
      </c>
      <c r="AC55" s="4" t="str">
        <f t="shared" si="58"/>
        <v/>
      </c>
      <c r="AD55" s="4" t="str">
        <f t="shared" si="59"/>
        <v/>
      </c>
      <c r="AE55" s="1" t="str">
        <f t="shared" si="69"/>
        <v/>
      </c>
      <c r="AF55" s="1" t="str">
        <f t="shared" si="70"/>
        <v/>
      </c>
      <c r="AG55" s="1" t="str">
        <f t="shared" si="71"/>
        <v/>
      </c>
      <c r="AH55" s="1" t="str">
        <f t="shared" si="72"/>
        <v/>
      </c>
      <c r="AI55" s="1" t="str">
        <f t="shared" si="73"/>
        <v/>
      </c>
      <c r="AJ55" s="1" t="str">
        <f t="shared" si="74"/>
        <v/>
      </c>
      <c r="AK55" s="1">
        <f t="shared" si="46"/>
        <v>0</v>
      </c>
      <c r="AL55" s="1">
        <f t="shared" si="47"/>
        <v>0</v>
      </c>
      <c r="AM55" s="1" t="str">
        <f t="shared" si="64"/>
        <v/>
      </c>
      <c r="AN55" s="1">
        <f t="shared" si="75"/>
        <v>0</v>
      </c>
      <c r="AO55" s="1" t="str">
        <f t="shared" si="60"/>
        <v/>
      </c>
      <c r="AP55" s="1" t="str">
        <f t="shared" si="22"/>
        <v>N</v>
      </c>
      <c r="AQ55" s="1" t="str">
        <f t="shared" si="23"/>
        <v>N</v>
      </c>
      <c r="AR55" s="1" t="str">
        <f t="shared" si="24"/>
        <v>N</v>
      </c>
      <c r="AS55" s="1" t="str">
        <f t="shared" si="76"/>
        <v/>
      </c>
      <c r="AT55" s="15" t="str">
        <f t="shared" si="26"/>
        <v/>
      </c>
      <c r="AU55" s="1" t="str">
        <f t="shared" si="77"/>
        <v/>
      </c>
      <c r="AV55" s="1" t="str">
        <f t="shared" si="78"/>
        <v/>
      </c>
      <c r="AW55" s="1" t="str">
        <f t="shared" si="79"/>
        <v/>
      </c>
      <c r="AX55" s="1" t="str">
        <f t="shared" si="80"/>
        <v/>
      </c>
      <c r="AY55" s="1" t="str">
        <f t="shared" si="81"/>
        <v/>
      </c>
      <c r="AZ55" s="1" t="str">
        <f>IF('Hedging Dashboard'!AH55="P",IF(AZ54="",1,AZ54+1),"")</f>
        <v/>
      </c>
      <c r="BA55" s="1" t="str">
        <f>IF('Hedging Dashboard'!AH55="B",IF(BA54="",1,BA54+1),"")</f>
        <v/>
      </c>
      <c r="BB55" s="1" t="str">
        <f t="shared" si="85"/>
        <v>00000</v>
      </c>
      <c r="BC55" s="1" t="str">
        <f t="shared" si="86"/>
        <v>00000</v>
      </c>
      <c r="BD55" s="1" t="str">
        <f t="shared" si="87"/>
        <v>000000</v>
      </c>
      <c r="BE55" s="1" t="str">
        <f t="shared" si="88"/>
        <v>000000</v>
      </c>
      <c r="BF55" s="1" t="str">
        <f t="shared" si="89"/>
        <v>B</v>
      </c>
      <c r="BG55" s="1" t="str">
        <f t="shared" si="82"/>
        <v/>
      </c>
      <c r="BH55" s="1">
        <f t="shared" si="51"/>
        <v>0</v>
      </c>
      <c r="BI55" s="1" t="str">
        <f t="shared" si="83"/>
        <v/>
      </c>
      <c r="BJ55" s="1">
        <f t="shared" si="52"/>
        <v>0</v>
      </c>
      <c r="BK55" s="1" t="str">
        <f t="shared" si="84"/>
        <v/>
      </c>
      <c r="BL55" s="1">
        <f t="shared" si="53"/>
        <v>0</v>
      </c>
      <c r="BM55" s="1" t="str">
        <f t="shared" si="54"/>
        <v>0</v>
      </c>
      <c r="BN55" s="1" t="str">
        <f t="shared" si="55"/>
        <v>0</v>
      </c>
      <c r="BO55" s="1" t="str">
        <f t="shared" si="56"/>
        <v>0</v>
      </c>
      <c r="BR55" s="1">
        <f>General!A53</f>
        <v>0</v>
      </c>
      <c r="BS55" s="1">
        <f>General!B53</f>
        <v>0</v>
      </c>
      <c r="BT55" s="1" t="str">
        <f>General!C53</f>
        <v/>
      </c>
      <c r="BU55" s="1">
        <f>General!D53</f>
        <v>0</v>
      </c>
      <c r="BW55" s="1" t="str">
        <f>General!F53</f>
        <v>WLWWL</v>
      </c>
      <c r="BX55" s="1">
        <f>General!G53</f>
        <v>-1</v>
      </c>
    </row>
    <row r="56" spans="1:76" ht="15.75" thickBot="1">
      <c r="A56" s="1">
        <v>47</v>
      </c>
      <c r="B56" s="9" t="str">
        <f t="shared" si="65"/>
        <v/>
      </c>
      <c r="C56" s="93" t="str">
        <f t="shared" si="1"/>
        <v/>
      </c>
      <c r="D56" s="88" t="str">
        <f t="shared" si="36"/>
        <v/>
      </c>
      <c r="E56" s="89" t="str">
        <f t="shared" si="37"/>
        <v/>
      </c>
      <c r="F56" s="8" t="str">
        <f t="shared" si="66"/>
        <v/>
      </c>
      <c r="H56" s="96" t="str">
        <f t="shared" si="2"/>
        <v/>
      </c>
      <c r="I56" s="88" t="str">
        <f t="shared" si="38"/>
        <v/>
      </c>
      <c r="J56" s="89" t="str">
        <f t="shared" si="39"/>
        <v/>
      </c>
      <c r="K56" s="8" t="str">
        <f t="shared" si="40"/>
        <v/>
      </c>
      <c r="L56" s="54"/>
      <c r="M56" s="17" t="str">
        <f>IF('Hedging Dashboard'!AH56="","",'Hedging Dashboard'!AH56)</f>
        <v/>
      </c>
      <c r="O56" s="9" t="str">
        <f t="shared" si="3"/>
        <v/>
      </c>
      <c r="P56" s="88" t="str">
        <f t="shared" si="41"/>
        <v/>
      </c>
      <c r="Q56" s="89" t="str">
        <f t="shared" si="42"/>
        <v/>
      </c>
      <c r="R56" s="4" t="str">
        <f t="shared" si="43"/>
        <v/>
      </c>
      <c r="S56" s="4" t="str">
        <f t="shared" si="44"/>
        <v/>
      </c>
      <c r="T56" s="112" t="str">
        <f t="shared" si="45"/>
        <v/>
      </c>
      <c r="U56" s="4" t="str">
        <f>IF(M56="","",IF(B56="NB",U55,IF(T56="",SUM($T$5:$T56)+S56,SUM($T$5:$T56))))</f>
        <v/>
      </c>
      <c r="V56" s="100" t="str">
        <f t="shared" si="63"/>
        <v/>
      </c>
      <c r="W56" s="74" t="e">
        <f t="shared" si="67"/>
        <v>#VALUE!</v>
      </c>
      <c r="X56" s="76" t="str">
        <f t="shared" si="68"/>
        <v/>
      </c>
      <c r="Y56" s="9" t="str">
        <f t="shared" si="6"/>
        <v>B</v>
      </c>
      <c r="Z56" s="4" t="str">
        <f t="shared" si="7"/>
        <v>T</v>
      </c>
      <c r="AA56" s="4" t="str">
        <f t="shared" si="8"/>
        <v>B</v>
      </c>
      <c r="AB56" s="4" t="str">
        <f t="shared" si="57"/>
        <v/>
      </c>
      <c r="AC56" s="4" t="str">
        <f t="shared" si="58"/>
        <v/>
      </c>
      <c r="AD56" s="4" t="str">
        <f t="shared" si="59"/>
        <v/>
      </c>
      <c r="AE56" s="1" t="str">
        <f t="shared" si="69"/>
        <v/>
      </c>
      <c r="AF56" s="1" t="str">
        <f t="shared" si="70"/>
        <v/>
      </c>
      <c r="AG56" s="1" t="str">
        <f t="shared" si="71"/>
        <v/>
      </c>
      <c r="AH56" s="1" t="str">
        <f t="shared" si="72"/>
        <v/>
      </c>
      <c r="AI56" s="1" t="str">
        <f t="shared" si="73"/>
        <v/>
      </c>
      <c r="AJ56" s="1" t="str">
        <f t="shared" si="74"/>
        <v/>
      </c>
      <c r="AK56" s="1">
        <f t="shared" si="46"/>
        <v>0</v>
      </c>
      <c r="AL56" s="1">
        <f t="shared" si="47"/>
        <v>0</v>
      </c>
      <c r="AM56" s="1" t="str">
        <f t="shared" si="64"/>
        <v/>
      </c>
      <c r="AN56" s="1">
        <f t="shared" si="75"/>
        <v>0</v>
      </c>
      <c r="AO56" s="1" t="str">
        <f t="shared" si="60"/>
        <v/>
      </c>
      <c r="AP56" s="1" t="str">
        <f t="shared" si="22"/>
        <v>N</v>
      </c>
      <c r="AQ56" s="1" t="str">
        <f t="shared" si="23"/>
        <v>N</v>
      </c>
      <c r="AR56" s="1" t="str">
        <f t="shared" si="24"/>
        <v>N</v>
      </c>
      <c r="AS56" s="1" t="str">
        <f t="shared" si="76"/>
        <v/>
      </c>
      <c r="AT56" s="15" t="str">
        <f t="shared" si="26"/>
        <v/>
      </c>
      <c r="AU56" s="1" t="str">
        <f t="shared" si="77"/>
        <v/>
      </c>
      <c r="AV56" s="1" t="str">
        <f t="shared" si="78"/>
        <v/>
      </c>
      <c r="AW56" s="1" t="str">
        <f t="shared" si="79"/>
        <v/>
      </c>
      <c r="AX56" s="1" t="str">
        <f t="shared" si="80"/>
        <v/>
      </c>
      <c r="AY56" s="1" t="str">
        <f t="shared" si="81"/>
        <v/>
      </c>
      <c r="AZ56" s="1" t="str">
        <f>IF('Hedging Dashboard'!AH56="P",IF(AZ55="",1,AZ55+1),"")</f>
        <v/>
      </c>
      <c r="BA56" s="1" t="str">
        <f>IF('Hedging Dashboard'!AH56="B",IF(BA55="",1,BA55+1),"")</f>
        <v/>
      </c>
      <c r="BB56" s="1" t="str">
        <f t="shared" si="85"/>
        <v>00000</v>
      </c>
      <c r="BC56" s="1" t="str">
        <f t="shared" si="86"/>
        <v>00000</v>
      </c>
      <c r="BD56" s="1" t="str">
        <f t="shared" si="87"/>
        <v>000000</v>
      </c>
      <c r="BE56" s="1" t="str">
        <f t="shared" si="88"/>
        <v>000000</v>
      </c>
      <c r="BF56" s="1" t="str">
        <f t="shared" si="89"/>
        <v>B</v>
      </c>
      <c r="BG56" s="1" t="str">
        <f t="shared" si="82"/>
        <v/>
      </c>
      <c r="BH56" s="1">
        <f t="shared" si="51"/>
        <v>0</v>
      </c>
      <c r="BI56" s="1" t="str">
        <f t="shared" si="83"/>
        <v/>
      </c>
      <c r="BJ56" s="1">
        <f t="shared" si="52"/>
        <v>0</v>
      </c>
      <c r="BK56" s="1" t="str">
        <f t="shared" si="84"/>
        <v/>
      </c>
      <c r="BL56" s="1">
        <f t="shared" si="53"/>
        <v>0</v>
      </c>
      <c r="BM56" s="1" t="str">
        <f t="shared" si="54"/>
        <v>0</v>
      </c>
      <c r="BN56" s="1" t="str">
        <f t="shared" si="55"/>
        <v>0</v>
      </c>
      <c r="BO56" s="1" t="str">
        <f t="shared" si="56"/>
        <v>0</v>
      </c>
      <c r="BR56" s="1">
        <f>General!A54</f>
        <v>0</v>
      </c>
      <c r="BS56" s="1">
        <f>General!B54</f>
        <v>0</v>
      </c>
      <c r="BT56" s="1" t="str">
        <f>General!C54</f>
        <v/>
      </c>
      <c r="BU56" s="1">
        <f>General!D54</f>
        <v>0</v>
      </c>
      <c r="BW56" s="1" t="str">
        <f>General!F54</f>
        <v>WLWWW</v>
      </c>
      <c r="BX56" s="1">
        <f>General!G54</f>
        <v>6</v>
      </c>
    </row>
    <row r="57" spans="1:76" ht="15.75" thickBot="1">
      <c r="A57" s="1">
        <v>48</v>
      </c>
      <c r="B57" s="9" t="str">
        <f t="shared" si="65"/>
        <v/>
      </c>
      <c r="C57" s="93" t="str">
        <f t="shared" si="1"/>
        <v/>
      </c>
      <c r="D57" s="88" t="str">
        <f t="shared" si="36"/>
        <v/>
      </c>
      <c r="E57" s="89" t="str">
        <f t="shared" si="37"/>
        <v/>
      </c>
      <c r="F57" s="8" t="str">
        <f t="shared" si="66"/>
        <v/>
      </c>
      <c r="H57" s="96" t="str">
        <f t="shared" si="2"/>
        <v/>
      </c>
      <c r="I57" s="88" t="str">
        <f t="shared" si="38"/>
        <v/>
      </c>
      <c r="J57" s="89" t="str">
        <f t="shared" si="39"/>
        <v/>
      </c>
      <c r="K57" s="8" t="str">
        <f t="shared" si="40"/>
        <v/>
      </c>
      <c r="L57" s="54"/>
      <c r="M57" s="17" t="str">
        <f>IF('Hedging Dashboard'!AH57="","",'Hedging Dashboard'!AH57)</f>
        <v/>
      </c>
      <c r="O57" s="9" t="str">
        <f t="shared" si="3"/>
        <v/>
      </c>
      <c r="P57" s="88" t="str">
        <f t="shared" si="41"/>
        <v/>
      </c>
      <c r="Q57" s="89" t="str">
        <f t="shared" si="42"/>
        <v/>
      </c>
      <c r="R57" s="4" t="str">
        <f t="shared" si="43"/>
        <v/>
      </c>
      <c r="S57" s="4" t="str">
        <f t="shared" si="44"/>
        <v/>
      </c>
      <c r="T57" s="112" t="str">
        <f t="shared" si="45"/>
        <v/>
      </c>
      <c r="U57" s="4" t="str">
        <f>IF(M57="","",IF(B57="NB",U56,IF(T57="",SUM($T$5:$T57)+S57,SUM($T$5:$T57))))</f>
        <v/>
      </c>
      <c r="V57" s="100" t="str">
        <f t="shared" si="63"/>
        <v/>
      </c>
      <c r="W57" s="74" t="e">
        <f t="shared" si="67"/>
        <v>#VALUE!</v>
      </c>
      <c r="X57" s="76" t="str">
        <f t="shared" si="68"/>
        <v/>
      </c>
      <c r="Y57" s="9" t="str">
        <f t="shared" si="6"/>
        <v>B</v>
      </c>
      <c r="Z57" s="4" t="str">
        <f t="shared" si="7"/>
        <v>T</v>
      </c>
      <c r="AA57" s="4" t="str">
        <f t="shared" si="8"/>
        <v>B</v>
      </c>
      <c r="AB57" s="4" t="str">
        <f t="shared" si="57"/>
        <v/>
      </c>
      <c r="AC57" s="4" t="str">
        <f t="shared" si="58"/>
        <v/>
      </c>
      <c r="AD57" s="4" t="str">
        <f t="shared" si="59"/>
        <v/>
      </c>
      <c r="AE57" s="1" t="str">
        <f t="shared" si="69"/>
        <v/>
      </c>
      <c r="AF57" s="1" t="str">
        <f t="shared" si="70"/>
        <v/>
      </c>
      <c r="AG57" s="1" t="str">
        <f t="shared" si="71"/>
        <v/>
      </c>
      <c r="AH57" s="1" t="str">
        <f t="shared" si="72"/>
        <v/>
      </c>
      <c r="AI57" s="1" t="str">
        <f t="shared" si="73"/>
        <v/>
      </c>
      <c r="AJ57" s="1" t="str">
        <f t="shared" si="74"/>
        <v/>
      </c>
      <c r="AK57" s="1">
        <f t="shared" si="46"/>
        <v>0</v>
      </c>
      <c r="AL57" s="1">
        <f t="shared" si="47"/>
        <v>0</v>
      </c>
      <c r="AM57" s="1" t="str">
        <f t="shared" si="64"/>
        <v/>
      </c>
      <c r="AN57" s="1">
        <f t="shared" si="75"/>
        <v>0</v>
      </c>
      <c r="AO57" s="1" t="str">
        <f t="shared" si="60"/>
        <v/>
      </c>
      <c r="AP57" s="1" t="str">
        <f t="shared" si="22"/>
        <v>N</v>
      </c>
      <c r="AQ57" s="1" t="str">
        <f t="shared" si="23"/>
        <v>N</v>
      </c>
      <c r="AR57" s="1" t="str">
        <f t="shared" si="24"/>
        <v>N</v>
      </c>
      <c r="AS57" s="1" t="str">
        <f t="shared" si="76"/>
        <v/>
      </c>
      <c r="AT57" s="15" t="str">
        <f t="shared" si="26"/>
        <v/>
      </c>
      <c r="AU57" s="1" t="str">
        <f t="shared" si="77"/>
        <v/>
      </c>
      <c r="AV57" s="1" t="str">
        <f t="shared" si="78"/>
        <v/>
      </c>
      <c r="AW57" s="1" t="str">
        <f t="shared" si="79"/>
        <v/>
      </c>
      <c r="AX57" s="1" t="str">
        <f t="shared" si="80"/>
        <v/>
      </c>
      <c r="AY57" s="1" t="str">
        <f t="shared" si="81"/>
        <v/>
      </c>
      <c r="AZ57" s="1" t="str">
        <f>IF('Hedging Dashboard'!AH57="P",IF(AZ56="",1,AZ56+1),"")</f>
        <v/>
      </c>
      <c r="BA57" s="1" t="str">
        <f>IF('Hedging Dashboard'!AH57="B",IF(BA56="",1,BA56+1),"")</f>
        <v/>
      </c>
      <c r="BB57" s="1" t="str">
        <f t="shared" si="85"/>
        <v>00000</v>
      </c>
      <c r="BC57" s="1" t="str">
        <f t="shared" si="86"/>
        <v>00000</v>
      </c>
      <c r="BD57" s="1" t="str">
        <f t="shared" si="87"/>
        <v>000000</v>
      </c>
      <c r="BE57" s="1" t="str">
        <f t="shared" si="88"/>
        <v>000000</v>
      </c>
      <c r="BF57" s="1" t="str">
        <f t="shared" si="89"/>
        <v>B</v>
      </c>
      <c r="BG57" s="1" t="str">
        <f t="shared" si="82"/>
        <v/>
      </c>
      <c r="BH57" s="1">
        <f t="shared" si="51"/>
        <v>0</v>
      </c>
      <c r="BI57" s="1" t="str">
        <f t="shared" si="83"/>
        <v/>
      </c>
      <c r="BJ57" s="1">
        <f t="shared" si="52"/>
        <v>0</v>
      </c>
      <c r="BK57" s="1" t="str">
        <f t="shared" si="84"/>
        <v/>
      </c>
      <c r="BL57" s="1">
        <f t="shared" si="53"/>
        <v>0</v>
      </c>
      <c r="BM57" s="1" t="str">
        <f t="shared" si="54"/>
        <v>0</v>
      </c>
      <c r="BN57" s="1" t="str">
        <f t="shared" si="55"/>
        <v>0</v>
      </c>
      <c r="BO57" s="1" t="str">
        <f t="shared" si="56"/>
        <v>0</v>
      </c>
      <c r="BR57" s="1">
        <f>General!A55</f>
        <v>0</v>
      </c>
      <c r="BS57" s="1">
        <f>General!B55</f>
        <v>0</v>
      </c>
      <c r="BT57" s="1" t="str">
        <f>General!C55</f>
        <v/>
      </c>
      <c r="BU57" s="1">
        <f>General!D55</f>
        <v>0</v>
      </c>
      <c r="BW57" s="1" t="str">
        <f>General!F55</f>
        <v>WWLLL</v>
      </c>
      <c r="BX57" s="1">
        <f>General!G55</f>
        <v>-6</v>
      </c>
    </row>
    <row r="58" spans="1:76" ht="15.75" thickBot="1">
      <c r="A58" s="1">
        <v>49</v>
      </c>
      <c r="B58" s="9" t="str">
        <f t="shared" si="65"/>
        <v/>
      </c>
      <c r="C58" s="93" t="str">
        <f t="shared" si="1"/>
        <v/>
      </c>
      <c r="D58" s="88" t="str">
        <f t="shared" si="36"/>
        <v/>
      </c>
      <c r="E58" s="89" t="str">
        <f t="shared" si="37"/>
        <v/>
      </c>
      <c r="F58" s="8" t="str">
        <f t="shared" si="66"/>
        <v/>
      </c>
      <c r="H58" s="96" t="str">
        <f t="shared" si="2"/>
        <v/>
      </c>
      <c r="I58" s="88" t="str">
        <f t="shared" si="38"/>
        <v/>
      </c>
      <c r="J58" s="89" t="str">
        <f t="shared" si="39"/>
        <v/>
      </c>
      <c r="K58" s="8" t="str">
        <f t="shared" si="40"/>
        <v/>
      </c>
      <c r="L58" s="54"/>
      <c r="M58" s="17" t="str">
        <f>IF('Hedging Dashboard'!AH58="","",'Hedging Dashboard'!AH58)</f>
        <v/>
      </c>
      <c r="O58" s="9" t="str">
        <f t="shared" si="3"/>
        <v/>
      </c>
      <c r="P58" s="88" t="str">
        <f t="shared" si="41"/>
        <v/>
      </c>
      <c r="Q58" s="89" t="str">
        <f t="shared" si="42"/>
        <v/>
      </c>
      <c r="R58" s="4" t="str">
        <f t="shared" si="43"/>
        <v/>
      </c>
      <c r="S58" s="4" t="str">
        <f t="shared" si="44"/>
        <v/>
      </c>
      <c r="T58" s="112" t="str">
        <f t="shared" si="45"/>
        <v/>
      </c>
      <c r="U58" s="4" t="str">
        <f>IF(M58="","",IF(B58="NB",U57,IF(T58="",SUM($T$5:$T58)+S58,SUM($T$5:$T58))))</f>
        <v/>
      </c>
      <c r="V58" s="100" t="str">
        <f t="shared" si="63"/>
        <v/>
      </c>
      <c r="W58" s="74" t="e">
        <f t="shared" si="67"/>
        <v>#VALUE!</v>
      </c>
      <c r="X58" s="76" t="str">
        <f t="shared" si="68"/>
        <v/>
      </c>
      <c r="Y58" s="9" t="str">
        <f t="shared" si="6"/>
        <v>B</v>
      </c>
      <c r="Z58" s="4" t="str">
        <f t="shared" si="7"/>
        <v>T</v>
      </c>
      <c r="AA58" s="4" t="str">
        <f t="shared" si="8"/>
        <v>B</v>
      </c>
      <c r="AB58" s="4" t="str">
        <f t="shared" si="57"/>
        <v/>
      </c>
      <c r="AC58" s="4" t="str">
        <f t="shared" si="58"/>
        <v/>
      </c>
      <c r="AD58" s="4" t="str">
        <f t="shared" si="59"/>
        <v/>
      </c>
      <c r="AE58" s="1" t="str">
        <f t="shared" si="69"/>
        <v/>
      </c>
      <c r="AF58" s="1" t="str">
        <f t="shared" si="70"/>
        <v/>
      </c>
      <c r="AG58" s="1" t="str">
        <f t="shared" si="71"/>
        <v/>
      </c>
      <c r="AH58" s="1" t="str">
        <f t="shared" si="72"/>
        <v/>
      </c>
      <c r="AI58" s="1" t="str">
        <f t="shared" si="73"/>
        <v/>
      </c>
      <c r="AJ58" s="1" t="str">
        <f t="shared" si="74"/>
        <v/>
      </c>
      <c r="AK58" s="1">
        <f t="shared" si="46"/>
        <v>0</v>
      </c>
      <c r="AL58" s="1">
        <f t="shared" si="47"/>
        <v>0</v>
      </c>
      <c r="AM58" s="1" t="str">
        <f t="shared" si="64"/>
        <v/>
      </c>
      <c r="AN58" s="1">
        <f t="shared" si="75"/>
        <v>0</v>
      </c>
      <c r="AO58" s="1" t="str">
        <f t="shared" si="60"/>
        <v/>
      </c>
      <c r="AP58" s="1" t="str">
        <f t="shared" si="22"/>
        <v>N</v>
      </c>
      <c r="AQ58" s="1" t="str">
        <f t="shared" si="23"/>
        <v>N</v>
      </c>
      <c r="AR58" s="1" t="str">
        <f t="shared" si="24"/>
        <v>N</v>
      </c>
      <c r="AS58" s="1" t="str">
        <f t="shared" si="76"/>
        <v/>
      </c>
      <c r="AT58" s="15" t="str">
        <f t="shared" si="26"/>
        <v/>
      </c>
      <c r="AU58" s="1" t="str">
        <f t="shared" si="77"/>
        <v/>
      </c>
      <c r="AV58" s="1" t="str">
        <f t="shared" si="78"/>
        <v/>
      </c>
      <c r="AW58" s="1" t="str">
        <f t="shared" si="79"/>
        <v/>
      </c>
      <c r="AX58" s="1" t="str">
        <f t="shared" si="80"/>
        <v/>
      </c>
      <c r="AY58" s="1" t="str">
        <f t="shared" si="81"/>
        <v/>
      </c>
      <c r="AZ58" s="1" t="str">
        <f>IF('Hedging Dashboard'!AH58="P",IF(AZ57="",1,AZ57+1),"")</f>
        <v/>
      </c>
      <c r="BA58" s="1" t="str">
        <f>IF('Hedging Dashboard'!AH58="B",IF(BA57="",1,BA57+1),"")</f>
        <v/>
      </c>
      <c r="BB58" s="1" t="str">
        <f t="shared" si="85"/>
        <v>00000</v>
      </c>
      <c r="BC58" s="1" t="str">
        <f t="shared" si="86"/>
        <v>00000</v>
      </c>
      <c r="BD58" s="1" t="str">
        <f t="shared" si="87"/>
        <v>000000</v>
      </c>
      <c r="BE58" s="1" t="str">
        <f t="shared" si="88"/>
        <v>000000</v>
      </c>
      <c r="BF58" s="1" t="str">
        <f t="shared" si="89"/>
        <v>B</v>
      </c>
      <c r="BG58" s="1" t="str">
        <f t="shared" si="82"/>
        <v/>
      </c>
      <c r="BH58" s="1">
        <f t="shared" si="51"/>
        <v>0</v>
      </c>
      <c r="BI58" s="1" t="str">
        <f t="shared" si="83"/>
        <v/>
      </c>
      <c r="BJ58" s="1">
        <f t="shared" si="52"/>
        <v>0</v>
      </c>
      <c r="BK58" s="1" t="str">
        <f t="shared" si="84"/>
        <v/>
      </c>
      <c r="BL58" s="1">
        <f t="shared" si="53"/>
        <v>0</v>
      </c>
      <c r="BM58" s="1" t="str">
        <f t="shared" si="54"/>
        <v>0</v>
      </c>
      <c r="BN58" s="1" t="str">
        <f t="shared" si="55"/>
        <v>0</v>
      </c>
      <c r="BO58" s="1" t="str">
        <f t="shared" si="56"/>
        <v>0</v>
      </c>
      <c r="BR58" s="1">
        <f>General!A56</f>
        <v>0</v>
      </c>
      <c r="BS58" s="1">
        <f>General!B56</f>
        <v>0</v>
      </c>
      <c r="BT58" s="1" t="str">
        <f>General!C56</f>
        <v/>
      </c>
      <c r="BU58" s="1">
        <f>General!D56</f>
        <v>0</v>
      </c>
      <c r="BW58" s="1" t="str">
        <f>General!F56</f>
        <v>WWLLW</v>
      </c>
      <c r="BX58" s="1">
        <f>General!G56</f>
        <v>1</v>
      </c>
    </row>
    <row r="59" spans="1:76" ht="15.75" thickBot="1">
      <c r="A59" s="1">
        <v>50</v>
      </c>
      <c r="B59" s="77" t="str">
        <f t="shared" si="65"/>
        <v/>
      </c>
      <c r="C59" s="94" t="str">
        <f t="shared" si="1"/>
        <v/>
      </c>
      <c r="D59" s="90" t="str">
        <f t="shared" si="36"/>
        <v/>
      </c>
      <c r="E59" s="91" t="str">
        <f t="shared" si="37"/>
        <v/>
      </c>
      <c r="F59" s="10" t="str">
        <f t="shared" si="66"/>
        <v/>
      </c>
      <c r="H59" s="97" t="str">
        <f t="shared" si="2"/>
        <v/>
      </c>
      <c r="I59" s="90" t="str">
        <f t="shared" si="38"/>
        <v/>
      </c>
      <c r="J59" s="91" t="str">
        <f t="shared" si="39"/>
        <v/>
      </c>
      <c r="K59" s="10" t="str">
        <f t="shared" si="40"/>
        <v/>
      </c>
      <c r="L59" s="54"/>
      <c r="M59" s="18" t="str">
        <f>IF('Hedging Dashboard'!AH59="","",'Hedging Dashboard'!AH59)</f>
        <v/>
      </c>
      <c r="O59" s="77" t="str">
        <f t="shared" si="3"/>
        <v/>
      </c>
      <c r="P59" s="90" t="str">
        <f t="shared" si="41"/>
        <v/>
      </c>
      <c r="Q59" s="91" t="str">
        <f t="shared" si="42"/>
        <v/>
      </c>
      <c r="R59" s="5" t="str">
        <f t="shared" si="43"/>
        <v/>
      </c>
      <c r="S59" s="5" t="str">
        <f t="shared" si="44"/>
        <v/>
      </c>
      <c r="T59" s="113" t="str">
        <f t="shared" si="45"/>
        <v/>
      </c>
      <c r="U59" s="5" t="str">
        <f>IF(M59="","",IF(B59="NB",U58,IF(T59="",SUM($T$5:$T59)+S59,SUM($T$5:$T59))))</f>
        <v/>
      </c>
      <c r="V59" s="101" t="str">
        <f t="shared" si="63"/>
        <v/>
      </c>
      <c r="W59" s="74" t="e">
        <f t="shared" si="67"/>
        <v>#VALUE!</v>
      </c>
      <c r="X59" s="76" t="str">
        <f t="shared" si="68"/>
        <v/>
      </c>
      <c r="Y59" s="9" t="str">
        <f t="shared" si="6"/>
        <v>B</v>
      </c>
      <c r="Z59" s="4" t="str">
        <f t="shared" si="7"/>
        <v>T</v>
      </c>
      <c r="AA59" s="4" t="str">
        <f t="shared" si="8"/>
        <v>B</v>
      </c>
      <c r="AB59" s="4" t="str">
        <f t="shared" si="57"/>
        <v/>
      </c>
      <c r="AC59" s="4" t="str">
        <f t="shared" si="58"/>
        <v/>
      </c>
      <c r="AD59" s="4" t="str">
        <f t="shared" si="59"/>
        <v/>
      </c>
      <c r="AE59" s="1" t="str">
        <f t="shared" si="69"/>
        <v/>
      </c>
      <c r="AF59" s="1" t="str">
        <f t="shared" si="70"/>
        <v/>
      </c>
      <c r="AG59" s="1" t="str">
        <f t="shared" si="71"/>
        <v/>
      </c>
      <c r="AH59" s="1" t="str">
        <f t="shared" si="72"/>
        <v/>
      </c>
      <c r="AI59" s="1" t="str">
        <f t="shared" si="73"/>
        <v/>
      </c>
      <c r="AJ59" s="1" t="str">
        <f t="shared" si="74"/>
        <v/>
      </c>
      <c r="AK59" s="1">
        <f t="shared" si="46"/>
        <v>0</v>
      </c>
      <c r="AL59" s="1">
        <f t="shared" si="47"/>
        <v>0</v>
      </c>
      <c r="AM59" s="1" t="str">
        <f t="shared" si="64"/>
        <v/>
      </c>
      <c r="AN59" s="1">
        <f t="shared" si="75"/>
        <v>0</v>
      </c>
      <c r="AO59" s="1" t="str">
        <f t="shared" si="60"/>
        <v/>
      </c>
      <c r="AP59" s="1" t="str">
        <f t="shared" si="22"/>
        <v>N</v>
      </c>
      <c r="AQ59" s="1" t="str">
        <f t="shared" si="23"/>
        <v>N</v>
      </c>
      <c r="AR59" s="1" t="str">
        <f t="shared" si="24"/>
        <v>N</v>
      </c>
      <c r="AS59" s="1" t="str">
        <f t="shared" si="76"/>
        <v/>
      </c>
      <c r="AT59" s="15" t="str">
        <f t="shared" si="26"/>
        <v/>
      </c>
      <c r="AU59" s="1" t="str">
        <f t="shared" si="77"/>
        <v/>
      </c>
      <c r="AV59" s="1" t="str">
        <f t="shared" si="78"/>
        <v/>
      </c>
      <c r="AW59" s="1" t="str">
        <f t="shared" si="79"/>
        <v/>
      </c>
      <c r="AX59" s="1" t="str">
        <f t="shared" si="80"/>
        <v/>
      </c>
      <c r="AY59" s="1" t="str">
        <f t="shared" si="81"/>
        <v/>
      </c>
      <c r="AZ59" s="1" t="str">
        <f>IF('Hedging Dashboard'!AH59="P",IF(AZ58="",1,AZ58+1),"")</f>
        <v/>
      </c>
      <c r="BA59" s="1" t="str">
        <f>IF('Hedging Dashboard'!AH59="B",IF(BA58="",1,BA58+1),"")</f>
        <v/>
      </c>
      <c r="BB59" s="1" t="str">
        <f t="shared" si="85"/>
        <v>00000</v>
      </c>
      <c r="BC59" s="1" t="str">
        <f t="shared" si="86"/>
        <v>00000</v>
      </c>
      <c r="BD59" s="1" t="str">
        <f t="shared" si="87"/>
        <v>000000</v>
      </c>
      <c r="BE59" s="1" t="str">
        <f t="shared" si="88"/>
        <v>000000</v>
      </c>
      <c r="BF59" s="1" t="str">
        <f t="shared" si="89"/>
        <v>B</v>
      </c>
      <c r="BG59" s="1" t="str">
        <f t="shared" si="82"/>
        <v/>
      </c>
      <c r="BH59" s="1">
        <f t="shared" si="51"/>
        <v>0</v>
      </c>
      <c r="BI59" s="1" t="str">
        <f t="shared" si="83"/>
        <v/>
      </c>
      <c r="BJ59" s="1">
        <f t="shared" si="52"/>
        <v>0</v>
      </c>
      <c r="BK59" s="1" t="str">
        <f t="shared" si="84"/>
        <v/>
      </c>
      <c r="BL59" s="1">
        <f t="shared" si="53"/>
        <v>0</v>
      </c>
      <c r="BM59" s="1" t="str">
        <f t="shared" si="54"/>
        <v>0</v>
      </c>
      <c r="BN59" s="1" t="str">
        <f t="shared" si="55"/>
        <v>0</v>
      </c>
      <c r="BO59" s="1" t="str">
        <f t="shared" si="56"/>
        <v>0</v>
      </c>
      <c r="BR59" s="1">
        <f>General!A57</f>
        <v>0</v>
      </c>
      <c r="BS59" s="1">
        <f>General!B57</f>
        <v>0</v>
      </c>
      <c r="BT59" s="1" t="str">
        <f>General!C57</f>
        <v/>
      </c>
      <c r="BU59" s="1">
        <f>General!D57</f>
        <v>0</v>
      </c>
      <c r="BW59" s="1" t="str">
        <f>General!F57</f>
        <v>WWLWL</v>
      </c>
      <c r="BX59" s="1">
        <f>General!G57</f>
        <v>-1</v>
      </c>
    </row>
    <row r="60" spans="1:76" ht="15.75" thickBot="1">
      <c r="A60" s="1">
        <v>51</v>
      </c>
      <c r="B60" s="12" t="str">
        <f t="shared" si="65"/>
        <v/>
      </c>
      <c r="C60" s="92" t="str">
        <f t="shared" si="1"/>
        <v/>
      </c>
      <c r="D60" s="13" t="str">
        <f t="shared" si="36"/>
        <v/>
      </c>
      <c r="E60" s="45" t="str">
        <f t="shared" si="37"/>
        <v/>
      </c>
      <c r="F60" s="14" t="str">
        <f t="shared" si="66"/>
        <v/>
      </c>
      <c r="H60" s="95" t="str">
        <f t="shared" si="2"/>
        <v/>
      </c>
      <c r="I60" s="13" t="str">
        <f t="shared" si="38"/>
        <v/>
      </c>
      <c r="J60" s="45" t="str">
        <f t="shared" si="39"/>
        <v/>
      </c>
      <c r="K60" s="14" t="str">
        <f t="shared" si="40"/>
        <v/>
      </c>
      <c r="L60" s="54"/>
      <c r="M60" s="16" t="str">
        <f>IF('Hedging Dashboard'!AH60="","",'Hedging Dashboard'!AH60)</f>
        <v/>
      </c>
      <c r="O60" s="12" t="str">
        <f t="shared" si="3"/>
        <v/>
      </c>
      <c r="P60" s="13" t="str">
        <f t="shared" si="41"/>
        <v/>
      </c>
      <c r="Q60" s="45" t="str">
        <f t="shared" si="42"/>
        <v/>
      </c>
      <c r="R60" s="87" t="str">
        <f t="shared" si="43"/>
        <v/>
      </c>
      <c r="S60" s="87" t="str">
        <f t="shared" si="44"/>
        <v/>
      </c>
      <c r="T60" s="98" t="str">
        <f t="shared" si="45"/>
        <v/>
      </c>
      <c r="U60" s="87" t="str">
        <f>IF(M60="","",IF(B60="NB",U59,IF(T60="",SUM($T$5:$T60)+S60,SUM($T$5:$T60))))</f>
        <v/>
      </c>
      <c r="V60" s="99" t="str">
        <f t="shared" si="63"/>
        <v/>
      </c>
      <c r="W60" s="74" t="e">
        <f t="shared" si="67"/>
        <v>#VALUE!</v>
      </c>
      <c r="X60" s="76" t="str">
        <f t="shared" si="68"/>
        <v/>
      </c>
      <c r="Y60" s="9" t="str">
        <f t="shared" si="6"/>
        <v>B</v>
      </c>
      <c r="Z60" s="4" t="str">
        <f t="shared" si="7"/>
        <v>T</v>
      </c>
      <c r="AA60" s="4" t="str">
        <f t="shared" si="8"/>
        <v>B</v>
      </c>
      <c r="AB60" s="4" t="str">
        <f t="shared" si="57"/>
        <v/>
      </c>
      <c r="AC60" s="4" t="str">
        <f t="shared" si="58"/>
        <v/>
      </c>
      <c r="AD60" s="4" t="str">
        <f t="shared" si="59"/>
        <v/>
      </c>
      <c r="AE60" s="1" t="str">
        <f t="shared" si="69"/>
        <v/>
      </c>
      <c r="AF60" s="1" t="str">
        <f t="shared" si="70"/>
        <v/>
      </c>
      <c r="AG60" s="1" t="str">
        <f t="shared" si="71"/>
        <v/>
      </c>
      <c r="AH60" s="1" t="str">
        <f t="shared" si="72"/>
        <v/>
      </c>
      <c r="AI60" s="1" t="str">
        <f t="shared" si="73"/>
        <v/>
      </c>
      <c r="AJ60" s="1" t="str">
        <f t="shared" si="74"/>
        <v/>
      </c>
      <c r="AK60" s="1">
        <f t="shared" si="46"/>
        <v>0</v>
      </c>
      <c r="AL60" s="1">
        <f t="shared" si="47"/>
        <v>0</v>
      </c>
      <c r="AM60" s="1" t="str">
        <f t="shared" si="64"/>
        <v/>
      </c>
      <c r="AN60" s="1">
        <f t="shared" si="75"/>
        <v>0</v>
      </c>
      <c r="AO60" s="1" t="str">
        <f t="shared" si="60"/>
        <v/>
      </c>
      <c r="AP60" s="1" t="str">
        <f t="shared" si="22"/>
        <v>N</v>
      </c>
      <c r="AQ60" s="1" t="str">
        <f t="shared" si="23"/>
        <v>N</v>
      </c>
      <c r="AR60" s="1" t="str">
        <f t="shared" si="24"/>
        <v>N</v>
      </c>
      <c r="AS60" s="1" t="str">
        <f t="shared" si="76"/>
        <v/>
      </c>
      <c r="AT60" s="15" t="str">
        <f t="shared" si="26"/>
        <v/>
      </c>
      <c r="AU60" s="1" t="str">
        <f t="shared" si="77"/>
        <v/>
      </c>
      <c r="AV60" s="1" t="str">
        <f t="shared" si="78"/>
        <v/>
      </c>
      <c r="AW60" s="1" t="str">
        <f t="shared" si="79"/>
        <v/>
      </c>
      <c r="AX60" s="1" t="str">
        <f t="shared" si="80"/>
        <v/>
      </c>
      <c r="AY60" s="1" t="str">
        <f t="shared" si="81"/>
        <v/>
      </c>
      <c r="AZ60" s="1" t="str">
        <f>IF('Hedging Dashboard'!AH60="P",IF(AZ59="",1,AZ59+1),"")</f>
        <v/>
      </c>
      <c r="BA60" s="1" t="str">
        <f>IF('Hedging Dashboard'!AH60="B",IF(BA59="",1,BA59+1),"")</f>
        <v/>
      </c>
      <c r="BB60" s="1" t="str">
        <f t="shared" si="85"/>
        <v>00000</v>
      </c>
      <c r="BC60" s="1" t="str">
        <f t="shared" si="86"/>
        <v>00000</v>
      </c>
      <c r="BD60" s="1" t="str">
        <f t="shared" si="87"/>
        <v>000000</v>
      </c>
      <c r="BE60" s="1" t="str">
        <f t="shared" si="88"/>
        <v>000000</v>
      </c>
      <c r="BF60" s="1" t="str">
        <f t="shared" si="89"/>
        <v>B</v>
      </c>
      <c r="BG60" s="1" t="str">
        <f t="shared" si="82"/>
        <v/>
      </c>
      <c r="BH60" s="1">
        <f t="shared" si="51"/>
        <v>0</v>
      </c>
      <c r="BI60" s="1" t="str">
        <f t="shared" si="83"/>
        <v/>
      </c>
      <c r="BJ60" s="1">
        <f t="shared" si="52"/>
        <v>0</v>
      </c>
      <c r="BK60" s="1" t="str">
        <f t="shared" si="84"/>
        <v/>
      </c>
      <c r="BL60" s="1">
        <f t="shared" si="53"/>
        <v>0</v>
      </c>
      <c r="BM60" s="1" t="str">
        <f t="shared" si="54"/>
        <v>0</v>
      </c>
      <c r="BN60" s="1" t="str">
        <f t="shared" si="55"/>
        <v>0</v>
      </c>
      <c r="BO60" s="1" t="str">
        <f t="shared" si="56"/>
        <v>0</v>
      </c>
      <c r="BR60" s="1">
        <f>General!A58</f>
        <v>0</v>
      </c>
      <c r="BS60" s="1">
        <f>General!B58</f>
        <v>0</v>
      </c>
      <c r="BT60" s="1" t="str">
        <f>General!C58</f>
        <v/>
      </c>
      <c r="BU60" s="1">
        <f>General!D58</f>
        <v>0</v>
      </c>
      <c r="BW60" s="1" t="str">
        <f>General!F58</f>
        <v>WWLWW</v>
      </c>
      <c r="BX60" s="1">
        <f>General!G58</f>
        <v>3</v>
      </c>
    </row>
    <row r="61" spans="1:76" ht="15.75" thickBot="1">
      <c r="A61" s="1">
        <v>52</v>
      </c>
      <c r="B61" s="9" t="str">
        <f t="shared" si="65"/>
        <v/>
      </c>
      <c r="C61" s="93" t="str">
        <f t="shared" si="1"/>
        <v/>
      </c>
      <c r="D61" s="88" t="str">
        <f t="shared" si="36"/>
        <v/>
      </c>
      <c r="E61" s="89" t="str">
        <f t="shared" si="37"/>
        <v/>
      </c>
      <c r="F61" s="8" t="str">
        <f t="shared" si="66"/>
        <v/>
      </c>
      <c r="H61" s="96" t="str">
        <f t="shared" si="2"/>
        <v/>
      </c>
      <c r="I61" s="88" t="str">
        <f t="shared" si="38"/>
        <v/>
      </c>
      <c r="J61" s="89" t="str">
        <f t="shared" si="39"/>
        <v/>
      </c>
      <c r="K61" s="8" t="str">
        <f t="shared" si="40"/>
        <v/>
      </c>
      <c r="L61" s="54"/>
      <c r="M61" s="17" t="str">
        <f>IF('Hedging Dashboard'!AH61="","",'Hedging Dashboard'!AH61)</f>
        <v/>
      </c>
      <c r="O61" s="9" t="str">
        <f t="shared" si="3"/>
        <v/>
      </c>
      <c r="P61" s="88" t="str">
        <f t="shared" si="41"/>
        <v/>
      </c>
      <c r="Q61" s="89" t="str">
        <f t="shared" si="42"/>
        <v/>
      </c>
      <c r="R61" s="4" t="str">
        <f t="shared" si="43"/>
        <v/>
      </c>
      <c r="S61" s="4" t="str">
        <f t="shared" si="44"/>
        <v/>
      </c>
      <c r="T61" s="112" t="str">
        <f t="shared" si="45"/>
        <v/>
      </c>
      <c r="U61" s="4" t="str">
        <f>IF(M61="","",IF(B61="NB",U60,IF(T61="",SUM($T$5:$T61)+S61,SUM($T$5:$T61))))</f>
        <v/>
      </c>
      <c r="V61" s="100" t="str">
        <f t="shared" si="63"/>
        <v/>
      </c>
      <c r="W61" s="74" t="e">
        <f t="shared" si="67"/>
        <v>#VALUE!</v>
      </c>
      <c r="X61" s="76" t="str">
        <f t="shared" si="68"/>
        <v/>
      </c>
      <c r="Y61" s="9" t="str">
        <f t="shared" si="6"/>
        <v>B</v>
      </c>
      <c r="Z61" s="4" t="str">
        <f t="shared" si="7"/>
        <v>T</v>
      </c>
      <c r="AA61" s="4" t="str">
        <f t="shared" si="8"/>
        <v>B</v>
      </c>
      <c r="AB61" s="4" t="str">
        <f t="shared" si="57"/>
        <v/>
      </c>
      <c r="AC61" s="4" t="str">
        <f t="shared" si="58"/>
        <v/>
      </c>
      <c r="AD61" s="4" t="str">
        <f t="shared" si="59"/>
        <v/>
      </c>
      <c r="AE61" s="1" t="str">
        <f t="shared" si="69"/>
        <v/>
      </c>
      <c r="AF61" s="1" t="str">
        <f t="shared" si="70"/>
        <v/>
      </c>
      <c r="AG61" s="1" t="str">
        <f t="shared" si="71"/>
        <v/>
      </c>
      <c r="AH61" s="1" t="str">
        <f t="shared" si="72"/>
        <v/>
      </c>
      <c r="AI61" s="1" t="str">
        <f t="shared" si="73"/>
        <v/>
      </c>
      <c r="AJ61" s="1" t="str">
        <f t="shared" si="74"/>
        <v/>
      </c>
      <c r="AK61" s="1">
        <f t="shared" si="46"/>
        <v>0</v>
      </c>
      <c r="AL61" s="1">
        <f t="shared" si="47"/>
        <v>0</v>
      </c>
      <c r="AM61" s="1" t="str">
        <f t="shared" si="64"/>
        <v/>
      </c>
      <c r="AN61" s="1">
        <f t="shared" si="75"/>
        <v>0</v>
      </c>
      <c r="AO61" s="1" t="str">
        <f t="shared" si="60"/>
        <v/>
      </c>
      <c r="AP61" s="1" t="str">
        <f t="shared" si="22"/>
        <v>N</v>
      </c>
      <c r="AQ61" s="1" t="str">
        <f t="shared" si="23"/>
        <v>N</v>
      </c>
      <c r="AR61" s="1" t="str">
        <f t="shared" si="24"/>
        <v>N</v>
      </c>
      <c r="AS61" s="1" t="str">
        <f t="shared" si="76"/>
        <v/>
      </c>
      <c r="AT61" s="15" t="str">
        <f t="shared" si="26"/>
        <v/>
      </c>
      <c r="AU61" s="1" t="str">
        <f t="shared" si="77"/>
        <v/>
      </c>
      <c r="AV61" s="1" t="str">
        <f t="shared" si="78"/>
        <v/>
      </c>
      <c r="AW61" s="1" t="str">
        <f t="shared" si="79"/>
        <v/>
      </c>
      <c r="AX61" s="1" t="str">
        <f t="shared" si="80"/>
        <v/>
      </c>
      <c r="AY61" s="1" t="str">
        <f t="shared" si="81"/>
        <v/>
      </c>
      <c r="AZ61" s="1" t="str">
        <f>IF('Hedging Dashboard'!AH61="P",IF(AZ60="",1,AZ60+1),"")</f>
        <v/>
      </c>
      <c r="BA61" s="1" t="str">
        <f>IF('Hedging Dashboard'!AH61="B",IF(BA60="",1,BA60+1),"")</f>
        <v/>
      </c>
      <c r="BB61" s="1" t="str">
        <f t="shared" si="85"/>
        <v>00000</v>
      </c>
      <c r="BC61" s="1" t="str">
        <f t="shared" si="86"/>
        <v>00000</v>
      </c>
      <c r="BD61" s="1" t="str">
        <f t="shared" si="87"/>
        <v>000000</v>
      </c>
      <c r="BE61" s="1" t="str">
        <f t="shared" si="88"/>
        <v>000000</v>
      </c>
      <c r="BF61" s="1" t="str">
        <f t="shared" si="89"/>
        <v>B</v>
      </c>
      <c r="BG61" s="1" t="str">
        <f t="shared" si="82"/>
        <v/>
      </c>
      <c r="BH61" s="1">
        <f t="shared" si="51"/>
        <v>0</v>
      </c>
      <c r="BI61" s="1" t="str">
        <f t="shared" si="83"/>
        <v/>
      </c>
      <c r="BJ61" s="1">
        <f t="shared" si="52"/>
        <v>0</v>
      </c>
      <c r="BK61" s="1" t="str">
        <f t="shared" si="84"/>
        <v/>
      </c>
      <c r="BL61" s="1">
        <f t="shared" si="53"/>
        <v>0</v>
      </c>
      <c r="BM61" s="1" t="str">
        <f t="shared" si="54"/>
        <v>0</v>
      </c>
      <c r="BN61" s="1" t="str">
        <f t="shared" si="55"/>
        <v>0</v>
      </c>
      <c r="BO61" s="1" t="str">
        <f t="shared" si="56"/>
        <v>0</v>
      </c>
      <c r="BR61" s="1">
        <f>General!A59</f>
        <v>0</v>
      </c>
      <c r="BS61" s="1">
        <f>General!B59</f>
        <v>0</v>
      </c>
      <c r="BT61" s="1" t="str">
        <f>General!C59</f>
        <v/>
      </c>
      <c r="BU61" s="1">
        <f>General!D59</f>
        <v>0</v>
      </c>
      <c r="BW61" s="1" t="str">
        <f>General!F59</f>
        <v>WWWLL</v>
      </c>
      <c r="BX61" s="1">
        <f>General!G59</f>
        <v>-3</v>
      </c>
    </row>
    <row r="62" spans="1:76" ht="15.75" thickBot="1">
      <c r="A62" s="1">
        <v>53</v>
      </c>
      <c r="B62" s="9" t="str">
        <f t="shared" si="65"/>
        <v/>
      </c>
      <c r="C62" s="93" t="str">
        <f t="shared" si="1"/>
        <v/>
      </c>
      <c r="D62" s="88" t="str">
        <f t="shared" si="36"/>
        <v/>
      </c>
      <c r="E62" s="89" t="str">
        <f t="shared" si="37"/>
        <v/>
      </c>
      <c r="F62" s="8" t="str">
        <f t="shared" si="66"/>
        <v/>
      </c>
      <c r="H62" s="96" t="str">
        <f t="shared" si="2"/>
        <v/>
      </c>
      <c r="I62" s="88" t="str">
        <f t="shared" si="38"/>
        <v/>
      </c>
      <c r="J62" s="89" t="str">
        <f t="shared" si="39"/>
        <v/>
      </c>
      <c r="K62" s="8" t="str">
        <f t="shared" si="40"/>
        <v/>
      </c>
      <c r="L62" s="54"/>
      <c r="M62" s="17" t="str">
        <f>IF('Hedging Dashboard'!AH62="","",'Hedging Dashboard'!AH62)</f>
        <v/>
      </c>
      <c r="O62" s="9" t="str">
        <f t="shared" si="3"/>
        <v/>
      </c>
      <c r="P62" s="88" t="str">
        <f t="shared" si="41"/>
        <v/>
      </c>
      <c r="Q62" s="89" t="str">
        <f t="shared" si="42"/>
        <v/>
      </c>
      <c r="R62" s="4" t="str">
        <f t="shared" si="43"/>
        <v/>
      </c>
      <c r="S62" s="4" t="str">
        <f t="shared" si="44"/>
        <v/>
      </c>
      <c r="T62" s="112" t="str">
        <f t="shared" si="45"/>
        <v/>
      </c>
      <c r="U62" s="4" t="str">
        <f>IF(M62="","",IF(B62="NB",U61,IF(T62="",SUM($T$5:$T62)+S62,SUM($T$5:$T62))))</f>
        <v/>
      </c>
      <c r="V62" s="100" t="str">
        <f t="shared" si="63"/>
        <v/>
      </c>
      <c r="W62" s="74" t="e">
        <f t="shared" si="67"/>
        <v>#VALUE!</v>
      </c>
      <c r="X62" s="76" t="str">
        <f t="shared" si="68"/>
        <v/>
      </c>
      <c r="Y62" s="9" t="str">
        <f t="shared" si="6"/>
        <v>B</v>
      </c>
      <c r="Z62" s="4" t="str">
        <f t="shared" si="7"/>
        <v>T</v>
      </c>
      <c r="AA62" s="4" t="str">
        <f t="shared" si="8"/>
        <v>B</v>
      </c>
      <c r="AB62" s="4" t="str">
        <f t="shared" si="57"/>
        <v/>
      </c>
      <c r="AC62" s="4" t="str">
        <f t="shared" si="58"/>
        <v/>
      </c>
      <c r="AD62" s="4" t="str">
        <f t="shared" si="59"/>
        <v/>
      </c>
      <c r="AE62" s="1" t="str">
        <f t="shared" si="69"/>
        <v/>
      </c>
      <c r="AF62" s="1" t="str">
        <f t="shared" si="70"/>
        <v/>
      </c>
      <c r="AG62" s="1" t="str">
        <f t="shared" si="71"/>
        <v/>
      </c>
      <c r="AH62" s="1" t="str">
        <f t="shared" si="72"/>
        <v/>
      </c>
      <c r="AI62" s="1" t="str">
        <f t="shared" si="73"/>
        <v/>
      </c>
      <c r="AJ62" s="1" t="str">
        <f t="shared" si="74"/>
        <v/>
      </c>
      <c r="AK62" s="1">
        <f t="shared" si="46"/>
        <v>0</v>
      </c>
      <c r="AL62" s="1">
        <f t="shared" si="47"/>
        <v>0</v>
      </c>
      <c r="AM62" s="1" t="str">
        <f t="shared" si="64"/>
        <v/>
      </c>
      <c r="AN62" s="1">
        <f t="shared" si="75"/>
        <v>0</v>
      </c>
      <c r="AO62" s="1" t="str">
        <f t="shared" si="60"/>
        <v/>
      </c>
      <c r="AP62" s="1" t="str">
        <f t="shared" si="22"/>
        <v>N</v>
      </c>
      <c r="AQ62" s="1" t="str">
        <f t="shared" si="23"/>
        <v>N</v>
      </c>
      <c r="AR62" s="1" t="str">
        <f t="shared" si="24"/>
        <v>N</v>
      </c>
      <c r="AS62" s="1" t="str">
        <f t="shared" si="76"/>
        <v/>
      </c>
      <c r="AT62" s="15" t="str">
        <f t="shared" si="26"/>
        <v/>
      </c>
      <c r="AU62" s="1" t="str">
        <f t="shared" si="77"/>
        <v/>
      </c>
      <c r="AV62" s="1" t="str">
        <f t="shared" si="78"/>
        <v/>
      </c>
      <c r="AW62" s="1" t="str">
        <f t="shared" si="79"/>
        <v/>
      </c>
      <c r="AX62" s="1" t="str">
        <f t="shared" si="80"/>
        <v/>
      </c>
      <c r="AY62" s="1" t="str">
        <f t="shared" si="81"/>
        <v/>
      </c>
      <c r="AZ62" s="1" t="str">
        <f>IF('Hedging Dashboard'!AH62="P",IF(AZ61="",1,AZ61+1),"")</f>
        <v/>
      </c>
      <c r="BA62" s="1" t="str">
        <f>IF('Hedging Dashboard'!AH62="B",IF(BA61="",1,BA61+1),"")</f>
        <v/>
      </c>
      <c r="BB62" s="1" t="str">
        <f t="shared" si="85"/>
        <v>00000</v>
      </c>
      <c r="BC62" s="1" t="str">
        <f t="shared" si="86"/>
        <v>00000</v>
      </c>
      <c r="BD62" s="1" t="str">
        <f t="shared" si="87"/>
        <v>000000</v>
      </c>
      <c r="BE62" s="1" t="str">
        <f t="shared" si="88"/>
        <v>000000</v>
      </c>
      <c r="BF62" s="1" t="str">
        <f t="shared" si="89"/>
        <v>B</v>
      </c>
      <c r="BG62" s="1" t="str">
        <f t="shared" si="82"/>
        <v/>
      </c>
      <c r="BH62" s="1">
        <f t="shared" si="51"/>
        <v>0</v>
      </c>
      <c r="BI62" s="1" t="str">
        <f t="shared" si="83"/>
        <v/>
      </c>
      <c r="BJ62" s="1">
        <f t="shared" si="52"/>
        <v>0</v>
      </c>
      <c r="BK62" s="1" t="str">
        <f t="shared" si="84"/>
        <v/>
      </c>
      <c r="BL62" s="1">
        <f t="shared" si="53"/>
        <v>0</v>
      </c>
      <c r="BM62" s="1" t="str">
        <f t="shared" si="54"/>
        <v>0</v>
      </c>
      <c r="BN62" s="1" t="str">
        <f t="shared" si="55"/>
        <v>0</v>
      </c>
      <c r="BO62" s="1" t="str">
        <f t="shared" si="56"/>
        <v>0</v>
      </c>
      <c r="BR62" s="1">
        <f>General!A60</f>
        <v>0</v>
      </c>
      <c r="BS62" s="1">
        <f>General!B60</f>
        <v>0</v>
      </c>
      <c r="BT62" s="1" t="str">
        <f>General!C60</f>
        <v/>
      </c>
      <c r="BU62" s="1">
        <f>General!D60</f>
        <v>0</v>
      </c>
      <c r="BW62" s="1" t="str">
        <f>General!F60</f>
        <v>WWWLW</v>
      </c>
      <c r="BX62" s="1">
        <f>General!G60</f>
        <v>1</v>
      </c>
    </row>
    <row r="63" spans="1:76" ht="15.75" thickBot="1">
      <c r="A63" s="1">
        <v>54</v>
      </c>
      <c r="B63" s="9" t="str">
        <f t="shared" si="65"/>
        <v/>
      </c>
      <c r="C63" s="93" t="str">
        <f t="shared" si="1"/>
        <v/>
      </c>
      <c r="D63" s="88" t="str">
        <f t="shared" si="36"/>
        <v/>
      </c>
      <c r="E63" s="89" t="str">
        <f t="shared" si="37"/>
        <v/>
      </c>
      <c r="F63" s="8" t="str">
        <f t="shared" si="66"/>
        <v/>
      </c>
      <c r="H63" s="96" t="str">
        <f t="shared" si="2"/>
        <v/>
      </c>
      <c r="I63" s="88" t="str">
        <f t="shared" si="38"/>
        <v/>
      </c>
      <c r="J63" s="89" t="str">
        <f t="shared" si="39"/>
        <v/>
      </c>
      <c r="K63" s="8" t="str">
        <f t="shared" si="40"/>
        <v/>
      </c>
      <c r="L63" s="54"/>
      <c r="M63" s="17" t="str">
        <f>IF('Hedging Dashboard'!AH63="","",'Hedging Dashboard'!AH63)</f>
        <v/>
      </c>
      <c r="O63" s="9" t="str">
        <f t="shared" si="3"/>
        <v/>
      </c>
      <c r="P63" s="88" t="str">
        <f t="shared" si="41"/>
        <v/>
      </c>
      <c r="Q63" s="89" t="str">
        <f t="shared" si="42"/>
        <v/>
      </c>
      <c r="R63" s="4" t="str">
        <f t="shared" si="43"/>
        <v/>
      </c>
      <c r="S63" s="4" t="str">
        <f t="shared" si="44"/>
        <v/>
      </c>
      <c r="T63" s="112" t="str">
        <f t="shared" si="45"/>
        <v/>
      </c>
      <c r="U63" s="4" t="str">
        <f>IF(M63="","",IF(B63="NB",U62,IF(T63="",SUM($T$5:$T63)+S63,SUM($T$5:$T63))))</f>
        <v/>
      </c>
      <c r="V63" s="100" t="str">
        <f t="shared" si="63"/>
        <v/>
      </c>
      <c r="W63" s="74" t="e">
        <f t="shared" si="67"/>
        <v>#VALUE!</v>
      </c>
      <c r="X63" s="76" t="str">
        <f t="shared" si="68"/>
        <v/>
      </c>
      <c r="Y63" s="9" t="str">
        <f t="shared" si="6"/>
        <v>B</v>
      </c>
      <c r="Z63" s="4" t="str">
        <f t="shared" si="7"/>
        <v>T</v>
      </c>
      <c r="AA63" s="4" t="str">
        <f t="shared" si="8"/>
        <v>B</v>
      </c>
      <c r="AB63" s="4" t="str">
        <f t="shared" si="57"/>
        <v/>
      </c>
      <c r="AC63" s="4" t="str">
        <f t="shared" si="58"/>
        <v/>
      </c>
      <c r="AD63" s="4" t="str">
        <f t="shared" si="59"/>
        <v/>
      </c>
      <c r="AE63" s="1" t="str">
        <f t="shared" si="69"/>
        <v/>
      </c>
      <c r="AF63" s="1" t="str">
        <f t="shared" si="70"/>
        <v/>
      </c>
      <c r="AG63" s="1" t="str">
        <f t="shared" si="71"/>
        <v/>
      </c>
      <c r="AH63" s="1" t="str">
        <f t="shared" si="72"/>
        <v/>
      </c>
      <c r="AI63" s="1" t="str">
        <f t="shared" si="73"/>
        <v/>
      </c>
      <c r="AJ63" s="1" t="str">
        <f t="shared" si="74"/>
        <v/>
      </c>
      <c r="AK63" s="1">
        <f t="shared" si="46"/>
        <v>0</v>
      </c>
      <c r="AL63" s="1">
        <f t="shared" si="47"/>
        <v>0</v>
      </c>
      <c r="AM63" s="1" t="str">
        <f t="shared" si="64"/>
        <v/>
      </c>
      <c r="AN63" s="1">
        <f t="shared" si="75"/>
        <v>0</v>
      </c>
      <c r="AO63" s="1" t="str">
        <f t="shared" si="60"/>
        <v/>
      </c>
      <c r="AP63" s="1" t="str">
        <f t="shared" si="22"/>
        <v>N</v>
      </c>
      <c r="AQ63" s="1" t="str">
        <f t="shared" si="23"/>
        <v>N</v>
      </c>
      <c r="AR63" s="1" t="str">
        <f t="shared" si="24"/>
        <v>N</v>
      </c>
      <c r="AS63" s="1" t="str">
        <f t="shared" si="76"/>
        <v/>
      </c>
      <c r="AT63" s="15" t="str">
        <f t="shared" si="26"/>
        <v/>
      </c>
      <c r="AU63" s="1" t="str">
        <f t="shared" si="77"/>
        <v/>
      </c>
      <c r="AV63" s="1" t="str">
        <f t="shared" si="78"/>
        <v/>
      </c>
      <c r="AW63" s="1" t="str">
        <f t="shared" si="79"/>
        <v/>
      </c>
      <c r="AX63" s="1" t="str">
        <f t="shared" si="80"/>
        <v/>
      </c>
      <c r="AY63" s="1" t="str">
        <f t="shared" si="81"/>
        <v/>
      </c>
      <c r="AZ63" s="1" t="str">
        <f>IF('Hedging Dashboard'!AH63="P",IF(AZ62="",1,AZ62+1),"")</f>
        <v/>
      </c>
      <c r="BA63" s="1" t="str">
        <f>IF('Hedging Dashboard'!AH63="B",IF(BA62="",1,BA62+1),"")</f>
        <v/>
      </c>
      <c r="BB63" s="1" t="str">
        <f t="shared" si="85"/>
        <v>00000</v>
      </c>
      <c r="BC63" s="1" t="str">
        <f t="shared" si="86"/>
        <v>00000</v>
      </c>
      <c r="BD63" s="1" t="str">
        <f t="shared" si="87"/>
        <v>000000</v>
      </c>
      <c r="BE63" s="1" t="str">
        <f t="shared" si="88"/>
        <v>000000</v>
      </c>
      <c r="BF63" s="1" t="str">
        <f t="shared" si="89"/>
        <v>B</v>
      </c>
      <c r="BG63" s="1" t="str">
        <f t="shared" si="82"/>
        <v/>
      </c>
      <c r="BH63" s="1">
        <f t="shared" si="51"/>
        <v>0</v>
      </c>
      <c r="BI63" s="1" t="str">
        <f t="shared" si="83"/>
        <v/>
      </c>
      <c r="BJ63" s="1">
        <f t="shared" si="52"/>
        <v>0</v>
      </c>
      <c r="BK63" s="1" t="str">
        <f t="shared" si="84"/>
        <v/>
      </c>
      <c r="BL63" s="1">
        <f t="shared" si="53"/>
        <v>0</v>
      </c>
      <c r="BM63" s="1" t="str">
        <f t="shared" si="54"/>
        <v>0</v>
      </c>
      <c r="BN63" s="1" t="str">
        <f t="shared" si="55"/>
        <v>0</v>
      </c>
      <c r="BO63" s="1" t="str">
        <f t="shared" si="56"/>
        <v>0</v>
      </c>
      <c r="BR63" s="1">
        <f>General!A61</f>
        <v>0</v>
      </c>
      <c r="BS63" s="1">
        <f>General!B61</f>
        <v>0</v>
      </c>
      <c r="BT63" s="1" t="str">
        <f>General!C61</f>
        <v/>
      </c>
      <c r="BU63" s="1">
        <f>General!D61</f>
        <v>0</v>
      </c>
      <c r="BW63" s="1" t="str">
        <f>General!F61</f>
        <v>WWWWL</v>
      </c>
      <c r="BX63" s="1">
        <f>General!G61</f>
        <v>-1</v>
      </c>
    </row>
    <row r="64" spans="1:76" ht="15.75" thickBot="1">
      <c r="A64" s="1">
        <v>55</v>
      </c>
      <c r="B64" s="77" t="str">
        <f t="shared" si="65"/>
        <v/>
      </c>
      <c r="C64" s="94" t="str">
        <f t="shared" si="1"/>
        <v/>
      </c>
      <c r="D64" s="90" t="str">
        <f t="shared" si="36"/>
        <v/>
      </c>
      <c r="E64" s="91" t="str">
        <f t="shared" si="37"/>
        <v/>
      </c>
      <c r="F64" s="10" t="str">
        <f t="shared" si="66"/>
        <v/>
      </c>
      <c r="H64" s="97" t="str">
        <f t="shared" si="2"/>
        <v/>
      </c>
      <c r="I64" s="90" t="str">
        <f t="shared" si="38"/>
        <v/>
      </c>
      <c r="J64" s="91" t="str">
        <f t="shared" si="39"/>
        <v/>
      </c>
      <c r="K64" s="10" t="str">
        <f t="shared" si="40"/>
        <v/>
      </c>
      <c r="L64" s="54" t="str">
        <f>AH64</f>
        <v/>
      </c>
      <c r="M64" s="18" t="str">
        <f>IF('Hedging Dashboard'!AH64="","",'Hedging Dashboard'!AH64)</f>
        <v/>
      </c>
      <c r="O64" s="77" t="str">
        <f t="shared" si="3"/>
        <v/>
      </c>
      <c r="P64" s="90" t="str">
        <f t="shared" si="41"/>
        <v/>
      </c>
      <c r="Q64" s="91" t="str">
        <f t="shared" si="42"/>
        <v/>
      </c>
      <c r="R64" s="5" t="str">
        <f t="shared" si="43"/>
        <v/>
      </c>
      <c r="S64" s="5" t="str">
        <f t="shared" si="44"/>
        <v/>
      </c>
      <c r="T64" s="113" t="str">
        <f t="shared" si="45"/>
        <v/>
      </c>
      <c r="U64" s="5" t="str">
        <f>IF(M64="","",IF(B64="NB",U63,IF(T64="",SUM($T$5:$T64)+S64,SUM($T$5:$T64))))</f>
        <v/>
      </c>
      <c r="V64" s="101" t="str">
        <f t="shared" si="63"/>
        <v/>
      </c>
      <c r="W64" s="74" t="e">
        <f t="shared" si="67"/>
        <v>#VALUE!</v>
      </c>
      <c r="X64" s="76" t="str">
        <f t="shared" si="68"/>
        <v/>
      </c>
      <c r="Y64" s="9" t="str">
        <f t="shared" si="6"/>
        <v>B</v>
      </c>
      <c r="Z64" s="4" t="str">
        <f t="shared" si="7"/>
        <v>T</v>
      </c>
      <c r="AA64" s="4" t="str">
        <f t="shared" si="8"/>
        <v>B</v>
      </c>
      <c r="AB64" s="4" t="str">
        <f t="shared" si="57"/>
        <v/>
      </c>
      <c r="AC64" s="4" t="str">
        <f t="shared" si="58"/>
        <v/>
      </c>
      <c r="AD64" s="4" t="str">
        <f t="shared" si="59"/>
        <v/>
      </c>
      <c r="AE64" s="1" t="str">
        <f t="shared" si="69"/>
        <v/>
      </c>
      <c r="AF64" s="1" t="str">
        <f t="shared" si="70"/>
        <v/>
      </c>
      <c r="AG64" s="1" t="str">
        <f t="shared" si="71"/>
        <v/>
      </c>
      <c r="AH64" s="1" t="str">
        <f t="shared" si="72"/>
        <v/>
      </c>
      <c r="AI64" s="1" t="str">
        <f t="shared" si="73"/>
        <v/>
      </c>
      <c r="AJ64" s="1" t="str">
        <f t="shared" si="74"/>
        <v/>
      </c>
      <c r="AK64" s="1">
        <f t="shared" si="46"/>
        <v>0</v>
      </c>
      <c r="AL64" s="1">
        <f t="shared" si="47"/>
        <v>0</v>
      </c>
      <c r="AM64" s="1" t="str">
        <f t="shared" si="64"/>
        <v/>
      </c>
      <c r="AN64" s="1">
        <f t="shared" si="75"/>
        <v>0</v>
      </c>
      <c r="AO64" s="1" t="str">
        <f t="shared" si="60"/>
        <v/>
      </c>
      <c r="AP64" s="1" t="str">
        <f t="shared" si="22"/>
        <v>N</v>
      </c>
      <c r="AQ64" s="1" t="str">
        <f t="shared" si="23"/>
        <v>N</v>
      </c>
      <c r="AR64" s="1" t="str">
        <f t="shared" si="24"/>
        <v>N</v>
      </c>
      <c r="AS64" s="1" t="str">
        <f t="shared" si="76"/>
        <v/>
      </c>
      <c r="AT64" s="15" t="str">
        <f t="shared" si="26"/>
        <v/>
      </c>
      <c r="AU64" s="1" t="str">
        <f t="shared" si="77"/>
        <v/>
      </c>
      <c r="AV64" s="1" t="str">
        <f t="shared" si="78"/>
        <v/>
      </c>
      <c r="AW64" s="1" t="str">
        <f t="shared" si="79"/>
        <v/>
      </c>
      <c r="AX64" s="1" t="str">
        <f t="shared" si="80"/>
        <v/>
      </c>
      <c r="AY64" s="1" t="str">
        <f t="shared" si="81"/>
        <v/>
      </c>
      <c r="AZ64" s="1" t="str">
        <f>IF('Hedging Dashboard'!AH64="P",IF(AZ63="",1,AZ63+1),"")</f>
        <v/>
      </c>
      <c r="BA64" s="1" t="str">
        <f>IF('Hedging Dashboard'!AH64="B",IF(BA63="",1,BA63+1),"")</f>
        <v/>
      </c>
      <c r="BB64" s="1" t="str">
        <f t="shared" si="85"/>
        <v>00000</v>
      </c>
      <c r="BC64" s="1" t="str">
        <f t="shared" si="86"/>
        <v>00000</v>
      </c>
      <c r="BD64" s="1" t="str">
        <f t="shared" si="87"/>
        <v>000000</v>
      </c>
      <c r="BE64" s="1" t="str">
        <f t="shared" si="88"/>
        <v>000000</v>
      </c>
      <c r="BF64" s="1" t="str">
        <f t="shared" si="89"/>
        <v>B</v>
      </c>
      <c r="BG64" s="1" t="str">
        <f t="shared" si="82"/>
        <v/>
      </c>
      <c r="BH64" s="1">
        <f t="shared" si="51"/>
        <v>0</v>
      </c>
      <c r="BI64" s="1" t="str">
        <f t="shared" si="83"/>
        <v/>
      </c>
      <c r="BJ64" s="1">
        <f t="shared" si="52"/>
        <v>0</v>
      </c>
      <c r="BK64" s="1" t="str">
        <f t="shared" si="84"/>
        <v/>
      </c>
      <c r="BL64" s="1">
        <f t="shared" si="53"/>
        <v>0</v>
      </c>
      <c r="BM64" s="1" t="str">
        <f t="shared" si="54"/>
        <v>0</v>
      </c>
      <c r="BN64" s="1" t="str">
        <f t="shared" si="55"/>
        <v>0</v>
      </c>
      <c r="BO64" s="1" t="str">
        <f t="shared" si="56"/>
        <v>0</v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6</v>
      </c>
    </row>
    <row r="65" spans="1:76" ht="15.75" thickBot="1">
      <c r="A65" s="1">
        <v>56</v>
      </c>
      <c r="B65" s="12" t="str">
        <f t="shared" si="65"/>
        <v/>
      </c>
      <c r="C65" s="92" t="str">
        <f t="shared" si="1"/>
        <v/>
      </c>
      <c r="D65" s="13" t="str">
        <f t="shared" si="36"/>
        <v/>
      </c>
      <c r="E65" s="45" t="str">
        <f t="shared" si="37"/>
        <v/>
      </c>
      <c r="F65" s="14" t="str">
        <f t="shared" si="66"/>
        <v/>
      </c>
      <c r="H65" s="95" t="str">
        <f t="shared" si="2"/>
        <v/>
      </c>
      <c r="I65" s="13" t="str">
        <f t="shared" si="38"/>
        <v/>
      </c>
      <c r="J65" s="45" t="str">
        <f t="shared" si="39"/>
        <v/>
      </c>
      <c r="K65" s="14" t="str">
        <f t="shared" si="40"/>
        <v/>
      </c>
      <c r="L65" s="54"/>
      <c r="M65" s="16" t="str">
        <f>IF('Hedging Dashboard'!AH65="","",'Hedging Dashboard'!AH65)</f>
        <v/>
      </c>
      <c r="O65" s="12" t="str">
        <f t="shared" si="3"/>
        <v/>
      </c>
      <c r="P65" s="13" t="str">
        <f t="shared" si="41"/>
        <v/>
      </c>
      <c r="Q65" s="45" t="str">
        <f t="shared" si="42"/>
        <v/>
      </c>
      <c r="R65" s="87" t="str">
        <f t="shared" si="43"/>
        <v/>
      </c>
      <c r="S65" s="87" t="str">
        <f t="shared" si="44"/>
        <v/>
      </c>
      <c r="T65" s="98" t="str">
        <f t="shared" si="45"/>
        <v/>
      </c>
      <c r="U65" s="87" t="str">
        <f>IF(M65="","",IF(B65="NB",U64,IF(T65="",SUM($T$5:$T65)+S65,SUM($T$5:$T65))))</f>
        <v/>
      </c>
      <c r="V65" s="99" t="str">
        <f t="shared" si="63"/>
        <v/>
      </c>
      <c r="W65" s="74" t="e">
        <f t="shared" si="67"/>
        <v>#VALUE!</v>
      </c>
      <c r="X65" s="76" t="str">
        <f t="shared" si="68"/>
        <v/>
      </c>
      <c r="Y65" s="9" t="str">
        <f t="shared" si="6"/>
        <v>B</v>
      </c>
      <c r="Z65" s="4" t="str">
        <f t="shared" si="7"/>
        <v>T</v>
      </c>
      <c r="AA65" s="4" t="str">
        <f t="shared" si="8"/>
        <v>B</v>
      </c>
      <c r="AB65" s="4" t="str">
        <f t="shared" si="57"/>
        <v/>
      </c>
      <c r="AC65" s="4" t="str">
        <f t="shared" si="58"/>
        <v/>
      </c>
      <c r="AD65" s="4" t="str">
        <f t="shared" si="59"/>
        <v/>
      </c>
      <c r="AE65" s="1" t="str">
        <f t="shared" si="69"/>
        <v/>
      </c>
      <c r="AF65" s="1" t="str">
        <f t="shared" si="70"/>
        <v/>
      </c>
      <c r="AG65" s="1" t="str">
        <f t="shared" si="71"/>
        <v/>
      </c>
      <c r="AH65" s="1" t="str">
        <f t="shared" si="72"/>
        <v/>
      </c>
      <c r="AI65" s="1" t="str">
        <f t="shared" si="73"/>
        <v/>
      </c>
      <c r="AJ65" s="1" t="str">
        <f t="shared" si="74"/>
        <v/>
      </c>
      <c r="AK65" s="1">
        <f t="shared" si="46"/>
        <v>0</v>
      </c>
      <c r="AL65" s="1">
        <f t="shared" si="47"/>
        <v>0</v>
      </c>
      <c r="AM65" s="1" t="str">
        <f t="shared" si="64"/>
        <v/>
      </c>
      <c r="AN65" s="1">
        <f t="shared" si="75"/>
        <v>0</v>
      </c>
      <c r="AO65" s="1" t="str">
        <f t="shared" si="60"/>
        <v/>
      </c>
      <c r="AP65" s="1" t="str">
        <f t="shared" si="22"/>
        <v>N</v>
      </c>
      <c r="AQ65" s="1" t="str">
        <f t="shared" si="23"/>
        <v>N</v>
      </c>
      <c r="AR65" s="1" t="str">
        <f t="shared" si="24"/>
        <v>N</v>
      </c>
      <c r="AS65" s="1" t="str">
        <f t="shared" si="76"/>
        <v/>
      </c>
      <c r="AT65" s="15" t="str">
        <f t="shared" si="26"/>
        <v/>
      </c>
      <c r="AU65" s="1" t="str">
        <f t="shared" si="77"/>
        <v/>
      </c>
      <c r="AV65" s="1" t="str">
        <f t="shared" si="78"/>
        <v/>
      </c>
      <c r="AW65" s="1" t="str">
        <f t="shared" si="79"/>
        <v/>
      </c>
      <c r="AX65" s="1" t="str">
        <f t="shared" si="80"/>
        <v/>
      </c>
      <c r="AY65" s="1" t="str">
        <f t="shared" si="81"/>
        <v/>
      </c>
      <c r="AZ65" s="1" t="str">
        <f>IF('Hedging Dashboard'!AH65="P",IF(AZ64="",1,AZ64+1),"")</f>
        <v/>
      </c>
      <c r="BA65" s="1" t="str">
        <f>IF('Hedging Dashboard'!AH65="B",IF(BA64="",1,BA64+1),"")</f>
        <v/>
      </c>
      <c r="BB65" s="1" t="str">
        <f t="shared" si="85"/>
        <v>00000</v>
      </c>
      <c r="BC65" s="1" t="str">
        <f t="shared" si="86"/>
        <v>00000</v>
      </c>
      <c r="BD65" s="1" t="str">
        <f t="shared" si="87"/>
        <v>000000</v>
      </c>
      <c r="BE65" s="1" t="str">
        <f t="shared" si="88"/>
        <v>000000</v>
      </c>
      <c r="BF65" s="1" t="str">
        <f t="shared" si="89"/>
        <v>B</v>
      </c>
      <c r="BG65" s="1" t="str">
        <f t="shared" si="82"/>
        <v/>
      </c>
      <c r="BH65" s="1">
        <f t="shared" si="51"/>
        <v>0</v>
      </c>
      <c r="BI65" s="1" t="str">
        <f t="shared" si="83"/>
        <v/>
      </c>
      <c r="BJ65" s="1">
        <f t="shared" si="52"/>
        <v>0</v>
      </c>
      <c r="BK65" s="1" t="str">
        <f t="shared" si="84"/>
        <v/>
      </c>
      <c r="BL65" s="1">
        <f t="shared" si="53"/>
        <v>0</v>
      </c>
      <c r="BM65" s="1" t="str">
        <f t="shared" si="54"/>
        <v>0</v>
      </c>
      <c r="BN65" s="1" t="str">
        <f t="shared" si="55"/>
        <v>0</v>
      </c>
      <c r="BO65" s="1" t="str">
        <f t="shared" si="56"/>
        <v>0</v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-6</v>
      </c>
    </row>
    <row r="66" spans="1:76" ht="15.75" thickBot="1">
      <c r="A66" s="1">
        <v>57</v>
      </c>
      <c r="B66" s="9" t="str">
        <f t="shared" si="65"/>
        <v/>
      </c>
      <c r="C66" s="93" t="str">
        <f t="shared" si="1"/>
        <v/>
      </c>
      <c r="D66" s="88" t="str">
        <f t="shared" si="36"/>
        <v/>
      </c>
      <c r="E66" s="89" t="str">
        <f t="shared" si="37"/>
        <v/>
      </c>
      <c r="F66" s="8" t="str">
        <f t="shared" si="66"/>
        <v/>
      </c>
      <c r="H66" s="96" t="str">
        <f t="shared" si="2"/>
        <v/>
      </c>
      <c r="I66" s="88" t="str">
        <f t="shared" si="38"/>
        <v/>
      </c>
      <c r="J66" s="89" t="str">
        <f t="shared" si="39"/>
        <v/>
      </c>
      <c r="K66" s="8" t="str">
        <f t="shared" si="40"/>
        <v/>
      </c>
      <c r="L66" s="54"/>
      <c r="M66" s="17" t="str">
        <f>IF('Hedging Dashboard'!AH66="","",'Hedging Dashboard'!AH66)</f>
        <v/>
      </c>
      <c r="O66" s="9" t="str">
        <f t="shared" si="3"/>
        <v/>
      </c>
      <c r="P66" s="88" t="str">
        <f t="shared" si="41"/>
        <v/>
      </c>
      <c r="Q66" s="89" t="str">
        <f t="shared" si="42"/>
        <v/>
      </c>
      <c r="R66" s="4" t="str">
        <f t="shared" si="43"/>
        <v/>
      </c>
      <c r="S66" s="4" t="str">
        <f t="shared" si="44"/>
        <v/>
      </c>
      <c r="T66" s="112" t="str">
        <f t="shared" si="45"/>
        <v/>
      </c>
      <c r="U66" s="4" t="str">
        <f>IF(M66="","",IF(B66="NB",U65,IF(T66="",SUM($T$5:$T66)+S66,SUM($T$5:$T66))))</f>
        <v/>
      </c>
      <c r="V66" s="100" t="str">
        <f t="shared" si="63"/>
        <v/>
      </c>
      <c r="W66" s="74" t="e">
        <f t="shared" si="67"/>
        <v>#VALUE!</v>
      </c>
      <c r="X66" s="76" t="str">
        <f t="shared" si="68"/>
        <v/>
      </c>
      <c r="Y66" s="9" t="str">
        <f t="shared" si="6"/>
        <v>B</v>
      </c>
      <c r="Z66" s="4" t="str">
        <f t="shared" si="7"/>
        <v>T</v>
      </c>
      <c r="AA66" s="4" t="str">
        <f t="shared" si="8"/>
        <v>B</v>
      </c>
      <c r="AB66" s="4" t="str">
        <f t="shared" si="57"/>
        <v/>
      </c>
      <c r="AC66" s="4" t="str">
        <f t="shared" si="58"/>
        <v/>
      </c>
      <c r="AD66" s="4" t="str">
        <f t="shared" si="59"/>
        <v/>
      </c>
      <c r="AE66" s="1" t="str">
        <f t="shared" si="69"/>
        <v/>
      </c>
      <c r="AF66" s="1" t="str">
        <f t="shared" si="70"/>
        <v/>
      </c>
      <c r="AG66" s="1" t="str">
        <f t="shared" si="71"/>
        <v/>
      </c>
      <c r="AH66" s="1" t="str">
        <f t="shared" si="72"/>
        <v/>
      </c>
      <c r="AI66" s="1" t="str">
        <f t="shared" si="73"/>
        <v/>
      </c>
      <c r="AJ66" s="1" t="str">
        <f t="shared" si="74"/>
        <v/>
      </c>
      <c r="AK66" s="1">
        <f t="shared" si="46"/>
        <v>0</v>
      </c>
      <c r="AL66" s="1">
        <f t="shared" si="47"/>
        <v>0</v>
      </c>
      <c r="AM66" s="1" t="str">
        <f t="shared" si="64"/>
        <v/>
      </c>
      <c r="AN66" s="1">
        <f t="shared" si="75"/>
        <v>0</v>
      </c>
      <c r="AO66" s="1" t="str">
        <f t="shared" si="60"/>
        <v/>
      </c>
      <c r="AP66" s="1" t="str">
        <f t="shared" si="22"/>
        <v>N</v>
      </c>
      <c r="AQ66" s="1" t="str">
        <f t="shared" si="23"/>
        <v>N</v>
      </c>
      <c r="AR66" s="1" t="str">
        <f t="shared" si="24"/>
        <v>N</v>
      </c>
      <c r="AS66" s="1" t="str">
        <f t="shared" si="76"/>
        <v/>
      </c>
      <c r="AT66" s="15" t="str">
        <f t="shared" si="26"/>
        <v/>
      </c>
      <c r="AU66" s="1" t="str">
        <f t="shared" si="77"/>
        <v/>
      </c>
      <c r="AV66" s="1" t="str">
        <f t="shared" si="78"/>
        <v/>
      </c>
      <c r="AW66" s="1" t="str">
        <f t="shared" si="79"/>
        <v/>
      </c>
      <c r="AX66" s="1" t="str">
        <f t="shared" si="80"/>
        <v/>
      </c>
      <c r="AY66" s="1" t="str">
        <f t="shared" si="81"/>
        <v/>
      </c>
      <c r="AZ66" s="1" t="str">
        <f>IF('Hedging Dashboard'!AH66="P",IF(AZ65="",1,AZ65+1),"")</f>
        <v/>
      </c>
      <c r="BA66" s="1" t="str">
        <f>IF('Hedging Dashboard'!AH66="B",IF(BA65="",1,BA65+1),"")</f>
        <v/>
      </c>
      <c r="BB66" s="1" t="str">
        <f t="shared" si="85"/>
        <v>00000</v>
      </c>
      <c r="BC66" s="1" t="str">
        <f t="shared" si="86"/>
        <v>00000</v>
      </c>
      <c r="BD66" s="1" t="str">
        <f t="shared" si="87"/>
        <v>000000</v>
      </c>
      <c r="BE66" s="1" t="str">
        <f t="shared" si="88"/>
        <v>000000</v>
      </c>
      <c r="BF66" s="1" t="str">
        <f t="shared" si="89"/>
        <v>B</v>
      </c>
      <c r="BG66" s="1" t="str">
        <f t="shared" si="82"/>
        <v/>
      </c>
      <c r="BH66" s="1">
        <f t="shared" si="51"/>
        <v>0</v>
      </c>
      <c r="BI66" s="1" t="str">
        <f t="shared" si="83"/>
        <v/>
      </c>
      <c r="BJ66" s="1">
        <f t="shared" si="52"/>
        <v>0</v>
      </c>
      <c r="BK66" s="1" t="str">
        <f t="shared" si="84"/>
        <v/>
      </c>
      <c r="BL66" s="1">
        <f t="shared" si="53"/>
        <v>0</v>
      </c>
      <c r="BM66" s="1" t="str">
        <f t="shared" si="54"/>
        <v>0</v>
      </c>
      <c r="BN66" s="1" t="str">
        <f t="shared" si="55"/>
        <v>0</v>
      </c>
      <c r="BO66" s="1" t="str">
        <f t="shared" si="56"/>
        <v>0</v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</row>
    <row r="67" spans="1:76" ht="15.75" thickBot="1">
      <c r="A67" s="1">
        <v>58</v>
      </c>
      <c r="B67" s="9" t="str">
        <f t="shared" si="65"/>
        <v/>
      </c>
      <c r="C67" s="93" t="str">
        <f t="shared" si="1"/>
        <v/>
      </c>
      <c r="D67" s="88" t="str">
        <f t="shared" si="36"/>
        <v/>
      </c>
      <c r="E67" s="89" t="str">
        <f t="shared" si="37"/>
        <v/>
      </c>
      <c r="F67" s="8" t="str">
        <f t="shared" si="66"/>
        <v/>
      </c>
      <c r="H67" s="96" t="str">
        <f t="shared" si="2"/>
        <v/>
      </c>
      <c r="I67" s="88" t="str">
        <f t="shared" si="38"/>
        <v/>
      </c>
      <c r="J67" s="89" t="str">
        <f t="shared" si="39"/>
        <v/>
      </c>
      <c r="K67" s="8" t="str">
        <f t="shared" si="40"/>
        <v/>
      </c>
      <c r="L67" s="54"/>
      <c r="M67" s="17" t="str">
        <f>IF('Hedging Dashboard'!AH67="","",'Hedging Dashboard'!AH67)</f>
        <v/>
      </c>
      <c r="O67" s="9" t="str">
        <f t="shared" si="3"/>
        <v/>
      </c>
      <c r="P67" s="88" t="str">
        <f t="shared" si="41"/>
        <v/>
      </c>
      <c r="Q67" s="89" t="str">
        <f t="shared" si="42"/>
        <v/>
      </c>
      <c r="R67" s="4" t="str">
        <f t="shared" si="43"/>
        <v/>
      </c>
      <c r="S67" s="4" t="str">
        <f t="shared" si="44"/>
        <v/>
      </c>
      <c r="T67" s="112" t="str">
        <f t="shared" si="45"/>
        <v/>
      </c>
      <c r="U67" s="4" t="str">
        <f>IF(M67="","",IF(B67="NB",U66,IF(T67="",SUM($T$5:$T67)+S67,SUM($T$5:$T67))))</f>
        <v/>
      </c>
      <c r="V67" s="100" t="str">
        <f t="shared" si="63"/>
        <v/>
      </c>
      <c r="W67" s="74" t="e">
        <f t="shared" si="67"/>
        <v>#VALUE!</v>
      </c>
      <c r="X67" s="76" t="str">
        <f t="shared" si="68"/>
        <v/>
      </c>
      <c r="Y67" s="9" t="str">
        <f t="shared" si="6"/>
        <v>B</v>
      </c>
      <c r="Z67" s="4" t="str">
        <f t="shared" si="7"/>
        <v>T</v>
      </c>
      <c r="AA67" s="4" t="str">
        <f t="shared" si="8"/>
        <v>B</v>
      </c>
      <c r="AB67" s="4" t="str">
        <f t="shared" si="57"/>
        <v/>
      </c>
      <c r="AC67" s="4" t="str">
        <f t="shared" si="58"/>
        <v/>
      </c>
      <c r="AD67" s="4" t="str">
        <f t="shared" si="59"/>
        <v/>
      </c>
      <c r="AE67" s="1" t="str">
        <f t="shared" si="69"/>
        <v/>
      </c>
      <c r="AF67" s="1" t="str">
        <f t="shared" si="70"/>
        <v/>
      </c>
      <c r="AG67" s="1" t="str">
        <f t="shared" si="71"/>
        <v/>
      </c>
      <c r="AH67" s="1" t="str">
        <f t="shared" si="72"/>
        <v/>
      </c>
      <c r="AI67" s="1" t="str">
        <f t="shared" si="73"/>
        <v/>
      </c>
      <c r="AJ67" s="1" t="str">
        <f t="shared" si="74"/>
        <v/>
      </c>
      <c r="AK67" s="1">
        <f t="shared" si="46"/>
        <v>0</v>
      </c>
      <c r="AL67" s="1">
        <f t="shared" si="47"/>
        <v>0</v>
      </c>
      <c r="AM67" s="1" t="str">
        <f t="shared" si="64"/>
        <v/>
      </c>
      <c r="AN67" s="1">
        <f t="shared" si="75"/>
        <v>0</v>
      </c>
      <c r="AO67" s="1" t="str">
        <f t="shared" si="60"/>
        <v/>
      </c>
      <c r="AP67" s="1" t="str">
        <f t="shared" si="22"/>
        <v>N</v>
      </c>
      <c r="AQ67" s="1" t="str">
        <f t="shared" si="23"/>
        <v>N</v>
      </c>
      <c r="AR67" s="1" t="str">
        <f t="shared" si="24"/>
        <v>N</v>
      </c>
      <c r="AS67" s="1" t="str">
        <f t="shared" si="76"/>
        <v/>
      </c>
      <c r="AT67" s="15" t="str">
        <f t="shared" si="26"/>
        <v/>
      </c>
      <c r="AU67" s="1" t="str">
        <f t="shared" si="77"/>
        <v/>
      </c>
      <c r="AV67" s="1" t="str">
        <f t="shared" si="78"/>
        <v/>
      </c>
      <c r="AW67" s="1" t="str">
        <f t="shared" si="79"/>
        <v/>
      </c>
      <c r="AX67" s="1" t="str">
        <f t="shared" si="80"/>
        <v/>
      </c>
      <c r="AY67" s="1" t="str">
        <f t="shared" si="81"/>
        <v/>
      </c>
      <c r="AZ67" s="1" t="str">
        <f>IF('Hedging Dashboard'!AH67="P",IF(AZ66="",1,AZ66+1),"")</f>
        <v/>
      </c>
      <c r="BA67" s="1" t="str">
        <f>IF('Hedging Dashboard'!AH67="B",IF(BA66="",1,BA66+1),"")</f>
        <v/>
      </c>
      <c r="BB67" s="1" t="str">
        <f t="shared" si="85"/>
        <v>00000</v>
      </c>
      <c r="BC67" s="1" t="str">
        <f t="shared" si="86"/>
        <v>00000</v>
      </c>
      <c r="BD67" s="1" t="str">
        <f t="shared" si="87"/>
        <v>000000</v>
      </c>
      <c r="BE67" s="1" t="str">
        <f t="shared" si="88"/>
        <v>000000</v>
      </c>
      <c r="BF67" s="1" t="str">
        <f t="shared" si="89"/>
        <v>B</v>
      </c>
      <c r="BG67" s="1" t="str">
        <f t="shared" si="82"/>
        <v/>
      </c>
      <c r="BH67" s="1">
        <f t="shared" si="51"/>
        <v>0</v>
      </c>
      <c r="BI67" s="1" t="str">
        <f t="shared" si="83"/>
        <v/>
      </c>
      <c r="BJ67" s="1">
        <f t="shared" si="52"/>
        <v>0</v>
      </c>
      <c r="BK67" s="1" t="str">
        <f t="shared" si="84"/>
        <v/>
      </c>
      <c r="BL67" s="1">
        <f t="shared" si="53"/>
        <v>0</v>
      </c>
      <c r="BM67" s="1" t="str">
        <f t="shared" si="54"/>
        <v>0</v>
      </c>
      <c r="BN67" s="1" t="str">
        <f t="shared" si="55"/>
        <v>0</v>
      </c>
      <c r="BO67" s="1" t="str">
        <f t="shared" si="56"/>
        <v>0</v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</row>
    <row r="68" spans="1:76" ht="15.75" thickBot="1">
      <c r="A68" s="1">
        <v>59</v>
      </c>
      <c r="B68" s="9" t="str">
        <f t="shared" si="65"/>
        <v/>
      </c>
      <c r="C68" s="93" t="str">
        <f t="shared" si="1"/>
        <v/>
      </c>
      <c r="D68" s="88" t="str">
        <f t="shared" si="36"/>
        <v/>
      </c>
      <c r="E68" s="89" t="str">
        <f t="shared" si="37"/>
        <v/>
      </c>
      <c r="F68" s="8" t="str">
        <f t="shared" si="66"/>
        <v/>
      </c>
      <c r="H68" s="96" t="str">
        <f t="shared" si="2"/>
        <v/>
      </c>
      <c r="I68" s="88" t="str">
        <f t="shared" si="38"/>
        <v/>
      </c>
      <c r="J68" s="89" t="str">
        <f t="shared" si="39"/>
        <v/>
      </c>
      <c r="K68" s="8" t="str">
        <f t="shared" si="40"/>
        <v/>
      </c>
      <c r="L68" s="54"/>
      <c r="M68" s="17" t="str">
        <f>IF('Hedging Dashboard'!AH68="","",'Hedging Dashboard'!AH68)</f>
        <v/>
      </c>
      <c r="O68" s="9" t="str">
        <f t="shared" si="3"/>
        <v/>
      </c>
      <c r="P68" s="88" t="str">
        <f t="shared" si="41"/>
        <v/>
      </c>
      <c r="Q68" s="89" t="str">
        <f t="shared" si="42"/>
        <v/>
      </c>
      <c r="R68" s="4" t="str">
        <f t="shared" si="43"/>
        <v/>
      </c>
      <c r="S68" s="4" t="str">
        <f t="shared" si="44"/>
        <v/>
      </c>
      <c r="T68" s="112" t="str">
        <f t="shared" si="45"/>
        <v/>
      </c>
      <c r="U68" s="4" t="str">
        <f>IF(M68="","",IF(B68="NB",U67,IF(T68="",SUM($T$5:$T68)+S68,SUM($T$5:$T68))))</f>
        <v/>
      </c>
      <c r="V68" s="100" t="str">
        <f t="shared" si="63"/>
        <v/>
      </c>
      <c r="W68" s="74" t="e">
        <f t="shared" si="67"/>
        <v>#VALUE!</v>
      </c>
      <c r="X68" s="76" t="str">
        <f t="shared" si="68"/>
        <v/>
      </c>
      <c r="Y68" s="9" t="str">
        <f t="shared" si="6"/>
        <v>B</v>
      </c>
      <c r="Z68" s="4" t="str">
        <f t="shared" si="7"/>
        <v>T</v>
      </c>
      <c r="AA68" s="4" t="str">
        <f t="shared" si="8"/>
        <v>B</v>
      </c>
      <c r="AB68" s="4" t="str">
        <f t="shared" si="57"/>
        <v/>
      </c>
      <c r="AC68" s="4" t="str">
        <f t="shared" si="58"/>
        <v/>
      </c>
      <c r="AD68" s="4" t="str">
        <f t="shared" si="59"/>
        <v/>
      </c>
      <c r="AE68" s="1" t="str">
        <f t="shared" si="69"/>
        <v/>
      </c>
      <c r="AF68" s="1" t="str">
        <f t="shared" si="70"/>
        <v/>
      </c>
      <c r="AG68" s="1" t="str">
        <f t="shared" si="71"/>
        <v/>
      </c>
      <c r="AH68" s="1" t="str">
        <f t="shared" si="72"/>
        <v/>
      </c>
      <c r="AI68" s="1" t="str">
        <f t="shared" si="73"/>
        <v/>
      </c>
      <c r="AJ68" s="1" t="str">
        <f t="shared" si="74"/>
        <v/>
      </c>
      <c r="AK68" s="1">
        <f t="shared" si="46"/>
        <v>0</v>
      </c>
      <c r="AL68" s="1">
        <f t="shared" si="47"/>
        <v>0</v>
      </c>
      <c r="AM68" s="1" t="str">
        <f t="shared" si="64"/>
        <v/>
      </c>
      <c r="AN68" s="1">
        <f t="shared" si="75"/>
        <v>0</v>
      </c>
      <c r="AO68" s="1" t="str">
        <f t="shared" si="60"/>
        <v/>
      </c>
      <c r="AP68" s="1" t="str">
        <f t="shared" si="22"/>
        <v>N</v>
      </c>
      <c r="AQ68" s="1" t="str">
        <f t="shared" si="23"/>
        <v>N</v>
      </c>
      <c r="AR68" s="1" t="str">
        <f t="shared" si="24"/>
        <v>N</v>
      </c>
      <c r="AS68" s="1" t="str">
        <f t="shared" si="76"/>
        <v/>
      </c>
      <c r="AT68" s="15" t="str">
        <f t="shared" si="26"/>
        <v/>
      </c>
      <c r="AU68" s="1" t="str">
        <f t="shared" si="77"/>
        <v/>
      </c>
      <c r="AV68" s="1" t="str">
        <f t="shared" si="78"/>
        <v/>
      </c>
      <c r="AW68" s="1" t="str">
        <f t="shared" si="79"/>
        <v/>
      </c>
      <c r="AX68" s="1" t="str">
        <f t="shared" si="80"/>
        <v/>
      </c>
      <c r="AY68" s="1" t="str">
        <f t="shared" si="81"/>
        <v/>
      </c>
      <c r="AZ68" s="1" t="str">
        <f>IF('Hedging Dashboard'!AH68="P",IF(AZ67="",1,AZ67+1),"")</f>
        <v/>
      </c>
      <c r="BA68" s="1" t="str">
        <f>IF('Hedging Dashboard'!AH68="B",IF(BA67="",1,BA67+1),"")</f>
        <v/>
      </c>
      <c r="BB68" s="1" t="str">
        <f t="shared" si="85"/>
        <v>00000</v>
      </c>
      <c r="BC68" s="1" t="str">
        <f t="shared" si="86"/>
        <v>00000</v>
      </c>
      <c r="BD68" s="1" t="str">
        <f t="shared" si="87"/>
        <v>000000</v>
      </c>
      <c r="BE68" s="1" t="str">
        <f t="shared" si="88"/>
        <v>000000</v>
      </c>
      <c r="BF68" s="1" t="str">
        <f t="shared" si="89"/>
        <v>B</v>
      </c>
      <c r="BG68" s="1" t="str">
        <f t="shared" si="82"/>
        <v/>
      </c>
      <c r="BH68" s="1">
        <f t="shared" si="51"/>
        <v>0</v>
      </c>
      <c r="BI68" s="1" t="str">
        <f t="shared" si="83"/>
        <v/>
      </c>
      <c r="BJ68" s="1">
        <f t="shared" si="52"/>
        <v>0</v>
      </c>
      <c r="BK68" s="1" t="str">
        <f t="shared" si="84"/>
        <v/>
      </c>
      <c r="BL68" s="1">
        <f t="shared" si="53"/>
        <v>0</v>
      </c>
      <c r="BM68" s="1" t="str">
        <f t="shared" si="54"/>
        <v>0</v>
      </c>
      <c r="BN68" s="1" t="str">
        <f t="shared" si="55"/>
        <v>0</v>
      </c>
      <c r="BO68" s="1" t="str">
        <f t="shared" si="56"/>
        <v>0</v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3</v>
      </c>
    </row>
    <row r="69" spans="1:76" ht="15.75" thickBot="1">
      <c r="A69" s="1">
        <v>60</v>
      </c>
      <c r="B69" s="77" t="str">
        <f t="shared" si="65"/>
        <v/>
      </c>
      <c r="C69" s="94" t="str">
        <f t="shared" si="1"/>
        <v/>
      </c>
      <c r="D69" s="90" t="str">
        <f t="shared" si="36"/>
        <v/>
      </c>
      <c r="E69" s="91" t="str">
        <f t="shared" si="37"/>
        <v/>
      </c>
      <c r="F69" s="10" t="str">
        <f t="shared" si="66"/>
        <v/>
      </c>
      <c r="H69" s="97" t="str">
        <f t="shared" si="2"/>
        <v/>
      </c>
      <c r="I69" s="90" t="str">
        <f t="shared" si="38"/>
        <v/>
      </c>
      <c r="J69" s="91" t="str">
        <f t="shared" si="39"/>
        <v/>
      </c>
      <c r="K69" s="10" t="str">
        <f t="shared" si="40"/>
        <v/>
      </c>
      <c r="L69" s="54"/>
      <c r="M69" s="18" t="str">
        <f>IF('Hedging Dashboard'!AH69="","",'Hedging Dashboard'!AH69)</f>
        <v/>
      </c>
      <c r="O69" s="77" t="str">
        <f t="shared" si="3"/>
        <v/>
      </c>
      <c r="P69" s="90" t="str">
        <f t="shared" si="41"/>
        <v/>
      </c>
      <c r="Q69" s="91" t="str">
        <f t="shared" si="42"/>
        <v/>
      </c>
      <c r="R69" s="5" t="str">
        <f t="shared" si="43"/>
        <v/>
      </c>
      <c r="S69" s="5" t="str">
        <f t="shared" si="44"/>
        <v/>
      </c>
      <c r="T69" s="113" t="str">
        <f t="shared" si="45"/>
        <v/>
      </c>
      <c r="U69" s="5" t="str">
        <f>IF(M69="","",IF(B69="NB",U68,IF(T69="",SUM($T$5:$T69)+S69,SUM($T$5:$T69))))</f>
        <v/>
      </c>
      <c r="V69" s="101" t="str">
        <f t="shared" ref="V69:V100" si="90">IF(AW69="R","Rabbit","")</f>
        <v/>
      </c>
      <c r="W69" s="74" t="e">
        <f t="shared" si="67"/>
        <v>#VALUE!</v>
      </c>
      <c r="X69" s="76" t="str">
        <f t="shared" si="68"/>
        <v/>
      </c>
      <c r="Y69" s="9" t="str">
        <f t="shared" si="6"/>
        <v>B</v>
      </c>
      <c r="Z69" s="4" t="str">
        <f t="shared" si="7"/>
        <v>T</v>
      </c>
      <c r="AA69" s="4" t="str">
        <f t="shared" si="8"/>
        <v>B</v>
      </c>
      <c r="AB69" s="4" t="str">
        <f t="shared" si="57"/>
        <v/>
      </c>
      <c r="AC69" s="4" t="str">
        <f t="shared" si="58"/>
        <v/>
      </c>
      <c r="AD69" s="4" t="str">
        <f t="shared" si="59"/>
        <v/>
      </c>
      <c r="AE69" s="1" t="str">
        <f t="shared" si="69"/>
        <v/>
      </c>
      <c r="AF69" s="1" t="str">
        <f t="shared" si="70"/>
        <v/>
      </c>
      <c r="AG69" s="1" t="str">
        <f t="shared" si="71"/>
        <v/>
      </c>
      <c r="AH69" s="1" t="str">
        <f t="shared" si="72"/>
        <v/>
      </c>
      <c r="AI69" s="1" t="str">
        <f t="shared" si="73"/>
        <v/>
      </c>
      <c r="AJ69" s="1" t="str">
        <f t="shared" si="74"/>
        <v/>
      </c>
      <c r="AK69" s="1">
        <f t="shared" si="46"/>
        <v>0</v>
      </c>
      <c r="AL69" s="1">
        <f t="shared" si="47"/>
        <v>0</v>
      </c>
      <c r="AM69" s="1" t="str">
        <f t="shared" si="64"/>
        <v/>
      </c>
      <c r="AN69" s="1">
        <f t="shared" si="75"/>
        <v>0</v>
      </c>
      <c r="AO69" s="1" t="str">
        <f t="shared" si="60"/>
        <v/>
      </c>
      <c r="AP69" s="1" t="str">
        <f t="shared" si="22"/>
        <v>N</v>
      </c>
      <c r="AQ69" s="1" t="str">
        <f t="shared" si="23"/>
        <v>N</v>
      </c>
      <c r="AR69" s="1" t="str">
        <f t="shared" si="24"/>
        <v>N</v>
      </c>
      <c r="AS69" s="1" t="str">
        <f t="shared" si="76"/>
        <v/>
      </c>
      <c r="AT69" s="15" t="str">
        <f t="shared" si="26"/>
        <v/>
      </c>
      <c r="AU69" s="1" t="str">
        <f t="shared" si="77"/>
        <v/>
      </c>
      <c r="AV69" s="1" t="str">
        <f t="shared" si="78"/>
        <v/>
      </c>
      <c r="AW69" s="1" t="str">
        <f t="shared" si="79"/>
        <v/>
      </c>
      <c r="AX69" s="1" t="str">
        <f t="shared" si="80"/>
        <v/>
      </c>
      <c r="AY69" s="1" t="str">
        <f t="shared" si="81"/>
        <v/>
      </c>
      <c r="AZ69" s="1" t="str">
        <f>IF('Hedging Dashboard'!AH69="P",IF(AZ68="",1,AZ68+1),"")</f>
        <v/>
      </c>
      <c r="BA69" s="1" t="str">
        <f>IF('Hedging Dashboard'!AH69="B",IF(BA68="",1,BA68+1),"")</f>
        <v/>
      </c>
      <c r="BB69" s="1" t="str">
        <f t="shared" si="85"/>
        <v>00000</v>
      </c>
      <c r="BC69" s="1" t="str">
        <f t="shared" si="86"/>
        <v>00000</v>
      </c>
      <c r="BD69" s="1" t="str">
        <f t="shared" si="87"/>
        <v>000000</v>
      </c>
      <c r="BE69" s="1" t="str">
        <f t="shared" si="88"/>
        <v>000000</v>
      </c>
      <c r="BF69" s="1" t="str">
        <f t="shared" si="89"/>
        <v>B</v>
      </c>
      <c r="BG69" s="1" t="str">
        <f t="shared" si="82"/>
        <v/>
      </c>
      <c r="BH69" s="1">
        <f t="shared" si="51"/>
        <v>0</v>
      </c>
      <c r="BI69" s="1" t="str">
        <f t="shared" si="83"/>
        <v/>
      </c>
      <c r="BJ69" s="1">
        <f t="shared" si="52"/>
        <v>0</v>
      </c>
      <c r="BK69" s="1" t="str">
        <f t="shared" si="84"/>
        <v/>
      </c>
      <c r="BL69" s="1">
        <f t="shared" si="53"/>
        <v>0</v>
      </c>
      <c r="BM69" s="1" t="str">
        <f t="shared" si="54"/>
        <v>0</v>
      </c>
      <c r="BN69" s="1" t="str">
        <f t="shared" si="55"/>
        <v>0</v>
      </c>
      <c r="BO69" s="1" t="str">
        <f t="shared" si="56"/>
        <v>0</v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-3</v>
      </c>
    </row>
    <row r="70" spans="1:76" ht="15.75" thickBot="1">
      <c r="A70" s="1">
        <v>61</v>
      </c>
      <c r="B70" s="12" t="str">
        <f t="shared" si="65"/>
        <v/>
      </c>
      <c r="C70" s="92" t="str">
        <f t="shared" si="1"/>
        <v/>
      </c>
      <c r="D70" s="13" t="str">
        <f t="shared" si="36"/>
        <v/>
      </c>
      <c r="E70" s="45" t="str">
        <f t="shared" si="37"/>
        <v/>
      </c>
      <c r="F70" s="14" t="str">
        <f t="shared" si="66"/>
        <v/>
      </c>
      <c r="H70" s="95" t="str">
        <f t="shared" si="2"/>
        <v/>
      </c>
      <c r="I70" s="13" t="str">
        <f t="shared" si="38"/>
        <v/>
      </c>
      <c r="J70" s="45" t="str">
        <f t="shared" si="39"/>
        <v/>
      </c>
      <c r="K70" s="14" t="str">
        <f t="shared" si="40"/>
        <v/>
      </c>
      <c r="L70" s="54"/>
      <c r="M70" s="16" t="str">
        <f>IF('Hedging Dashboard'!AH70="","",'Hedging Dashboard'!AH70)</f>
        <v/>
      </c>
      <c r="O70" s="12" t="str">
        <f t="shared" si="3"/>
        <v/>
      </c>
      <c r="P70" s="13" t="str">
        <f t="shared" si="41"/>
        <v/>
      </c>
      <c r="Q70" s="45" t="str">
        <f t="shared" si="42"/>
        <v/>
      </c>
      <c r="R70" s="87" t="str">
        <f t="shared" si="43"/>
        <v/>
      </c>
      <c r="S70" s="87" t="str">
        <f t="shared" si="44"/>
        <v/>
      </c>
      <c r="T70" s="98" t="str">
        <f t="shared" si="45"/>
        <v/>
      </c>
      <c r="U70" s="87" t="str">
        <f>IF(M70="","",IF(B70="NB",U69,IF(T70="",SUM($T$5:$T70)+S70,SUM($T$5:$T70))))</f>
        <v/>
      </c>
      <c r="V70" s="99" t="str">
        <f t="shared" si="90"/>
        <v/>
      </c>
      <c r="W70" s="74" t="e">
        <f t="shared" si="67"/>
        <v>#VALUE!</v>
      </c>
      <c r="X70" s="76" t="str">
        <f t="shared" si="68"/>
        <v/>
      </c>
      <c r="Y70" s="9" t="str">
        <f t="shared" si="6"/>
        <v>B</v>
      </c>
      <c r="Z70" s="4" t="str">
        <f t="shared" si="7"/>
        <v>T</v>
      </c>
      <c r="AA70" s="4" t="str">
        <f t="shared" si="8"/>
        <v>B</v>
      </c>
      <c r="AB70" s="4" t="str">
        <f t="shared" si="57"/>
        <v/>
      </c>
      <c r="AC70" s="4" t="str">
        <f t="shared" si="58"/>
        <v/>
      </c>
      <c r="AD70" s="4" t="str">
        <f t="shared" si="59"/>
        <v/>
      </c>
      <c r="AE70" s="1" t="str">
        <f t="shared" si="69"/>
        <v/>
      </c>
      <c r="AF70" s="1" t="str">
        <f t="shared" si="70"/>
        <v/>
      </c>
      <c r="AG70" s="1" t="str">
        <f t="shared" si="71"/>
        <v/>
      </c>
      <c r="AH70" s="1" t="str">
        <f t="shared" si="72"/>
        <v/>
      </c>
      <c r="AI70" s="1" t="str">
        <f t="shared" si="73"/>
        <v/>
      </c>
      <c r="AJ70" s="1" t="str">
        <f t="shared" si="74"/>
        <v/>
      </c>
      <c r="AK70" s="1">
        <f t="shared" si="46"/>
        <v>0</v>
      </c>
      <c r="AL70" s="1">
        <f t="shared" si="47"/>
        <v>0</v>
      </c>
      <c r="AM70" s="1" t="str">
        <f t="shared" si="64"/>
        <v/>
      </c>
      <c r="AN70" s="1">
        <f t="shared" si="75"/>
        <v>0</v>
      </c>
      <c r="AO70" s="1" t="str">
        <f t="shared" si="60"/>
        <v/>
      </c>
      <c r="AP70" s="1" t="str">
        <f t="shared" si="22"/>
        <v>N</v>
      </c>
      <c r="AQ70" s="1" t="str">
        <f t="shared" si="23"/>
        <v>N</v>
      </c>
      <c r="AR70" s="1" t="str">
        <f t="shared" si="24"/>
        <v>N</v>
      </c>
      <c r="AS70" s="1" t="str">
        <f t="shared" si="76"/>
        <v/>
      </c>
      <c r="AT70" s="15" t="str">
        <f t="shared" si="26"/>
        <v/>
      </c>
      <c r="AU70" s="1" t="str">
        <f t="shared" si="77"/>
        <v/>
      </c>
      <c r="AV70" s="1" t="str">
        <f t="shared" si="78"/>
        <v/>
      </c>
      <c r="AW70" s="1" t="str">
        <f t="shared" si="79"/>
        <v/>
      </c>
      <c r="AX70" s="1" t="str">
        <f t="shared" si="80"/>
        <v/>
      </c>
      <c r="AY70" s="1" t="str">
        <f t="shared" si="81"/>
        <v/>
      </c>
      <c r="AZ70" s="1" t="str">
        <f>IF('Hedging Dashboard'!AH70="P",IF(AZ69="",1,AZ69+1),"")</f>
        <v/>
      </c>
      <c r="BA70" s="1" t="str">
        <f>IF('Hedging Dashboard'!AH70="B",IF(BA69="",1,BA69+1),"")</f>
        <v/>
      </c>
      <c r="BB70" s="1" t="str">
        <f t="shared" si="85"/>
        <v>00000</v>
      </c>
      <c r="BC70" s="1" t="str">
        <f t="shared" si="86"/>
        <v>00000</v>
      </c>
      <c r="BD70" s="1" t="str">
        <f t="shared" si="87"/>
        <v>000000</v>
      </c>
      <c r="BE70" s="1" t="str">
        <f t="shared" si="88"/>
        <v>000000</v>
      </c>
      <c r="BF70" s="1" t="str">
        <f t="shared" si="89"/>
        <v>B</v>
      </c>
      <c r="BG70" s="1" t="str">
        <f t="shared" si="82"/>
        <v/>
      </c>
      <c r="BH70" s="1">
        <f t="shared" si="51"/>
        <v>0</v>
      </c>
      <c r="BI70" s="1" t="str">
        <f t="shared" si="83"/>
        <v/>
      </c>
      <c r="BJ70" s="1">
        <f t="shared" si="52"/>
        <v>0</v>
      </c>
      <c r="BK70" s="1" t="str">
        <f t="shared" si="84"/>
        <v/>
      </c>
      <c r="BL70" s="1">
        <f t="shared" si="53"/>
        <v>0</v>
      </c>
      <c r="BM70" s="1" t="str">
        <f t="shared" si="54"/>
        <v>0</v>
      </c>
      <c r="BN70" s="1" t="str">
        <f t="shared" si="55"/>
        <v>0</v>
      </c>
      <c r="BO70" s="1" t="str">
        <f t="shared" si="56"/>
        <v>0</v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</row>
    <row r="71" spans="1:76" ht="15.75" thickBot="1">
      <c r="A71" s="1">
        <v>62</v>
      </c>
      <c r="B71" s="9" t="str">
        <f t="shared" si="65"/>
        <v/>
      </c>
      <c r="C71" s="93" t="str">
        <f t="shared" ref="C71:C109" si="91">IF(Y71=Y70,"",Y71)</f>
        <v/>
      </c>
      <c r="D71" s="88" t="str">
        <f t="shared" si="36"/>
        <v/>
      </c>
      <c r="E71" s="89" t="str">
        <f t="shared" si="37"/>
        <v/>
      </c>
      <c r="F71" s="8" t="str">
        <f t="shared" si="66"/>
        <v/>
      </c>
      <c r="H71" s="96" t="str">
        <f t="shared" ref="H71:H109" si="92">IF(Z71=Z70,"",Z71)</f>
        <v/>
      </c>
      <c r="I71" s="88" t="str">
        <f t="shared" si="38"/>
        <v/>
      </c>
      <c r="J71" s="89" t="str">
        <f t="shared" si="39"/>
        <v/>
      </c>
      <c r="K71" s="8" t="str">
        <f t="shared" si="40"/>
        <v/>
      </c>
      <c r="L71" s="54"/>
      <c r="M71" s="17" t="str">
        <f>IF('Hedging Dashboard'!AH71="","",'Hedging Dashboard'!AH71)</f>
        <v/>
      </c>
      <c r="O71" s="9" t="str">
        <f t="shared" ref="O71:O109" si="93">IF(AA70=AA71,"",AA71)</f>
        <v/>
      </c>
      <c r="P71" s="88" t="str">
        <f t="shared" si="41"/>
        <v/>
      </c>
      <c r="Q71" s="89" t="str">
        <f t="shared" si="42"/>
        <v/>
      </c>
      <c r="R71" s="4" t="str">
        <f t="shared" si="43"/>
        <v/>
      </c>
      <c r="S71" s="4" t="str">
        <f t="shared" si="44"/>
        <v/>
      </c>
      <c r="T71" s="112" t="str">
        <f t="shared" si="45"/>
        <v/>
      </c>
      <c r="U71" s="4" t="str">
        <f>IF(M71="","",IF(B71="NB",U70,IF(T71="",SUM($T$5:$T71)+S71,SUM($T$5:$T71))))</f>
        <v/>
      </c>
      <c r="V71" s="100" t="str">
        <f t="shared" si="90"/>
        <v/>
      </c>
      <c r="W71" s="74" t="e">
        <f t="shared" si="67"/>
        <v>#VALUE!</v>
      </c>
      <c r="X71" s="76" t="str">
        <f t="shared" si="68"/>
        <v/>
      </c>
      <c r="Y71" s="9" t="str">
        <f t="shared" si="6"/>
        <v>B</v>
      </c>
      <c r="Z71" s="4" t="str">
        <f t="shared" si="7"/>
        <v>T</v>
      </c>
      <c r="AA71" s="4" t="str">
        <f t="shared" si="8"/>
        <v>B</v>
      </c>
      <c r="AB71" s="4" t="str">
        <f t="shared" si="57"/>
        <v/>
      </c>
      <c r="AC71" s="4" t="str">
        <f t="shared" si="58"/>
        <v/>
      </c>
      <c r="AD71" s="4" t="str">
        <f t="shared" si="59"/>
        <v/>
      </c>
      <c r="AE71" s="1" t="str">
        <f t="shared" si="69"/>
        <v/>
      </c>
      <c r="AF71" s="1" t="str">
        <f t="shared" si="70"/>
        <v/>
      </c>
      <c r="AG71" s="1" t="str">
        <f t="shared" si="71"/>
        <v/>
      </c>
      <c r="AH71" s="1" t="str">
        <f t="shared" si="72"/>
        <v/>
      </c>
      <c r="AI71" s="1" t="str">
        <f t="shared" si="73"/>
        <v/>
      </c>
      <c r="AJ71" s="1" t="str">
        <f t="shared" si="74"/>
        <v/>
      </c>
      <c r="AK71" s="1">
        <f t="shared" si="46"/>
        <v>0</v>
      </c>
      <c r="AL71" s="1">
        <f t="shared" si="47"/>
        <v>0</v>
      </c>
      <c r="AM71" s="1" t="str">
        <f t="shared" ref="AM71:AM102" si="94">IF(M71="","",IF(AM70+AN71&gt;=10,10,IF(AM70+AN71&lt;=-10,-10,AM70+AN71)))</f>
        <v/>
      </c>
      <c r="AN71" s="1">
        <f t="shared" si="75"/>
        <v>0</v>
      </c>
      <c r="AO71" s="1" t="str">
        <f t="shared" si="60"/>
        <v/>
      </c>
      <c r="AP71" s="1" t="str">
        <f t="shared" si="22"/>
        <v>N</v>
      </c>
      <c r="AQ71" s="1" t="str">
        <f t="shared" si="23"/>
        <v>N</v>
      </c>
      <c r="AR71" s="1" t="str">
        <f t="shared" si="24"/>
        <v>N</v>
      </c>
      <c r="AS71" s="1" t="str">
        <f t="shared" si="76"/>
        <v/>
      </c>
      <c r="AT71" s="15" t="str">
        <f t="shared" si="26"/>
        <v/>
      </c>
      <c r="AU71" s="1" t="str">
        <f t="shared" si="77"/>
        <v/>
      </c>
      <c r="AV71" s="1" t="str">
        <f t="shared" si="78"/>
        <v/>
      </c>
      <c r="AW71" s="1" t="str">
        <f t="shared" si="79"/>
        <v/>
      </c>
      <c r="AX71" s="1" t="str">
        <f t="shared" si="80"/>
        <v/>
      </c>
      <c r="AY71" s="1" t="str">
        <f t="shared" si="81"/>
        <v/>
      </c>
      <c r="AZ71" s="1" t="str">
        <f>IF('Hedging Dashboard'!AH71="P",IF(AZ70="",1,AZ70+1),"")</f>
        <v/>
      </c>
      <c r="BA71" s="1" t="str">
        <f>IF('Hedging Dashboard'!AH71="B",IF(BA70="",1,BA70+1),"")</f>
        <v/>
      </c>
      <c r="BB71" s="1" t="str">
        <f t="shared" si="85"/>
        <v>00000</v>
      </c>
      <c r="BC71" s="1" t="str">
        <f t="shared" si="86"/>
        <v>00000</v>
      </c>
      <c r="BD71" s="1" t="str">
        <f t="shared" si="87"/>
        <v>000000</v>
      </c>
      <c r="BE71" s="1" t="str">
        <f t="shared" si="88"/>
        <v>000000</v>
      </c>
      <c r="BF71" s="1" t="str">
        <f t="shared" si="89"/>
        <v>B</v>
      </c>
      <c r="BG71" s="1" t="str">
        <f t="shared" si="82"/>
        <v/>
      </c>
      <c r="BH71" s="1">
        <f t="shared" si="51"/>
        <v>0</v>
      </c>
      <c r="BI71" s="1" t="str">
        <f t="shared" si="83"/>
        <v/>
      </c>
      <c r="BJ71" s="1">
        <f t="shared" si="52"/>
        <v>0</v>
      </c>
      <c r="BK71" s="1" t="str">
        <f t="shared" si="84"/>
        <v/>
      </c>
      <c r="BL71" s="1">
        <f t="shared" si="53"/>
        <v>0</v>
      </c>
      <c r="BM71" s="1" t="str">
        <f t="shared" si="54"/>
        <v>0</v>
      </c>
      <c r="BN71" s="1" t="str">
        <f t="shared" si="55"/>
        <v>0</v>
      </c>
      <c r="BO71" s="1" t="str">
        <f t="shared" si="56"/>
        <v>0</v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</row>
    <row r="72" spans="1:76" ht="15.75" thickBot="1">
      <c r="A72" s="1">
        <v>63</v>
      </c>
      <c r="B72" s="9" t="str">
        <f t="shared" si="65"/>
        <v/>
      </c>
      <c r="C72" s="93" t="str">
        <f t="shared" si="91"/>
        <v/>
      </c>
      <c r="D72" s="88" t="str">
        <f t="shared" si="36"/>
        <v/>
      </c>
      <c r="E72" s="89" t="str">
        <f t="shared" si="37"/>
        <v/>
      </c>
      <c r="F72" s="8" t="str">
        <f t="shared" si="66"/>
        <v/>
      </c>
      <c r="H72" s="96" t="str">
        <f t="shared" si="92"/>
        <v/>
      </c>
      <c r="I72" s="88" t="str">
        <f t="shared" si="38"/>
        <v/>
      </c>
      <c r="J72" s="89" t="str">
        <f t="shared" si="39"/>
        <v/>
      </c>
      <c r="K72" s="8" t="str">
        <f t="shared" si="40"/>
        <v/>
      </c>
      <c r="L72" s="54"/>
      <c r="M72" s="17" t="str">
        <f>IF('Hedging Dashboard'!AH72="","",'Hedging Dashboard'!AH72)</f>
        <v/>
      </c>
      <c r="O72" s="9" t="str">
        <f t="shared" si="93"/>
        <v/>
      </c>
      <c r="P72" s="88" t="str">
        <f t="shared" si="41"/>
        <v/>
      </c>
      <c r="Q72" s="89" t="str">
        <f t="shared" si="42"/>
        <v/>
      </c>
      <c r="R72" s="4" t="str">
        <f t="shared" si="43"/>
        <v/>
      </c>
      <c r="S72" s="4" t="str">
        <f t="shared" si="44"/>
        <v/>
      </c>
      <c r="T72" s="112" t="str">
        <f t="shared" si="45"/>
        <v/>
      </c>
      <c r="U72" s="4" t="str">
        <f>IF(M72="","",IF(B72="NB",U71,IF(T72="",SUM($T$5:$T72)+S72,SUM($T$5:$T72))))</f>
        <v/>
      </c>
      <c r="V72" s="100" t="str">
        <f t="shared" si="90"/>
        <v/>
      </c>
      <c r="W72" s="74" t="e">
        <f t="shared" si="67"/>
        <v>#VALUE!</v>
      </c>
      <c r="X72" s="76" t="str">
        <f t="shared" si="68"/>
        <v/>
      </c>
      <c r="Y72" s="9" t="str">
        <f t="shared" ref="Y72:Y109" si="95">IF(AND(AB72="L",Y70=Y71),IF(Y71="B","T","B"),Y71)</f>
        <v>B</v>
      </c>
      <c r="Z72" s="4" t="str">
        <f t="shared" ref="Z72:Z109" si="96">IF(AND(AC72="L",Z70=Z71),IF(Z71="T","C","T"),Z71)</f>
        <v>T</v>
      </c>
      <c r="AA72" s="4" t="str">
        <f t="shared" ref="AA72:AA109" si="97">IF(AND(AD72="L",AA70=AA71),IF(AA71="C","B","C"),AA71)</f>
        <v>B</v>
      </c>
      <c r="AB72" s="4" t="str">
        <f t="shared" si="57"/>
        <v/>
      </c>
      <c r="AC72" s="4" t="str">
        <f t="shared" si="58"/>
        <v/>
      </c>
      <c r="AD72" s="4" t="str">
        <f t="shared" si="59"/>
        <v/>
      </c>
      <c r="AE72" s="1" t="str">
        <f t="shared" si="69"/>
        <v/>
      </c>
      <c r="AF72" s="1" t="str">
        <f t="shared" si="70"/>
        <v/>
      </c>
      <c r="AG72" s="1" t="str">
        <f t="shared" si="71"/>
        <v/>
      </c>
      <c r="AH72" s="1" t="str">
        <f t="shared" si="72"/>
        <v/>
      </c>
      <c r="AI72" s="1" t="str">
        <f t="shared" si="73"/>
        <v/>
      </c>
      <c r="AJ72" s="1" t="str">
        <f t="shared" si="74"/>
        <v/>
      </c>
      <c r="AK72" s="1">
        <f t="shared" si="46"/>
        <v>0</v>
      </c>
      <c r="AL72" s="1">
        <f t="shared" si="47"/>
        <v>0</v>
      </c>
      <c r="AM72" s="1" t="str">
        <f t="shared" si="94"/>
        <v/>
      </c>
      <c r="AN72" s="1">
        <f t="shared" si="75"/>
        <v>0</v>
      </c>
      <c r="AO72" s="1" t="str">
        <f t="shared" si="60"/>
        <v/>
      </c>
      <c r="AP72" s="1" t="str">
        <f t="shared" si="22"/>
        <v>N</v>
      </c>
      <c r="AQ72" s="1" t="str">
        <f t="shared" si="23"/>
        <v>N</v>
      </c>
      <c r="AR72" s="1" t="str">
        <f t="shared" si="24"/>
        <v>N</v>
      </c>
      <c r="AS72" s="1" t="str">
        <f t="shared" si="76"/>
        <v/>
      </c>
      <c r="AT72" s="15" t="str">
        <f t="shared" si="26"/>
        <v/>
      </c>
      <c r="AU72" s="1" t="str">
        <f t="shared" si="77"/>
        <v/>
      </c>
      <c r="AV72" s="1" t="str">
        <f t="shared" si="78"/>
        <v/>
      </c>
      <c r="AW72" s="1" t="str">
        <f t="shared" si="79"/>
        <v/>
      </c>
      <c r="AX72" s="1" t="str">
        <f t="shared" si="80"/>
        <v/>
      </c>
      <c r="AY72" s="1" t="str">
        <f t="shared" si="81"/>
        <v/>
      </c>
      <c r="AZ72" s="1" t="str">
        <f>IF('Hedging Dashboard'!AH72="P",IF(AZ71="",1,AZ71+1),"")</f>
        <v/>
      </c>
      <c r="BA72" s="1" t="str">
        <f>IF('Hedging Dashboard'!AH72="B",IF(BA71="",1,BA71+1),"")</f>
        <v/>
      </c>
      <c r="BB72" s="1" t="str">
        <f t="shared" si="85"/>
        <v>00000</v>
      </c>
      <c r="BC72" s="1" t="str">
        <f t="shared" si="86"/>
        <v>00000</v>
      </c>
      <c r="BD72" s="1" t="str">
        <f t="shared" si="87"/>
        <v>000000</v>
      </c>
      <c r="BE72" s="1" t="str">
        <f t="shared" si="88"/>
        <v>000000</v>
      </c>
      <c r="BF72" s="1" t="str">
        <f t="shared" si="89"/>
        <v>B</v>
      </c>
      <c r="BG72" s="1" t="str">
        <f t="shared" si="82"/>
        <v/>
      </c>
      <c r="BH72" s="1">
        <f t="shared" si="51"/>
        <v>0</v>
      </c>
      <c r="BI72" s="1" t="str">
        <f t="shared" si="83"/>
        <v/>
      </c>
      <c r="BJ72" s="1">
        <f t="shared" si="52"/>
        <v>0</v>
      </c>
      <c r="BK72" s="1" t="str">
        <f t="shared" si="84"/>
        <v/>
      </c>
      <c r="BL72" s="1">
        <f t="shared" si="53"/>
        <v>0</v>
      </c>
      <c r="BM72" s="1" t="str">
        <f t="shared" si="54"/>
        <v>0</v>
      </c>
      <c r="BN72" s="1" t="str">
        <f t="shared" si="55"/>
        <v>0</v>
      </c>
      <c r="BO72" s="1" t="str">
        <f t="shared" si="56"/>
        <v>0</v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6</v>
      </c>
    </row>
    <row r="73" spans="1:76" ht="15.75" thickBot="1">
      <c r="A73" s="1">
        <v>64</v>
      </c>
      <c r="B73" s="9" t="str">
        <f t="shared" si="65"/>
        <v/>
      </c>
      <c r="C73" s="93" t="str">
        <f t="shared" si="91"/>
        <v/>
      </c>
      <c r="D73" s="88" t="str">
        <f t="shared" si="36"/>
        <v/>
      </c>
      <c r="E73" s="89" t="str">
        <f t="shared" si="37"/>
        <v/>
      </c>
      <c r="F73" s="8" t="str">
        <f t="shared" si="66"/>
        <v/>
      </c>
      <c r="H73" s="96" t="str">
        <f t="shared" si="92"/>
        <v/>
      </c>
      <c r="I73" s="88" t="str">
        <f t="shared" si="38"/>
        <v/>
      </c>
      <c r="J73" s="89" t="str">
        <f t="shared" si="39"/>
        <v/>
      </c>
      <c r="K73" s="8" t="str">
        <f t="shared" si="40"/>
        <v/>
      </c>
      <c r="L73" s="54"/>
      <c r="M73" s="17" t="str">
        <f>IF('Hedging Dashboard'!AH73="","",'Hedging Dashboard'!AH73)</f>
        <v/>
      </c>
      <c r="O73" s="9" t="str">
        <f t="shared" si="93"/>
        <v/>
      </c>
      <c r="P73" s="88" t="str">
        <f t="shared" si="41"/>
        <v/>
      </c>
      <c r="Q73" s="89" t="str">
        <f t="shared" si="42"/>
        <v/>
      </c>
      <c r="R73" s="4" t="str">
        <f t="shared" si="43"/>
        <v/>
      </c>
      <c r="S73" s="4" t="str">
        <f t="shared" si="44"/>
        <v/>
      </c>
      <c r="T73" s="112" t="str">
        <f t="shared" si="45"/>
        <v/>
      </c>
      <c r="U73" s="4" t="str">
        <f>IF(M73="","",IF(B73="NB",U72,IF(T73="",SUM($T$5:$T73)+S73,SUM($T$5:$T73))))</f>
        <v/>
      </c>
      <c r="V73" s="100" t="str">
        <f t="shared" si="90"/>
        <v/>
      </c>
      <c r="W73" s="74" t="e">
        <f t="shared" si="67"/>
        <v>#VALUE!</v>
      </c>
      <c r="X73" s="76" t="str">
        <f t="shared" si="68"/>
        <v/>
      </c>
      <c r="Y73" s="9" t="str">
        <f t="shared" si="95"/>
        <v>B</v>
      </c>
      <c r="Z73" s="4" t="str">
        <f t="shared" si="96"/>
        <v>T</v>
      </c>
      <c r="AA73" s="4" t="str">
        <f t="shared" si="97"/>
        <v>B</v>
      </c>
      <c r="AB73" s="4" t="str">
        <f t="shared" si="57"/>
        <v/>
      </c>
      <c r="AC73" s="4" t="str">
        <f t="shared" si="58"/>
        <v/>
      </c>
      <c r="AD73" s="4" t="str">
        <f t="shared" si="59"/>
        <v/>
      </c>
      <c r="AE73" s="1" t="str">
        <f t="shared" si="69"/>
        <v/>
      </c>
      <c r="AF73" s="1" t="str">
        <f t="shared" si="70"/>
        <v/>
      </c>
      <c r="AG73" s="1" t="str">
        <f t="shared" si="71"/>
        <v/>
      </c>
      <c r="AH73" s="1" t="str">
        <f t="shared" si="72"/>
        <v/>
      </c>
      <c r="AI73" s="1" t="str">
        <f t="shared" si="73"/>
        <v/>
      </c>
      <c r="AJ73" s="1" t="str">
        <f t="shared" si="74"/>
        <v/>
      </c>
      <c r="AK73" s="1">
        <f t="shared" si="46"/>
        <v>0</v>
      </c>
      <c r="AL73" s="1">
        <f t="shared" si="47"/>
        <v>0</v>
      </c>
      <c r="AM73" s="1" t="str">
        <f t="shared" si="94"/>
        <v/>
      </c>
      <c r="AN73" s="1">
        <f t="shared" si="75"/>
        <v>0</v>
      </c>
      <c r="AO73" s="1" t="str">
        <f t="shared" si="60"/>
        <v/>
      </c>
      <c r="AP73" s="1" t="str">
        <f t="shared" si="22"/>
        <v>N</v>
      </c>
      <c r="AQ73" s="1" t="str">
        <f t="shared" si="23"/>
        <v>N</v>
      </c>
      <c r="AR73" s="1" t="str">
        <f t="shared" si="24"/>
        <v>N</v>
      </c>
      <c r="AS73" s="1" t="str">
        <f t="shared" si="76"/>
        <v/>
      </c>
      <c r="AT73" s="15" t="str">
        <f t="shared" si="26"/>
        <v/>
      </c>
      <c r="AU73" s="1" t="str">
        <f t="shared" si="77"/>
        <v/>
      </c>
      <c r="AV73" s="1" t="str">
        <f t="shared" si="78"/>
        <v/>
      </c>
      <c r="AW73" s="1" t="str">
        <f t="shared" si="79"/>
        <v/>
      </c>
      <c r="AX73" s="1" t="str">
        <f t="shared" si="80"/>
        <v/>
      </c>
      <c r="AY73" s="1" t="str">
        <f t="shared" si="81"/>
        <v/>
      </c>
      <c r="AZ73" s="1" t="str">
        <f>IF('Hedging Dashboard'!AH73="P",IF(AZ72="",1,AZ72+1),"")</f>
        <v/>
      </c>
      <c r="BA73" s="1" t="str">
        <f>IF('Hedging Dashboard'!AH73="B",IF(BA72="",1,BA72+1),"")</f>
        <v/>
      </c>
      <c r="BB73" s="1" t="str">
        <f t="shared" si="85"/>
        <v>00000</v>
      </c>
      <c r="BC73" s="1" t="str">
        <f t="shared" si="86"/>
        <v>00000</v>
      </c>
      <c r="BD73" s="1" t="str">
        <f t="shared" si="87"/>
        <v>000000</v>
      </c>
      <c r="BE73" s="1" t="str">
        <f t="shared" si="88"/>
        <v>000000</v>
      </c>
      <c r="BF73" s="1" t="str">
        <f t="shared" si="89"/>
        <v>B</v>
      </c>
      <c r="BG73" s="1" t="str">
        <f t="shared" si="82"/>
        <v/>
      </c>
      <c r="BH73" s="1">
        <f t="shared" si="51"/>
        <v>0</v>
      </c>
      <c r="BI73" s="1" t="str">
        <f t="shared" si="83"/>
        <v/>
      </c>
      <c r="BJ73" s="1">
        <f t="shared" si="52"/>
        <v>0</v>
      </c>
      <c r="BK73" s="1" t="str">
        <f t="shared" si="84"/>
        <v/>
      </c>
      <c r="BL73" s="1">
        <f t="shared" si="53"/>
        <v>0</v>
      </c>
      <c r="BM73" s="1" t="str">
        <f t="shared" si="54"/>
        <v>0</v>
      </c>
      <c r="BN73" s="1" t="str">
        <f t="shared" si="55"/>
        <v>0</v>
      </c>
      <c r="BO73" s="1" t="str">
        <f t="shared" si="56"/>
        <v>0</v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-6</v>
      </c>
    </row>
    <row r="74" spans="1:76" ht="15.75" thickBot="1">
      <c r="A74" s="1">
        <v>65</v>
      </c>
      <c r="B74" s="77" t="str">
        <f t="shared" ref="B74:B109" si="98">IF(M73="","",IF(AK74=AL74,"NB",IF(AK74&gt;AL74,"P"&amp;(AK74-AL74),"B"&amp;(AL74-AK74))))</f>
        <v/>
      </c>
      <c r="C74" s="94" t="str">
        <f t="shared" si="91"/>
        <v/>
      </c>
      <c r="D74" s="90" t="str">
        <f t="shared" si="36"/>
        <v/>
      </c>
      <c r="E74" s="91" t="str">
        <f t="shared" si="37"/>
        <v/>
      </c>
      <c r="F74" s="10" t="str">
        <f t="shared" ref="F74:F105" si="99">IF(M74="","",IF(M74="P",IF(D74="","L","W"),IF(E74="","L","W")))</f>
        <v/>
      </c>
      <c r="H74" s="97" t="str">
        <f t="shared" si="92"/>
        <v/>
      </c>
      <c r="I74" s="90" t="str">
        <f t="shared" si="38"/>
        <v/>
      </c>
      <c r="J74" s="91" t="str">
        <f t="shared" si="39"/>
        <v/>
      </c>
      <c r="K74" s="10" t="str">
        <f t="shared" si="40"/>
        <v/>
      </c>
      <c r="L74" s="54"/>
      <c r="M74" s="18" t="str">
        <f>IF('Hedging Dashboard'!AH74="","",'Hedging Dashboard'!AH74)</f>
        <v/>
      </c>
      <c r="O74" s="77" t="str">
        <f t="shared" si="93"/>
        <v/>
      </c>
      <c r="P74" s="90" t="str">
        <f t="shared" si="41"/>
        <v/>
      </c>
      <c r="Q74" s="91" t="str">
        <f t="shared" si="42"/>
        <v/>
      </c>
      <c r="R74" s="5" t="str">
        <f t="shared" si="43"/>
        <v/>
      </c>
      <c r="S74" s="5" t="str">
        <f t="shared" si="44"/>
        <v/>
      </c>
      <c r="T74" s="113" t="str">
        <f t="shared" si="45"/>
        <v/>
      </c>
      <c r="U74" s="5" t="str">
        <f>IF(M74="","",IF(B74="NB",U73,IF(T74="",SUM($T$5:$T74)+S74,SUM($T$5:$T74))))</f>
        <v/>
      </c>
      <c r="V74" s="101" t="str">
        <f t="shared" si="90"/>
        <v/>
      </c>
      <c r="W74" s="74" t="e">
        <f t="shared" ref="W74:W109" si="100">IF(M74="","",IF(K74="W",0+BN74,0-BN74)+IF(F74="W",0+BM74,0-BM74))+IF(R74="W",0+BO74,0-BO74)</f>
        <v>#VALUE!</v>
      </c>
      <c r="X74" s="76" t="str">
        <f t="shared" ref="X74:X105" si="101">IF(M74="","",IF(W74&gt;0,"W",IF(W74&lt;0,"L","")))</f>
        <v/>
      </c>
      <c r="Y74" s="9" t="str">
        <f t="shared" si="95"/>
        <v>B</v>
      </c>
      <c r="Z74" s="4" t="str">
        <f t="shared" si="96"/>
        <v>T</v>
      </c>
      <c r="AA74" s="4" t="str">
        <f t="shared" si="97"/>
        <v>B</v>
      </c>
      <c r="AB74" s="4" t="str">
        <f t="shared" si="57"/>
        <v/>
      </c>
      <c r="AC74" s="4" t="str">
        <f t="shared" si="58"/>
        <v/>
      </c>
      <c r="AD74" s="4" t="str">
        <f t="shared" si="59"/>
        <v/>
      </c>
      <c r="AE74" s="1" t="str">
        <f t="shared" ref="AE74:AE105" si="102">IF(M73="","",IF(Y74="B",IF(M73="P",BH74,""),IF(M72="B",BH74,"")))</f>
        <v/>
      </c>
      <c r="AF74" s="1" t="str">
        <f t="shared" ref="AF74:AF105" si="103">IF(M73="","",IF(Y74="B",IF(M73="B",BH74,""),IF(M72="P",BH74,"")))</f>
        <v/>
      </c>
      <c r="AG74" s="1" t="str">
        <f t="shared" ref="AG74:AG105" si="104">IF(M73="","",IF(Z74="C",IF(M73="B",BJ74,""),IF(M72="B",BJ74,"")))</f>
        <v/>
      </c>
      <c r="AH74" s="1" t="str">
        <f t="shared" ref="AH74:AH105" si="105">IF(M73="","",IF(Z74="C",IF(M73="P",BJ74,""),IF(M72="P",BJ74,"")))</f>
        <v/>
      </c>
      <c r="AI74" s="1" t="str">
        <f t="shared" ref="AI74:AI105" si="106">IF(M73="","",IF(AND(AE74="L5",AH74="L5",AY74=""),"L0",AX74))</f>
        <v/>
      </c>
      <c r="AJ74" s="1" t="str">
        <f t="shared" ref="AJ74:AJ105" si="107">IF(M73="","",IF(AND(AF74="L5",AH74="L5",AX74=""),"L0",AY74))</f>
        <v/>
      </c>
      <c r="AK74" s="1">
        <f t="shared" si="46"/>
        <v>0</v>
      </c>
      <c r="AL74" s="1">
        <f t="shared" si="47"/>
        <v>0</v>
      </c>
      <c r="AM74" s="1" t="str">
        <f t="shared" si="94"/>
        <v/>
      </c>
      <c r="AN74" s="1">
        <f t="shared" ref="AN74:AN105" si="108">IF(X74="",0,IFERROR(VLOOKUP(X69&amp;X70&amp;X71&amp;X72&amp;X73&amp;X74,BW:BX,2,FALSE),0))</f>
        <v>0</v>
      </c>
      <c r="AO74" s="1" t="str">
        <f t="shared" si="60"/>
        <v/>
      </c>
      <c r="AP74" s="1" t="str">
        <f t="shared" ref="AP74:AP137" si="109">IF(OR(F70&amp;F71&amp;F72="WLW",F71&amp;F72="WW"),"Y","N")</f>
        <v>N</v>
      </c>
      <c r="AQ74" s="1" t="str">
        <f t="shared" ref="AQ74:AQ137" si="110">IF(OR(K70&amp;K71&amp;K72="WLW",K71&amp;K72="WW"),"Y","N")</f>
        <v>N</v>
      </c>
      <c r="AR74" s="1" t="str">
        <f t="shared" ref="AR74:AR137" si="111">IF(OR(R70&amp;R71&amp;R72="WLW",R71&amp;R72="WW"),"Y","N")</f>
        <v>N</v>
      </c>
      <c r="AS74" s="1" t="str">
        <f t="shared" ref="AS74:AS109" si="112">IF(M73="","",IF(AO74="S",1,AS73+1))</f>
        <v/>
      </c>
      <c r="AT74" s="15" t="str">
        <f t="shared" ref="AT74:AT137" si="113">IF(AT73="Y","N",IF(M73="","",(IF(AND(F73&amp;F74="WW",OR(AO73&amp;AO74="SC",AO73&amp;AO74="CC")),"Y",IF(AND(F72&amp;F73&amp;F74="WLW",BH74&lt;&gt;"B",OR(AO72&amp;AO73&amp;AO74="SCC",AO72&amp;AO73&amp;AO74="CCC")),"Y","N")))))</f>
        <v/>
      </c>
      <c r="AU74" s="1" t="str">
        <f t="shared" ref="AU74:AU105" si="114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05" si="115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116">IF(M73="","",IF(AND(S74&lt;0,AS74&gt;2,S74&gt;=(2-AS74)),"R","N"))</f>
        <v/>
      </c>
      <c r="AX74" s="1" t="str">
        <f t="shared" ref="AX74:AX109" si="117">IF(M73="","",IF(AA74="B",IF(M73="P",BL74,""),IF(M73="B",BL74,"")))</f>
        <v/>
      </c>
      <c r="AY74" s="1" t="str">
        <f t="shared" ref="AY74:AY109" si="118">IF(M73="","",IF(AA74="B",IF(M73="B",BL74,""),IF(M73="P",BL74,"")))</f>
        <v/>
      </c>
      <c r="AZ74" s="1" t="str">
        <f>IF('Hedging Dashboard'!AH74="P",IF(AZ73="",1,AZ73+1),"")</f>
        <v/>
      </c>
      <c r="BA74" s="1" t="str">
        <f>IF('Hedging Dashboard'!AH74="B",IF(BA73="",1,BA73+1),"")</f>
        <v/>
      </c>
      <c r="BB74" s="1" t="str">
        <f t="shared" si="85"/>
        <v>00000</v>
      </c>
      <c r="BC74" s="1" t="str">
        <f t="shared" si="86"/>
        <v>00000</v>
      </c>
      <c r="BD74" s="1" t="str">
        <f t="shared" si="87"/>
        <v>000000</v>
      </c>
      <c r="BE74" s="1" t="str">
        <f t="shared" si="88"/>
        <v>000000</v>
      </c>
      <c r="BF74" s="1" t="str">
        <f t="shared" si="89"/>
        <v>B</v>
      </c>
      <c r="BG74" s="1" t="str">
        <f t="shared" ref="BG74:BG109" si="119">IF(AE73="",AF73,AE73)&amp;F73</f>
        <v/>
      </c>
      <c r="BH74" s="1">
        <f t="shared" si="51"/>
        <v>0</v>
      </c>
      <c r="BI74" s="1" t="str">
        <f t="shared" ref="BI74:BI109" si="120">IF(AG73="",AH73,AG73)&amp;K73</f>
        <v/>
      </c>
      <c r="BJ74" s="1">
        <f t="shared" si="52"/>
        <v>0</v>
      </c>
      <c r="BK74" s="1" t="str">
        <f t="shared" ref="BK74:BK109" si="121">IF(AI73="",AJ73,AI73)&amp;R73</f>
        <v/>
      </c>
      <c r="BL74" s="1">
        <f t="shared" si="53"/>
        <v>0</v>
      </c>
      <c r="BM74" s="1" t="str">
        <f t="shared" si="54"/>
        <v>0</v>
      </c>
      <c r="BN74" s="1" t="str">
        <f t="shared" si="55"/>
        <v>0</v>
      </c>
      <c r="BO74" s="1" t="str">
        <f t="shared" si="56"/>
        <v>0</v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</row>
    <row r="75" spans="1:76" ht="15.75" thickBot="1">
      <c r="A75" s="1">
        <v>66</v>
      </c>
      <c r="B75" s="12" t="str">
        <f t="shared" si="98"/>
        <v/>
      </c>
      <c r="C75" s="92" t="str">
        <f t="shared" si="91"/>
        <v/>
      </c>
      <c r="D75" s="13" t="str">
        <f t="shared" ref="D75:D109" si="122">AE75</f>
        <v/>
      </c>
      <c r="E75" s="45" t="str">
        <f t="shared" ref="E75:E109" si="123">AF75</f>
        <v/>
      </c>
      <c r="F75" s="14" t="str">
        <f t="shared" si="99"/>
        <v/>
      </c>
      <c r="H75" s="95" t="str">
        <f t="shared" si="92"/>
        <v/>
      </c>
      <c r="I75" s="13" t="str">
        <f t="shared" ref="I75:I109" si="124">AG75</f>
        <v/>
      </c>
      <c r="J75" s="45" t="str">
        <f t="shared" ref="J75:J109" si="125">AH75</f>
        <v/>
      </c>
      <c r="K75" s="14" t="str">
        <f t="shared" ref="K75:K109" si="126">IF(M75="","",IF(M75="P",IF(I75="","L","W"),IF(J75="","L","W")))</f>
        <v/>
      </c>
      <c r="L75" s="54"/>
      <c r="M75" s="16" t="str">
        <f>IF('Hedging Dashboard'!AH75="","",'Hedging Dashboard'!AH75)</f>
        <v/>
      </c>
      <c r="O75" s="12" t="str">
        <f t="shared" si="93"/>
        <v/>
      </c>
      <c r="P75" s="13" t="str">
        <f t="shared" ref="P75:P109" si="127">AI75</f>
        <v/>
      </c>
      <c r="Q75" s="45" t="str">
        <f t="shared" ref="Q75:Q109" si="128">AJ75</f>
        <v/>
      </c>
      <c r="R75" s="87" t="str">
        <f t="shared" ref="R75:R109" si="129">IF(M75="","",IF(M75="P",IF(P75="","L","W"),IF(Q75="","L","W")))</f>
        <v/>
      </c>
      <c r="S75" s="87" t="str">
        <f t="shared" ref="S75:S109" si="130">IF(M75="","",IF(X75="",IF(AO75="S",0,S74),IF(X75="W",IF(AO75="S",0,S74)+INT(REPLACE(B75,1,1,"")),IF(AO75="S",0,S74)-INT(REPLACE(B75,1,1,"")))))</f>
        <v/>
      </c>
      <c r="T75" s="98" t="str">
        <f t="shared" ref="T75:T109" si="131">IF(M74="","",IF(AO75="S","",IF(S75&gt;=0,S75,IF(AW75="R",S75,""))))</f>
        <v/>
      </c>
      <c r="U75" s="87" t="str">
        <f>IF(M75="","",IF(B75="NB",U74,IF(T75="",SUM($T$5:$T75)+S75,SUM($T$5:$T75))))</f>
        <v/>
      </c>
      <c r="V75" s="99" t="str">
        <f t="shared" si="90"/>
        <v/>
      </c>
      <c r="W75" s="74" t="e">
        <f t="shared" si="100"/>
        <v>#VALUE!</v>
      </c>
      <c r="X75" s="76" t="str">
        <f t="shared" si="101"/>
        <v/>
      </c>
      <c r="Y75" s="9" t="str">
        <f t="shared" si="95"/>
        <v>B</v>
      </c>
      <c r="Z75" s="4" t="str">
        <f t="shared" si="96"/>
        <v>T</v>
      </c>
      <c r="AA75" s="4" t="str">
        <f t="shared" si="97"/>
        <v>B</v>
      </c>
      <c r="AB75" s="4" t="str">
        <f t="shared" si="57"/>
        <v/>
      </c>
      <c r="AC75" s="4" t="str">
        <f t="shared" si="58"/>
        <v/>
      </c>
      <c r="AD75" s="4" t="str">
        <f t="shared" si="59"/>
        <v/>
      </c>
      <c r="AE75" s="1" t="str">
        <f t="shared" si="102"/>
        <v/>
      </c>
      <c r="AF75" s="1" t="str">
        <f t="shared" si="103"/>
        <v/>
      </c>
      <c r="AG75" s="1" t="str">
        <f t="shared" si="104"/>
        <v/>
      </c>
      <c r="AH75" s="1" t="str">
        <f t="shared" si="105"/>
        <v/>
      </c>
      <c r="AI75" s="1" t="str">
        <f t="shared" si="106"/>
        <v/>
      </c>
      <c r="AJ75" s="1" t="str">
        <f t="shared" si="107"/>
        <v/>
      </c>
      <c r="AK75" s="1">
        <f t="shared" ref="AK75:AK138" si="132">IF(D75="",0,IF(OR(D75="B",D75="XB"),1,INT(RIGHT(D75))))+IF(I75="",0,IF(OR(I75="B",I75="XB"),1,INT(RIGHT(I75))))+IF(P75="",0,IF(OR(P75="B",P75="XB"),1,INT(RIGHT(P75))))</f>
        <v>0</v>
      </c>
      <c r="AL75" s="1">
        <f t="shared" ref="AL75:AL138" si="133">IF(E75="",0,IF(OR(E75="B",E75="XB"),1,INT(RIGHT(E75))))+IF(J75="",0,IF(OR(J75="B",J75="XB"),1,INT(RIGHT(J75))))+IF(Q75="",0,IF(OR(Q75="B",Q75="XB"),1,INT(RIGHT(Q75))))</f>
        <v>0</v>
      </c>
      <c r="AM75" s="1" t="str">
        <f t="shared" si="94"/>
        <v/>
      </c>
      <c r="AN75" s="1">
        <f t="shared" si="108"/>
        <v>0</v>
      </c>
      <c r="AO75" s="1" t="str">
        <f t="shared" si="60"/>
        <v/>
      </c>
      <c r="AP75" s="1" t="str">
        <f t="shared" si="109"/>
        <v>N</v>
      </c>
      <c r="AQ75" s="1" t="str">
        <f t="shared" si="110"/>
        <v>N</v>
      </c>
      <c r="AR75" s="1" t="str">
        <f t="shared" si="111"/>
        <v>N</v>
      </c>
      <c r="AS75" s="1" t="str">
        <f t="shared" si="112"/>
        <v/>
      </c>
      <c r="AT75" s="15" t="str">
        <f t="shared" si="113"/>
        <v/>
      </c>
      <c r="AU75" s="1" t="str">
        <f t="shared" si="114"/>
        <v/>
      </c>
      <c r="AV75" s="1" t="str">
        <f t="shared" si="115"/>
        <v/>
      </c>
      <c r="AW75" s="1" t="str">
        <f t="shared" si="116"/>
        <v/>
      </c>
      <c r="AX75" s="1" t="str">
        <f t="shared" si="117"/>
        <v/>
      </c>
      <c r="AY75" s="1" t="str">
        <f t="shared" si="118"/>
        <v/>
      </c>
      <c r="AZ75" s="1" t="str">
        <f>IF('Hedging Dashboard'!AH75="P",IF(AZ74="",1,AZ74+1),"")</f>
        <v/>
      </c>
      <c r="BA75" s="1" t="str">
        <f>IF('Hedging Dashboard'!AH75="B",IF(BA74="",1,BA74+1),"")</f>
        <v/>
      </c>
      <c r="BB75" s="1" t="str">
        <f t="shared" si="85"/>
        <v>00000</v>
      </c>
      <c r="BC75" s="1" t="str">
        <f t="shared" si="86"/>
        <v>00000</v>
      </c>
      <c r="BD75" s="1" t="str">
        <f t="shared" si="87"/>
        <v>000000</v>
      </c>
      <c r="BE75" s="1" t="str">
        <f t="shared" si="88"/>
        <v>000000</v>
      </c>
      <c r="BF75" s="1" t="str">
        <f t="shared" si="89"/>
        <v>B</v>
      </c>
      <c r="BG75" s="1" t="str">
        <f t="shared" si="119"/>
        <v/>
      </c>
      <c r="BH75" s="1">
        <f t="shared" ref="BH75:BH109" si="134">IF(OR(AO75="S",AND(AT74="Y",AP75="N",BH74&lt;&gt;"B")),"B",IFERROR(VLOOKUP(BG75,BT:BU,2,FALSE),""))</f>
        <v>0</v>
      </c>
      <c r="BI75" s="1" t="str">
        <f t="shared" si="120"/>
        <v/>
      </c>
      <c r="BJ75" s="1">
        <f t="shared" ref="BJ75:BJ109" si="135">IF(OR(AO75="S",AND(AU74="Y",AQ75="N",BJ74&lt;&gt;"B")),"B",IFERROR(VLOOKUP(BI75,BT:BU,2,FALSE),""))</f>
        <v>0</v>
      </c>
      <c r="BK75" s="1" t="str">
        <f t="shared" si="121"/>
        <v/>
      </c>
      <c r="BL75" s="1">
        <f t="shared" ref="BL75:BL109" si="136">IF(OR(AO75="S",AND(AV74="Y",AR75="N",BL74&lt;&gt;"B")),"B",IFERROR(VLOOKUP(BK75,BT:BU,2,FALSE),""))</f>
        <v>0</v>
      </c>
      <c r="BM75" s="1" t="str">
        <f t="shared" ref="BM75:BM109" si="137">IF(BH75="","",IF(OR(BH75="B",BH75="XB"),1,RIGHT(BH75)))</f>
        <v>0</v>
      </c>
      <c r="BN75" s="1" t="str">
        <f t="shared" ref="BN75:BN109" si="138">IF(BJ75="","",IF(OR(BJ75="B",BJ75="XB"),1,RIGHT(BJ75)))</f>
        <v>0</v>
      </c>
      <c r="BO75" s="1" t="str">
        <f t="shared" ref="BO75:BO109" si="139">IF(BL75="","",IF(OR(BL75="B",BL75="XB"),1,RIGHT(BL75)))</f>
        <v>0</v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</row>
    <row r="76" spans="1:76" ht="15.75" thickBot="1">
      <c r="A76" s="1">
        <v>67</v>
      </c>
      <c r="B76" s="9" t="str">
        <f t="shared" si="98"/>
        <v/>
      </c>
      <c r="C76" s="93" t="str">
        <f t="shared" si="91"/>
        <v/>
      </c>
      <c r="D76" s="88" t="str">
        <f t="shared" si="122"/>
        <v/>
      </c>
      <c r="E76" s="89" t="str">
        <f t="shared" si="123"/>
        <v/>
      </c>
      <c r="F76" s="8" t="str">
        <f t="shared" si="99"/>
        <v/>
      </c>
      <c r="H76" s="96" t="str">
        <f t="shared" si="92"/>
        <v/>
      </c>
      <c r="I76" s="88" t="str">
        <f t="shared" si="124"/>
        <v/>
      </c>
      <c r="J76" s="89" t="str">
        <f t="shared" si="125"/>
        <v/>
      </c>
      <c r="K76" s="8" t="str">
        <f t="shared" si="126"/>
        <v/>
      </c>
      <c r="L76" s="54"/>
      <c r="M76" s="17" t="str">
        <f>IF('Hedging Dashboard'!AH76="","",'Hedging Dashboard'!AH76)</f>
        <v/>
      </c>
      <c r="O76" s="9" t="str">
        <f t="shared" si="93"/>
        <v/>
      </c>
      <c r="P76" s="88" t="str">
        <f t="shared" si="127"/>
        <v/>
      </c>
      <c r="Q76" s="89" t="str">
        <f t="shared" si="128"/>
        <v/>
      </c>
      <c r="R76" s="4" t="str">
        <f t="shared" si="129"/>
        <v/>
      </c>
      <c r="S76" s="4" t="str">
        <f t="shared" si="130"/>
        <v/>
      </c>
      <c r="T76" s="112" t="str">
        <f t="shared" si="131"/>
        <v/>
      </c>
      <c r="U76" s="4" t="str">
        <f>IF(M76="","",IF(B76="NB",U75,IF(T76="",SUM($T$5:$T76)+S76,SUM($T$5:$T76))))</f>
        <v/>
      </c>
      <c r="V76" s="100" t="str">
        <f t="shared" si="90"/>
        <v/>
      </c>
      <c r="W76" s="74" t="e">
        <f t="shared" si="100"/>
        <v>#VALUE!</v>
      </c>
      <c r="X76" s="76" t="str">
        <f t="shared" si="101"/>
        <v/>
      </c>
      <c r="Y76" s="9" t="str">
        <f t="shared" si="95"/>
        <v>B</v>
      </c>
      <c r="Z76" s="4" t="str">
        <f t="shared" si="96"/>
        <v>T</v>
      </c>
      <c r="AA76" s="4" t="str">
        <f t="shared" si="97"/>
        <v>B</v>
      </c>
      <c r="AB76" s="4" t="str">
        <f t="shared" ref="AB76:AB116" si="140">F75</f>
        <v/>
      </c>
      <c r="AC76" s="4" t="str">
        <f t="shared" ref="AC76:AC116" si="141">K75</f>
        <v/>
      </c>
      <c r="AD76" s="4" t="str">
        <f t="shared" ref="AD76:AD116" si="142">R75</f>
        <v/>
      </c>
      <c r="AE76" s="1" t="str">
        <f t="shared" si="102"/>
        <v/>
      </c>
      <c r="AF76" s="1" t="str">
        <f t="shared" si="103"/>
        <v/>
      </c>
      <c r="AG76" s="1" t="str">
        <f t="shared" si="104"/>
        <v/>
      </c>
      <c r="AH76" s="1" t="str">
        <f t="shared" si="105"/>
        <v/>
      </c>
      <c r="AI76" s="1" t="str">
        <f t="shared" si="106"/>
        <v/>
      </c>
      <c r="AJ76" s="1" t="str">
        <f t="shared" si="107"/>
        <v/>
      </c>
      <c r="AK76" s="1">
        <f t="shared" si="132"/>
        <v>0</v>
      </c>
      <c r="AL76" s="1">
        <f t="shared" si="133"/>
        <v>0</v>
      </c>
      <c r="AM76" s="1" t="str">
        <f t="shared" si="94"/>
        <v/>
      </c>
      <c r="AN76" s="1">
        <f t="shared" si="108"/>
        <v>0</v>
      </c>
      <c r="AO76" s="1" t="str">
        <f t="shared" ref="AO76:AO109" si="143">IF(M75="","",IF(AW75="R","S",IF(AO75="S","C",IF(S75&gt;=0,"S","C"))))</f>
        <v/>
      </c>
      <c r="AP76" s="1" t="str">
        <f t="shared" si="109"/>
        <v>N</v>
      </c>
      <c r="AQ76" s="1" t="str">
        <f t="shared" si="110"/>
        <v>N</v>
      </c>
      <c r="AR76" s="1" t="str">
        <f t="shared" si="111"/>
        <v>N</v>
      </c>
      <c r="AS76" s="1" t="str">
        <f t="shared" si="112"/>
        <v/>
      </c>
      <c r="AT76" s="15" t="str">
        <f t="shared" si="113"/>
        <v/>
      </c>
      <c r="AU76" s="1" t="str">
        <f t="shared" si="114"/>
        <v/>
      </c>
      <c r="AV76" s="1" t="str">
        <f t="shared" si="115"/>
        <v/>
      </c>
      <c r="AW76" s="1" t="str">
        <f t="shared" si="116"/>
        <v/>
      </c>
      <c r="AX76" s="1" t="str">
        <f t="shared" si="117"/>
        <v/>
      </c>
      <c r="AY76" s="1" t="str">
        <f t="shared" si="118"/>
        <v/>
      </c>
      <c r="AZ76" s="1" t="str">
        <f>IF('Hedging Dashboard'!AH76="P",IF(AZ75="",1,AZ75+1),"")</f>
        <v/>
      </c>
      <c r="BA76" s="1" t="str">
        <f>IF('Hedging Dashboard'!AH76="B",IF(BA75="",1,BA75+1),"")</f>
        <v/>
      </c>
      <c r="BB76" s="1" t="str">
        <f t="shared" si="85"/>
        <v>00000</v>
      </c>
      <c r="BC76" s="1" t="str">
        <f t="shared" si="86"/>
        <v>00000</v>
      </c>
      <c r="BD76" s="1" t="str">
        <f t="shared" si="87"/>
        <v>000000</v>
      </c>
      <c r="BE76" s="1" t="str">
        <f t="shared" si="88"/>
        <v>000000</v>
      </c>
      <c r="BF76" s="1" t="str">
        <f t="shared" si="89"/>
        <v>B</v>
      </c>
      <c r="BG76" s="1" t="str">
        <f t="shared" si="119"/>
        <v/>
      </c>
      <c r="BH76" s="1">
        <f t="shared" si="134"/>
        <v>0</v>
      </c>
      <c r="BI76" s="1" t="str">
        <f t="shared" si="120"/>
        <v/>
      </c>
      <c r="BJ76" s="1">
        <f t="shared" si="135"/>
        <v>0</v>
      </c>
      <c r="BK76" s="1" t="str">
        <f t="shared" si="121"/>
        <v/>
      </c>
      <c r="BL76" s="1">
        <f t="shared" si="136"/>
        <v>0</v>
      </c>
      <c r="BM76" s="1" t="str">
        <f t="shared" si="137"/>
        <v>0</v>
      </c>
      <c r="BN76" s="1" t="str">
        <f t="shared" si="138"/>
        <v>0</v>
      </c>
      <c r="BO76" s="1" t="str">
        <f t="shared" si="139"/>
        <v>0</v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3</v>
      </c>
    </row>
    <row r="77" spans="1:76" ht="15.75" thickBot="1">
      <c r="A77" s="1">
        <v>68</v>
      </c>
      <c r="B77" s="9" t="str">
        <f t="shared" si="98"/>
        <v/>
      </c>
      <c r="C77" s="93" t="str">
        <f t="shared" si="91"/>
        <v/>
      </c>
      <c r="D77" s="88" t="str">
        <f t="shared" si="122"/>
        <v/>
      </c>
      <c r="E77" s="89" t="str">
        <f t="shared" si="123"/>
        <v/>
      </c>
      <c r="F77" s="8" t="str">
        <f t="shared" si="99"/>
        <v/>
      </c>
      <c r="H77" s="96" t="str">
        <f t="shared" si="92"/>
        <v/>
      </c>
      <c r="I77" s="88" t="str">
        <f t="shared" si="124"/>
        <v/>
      </c>
      <c r="J77" s="89" t="str">
        <f t="shared" si="125"/>
        <v/>
      </c>
      <c r="K77" s="8" t="str">
        <f t="shared" si="126"/>
        <v/>
      </c>
      <c r="L77" s="54"/>
      <c r="M77" s="17" t="str">
        <f>IF('Hedging Dashboard'!AH77="","",'Hedging Dashboard'!AH77)</f>
        <v/>
      </c>
      <c r="O77" s="9" t="str">
        <f t="shared" si="93"/>
        <v/>
      </c>
      <c r="P77" s="88" t="str">
        <f t="shared" si="127"/>
        <v/>
      </c>
      <c r="Q77" s="89" t="str">
        <f t="shared" si="128"/>
        <v/>
      </c>
      <c r="R77" s="4" t="str">
        <f t="shared" si="129"/>
        <v/>
      </c>
      <c r="S77" s="4" t="str">
        <f t="shared" si="130"/>
        <v/>
      </c>
      <c r="T77" s="112" t="str">
        <f t="shared" si="131"/>
        <v/>
      </c>
      <c r="U77" s="4" t="str">
        <f>IF(M77="","",IF(B77="NB",U76,IF(T77="",SUM($T$5:$T77)+S77,SUM($T$5:$T77))))</f>
        <v/>
      </c>
      <c r="V77" s="100" t="str">
        <f t="shared" si="90"/>
        <v/>
      </c>
      <c r="W77" s="74" t="e">
        <f t="shared" si="100"/>
        <v>#VALUE!</v>
      </c>
      <c r="X77" s="76" t="str">
        <f t="shared" si="101"/>
        <v/>
      </c>
      <c r="Y77" s="9" t="str">
        <f t="shared" si="95"/>
        <v>B</v>
      </c>
      <c r="Z77" s="4" t="str">
        <f t="shared" si="96"/>
        <v>T</v>
      </c>
      <c r="AA77" s="4" t="str">
        <f t="shared" si="97"/>
        <v>B</v>
      </c>
      <c r="AB77" s="4" t="str">
        <f t="shared" si="140"/>
        <v/>
      </c>
      <c r="AC77" s="4" t="str">
        <f t="shared" si="141"/>
        <v/>
      </c>
      <c r="AD77" s="4" t="str">
        <f t="shared" si="142"/>
        <v/>
      </c>
      <c r="AE77" s="1" t="str">
        <f t="shared" si="102"/>
        <v/>
      </c>
      <c r="AF77" s="1" t="str">
        <f t="shared" si="103"/>
        <v/>
      </c>
      <c r="AG77" s="1" t="str">
        <f t="shared" si="104"/>
        <v/>
      </c>
      <c r="AH77" s="1" t="str">
        <f t="shared" si="105"/>
        <v/>
      </c>
      <c r="AI77" s="1" t="str">
        <f t="shared" si="106"/>
        <v/>
      </c>
      <c r="AJ77" s="1" t="str">
        <f t="shared" si="107"/>
        <v/>
      </c>
      <c r="AK77" s="1">
        <f t="shared" si="132"/>
        <v>0</v>
      </c>
      <c r="AL77" s="1">
        <f t="shared" si="133"/>
        <v>0</v>
      </c>
      <c r="AM77" s="1" t="str">
        <f t="shared" si="94"/>
        <v/>
      </c>
      <c r="AN77" s="1">
        <f t="shared" si="108"/>
        <v>0</v>
      </c>
      <c r="AO77" s="1" t="str">
        <f t="shared" si="143"/>
        <v/>
      </c>
      <c r="AP77" s="1" t="str">
        <f t="shared" si="109"/>
        <v>N</v>
      </c>
      <c r="AQ77" s="1" t="str">
        <f t="shared" si="110"/>
        <v>N</v>
      </c>
      <c r="AR77" s="1" t="str">
        <f t="shared" si="111"/>
        <v>N</v>
      </c>
      <c r="AS77" s="1" t="str">
        <f t="shared" si="112"/>
        <v/>
      </c>
      <c r="AT77" s="15" t="str">
        <f t="shared" si="113"/>
        <v/>
      </c>
      <c r="AU77" s="1" t="str">
        <f t="shared" si="114"/>
        <v/>
      </c>
      <c r="AV77" s="1" t="str">
        <f t="shared" si="115"/>
        <v/>
      </c>
      <c r="AW77" s="1" t="str">
        <f t="shared" si="116"/>
        <v/>
      </c>
      <c r="AX77" s="1" t="str">
        <f t="shared" si="117"/>
        <v/>
      </c>
      <c r="AY77" s="1" t="str">
        <f t="shared" si="118"/>
        <v/>
      </c>
      <c r="AZ77" s="1" t="str">
        <f>IF('Hedging Dashboard'!AH77="P",IF(AZ76="",1,AZ76+1),"")</f>
        <v/>
      </c>
      <c r="BA77" s="1" t="str">
        <f>IF('Hedging Dashboard'!AH77="B",IF(BA76="",1,BA76+1),"")</f>
        <v/>
      </c>
      <c r="BB77" s="1" t="str">
        <f t="shared" si="85"/>
        <v>00000</v>
      </c>
      <c r="BC77" s="1" t="str">
        <f t="shared" si="86"/>
        <v>00000</v>
      </c>
      <c r="BD77" s="1" t="str">
        <f t="shared" si="87"/>
        <v>000000</v>
      </c>
      <c r="BE77" s="1" t="str">
        <f t="shared" si="88"/>
        <v>000000</v>
      </c>
      <c r="BF77" s="1" t="str">
        <f t="shared" si="89"/>
        <v>B</v>
      </c>
      <c r="BG77" s="1" t="str">
        <f t="shared" si="119"/>
        <v/>
      </c>
      <c r="BH77" s="1">
        <f t="shared" si="134"/>
        <v>0</v>
      </c>
      <c r="BI77" s="1" t="str">
        <f t="shared" si="120"/>
        <v/>
      </c>
      <c r="BJ77" s="1">
        <f t="shared" si="135"/>
        <v>0</v>
      </c>
      <c r="BK77" s="1" t="str">
        <f t="shared" si="121"/>
        <v/>
      </c>
      <c r="BL77" s="1">
        <f t="shared" si="136"/>
        <v>0</v>
      </c>
      <c r="BM77" s="1" t="str">
        <f t="shared" si="137"/>
        <v>0</v>
      </c>
      <c r="BN77" s="1" t="str">
        <f t="shared" si="138"/>
        <v>0</v>
      </c>
      <c r="BO77" s="1" t="str">
        <f t="shared" si="139"/>
        <v>0</v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-3</v>
      </c>
    </row>
    <row r="78" spans="1:76" ht="15.75" thickBot="1">
      <c r="A78" s="1">
        <v>69</v>
      </c>
      <c r="B78" s="9" t="str">
        <f t="shared" si="98"/>
        <v/>
      </c>
      <c r="C78" s="93" t="str">
        <f t="shared" si="91"/>
        <v/>
      </c>
      <c r="D78" s="88" t="str">
        <f t="shared" si="122"/>
        <v/>
      </c>
      <c r="E78" s="89" t="str">
        <f t="shared" si="123"/>
        <v/>
      </c>
      <c r="F78" s="8" t="str">
        <f t="shared" si="99"/>
        <v/>
      </c>
      <c r="H78" s="96" t="str">
        <f t="shared" si="92"/>
        <v/>
      </c>
      <c r="I78" s="88" t="str">
        <f t="shared" si="124"/>
        <v/>
      </c>
      <c r="J78" s="89" t="str">
        <f t="shared" si="125"/>
        <v/>
      </c>
      <c r="K78" s="8" t="str">
        <f t="shared" si="126"/>
        <v/>
      </c>
      <c r="L78" s="54"/>
      <c r="M78" s="17" t="str">
        <f>IF('Hedging Dashboard'!AH78="","",'Hedging Dashboard'!AH78)</f>
        <v/>
      </c>
      <c r="O78" s="9" t="str">
        <f t="shared" si="93"/>
        <v/>
      </c>
      <c r="P78" s="88" t="str">
        <f t="shared" si="127"/>
        <v/>
      </c>
      <c r="Q78" s="89" t="str">
        <f t="shared" si="128"/>
        <v/>
      </c>
      <c r="R78" s="4" t="str">
        <f t="shared" si="129"/>
        <v/>
      </c>
      <c r="S78" s="4" t="str">
        <f t="shared" si="130"/>
        <v/>
      </c>
      <c r="T78" s="112" t="str">
        <f t="shared" si="131"/>
        <v/>
      </c>
      <c r="U78" s="4" t="str">
        <f>IF(M78="","",IF(B78="NB",U77,IF(T78="",SUM($T$5:$T78)+S78,SUM($T$5:$T78))))</f>
        <v/>
      </c>
      <c r="V78" s="100" t="str">
        <f t="shared" si="90"/>
        <v/>
      </c>
      <c r="W78" s="74" t="e">
        <f t="shared" si="100"/>
        <v>#VALUE!</v>
      </c>
      <c r="X78" s="76" t="str">
        <f t="shared" si="101"/>
        <v/>
      </c>
      <c r="Y78" s="9" t="str">
        <f t="shared" si="95"/>
        <v>B</v>
      </c>
      <c r="Z78" s="4" t="str">
        <f t="shared" si="96"/>
        <v>T</v>
      </c>
      <c r="AA78" s="4" t="str">
        <f t="shared" si="97"/>
        <v>B</v>
      </c>
      <c r="AB78" s="4" t="str">
        <f t="shared" si="140"/>
        <v/>
      </c>
      <c r="AC78" s="4" t="str">
        <f t="shared" si="141"/>
        <v/>
      </c>
      <c r="AD78" s="4" t="str">
        <f t="shared" si="142"/>
        <v/>
      </c>
      <c r="AE78" s="1" t="str">
        <f t="shared" si="102"/>
        <v/>
      </c>
      <c r="AF78" s="1" t="str">
        <f t="shared" si="103"/>
        <v/>
      </c>
      <c r="AG78" s="1" t="str">
        <f t="shared" si="104"/>
        <v/>
      </c>
      <c r="AH78" s="1" t="str">
        <f t="shared" si="105"/>
        <v/>
      </c>
      <c r="AI78" s="1" t="str">
        <f t="shared" si="106"/>
        <v/>
      </c>
      <c r="AJ78" s="1" t="str">
        <f t="shared" si="107"/>
        <v/>
      </c>
      <c r="AK78" s="1">
        <f t="shared" si="132"/>
        <v>0</v>
      </c>
      <c r="AL78" s="1">
        <f t="shared" si="133"/>
        <v>0</v>
      </c>
      <c r="AM78" s="1" t="str">
        <f t="shared" si="94"/>
        <v/>
      </c>
      <c r="AN78" s="1">
        <f t="shared" si="108"/>
        <v>0</v>
      </c>
      <c r="AO78" s="1" t="str">
        <f t="shared" si="143"/>
        <v/>
      </c>
      <c r="AP78" s="1" t="str">
        <f t="shared" si="109"/>
        <v>N</v>
      </c>
      <c r="AQ78" s="1" t="str">
        <f t="shared" si="110"/>
        <v>N</v>
      </c>
      <c r="AR78" s="1" t="str">
        <f t="shared" si="111"/>
        <v>N</v>
      </c>
      <c r="AS78" s="1" t="str">
        <f t="shared" si="112"/>
        <v/>
      </c>
      <c r="AT78" s="15" t="str">
        <f t="shared" si="113"/>
        <v/>
      </c>
      <c r="AU78" s="1" t="str">
        <f t="shared" si="114"/>
        <v/>
      </c>
      <c r="AV78" s="1" t="str">
        <f t="shared" si="115"/>
        <v/>
      </c>
      <c r="AW78" s="1" t="str">
        <f t="shared" si="116"/>
        <v/>
      </c>
      <c r="AX78" s="1" t="str">
        <f t="shared" si="117"/>
        <v/>
      </c>
      <c r="AY78" s="1" t="str">
        <f t="shared" si="118"/>
        <v/>
      </c>
      <c r="AZ78" s="1" t="str">
        <f>IF('Hedging Dashboard'!AH78="P",IF(AZ77="",1,AZ77+1),"")</f>
        <v/>
      </c>
      <c r="BA78" s="1" t="str">
        <f>IF('Hedging Dashboard'!AH78="B",IF(BA77="",1,BA77+1),"")</f>
        <v/>
      </c>
      <c r="BB78" s="1" t="str">
        <f t="shared" si="85"/>
        <v>00000</v>
      </c>
      <c r="BC78" s="1" t="str">
        <f t="shared" si="86"/>
        <v>00000</v>
      </c>
      <c r="BD78" s="1" t="str">
        <f t="shared" si="87"/>
        <v>000000</v>
      </c>
      <c r="BE78" s="1" t="str">
        <f t="shared" si="88"/>
        <v>000000</v>
      </c>
      <c r="BF78" s="1" t="str">
        <f t="shared" si="89"/>
        <v>B</v>
      </c>
      <c r="BG78" s="1" t="str">
        <f t="shared" si="119"/>
        <v/>
      </c>
      <c r="BH78" s="1">
        <f t="shared" si="134"/>
        <v>0</v>
      </c>
      <c r="BI78" s="1" t="str">
        <f t="shared" si="120"/>
        <v/>
      </c>
      <c r="BJ78" s="1">
        <f t="shared" si="135"/>
        <v>0</v>
      </c>
      <c r="BK78" s="1" t="str">
        <f t="shared" si="121"/>
        <v/>
      </c>
      <c r="BL78" s="1">
        <f t="shared" si="136"/>
        <v>0</v>
      </c>
      <c r="BM78" s="1" t="str">
        <f t="shared" si="137"/>
        <v>0</v>
      </c>
      <c r="BN78" s="1" t="str">
        <f t="shared" si="138"/>
        <v>0</v>
      </c>
      <c r="BO78" s="1" t="str">
        <f t="shared" si="139"/>
        <v>0</v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</row>
    <row r="79" spans="1:76" ht="15.75" thickBot="1">
      <c r="A79" s="1">
        <v>70</v>
      </c>
      <c r="B79" s="77" t="str">
        <f t="shared" si="98"/>
        <v/>
      </c>
      <c r="C79" s="94" t="str">
        <f t="shared" si="91"/>
        <v/>
      </c>
      <c r="D79" s="90" t="str">
        <f t="shared" si="122"/>
        <v/>
      </c>
      <c r="E79" s="91" t="str">
        <f t="shared" si="123"/>
        <v/>
      </c>
      <c r="F79" s="10" t="str">
        <f t="shared" si="99"/>
        <v/>
      </c>
      <c r="H79" s="97" t="str">
        <f t="shared" si="92"/>
        <v/>
      </c>
      <c r="I79" s="90" t="str">
        <f t="shared" si="124"/>
        <v/>
      </c>
      <c r="J79" s="91" t="str">
        <f t="shared" si="125"/>
        <v/>
      </c>
      <c r="K79" s="10" t="str">
        <f t="shared" si="126"/>
        <v/>
      </c>
      <c r="L79" s="54"/>
      <c r="M79" s="18" t="str">
        <f>IF('Hedging Dashboard'!AH79="","",'Hedging Dashboard'!AH79)</f>
        <v/>
      </c>
      <c r="O79" s="77" t="str">
        <f t="shared" si="93"/>
        <v/>
      </c>
      <c r="P79" s="90" t="str">
        <f t="shared" si="127"/>
        <v/>
      </c>
      <c r="Q79" s="91" t="str">
        <f t="shared" si="128"/>
        <v/>
      </c>
      <c r="R79" s="5" t="str">
        <f t="shared" si="129"/>
        <v/>
      </c>
      <c r="S79" s="5" t="str">
        <f t="shared" si="130"/>
        <v/>
      </c>
      <c r="T79" s="113" t="str">
        <f t="shared" si="131"/>
        <v/>
      </c>
      <c r="U79" s="5" t="str">
        <f>IF(M79="","",IF(B79="NB",U78,IF(T79="",SUM($T$5:$T79)+S79,SUM($T$5:$T79))))</f>
        <v/>
      </c>
      <c r="V79" s="101" t="str">
        <f t="shared" si="90"/>
        <v/>
      </c>
      <c r="W79" s="74" t="e">
        <f t="shared" si="100"/>
        <v>#VALUE!</v>
      </c>
      <c r="X79" s="76" t="str">
        <f t="shared" si="101"/>
        <v/>
      </c>
      <c r="Y79" s="9" t="str">
        <f t="shared" si="95"/>
        <v>B</v>
      </c>
      <c r="Z79" s="4" t="str">
        <f t="shared" si="96"/>
        <v>T</v>
      </c>
      <c r="AA79" s="4" t="str">
        <f t="shared" si="97"/>
        <v>B</v>
      </c>
      <c r="AB79" s="4" t="str">
        <f t="shared" si="140"/>
        <v/>
      </c>
      <c r="AC79" s="4" t="str">
        <f t="shared" si="141"/>
        <v/>
      </c>
      <c r="AD79" s="4" t="str">
        <f t="shared" si="142"/>
        <v/>
      </c>
      <c r="AE79" s="1" t="str">
        <f t="shared" si="102"/>
        <v/>
      </c>
      <c r="AF79" s="1" t="str">
        <f t="shared" si="103"/>
        <v/>
      </c>
      <c r="AG79" s="1" t="str">
        <f t="shared" si="104"/>
        <v/>
      </c>
      <c r="AH79" s="1" t="str">
        <f t="shared" si="105"/>
        <v/>
      </c>
      <c r="AI79" s="1" t="str">
        <f t="shared" si="106"/>
        <v/>
      </c>
      <c r="AJ79" s="1" t="str">
        <f t="shared" si="107"/>
        <v/>
      </c>
      <c r="AK79" s="1">
        <f t="shared" si="132"/>
        <v>0</v>
      </c>
      <c r="AL79" s="1">
        <f t="shared" si="133"/>
        <v>0</v>
      </c>
      <c r="AM79" s="1" t="str">
        <f t="shared" si="94"/>
        <v/>
      </c>
      <c r="AN79" s="1">
        <f t="shared" si="108"/>
        <v>0</v>
      </c>
      <c r="AO79" s="1" t="str">
        <f t="shared" si="143"/>
        <v/>
      </c>
      <c r="AP79" s="1" t="str">
        <f t="shared" si="109"/>
        <v>N</v>
      </c>
      <c r="AQ79" s="1" t="str">
        <f t="shared" si="110"/>
        <v>N</v>
      </c>
      <c r="AR79" s="1" t="str">
        <f t="shared" si="111"/>
        <v>N</v>
      </c>
      <c r="AS79" s="1" t="str">
        <f t="shared" si="112"/>
        <v/>
      </c>
      <c r="AT79" s="15" t="str">
        <f t="shared" si="113"/>
        <v/>
      </c>
      <c r="AU79" s="1" t="str">
        <f t="shared" si="114"/>
        <v/>
      </c>
      <c r="AV79" s="1" t="str">
        <f t="shared" si="115"/>
        <v/>
      </c>
      <c r="AW79" s="1" t="str">
        <f t="shared" si="116"/>
        <v/>
      </c>
      <c r="AX79" s="1" t="str">
        <f t="shared" si="117"/>
        <v/>
      </c>
      <c r="AY79" s="1" t="str">
        <f t="shared" si="118"/>
        <v/>
      </c>
      <c r="AZ79" s="1" t="str">
        <f>IF('Hedging Dashboard'!AH79="P",IF(AZ78="",1,AZ78+1),"")</f>
        <v/>
      </c>
      <c r="BA79" s="1" t="str">
        <f>IF('Hedging Dashboard'!AH79="B",IF(BA78="",1,BA78+1),"")</f>
        <v/>
      </c>
      <c r="BB79" s="1" t="str">
        <f t="shared" si="85"/>
        <v>00000</v>
      </c>
      <c r="BC79" s="1" t="str">
        <f t="shared" si="86"/>
        <v>00000</v>
      </c>
      <c r="BD79" s="1" t="str">
        <f t="shared" si="87"/>
        <v>000000</v>
      </c>
      <c r="BE79" s="1" t="str">
        <f t="shared" si="88"/>
        <v>000000</v>
      </c>
      <c r="BF79" s="1" t="str">
        <f t="shared" si="89"/>
        <v>B</v>
      </c>
      <c r="BG79" s="1" t="str">
        <f t="shared" si="119"/>
        <v/>
      </c>
      <c r="BH79" s="1">
        <f t="shared" si="134"/>
        <v>0</v>
      </c>
      <c r="BI79" s="1" t="str">
        <f t="shared" si="120"/>
        <v/>
      </c>
      <c r="BJ79" s="1">
        <f t="shared" si="135"/>
        <v>0</v>
      </c>
      <c r="BK79" s="1" t="str">
        <f t="shared" si="121"/>
        <v/>
      </c>
      <c r="BL79" s="1">
        <f t="shared" si="136"/>
        <v>0</v>
      </c>
      <c r="BM79" s="1" t="str">
        <f t="shared" si="137"/>
        <v>0</v>
      </c>
      <c r="BN79" s="1" t="str">
        <f t="shared" si="138"/>
        <v>0</v>
      </c>
      <c r="BO79" s="1" t="str">
        <f t="shared" si="139"/>
        <v>0</v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</row>
    <row r="80" spans="1:76" ht="15.75" thickBot="1">
      <c r="A80" s="1">
        <v>71</v>
      </c>
      <c r="B80" s="12" t="str">
        <f t="shared" si="98"/>
        <v/>
      </c>
      <c r="C80" s="92" t="str">
        <f t="shared" si="91"/>
        <v/>
      </c>
      <c r="D80" s="13" t="str">
        <f t="shared" si="122"/>
        <v/>
      </c>
      <c r="E80" s="45" t="str">
        <f t="shared" si="123"/>
        <v/>
      </c>
      <c r="F80" s="14" t="str">
        <f t="shared" si="99"/>
        <v/>
      </c>
      <c r="H80" s="95" t="str">
        <f t="shared" si="92"/>
        <v/>
      </c>
      <c r="I80" s="13" t="str">
        <f t="shared" si="124"/>
        <v/>
      </c>
      <c r="J80" s="45" t="str">
        <f t="shared" si="125"/>
        <v/>
      </c>
      <c r="K80" s="14" t="str">
        <f t="shared" si="126"/>
        <v/>
      </c>
      <c r="L80" s="54"/>
      <c r="M80" s="16" t="str">
        <f>IF('Hedging Dashboard'!AH80="","",'Hedging Dashboard'!AH80)</f>
        <v/>
      </c>
      <c r="O80" s="12" t="str">
        <f t="shared" si="93"/>
        <v/>
      </c>
      <c r="P80" s="13" t="str">
        <f t="shared" si="127"/>
        <v/>
      </c>
      <c r="Q80" s="45" t="str">
        <f t="shared" si="128"/>
        <v/>
      </c>
      <c r="R80" s="87" t="str">
        <f t="shared" si="129"/>
        <v/>
      </c>
      <c r="S80" s="87" t="str">
        <f t="shared" si="130"/>
        <v/>
      </c>
      <c r="T80" s="98" t="str">
        <f t="shared" si="131"/>
        <v/>
      </c>
      <c r="U80" s="87" t="str">
        <f>IF(M80="","",IF(B80="NB",U79,IF(T80="",SUM($T$5:$T80)+S80,SUM($T$5:$T80))))</f>
        <v/>
      </c>
      <c r="V80" s="99" t="str">
        <f t="shared" si="90"/>
        <v/>
      </c>
      <c r="W80" s="74" t="e">
        <f t="shared" si="100"/>
        <v>#VALUE!</v>
      </c>
      <c r="X80" s="76" t="str">
        <f t="shared" si="101"/>
        <v/>
      </c>
      <c r="Y80" s="9" t="str">
        <f t="shared" si="95"/>
        <v>B</v>
      </c>
      <c r="Z80" s="4" t="str">
        <f t="shared" si="96"/>
        <v>T</v>
      </c>
      <c r="AA80" s="4" t="str">
        <f t="shared" si="97"/>
        <v>B</v>
      </c>
      <c r="AB80" s="4" t="str">
        <f t="shared" si="140"/>
        <v/>
      </c>
      <c r="AC80" s="4" t="str">
        <f t="shared" si="141"/>
        <v/>
      </c>
      <c r="AD80" s="4" t="str">
        <f t="shared" si="142"/>
        <v/>
      </c>
      <c r="AE80" s="1" t="str">
        <f t="shared" si="102"/>
        <v/>
      </c>
      <c r="AF80" s="1" t="str">
        <f t="shared" si="103"/>
        <v/>
      </c>
      <c r="AG80" s="1" t="str">
        <f t="shared" si="104"/>
        <v/>
      </c>
      <c r="AH80" s="1" t="str">
        <f t="shared" si="105"/>
        <v/>
      </c>
      <c r="AI80" s="1" t="str">
        <f t="shared" si="106"/>
        <v/>
      </c>
      <c r="AJ80" s="1" t="str">
        <f t="shared" si="107"/>
        <v/>
      </c>
      <c r="AK80" s="1">
        <f t="shared" si="132"/>
        <v>0</v>
      </c>
      <c r="AL80" s="1">
        <f t="shared" si="133"/>
        <v>0</v>
      </c>
      <c r="AM80" s="1" t="str">
        <f t="shared" si="94"/>
        <v/>
      </c>
      <c r="AN80" s="1">
        <f t="shared" si="108"/>
        <v>0</v>
      </c>
      <c r="AO80" s="1" t="str">
        <f t="shared" si="143"/>
        <v/>
      </c>
      <c r="AP80" s="1" t="str">
        <f t="shared" si="109"/>
        <v>N</v>
      </c>
      <c r="AQ80" s="1" t="str">
        <f t="shared" si="110"/>
        <v>N</v>
      </c>
      <c r="AR80" s="1" t="str">
        <f t="shared" si="111"/>
        <v>N</v>
      </c>
      <c r="AS80" s="1" t="str">
        <f t="shared" si="112"/>
        <v/>
      </c>
      <c r="AT80" s="15" t="str">
        <f t="shared" si="113"/>
        <v/>
      </c>
      <c r="AU80" s="1" t="str">
        <f t="shared" si="114"/>
        <v/>
      </c>
      <c r="AV80" s="1" t="str">
        <f t="shared" si="115"/>
        <v/>
      </c>
      <c r="AW80" s="1" t="str">
        <f t="shared" si="116"/>
        <v/>
      </c>
      <c r="AX80" s="1" t="str">
        <f t="shared" si="117"/>
        <v/>
      </c>
      <c r="AY80" s="1" t="str">
        <f t="shared" si="118"/>
        <v/>
      </c>
      <c r="AZ80" s="1" t="str">
        <f>IF('Hedging Dashboard'!AH80="P",IF(AZ79="",1,AZ79+1),"")</f>
        <v/>
      </c>
      <c r="BA80" s="1" t="str">
        <f>IF('Hedging Dashboard'!AH80="B",IF(BA79="",1,BA79+1),"")</f>
        <v/>
      </c>
      <c r="BB80" s="1" t="str">
        <f t="shared" si="85"/>
        <v>00000</v>
      </c>
      <c r="BC80" s="1" t="str">
        <f t="shared" si="86"/>
        <v>00000</v>
      </c>
      <c r="BD80" s="1" t="str">
        <f t="shared" si="87"/>
        <v>000000</v>
      </c>
      <c r="BE80" s="1" t="str">
        <f t="shared" si="88"/>
        <v>000000</v>
      </c>
      <c r="BF80" s="1" t="str">
        <f t="shared" si="89"/>
        <v>B</v>
      </c>
      <c r="BG80" s="1" t="str">
        <f t="shared" si="119"/>
        <v/>
      </c>
      <c r="BH80" s="1">
        <f t="shared" si="134"/>
        <v>0</v>
      </c>
      <c r="BI80" s="1" t="str">
        <f t="shared" si="120"/>
        <v/>
      </c>
      <c r="BJ80" s="1">
        <f t="shared" si="135"/>
        <v>0</v>
      </c>
      <c r="BK80" s="1" t="str">
        <f t="shared" si="121"/>
        <v/>
      </c>
      <c r="BL80" s="1">
        <f t="shared" si="136"/>
        <v>0</v>
      </c>
      <c r="BM80" s="1" t="str">
        <f t="shared" si="137"/>
        <v>0</v>
      </c>
      <c r="BN80" s="1" t="str">
        <f t="shared" si="138"/>
        <v>0</v>
      </c>
      <c r="BO80" s="1" t="str">
        <f t="shared" si="139"/>
        <v>0</v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6</v>
      </c>
    </row>
    <row r="81" spans="1:76" ht="15.75" thickBot="1">
      <c r="A81" s="1">
        <v>72</v>
      </c>
      <c r="B81" s="9" t="str">
        <f t="shared" si="98"/>
        <v/>
      </c>
      <c r="C81" s="93" t="str">
        <f t="shared" si="91"/>
        <v/>
      </c>
      <c r="D81" s="88" t="str">
        <f t="shared" si="122"/>
        <v/>
      </c>
      <c r="E81" s="89" t="str">
        <f t="shared" si="123"/>
        <v/>
      </c>
      <c r="F81" s="8" t="str">
        <f t="shared" si="99"/>
        <v/>
      </c>
      <c r="H81" s="96" t="str">
        <f t="shared" si="92"/>
        <v/>
      </c>
      <c r="I81" s="88" t="str">
        <f t="shared" si="124"/>
        <v/>
      </c>
      <c r="J81" s="89" t="str">
        <f t="shared" si="125"/>
        <v/>
      </c>
      <c r="K81" s="8" t="str">
        <f t="shared" si="126"/>
        <v/>
      </c>
      <c r="L81" s="54"/>
      <c r="M81" s="17" t="str">
        <f>IF('Hedging Dashboard'!AH81="","",'Hedging Dashboard'!AH81)</f>
        <v/>
      </c>
      <c r="O81" s="9" t="str">
        <f t="shared" si="93"/>
        <v/>
      </c>
      <c r="P81" s="88" t="str">
        <f t="shared" si="127"/>
        <v/>
      </c>
      <c r="Q81" s="89" t="str">
        <f t="shared" si="128"/>
        <v/>
      </c>
      <c r="R81" s="4" t="str">
        <f t="shared" si="129"/>
        <v/>
      </c>
      <c r="S81" s="4" t="str">
        <f t="shared" si="130"/>
        <v/>
      </c>
      <c r="T81" s="112" t="str">
        <f t="shared" si="131"/>
        <v/>
      </c>
      <c r="U81" s="4" t="str">
        <f>IF(M81="","",IF(B81="NB",U80,IF(T81="",SUM($T$5:$T81)+S81,SUM($T$5:$T81))))</f>
        <v/>
      </c>
      <c r="V81" s="100" t="str">
        <f t="shared" si="90"/>
        <v/>
      </c>
      <c r="W81" s="74" t="e">
        <f t="shared" si="100"/>
        <v>#VALUE!</v>
      </c>
      <c r="X81" s="76" t="str">
        <f t="shared" si="101"/>
        <v/>
      </c>
      <c r="Y81" s="9" t="str">
        <f t="shared" si="95"/>
        <v>B</v>
      </c>
      <c r="Z81" s="4" t="str">
        <f t="shared" si="96"/>
        <v>T</v>
      </c>
      <c r="AA81" s="4" t="str">
        <f t="shared" si="97"/>
        <v>B</v>
      </c>
      <c r="AB81" s="4" t="str">
        <f t="shared" si="140"/>
        <v/>
      </c>
      <c r="AC81" s="4" t="str">
        <f t="shared" si="141"/>
        <v/>
      </c>
      <c r="AD81" s="4" t="str">
        <f t="shared" si="142"/>
        <v/>
      </c>
      <c r="AE81" s="1" t="str">
        <f t="shared" si="102"/>
        <v/>
      </c>
      <c r="AF81" s="1" t="str">
        <f t="shared" si="103"/>
        <v/>
      </c>
      <c r="AG81" s="1" t="str">
        <f t="shared" si="104"/>
        <v/>
      </c>
      <c r="AH81" s="1" t="str">
        <f t="shared" si="105"/>
        <v/>
      </c>
      <c r="AI81" s="1" t="str">
        <f t="shared" si="106"/>
        <v/>
      </c>
      <c r="AJ81" s="1" t="str">
        <f t="shared" si="107"/>
        <v/>
      </c>
      <c r="AK81" s="1">
        <f t="shared" si="132"/>
        <v>0</v>
      </c>
      <c r="AL81" s="1">
        <f t="shared" si="133"/>
        <v>0</v>
      </c>
      <c r="AM81" s="1" t="str">
        <f t="shared" si="94"/>
        <v/>
      </c>
      <c r="AN81" s="1">
        <f t="shared" si="108"/>
        <v>0</v>
      </c>
      <c r="AO81" s="1" t="str">
        <f t="shared" si="143"/>
        <v/>
      </c>
      <c r="AP81" s="1" t="str">
        <f t="shared" si="109"/>
        <v>N</v>
      </c>
      <c r="AQ81" s="1" t="str">
        <f t="shared" si="110"/>
        <v>N</v>
      </c>
      <c r="AR81" s="1" t="str">
        <f t="shared" si="111"/>
        <v>N</v>
      </c>
      <c r="AS81" s="1" t="str">
        <f t="shared" si="112"/>
        <v/>
      </c>
      <c r="AT81" s="15" t="str">
        <f t="shared" si="113"/>
        <v/>
      </c>
      <c r="AU81" s="1" t="str">
        <f t="shared" si="114"/>
        <v/>
      </c>
      <c r="AV81" s="1" t="str">
        <f t="shared" si="115"/>
        <v/>
      </c>
      <c r="AW81" s="1" t="str">
        <f t="shared" si="116"/>
        <v/>
      </c>
      <c r="AX81" s="1" t="str">
        <f t="shared" si="117"/>
        <v/>
      </c>
      <c r="AY81" s="1" t="str">
        <f t="shared" si="118"/>
        <v/>
      </c>
      <c r="AZ81" s="1" t="str">
        <f>IF('Hedging Dashboard'!AH81="P",IF(AZ80="",1,AZ80+1),"")</f>
        <v/>
      </c>
      <c r="BA81" s="1" t="str">
        <f>IF('Hedging Dashboard'!AH81="B",IF(BA80="",1,BA80+1),"")</f>
        <v/>
      </c>
      <c r="BB81" s="1" t="str">
        <f t="shared" si="85"/>
        <v>00000</v>
      </c>
      <c r="BC81" s="1" t="str">
        <f t="shared" si="86"/>
        <v>00000</v>
      </c>
      <c r="BD81" s="1" t="str">
        <f t="shared" si="87"/>
        <v>000000</v>
      </c>
      <c r="BE81" s="1" t="str">
        <f t="shared" si="88"/>
        <v>000000</v>
      </c>
      <c r="BF81" s="1" t="str">
        <f t="shared" si="89"/>
        <v>B</v>
      </c>
      <c r="BG81" s="1" t="str">
        <f t="shared" si="119"/>
        <v/>
      </c>
      <c r="BH81" s="1">
        <f t="shared" si="134"/>
        <v>0</v>
      </c>
      <c r="BI81" s="1" t="str">
        <f t="shared" si="120"/>
        <v/>
      </c>
      <c r="BJ81" s="1">
        <f t="shared" si="135"/>
        <v>0</v>
      </c>
      <c r="BK81" s="1" t="str">
        <f t="shared" si="121"/>
        <v/>
      </c>
      <c r="BL81" s="1">
        <f t="shared" si="136"/>
        <v>0</v>
      </c>
      <c r="BM81" s="1" t="str">
        <f t="shared" si="137"/>
        <v>0</v>
      </c>
      <c r="BN81" s="1" t="str">
        <f t="shared" si="138"/>
        <v>0</v>
      </c>
      <c r="BO81" s="1" t="str">
        <f t="shared" si="139"/>
        <v>0</v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-6</v>
      </c>
    </row>
    <row r="82" spans="1:76" ht="15.75" thickBot="1">
      <c r="A82" s="1">
        <v>73</v>
      </c>
      <c r="B82" s="9" t="str">
        <f t="shared" si="98"/>
        <v/>
      </c>
      <c r="C82" s="93" t="str">
        <f t="shared" si="91"/>
        <v/>
      </c>
      <c r="D82" s="88" t="str">
        <f t="shared" si="122"/>
        <v/>
      </c>
      <c r="E82" s="89" t="str">
        <f t="shared" si="123"/>
        <v/>
      </c>
      <c r="F82" s="8" t="str">
        <f t="shared" si="99"/>
        <v/>
      </c>
      <c r="H82" s="96" t="str">
        <f t="shared" si="92"/>
        <v/>
      </c>
      <c r="I82" s="88" t="str">
        <f t="shared" si="124"/>
        <v/>
      </c>
      <c r="J82" s="89" t="str">
        <f t="shared" si="125"/>
        <v/>
      </c>
      <c r="K82" s="8" t="str">
        <f t="shared" si="126"/>
        <v/>
      </c>
      <c r="L82" s="54"/>
      <c r="M82" s="17" t="str">
        <f>IF('Hedging Dashboard'!AH82="","",'Hedging Dashboard'!AH82)</f>
        <v/>
      </c>
      <c r="O82" s="9" t="str">
        <f t="shared" si="93"/>
        <v/>
      </c>
      <c r="P82" s="88" t="str">
        <f t="shared" si="127"/>
        <v/>
      </c>
      <c r="Q82" s="89" t="str">
        <f t="shared" si="128"/>
        <v/>
      </c>
      <c r="R82" s="4" t="str">
        <f t="shared" si="129"/>
        <v/>
      </c>
      <c r="S82" s="4" t="str">
        <f t="shared" si="130"/>
        <v/>
      </c>
      <c r="T82" s="112" t="str">
        <f t="shared" si="131"/>
        <v/>
      </c>
      <c r="U82" s="4" t="str">
        <f>IF(M82="","",IF(B82="NB",U81,IF(T82="",SUM($T$5:$T82)+S82,SUM($T$5:$T82))))</f>
        <v/>
      </c>
      <c r="V82" s="100" t="str">
        <f t="shared" si="90"/>
        <v/>
      </c>
      <c r="W82" s="74" t="e">
        <f t="shared" si="100"/>
        <v>#VALUE!</v>
      </c>
      <c r="X82" s="76" t="str">
        <f t="shared" si="101"/>
        <v/>
      </c>
      <c r="Y82" s="9" t="str">
        <f t="shared" si="95"/>
        <v>B</v>
      </c>
      <c r="Z82" s="4" t="str">
        <f t="shared" si="96"/>
        <v>T</v>
      </c>
      <c r="AA82" s="4" t="str">
        <f t="shared" si="97"/>
        <v>B</v>
      </c>
      <c r="AB82" s="4" t="str">
        <f t="shared" si="140"/>
        <v/>
      </c>
      <c r="AC82" s="4" t="str">
        <f t="shared" si="141"/>
        <v/>
      </c>
      <c r="AD82" s="4" t="str">
        <f t="shared" si="142"/>
        <v/>
      </c>
      <c r="AE82" s="1" t="str">
        <f t="shared" si="102"/>
        <v/>
      </c>
      <c r="AF82" s="1" t="str">
        <f t="shared" si="103"/>
        <v/>
      </c>
      <c r="AG82" s="1" t="str">
        <f t="shared" si="104"/>
        <v/>
      </c>
      <c r="AH82" s="1" t="str">
        <f t="shared" si="105"/>
        <v/>
      </c>
      <c r="AI82" s="1" t="str">
        <f t="shared" si="106"/>
        <v/>
      </c>
      <c r="AJ82" s="1" t="str">
        <f t="shared" si="107"/>
        <v/>
      </c>
      <c r="AK82" s="1">
        <f t="shared" si="132"/>
        <v>0</v>
      </c>
      <c r="AL82" s="1">
        <f t="shared" si="133"/>
        <v>0</v>
      </c>
      <c r="AM82" s="1" t="str">
        <f t="shared" si="94"/>
        <v/>
      </c>
      <c r="AN82" s="1">
        <f t="shared" si="108"/>
        <v>0</v>
      </c>
      <c r="AO82" s="1" t="str">
        <f t="shared" si="143"/>
        <v/>
      </c>
      <c r="AP82" s="1" t="str">
        <f t="shared" si="109"/>
        <v>N</v>
      </c>
      <c r="AQ82" s="1" t="str">
        <f t="shared" si="110"/>
        <v>N</v>
      </c>
      <c r="AR82" s="1" t="str">
        <f t="shared" si="111"/>
        <v>N</v>
      </c>
      <c r="AS82" s="1" t="str">
        <f t="shared" si="112"/>
        <v/>
      </c>
      <c r="AT82" s="15" t="str">
        <f t="shared" si="113"/>
        <v/>
      </c>
      <c r="AU82" s="1" t="str">
        <f t="shared" si="114"/>
        <v/>
      </c>
      <c r="AV82" s="1" t="str">
        <f t="shared" si="115"/>
        <v/>
      </c>
      <c r="AW82" s="1" t="str">
        <f t="shared" si="116"/>
        <v/>
      </c>
      <c r="AX82" s="1" t="str">
        <f t="shared" si="117"/>
        <v/>
      </c>
      <c r="AY82" s="1" t="str">
        <f t="shared" si="118"/>
        <v/>
      </c>
      <c r="AZ82" s="1" t="str">
        <f>IF('Hedging Dashboard'!AH82="P",IF(AZ81="",1,AZ81+1),"")</f>
        <v/>
      </c>
      <c r="BA82" s="1" t="str">
        <f>IF('Hedging Dashboard'!AH82="B",IF(BA81="",1,BA81+1),"")</f>
        <v/>
      </c>
      <c r="BB82" s="1" t="str">
        <f t="shared" si="85"/>
        <v>00000</v>
      </c>
      <c r="BC82" s="1" t="str">
        <f t="shared" si="86"/>
        <v>00000</v>
      </c>
      <c r="BD82" s="1" t="str">
        <f t="shared" si="87"/>
        <v>000000</v>
      </c>
      <c r="BE82" s="1" t="str">
        <f t="shared" si="88"/>
        <v>000000</v>
      </c>
      <c r="BF82" s="1" t="str">
        <f t="shared" si="89"/>
        <v>B</v>
      </c>
      <c r="BG82" s="1" t="str">
        <f t="shared" si="119"/>
        <v/>
      </c>
      <c r="BH82" s="1">
        <f t="shared" si="134"/>
        <v>0</v>
      </c>
      <c r="BI82" s="1" t="str">
        <f t="shared" si="120"/>
        <v/>
      </c>
      <c r="BJ82" s="1">
        <f t="shared" si="135"/>
        <v>0</v>
      </c>
      <c r="BK82" s="1" t="str">
        <f t="shared" si="121"/>
        <v/>
      </c>
      <c r="BL82" s="1">
        <f t="shared" si="136"/>
        <v>0</v>
      </c>
      <c r="BM82" s="1" t="str">
        <f t="shared" si="137"/>
        <v>0</v>
      </c>
      <c r="BN82" s="1" t="str">
        <f t="shared" si="138"/>
        <v>0</v>
      </c>
      <c r="BO82" s="1" t="str">
        <f t="shared" si="139"/>
        <v>0</v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</row>
    <row r="83" spans="1:76" ht="15.75" thickBot="1">
      <c r="A83" s="1">
        <v>74</v>
      </c>
      <c r="B83" s="9" t="str">
        <f t="shared" si="98"/>
        <v/>
      </c>
      <c r="C83" s="93" t="str">
        <f t="shared" si="91"/>
        <v/>
      </c>
      <c r="D83" s="88" t="str">
        <f t="shared" si="122"/>
        <v/>
      </c>
      <c r="E83" s="89" t="str">
        <f t="shared" si="123"/>
        <v/>
      </c>
      <c r="F83" s="8" t="str">
        <f t="shared" si="99"/>
        <v/>
      </c>
      <c r="H83" s="96" t="str">
        <f t="shared" si="92"/>
        <v/>
      </c>
      <c r="I83" s="88" t="str">
        <f t="shared" si="124"/>
        <v/>
      </c>
      <c r="J83" s="89" t="str">
        <f t="shared" si="125"/>
        <v/>
      </c>
      <c r="K83" s="8" t="str">
        <f t="shared" si="126"/>
        <v/>
      </c>
      <c r="L83" s="54"/>
      <c r="M83" s="17" t="str">
        <f>IF('Hedging Dashboard'!AH83="","",'Hedging Dashboard'!AH83)</f>
        <v/>
      </c>
      <c r="O83" s="9" t="str">
        <f t="shared" si="93"/>
        <v/>
      </c>
      <c r="P83" s="88" t="str">
        <f t="shared" si="127"/>
        <v/>
      </c>
      <c r="Q83" s="89" t="str">
        <f t="shared" si="128"/>
        <v/>
      </c>
      <c r="R83" s="4" t="str">
        <f t="shared" si="129"/>
        <v/>
      </c>
      <c r="S83" s="4" t="str">
        <f t="shared" si="130"/>
        <v/>
      </c>
      <c r="T83" s="112" t="str">
        <f t="shared" si="131"/>
        <v/>
      </c>
      <c r="U83" s="4" t="str">
        <f>IF(M83="","",IF(B83="NB",U82,IF(T83="",SUM($T$5:$T83)+S83,SUM($T$5:$T83))))</f>
        <v/>
      </c>
      <c r="V83" s="100" t="str">
        <f t="shared" si="90"/>
        <v/>
      </c>
      <c r="W83" s="74" t="e">
        <f t="shared" si="100"/>
        <v>#VALUE!</v>
      </c>
      <c r="X83" s="76" t="str">
        <f t="shared" si="101"/>
        <v/>
      </c>
      <c r="Y83" s="9" t="str">
        <f t="shared" si="95"/>
        <v>B</v>
      </c>
      <c r="Z83" s="4" t="str">
        <f t="shared" si="96"/>
        <v>T</v>
      </c>
      <c r="AA83" s="4" t="str">
        <f t="shared" si="97"/>
        <v>B</v>
      </c>
      <c r="AB83" s="4" t="str">
        <f t="shared" si="140"/>
        <v/>
      </c>
      <c r="AC83" s="4" t="str">
        <f t="shared" si="141"/>
        <v/>
      </c>
      <c r="AD83" s="4" t="str">
        <f t="shared" si="142"/>
        <v/>
      </c>
      <c r="AE83" s="1" t="str">
        <f t="shared" si="102"/>
        <v/>
      </c>
      <c r="AF83" s="1" t="str">
        <f t="shared" si="103"/>
        <v/>
      </c>
      <c r="AG83" s="1" t="str">
        <f t="shared" si="104"/>
        <v/>
      </c>
      <c r="AH83" s="1" t="str">
        <f t="shared" si="105"/>
        <v/>
      </c>
      <c r="AI83" s="1" t="str">
        <f t="shared" si="106"/>
        <v/>
      </c>
      <c r="AJ83" s="1" t="str">
        <f t="shared" si="107"/>
        <v/>
      </c>
      <c r="AK83" s="1">
        <f t="shared" si="132"/>
        <v>0</v>
      </c>
      <c r="AL83" s="1">
        <f t="shared" si="133"/>
        <v>0</v>
      </c>
      <c r="AM83" s="1" t="str">
        <f t="shared" si="94"/>
        <v/>
      </c>
      <c r="AN83" s="1">
        <f t="shared" si="108"/>
        <v>0</v>
      </c>
      <c r="AO83" s="1" t="str">
        <f t="shared" si="143"/>
        <v/>
      </c>
      <c r="AP83" s="1" t="str">
        <f t="shared" si="109"/>
        <v>N</v>
      </c>
      <c r="AQ83" s="1" t="str">
        <f t="shared" si="110"/>
        <v>N</v>
      </c>
      <c r="AR83" s="1" t="str">
        <f t="shared" si="111"/>
        <v>N</v>
      </c>
      <c r="AS83" s="1" t="str">
        <f t="shared" si="112"/>
        <v/>
      </c>
      <c r="AT83" s="15" t="str">
        <f t="shared" si="113"/>
        <v/>
      </c>
      <c r="AU83" s="1" t="str">
        <f t="shared" si="114"/>
        <v/>
      </c>
      <c r="AV83" s="1" t="str">
        <f t="shared" si="115"/>
        <v/>
      </c>
      <c r="AW83" s="1" t="str">
        <f t="shared" si="116"/>
        <v/>
      </c>
      <c r="AX83" s="1" t="str">
        <f t="shared" si="117"/>
        <v/>
      </c>
      <c r="AY83" s="1" t="str">
        <f t="shared" si="118"/>
        <v/>
      </c>
      <c r="AZ83" s="1" t="str">
        <f>IF('Hedging Dashboard'!AH83="P",IF(AZ82="",1,AZ82+1),"")</f>
        <v/>
      </c>
      <c r="BA83" s="1" t="str">
        <f>IF('Hedging Dashboard'!AH83="B",IF(BA82="",1,BA82+1),"")</f>
        <v/>
      </c>
      <c r="BB83" s="1" t="str">
        <f t="shared" si="85"/>
        <v>00000</v>
      </c>
      <c r="BC83" s="1" t="str">
        <f t="shared" si="86"/>
        <v>00000</v>
      </c>
      <c r="BD83" s="1" t="str">
        <f t="shared" si="87"/>
        <v>000000</v>
      </c>
      <c r="BE83" s="1" t="str">
        <f t="shared" si="88"/>
        <v>000000</v>
      </c>
      <c r="BF83" s="1" t="str">
        <f t="shared" si="89"/>
        <v>B</v>
      </c>
      <c r="BG83" s="1" t="str">
        <f t="shared" si="119"/>
        <v/>
      </c>
      <c r="BH83" s="1">
        <f t="shared" si="134"/>
        <v>0</v>
      </c>
      <c r="BI83" s="1" t="str">
        <f t="shared" si="120"/>
        <v/>
      </c>
      <c r="BJ83" s="1">
        <f t="shared" si="135"/>
        <v>0</v>
      </c>
      <c r="BK83" s="1" t="str">
        <f t="shared" si="121"/>
        <v/>
      </c>
      <c r="BL83" s="1">
        <f t="shared" si="136"/>
        <v>0</v>
      </c>
      <c r="BM83" s="1" t="str">
        <f t="shared" si="137"/>
        <v>0</v>
      </c>
      <c r="BN83" s="1" t="str">
        <f t="shared" si="138"/>
        <v>0</v>
      </c>
      <c r="BO83" s="1" t="str">
        <f t="shared" si="139"/>
        <v>0</v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</row>
    <row r="84" spans="1:76" ht="15.75" thickBot="1">
      <c r="A84" s="1">
        <v>75</v>
      </c>
      <c r="B84" s="77" t="str">
        <f t="shared" si="98"/>
        <v/>
      </c>
      <c r="C84" s="94" t="str">
        <f t="shared" si="91"/>
        <v/>
      </c>
      <c r="D84" s="90" t="str">
        <f t="shared" si="122"/>
        <v/>
      </c>
      <c r="E84" s="91" t="str">
        <f t="shared" si="123"/>
        <v/>
      </c>
      <c r="F84" s="10" t="str">
        <f t="shared" si="99"/>
        <v/>
      </c>
      <c r="H84" s="97" t="str">
        <f t="shared" si="92"/>
        <v/>
      </c>
      <c r="I84" s="90" t="str">
        <f t="shared" si="124"/>
        <v/>
      </c>
      <c r="J84" s="91" t="str">
        <f t="shared" si="125"/>
        <v/>
      </c>
      <c r="K84" s="10" t="str">
        <f t="shared" si="126"/>
        <v/>
      </c>
      <c r="L84" s="54"/>
      <c r="M84" s="18" t="str">
        <f>IF('Hedging Dashboard'!AH84="","",'Hedging Dashboard'!AH84)</f>
        <v/>
      </c>
      <c r="O84" s="77" t="str">
        <f t="shared" si="93"/>
        <v/>
      </c>
      <c r="P84" s="90" t="str">
        <f t="shared" si="127"/>
        <v/>
      </c>
      <c r="Q84" s="91" t="str">
        <f t="shared" si="128"/>
        <v/>
      </c>
      <c r="R84" s="5" t="str">
        <f t="shared" si="129"/>
        <v/>
      </c>
      <c r="S84" s="5" t="str">
        <f t="shared" si="130"/>
        <v/>
      </c>
      <c r="T84" s="113" t="str">
        <f t="shared" si="131"/>
        <v/>
      </c>
      <c r="U84" s="5" t="str">
        <f>IF(M84="","",IF(B84="NB",U83,IF(T84="",SUM($T$5:$T84)+S84,SUM($T$5:$T84))))</f>
        <v/>
      </c>
      <c r="V84" s="101" t="str">
        <f t="shared" si="90"/>
        <v/>
      </c>
      <c r="W84" s="74" t="e">
        <f t="shared" si="100"/>
        <v>#VALUE!</v>
      </c>
      <c r="X84" s="76" t="str">
        <f t="shared" si="101"/>
        <v/>
      </c>
      <c r="Y84" s="9" t="str">
        <f t="shared" si="95"/>
        <v>B</v>
      </c>
      <c r="Z84" s="4" t="str">
        <f t="shared" si="96"/>
        <v>T</v>
      </c>
      <c r="AA84" s="4" t="str">
        <f t="shared" si="97"/>
        <v>B</v>
      </c>
      <c r="AB84" s="4" t="str">
        <f t="shared" si="140"/>
        <v/>
      </c>
      <c r="AC84" s="4" t="str">
        <f t="shared" si="141"/>
        <v/>
      </c>
      <c r="AD84" s="4" t="str">
        <f t="shared" si="142"/>
        <v/>
      </c>
      <c r="AE84" s="1" t="str">
        <f t="shared" si="102"/>
        <v/>
      </c>
      <c r="AF84" s="1" t="str">
        <f t="shared" si="103"/>
        <v/>
      </c>
      <c r="AG84" s="1" t="str">
        <f t="shared" si="104"/>
        <v/>
      </c>
      <c r="AH84" s="1" t="str">
        <f t="shared" si="105"/>
        <v/>
      </c>
      <c r="AI84" s="1" t="str">
        <f t="shared" si="106"/>
        <v/>
      </c>
      <c r="AJ84" s="1" t="str">
        <f t="shared" si="107"/>
        <v/>
      </c>
      <c r="AK84" s="1">
        <f t="shared" si="132"/>
        <v>0</v>
      </c>
      <c r="AL84" s="1">
        <f t="shared" si="133"/>
        <v>0</v>
      </c>
      <c r="AM84" s="1" t="str">
        <f t="shared" si="94"/>
        <v/>
      </c>
      <c r="AN84" s="1">
        <f t="shared" si="108"/>
        <v>0</v>
      </c>
      <c r="AO84" s="1" t="str">
        <f t="shared" si="143"/>
        <v/>
      </c>
      <c r="AP84" s="1" t="str">
        <f t="shared" si="109"/>
        <v>N</v>
      </c>
      <c r="AQ84" s="1" t="str">
        <f t="shared" si="110"/>
        <v>N</v>
      </c>
      <c r="AR84" s="1" t="str">
        <f t="shared" si="111"/>
        <v>N</v>
      </c>
      <c r="AS84" s="1" t="str">
        <f t="shared" si="112"/>
        <v/>
      </c>
      <c r="AT84" s="15" t="str">
        <f t="shared" si="113"/>
        <v/>
      </c>
      <c r="AU84" s="1" t="str">
        <f t="shared" si="114"/>
        <v/>
      </c>
      <c r="AV84" s="1" t="str">
        <f t="shared" si="115"/>
        <v/>
      </c>
      <c r="AW84" s="1" t="str">
        <f t="shared" si="116"/>
        <v/>
      </c>
      <c r="AX84" s="1" t="str">
        <f t="shared" si="117"/>
        <v/>
      </c>
      <c r="AY84" s="1" t="str">
        <f t="shared" si="118"/>
        <v/>
      </c>
      <c r="AZ84" s="1" t="str">
        <f>IF('Hedging Dashboard'!AH84="P",IF(AZ83="",1,AZ83+1),"")</f>
        <v/>
      </c>
      <c r="BA84" s="1" t="str">
        <f>IF('Hedging Dashboard'!AH84="B",IF(BA83="",1,BA83+1),"")</f>
        <v/>
      </c>
      <c r="BB84" s="1" t="str">
        <f t="shared" si="85"/>
        <v>00000</v>
      </c>
      <c r="BC84" s="1" t="str">
        <f t="shared" si="86"/>
        <v>00000</v>
      </c>
      <c r="BD84" s="1" t="str">
        <f t="shared" si="87"/>
        <v>000000</v>
      </c>
      <c r="BE84" s="1" t="str">
        <f t="shared" si="88"/>
        <v>000000</v>
      </c>
      <c r="BF84" s="1" t="str">
        <f t="shared" si="89"/>
        <v>B</v>
      </c>
      <c r="BG84" s="1" t="str">
        <f t="shared" si="119"/>
        <v/>
      </c>
      <c r="BH84" s="1">
        <f t="shared" si="134"/>
        <v>0</v>
      </c>
      <c r="BI84" s="1" t="str">
        <f t="shared" si="120"/>
        <v/>
      </c>
      <c r="BJ84" s="1">
        <f t="shared" si="135"/>
        <v>0</v>
      </c>
      <c r="BK84" s="1" t="str">
        <f t="shared" si="121"/>
        <v/>
      </c>
      <c r="BL84" s="1">
        <f t="shared" si="136"/>
        <v>0</v>
      </c>
      <c r="BM84" s="1" t="str">
        <f t="shared" si="137"/>
        <v>0</v>
      </c>
      <c r="BN84" s="1" t="str">
        <f t="shared" si="138"/>
        <v>0</v>
      </c>
      <c r="BO84" s="1" t="str">
        <f t="shared" si="139"/>
        <v>0</v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3</v>
      </c>
    </row>
    <row r="85" spans="1:76" ht="15.75" thickBot="1">
      <c r="A85" s="1">
        <v>76</v>
      </c>
      <c r="B85" s="12" t="str">
        <f t="shared" si="98"/>
        <v/>
      </c>
      <c r="C85" s="92" t="str">
        <f t="shared" si="91"/>
        <v/>
      </c>
      <c r="D85" s="13" t="str">
        <f t="shared" si="122"/>
        <v/>
      </c>
      <c r="E85" s="45" t="str">
        <f t="shared" si="123"/>
        <v/>
      </c>
      <c r="F85" s="14" t="str">
        <f t="shared" si="99"/>
        <v/>
      </c>
      <c r="H85" s="95" t="str">
        <f t="shared" si="92"/>
        <v/>
      </c>
      <c r="I85" s="13" t="str">
        <f t="shared" si="124"/>
        <v/>
      </c>
      <c r="J85" s="45" t="str">
        <f t="shared" si="125"/>
        <v/>
      </c>
      <c r="K85" s="14" t="str">
        <f t="shared" si="126"/>
        <v/>
      </c>
      <c r="L85" s="54"/>
      <c r="M85" s="16" t="str">
        <f>IF('Hedging Dashboard'!AH85="","",'Hedging Dashboard'!AH85)</f>
        <v/>
      </c>
      <c r="O85" s="12" t="str">
        <f t="shared" si="93"/>
        <v/>
      </c>
      <c r="P85" s="13" t="str">
        <f t="shared" si="127"/>
        <v/>
      </c>
      <c r="Q85" s="45" t="str">
        <f t="shared" si="128"/>
        <v/>
      </c>
      <c r="R85" s="87" t="str">
        <f t="shared" si="129"/>
        <v/>
      </c>
      <c r="S85" s="87" t="str">
        <f t="shared" si="130"/>
        <v/>
      </c>
      <c r="T85" s="98" t="str">
        <f t="shared" si="131"/>
        <v/>
      </c>
      <c r="U85" s="87" t="str">
        <f>IF(M85="","",IF(B85="NB",U84,IF(T85="",SUM($T$5:$T85)+S85,SUM($T$5:$T85))))</f>
        <v/>
      </c>
      <c r="V85" s="99" t="str">
        <f t="shared" si="90"/>
        <v/>
      </c>
      <c r="W85" s="74" t="e">
        <f t="shared" si="100"/>
        <v>#VALUE!</v>
      </c>
      <c r="X85" s="76" t="str">
        <f t="shared" si="101"/>
        <v/>
      </c>
      <c r="Y85" s="9" t="str">
        <f t="shared" si="95"/>
        <v>B</v>
      </c>
      <c r="Z85" s="4" t="str">
        <f t="shared" si="96"/>
        <v>T</v>
      </c>
      <c r="AA85" s="4" t="str">
        <f t="shared" si="97"/>
        <v>B</v>
      </c>
      <c r="AB85" s="4" t="str">
        <f t="shared" si="140"/>
        <v/>
      </c>
      <c r="AC85" s="4" t="str">
        <f t="shared" si="141"/>
        <v/>
      </c>
      <c r="AD85" s="4" t="str">
        <f t="shared" si="142"/>
        <v/>
      </c>
      <c r="AE85" s="1" t="str">
        <f t="shared" si="102"/>
        <v/>
      </c>
      <c r="AF85" s="1" t="str">
        <f t="shared" si="103"/>
        <v/>
      </c>
      <c r="AG85" s="1" t="str">
        <f t="shared" si="104"/>
        <v/>
      </c>
      <c r="AH85" s="1" t="str">
        <f t="shared" si="105"/>
        <v/>
      </c>
      <c r="AI85" s="1" t="str">
        <f t="shared" si="106"/>
        <v/>
      </c>
      <c r="AJ85" s="1" t="str">
        <f t="shared" si="107"/>
        <v/>
      </c>
      <c r="AK85" s="1">
        <f t="shared" si="132"/>
        <v>0</v>
      </c>
      <c r="AL85" s="1">
        <f t="shared" si="133"/>
        <v>0</v>
      </c>
      <c r="AM85" s="1" t="str">
        <f t="shared" si="94"/>
        <v/>
      </c>
      <c r="AN85" s="1">
        <f t="shared" si="108"/>
        <v>0</v>
      </c>
      <c r="AO85" s="1" t="str">
        <f t="shared" si="143"/>
        <v/>
      </c>
      <c r="AP85" s="1" t="str">
        <f t="shared" si="109"/>
        <v>N</v>
      </c>
      <c r="AQ85" s="1" t="str">
        <f t="shared" si="110"/>
        <v>N</v>
      </c>
      <c r="AR85" s="1" t="str">
        <f t="shared" si="111"/>
        <v>N</v>
      </c>
      <c r="AS85" s="1" t="str">
        <f t="shared" si="112"/>
        <v/>
      </c>
      <c r="AT85" s="15" t="str">
        <f t="shared" si="113"/>
        <v/>
      </c>
      <c r="AU85" s="1" t="str">
        <f t="shared" si="114"/>
        <v/>
      </c>
      <c r="AV85" s="1" t="str">
        <f t="shared" si="115"/>
        <v/>
      </c>
      <c r="AW85" s="1" t="str">
        <f t="shared" si="116"/>
        <v/>
      </c>
      <c r="AX85" s="1" t="str">
        <f t="shared" si="117"/>
        <v/>
      </c>
      <c r="AY85" s="1" t="str">
        <f t="shared" si="118"/>
        <v/>
      </c>
      <c r="AZ85" s="1" t="str">
        <f>IF('Hedging Dashboard'!AH85="P",IF(AZ84="",1,AZ84+1),"")</f>
        <v/>
      </c>
      <c r="BA85" s="1" t="str">
        <f>IF('Hedging Dashboard'!AH85="B",IF(BA84="",1,BA84+1),"")</f>
        <v/>
      </c>
      <c r="BB85" s="1" t="str">
        <f t="shared" si="85"/>
        <v>00000</v>
      </c>
      <c r="BC85" s="1" t="str">
        <f t="shared" si="86"/>
        <v>00000</v>
      </c>
      <c r="BD85" s="1" t="str">
        <f t="shared" si="87"/>
        <v>000000</v>
      </c>
      <c r="BE85" s="1" t="str">
        <f t="shared" si="88"/>
        <v>000000</v>
      </c>
      <c r="BF85" s="1" t="str">
        <f t="shared" si="89"/>
        <v>B</v>
      </c>
      <c r="BG85" s="1" t="str">
        <f t="shared" si="119"/>
        <v/>
      </c>
      <c r="BH85" s="1">
        <f t="shared" si="134"/>
        <v>0</v>
      </c>
      <c r="BI85" s="1" t="str">
        <f t="shared" si="120"/>
        <v/>
      </c>
      <c r="BJ85" s="1">
        <f t="shared" si="135"/>
        <v>0</v>
      </c>
      <c r="BK85" s="1" t="str">
        <f t="shared" si="121"/>
        <v/>
      </c>
      <c r="BL85" s="1">
        <f t="shared" si="136"/>
        <v>0</v>
      </c>
      <c r="BM85" s="1" t="str">
        <f t="shared" si="137"/>
        <v>0</v>
      </c>
      <c r="BN85" s="1" t="str">
        <f t="shared" si="138"/>
        <v>0</v>
      </c>
      <c r="BO85" s="1" t="str">
        <f t="shared" si="139"/>
        <v>0</v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-3</v>
      </c>
    </row>
    <row r="86" spans="1:76" ht="15.75" thickBot="1">
      <c r="A86" s="1">
        <v>77</v>
      </c>
      <c r="B86" s="9" t="str">
        <f t="shared" si="98"/>
        <v/>
      </c>
      <c r="C86" s="93" t="str">
        <f t="shared" si="91"/>
        <v/>
      </c>
      <c r="D86" s="88" t="str">
        <f t="shared" si="122"/>
        <v/>
      </c>
      <c r="E86" s="89" t="str">
        <f t="shared" si="123"/>
        <v/>
      </c>
      <c r="F86" s="8" t="str">
        <f t="shared" si="99"/>
        <v/>
      </c>
      <c r="H86" s="96" t="str">
        <f t="shared" si="92"/>
        <v/>
      </c>
      <c r="I86" s="88" t="str">
        <f t="shared" si="124"/>
        <v/>
      </c>
      <c r="J86" s="89" t="str">
        <f t="shared" si="125"/>
        <v/>
      </c>
      <c r="K86" s="8" t="str">
        <f t="shared" si="126"/>
        <v/>
      </c>
      <c r="L86" s="54"/>
      <c r="M86" s="17" t="str">
        <f>IF('Hedging Dashboard'!AH86="","",'Hedging Dashboard'!AH86)</f>
        <v/>
      </c>
      <c r="O86" s="9" t="str">
        <f t="shared" si="93"/>
        <v/>
      </c>
      <c r="P86" s="88" t="str">
        <f t="shared" si="127"/>
        <v/>
      </c>
      <c r="Q86" s="89" t="str">
        <f t="shared" si="128"/>
        <v/>
      </c>
      <c r="R86" s="4" t="str">
        <f t="shared" si="129"/>
        <v/>
      </c>
      <c r="S86" s="4" t="str">
        <f t="shared" si="130"/>
        <v/>
      </c>
      <c r="T86" s="112" t="str">
        <f t="shared" si="131"/>
        <v/>
      </c>
      <c r="U86" s="4" t="str">
        <f>IF(M86="","",IF(B86="NB",U85,IF(T86="",SUM($T$5:$T86)+S86,SUM($T$5:$T86))))</f>
        <v/>
      </c>
      <c r="V86" s="100" t="str">
        <f t="shared" si="90"/>
        <v/>
      </c>
      <c r="W86" s="74" t="e">
        <f t="shared" si="100"/>
        <v>#VALUE!</v>
      </c>
      <c r="X86" s="76" t="str">
        <f t="shared" si="101"/>
        <v/>
      </c>
      <c r="Y86" s="9" t="str">
        <f t="shared" si="95"/>
        <v>B</v>
      </c>
      <c r="Z86" s="4" t="str">
        <f t="shared" si="96"/>
        <v>T</v>
      </c>
      <c r="AA86" s="4" t="str">
        <f t="shared" si="97"/>
        <v>B</v>
      </c>
      <c r="AB86" s="4" t="str">
        <f t="shared" si="140"/>
        <v/>
      </c>
      <c r="AC86" s="4" t="str">
        <f t="shared" si="141"/>
        <v/>
      </c>
      <c r="AD86" s="4" t="str">
        <f t="shared" si="142"/>
        <v/>
      </c>
      <c r="AE86" s="1" t="str">
        <f t="shared" si="102"/>
        <v/>
      </c>
      <c r="AF86" s="1" t="str">
        <f t="shared" si="103"/>
        <v/>
      </c>
      <c r="AG86" s="1" t="str">
        <f t="shared" si="104"/>
        <v/>
      </c>
      <c r="AH86" s="1" t="str">
        <f t="shared" si="105"/>
        <v/>
      </c>
      <c r="AI86" s="1" t="str">
        <f t="shared" si="106"/>
        <v/>
      </c>
      <c r="AJ86" s="1" t="str">
        <f t="shared" si="107"/>
        <v/>
      </c>
      <c r="AK86" s="1">
        <f t="shared" si="132"/>
        <v>0</v>
      </c>
      <c r="AL86" s="1">
        <f t="shared" si="133"/>
        <v>0</v>
      </c>
      <c r="AM86" s="1" t="str">
        <f t="shared" si="94"/>
        <v/>
      </c>
      <c r="AN86" s="1">
        <f t="shared" si="108"/>
        <v>0</v>
      </c>
      <c r="AO86" s="1" t="str">
        <f t="shared" si="143"/>
        <v/>
      </c>
      <c r="AP86" s="1" t="str">
        <f t="shared" si="109"/>
        <v>N</v>
      </c>
      <c r="AQ86" s="1" t="str">
        <f t="shared" si="110"/>
        <v>N</v>
      </c>
      <c r="AR86" s="1" t="str">
        <f t="shared" si="111"/>
        <v>N</v>
      </c>
      <c r="AS86" s="1" t="str">
        <f t="shared" si="112"/>
        <v/>
      </c>
      <c r="AT86" s="15" t="str">
        <f t="shared" si="113"/>
        <v/>
      </c>
      <c r="AU86" s="1" t="str">
        <f t="shared" si="114"/>
        <v/>
      </c>
      <c r="AV86" s="1" t="str">
        <f t="shared" si="115"/>
        <v/>
      </c>
      <c r="AW86" s="1" t="str">
        <f t="shared" si="116"/>
        <v/>
      </c>
      <c r="AX86" s="1" t="str">
        <f t="shared" si="117"/>
        <v/>
      </c>
      <c r="AY86" s="1" t="str">
        <f t="shared" si="118"/>
        <v/>
      </c>
      <c r="AZ86" s="1" t="str">
        <f>IF('Hedging Dashboard'!AH86="P",IF(AZ85="",1,AZ85+1),"")</f>
        <v/>
      </c>
      <c r="BA86" s="1" t="str">
        <f>IF('Hedging Dashboard'!AH86="B",IF(BA85="",1,BA85+1),"")</f>
        <v/>
      </c>
      <c r="BB86" s="1" t="str">
        <f t="shared" si="85"/>
        <v>00000</v>
      </c>
      <c r="BC86" s="1" t="str">
        <f t="shared" si="86"/>
        <v>00000</v>
      </c>
      <c r="BD86" s="1" t="str">
        <f t="shared" si="87"/>
        <v>000000</v>
      </c>
      <c r="BE86" s="1" t="str">
        <f t="shared" si="88"/>
        <v>000000</v>
      </c>
      <c r="BF86" s="1" t="str">
        <f t="shared" si="89"/>
        <v>B</v>
      </c>
      <c r="BG86" s="1" t="str">
        <f t="shared" si="119"/>
        <v/>
      </c>
      <c r="BH86" s="1">
        <f t="shared" si="134"/>
        <v>0</v>
      </c>
      <c r="BI86" s="1" t="str">
        <f t="shared" si="120"/>
        <v/>
      </c>
      <c r="BJ86" s="1">
        <f t="shared" si="135"/>
        <v>0</v>
      </c>
      <c r="BK86" s="1" t="str">
        <f t="shared" si="121"/>
        <v/>
      </c>
      <c r="BL86" s="1">
        <f t="shared" si="136"/>
        <v>0</v>
      </c>
      <c r="BM86" s="1" t="str">
        <f t="shared" si="137"/>
        <v>0</v>
      </c>
      <c r="BN86" s="1" t="str">
        <f t="shared" si="138"/>
        <v>0</v>
      </c>
      <c r="BO86" s="1" t="str">
        <f t="shared" si="139"/>
        <v>0</v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</row>
    <row r="87" spans="1:76" ht="15.75" thickBot="1">
      <c r="A87" s="1">
        <v>78</v>
      </c>
      <c r="B87" s="9" t="str">
        <f t="shared" si="98"/>
        <v/>
      </c>
      <c r="C87" s="93" t="str">
        <f t="shared" si="91"/>
        <v/>
      </c>
      <c r="D87" s="88" t="str">
        <f t="shared" si="122"/>
        <v/>
      </c>
      <c r="E87" s="89" t="str">
        <f t="shared" si="123"/>
        <v/>
      </c>
      <c r="F87" s="8" t="str">
        <f t="shared" si="99"/>
        <v/>
      </c>
      <c r="H87" s="96" t="str">
        <f t="shared" si="92"/>
        <v/>
      </c>
      <c r="I87" s="88" t="str">
        <f t="shared" si="124"/>
        <v/>
      </c>
      <c r="J87" s="89" t="str">
        <f t="shared" si="125"/>
        <v/>
      </c>
      <c r="K87" s="8" t="str">
        <f t="shared" si="126"/>
        <v/>
      </c>
      <c r="L87" s="54"/>
      <c r="M87" s="17" t="str">
        <f>IF('Hedging Dashboard'!AH87="","",'Hedging Dashboard'!AH87)</f>
        <v/>
      </c>
      <c r="O87" s="9" t="str">
        <f t="shared" si="93"/>
        <v/>
      </c>
      <c r="P87" s="88" t="str">
        <f t="shared" si="127"/>
        <v/>
      </c>
      <c r="Q87" s="89" t="str">
        <f t="shared" si="128"/>
        <v/>
      </c>
      <c r="R87" s="4" t="str">
        <f t="shared" si="129"/>
        <v/>
      </c>
      <c r="S87" s="4" t="str">
        <f t="shared" si="130"/>
        <v/>
      </c>
      <c r="T87" s="112" t="str">
        <f t="shared" si="131"/>
        <v/>
      </c>
      <c r="U87" s="4" t="str">
        <f>IF(M87="","",IF(B87="NB",U86,IF(T87="",SUM($T$5:$T87)+S87,SUM($T$5:$T87))))</f>
        <v/>
      </c>
      <c r="V87" s="100" t="str">
        <f t="shared" si="90"/>
        <v/>
      </c>
      <c r="W87" s="74" t="e">
        <f t="shared" si="100"/>
        <v>#VALUE!</v>
      </c>
      <c r="X87" s="76" t="str">
        <f t="shared" si="101"/>
        <v/>
      </c>
      <c r="Y87" s="9" t="str">
        <f t="shared" si="95"/>
        <v>B</v>
      </c>
      <c r="Z87" s="4" t="str">
        <f t="shared" si="96"/>
        <v>T</v>
      </c>
      <c r="AA87" s="4" t="str">
        <f t="shared" si="97"/>
        <v>B</v>
      </c>
      <c r="AB87" s="4" t="str">
        <f t="shared" si="140"/>
        <v/>
      </c>
      <c r="AC87" s="4" t="str">
        <f t="shared" si="141"/>
        <v/>
      </c>
      <c r="AD87" s="4" t="str">
        <f t="shared" si="142"/>
        <v/>
      </c>
      <c r="AE87" s="1" t="str">
        <f t="shared" si="102"/>
        <v/>
      </c>
      <c r="AF87" s="1" t="str">
        <f t="shared" si="103"/>
        <v/>
      </c>
      <c r="AG87" s="1" t="str">
        <f t="shared" si="104"/>
        <v/>
      </c>
      <c r="AH87" s="1" t="str">
        <f t="shared" si="105"/>
        <v/>
      </c>
      <c r="AI87" s="1" t="str">
        <f t="shared" si="106"/>
        <v/>
      </c>
      <c r="AJ87" s="1" t="str">
        <f t="shared" si="107"/>
        <v/>
      </c>
      <c r="AK87" s="1">
        <f t="shared" si="132"/>
        <v>0</v>
      </c>
      <c r="AL87" s="1">
        <f t="shared" si="133"/>
        <v>0</v>
      </c>
      <c r="AM87" s="1" t="str">
        <f t="shared" si="94"/>
        <v/>
      </c>
      <c r="AN87" s="1">
        <f t="shared" si="108"/>
        <v>0</v>
      </c>
      <c r="AO87" s="1" t="str">
        <f t="shared" si="143"/>
        <v/>
      </c>
      <c r="AP87" s="1" t="str">
        <f t="shared" si="109"/>
        <v>N</v>
      </c>
      <c r="AQ87" s="1" t="str">
        <f t="shared" si="110"/>
        <v>N</v>
      </c>
      <c r="AR87" s="1" t="str">
        <f t="shared" si="111"/>
        <v>N</v>
      </c>
      <c r="AS87" s="1" t="str">
        <f t="shared" si="112"/>
        <v/>
      </c>
      <c r="AT87" s="15" t="str">
        <f t="shared" si="113"/>
        <v/>
      </c>
      <c r="AU87" s="1" t="str">
        <f t="shared" si="114"/>
        <v/>
      </c>
      <c r="AV87" s="1" t="str">
        <f t="shared" si="115"/>
        <v/>
      </c>
      <c r="AW87" s="1" t="str">
        <f t="shared" si="116"/>
        <v/>
      </c>
      <c r="AX87" s="1" t="str">
        <f t="shared" si="117"/>
        <v/>
      </c>
      <c r="AY87" s="1" t="str">
        <f t="shared" si="118"/>
        <v/>
      </c>
      <c r="AZ87" s="1" t="str">
        <f>IF('Hedging Dashboard'!AH87="P",IF(AZ86="",1,AZ86+1),"")</f>
        <v/>
      </c>
      <c r="BA87" s="1" t="str">
        <f>IF('Hedging Dashboard'!AH87="B",IF(BA86="",1,BA86+1),"")</f>
        <v/>
      </c>
      <c r="BB87" s="1" t="str">
        <f t="shared" si="85"/>
        <v>00000</v>
      </c>
      <c r="BC87" s="1" t="str">
        <f t="shared" si="86"/>
        <v>00000</v>
      </c>
      <c r="BD87" s="1" t="str">
        <f t="shared" si="87"/>
        <v>000000</v>
      </c>
      <c r="BE87" s="1" t="str">
        <f t="shared" si="88"/>
        <v>000000</v>
      </c>
      <c r="BF87" s="1" t="str">
        <f t="shared" si="89"/>
        <v>B</v>
      </c>
      <c r="BG87" s="1" t="str">
        <f t="shared" si="119"/>
        <v/>
      </c>
      <c r="BH87" s="1">
        <f t="shared" si="134"/>
        <v>0</v>
      </c>
      <c r="BI87" s="1" t="str">
        <f t="shared" si="120"/>
        <v/>
      </c>
      <c r="BJ87" s="1">
        <f t="shared" si="135"/>
        <v>0</v>
      </c>
      <c r="BK87" s="1" t="str">
        <f t="shared" si="121"/>
        <v/>
      </c>
      <c r="BL87" s="1">
        <f t="shared" si="136"/>
        <v>0</v>
      </c>
      <c r="BM87" s="1" t="str">
        <f t="shared" si="137"/>
        <v>0</v>
      </c>
      <c r="BN87" s="1" t="str">
        <f t="shared" si="138"/>
        <v>0</v>
      </c>
      <c r="BO87" s="1" t="str">
        <f t="shared" si="139"/>
        <v>0</v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</row>
    <row r="88" spans="1:76" ht="15.75" thickBot="1">
      <c r="A88" s="1">
        <v>79</v>
      </c>
      <c r="B88" s="9" t="str">
        <f t="shared" si="98"/>
        <v/>
      </c>
      <c r="C88" s="93" t="str">
        <f t="shared" si="91"/>
        <v/>
      </c>
      <c r="D88" s="88" t="str">
        <f t="shared" si="122"/>
        <v/>
      </c>
      <c r="E88" s="89" t="str">
        <f t="shared" si="123"/>
        <v/>
      </c>
      <c r="F88" s="8" t="str">
        <f t="shared" si="99"/>
        <v/>
      </c>
      <c r="H88" s="96" t="str">
        <f t="shared" si="92"/>
        <v/>
      </c>
      <c r="I88" s="88" t="str">
        <f t="shared" si="124"/>
        <v/>
      </c>
      <c r="J88" s="89" t="str">
        <f t="shared" si="125"/>
        <v/>
      </c>
      <c r="K88" s="8" t="str">
        <f t="shared" si="126"/>
        <v/>
      </c>
      <c r="L88" s="54"/>
      <c r="M88" s="17" t="str">
        <f>IF('Hedging Dashboard'!AH88="","",'Hedging Dashboard'!AH88)</f>
        <v/>
      </c>
      <c r="O88" s="9" t="str">
        <f t="shared" si="93"/>
        <v/>
      </c>
      <c r="P88" s="88" t="str">
        <f t="shared" si="127"/>
        <v/>
      </c>
      <c r="Q88" s="89" t="str">
        <f t="shared" si="128"/>
        <v/>
      </c>
      <c r="R88" s="4" t="str">
        <f t="shared" si="129"/>
        <v/>
      </c>
      <c r="S88" s="4" t="str">
        <f t="shared" si="130"/>
        <v/>
      </c>
      <c r="T88" s="112" t="str">
        <f t="shared" si="131"/>
        <v/>
      </c>
      <c r="U88" s="4" t="str">
        <f>IF(M88="","",IF(B88="NB",U87,IF(T88="",SUM($T$5:$T88)+S88,SUM($T$5:$T88))))</f>
        <v/>
      </c>
      <c r="V88" s="100" t="str">
        <f t="shared" si="90"/>
        <v/>
      </c>
      <c r="W88" s="74" t="e">
        <f t="shared" si="100"/>
        <v>#VALUE!</v>
      </c>
      <c r="X88" s="76" t="str">
        <f t="shared" si="101"/>
        <v/>
      </c>
      <c r="Y88" s="9" t="str">
        <f t="shared" si="95"/>
        <v>B</v>
      </c>
      <c r="Z88" s="4" t="str">
        <f t="shared" si="96"/>
        <v>T</v>
      </c>
      <c r="AA88" s="4" t="str">
        <f t="shared" si="97"/>
        <v>B</v>
      </c>
      <c r="AB88" s="4" t="str">
        <f t="shared" si="140"/>
        <v/>
      </c>
      <c r="AC88" s="4" t="str">
        <f t="shared" si="141"/>
        <v/>
      </c>
      <c r="AD88" s="4" t="str">
        <f t="shared" si="142"/>
        <v/>
      </c>
      <c r="AE88" s="1" t="str">
        <f t="shared" si="102"/>
        <v/>
      </c>
      <c r="AF88" s="1" t="str">
        <f t="shared" si="103"/>
        <v/>
      </c>
      <c r="AG88" s="1" t="str">
        <f t="shared" si="104"/>
        <v/>
      </c>
      <c r="AH88" s="1" t="str">
        <f t="shared" si="105"/>
        <v/>
      </c>
      <c r="AI88" s="1" t="str">
        <f t="shared" si="106"/>
        <v/>
      </c>
      <c r="AJ88" s="1" t="str">
        <f t="shared" si="107"/>
        <v/>
      </c>
      <c r="AK88" s="1">
        <f t="shared" si="132"/>
        <v>0</v>
      </c>
      <c r="AL88" s="1">
        <f t="shared" si="133"/>
        <v>0</v>
      </c>
      <c r="AM88" s="1" t="str">
        <f t="shared" si="94"/>
        <v/>
      </c>
      <c r="AN88" s="1">
        <f t="shared" si="108"/>
        <v>0</v>
      </c>
      <c r="AO88" s="1" t="str">
        <f t="shared" si="143"/>
        <v/>
      </c>
      <c r="AP88" s="1" t="str">
        <f t="shared" si="109"/>
        <v>N</v>
      </c>
      <c r="AQ88" s="1" t="str">
        <f t="shared" si="110"/>
        <v>N</v>
      </c>
      <c r="AR88" s="1" t="str">
        <f t="shared" si="111"/>
        <v>N</v>
      </c>
      <c r="AS88" s="1" t="str">
        <f t="shared" si="112"/>
        <v/>
      </c>
      <c r="AT88" s="15" t="str">
        <f t="shared" si="113"/>
        <v/>
      </c>
      <c r="AU88" s="1" t="str">
        <f t="shared" si="114"/>
        <v/>
      </c>
      <c r="AV88" s="1" t="str">
        <f t="shared" si="115"/>
        <v/>
      </c>
      <c r="AW88" s="1" t="str">
        <f t="shared" si="116"/>
        <v/>
      </c>
      <c r="AX88" s="1" t="str">
        <f t="shared" si="117"/>
        <v/>
      </c>
      <c r="AY88" s="1" t="str">
        <f t="shared" si="118"/>
        <v/>
      </c>
      <c r="AZ88" s="1" t="str">
        <f>IF('Hedging Dashboard'!AH88="P",IF(AZ87="",1,AZ87+1),"")</f>
        <v/>
      </c>
      <c r="BA88" s="1" t="str">
        <f>IF('Hedging Dashboard'!AH88="B",IF(BA87="",1,BA87+1),"")</f>
        <v/>
      </c>
      <c r="BB88" s="1" t="str">
        <f t="shared" si="85"/>
        <v>00000</v>
      </c>
      <c r="BC88" s="1" t="str">
        <f t="shared" si="86"/>
        <v>00000</v>
      </c>
      <c r="BD88" s="1" t="str">
        <f t="shared" si="87"/>
        <v>000000</v>
      </c>
      <c r="BE88" s="1" t="str">
        <f t="shared" si="88"/>
        <v>000000</v>
      </c>
      <c r="BF88" s="1" t="str">
        <f t="shared" si="89"/>
        <v>B</v>
      </c>
      <c r="BG88" s="1" t="str">
        <f t="shared" si="119"/>
        <v/>
      </c>
      <c r="BH88" s="1">
        <f t="shared" si="134"/>
        <v>0</v>
      </c>
      <c r="BI88" s="1" t="str">
        <f t="shared" si="120"/>
        <v/>
      </c>
      <c r="BJ88" s="1">
        <f t="shared" si="135"/>
        <v>0</v>
      </c>
      <c r="BK88" s="1" t="str">
        <f t="shared" si="121"/>
        <v/>
      </c>
      <c r="BL88" s="1">
        <f t="shared" si="136"/>
        <v>0</v>
      </c>
      <c r="BM88" s="1" t="str">
        <f t="shared" si="137"/>
        <v>0</v>
      </c>
      <c r="BN88" s="1" t="str">
        <f t="shared" si="138"/>
        <v>0</v>
      </c>
      <c r="BO88" s="1" t="str">
        <f t="shared" si="139"/>
        <v>0</v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6</v>
      </c>
    </row>
    <row r="89" spans="1:76" ht="15.75" thickBot="1">
      <c r="A89" s="1">
        <v>80</v>
      </c>
      <c r="B89" s="77" t="str">
        <f t="shared" si="98"/>
        <v/>
      </c>
      <c r="C89" s="94" t="str">
        <f t="shared" si="91"/>
        <v/>
      </c>
      <c r="D89" s="90" t="str">
        <f t="shared" si="122"/>
        <v/>
      </c>
      <c r="E89" s="91" t="str">
        <f t="shared" si="123"/>
        <v/>
      </c>
      <c r="F89" s="10" t="str">
        <f t="shared" si="99"/>
        <v/>
      </c>
      <c r="H89" s="97" t="str">
        <f t="shared" si="92"/>
        <v/>
      </c>
      <c r="I89" s="90" t="str">
        <f t="shared" si="124"/>
        <v/>
      </c>
      <c r="J89" s="91" t="str">
        <f t="shared" si="125"/>
        <v/>
      </c>
      <c r="K89" s="10" t="str">
        <f t="shared" si="126"/>
        <v/>
      </c>
      <c r="L89" s="54"/>
      <c r="M89" s="18" t="str">
        <f>IF('Hedging Dashboard'!AH89="","",'Hedging Dashboard'!AH89)</f>
        <v/>
      </c>
      <c r="O89" s="77" t="str">
        <f t="shared" si="93"/>
        <v/>
      </c>
      <c r="P89" s="90" t="str">
        <f t="shared" si="127"/>
        <v/>
      </c>
      <c r="Q89" s="91" t="str">
        <f t="shared" si="128"/>
        <v/>
      </c>
      <c r="R89" s="5" t="str">
        <f t="shared" si="129"/>
        <v/>
      </c>
      <c r="S89" s="5" t="str">
        <f t="shared" si="130"/>
        <v/>
      </c>
      <c r="T89" s="113" t="str">
        <f t="shared" si="131"/>
        <v/>
      </c>
      <c r="U89" s="5" t="str">
        <f>IF(M89="","",IF(B89="NB",U88,IF(T89="",SUM($T$5:$T89)+S89,SUM($T$5:$T89))))</f>
        <v/>
      </c>
      <c r="V89" s="101" t="str">
        <f t="shared" si="90"/>
        <v/>
      </c>
      <c r="W89" s="74" t="e">
        <f t="shared" si="100"/>
        <v>#VALUE!</v>
      </c>
      <c r="X89" s="76" t="str">
        <f t="shared" si="101"/>
        <v/>
      </c>
      <c r="Y89" s="9" t="str">
        <f t="shared" si="95"/>
        <v>B</v>
      </c>
      <c r="Z89" s="4" t="str">
        <f t="shared" si="96"/>
        <v>T</v>
      </c>
      <c r="AA89" s="4" t="str">
        <f t="shared" si="97"/>
        <v>B</v>
      </c>
      <c r="AB89" s="4" t="str">
        <f t="shared" si="140"/>
        <v/>
      </c>
      <c r="AC89" s="4" t="str">
        <f t="shared" si="141"/>
        <v/>
      </c>
      <c r="AD89" s="4" t="str">
        <f t="shared" si="142"/>
        <v/>
      </c>
      <c r="AE89" s="1" t="str">
        <f t="shared" si="102"/>
        <v/>
      </c>
      <c r="AF89" s="1" t="str">
        <f t="shared" si="103"/>
        <v/>
      </c>
      <c r="AG89" s="1" t="str">
        <f t="shared" si="104"/>
        <v/>
      </c>
      <c r="AH89" s="1" t="str">
        <f t="shared" si="105"/>
        <v/>
      </c>
      <c r="AI89" s="1" t="str">
        <f t="shared" si="106"/>
        <v/>
      </c>
      <c r="AJ89" s="1" t="str">
        <f t="shared" si="107"/>
        <v/>
      </c>
      <c r="AK89" s="1">
        <f t="shared" si="132"/>
        <v>0</v>
      </c>
      <c r="AL89" s="1">
        <f t="shared" si="133"/>
        <v>0</v>
      </c>
      <c r="AM89" s="1" t="str">
        <f t="shared" si="94"/>
        <v/>
      </c>
      <c r="AN89" s="1">
        <f t="shared" si="108"/>
        <v>0</v>
      </c>
      <c r="AO89" s="1" t="str">
        <f t="shared" si="143"/>
        <v/>
      </c>
      <c r="AP89" s="1" t="str">
        <f t="shared" si="109"/>
        <v>N</v>
      </c>
      <c r="AQ89" s="1" t="str">
        <f t="shared" si="110"/>
        <v>N</v>
      </c>
      <c r="AR89" s="1" t="str">
        <f t="shared" si="111"/>
        <v>N</v>
      </c>
      <c r="AS89" s="1" t="str">
        <f t="shared" si="112"/>
        <v/>
      </c>
      <c r="AT89" s="15" t="str">
        <f t="shared" si="113"/>
        <v/>
      </c>
      <c r="AU89" s="1" t="str">
        <f t="shared" si="114"/>
        <v/>
      </c>
      <c r="AV89" s="1" t="str">
        <f t="shared" si="115"/>
        <v/>
      </c>
      <c r="AW89" s="1" t="str">
        <f t="shared" si="116"/>
        <v/>
      </c>
      <c r="AX89" s="1" t="str">
        <f t="shared" si="117"/>
        <v/>
      </c>
      <c r="AY89" s="1" t="str">
        <f t="shared" si="118"/>
        <v/>
      </c>
      <c r="AZ89" s="1" t="str">
        <f>IF('Hedging Dashboard'!AH89="P",IF(AZ88="",1,AZ88+1),"")</f>
        <v/>
      </c>
      <c r="BA89" s="1" t="str">
        <f>IF('Hedging Dashboard'!AH89="B",IF(BA88="",1,BA88+1),"")</f>
        <v/>
      </c>
      <c r="BB89" s="1" t="str">
        <f t="shared" si="85"/>
        <v>00000</v>
      </c>
      <c r="BC89" s="1" t="str">
        <f t="shared" si="86"/>
        <v>00000</v>
      </c>
      <c r="BD89" s="1" t="str">
        <f t="shared" si="87"/>
        <v>000000</v>
      </c>
      <c r="BE89" s="1" t="str">
        <f t="shared" si="88"/>
        <v>000000</v>
      </c>
      <c r="BF89" s="1" t="str">
        <f t="shared" si="89"/>
        <v>B</v>
      </c>
      <c r="BG89" s="1" t="str">
        <f t="shared" si="119"/>
        <v/>
      </c>
      <c r="BH89" s="1">
        <f t="shared" si="134"/>
        <v>0</v>
      </c>
      <c r="BI89" s="1" t="str">
        <f t="shared" si="120"/>
        <v/>
      </c>
      <c r="BJ89" s="1">
        <f t="shared" si="135"/>
        <v>0</v>
      </c>
      <c r="BK89" s="1" t="str">
        <f t="shared" si="121"/>
        <v/>
      </c>
      <c r="BL89" s="1">
        <f t="shared" si="136"/>
        <v>0</v>
      </c>
      <c r="BM89" s="1" t="str">
        <f t="shared" si="137"/>
        <v>0</v>
      </c>
      <c r="BN89" s="1" t="str">
        <f t="shared" si="138"/>
        <v>0</v>
      </c>
      <c r="BO89" s="1" t="str">
        <f t="shared" si="139"/>
        <v>0</v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-6</v>
      </c>
    </row>
    <row r="90" spans="1:76" ht="15.75" thickBot="1">
      <c r="A90" s="1">
        <v>81</v>
      </c>
      <c r="B90" s="12" t="str">
        <f t="shared" si="98"/>
        <v/>
      </c>
      <c r="C90" s="92" t="str">
        <f t="shared" si="91"/>
        <v/>
      </c>
      <c r="D90" s="13" t="str">
        <f t="shared" si="122"/>
        <v/>
      </c>
      <c r="E90" s="45" t="str">
        <f t="shared" si="123"/>
        <v/>
      </c>
      <c r="F90" s="14" t="str">
        <f t="shared" si="99"/>
        <v/>
      </c>
      <c r="H90" s="95" t="str">
        <f t="shared" si="92"/>
        <v/>
      </c>
      <c r="I90" s="13" t="str">
        <f t="shared" si="124"/>
        <v/>
      </c>
      <c r="J90" s="45" t="str">
        <f t="shared" si="125"/>
        <v/>
      </c>
      <c r="K90" s="14" t="str">
        <f t="shared" si="126"/>
        <v/>
      </c>
      <c r="L90" s="54"/>
      <c r="M90" s="16" t="str">
        <f>IF('Hedging Dashboard'!AH90="","",'Hedging Dashboard'!AH90)</f>
        <v/>
      </c>
      <c r="O90" s="12" t="str">
        <f t="shared" si="93"/>
        <v/>
      </c>
      <c r="P90" s="13" t="str">
        <f t="shared" si="127"/>
        <v/>
      </c>
      <c r="Q90" s="45" t="str">
        <f t="shared" si="128"/>
        <v/>
      </c>
      <c r="R90" s="87" t="str">
        <f t="shared" si="129"/>
        <v/>
      </c>
      <c r="S90" s="87" t="str">
        <f t="shared" si="130"/>
        <v/>
      </c>
      <c r="T90" s="98" t="str">
        <f t="shared" si="131"/>
        <v/>
      </c>
      <c r="U90" s="87" t="str">
        <f>IF(M90="","",IF(B90="NB",U89,IF(T90="",SUM($T$5:$T90)+S90,SUM($T$5:$T90))))</f>
        <v/>
      </c>
      <c r="V90" s="99" t="str">
        <f t="shared" si="90"/>
        <v/>
      </c>
      <c r="W90" s="74" t="e">
        <f t="shared" si="100"/>
        <v>#VALUE!</v>
      </c>
      <c r="X90" s="76" t="str">
        <f t="shared" si="101"/>
        <v/>
      </c>
      <c r="Y90" s="9" t="str">
        <f t="shared" si="95"/>
        <v>B</v>
      </c>
      <c r="Z90" s="4" t="str">
        <f t="shared" si="96"/>
        <v>T</v>
      </c>
      <c r="AA90" s="4" t="str">
        <f t="shared" si="97"/>
        <v>B</v>
      </c>
      <c r="AB90" s="4" t="str">
        <f t="shared" si="140"/>
        <v/>
      </c>
      <c r="AC90" s="4" t="str">
        <f t="shared" si="141"/>
        <v/>
      </c>
      <c r="AD90" s="4" t="str">
        <f t="shared" si="142"/>
        <v/>
      </c>
      <c r="AE90" s="1" t="str">
        <f t="shared" si="102"/>
        <v/>
      </c>
      <c r="AF90" s="1" t="str">
        <f t="shared" si="103"/>
        <v/>
      </c>
      <c r="AG90" s="1" t="str">
        <f t="shared" si="104"/>
        <v/>
      </c>
      <c r="AH90" s="1" t="str">
        <f t="shared" si="105"/>
        <v/>
      </c>
      <c r="AI90" s="1" t="str">
        <f t="shared" si="106"/>
        <v/>
      </c>
      <c r="AJ90" s="1" t="str">
        <f t="shared" si="107"/>
        <v/>
      </c>
      <c r="AK90" s="1">
        <f t="shared" si="132"/>
        <v>0</v>
      </c>
      <c r="AL90" s="1">
        <f t="shared" si="133"/>
        <v>0</v>
      </c>
      <c r="AM90" s="1" t="str">
        <f t="shared" si="94"/>
        <v/>
      </c>
      <c r="AN90" s="1">
        <f t="shared" si="108"/>
        <v>0</v>
      </c>
      <c r="AO90" s="1" t="str">
        <f t="shared" si="143"/>
        <v/>
      </c>
      <c r="AP90" s="1" t="str">
        <f t="shared" si="109"/>
        <v>N</v>
      </c>
      <c r="AQ90" s="1" t="str">
        <f t="shared" si="110"/>
        <v>N</v>
      </c>
      <c r="AR90" s="1" t="str">
        <f t="shared" si="111"/>
        <v>N</v>
      </c>
      <c r="AS90" s="1" t="str">
        <f t="shared" si="112"/>
        <v/>
      </c>
      <c r="AT90" s="15" t="str">
        <f t="shared" si="113"/>
        <v/>
      </c>
      <c r="AU90" s="1" t="str">
        <f t="shared" si="114"/>
        <v/>
      </c>
      <c r="AV90" s="1" t="str">
        <f t="shared" si="115"/>
        <v/>
      </c>
      <c r="AW90" s="1" t="str">
        <f t="shared" si="116"/>
        <v/>
      </c>
      <c r="AX90" s="1" t="str">
        <f t="shared" si="117"/>
        <v/>
      </c>
      <c r="AY90" s="1" t="str">
        <f t="shared" si="118"/>
        <v/>
      </c>
      <c r="AZ90" s="1" t="str">
        <f>IF('Hedging Dashboard'!AH90="P",IF(AZ89="",1,AZ89+1),"")</f>
        <v/>
      </c>
      <c r="BA90" s="1" t="str">
        <f>IF('Hedging Dashboard'!AH90="B",IF(BA89="",1,BA89+1),"")</f>
        <v/>
      </c>
      <c r="BB90" s="1" t="str">
        <f t="shared" si="85"/>
        <v>00000</v>
      </c>
      <c r="BC90" s="1" t="str">
        <f t="shared" si="86"/>
        <v>00000</v>
      </c>
      <c r="BD90" s="1" t="str">
        <f t="shared" si="87"/>
        <v>000000</v>
      </c>
      <c r="BE90" s="1" t="str">
        <f t="shared" si="88"/>
        <v>000000</v>
      </c>
      <c r="BF90" s="1" t="str">
        <f t="shared" si="89"/>
        <v>B</v>
      </c>
      <c r="BG90" s="1" t="str">
        <f t="shared" si="119"/>
        <v/>
      </c>
      <c r="BH90" s="1">
        <f t="shared" si="134"/>
        <v>0</v>
      </c>
      <c r="BI90" s="1" t="str">
        <f t="shared" si="120"/>
        <v/>
      </c>
      <c r="BJ90" s="1">
        <f t="shared" si="135"/>
        <v>0</v>
      </c>
      <c r="BK90" s="1" t="str">
        <f t="shared" si="121"/>
        <v/>
      </c>
      <c r="BL90" s="1">
        <f t="shared" si="136"/>
        <v>0</v>
      </c>
      <c r="BM90" s="1" t="str">
        <f t="shared" si="137"/>
        <v>0</v>
      </c>
      <c r="BN90" s="1" t="str">
        <f t="shared" si="138"/>
        <v>0</v>
      </c>
      <c r="BO90" s="1" t="str">
        <f t="shared" si="139"/>
        <v>0</v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</row>
    <row r="91" spans="1:76" ht="15.75" thickBot="1">
      <c r="A91" s="1">
        <v>82</v>
      </c>
      <c r="B91" s="9" t="str">
        <f t="shared" si="98"/>
        <v/>
      </c>
      <c r="C91" s="93" t="str">
        <f t="shared" si="91"/>
        <v/>
      </c>
      <c r="D91" s="88" t="str">
        <f t="shared" si="122"/>
        <v/>
      </c>
      <c r="E91" s="89" t="str">
        <f t="shared" si="123"/>
        <v/>
      </c>
      <c r="F91" s="8" t="str">
        <f t="shared" si="99"/>
        <v/>
      </c>
      <c r="H91" s="96" t="str">
        <f t="shared" si="92"/>
        <v/>
      </c>
      <c r="I91" s="88" t="str">
        <f t="shared" si="124"/>
        <v/>
      </c>
      <c r="J91" s="89" t="str">
        <f t="shared" si="125"/>
        <v/>
      </c>
      <c r="K91" s="8" t="str">
        <f t="shared" si="126"/>
        <v/>
      </c>
      <c r="L91" s="54"/>
      <c r="M91" s="17" t="str">
        <f>IF('Hedging Dashboard'!AH91="","",'Hedging Dashboard'!AH91)</f>
        <v/>
      </c>
      <c r="O91" s="9" t="str">
        <f t="shared" si="93"/>
        <v/>
      </c>
      <c r="P91" s="88" t="str">
        <f t="shared" si="127"/>
        <v/>
      </c>
      <c r="Q91" s="89" t="str">
        <f t="shared" si="128"/>
        <v/>
      </c>
      <c r="R91" s="4" t="str">
        <f t="shared" si="129"/>
        <v/>
      </c>
      <c r="S91" s="4" t="str">
        <f t="shared" si="130"/>
        <v/>
      </c>
      <c r="T91" s="112" t="str">
        <f t="shared" si="131"/>
        <v/>
      </c>
      <c r="U91" s="4" t="str">
        <f>IF(M91="","",IF(B91="NB",U90,IF(T91="",SUM($T$5:$T91)+S91,SUM($T$5:$T91))))</f>
        <v/>
      </c>
      <c r="V91" s="100" t="str">
        <f t="shared" si="90"/>
        <v/>
      </c>
      <c r="W91" s="74" t="e">
        <f t="shared" si="100"/>
        <v>#VALUE!</v>
      </c>
      <c r="X91" s="76" t="str">
        <f t="shared" si="101"/>
        <v/>
      </c>
      <c r="Y91" s="9" t="str">
        <f t="shared" si="95"/>
        <v>B</v>
      </c>
      <c r="Z91" s="4" t="str">
        <f t="shared" si="96"/>
        <v>T</v>
      </c>
      <c r="AA91" s="4" t="str">
        <f t="shared" si="97"/>
        <v>B</v>
      </c>
      <c r="AB91" s="4" t="str">
        <f t="shared" si="140"/>
        <v/>
      </c>
      <c r="AC91" s="4" t="str">
        <f t="shared" si="141"/>
        <v/>
      </c>
      <c r="AD91" s="4" t="str">
        <f t="shared" si="142"/>
        <v/>
      </c>
      <c r="AE91" s="1" t="str">
        <f t="shared" si="102"/>
        <v/>
      </c>
      <c r="AF91" s="1" t="str">
        <f t="shared" si="103"/>
        <v/>
      </c>
      <c r="AG91" s="1" t="str">
        <f t="shared" si="104"/>
        <v/>
      </c>
      <c r="AH91" s="1" t="str">
        <f t="shared" si="105"/>
        <v/>
      </c>
      <c r="AI91" s="1" t="str">
        <f t="shared" si="106"/>
        <v/>
      </c>
      <c r="AJ91" s="1" t="str">
        <f t="shared" si="107"/>
        <v/>
      </c>
      <c r="AK91" s="1">
        <f t="shared" si="132"/>
        <v>0</v>
      </c>
      <c r="AL91" s="1">
        <f t="shared" si="133"/>
        <v>0</v>
      </c>
      <c r="AM91" s="1" t="str">
        <f t="shared" si="94"/>
        <v/>
      </c>
      <c r="AN91" s="1">
        <f t="shared" si="108"/>
        <v>0</v>
      </c>
      <c r="AO91" s="1" t="str">
        <f t="shared" si="143"/>
        <v/>
      </c>
      <c r="AP91" s="1" t="str">
        <f t="shared" si="109"/>
        <v>N</v>
      </c>
      <c r="AQ91" s="1" t="str">
        <f t="shared" si="110"/>
        <v>N</v>
      </c>
      <c r="AR91" s="1" t="str">
        <f t="shared" si="111"/>
        <v>N</v>
      </c>
      <c r="AS91" s="1" t="str">
        <f t="shared" si="112"/>
        <v/>
      </c>
      <c r="AT91" s="15" t="str">
        <f t="shared" si="113"/>
        <v/>
      </c>
      <c r="AU91" s="1" t="str">
        <f t="shared" si="114"/>
        <v/>
      </c>
      <c r="AV91" s="1" t="str">
        <f t="shared" si="115"/>
        <v/>
      </c>
      <c r="AW91" s="1" t="str">
        <f t="shared" si="116"/>
        <v/>
      </c>
      <c r="AX91" s="1" t="str">
        <f t="shared" si="117"/>
        <v/>
      </c>
      <c r="AY91" s="1" t="str">
        <f t="shared" si="118"/>
        <v/>
      </c>
      <c r="AZ91" s="1" t="str">
        <f>IF('Hedging Dashboard'!AH91="P",IF(AZ90="",1,AZ90+1),"")</f>
        <v/>
      </c>
      <c r="BA91" s="1" t="str">
        <f>IF('Hedging Dashboard'!AH91="B",IF(BA90="",1,BA90+1),"")</f>
        <v/>
      </c>
      <c r="BB91" s="1" t="str">
        <f t="shared" si="85"/>
        <v>00000</v>
      </c>
      <c r="BC91" s="1" t="str">
        <f t="shared" si="86"/>
        <v>00000</v>
      </c>
      <c r="BD91" s="1" t="str">
        <f t="shared" si="87"/>
        <v>000000</v>
      </c>
      <c r="BE91" s="1" t="str">
        <f t="shared" si="88"/>
        <v>000000</v>
      </c>
      <c r="BF91" s="1" t="str">
        <f t="shared" si="89"/>
        <v>B</v>
      </c>
      <c r="BG91" s="1" t="str">
        <f t="shared" si="119"/>
        <v/>
      </c>
      <c r="BH91" s="1">
        <f t="shared" si="134"/>
        <v>0</v>
      </c>
      <c r="BI91" s="1" t="str">
        <f t="shared" si="120"/>
        <v/>
      </c>
      <c r="BJ91" s="1">
        <f t="shared" si="135"/>
        <v>0</v>
      </c>
      <c r="BK91" s="1" t="str">
        <f t="shared" si="121"/>
        <v/>
      </c>
      <c r="BL91" s="1">
        <f t="shared" si="136"/>
        <v>0</v>
      </c>
      <c r="BM91" s="1" t="str">
        <f t="shared" si="137"/>
        <v>0</v>
      </c>
      <c r="BN91" s="1" t="str">
        <f t="shared" si="138"/>
        <v>0</v>
      </c>
      <c r="BO91" s="1" t="str">
        <f t="shared" si="139"/>
        <v>0</v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</row>
    <row r="92" spans="1:76" ht="15.75" thickBot="1">
      <c r="A92" s="1">
        <v>83</v>
      </c>
      <c r="B92" s="9" t="str">
        <f t="shared" si="98"/>
        <v/>
      </c>
      <c r="C92" s="93" t="str">
        <f t="shared" si="91"/>
        <v/>
      </c>
      <c r="D92" s="88" t="str">
        <f t="shared" si="122"/>
        <v/>
      </c>
      <c r="E92" s="89" t="str">
        <f t="shared" si="123"/>
        <v/>
      </c>
      <c r="F92" s="8" t="str">
        <f t="shared" si="99"/>
        <v/>
      </c>
      <c r="H92" s="96" t="str">
        <f t="shared" si="92"/>
        <v/>
      </c>
      <c r="I92" s="88" t="str">
        <f t="shared" si="124"/>
        <v/>
      </c>
      <c r="J92" s="89" t="str">
        <f t="shared" si="125"/>
        <v/>
      </c>
      <c r="K92" s="8" t="str">
        <f t="shared" si="126"/>
        <v/>
      </c>
      <c r="L92" s="54"/>
      <c r="M92" s="17" t="str">
        <f>IF('Hedging Dashboard'!AH92="","",'Hedging Dashboard'!AH92)</f>
        <v/>
      </c>
      <c r="O92" s="9" t="str">
        <f t="shared" si="93"/>
        <v/>
      </c>
      <c r="P92" s="88" t="str">
        <f t="shared" si="127"/>
        <v/>
      </c>
      <c r="Q92" s="89" t="str">
        <f t="shared" si="128"/>
        <v/>
      </c>
      <c r="R92" s="4" t="str">
        <f t="shared" si="129"/>
        <v/>
      </c>
      <c r="S92" s="4" t="str">
        <f t="shared" si="130"/>
        <v/>
      </c>
      <c r="T92" s="112" t="str">
        <f t="shared" si="131"/>
        <v/>
      </c>
      <c r="U92" s="4" t="str">
        <f>IF(M92="","",IF(B92="NB",U91,IF(T92="",SUM($T$5:$T92)+S92,SUM($T$5:$T92))))</f>
        <v/>
      </c>
      <c r="V92" s="100" t="str">
        <f t="shared" si="90"/>
        <v/>
      </c>
      <c r="W92" s="74" t="e">
        <f t="shared" si="100"/>
        <v>#VALUE!</v>
      </c>
      <c r="X92" s="76" t="str">
        <f t="shared" si="101"/>
        <v/>
      </c>
      <c r="Y92" s="9" t="str">
        <f t="shared" si="95"/>
        <v>B</v>
      </c>
      <c r="Z92" s="4" t="str">
        <f t="shared" si="96"/>
        <v>T</v>
      </c>
      <c r="AA92" s="4" t="str">
        <f t="shared" si="97"/>
        <v>B</v>
      </c>
      <c r="AB92" s="4" t="str">
        <f t="shared" si="140"/>
        <v/>
      </c>
      <c r="AC92" s="4" t="str">
        <f t="shared" si="141"/>
        <v/>
      </c>
      <c r="AD92" s="4" t="str">
        <f t="shared" si="142"/>
        <v/>
      </c>
      <c r="AE92" s="1" t="str">
        <f t="shared" si="102"/>
        <v/>
      </c>
      <c r="AF92" s="1" t="str">
        <f t="shared" si="103"/>
        <v/>
      </c>
      <c r="AG92" s="1" t="str">
        <f t="shared" si="104"/>
        <v/>
      </c>
      <c r="AH92" s="1" t="str">
        <f t="shared" si="105"/>
        <v/>
      </c>
      <c r="AI92" s="1" t="str">
        <f t="shared" si="106"/>
        <v/>
      </c>
      <c r="AJ92" s="1" t="str">
        <f t="shared" si="107"/>
        <v/>
      </c>
      <c r="AK92" s="1">
        <f t="shared" si="132"/>
        <v>0</v>
      </c>
      <c r="AL92" s="1">
        <f t="shared" si="133"/>
        <v>0</v>
      </c>
      <c r="AM92" s="1" t="str">
        <f t="shared" si="94"/>
        <v/>
      </c>
      <c r="AN92" s="1">
        <f t="shared" si="108"/>
        <v>0</v>
      </c>
      <c r="AO92" s="1" t="str">
        <f t="shared" si="143"/>
        <v/>
      </c>
      <c r="AP92" s="1" t="str">
        <f t="shared" si="109"/>
        <v>N</v>
      </c>
      <c r="AQ92" s="1" t="str">
        <f t="shared" si="110"/>
        <v>N</v>
      </c>
      <c r="AR92" s="1" t="str">
        <f t="shared" si="111"/>
        <v>N</v>
      </c>
      <c r="AS92" s="1" t="str">
        <f t="shared" si="112"/>
        <v/>
      </c>
      <c r="AT92" s="15" t="str">
        <f t="shared" si="113"/>
        <v/>
      </c>
      <c r="AU92" s="1" t="str">
        <f t="shared" si="114"/>
        <v/>
      </c>
      <c r="AV92" s="1" t="str">
        <f t="shared" si="115"/>
        <v/>
      </c>
      <c r="AW92" s="1" t="str">
        <f t="shared" si="116"/>
        <v/>
      </c>
      <c r="AX92" s="1" t="str">
        <f t="shared" si="117"/>
        <v/>
      </c>
      <c r="AY92" s="1" t="str">
        <f t="shared" si="118"/>
        <v/>
      </c>
      <c r="AZ92" s="1" t="str">
        <f>IF('Hedging Dashboard'!AH92="P",IF(AZ91="",1,AZ91+1),"")</f>
        <v/>
      </c>
      <c r="BA92" s="1" t="str">
        <f>IF('Hedging Dashboard'!AH92="B",IF(BA91="",1,BA91+1),"")</f>
        <v/>
      </c>
      <c r="BB92" s="1" t="str">
        <f t="shared" si="85"/>
        <v>00000</v>
      </c>
      <c r="BC92" s="1" t="str">
        <f t="shared" si="86"/>
        <v>00000</v>
      </c>
      <c r="BD92" s="1" t="str">
        <f t="shared" si="87"/>
        <v>000000</v>
      </c>
      <c r="BE92" s="1" t="str">
        <f t="shared" si="88"/>
        <v>000000</v>
      </c>
      <c r="BF92" s="1" t="str">
        <f t="shared" si="89"/>
        <v>B</v>
      </c>
      <c r="BG92" s="1" t="str">
        <f t="shared" si="119"/>
        <v/>
      </c>
      <c r="BH92" s="1">
        <f t="shared" si="134"/>
        <v>0</v>
      </c>
      <c r="BI92" s="1" t="str">
        <f t="shared" si="120"/>
        <v/>
      </c>
      <c r="BJ92" s="1">
        <f t="shared" si="135"/>
        <v>0</v>
      </c>
      <c r="BK92" s="1" t="str">
        <f t="shared" si="121"/>
        <v/>
      </c>
      <c r="BL92" s="1">
        <f t="shared" si="136"/>
        <v>0</v>
      </c>
      <c r="BM92" s="1" t="str">
        <f t="shared" si="137"/>
        <v>0</v>
      </c>
      <c r="BN92" s="1" t="str">
        <f t="shared" si="138"/>
        <v>0</v>
      </c>
      <c r="BO92" s="1" t="str">
        <f t="shared" si="139"/>
        <v>0</v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3</v>
      </c>
    </row>
    <row r="93" spans="1:76" ht="15.75" thickBot="1">
      <c r="A93" s="1">
        <v>84</v>
      </c>
      <c r="B93" s="9" t="str">
        <f t="shared" si="98"/>
        <v/>
      </c>
      <c r="C93" s="93" t="str">
        <f t="shared" si="91"/>
        <v/>
      </c>
      <c r="D93" s="88" t="str">
        <f t="shared" si="122"/>
        <v/>
      </c>
      <c r="E93" s="89" t="str">
        <f t="shared" si="123"/>
        <v/>
      </c>
      <c r="F93" s="8" t="str">
        <f t="shared" si="99"/>
        <v/>
      </c>
      <c r="H93" s="96" t="str">
        <f t="shared" si="92"/>
        <v/>
      </c>
      <c r="I93" s="88" t="str">
        <f t="shared" si="124"/>
        <v/>
      </c>
      <c r="J93" s="89" t="str">
        <f t="shared" si="125"/>
        <v/>
      </c>
      <c r="K93" s="8" t="str">
        <f t="shared" si="126"/>
        <v/>
      </c>
      <c r="L93" s="54"/>
      <c r="M93" s="17" t="str">
        <f>IF('Hedging Dashboard'!AH93="","",'Hedging Dashboard'!AH93)</f>
        <v/>
      </c>
      <c r="O93" s="9" t="str">
        <f t="shared" si="93"/>
        <v/>
      </c>
      <c r="P93" s="88" t="str">
        <f t="shared" si="127"/>
        <v/>
      </c>
      <c r="Q93" s="89" t="str">
        <f t="shared" si="128"/>
        <v/>
      </c>
      <c r="R93" s="4" t="str">
        <f t="shared" si="129"/>
        <v/>
      </c>
      <c r="S93" s="4" t="str">
        <f t="shared" si="130"/>
        <v/>
      </c>
      <c r="T93" s="112" t="str">
        <f t="shared" si="131"/>
        <v/>
      </c>
      <c r="U93" s="4" t="str">
        <f>IF(M93="","",IF(B93="NB",U92,IF(T93="",SUM($T$5:$T93)+S93,SUM($T$5:$T93))))</f>
        <v/>
      </c>
      <c r="V93" s="100" t="str">
        <f t="shared" si="90"/>
        <v/>
      </c>
      <c r="W93" s="74" t="e">
        <f t="shared" si="100"/>
        <v>#VALUE!</v>
      </c>
      <c r="X93" s="76" t="str">
        <f t="shared" si="101"/>
        <v/>
      </c>
      <c r="Y93" s="9" t="str">
        <f t="shared" si="95"/>
        <v>B</v>
      </c>
      <c r="Z93" s="4" t="str">
        <f t="shared" si="96"/>
        <v>T</v>
      </c>
      <c r="AA93" s="4" t="str">
        <f t="shared" si="97"/>
        <v>B</v>
      </c>
      <c r="AB93" s="4" t="str">
        <f t="shared" si="140"/>
        <v/>
      </c>
      <c r="AC93" s="4" t="str">
        <f t="shared" si="141"/>
        <v/>
      </c>
      <c r="AD93" s="4" t="str">
        <f t="shared" si="142"/>
        <v/>
      </c>
      <c r="AE93" s="1" t="str">
        <f t="shared" si="102"/>
        <v/>
      </c>
      <c r="AF93" s="1" t="str">
        <f t="shared" si="103"/>
        <v/>
      </c>
      <c r="AG93" s="1" t="str">
        <f t="shared" si="104"/>
        <v/>
      </c>
      <c r="AH93" s="1" t="str">
        <f t="shared" si="105"/>
        <v/>
      </c>
      <c r="AI93" s="1" t="str">
        <f t="shared" si="106"/>
        <v/>
      </c>
      <c r="AJ93" s="1" t="str">
        <f t="shared" si="107"/>
        <v/>
      </c>
      <c r="AK93" s="1">
        <f t="shared" si="132"/>
        <v>0</v>
      </c>
      <c r="AL93" s="1">
        <f t="shared" si="133"/>
        <v>0</v>
      </c>
      <c r="AM93" s="1" t="str">
        <f t="shared" si="94"/>
        <v/>
      </c>
      <c r="AN93" s="1">
        <f t="shared" si="108"/>
        <v>0</v>
      </c>
      <c r="AO93" s="1" t="str">
        <f t="shared" si="143"/>
        <v/>
      </c>
      <c r="AP93" s="1" t="str">
        <f t="shared" si="109"/>
        <v>N</v>
      </c>
      <c r="AQ93" s="1" t="str">
        <f t="shared" si="110"/>
        <v>N</v>
      </c>
      <c r="AR93" s="1" t="str">
        <f t="shared" si="111"/>
        <v>N</v>
      </c>
      <c r="AS93" s="1" t="str">
        <f t="shared" si="112"/>
        <v/>
      </c>
      <c r="AT93" s="15" t="str">
        <f t="shared" si="113"/>
        <v/>
      </c>
      <c r="AU93" s="1" t="str">
        <f t="shared" si="114"/>
        <v/>
      </c>
      <c r="AV93" s="1" t="str">
        <f t="shared" si="115"/>
        <v/>
      </c>
      <c r="AW93" s="1" t="str">
        <f t="shared" si="116"/>
        <v/>
      </c>
      <c r="AX93" s="1" t="str">
        <f t="shared" si="117"/>
        <v/>
      </c>
      <c r="AY93" s="1" t="str">
        <f t="shared" si="118"/>
        <v/>
      </c>
      <c r="AZ93" s="1" t="str">
        <f>IF('Hedging Dashboard'!AH93="P",IF(AZ92="",1,AZ92+1),"")</f>
        <v/>
      </c>
      <c r="BA93" s="1" t="str">
        <f>IF('Hedging Dashboard'!AH93="B",IF(BA92="",1,BA92+1),"")</f>
        <v/>
      </c>
      <c r="BB93" s="1" t="str">
        <f t="shared" si="85"/>
        <v>00000</v>
      </c>
      <c r="BC93" s="1" t="str">
        <f t="shared" si="86"/>
        <v>00000</v>
      </c>
      <c r="BD93" s="1" t="str">
        <f t="shared" si="87"/>
        <v>000000</v>
      </c>
      <c r="BE93" s="1" t="str">
        <f t="shared" si="88"/>
        <v>000000</v>
      </c>
      <c r="BF93" s="1" t="str">
        <f t="shared" si="89"/>
        <v>B</v>
      </c>
      <c r="BG93" s="1" t="str">
        <f t="shared" si="119"/>
        <v/>
      </c>
      <c r="BH93" s="1">
        <f t="shared" si="134"/>
        <v>0</v>
      </c>
      <c r="BI93" s="1" t="str">
        <f t="shared" si="120"/>
        <v/>
      </c>
      <c r="BJ93" s="1">
        <f t="shared" si="135"/>
        <v>0</v>
      </c>
      <c r="BK93" s="1" t="str">
        <f t="shared" si="121"/>
        <v/>
      </c>
      <c r="BL93" s="1">
        <f t="shared" si="136"/>
        <v>0</v>
      </c>
      <c r="BM93" s="1" t="str">
        <f t="shared" si="137"/>
        <v>0</v>
      </c>
      <c r="BN93" s="1" t="str">
        <f t="shared" si="138"/>
        <v>0</v>
      </c>
      <c r="BO93" s="1" t="str">
        <f t="shared" si="139"/>
        <v>0</v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-3</v>
      </c>
    </row>
    <row r="94" spans="1:76" ht="15.75" thickBot="1">
      <c r="A94" s="1">
        <v>85</v>
      </c>
      <c r="B94" s="77" t="str">
        <f t="shared" si="98"/>
        <v/>
      </c>
      <c r="C94" s="94" t="str">
        <f t="shared" si="91"/>
        <v/>
      </c>
      <c r="D94" s="90" t="str">
        <f t="shared" si="122"/>
        <v/>
      </c>
      <c r="E94" s="91" t="str">
        <f t="shared" si="123"/>
        <v/>
      </c>
      <c r="F94" s="10" t="str">
        <f t="shared" si="99"/>
        <v/>
      </c>
      <c r="H94" s="97" t="str">
        <f t="shared" si="92"/>
        <v/>
      </c>
      <c r="I94" s="90" t="str">
        <f t="shared" si="124"/>
        <v/>
      </c>
      <c r="J94" s="91" t="str">
        <f t="shared" si="125"/>
        <v/>
      </c>
      <c r="K94" s="10" t="str">
        <f t="shared" si="126"/>
        <v/>
      </c>
      <c r="L94" s="54"/>
      <c r="M94" s="18" t="str">
        <f>IF('Hedging Dashboard'!AH94="","",'Hedging Dashboard'!AH94)</f>
        <v/>
      </c>
      <c r="O94" s="77" t="str">
        <f t="shared" si="93"/>
        <v/>
      </c>
      <c r="P94" s="90" t="str">
        <f t="shared" si="127"/>
        <v/>
      </c>
      <c r="Q94" s="91" t="str">
        <f t="shared" si="128"/>
        <v/>
      </c>
      <c r="R94" s="5" t="str">
        <f t="shared" si="129"/>
        <v/>
      </c>
      <c r="S94" s="5" t="str">
        <f t="shared" si="130"/>
        <v/>
      </c>
      <c r="T94" s="113" t="str">
        <f t="shared" si="131"/>
        <v/>
      </c>
      <c r="U94" s="5" t="str">
        <f>IF(M94="","",IF(B94="NB",U93,IF(T94="",SUM($T$5:$T94)+S94,SUM($T$5:$T94))))</f>
        <v/>
      </c>
      <c r="V94" s="101" t="str">
        <f t="shared" si="90"/>
        <v/>
      </c>
      <c r="W94" s="74" t="e">
        <f t="shared" si="100"/>
        <v>#VALUE!</v>
      </c>
      <c r="X94" s="76" t="str">
        <f t="shared" si="101"/>
        <v/>
      </c>
      <c r="Y94" s="9" t="str">
        <f t="shared" si="95"/>
        <v>B</v>
      </c>
      <c r="Z94" s="4" t="str">
        <f t="shared" si="96"/>
        <v>T</v>
      </c>
      <c r="AA94" s="4" t="str">
        <f t="shared" si="97"/>
        <v>B</v>
      </c>
      <c r="AB94" s="4" t="str">
        <f t="shared" si="140"/>
        <v/>
      </c>
      <c r="AC94" s="4" t="str">
        <f t="shared" si="141"/>
        <v/>
      </c>
      <c r="AD94" s="4" t="str">
        <f t="shared" si="142"/>
        <v/>
      </c>
      <c r="AE94" s="1" t="str">
        <f t="shared" si="102"/>
        <v/>
      </c>
      <c r="AF94" s="1" t="str">
        <f t="shared" si="103"/>
        <v/>
      </c>
      <c r="AG94" s="1" t="str">
        <f t="shared" si="104"/>
        <v/>
      </c>
      <c r="AH94" s="1" t="str">
        <f t="shared" si="105"/>
        <v/>
      </c>
      <c r="AI94" s="1" t="str">
        <f t="shared" si="106"/>
        <v/>
      </c>
      <c r="AJ94" s="1" t="str">
        <f t="shared" si="107"/>
        <v/>
      </c>
      <c r="AK94" s="1">
        <f t="shared" si="132"/>
        <v>0</v>
      </c>
      <c r="AL94" s="1">
        <f t="shared" si="133"/>
        <v>0</v>
      </c>
      <c r="AM94" s="1" t="str">
        <f t="shared" si="94"/>
        <v/>
      </c>
      <c r="AN94" s="1">
        <f t="shared" si="108"/>
        <v>0</v>
      </c>
      <c r="AO94" s="1" t="str">
        <f t="shared" si="143"/>
        <v/>
      </c>
      <c r="AP94" s="1" t="str">
        <f t="shared" si="109"/>
        <v>N</v>
      </c>
      <c r="AQ94" s="1" t="str">
        <f t="shared" si="110"/>
        <v>N</v>
      </c>
      <c r="AR94" s="1" t="str">
        <f t="shared" si="111"/>
        <v>N</v>
      </c>
      <c r="AS94" s="1" t="str">
        <f t="shared" si="112"/>
        <v/>
      </c>
      <c r="AT94" s="15" t="str">
        <f t="shared" si="113"/>
        <v/>
      </c>
      <c r="AU94" s="1" t="str">
        <f t="shared" si="114"/>
        <v/>
      </c>
      <c r="AV94" s="1" t="str">
        <f t="shared" si="115"/>
        <v/>
      </c>
      <c r="AW94" s="1" t="str">
        <f t="shared" si="116"/>
        <v/>
      </c>
      <c r="AX94" s="1" t="str">
        <f t="shared" si="117"/>
        <v/>
      </c>
      <c r="AY94" s="1" t="str">
        <f t="shared" si="118"/>
        <v/>
      </c>
      <c r="AZ94" s="1" t="str">
        <f>IF('Hedging Dashboard'!AH94="P",IF(AZ93="",1,AZ93+1),"")</f>
        <v/>
      </c>
      <c r="BA94" s="1" t="str">
        <f>IF('Hedging Dashboard'!AH94="B",IF(BA93="",1,BA93+1),"")</f>
        <v/>
      </c>
      <c r="BB94" s="1" t="str">
        <f t="shared" si="85"/>
        <v>00000</v>
      </c>
      <c r="BC94" s="1" t="str">
        <f t="shared" si="86"/>
        <v>00000</v>
      </c>
      <c r="BD94" s="1" t="str">
        <f t="shared" si="87"/>
        <v>000000</v>
      </c>
      <c r="BE94" s="1" t="str">
        <f t="shared" si="88"/>
        <v>000000</v>
      </c>
      <c r="BF94" s="1" t="str">
        <f t="shared" si="89"/>
        <v>B</v>
      </c>
      <c r="BG94" s="1" t="str">
        <f t="shared" si="119"/>
        <v/>
      </c>
      <c r="BH94" s="1">
        <f t="shared" si="134"/>
        <v>0</v>
      </c>
      <c r="BI94" s="1" t="str">
        <f t="shared" si="120"/>
        <v/>
      </c>
      <c r="BJ94" s="1">
        <f t="shared" si="135"/>
        <v>0</v>
      </c>
      <c r="BK94" s="1" t="str">
        <f t="shared" si="121"/>
        <v/>
      </c>
      <c r="BL94" s="1">
        <f t="shared" si="136"/>
        <v>0</v>
      </c>
      <c r="BM94" s="1" t="str">
        <f t="shared" si="137"/>
        <v>0</v>
      </c>
      <c r="BN94" s="1" t="str">
        <f t="shared" si="138"/>
        <v>0</v>
      </c>
      <c r="BO94" s="1" t="str">
        <f t="shared" si="139"/>
        <v>0</v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</row>
    <row r="95" spans="1:76" ht="15.75" thickBot="1">
      <c r="A95" s="1">
        <v>86</v>
      </c>
      <c r="B95" s="12" t="str">
        <f t="shared" si="98"/>
        <v/>
      </c>
      <c r="C95" s="92" t="str">
        <f t="shared" si="91"/>
        <v/>
      </c>
      <c r="D95" s="13" t="str">
        <f t="shared" si="122"/>
        <v/>
      </c>
      <c r="E95" s="45" t="str">
        <f t="shared" si="123"/>
        <v/>
      </c>
      <c r="F95" s="14" t="str">
        <f t="shared" si="99"/>
        <v/>
      </c>
      <c r="H95" s="95" t="str">
        <f t="shared" si="92"/>
        <v/>
      </c>
      <c r="I95" s="13" t="str">
        <f t="shared" si="124"/>
        <v/>
      </c>
      <c r="J95" s="45" t="str">
        <f t="shared" si="125"/>
        <v/>
      </c>
      <c r="K95" s="14" t="str">
        <f t="shared" si="126"/>
        <v/>
      </c>
      <c r="L95" s="54"/>
      <c r="M95" s="16" t="str">
        <f>IF('Hedging Dashboard'!AH95="","",'Hedging Dashboard'!AH95)</f>
        <v/>
      </c>
      <c r="O95" s="12" t="str">
        <f t="shared" si="93"/>
        <v/>
      </c>
      <c r="P95" s="13" t="str">
        <f t="shared" si="127"/>
        <v/>
      </c>
      <c r="Q95" s="45" t="str">
        <f t="shared" si="128"/>
        <v/>
      </c>
      <c r="R95" s="87" t="str">
        <f t="shared" si="129"/>
        <v/>
      </c>
      <c r="S95" s="87" t="str">
        <f t="shared" si="130"/>
        <v/>
      </c>
      <c r="T95" s="98" t="str">
        <f t="shared" si="131"/>
        <v/>
      </c>
      <c r="U95" s="87" t="str">
        <f>IF(M95="","",IF(B95="NB",U94,IF(T95="",SUM($T$5:$T95)+S95,SUM($T$5:$T95))))</f>
        <v/>
      </c>
      <c r="V95" s="99" t="str">
        <f t="shared" si="90"/>
        <v/>
      </c>
      <c r="W95" s="74" t="e">
        <f t="shared" si="100"/>
        <v>#VALUE!</v>
      </c>
      <c r="X95" s="76" t="str">
        <f t="shared" si="101"/>
        <v/>
      </c>
      <c r="Y95" s="9" t="str">
        <f t="shared" si="95"/>
        <v>B</v>
      </c>
      <c r="Z95" s="4" t="str">
        <f t="shared" si="96"/>
        <v>T</v>
      </c>
      <c r="AA95" s="4" t="str">
        <f t="shared" si="97"/>
        <v>B</v>
      </c>
      <c r="AB95" s="4" t="str">
        <f t="shared" si="140"/>
        <v/>
      </c>
      <c r="AC95" s="4" t="str">
        <f t="shared" si="141"/>
        <v/>
      </c>
      <c r="AD95" s="4" t="str">
        <f t="shared" si="142"/>
        <v/>
      </c>
      <c r="AE95" s="1" t="str">
        <f t="shared" si="102"/>
        <v/>
      </c>
      <c r="AF95" s="1" t="str">
        <f t="shared" si="103"/>
        <v/>
      </c>
      <c r="AG95" s="1" t="str">
        <f t="shared" si="104"/>
        <v/>
      </c>
      <c r="AH95" s="1" t="str">
        <f t="shared" si="105"/>
        <v/>
      </c>
      <c r="AI95" s="1" t="str">
        <f t="shared" si="106"/>
        <v/>
      </c>
      <c r="AJ95" s="1" t="str">
        <f t="shared" si="107"/>
        <v/>
      </c>
      <c r="AK95" s="1">
        <f t="shared" si="132"/>
        <v>0</v>
      </c>
      <c r="AL95" s="1">
        <f t="shared" si="133"/>
        <v>0</v>
      </c>
      <c r="AM95" s="1" t="str">
        <f t="shared" si="94"/>
        <v/>
      </c>
      <c r="AN95" s="1">
        <f t="shared" si="108"/>
        <v>0</v>
      </c>
      <c r="AO95" s="1" t="str">
        <f t="shared" si="143"/>
        <v/>
      </c>
      <c r="AP95" s="1" t="str">
        <f t="shared" si="109"/>
        <v>N</v>
      </c>
      <c r="AQ95" s="1" t="str">
        <f t="shared" si="110"/>
        <v>N</v>
      </c>
      <c r="AR95" s="1" t="str">
        <f t="shared" si="111"/>
        <v>N</v>
      </c>
      <c r="AS95" s="1" t="str">
        <f t="shared" si="112"/>
        <v/>
      </c>
      <c r="AT95" s="15" t="str">
        <f t="shared" si="113"/>
        <v/>
      </c>
      <c r="AU95" s="1" t="str">
        <f t="shared" si="114"/>
        <v/>
      </c>
      <c r="AV95" s="1" t="str">
        <f t="shared" si="115"/>
        <v/>
      </c>
      <c r="AW95" s="1" t="str">
        <f t="shared" si="116"/>
        <v/>
      </c>
      <c r="AX95" s="1" t="str">
        <f t="shared" si="117"/>
        <v/>
      </c>
      <c r="AY95" s="1" t="str">
        <f t="shared" si="118"/>
        <v/>
      </c>
      <c r="AZ95" s="1" t="str">
        <f>IF('Hedging Dashboard'!AH95="P",IF(AZ94="",1,AZ94+1),"")</f>
        <v/>
      </c>
      <c r="BA95" s="1" t="str">
        <f>IF('Hedging Dashboard'!AH95="B",IF(BA94="",1,BA94+1),"")</f>
        <v/>
      </c>
      <c r="BB95" s="1" t="str">
        <f t="shared" si="85"/>
        <v>00000</v>
      </c>
      <c r="BC95" s="1" t="str">
        <f t="shared" si="86"/>
        <v>00000</v>
      </c>
      <c r="BD95" s="1" t="str">
        <f t="shared" si="87"/>
        <v>000000</v>
      </c>
      <c r="BE95" s="1" t="str">
        <f t="shared" si="88"/>
        <v>000000</v>
      </c>
      <c r="BF95" s="1" t="str">
        <f t="shared" si="89"/>
        <v>B</v>
      </c>
      <c r="BG95" s="1" t="str">
        <f t="shared" si="119"/>
        <v/>
      </c>
      <c r="BH95" s="1">
        <f t="shared" si="134"/>
        <v>0</v>
      </c>
      <c r="BI95" s="1" t="str">
        <f t="shared" si="120"/>
        <v/>
      </c>
      <c r="BJ95" s="1">
        <f t="shared" si="135"/>
        <v>0</v>
      </c>
      <c r="BK95" s="1" t="str">
        <f t="shared" si="121"/>
        <v/>
      </c>
      <c r="BL95" s="1">
        <f t="shared" si="136"/>
        <v>0</v>
      </c>
      <c r="BM95" s="1" t="str">
        <f t="shared" si="137"/>
        <v>0</v>
      </c>
      <c r="BN95" s="1" t="str">
        <f t="shared" si="138"/>
        <v>0</v>
      </c>
      <c r="BO95" s="1" t="str">
        <f t="shared" si="139"/>
        <v>0</v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</row>
    <row r="96" spans="1:76" ht="15.75" thickBot="1">
      <c r="A96" s="1">
        <v>87</v>
      </c>
      <c r="B96" s="9" t="str">
        <f t="shared" si="98"/>
        <v/>
      </c>
      <c r="C96" s="93" t="str">
        <f t="shared" si="91"/>
        <v/>
      </c>
      <c r="D96" s="88" t="str">
        <f t="shared" si="122"/>
        <v/>
      </c>
      <c r="E96" s="89" t="str">
        <f t="shared" si="123"/>
        <v/>
      </c>
      <c r="F96" s="8" t="str">
        <f t="shared" si="99"/>
        <v/>
      </c>
      <c r="H96" s="96" t="str">
        <f t="shared" si="92"/>
        <v/>
      </c>
      <c r="I96" s="88" t="str">
        <f t="shared" si="124"/>
        <v/>
      </c>
      <c r="J96" s="89" t="str">
        <f t="shared" si="125"/>
        <v/>
      </c>
      <c r="K96" s="8" t="str">
        <f t="shared" si="126"/>
        <v/>
      </c>
      <c r="L96" s="54"/>
      <c r="M96" s="17" t="str">
        <f>IF('Hedging Dashboard'!AH96="","",'Hedging Dashboard'!AH96)</f>
        <v/>
      </c>
      <c r="O96" s="9" t="str">
        <f t="shared" si="93"/>
        <v/>
      </c>
      <c r="P96" s="88" t="str">
        <f t="shared" si="127"/>
        <v/>
      </c>
      <c r="Q96" s="89" t="str">
        <f t="shared" si="128"/>
        <v/>
      </c>
      <c r="R96" s="4" t="str">
        <f t="shared" si="129"/>
        <v/>
      </c>
      <c r="S96" s="4" t="str">
        <f t="shared" si="130"/>
        <v/>
      </c>
      <c r="T96" s="112" t="str">
        <f t="shared" si="131"/>
        <v/>
      </c>
      <c r="U96" s="4" t="str">
        <f>IF(M96="","",IF(B96="NB",U95,IF(T96="",SUM($T$5:$T96)+S96,SUM($T$5:$T96))))</f>
        <v/>
      </c>
      <c r="V96" s="100" t="str">
        <f t="shared" si="90"/>
        <v/>
      </c>
      <c r="W96" s="74" t="e">
        <f t="shared" si="100"/>
        <v>#VALUE!</v>
      </c>
      <c r="X96" s="76" t="str">
        <f t="shared" si="101"/>
        <v/>
      </c>
      <c r="Y96" s="9" t="str">
        <f t="shared" si="95"/>
        <v>B</v>
      </c>
      <c r="Z96" s="4" t="str">
        <f t="shared" si="96"/>
        <v>T</v>
      </c>
      <c r="AA96" s="4" t="str">
        <f t="shared" si="97"/>
        <v>B</v>
      </c>
      <c r="AB96" s="4" t="str">
        <f t="shared" si="140"/>
        <v/>
      </c>
      <c r="AC96" s="4" t="str">
        <f t="shared" si="141"/>
        <v/>
      </c>
      <c r="AD96" s="4" t="str">
        <f t="shared" si="142"/>
        <v/>
      </c>
      <c r="AE96" s="1" t="str">
        <f t="shared" si="102"/>
        <v/>
      </c>
      <c r="AF96" s="1" t="str">
        <f t="shared" si="103"/>
        <v/>
      </c>
      <c r="AG96" s="1" t="str">
        <f t="shared" si="104"/>
        <v/>
      </c>
      <c r="AH96" s="1" t="str">
        <f t="shared" si="105"/>
        <v/>
      </c>
      <c r="AI96" s="1" t="str">
        <f t="shared" si="106"/>
        <v/>
      </c>
      <c r="AJ96" s="1" t="str">
        <f t="shared" si="107"/>
        <v/>
      </c>
      <c r="AK96" s="1">
        <f t="shared" si="132"/>
        <v>0</v>
      </c>
      <c r="AL96" s="1">
        <f t="shared" si="133"/>
        <v>0</v>
      </c>
      <c r="AM96" s="1" t="str">
        <f t="shared" si="94"/>
        <v/>
      </c>
      <c r="AN96" s="1">
        <f t="shared" si="108"/>
        <v>0</v>
      </c>
      <c r="AO96" s="1" t="str">
        <f t="shared" si="143"/>
        <v/>
      </c>
      <c r="AP96" s="1" t="str">
        <f t="shared" si="109"/>
        <v>N</v>
      </c>
      <c r="AQ96" s="1" t="str">
        <f t="shared" si="110"/>
        <v>N</v>
      </c>
      <c r="AR96" s="1" t="str">
        <f t="shared" si="111"/>
        <v>N</v>
      </c>
      <c r="AS96" s="1" t="str">
        <f t="shared" si="112"/>
        <v/>
      </c>
      <c r="AT96" s="15" t="str">
        <f t="shared" si="113"/>
        <v/>
      </c>
      <c r="AU96" s="1" t="str">
        <f t="shared" si="114"/>
        <v/>
      </c>
      <c r="AV96" s="1" t="str">
        <f t="shared" si="115"/>
        <v/>
      </c>
      <c r="AW96" s="1" t="str">
        <f t="shared" si="116"/>
        <v/>
      </c>
      <c r="AX96" s="1" t="str">
        <f t="shared" si="117"/>
        <v/>
      </c>
      <c r="AY96" s="1" t="str">
        <f t="shared" si="118"/>
        <v/>
      </c>
      <c r="AZ96" s="1" t="str">
        <f>IF('Hedging Dashboard'!AH96="P",IF(AZ95="",1,AZ95+1),"")</f>
        <v/>
      </c>
      <c r="BA96" s="1" t="str">
        <f>IF('Hedging Dashboard'!AH96="B",IF(BA95="",1,BA95+1),"")</f>
        <v/>
      </c>
      <c r="BB96" s="1" t="str">
        <f t="shared" si="85"/>
        <v>00000</v>
      </c>
      <c r="BC96" s="1" t="str">
        <f t="shared" si="86"/>
        <v>00000</v>
      </c>
      <c r="BD96" s="1" t="str">
        <f t="shared" si="87"/>
        <v>000000</v>
      </c>
      <c r="BE96" s="1" t="str">
        <f t="shared" si="88"/>
        <v>000000</v>
      </c>
      <c r="BF96" s="1" t="str">
        <f t="shared" si="89"/>
        <v>B</v>
      </c>
      <c r="BG96" s="1" t="str">
        <f t="shared" si="119"/>
        <v/>
      </c>
      <c r="BH96" s="1">
        <f t="shared" si="134"/>
        <v>0</v>
      </c>
      <c r="BI96" s="1" t="str">
        <f t="shared" si="120"/>
        <v/>
      </c>
      <c r="BJ96" s="1">
        <f t="shared" si="135"/>
        <v>0</v>
      </c>
      <c r="BK96" s="1" t="str">
        <f t="shared" si="121"/>
        <v/>
      </c>
      <c r="BL96" s="1">
        <f t="shared" si="136"/>
        <v>0</v>
      </c>
      <c r="BM96" s="1" t="str">
        <f t="shared" si="137"/>
        <v>0</v>
      </c>
      <c r="BN96" s="1" t="str">
        <f t="shared" si="138"/>
        <v>0</v>
      </c>
      <c r="BO96" s="1" t="str">
        <f t="shared" si="139"/>
        <v>0</v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6</v>
      </c>
    </row>
    <row r="97" spans="1:76" ht="15.75" thickBot="1">
      <c r="A97" s="1">
        <v>88</v>
      </c>
      <c r="B97" s="9" t="str">
        <f t="shared" si="98"/>
        <v/>
      </c>
      <c r="C97" s="93" t="str">
        <f t="shared" si="91"/>
        <v/>
      </c>
      <c r="D97" s="88" t="str">
        <f t="shared" si="122"/>
        <v/>
      </c>
      <c r="E97" s="89" t="str">
        <f t="shared" si="123"/>
        <v/>
      </c>
      <c r="F97" s="8" t="str">
        <f t="shared" si="99"/>
        <v/>
      </c>
      <c r="H97" s="96" t="str">
        <f t="shared" si="92"/>
        <v/>
      </c>
      <c r="I97" s="88" t="str">
        <f t="shared" si="124"/>
        <v/>
      </c>
      <c r="J97" s="89" t="str">
        <f t="shared" si="125"/>
        <v/>
      </c>
      <c r="K97" s="8" t="str">
        <f t="shared" si="126"/>
        <v/>
      </c>
      <c r="L97" s="54"/>
      <c r="M97" s="17" t="str">
        <f>IF('Hedging Dashboard'!AH97="","",'Hedging Dashboard'!AH97)</f>
        <v/>
      </c>
      <c r="O97" s="9" t="str">
        <f t="shared" si="93"/>
        <v/>
      </c>
      <c r="P97" s="88" t="str">
        <f t="shared" si="127"/>
        <v/>
      </c>
      <c r="Q97" s="89" t="str">
        <f t="shared" si="128"/>
        <v/>
      </c>
      <c r="R97" s="4" t="str">
        <f t="shared" si="129"/>
        <v/>
      </c>
      <c r="S97" s="4" t="str">
        <f t="shared" si="130"/>
        <v/>
      </c>
      <c r="T97" s="112" t="str">
        <f t="shared" si="131"/>
        <v/>
      </c>
      <c r="U97" s="4" t="str">
        <f>IF(M97="","",IF(B97="NB",U96,IF(T97="",SUM($T$5:$T97)+S97,SUM($T$5:$T97))))</f>
        <v/>
      </c>
      <c r="V97" s="100" t="str">
        <f t="shared" si="90"/>
        <v/>
      </c>
      <c r="W97" s="74" t="e">
        <f t="shared" si="100"/>
        <v>#VALUE!</v>
      </c>
      <c r="X97" s="76" t="str">
        <f t="shared" si="101"/>
        <v/>
      </c>
      <c r="Y97" s="9" t="str">
        <f t="shared" si="95"/>
        <v>B</v>
      </c>
      <c r="Z97" s="4" t="str">
        <f t="shared" si="96"/>
        <v>T</v>
      </c>
      <c r="AA97" s="4" t="str">
        <f t="shared" si="97"/>
        <v>B</v>
      </c>
      <c r="AB97" s="4" t="str">
        <f t="shared" si="140"/>
        <v/>
      </c>
      <c r="AC97" s="4" t="str">
        <f t="shared" si="141"/>
        <v/>
      </c>
      <c r="AD97" s="4" t="str">
        <f t="shared" si="142"/>
        <v/>
      </c>
      <c r="AE97" s="1" t="str">
        <f t="shared" si="102"/>
        <v/>
      </c>
      <c r="AF97" s="1" t="str">
        <f t="shared" si="103"/>
        <v/>
      </c>
      <c r="AG97" s="1" t="str">
        <f t="shared" si="104"/>
        <v/>
      </c>
      <c r="AH97" s="1" t="str">
        <f t="shared" si="105"/>
        <v/>
      </c>
      <c r="AI97" s="1" t="str">
        <f t="shared" si="106"/>
        <v/>
      </c>
      <c r="AJ97" s="1" t="str">
        <f t="shared" si="107"/>
        <v/>
      </c>
      <c r="AK97" s="1">
        <f t="shared" si="132"/>
        <v>0</v>
      </c>
      <c r="AL97" s="1">
        <f t="shared" si="133"/>
        <v>0</v>
      </c>
      <c r="AM97" s="1" t="str">
        <f t="shared" si="94"/>
        <v/>
      </c>
      <c r="AN97" s="1">
        <f t="shared" si="108"/>
        <v>0</v>
      </c>
      <c r="AO97" s="1" t="str">
        <f t="shared" si="143"/>
        <v/>
      </c>
      <c r="AP97" s="1" t="str">
        <f t="shared" si="109"/>
        <v>N</v>
      </c>
      <c r="AQ97" s="1" t="str">
        <f t="shared" si="110"/>
        <v>N</v>
      </c>
      <c r="AR97" s="1" t="str">
        <f t="shared" si="111"/>
        <v>N</v>
      </c>
      <c r="AS97" s="1" t="str">
        <f t="shared" si="112"/>
        <v/>
      </c>
      <c r="AT97" s="15" t="str">
        <f t="shared" si="113"/>
        <v/>
      </c>
      <c r="AU97" s="1" t="str">
        <f t="shared" si="114"/>
        <v/>
      </c>
      <c r="AV97" s="1" t="str">
        <f t="shared" si="115"/>
        <v/>
      </c>
      <c r="AW97" s="1" t="str">
        <f t="shared" si="116"/>
        <v/>
      </c>
      <c r="AX97" s="1" t="str">
        <f t="shared" si="117"/>
        <v/>
      </c>
      <c r="AY97" s="1" t="str">
        <f t="shared" si="118"/>
        <v/>
      </c>
      <c r="AZ97" s="1" t="str">
        <f>IF('Hedging Dashboard'!AH97="P",IF(AZ96="",1,AZ96+1),"")</f>
        <v/>
      </c>
      <c r="BA97" s="1" t="str">
        <f>IF('Hedging Dashboard'!AH97="B",IF(BA96="",1,BA96+1),"")</f>
        <v/>
      </c>
      <c r="BB97" s="1" t="str">
        <f t="shared" si="85"/>
        <v>00000</v>
      </c>
      <c r="BC97" s="1" t="str">
        <f t="shared" si="86"/>
        <v>00000</v>
      </c>
      <c r="BD97" s="1" t="str">
        <f t="shared" si="87"/>
        <v>000000</v>
      </c>
      <c r="BE97" s="1" t="str">
        <f t="shared" si="88"/>
        <v>000000</v>
      </c>
      <c r="BF97" s="1" t="str">
        <f t="shared" si="89"/>
        <v>B</v>
      </c>
      <c r="BG97" s="1" t="str">
        <f t="shared" si="119"/>
        <v/>
      </c>
      <c r="BH97" s="1">
        <f t="shared" si="134"/>
        <v>0</v>
      </c>
      <c r="BI97" s="1" t="str">
        <f t="shared" si="120"/>
        <v/>
      </c>
      <c r="BJ97" s="1">
        <f t="shared" si="135"/>
        <v>0</v>
      </c>
      <c r="BK97" s="1" t="str">
        <f t="shared" si="121"/>
        <v/>
      </c>
      <c r="BL97" s="1">
        <f t="shared" si="136"/>
        <v>0</v>
      </c>
      <c r="BM97" s="1" t="str">
        <f t="shared" si="137"/>
        <v>0</v>
      </c>
      <c r="BN97" s="1" t="str">
        <f t="shared" si="138"/>
        <v>0</v>
      </c>
      <c r="BO97" s="1" t="str">
        <f t="shared" si="139"/>
        <v>0</v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-6</v>
      </c>
    </row>
    <row r="98" spans="1:76" ht="15.75" thickBot="1">
      <c r="A98" s="1">
        <v>89</v>
      </c>
      <c r="B98" s="9" t="str">
        <f t="shared" si="98"/>
        <v/>
      </c>
      <c r="C98" s="93" t="str">
        <f t="shared" si="91"/>
        <v/>
      </c>
      <c r="D98" s="88" t="str">
        <f t="shared" si="122"/>
        <v/>
      </c>
      <c r="E98" s="89" t="str">
        <f t="shared" si="123"/>
        <v/>
      </c>
      <c r="F98" s="8" t="str">
        <f t="shared" si="99"/>
        <v/>
      </c>
      <c r="H98" s="96" t="str">
        <f t="shared" si="92"/>
        <v/>
      </c>
      <c r="I98" s="88" t="str">
        <f t="shared" si="124"/>
        <v/>
      </c>
      <c r="J98" s="89" t="str">
        <f t="shared" si="125"/>
        <v/>
      </c>
      <c r="K98" s="8" t="str">
        <f t="shared" si="126"/>
        <v/>
      </c>
      <c r="L98" s="54"/>
      <c r="M98" s="17" t="str">
        <f>IF('Hedging Dashboard'!AH98="","",'Hedging Dashboard'!AH98)</f>
        <v/>
      </c>
      <c r="O98" s="9" t="str">
        <f t="shared" si="93"/>
        <v/>
      </c>
      <c r="P98" s="88" t="str">
        <f t="shared" si="127"/>
        <v/>
      </c>
      <c r="Q98" s="89" t="str">
        <f t="shared" si="128"/>
        <v/>
      </c>
      <c r="R98" s="4" t="str">
        <f t="shared" si="129"/>
        <v/>
      </c>
      <c r="S98" s="4" t="str">
        <f t="shared" si="130"/>
        <v/>
      </c>
      <c r="T98" s="112" t="str">
        <f t="shared" si="131"/>
        <v/>
      </c>
      <c r="U98" s="4" t="str">
        <f>IF(M98="","",IF(B98="NB",U97,IF(T98="",SUM($T$5:$T98)+S98,SUM($T$5:$T98))))</f>
        <v/>
      </c>
      <c r="V98" s="100" t="str">
        <f t="shared" si="90"/>
        <v/>
      </c>
      <c r="W98" s="74" t="e">
        <f t="shared" si="100"/>
        <v>#VALUE!</v>
      </c>
      <c r="X98" s="76" t="str">
        <f t="shared" si="101"/>
        <v/>
      </c>
      <c r="Y98" s="9" t="str">
        <f t="shared" si="95"/>
        <v>B</v>
      </c>
      <c r="Z98" s="4" t="str">
        <f t="shared" si="96"/>
        <v>T</v>
      </c>
      <c r="AA98" s="4" t="str">
        <f t="shared" si="97"/>
        <v>B</v>
      </c>
      <c r="AB98" s="4" t="str">
        <f t="shared" si="140"/>
        <v/>
      </c>
      <c r="AC98" s="4" t="str">
        <f t="shared" si="141"/>
        <v/>
      </c>
      <c r="AD98" s="4" t="str">
        <f t="shared" si="142"/>
        <v/>
      </c>
      <c r="AE98" s="1" t="str">
        <f t="shared" si="102"/>
        <v/>
      </c>
      <c r="AF98" s="1" t="str">
        <f t="shared" si="103"/>
        <v/>
      </c>
      <c r="AG98" s="1" t="str">
        <f t="shared" si="104"/>
        <v/>
      </c>
      <c r="AH98" s="1" t="str">
        <f t="shared" si="105"/>
        <v/>
      </c>
      <c r="AI98" s="1" t="str">
        <f t="shared" si="106"/>
        <v/>
      </c>
      <c r="AJ98" s="1" t="str">
        <f t="shared" si="107"/>
        <v/>
      </c>
      <c r="AK98" s="1">
        <f t="shared" si="132"/>
        <v>0</v>
      </c>
      <c r="AL98" s="1">
        <f t="shared" si="133"/>
        <v>0</v>
      </c>
      <c r="AM98" s="1" t="str">
        <f t="shared" si="94"/>
        <v/>
      </c>
      <c r="AN98" s="1">
        <f t="shared" si="108"/>
        <v>0</v>
      </c>
      <c r="AO98" s="1" t="str">
        <f t="shared" si="143"/>
        <v/>
      </c>
      <c r="AP98" s="1" t="str">
        <f t="shared" si="109"/>
        <v>N</v>
      </c>
      <c r="AQ98" s="1" t="str">
        <f t="shared" si="110"/>
        <v>N</v>
      </c>
      <c r="AR98" s="1" t="str">
        <f t="shared" si="111"/>
        <v>N</v>
      </c>
      <c r="AS98" s="1" t="str">
        <f t="shared" si="112"/>
        <v/>
      </c>
      <c r="AT98" s="15" t="str">
        <f t="shared" si="113"/>
        <v/>
      </c>
      <c r="AU98" s="1" t="str">
        <f t="shared" si="114"/>
        <v/>
      </c>
      <c r="AV98" s="1" t="str">
        <f t="shared" si="115"/>
        <v/>
      </c>
      <c r="AW98" s="1" t="str">
        <f t="shared" si="116"/>
        <v/>
      </c>
      <c r="AX98" s="1" t="str">
        <f t="shared" si="117"/>
        <v/>
      </c>
      <c r="AY98" s="1" t="str">
        <f t="shared" si="118"/>
        <v/>
      </c>
      <c r="AZ98" s="1" t="str">
        <f>IF('Hedging Dashboard'!AH98="P",IF(AZ97="",1,AZ97+1),"")</f>
        <v/>
      </c>
      <c r="BA98" s="1" t="str">
        <f>IF('Hedging Dashboard'!AH98="B",IF(BA97="",1,BA97+1),"")</f>
        <v/>
      </c>
      <c r="BB98" s="1" t="str">
        <f t="shared" si="85"/>
        <v>00000</v>
      </c>
      <c r="BC98" s="1" t="str">
        <f t="shared" si="86"/>
        <v>00000</v>
      </c>
      <c r="BD98" s="1" t="str">
        <f t="shared" si="87"/>
        <v>000000</v>
      </c>
      <c r="BE98" s="1" t="str">
        <f t="shared" si="88"/>
        <v>000000</v>
      </c>
      <c r="BF98" s="1" t="str">
        <f t="shared" si="89"/>
        <v>B</v>
      </c>
      <c r="BG98" s="1" t="str">
        <f t="shared" si="119"/>
        <v/>
      </c>
      <c r="BH98" s="1">
        <f t="shared" si="134"/>
        <v>0</v>
      </c>
      <c r="BI98" s="1" t="str">
        <f t="shared" si="120"/>
        <v/>
      </c>
      <c r="BJ98" s="1">
        <f t="shared" si="135"/>
        <v>0</v>
      </c>
      <c r="BK98" s="1" t="str">
        <f t="shared" si="121"/>
        <v/>
      </c>
      <c r="BL98" s="1">
        <f t="shared" si="136"/>
        <v>0</v>
      </c>
      <c r="BM98" s="1" t="str">
        <f t="shared" si="137"/>
        <v>0</v>
      </c>
      <c r="BN98" s="1" t="str">
        <f t="shared" si="138"/>
        <v>0</v>
      </c>
      <c r="BO98" s="1" t="str">
        <f t="shared" si="139"/>
        <v>0</v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</row>
    <row r="99" spans="1:76" ht="15.75" thickBot="1">
      <c r="A99" s="1">
        <v>90</v>
      </c>
      <c r="B99" s="77" t="str">
        <f t="shared" si="98"/>
        <v/>
      </c>
      <c r="C99" s="94" t="str">
        <f t="shared" si="91"/>
        <v/>
      </c>
      <c r="D99" s="90" t="str">
        <f t="shared" si="122"/>
        <v/>
      </c>
      <c r="E99" s="91" t="str">
        <f t="shared" si="123"/>
        <v/>
      </c>
      <c r="F99" s="10" t="str">
        <f t="shared" si="99"/>
        <v/>
      </c>
      <c r="H99" s="97" t="str">
        <f t="shared" si="92"/>
        <v/>
      </c>
      <c r="I99" s="90" t="str">
        <f t="shared" si="124"/>
        <v/>
      </c>
      <c r="J99" s="91" t="str">
        <f t="shared" si="125"/>
        <v/>
      </c>
      <c r="K99" s="10" t="str">
        <f t="shared" si="126"/>
        <v/>
      </c>
      <c r="L99" s="54"/>
      <c r="M99" s="18" t="str">
        <f>IF('Hedging Dashboard'!AH99="","",'Hedging Dashboard'!AH99)</f>
        <v/>
      </c>
      <c r="O99" s="77" t="str">
        <f t="shared" si="93"/>
        <v/>
      </c>
      <c r="P99" s="90" t="str">
        <f t="shared" si="127"/>
        <v/>
      </c>
      <c r="Q99" s="91" t="str">
        <f t="shared" si="128"/>
        <v/>
      </c>
      <c r="R99" s="5" t="str">
        <f t="shared" si="129"/>
        <v/>
      </c>
      <c r="S99" s="5" t="str">
        <f t="shared" si="130"/>
        <v/>
      </c>
      <c r="T99" s="113" t="str">
        <f t="shared" si="131"/>
        <v/>
      </c>
      <c r="U99" s="5" t="str">
        <f>IF(M99="","",IF(B99="NB",U98,IF(T99="",SUM($T$5:$T99)+S99,SUM($T$5:$T99))))</f>
        <v/>
      </c>
      <c r="V99" s="101" t="str">
        <f t="shared" si="90"/>
        <v/>
      </c>
      <c r="W99" s="74" t="e">
        <f t="shared" si="100"/>
        <v>#VALUE!</v>
      </c>
      <c r="X99" s="76" t="str">
        <f t="shared" si="101"/>
        <v/>
      </c>
      <c r="Y99" s="9" t="str">
        <f t="shared" si="95"/>
        <v>B</v>
      </c>
      <c r="Z99" s="4" t="str">
        <f t="shared" si="96"/>
        <v>T</v>
      </c>
      <c r="AA99" s="4" t="str">
        <f t="shared" si="97"/>
        <v>B</v>
      </c>
      <c r="AB99" s="4" t="str">
        <f t="shared" si="140"/>
        <v/>
      </c>
      <c r="AC99" s="4" t="str">
        <f t="shared" si="141"/>
        <v/>
      </c>
      <c r="AD99" s="4" t="str">
        <f t="shared" si="142"/>
        <v/>
      </c>
      <c r="AE99" s="1" t="str">
        <f t="shared" si="102"/>
        <v/>
      </c>
      <c r="AF99" s="1" t="str">
        <f t="shared" si="103"/>
        <v/>
      </c>
      <c r="AG99" s="1" t="str">
        <f t="shared" si="104"/>
        <v/>
      </c>
      <c r="AH99" s="1" t="str">
        <f t="shared" si="105"/>
        <v/>
      </c>
      <c r="AI99" s="1" t="str">
        <f t="shared" si="106"/>
        <v/>
      </c>
      <c r="AJ99" s="1" t="str">
        <f t="shared" si="107"/>
        <v/>
      </c>
      <c r="AK99" s="1">
        <f t="shared" si="132"/>
        <v>0</v>
      </c>
      <c r="AL99" s="1">
        <f t="shared" si="133"/>
        <v>0</v>
      </c>
      <c r="AM99" s="1" t="str">
        <f t="shared" si="94"/>
        <v/>
      </c>
      <c r="AN99" s="1">
        <f t="shared" si="108"/>
        <v>0</v>
      </c>
      <c r="AO99" s="1" t="str">
        <f t="shared" si="143"/>
        <v/>
      </c>
      <c r="AP99" s="1" t="str">
        <f t="shared" si="109"/>
        <v>N</v>
      </c>
      <c r="AQ99" s="1" t="str">
        <f t="shared" si="110"/>
        <v>N</v>
      </c>
      <c r="AR99" s="1" t="str">
        <f t="shared" si="111"/>
        <v>N</v>
      </c>
      <c r="AS99" s="1" t="str">
        <f t="shared" si="112"/>
        <v/>
      </c>
      <c r="AT99" s="15" t="str">
        <f t="shared" si="113"/>
        <v/>
      </c>
      <c r="AU99" s="1" t="str">
        <f t="shared" si="114"/>
        <v/>
      </c>
      <c r="AV99" s="1" t="str">
        <f t="shared" si="115"/>
        <v/>
      </c>
      <c r="AW99" s="1" t="str">
        <f t="shared" si="116"/>
        <v/>
      </c>
      <c r="AX99" s="1" t="str">
        <f t="shared" si="117"/>
        <v/>
      </c>
      <c r="AY99" s="1" t="str">
        <f t="shared" si="118"/>
        <v/>
      </c>
      <c r="AZ99" s="1" t="str">
        <f>IF('Hedging Dashboard'!AH99="P",IF(AZ98="",1,AZ98+1),"")</f>
        <v/>
      </c>
      <c r="BA99" s="1" t="str">
        <f>IF('Hedging Dashboard'!AH99="B",IF(BA98="",1,BA98+1),"")</f>
        <v/>
      </c>
      <c r="BB99" s="1" t="str">
        <f t="shared" si="85"/>
        <v>00000</v>
      </c>
      <c r="BC99" s="1" t="str">
        <f t="shared" si="86"/>
        <v>00000</v>
      </c>
      <c r="BD99" s="1" t="str">
        <f t="shared" si="87"/>
        <v>000000</v>
      </c>
      <c r="BE99" s="1" t="str">
        <f t="shared" si="88"/>
        <v>000000</v>
      </c>
      <c r="BF99" s="1" t="str">
        <f t="shared" si="89"/>
        <v>B</v>
      </c>
      <c r="BG99" s="1" t="str">
        <f t="shared" si="119"/>
        <v/>
      </c>
      <c r="BH99" s="1">
        <f t="shared" si="134"/>
        <v>0</v>
      </c>
      <c r="BI99" s="1" t="str">
        <f t="shared" si="120"/>
        <v/>
      </c>
      <c r="BJ99" s="1">
        <f t="shared" si="135"/>
        <v>0</v>
      </c>
      <c r="BK99" s="1" t="str">
        <f t="shared" si="121"/>
        <v/>
      </c>
      <c r="BL99" s="1">
        <f t="shared" si="136"/>
        <v>0</v>
      </c>
      <c r="BM99" s="1" t="str">
        <f t="shared" si="137"/>
        <v>0</v>
      </c>
      <c r="BN99" s="1" t="str">
        <f t="shared" si="138"/>
        <v>0</v>
      </c>
      <c r="BO99" s="1" t="str">
        <f t="shared" si="139"/>
        <v>0</v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</row>
    <row r="100" spans="1:76" ht="15.75" thickBot="1">
      <c r="A100" s="1">
        <v>91</v>
      </c>
      <c r="B100" s="12" t="str">
        <f t="shared" si="98"/>
        <v/>
      </c>
      <c r="C100" s="92" t="str">
        <f t="shared" si="91"/>
        <v/>
      </c>
      <c r="D100" s="13" t="str">
        <f t="shared" si="122"/>
        <v/>
      </c>
      <c r="E100" s="45" t="str">
        <f t="shared" si="123"/>
        <v/>
      </c>
      <c r="F100" s="14" t="str">
        <f t="shared" si="99"/>
        <v/>
      </c>
      <c r="H100" s="95" t="str">
        <f t="shared" si="92"/>
        <v/>
      </c>
      <c r="I100" s="13" t="str">
        <f t="shared" si="124"/>
        <v/>
      </c>
      <c r="J100" s="45" t="str">
        <f t="shared" si="125"/>
        <v/>
      </c>
      <c r="K100" s="14" t="str">
        <f t="shared" si="126"/>
        <v/>
      </c>
      <c r="L100" s="54"/>
      <c r="M100" s="16" t="str">
        <f>IF('Hedging Dashboard'!AH100="","",'Hedging Dashboard'!AH100)</f>
        <v/>
      </c>
      <c r="O100" s="12" t="str">
        <f t="shared" si="93"/>
        <v/>
      </c>
      <c r="P100" s="13" t="str">
        <f t="shared" si="127"/>
        <v/>
      </c>
      <c r="Q100" s="45" t="str">
        <f t="shared" si="128"/>
        <v/>
      </c>
      <c r="R100" s="87" t="str">
        <f t="shared" si="129"/>
        <v/>
      </c>
      <c r="S100" s="87" t="str">
        <f t="shared" si="130"/>
        <v/>
      </c>
      <c r="T100" s="98" t="str">
        <f t="shared" si="131"/>
        <v/>
      </c>
      <c r="U100" s="87" t="str">
        <f>IF(M100="","",IF(B100="NB",U99,IF(T100="",SUM($T$5:$T100)+S100,SUM($T$5:$T100))))</f>
        <v/>
      </c>
      <c r="V100" s="99" t="str">
        <f t="shared" si="90"/>
        <v/>
      </c>
      <c r="W100" s="74" t="e">
        <f t="shared" si="100"/>
        <v>#VALUE!</v>
      </c>
      <c r="X100" s="76" t="str">
        <f t="shared" si="101"/>
        <v/>
      </c>
      <c r="Y100" s="9" t="str">
        <f t="shared" si="95"/>
        <v>B</v>
      </c>
      <c r="Z100" s="4" t="str">
        <f t="shared" si="96"/>
        <v>T</v>
      </c>
      <c r="AA100" s="4" t="str">
        <f t="shared" si="97"/>
        <v>B</v>
      </c>
      <c r="AB100" s="4" t="str">
        <f t="shared" si="140"/>
        <v/>
      </c>
      <c r="AC100" s="4" t="str">
        <f t="shared" si="141"/>
        <v/>
      </c>
      <c r="AD100" s="4" t="str">
        <f t="shared" si="142"/>
        <v/>
      </c>
      <c r="AE100" s="1" t="str">
        <f t="shared" si="102"/>
        <v/>
      </c>
      <c r="AF100" s="1" t="str">
        <f t="shared" si="103"/>
        <v/>
      </c>
      <c r="AG100" s="1" t="str">
        <f t="shared" si="104"/>
        <v/>
      </c>
      <c r="AH100" s="1" t="str">
        <f t="shared" si="105"/>
        <v/>
      </c>
      <c r="AI100" s="1" t="str">
        <f t="shared" si="106"/>
        <v/>
      </c>
      <c r="AJ100" s="1" t="str">
        <f t="shared" si="107"/>
        <v/>
      </c>
      <c r="AK100" s="1">
        <f t="shared" si="132"/>
        <v>0</v>
      </c>
      <c r="AL100" s="1">
        <f t="shared" si="133"/>
        <v>0</v>
      </c>
      <c r="AM100" s="1" t="str">
        <f t="shared" si="94"/>
        <v/>
      </c>
      <c r="AN100" s="1">
        <f t="shared" si="108"/>
        <v>0</v>
      </c>
      <c r="AO100" s="1" t="str">
        <f t="shared" si="143"/>
        <v/>
      </c>
      <c r="AP100" s="1" t="str">
        <f t="shared" si="109"/>
        <v>N</v>
      </c>
      <c r="AQ100" s="1" t="str">
        <f t="shared" si="110"/>
        <v>N</v>
      </c>
      <c r="AR100" s="1" t="str">
        <f t="shared" si="111"/>
        <v>N</v>
      </c>
      <c r="AS100" s="1" t="str">
        <f t="shared" si="112"/>
        <v/>
      </c>
      <c r="AT100" s="15" t="str">
        <f t="shared" si="113"/>
        <v/>
      </c>
      <c r="AU100" s="1" t="str">
        <f t="shared" si="114"/>
        <v/>
      </c>
      <c r="AV100" s="1" t="str">
        <f t="shared" si="115"/>
        <v/>
      </c>
      <c r="AW100" s="1" t="str">
        <f t="shared" si="116"/>
        <v/>
      </c>
      <c r="AX100" s="1" t="str">
        <f t="shared" si="117"/>
        <v/>
      </c>
      <c r="AY100" s="1" t="str">
        <f t="shared" si="118"/>
        <v/>
      </c>
      <c r="AZ100" s="1" t="str">
        <f>IF('Hedging Dashboard'!AH100="P",IF(AZ99="",1,AZ99+1),"")</f>
        <v/>
      </c>
      <c r="BA100" s="1" t="str">
        <f>IF('Hedging Dashboard'!AH100="B",IF(BA99="",1,BA99+1),"")</f>
        <v/>
      </c>
      <c r="BB100" s="1" t="str">
        <f t="shared" si="85"/>
        <v>00000</v>
      </c>
      <c r="BC100" s="1" t="str">
        <f t="shared" si="86"/>
        <v>00000</v>
      </c>
      <c r="BD100" s="1" t="str">
        <f t="shared" si="87"/>
        <v>000000</v>
      </c>
      <c r="BE100" s="1" t="str">
        <f t="shared" si="88"/>
        <v>000000</v>
      </c>
      <c r="BF100" s="1" t="str">
        <f t="shared" si="89"/>
        <v>B</v>
      </c>
      <c r="BG100" s="1" t="str">
        <f t="shared" si="119"/>
        <v/>
      </c>
      <c r="BH100" s="1">
        <f t="shared" si="134"/>
        <v>0</v>
      </c>
      <c r="BI100" s="1" t="str">
        <f t="shared" si="120"/>
        <v/>
      </c>
      <c r="BJ100" s="1">
        <f t="shared" si="135"/>
        <v>0</v>
      </c>
      <c r="BK100" s="1" t="str">
        <f t="shared" si="121"/>
        <v/>
      </c>
      <c r="BL100" s="1">
        <f t="shared" si="136"/>
        <v>0</v>
      </c>
      <c r="BM100" s="1" t="str">
        <f t="shared" si="137"/>
        <v>0</v>
      </c>
      <c r="BN100" s="1" t="str">
        <f t="shared" si="138"/>
        <v>0</v>
      </c>
      <c r="BO100" s="1" t="str">
        <f t="shared" si="139"/>
        <v>0</v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3</v>
      </c>
    </row>
    <row r="101" spans="1:76" ht="15.75" thickBot="1">
      <c r="A101" s="1">
        <v>92</v>
      </c>
      <c r="B101" s="9" t="str">
        <f t="shared" si="98"/>
        <v/>
      </c>
      <c r="C101" s="93" t="str">
        <f t="shared" si="91"/>
        <v/>
      </c>
      <c r="D101" s="88" t="str">
        <f t="shared" si="122"/>
        <v/>
      </c>
      <c r="E101" s="89" t="str">
        <f t="shared" si="123"/>
        <v/>
      </c>
      <c r="F101" s="8" t="str">
        <f t="shared" si="99"/>
        <v/>
      </c>
      <c r="H101" s="96" t="str">
        <f t="shared" si="92"/>
        <v/>
      </c>
      <c r="I101" s="88" t="str">
        <f t="shared" si="124"/>
        <v/>
      </c>
      <c r="J101" s="89" t="str">
        <f t="shared" si="125"/>
        <v/>
      </c>
      <c r="K101" s="8" t="str">
        <f t="shared" si="126"/>
        <v/>
      </c>
      <c r="L101" s="54"/>
      <c r="M101" s="17" t="str">
        <f>IF('Hedging Dashboard'!AH101="","",'Hedging Dashboard'!AH101)</f>
        <v/>
      </c>
      <c r="O101" s="9" t="str">
        <f t="shared" si="93"/>
        <v/>
      </c>
      <c r="P101" s="88" t="str">
        <f t="shared" si="127"/>
        <v/>
      </c>
      <c r="Q101" s="89" t="str">
        <f t="shared" si="128"/>
        <v/>
      </c>
      <c r="R101" s="4" t="str">
        <f t="shared" si="129"/>
        <v/>
      </c>
      <c r="S101" s="4" t="str">
        <f t="shared" si="130"/>
        <v/>
      </c>
      <c r="T101" s="112" t="str">
        <f t="shared" si="131"/>
        <v/>
      </c>
      <c r="U101" s="4" t="str">
        <f>IF(M101="","",IF(B101="NB",U100,IF(T101="",SUM($T$5:$T101)+S101,SUM($T$5:$T101))))</f>
        <v/>
      </c>
      <c r="V101" s="100" t="str">
        <f t="shared" ref="V101:V109" si="144">IF(AW101="R","Rabbit","")</f>
        <v/>
      </c>
      <c r="W101" s="74" t="e">
        <f t="shared" si="100"/>
        <v>#VALUE!</v>
      </c>
      <c r="X101" s="76" t="str">
        <f t="shared" si="101"/>
        <v/>
      </c>
      <c r="Y101" s="9" t="str">
        <f t="shared" si="95"/>
        <v>B</v>
      </c>
      <c r="Z101" s="4" t="str">
        <f t="shared" si="96"/>
        <v>T</v>
      </c>
      <c r="AA101" s="4" t="str">
        <f t="shared" si="97"/>
        <v>B</v>
      </c>
      <c r="AB101" s="4" t="str">
        <f t="shared" si="140"/>
        <v/>
      </c>
      <c r="AC101" s="4" t="str">
        <f t="shared" si="141"/>
        <v/>
      </c>
      <c r="AD101" s="4" t="str">
        <f t="shared" si="142"/>
        <v/>
      </c>
      <c r="AE101" s="1" t="str">
        <f t="shared" si="102"/>
        <v/>
      </c>
      <c r="AF101" s="1" t="str">
        <f t="shared" si="103"/>
        <v/>
      </c>
      <c r="AG101" s="1" t="str">
        <f t="shared" si="104"/>
        <v/>
      </c>
      <c r="AH101" s="1" t="str">
        <f t="shared" si="105"/>
        <v/>
      </c>
      <c r="AI101" s="1" t="str">
        <f t="shared" si="106"/>
        <v/>
      </c>
      <c r="AJ101" s="1" t="str">
        <f t="shared" si="107"/>
        <v/>
      </c>
      <c r="AK101" s="1">
        <f t="shared" si="132"/>
        <v>0</v>
      </c>
      <c r="AL101" s="1">
        <f t="shared" si="133"/>
        <v>0</v>
      </c>
      <c r="AM101" s="1" t="str">
        <f t="shared" si="94"/>
        <v/>
      </c>
      <c r="AN101" s="1">
        <f t="shared" si="108"/>
        <v>0</v>
      </c>
      <c r="AO101" s="1" t="str">
        <f t="shared" si="143"/>
        <v/>
      </c>
      <c r="AP101" s="1" t="str">
        <f t="shared" si="109"/>
        <v>N</v>
      </c>
      <c r="AQ101" s="1" t="str">
        <f t="shared" si="110"/>
        <v>N</v>
      </c>
      <c r="AR101" s="1" t="str">
        <f t="shared" si="111"/>
        <v>N</v>
      </c>
      <c r="AS101" s="1" t="str">
        <f t="shared" si="112"/>
        <v/>
      </c>
      <c r="AT101" s="15" t="str">
        <f t="shared" si="113"/>
        <v/>
      </c>
      <c r="AU101" s="1" t="str">
        <f t="shared" si="114"/>
        <v/>
      </c>
      <c r="AV101" s="1" t="str">
        <f t="shared" si="115"/>
        <v/>
      </c>
      <c r="AW101" s="1" t="str">
        <f t="shared" si="116"/>
        <v/>
      </c>
      <c r="AX101" s="1" t="str">
        <f t="shared" si="117"/>
        <v/>
      </c>
      <c r="AY101" s="1" t="str">
        <f t="shared" si="118"/>
        <v/>
      </c>
      <c r="AZ101" s="1" t="str">
        <f>IF('Hedging Dashboard'!AH101="P",IF(AZ100="",1,AZ100+1),"")</f>
        <v/>
      </c>
      <c r="BA101" s="1" t="str">
        <f>IF('Hedging Dashboard'!AH101="B",IF(BA100="",1,BA100+1),"")</f>
        <v/>
      </c>
      <c r="BB101" s="1" t="str">
        <f t="shared" si="85"/>
        <v>00000</v>
      </c>
      <c r="BC101" s="1" t="str">
        <f t="shared" si="86"/>
        <v>00000</v>
      </c>
      <c r="BD101" s="1" t="str">
        <f t="shared" si="87"/>
        <v>000000</v>
      </c>
      <c r="BE101" s="1" t="str">
        <f t="shared" si="88"/>
        <v>000000</v>
      </c>
      <c r="BF101" s="1" t="str">
        <f t="shared" si="89"/>
        <v>B</v>
      </c>
      <c r="BG101" s="1" t="str">
        <f t="shared" si="119"/>
        <v/>
      </c>
      <c r="BH101" s="1">
        <f t="shared" si="134"/>
        <v>0</v>
      </c>
      <c r="BI101" s="1" t="str">
        <f t="shared" si="120"/>
        <v/>
      </c>
      <c r="BJ101" s="1">
        <f t="shared" si="135"/>
        <v>0</v>
      </c>
      <c r="BK101" s="1" t="str">
        <f t="shared" si="121"/>
        <v/>
      </c>
      <c r="BL101" s="1">
        <f t="shared" si="136"/>
        <v>0</v>
      </c>
      <c r="BM101" s="1" t="str">
        <f t="shared" si="137"/>
        <v>0</v>
      </c>
      <c r="BN101" s="1" t="str">
        <f t="shared" si="138"/>
        <v>0</v>
      </c>
      <c r="BO101" s="1" t="str">
        <f t="shared" si="139"/>
        <v>0</v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-3</v>
      </c>
    </row>
    <row r="102" spans="1:76" ht="15.75" thickBot="1">
      <c r="A102" s="1">
        <v>93</v>
      </c>
      <c r="B102" s="9" t="str">
        <f t="shared" si="98"/>
        <v/>
      </c>
      <c r="C102" s="93" t="str">
        <f t="shared" si="91"/>
        <v/>
      </c>
      <c r="D102" s="88" t="str">
        <f t="shared" si="122"/>
        <v/>
      </c>
      <c r="E102" s="89" t="str">
        <f t="shared" si="123"/>
        <v/>
      </c>
      <c r="F102" s="8" t="str">
        <f t="shared" si="99"/>
        <v/>
      </c>
      <c r="H102" s="96" t="str">
        <f t="shared" si="92"/>
        <v/>
      </c>
      <c r="I102" s="88" t="str">
        <f t="shared" si="124"/>
        <v/>
      </c>
      <c r="J102" s="89" t="str">
        <f t="shared" si="125"/>
        <v/>
      </c>
      <c r="K102" s="8" t="str">
        <f t="shared" si="126"/>
        <v/>
      </c>
      <c r="L102" s="54"/>
      <c r="M102" s="17" t="str">
        <f>IF('Hedging Dashboard'!AH102="","",'Hedging Dashboard'!AH102)</f>
        <v/>
      </c>
      <c r="O102" s="9" t="str">
        <f t="shared" si="93"/>
        <v/>
      </c>
      <c r="P102" s="88" t="str">
        <f t="shared" si="127"/>
        <v/>
      </c>
      <c r="Q102" s="89" t="str">
        <f t="shared" si="128"/>
        <v/>
      </c>
      <c r="R102" s="4" t="str">
        <f t="shared" si="129"/>
        <v/>
      </c>
      <c r="S102" s="4" t="str">
        <f t="shared" si="130"/>
        <v/>
      </c>
      <c r="T102" s="112" t="str">
        <f t="shared" si="131"/>
        <v/>
      </c>
      <c r="U102" s="4" t="str">
        <f>IF(M102="","",IF(B102="NB",U101,IF(T102="",SUM($T$5:$T102)+S102,SUM($T$5:$T102))))</f>
        <v/>
      </c>
      <c r="V102" s="100" t="str">
        <f t="shared" si="144"/>
        <v/>
      </c>
      <c r="W102" s="74" t="e">
        <f t="shared" si="100"/>
        <v>#VALUE!</v>
      </c>
      <c r="X102" s="76" t="str">
        <f t="shared" si="101"/>
        <v/>
      </c>
      <c r="Y102" s="9" t="str">
        <f t="shared" si="95"/>
        <v>B</v>
      </c>
      <c r="Z102" s="4" t="str">
        <f t="shared" si="96"/>
        <v>T</v>
      </c>
      <c r="AA102" s="4" t="str">
        <f t="shared" si="97"/>
        <v>B</v>
      </c>
      <c r="AB102" s="4" t="str">
        <f t="shared" si="140"/>
        <v/>
      </c>
      <c r="AC102" s="4" t="str">
        <f t="shared" si="141"/>
        <v/>
      </c>
      <c r="AD102" s="4" t="str">
        <f t="shared" si="142"/>
        <v/>
      </c>
      <c r="AE102" s="1" t="str">
        <f t="shared" si="102"/>
        <v/>
      </c>
      <c r="AF102" s="1" t="str">
        <f t="shared" si="103"/>
        <v/>
      </c>
      <c r="AG102" s="1" t="str">
        <f t="shared" si="104"/>
        <v/>
      </c>
      <c r="AH102" s="1" t="str">
        <f t="shared" si="105"/>
        <v/>
      </c>
      <c r="AI102" s="1" t="str">
        <f t="shared" si="106"/>
        <v/>
      </c>
      <c r="AJ102" s="1" t="str">
        <f t="shared" si="107"/>
        <v/>
      </c>
      <c r="AK102" s="1">
        <f t="shared" si="132"/>
        <v>0</v>
      </c>
      <c r="AL102" s="1">
        <f t="shared" si="133"/>
        <v>0</v>
      </c>
      <c r="AM102" s="1" t="str">
        <f t="shared" si="94"/>
        <v/>
      </c>
      <c r="AN102" s="1">
        <f t="shared" si="108"/>
        <v>0</v>
      </c>
      <c r="AO102" s="1" t="str">
        <f t="shared" si="143"/>
        <v/>
      </c>
      <c r="AP102" s="1" t="str">
        <f t="shared" si="109"/>
        <v>N</v>
      </c>
      <c r="AQ102" s="1" t="str">
        <f t="shared" si="110"/>
        <v>N</v>
      </c>
      <c r="AR102" s="1" t="str">
        <f t="shared" si="111"/>
        <v>N</v>
      </c>
      <c r="AS102" s="1" t="str">
        <f t="shared" si="112"/>
        <v/>
      </c>
      <c r="AT102" s="15" t="str">
        <f t="shared" si="113"/>
        <v/>
      </c>
      <c r="AU102" s="1" t="str">
        <f t="shared" si="114"/>
        <v/>
      </c>
      <c r="AV102" s="1" t="str">
        <f t="shared" si="115"/>
        <v/>
      </c>
      <c r="AW102" s="1" t="str">
        <f t="shared" si="116"/>
        <v/>
      </c>
      <c r="AX102" s="1" t="str">
        <f t="shared" si="117"/>
        <v/>
      </c>
      <c r="AY102" s="1" t="str">
        <f t="shared" si="118"/>
        <v/>
      </c>
      <c r="AZ102" s="1" t="str">
        <f>IF('Hedging Dashboard'!AH102="P",IF(AZ101="",1,AZ101+1),"")</f>
        <v/>
      </c>
      <c r="BA102" s="1" t="str">
        <f>IF('Hedging Dashboard'!AH102="B",IF(BA101="",1,BA101+1),"")</f>
        <v/>
      </c>
      <c r="BB102" s="1" t="str">
        <f t="shared" si="85"/>
        <v>00000</v>
      </c>
      <c r="BC102" s="1" t="str">
        <f t="shared" si="86"/>
        <v>00000</v>
      </c>
      <c r="BD102" s="1" t="str">
        <f t="shared" si="87"/>
        <v>000000</v>
      </c>
      <c r="BE102" s="1" t="str">
        <f t="shared" si="88"/>
        <v>000000</v>
      </c>
      <c r="BF102" s="1" t="str">
        <f t="shared" si="89"/>
        <v>B</v>
      </c>
      <c r="BG102" s="1" t="str">
        <f t="shared" si="119"/>
        <v/>
      </c>
      <c r="BH102" s="1">
        <f t="shared" si="134"/>
        <v>0</v>
      </c>
      <c r="BI102" s="1" t="str">
        <f t="shared" si="120"/>
        <v/>
      </c>
      <c r="BJ102" s="1">
        <f t="shared" si="135"/>
        <v>0</v>
      </c>
      <c r="BK102" s="1" t="str">
        <f t="shared" si="121"/>
        <v/>
      </c>
      <c r="BL102" s="1">
        <f t="shared" si="136"/>
        <v>0</v>
      </c>
      <c r="BM102" s="1" t="str">
        <f t="shared" si="137"/>
        <v>0</v>
      </c>
      <c r="BN102" s="1" t="str">
        <f t="shared" si="138"/>
        <v>0</v>
      </c>
      <c r="BO102" s="1" t="str">
        <f t="shared" si="139"/>
        <v>0</v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</row>
    <row r="103" spans="1:76" ht="15.75" thickBot="1">
      <c r="A103" s="1">
        <v>94</v>
      </c>
      <c r="B103" s="9" t="str">
        <f t="shared" si="98"/>
        <v/>
      </c>
      <c r="C103" s="93" t="str">
        <f t="shared" si="91"/>
        <v/>
      </c>
      <c r="D103" s="88" t="str">
        <f t="shared" si="122"/>
        <v/>
      </c>
      <c r="E103" s="89" t="str">
        <f t="shared" si="123"/>
        <v/>
      </c>
      <c r="F103" s="8" t="str">
        <f t="shared" si="99"/>
        <v/>
      </c>
      <c r="H103" s="96" t="str">
        <f t="shared" si="92"/>
        <v/>
      </c>
      <c r="I103" s="88" t="str">
        <f t="shared" si="124"/>
        <v/>
      </c>
      <c r="J103" s="89" t="str">
        <f t="shared" si="125"/>
        <v/>
      </c>
      <c r="K103" s="8" t="str">
        <f t="shared" si="126"/>
        <v/>
      </c>
      <c r="L103" s="54"/>
      <c r="M103" s="17" t="str">
        <f>IF('Hedging Dashboard'!AH103="","",'Hedging Dashboard'!AH103)</f>
        <v/>
      </c>
      <c r="O103" s="9" t="str">
        <f t="shared" si="93"/>
        <v/>
      </c>
      <c r="P103" s="88" t="str">
        <f t="shared" si="127"/>
        <v/>
      </c>
      <c r="Q103" s="89" t="str">
        <f t="shared" si="128"/>
        <v/>
      </c>
      <c r="R103" s="4" t="str">
        <f t="shared" si="129"/>
        <v/>
      </c>
      <c r="S103" s="4" t="str">
        <f t="shared" si="130"/>
        <v/>
      </c>
      <c r="T103" s="112" t="str">
        <f t="shared" si="131"/>
        <v/>
      </c>
      <c r="U103" s="4" t="str">
        <f>IF(M103="","",IF(B103="NB",U102,IF(T103="",SUM($T$5:$T103)+S103,SUM($T$5:$T103))))</f>
        <v/>
      </c>
      <c r="V103" s="100" t="str">
        <f t="shared" si="144"/>
        <v/>
      </c>
      <c r="W103" s="74" t="e">
        <f t="shared" si="100"/>
        <v>#VALUE!</v>
      </c>
      <c r="X103" s="76" t="str">
        <f t="shared" si="101"/>
        <v/>
      </c>
      <c r="Y103" s="9" t="str">
        <f t="shared" si="95"/>
        <v>B</v>
      </c>
      <c r="Z103" s="4" t="str">
        <f t="shared" si="96"/>
        <v>T</v>
      </c>
      <c r="AA103" s="4" t="str">
        <f t="shared" si="97"/>
        <v>B</v>
      </c>
      <c r="AB103" s="4" t="str">
        <f t="shared" si="140"/>
        <v/>
      </c>
      <c r="AC103" s="4" t="str">
        <f t="shared" si="141"/>
        <v/>
      </c>
      <c r="AD103" s="4" t="str">
        <f t="shared" si="142"/>
        <v/>
      </c>
      <c r="AE103" s="1" t="str">
        <f t="shared" si="102"/>
        <v/>
      </c>
      <c r="AF103" s="1" t="str">
        <f t="shared" si="103"/>
        <v/>
      </c>
      <c r="AG103" s="1" t="str">
        <f t="shared" si="104"/>
        <v/>
      </c>
      <c r="AH103" s="1" t="str">
        <f t="shared" si="105"/>
        <v/>
      </c>
      <c r="AI103" s="1" t="str">
        <f t="shared" si="106"/>
        <v/>
      </c>
      <c r="AJ103" s="1" t="str">
        <f t="shared" si="107"/>
        <v/>
      </c>
      <c r="AK103" s="1">
        <f t="shared" si="132"/>
        <v>0</v>
      </c>
      <c r="AL103" s="1">
        <f t="shared" si="133"/>
        <v>0</v>
      </c>
      <c r="AM103" s="1" t="str">
        <f t="shared" ref="AM103:AM109" si="145">IF(M103="","",IF(AM102+AN103&gt;=10,10,IF(AM102+AN103&lt;=-10,-10,AM102+AN103)))</f>
        <v/>
      </c>
      <c r="AN103" s="1">
        <f t="shared" si="108"/>
        <v>0</v>
      </c>
      <c r="AO103" s="1" t="str">
        <f t="shared" si="143"/>
        <v/>
      </c>
      <c r="AP103" s="1" t="str">
        <f t="shared" si="109"/>
        <v>N</v>
      </c>
      <c r="AQ103" s="1" t="str">
        <f t="shared" si="110"/>
        <v>N</v>
      </c>
      <c r="AR103" s="1" t="str">
        <f t="shared" si="111"/>
        <v>N</v>
      </c>
      <c r="AS103" s="1" t="str">
        <f t="shared" si="112"/>
        <v/>
      </c>
      <c r="AT103" s="15" t="str">
        <f t="shared" si="113"/>
        <v/>
      </c>
      <c r="AU103" s="1" t="str">
        <f t="shared" si="114"/>
        <v/>
      </c>
      <c r="AV103" s="1" t="str">
        <f t="shared" si="115"/>
        <v/>
      </c>
      <c r="AW103" s="1" t="str">
        <f t="shared" si="116"/>
        <v/>
      </c>
      <c r="AX103" s="1" t="str">
        <f t="shared" si="117"/>
        <v/>
      </c>
      <c r="AY103" s="1" t="str">
        <f t="shared" si="118"/>
        <v/>
      </c>
      <c r="AZ103" s="1" t="str">
        <f>IF('Hedging Dashboard'!AH103="P",IF(AZ102="",1,AZ102+1),"")</f>
        <v/>
      </c>
      <c r="BA103" s="1" t="str">
        <f>IF('Hedging Dashboard'!AH103="B",IF(BA102="",1,BA102+1),"")</f>
        <v/>
      </c>
      <c r="BB103" s="1" t="str">
        <f t="shared" si="85"/>
        <v>00000</v>
      </c>
      <c r="BC103" s="1" t="str">
        <f t="shared" si="86"/>
        <v>00000</v>
      </c>
      <c r="BD103" s="1" t="str">
        <f t="shared" si="87"/>
        <v>000000</v>
      </c>
      <c r="BE103" s="1" t="str">
        <f t="shared" si="88"/>
        <v>000000</v>
      </c>
      <c r="BF103" s="1" t="str">
        <f t="shared" si="89"/>
        <v>B</v>
      </c>
      <c r="BG103" s="1" t="str">
        <f t="shared" si="119"/>
        <v/>
      </c>
      <c r="BH103" s="1">
        <f t="shared" si="134"/>
        <v>0</v>
      </c>
      <c r="BI103" s="1" t="str">
        <f t="shared" si="120"/>
        <v/>
      </c>
      <c r="BJ103" s="1">
        <f t="shared" si="135"/>
        <v>0</v>
      </c>
      <c r="BK103" s="1" t="str">
        <f t="shared" si="121"/>
        <v/>
      </c>
      <c r="BL103" s="1">
        <f t="shared" si="136"/>
        <v>0</v>
      </c>
      <c r="BM103" s="1" t="str">
        <f t="shared" si="137"/>
        <v>0</v>
      </c>
      <c r="BN103" s="1" t="str">
        <f t="shared" si="138"/>
        <v>0</v>
      </c>
      <c r="BO103" s="1" t="str">
        <f t="shared" si="139"/>
        <v>0</v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</row>
    <row r="104" spans="1:76" ht="15.75" thickBot="1">
      <c r="A104" s="1">
        <v>95</v>
      </c>
      <c r="B104" s="77" t="str">
        <f t="shared" si="98"/>
        <v/>
      </c>
      <c r="C104" s="94" t="str">
        <f t="shared" si="91"/>
        <v/>
      </c>
      <c r="D104" s="90" t="str">
        <f t="shared" si="122"/>
        <v/>
      </c>
      <c r="E104" s="91" t="str">
        <f t="shared" si="123"/>
        <v/>
      </c>
      <c r="F104" s="10" t="str">
        <f t="shared" si="99"/>
        <v/>
      </c>
      <c r="H104" s="97" t="str">
        <f t="shared" si="92"/>
        <v/>
      </c>
      <c r="I104" s="90" t="str">
        <f t="shared" si="124"/>
        <v/>
      </c>
      <c r="J104" s="91" t="str">
        <f t="shared" si="125"/>
        <v/>
      </c>
      <c r="K104" s="10" t="str">
        <f t="shared" si="126"/>
        <v/>
      </c>
      <c r="L104" s="54"/>
      <c r="M104" s="18" t="str">
        <f>IF('Hedging Dashboard'!AH104="","",'Hedging Dashboard'!AH104)</f>
        <v/>
      </c>
      <c r="O104" s="77" t="str">
        <f t="shared" si="93"/>
        <v/>
      </c>
      <c r="P104" s="90" t="str">
        <f t="shared" si="127"/>
        <v/>
      </c>
      <c r="Q104" s="91" t="str">
        <f t="shared" si="128"/>
        <v/>
      </c>
      <c r="R104" s="5" t="str">
        <f t="shared" si="129"/>
        <v/>
      </c>
      <c r="S104" s="5" t="str">
        <f t="shared" si="130"/>
        <v/>
      </c>
      <c r="T104" s="113" t="str">
        <f t="shared" si="131"/>
        <v/>
      </c>
      <c r="U104" s="5" t="str">
        <f>IF(M104="","",IF(B104="NB",U103,IF(T104="",SUM($T$5:$T104)+S104,SUM($T$5:$T104))))</f>
        <v/>
      </c>
      <c r="V104" s="101" t="str">
        <f t="shared" si="144"/>
        <v/>
      </c>
      <c r="W104" s="74" t="e">
        <f t="shared" si="100"/>
        <v>#VALUE!</v>
      </c>
      <c r="X104" s="76" t="str">
        <f t="shared" si="101"/>
        <v/>
      </c>
      <c r="Y104" s="9" t="str">
        <f t="shared" si="95"/>
        <v>B</v>
      </c>
      <c r="Z104" s="4" t="str">
        <f t="shared" si="96"/>
        <v>T</v>
      </c>
      <c r="AA104" s="4" t="str">
        <f t="shared" si="97"/>
        <v>B</v>
      </c>
      <c r="AB104" s="4" t="str">
        <f t="shared" si="140"/>
        <v/>
      </c>
      <c r="AC104" s="4" t="str">
        <f t="shared" si="141"/>
        <v/>
      </c>
      <c r="AD104" s="4" t="str">
        <f t="shared" si="142"/>
        <v/>
      </c>
      <c r="AE104" s="1" t="str">
        <f t="shared" si="102"/>
        <v/>
      </c>
      <c r="AF104" s="1" t="str">
        <f t="shared" si="103"/>
        <v/>
      </c>
      <c r="AG104" s="1" t="str">
        <f t="shared" si="104"/>
        <v/>
      </c>
      <c r="AH104" s="1" t="str">
        <f t="shared" si="105"/>
        <v/>
      </c>
      <c r="AI104" s="1" t="str">
        <f t="shared" si="106"/>
        <v/>
      </c>
      <c r="AJ104" s="1" t="str">
        <f t="shared" si="107"/>
        <v/>
      </c>
      <c r="AK104" s="1">
        <f t="shared" si="132"/>
        <v>0</v>
      </c>
      <c r="AL104" s="1">
        <f t="shared" si="133"/>
        <v>0</v>
      </c>
      <c r="AM104" s="1" t="str">
        <f t="shared" si="145"/>
        <v/>
      </c>
      <c r="AN104" s="1">
        <f t="shared" si="108"/>
        <v>0</v>
      </c>
      <c r="AO104" s="1" t="str">
        <f t="shared" si="143"/>
        <v/>
      </c>
      <c r="AP104" s="1" t="str">
        <f t="shared" si="109"/>
        <v>N</v>
      </c>
      <c r="AQ104" s="1" t="str">
        <f t="shared" si="110"/>
        <v>N</v>
      </c>
      <c r="AR104" s="1" t="str">
        <f t="shared" si="111"/>
        <v>N</v>
      </c>
      <c r="AS104" s="1" t="str">
        <f t="shared" si="112"/>
        <v/>
      </c>
      <c r="AT104" s="15" t="str">
        <f t="shared" si="113"/>
        <v/>
      </c>
      <c r="AU104" s="1" t="str">
        <f t="shared" si="114"/>
        <v/>
      </c>
      <c r="AV104" s="1" t="str">
        <f t="shared" si="115"/>
        <v/>
      </c>
      <c r="AW104" s="1" t="str">
        <f t="shared" si="116"/>
        <v/>
      </c>
      <c r="AX104" s="1" t="str">
        <f t="shared" si="117"/>
        <v/>
      </c>
      <c r="AY104" s="1" t="str">
        <f t="shared" si="118"/>
        <v/>
      </c>
      <c r="AZ104" s="1" t="str">
        <f>IF('Hedging Dashboard'!AH104="P",IF(AZ103="",1,AZ103+1),"")</f>
        <v/>
      </c>
      <c r="BA104" s="1" t="str">
        <f>IF('Hedging Dashboard'!AH104="B",IF(BA103="",1,BA103+1),"")</f>
        <v/>
      </c>
      <c r="BB104" s="1" t="str">
        <f t="shared" si="85"/>
        <v>00000</v>
      </c>
      <c r="BC104" s="1" t="str">
        <f t="shared" si="86"/>
        <v>00000</v>
      </c>
      <c r="BD104" s="1" t="str">
        <f t="shared" si="87"/>
        <v>000000</v>
      </c>
      <c r="BE104" s="1" t="str">
        <f t="shared" si="88"/>
        <v>000000</v>
      </c>
      <c r="BF104" s="1" t="str">
        <f t="shared" si="89"/>
        <v>B</v>
      </c>
      <c r="BG104" s="1" t="str">
        <f t="shared" si="119"/>
        <v/>
      </c>
      <c r="BH104" s="1">
        <f t="shared" si="134"/>
        <v>0</v>
      </c>
      <c r="BI104" s="1" t="str">
        <f t="shared" si="120"/>
        <v/>
      </c>
      <c r="BJ104" s="1">
        <f t="shared" si="135"/>
        <v>0</v>
      </c>
      <c r="BK104" s="1" t="str">
        <f t="shared" si="121"/>
        <v/>
      </c>
      <c r="BL104" s="1">
        <f t="shared" si="136"/>
        <v>0</v>
      </c>
      <c r="BM104" s="1" t="str">
        <f t="shared" si="137"/>
        <v>0</v>
      </c>
      <c r="BN104" s="1" t="str">
        <f t="shared" si="138"/>
        <v>0</v>
      </c>
      <c r="BO104" s="1" t="str">
        <f t="shared" si="139"/>
        <v>0</v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6</v>
      </c>
    </row>
    <row r="105" spans="1:76" ht="15.75" thickBot="1">
      <c r="A105" s="1">
        <v>96</v>
      </c>
      <c r="B105" s="12" t="str">
        <f t="shared" si="98"/>
        <v/>
      </c>
      <c r="C105" s="92" t="str">
        <f t="shared" si="91"/>
        <v/>
      </c>
      <c r="D105" s="13" t="str">
        <f t="shared" si="122"/>
        <v/>
      </c>
      <c r="E105" s="45" t="str">
        <f t="shared" si="123"/>
        <v/>
      </c>
      <c r="F105" s="14" t="str">
        <f t="shared" si="99"/>
        <v/>
      </c>
      <c r="H105" s="95" t="str">
        <f t="shared" si="92"/>
        <v/>
      </c>
      <c r="I105" s="13" t="str">
        <f t="shared" si="124"/>
        <v/>
      </c>
      <c r="J105" s="45" t="str">
        <f t="shared" si="125"/>
        <v/>
      </c>
      <c r="K105" s="14" t="str">
        <f t="shared" si="126"/>
        <v/>
      </c>
      <c r="L105" s="54"/>
      <c r="M105" s="16" t="str">
        <f>IF('Hedging Dashboard'!AH105="","",'Hedging Dashboard'!AH105)</f>
        <v/>
      </c>
      <c r="O105" s="12" t="str">
        <f t="shared" si="93"/>
        <v/>
      </c>
      <c r="P105" s="13" t="str">
        <f t="shared" si="127"/>
        <v/>
      </c>
      <c r="Q105" s="45" t="str">
        <f t="shared" si="128"/>
        <v/>
      </c>
      <c r="R105" s="87" t="str">
        <f t="shared" si="129"/>
        <v/>
      </c>
      <c r="S105" s="87" t="str">
        <f t="shared" si="130"/>
        <v/>
      </c>
      <c r="T105" s="98" t="str">
        <f t="shared" si="131"/>
        <v/>
      </c>
      <c r="U105" s="87" t="str">
        <f>IF(M105="","",IF(B105="NB",U104,IF(T105="",SUM($T$5:$T105)+S105,SUM($T$5:$T105))))</f>
        <v/>
      </c>
      <c r="V105" s="99" t="str">
        <f t="shared" si="144"/>
        <v/>
      </c>
      <c r="W105" s="74" t="e">
        <f t="shared" si="100"/>
        <v>#VALUE!</v>
      </c>
      <c r="X105" s="76" t="str">
        <f t="shared" si="101"/>
        <v/>
      </c>
      <c r="Y105" s="9" t="str">
        <f t="shared" si="95"/>
        <v>B</v>
      </c>
      <c r="Z105" s="4" t="str">
        <f t="shared" si="96"/>
        <v>T</v>
      </c>
      <c r="AA105" s="4" t="str">
        <f t="shared" si="97"/>
        <v>B</v>
      </c>
      <c r="AB105" s="4" t="str">
        <f t="shared" si="140"/>
        <v/>
      </c>
      <c r="AC105" s="4" t="str">
        <f t="shared" si="141"/>
        <v/>
      </c>
      <c r="AD105" s="4" t="str">
        <f t="shared" si="142"/>
        <v/>
      </c>
      <c r="AE105" s="1" t="str">
        <f t="shared" si="102"/>
        <v/>
      </c>
      <c r="AF105" s="1" t="str">
        <f t="shared" si="103"/>
        <v/>
      </c>
      <c r="AG105" s="1" t="str">
        <f t="shared" si="104"/>
        <v/>
      </c>
      <c r="AH105" s="1" t="str">
        <f t="shared" si="105"/>
        <v/>
      </c>
      <c r="AI105" s="1" t="str">
        <f t="shared" si="106"/>
        <v/>
      </c>
      <c r="AJ105" s="1" t="str">
        <f t="shared" si="107"/>
        <v/>
      </c>
      <c r="AK105" s="1">
        <f t="shared" si="132"/>
        <v>0</v>
      </c>
      <c r="AL105" s="1">
        <f t="shared" si="133"/>
        <v>0</v>
      </c>
      <c r="AM105" s="1" t="str">
        <f t="shared" si="145"/>
        <v/>
      </c>
      <c r="AN105" s="1">
        <f t="shared" si="108"/>
        <v>0</v>
      </c>
      <c r="AO105" s="1" t="str">
        <f t="shared" si="143"/>
        <v/>
      </c>
      <c r="AP105" s="1" t="str">
        <f t="shared" si="109"/>
        <v>N</v>
      </c>
      <c r="AQ105" s="1" t="str">
        <f t="shared" si="110"/>
        <v>N</v>
      </c>
      <c r="AR105" s="1" t="str">
        <f t="shared" si="111"/>
        <v>N</v>
      </c>
      <c r="AS105" s="1" t="str">
        <f t="shared" si="112"/>
        <v/>
      </c>
      <c r="AT105" s="15" t="str">
        <f t="shared" si="113"/>
        <v/>
      </c>
      <c r="AU105" s="1" t="str">
        <f t="shared" si="114"/>
        <v/>
      </c>
      <c r="AV105" s="1" t="str">
        <f t="shared" si="115"/>
        <v/>
      </c>
      <c r="AW105" s="1" t="str">
        <f t="shared" si="116"/>
        <v/>
      </c>
      <c r="AX105" s="1" t="str">
        <f t="shared" si="117"/>
        <v/>
      </c>
      <c r="AY105" s="1" t="str">
        <f t="shared" si="118"/>
        <v/>
      </c>
      <c r="AZ105" s="1" t="str">
        <f>IF('Hedging Dashboard'!AH105="P",IF(AZ104="",1,AZ104+1),"")</f>
        <v/>
      </c>
      <c r="BA105" s="1" t="str">
        <f>IF('Hedging Dashboard'!AH105="B",IF(BA104="",1,BA104+1),"")</f>
        <v/>
      </c>
      <c r="BB105" s="1" t="str">
        <f t="shared" si="85"/>
        <v>00000</v>
      </c>
      <c r="BC105" s="1" t="str">
        <f t="shared" si="86"/>
        <v>00000</v>
      </c>
      <c r="BD105" s="1" t="str">
        <f t="shared" si="87"/>
        <v>000000</v>
      </c>
      <c r="BE105" s="1" t="str">
        <f t="shared" si="88"/>
        <v>000000</v>
      </c>
      <c r="BF105" s="1" t="str">
        <f t="shared" si="89"/>
        <v>B</v>
      </c>
      <c r="BG105" s="1" t="str">
        <f t="shared" si="119"/>
        <v/>
      </c>
      <c r="BH105" s="1">
        <f t="shared" si="134"/>
        <v>0</v>
      </c>
      <c r="BI105" s="1" t="str">
        <f t="shared" si="120"/>
        <v/>
      </c>
      <c r="BJ105" s="1">
        <f t="shared" si="135"/>
        <v>0</v>
      </c>
      <c r="BK105" s="1" t="str">
        <f t="shared" si="121"/>
        <v/>
      </c>
      <c r="BL105" s="1">
        <f t="shared" si="136"/>
        <v>0</v>
      </c>
      <c r="BM105" s="1" t="str">
        <f t="shared" si="137"/>
        <v>0</v>
      </c>
      <c r="BN105" s="1" t="str">
        <f t="shared" si="138"/>
        <v>0</v>
      </c>
      <c r="BO105" s="1" t="str">
        <f t="shared" si="139"/>
        <v>0</v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-6</v>
      </c>
    </row>
    <row r="106" spans="1:76" ht="15.75" thickBot="1">
      <c r="A106" s="1">
        <v>97</v>
      </c>
      <c r="B106" s="9" t="str">
        <f t="shared" si="98"/>
        <v/>
      </c>
      <c r="C106" s="93" t="str">
        <f t="shared" si="91"/>
        <v/>
      </c>
      <c r="D106" s="88" t="str">
        <f t="shared" si="122"/>
        <v/>
      </c>
      <c r="E106" s="89" t="str">
        <f t="shared" si="123"/>
        <v/>
      </c>
      <c r="F106" s="8" t="str">
        <f>IF(M106="","",IF(M106="P",IF(D106="","L","W"),IF(E106="","L","W")))</f>
        <v/>
      </c>
      <c r="H106" s="96" t="str">
        <f t="shared" si="92"/>
        <v/>
      </c>
      <c r="I106" s="88" t="str">
        <f t="shared" si="124"/>
        <v/>
      </c>
      <c r="J106" s="89" t="str">
        <f t="shared" si="125"/>
        <v/>
      </c>
      <c r="K106" s="8" t="str">
        <f t="shared" si="126"/>
        <v/>
      </c>
      <c r="L106" s="54"/>
      <c r="M106" s="17" t="str">
        <f>IF('Hedging Dashboard'!AH106="","",'Hedging Dashboard'!AH106)</f>
        <v/>
      </c>
      <c r="O106" s="9" t="str">
        <f t="shared" si="93"/>
        <v/>
      </c>
      <c r="P106" s="88" t="str">
        <f t="shared" si="127"/>
        <v/>
      </c>
      <c r="Q106" s="89" t="str">
        <f t="shared" si="128"/>
        <v/>
      </c>
      <c r="R106" s="4" t="str">
        <f t="shared" si="129"/>
        <v/>
      </c>
      <c r="S106" s="4" t="str">
        <f t="shared" si="130"/>
        <v/>
      </c>
      <c r="T106" s="112" t="str">
        <f t="shared" si="131"/>
        <v/>
      </c>
      <c r="U106" s="4" t="str">
        <f>IF(M106="","",IF(B106="NB",U105,IF(T106="",SUM($T$5:$T106)+S106,SUM($T$5:$T106))))</f>
        <v/>
      </c>
      <c r="V106" s="100" t="str">
        <f t="shared" si="144"/>
        <v/>
      </c>
      <c r="W106" s="74" t="e">
        <f t="shared" si="100"/>
        <v>#VALUE!</v>
      </c>
      <c r="X106" s="76" t="str">
        <f>IF(M106="","",IF(W106&gt;0,"W",IF(W106&lt;0,"L","")))</f>
        <v/>
      </c>
      <c r="Y106" s="9" t="str">
        <f t="shared" si="95"/>
        <v>B</v>
      </c>
      <c r="Z106" s="4" t="str">
        <f t="shared" si="96"/>
        <v>T</v>
      </c>
      <c r="AA106" s="4" t="str">
        <f t="shared" si="97"/>
        <v>B</v>
      </c>
      <c r="AB106" s="4" t="str">
        <f t="shared" si="140"/>
        <v/>
      </c>
      <c r="AC106" s="4" t="str">
        <f t="shared" si="141"/>
        <v/>
      </c>
      <c r="AD106" s="4" t="str">
        <f t="shared" si="142"/>
        <v/>
      </c>
      <c r="AE106" s="1" t="str">
        <f t="shared" ref="AE106:AE137" si="146">IF(M105="","",IF(Y106="B",IF(M105="P",BH106,""),IF(M104="B",BH106,"")))</f>
        <v/>
      </c>
      <c r="AF106" s="1" t="str">
        <f t="shared" ref="AF106:AF137" si="147">IF(M105="","",IF(Y106="B",IF(M105="B",BH106,""),IF(M104="P",BH106,"")))</f>
        <v/>
      </c>
      <c r="AG106" s="1" t="str">
        <f t="shared" ref="AG106:AG137" si="148">IF(M105="","",IF(Z106="C",IF(M105="B",BJ106,""),IF(M104="B",BJ106,"")))</f>
        <v/>
      </c>
      <c r="AH106" s="1" t="str">
        <f t="shared" ref="AH106:AH137" si="149">IF(M105="","",IF(Z106="C",IF(M105="P",BJ106,""),IF(M104="P",BJ106,"")))</f>
        <v/>
      </c>
      <c r="AI106" s="1" t="str">
        <f t="shared" ref="AI106:AI137" si="150">IF(M105="","",IF(AND(AE106="L5",AH106="L5",AY106=""),"L0",AX106))</f>
        <v/>
      </c>
      <c r="AJ106" s="1" t="str">
        <f t="shared" ref="AJ106:AJ137" si="151">IF(M105="","",IF(AND(AF106="L5",AH106="L5",AX106=""),"L0",AY106))</f>
        <v/>
      </c>
      <c r="AK106" s="1">
        <f t="shared" si="132"/>
        <v>0</v>
      </c>
      <c r="AL106" s="1">
        <f t="shared" si="133"/>
        <v>0</v>
      </c>
      <c r="AM106" s="1" t="str">
        <f t="shared" si="145"/>
        <v/>
      </c>
      <c r="AN106" s="1">
        <f>IF(X106="",0,IFERROR(VLOOKUP(X101&amp;X102&amp;X103&amp;X104&amp;X105&amp;X106,BW:BX,2,FALSE),0))</f>
        <v>0</v>
      </c>
      <c r="AO106" s="1" t="str">
        <f t="shared" si="143"/>
        <v/>
      </c>
      <c r="AP106" s="1" t="str">
        <f t="shared" si="109"/>
        <v>N</v>
      </c>
      <c r="AQ106" s="1" t="str">
        <f t="shared" si="110"/>
        <v>N</v>
      </c>
      <c r="AR106" s="1" t="str">
        <f t="shared" si="111"/>
        <v>N</v>
      </c>
      <c r="AS106" s="1" t="str">
        <f t="shared" si="112"/>
        <v/>
      </c>
      <c r="AT106" s="15" t="str">
        <f t="shared" si="113"/>
        <v/>
      </c>
      <c r="AU106" s="1" t="str">
        <f t="shared" ref="AU106:AU137" si="152">IF(AU105="Y","N",IF(M105="","",IF(AND(K105&amp;K106="WW",OR(AO105&amp;AO106="SC",AO105&amp;AO106="CC")),"Y",IF(AND(K104&amp;K105&amp;K106="WLW",BJ106&lt;&gt;"B",OR(AO104&amp;AO105&amp;AO106="SCC",AO104&amp;AO105&amp;AO106="CCC")),"Y","N"))))</f>
        <v/>
      </c>
      <c r="AV106" s="1" t="str">
        <f t="shared" ref="AV106:AV137" si="153">IF(AV105="Y","N",IF(M105="","",IF(AND(R105&amp;R106="WW",OR(AO105&amp;AO106="SC",AO105&amp;AO106="CC")),"Y",IF(AND(R104&amp;R105&amp;R106="WLW",BL106&lt;&gt;"B",OR(AO104&amp;AO105&amp;AO106="SCC",AO104&amp;AO105&amp;AO106="CCC")),"Y","N"))))</f>
        <v/>
      </c>
      <c r="AW106" s="1" t="str">
        <f t="shared" si="116"/>
        <v/>
      </c>
      <c r="AX106" s="1" t="str">
        <f t="shared" si="117"/>
        <v/>
      </c>
      <c r="AY106" s="1" t="str">
        <f t="shared" si="118"/>
        <v/>
      </c>
      <c r="AZ106" s="1" t="str">
        <f>IF('Hedging Dashboard'!AH106="P",IF(AZ105="",1,AZ105+1),"")</f>
        <v/>
      </c>
      <c r="BA106" s="1" t="str">
        <f>IF('Hedging Dashboard'!AH106="B",IF(BA105="",1,BA105+1),"")</f>
        <v/>
      </c>
      <c r="BB106" s="1" t="str">
        <f t="shared" si="85"/>
        <v>00000</v>
      </c>
      <c r="BC106" s="1" t="str">
        <f t="shared" si="86"/>
        <v>00000</v>
      </c>
      <c r="BD106" s="1" t="str">
        <f t="shared" si="87"/>
        <v>000000</v>
      </c>
      <c r="BE106" s="1" t="str">
        <f t="shared" si="88"/>
        <v>000000</v>
      </c>
      <c r="BF106" s="1" t="str">
        <f t="shared" si="89"/>
        <v>B</v>
      </c>
      <c r="BG106" s="1" t="str">
        <f t="shared" si="119"/>
        <v/>
      </c>
      <c r="BH106" s="1">
        <f t="shared" si="134"/>
        <v>0</v>
      </c>
      <c r="BI106" s="1" t="str">
        <f t="shared" si="120"/>
        <v/>
      </c>
      <c r="BJ106" s="1">
        <f t="shared" si="135"/>
        <v>0</v>
      </c>
      <c r="BK106" s="1" t="str">
        <f t="shared" si="121"/>
        <v/>
      </c>
      <c r="BL106" s="1">
        <f t="shared" si="136"/>
        <v>0</v>
      </c>
      <c r="BM106" s="1" t="str">
        <f t="shared" si="137"/>
        <v>0</v>
      </c>
      <c r="BN106" s="1" t="str">
        <f t="shared" si="138"/>
        <v>0</v>
      </c>
      <c r="BO106" s="1" t="str">
        <f t="shared" si="139"/>
        <v>0</v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</row>
    <row r="107" spans="1:76" ht="15.75" thickBot="1">
      <c r="A107" s="1">
        <v>98</v>
      </c>
      <c r="B107" s="9" t="str">
        <f t="shared" si="98"/>
        <v/>
      </c>
      <c r="C107" s="93" t="str">
        <f t="shared" si="91"/>
        <v/>
      </c>
      <c r="D107" s="88" t="str">
        <f t="shared" si="122"/>
        <v/>
      </c>
      <c r="E107" s="89" t="str">
        <f t="shared" si="123"/>
        <v/>
      </c>
      <c r="F107" s="8" t="str">
        <f>IF(M107="","",IF(M107="P",IF(D107="","L","W"),IF(E107="","L","W")))</f>
        <v/>
      </c>
      <c r="H107" s="96" t="str">
        <f t="shared" si="92"/>
        <v/>
      </c>
      <c r="I107" s="88" t="str">
        <f t="shared" si="124"/>
        <v/>
      </c>
      <c r="J107" s="89" t="str">
        <f t="shared" si="125"/>
        <v/>
      </c>
      <c r="K107" s="8" t="str">
        <f t="shared" si="126"/>
        <v/>
      </c>
      <c r="L107" s="54"/>
      <c r="M107" s="17" t="str">
        <f>IF('Hedging Dashboard'!AH107="","",'Hedging Dashboard'!AH107)</f>
        <v/>
      </c>
      <c r="O107" s="9" t="str">
        <f t="shared" si="93"/>
        <v/>
      </c>
      <c r="P107" s="88" t="str">
        <f t="shared" si="127"/>
        <v/>
      </c>
      <c r="Q107" s="89" t="str">
        <f t="shared" si="128"/>
        <v/>
      </c>
      <c r="R107" s="4" t="str">
        <f t="shared" si="129"/>
        <v/>
      </c>
      <c r="S107" s="4" t="str">
        <f t="shared" si="130"/>
        <v/>
      </c>
      <c r="T107" s="112" t="str">
        <f t="shared" si="131"/>
        <v/>
      </c>
      <c r="U107" s="4" t="str">
        <f>IF(M107="","",IF(B107="NB",U106,IF(T107="",SUM($T$5:$T107)+S107,SUM($T$5:$T107))))</f>
        <v/>
      </c>
      <c r="V107" s="100" t="str">
        <f t="shared" si="144"/>
        <v/>
      </c>
      <c r="W107" s="74" t="e">
        <f t="shared" si="100"/>
        <v>#VALUE!</v>
      </c>
      <c r="X107" s="76" t="str">
        <f>IF(M107="","",IF(W107&gt;0,"W",IF(W107&lt;0,"L","")))</f>
        <v/>
      </c>
      <c r="Y107" s="9" t="str">
        <f t="shared" si="95"/>
        <v>B</v>
      </c>
      <c r="Z107" s="4" t="str">
        <f t="shared" si="96"/>
        <v>T</v>
      </c>
      <c r="AA107" s="4" t="str">
        <f t="shared" si="97"/>
        <v>B</v>
      </c>
      <c r="AB107" s="4" t="str">
        <f t="shared" si="140"/>
        <v/>
      </c>
      <c r="AC107" s="4" t="str">
        <f t="shared" si="141"/>
        <v/>
      </c>
      <c r="AD107" s="4" t="str">
        <f t="shared" si="142"/>
        <v/>
      </c>
      <c r="AE107" s="1" t="str">
        <f t="shared" si="146"/>
        <v/>
      </c>
      <c r="AF107" s="1" t="str">
        <f t="shared" si="147"/>
        <v/>
      </c>
      <c r="AG107" s="1" t="str">
        <f t="shared" si="148"/>
        <v/>
      </c>
      <c r="AH107" s="1" t="str">
        <f t="shared" si="149"/>
        <v/>
      </c>
      <c r="AI107" s="1" t="str">
        <f t="shared" si="150"/>
        <v/>
      </c>
      <c r="AJ107" s="1" t="str">
        <f t="shared" si="151"/>
        <v/>
      </c>
      <c r="AK107" s="1">
        <f t="shared" si="132"/>
        <v>0</v>
      </c>
      <c r="AL107" s="1">
        <f t="shared" si="133"/>
        <v>0</v>
      </c>
      <c r="AM107" s="1" t="str">
        <f t="shared" si="145"/>
        <v/>
      </c>
      <c r="AN107" s="1">
        <f>IF(X107="",0,IFERROR(VLOOKUP(X102&amp;X103&amp;X104&amp;X105&amp;X106&amp;X107,BW:BX,2,FALSE),0))</f>
        <v>0</v>
      </c>
      <c r="AO107" s="1" t="str">
        <f t="shared" si="143"/>
        <v/>
      </c>
      <c r="AP107" s="1" t="str">
        <f t="shared" si="109"/>
        <v>N</v>
      </c>
      <c r="AQ107" s="1" t="str">
        <f t="shared" si="110"/>
        <v>N</v>
      </c>
      <c r="AR107" s="1" t="str">
        <f t="shared" si="111"/>
        <v>N</v>
      </c>
      <c r="AS107" s="1" t="str">
        <f t="shared" si="112"/>
        <v/>
      </c>
      <c r="AT107" s="15" t="str">
        <f t="shared" si="113"/>
        <v/>
      </c>
      <c r="AU107" s="1" t="str">
        <f t="shared" si="152"/>
        <v/>
      </c>
      <c r="AV107" s="1" t="str">
        <f t="shared" si="153"/>
        <v/>
      </c>
      <c r="AW107" s="1" t="str">
        <f t="shared" si="116"/>
        <v/>
      </c>
      <c r="AX107" s="1" t="str">
        <f t="shared" si="117"/>
        <v/>
      </c>
      <c r="AY107" s="1" t="str">
        <f t="shared" si="118"/>
        <v/>
      </c>
      <c r="AZ107" s="1" t="str">
        <f>IF('Hedging Dashboard'!AH107="P",IF(AZ106="",1,AZ106+1),"")</f>
        <v/>
      </c>
      <c r="BA107" s="1" t="str">
        <f>IF('Hedging Dashboard'!AH107="B",IF(BA106="",1,BA106+1),"")</f>
        <v/>
      </c>
      <c r="BB107" s="1" t="str">
        <f t="shared" si="85"/>
        <v>00000</v>
      </c>
      <c r="BC107" s="1" t="str">
        <f t="shared" si="86"/>
        <v>00000</v>
      </c>
      <c r="BD107" s="1" t="str">
        <f t="shared" si="87"/>
        <v>000000</v>
      </c>
      <c r="BE107" s="1" t="str">
        <f t="shared" si="88"/>
        <v>000000</v>
      </c>
      <c r="BF107" s="1" t="str">
        <f t="shared" si="89"/>
        <v>B</v>
      </c>
      <c r="BG107" s="1" t="str">
        <f t="shared" si="119"/>
        <v/>
      </c>
      <c r="BH107" s="1">
        <f t="shared" si="134"/>
        <v>0</v>
      </c>
      <c r="BI107" s="1" t="str">
        <f t="shared" si="120"/>
        <v/>
      </c>
      <c r="BJ107" s="1">
        <f t="shared" si="135"/>
        <v>0</v>
      </c>
      <c r="BK107" s="1" t="str">
        <f t="shared" si="121"/>
        <v/>
      </c>
      <c r="BL107" s="1">
        <f t="shared" si="136"/>
        <v>0</v>
      </c>
      <c r="BM107" s="1" t="str">
        <f t="shared" si="137"/>
        <v>0</v>
      </c>
      <c r="BN107" s="1" t="str">
        <f t="shared" si="138"/>
        <v>0</v>
      </c>
      <c r="BO107" s="1" t="str">
        <f t="shared" si="139"/>
        <v>0</v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</row>
    <row r="108" spans="1:76" ht="15.75" thickBot="1">
      <c r="A108" s="1">
        <v>99</v>
      </c>
      <c r="B108" s="9" t="str">
        <f t="shared" si="98"/>
        <v/>
      </c>
      <c r="C108" s="93" t="str">
        <f t="shared" si="91"/>
        <v/>
      </c>
      <c r="D108" s="88" t="str">
        <f t="shared" si="122"/>
        <v/>
      </c>
      <c r="E108" s="89" t="str">
        <f t="shared" si="123"/>
        <v/>
      </c>
      <c r="F108" s="8" t="str">
        <f>IF(M108="","",IF(M108="P",IF(D108="","L","W"),IF(E108="","L","W")))</f>
        <v/>
      </c>
      <c r="H108" s="96" t="str">
        <f t="shared" si="92"/>
        <v/>
      </c>
      <c r="I108" s="88" t="str">
        <f t="shared" si="124"/>
        <v/>
      </c>
      <c r="J108" s="89" t="str">
        <f t="shared" si="125"/>
        <v/>
      </c>
      <c r="K108" s="8" t="str">
        <f t="shared" si="126"/>
        <v/>
      </c>
      <c r="L108" s="54"/>
      <c r="M108" s="17" t="str">
        <f>IF('Hedging Dashboard'!AH108="","",'Hedging Dashboard'!AH108)</f>
        <v/>
      </c>
      <c r="O108" s="9" t="str">
        <f t="shared" si="93"/>
        <v/>
      </c>
      <c r="P108" s="88" t="str">
        <f t="shared" si="127"/>
        <v/>
      </c>
      <c r="Q108" s="89" t="str">
        <f t="shared" si="128"/>
        <v/>
      </c>
      <c r="R108" s="4" t="str">
        <f t="shared" si="129"/>
        <v/>
      </c>
      <c r="S108" s="4" t="str">
        <f t="shared" si="130"/>
        <v/>
      </c>
      <c r="T108" s="112" t="str">
        <f t="shared" si="131"/>
        <v/>
      </c>
      <c r="U108" s="4" t="str">
        <f>IF(M108="","",IF(B108="NB",U107,IF(T108="",SUM($T$5:$T108)+S108,SUM($T$5:$T108))))</f>
        <v/>
      </c>
      <c r="V108" s="100" t="str">
        <f t="shared" si="144"/>
        <v/>
      </c>
      <c r="W108" s="74" t="e">
        <f t="shared" si="100"/>
        <v>#VALUE!</v>
      </c>
      <c r="X108" s="76" t="str">
        <f>IF(M108="","",IF(W108&gt;0,"W",IF(W108&lt;0,"L","")))</f>
        <v/>
      </c>
      <c r="Y108" s="9" t="str">
        <f t="shared" si="95"/>
        <v>B</v>
      </c>
      <c r="Z108" s="4" t="str">
        <f t="shared" si="96"/>
        <v>T</v>
      </c>
      <c r="AA108" s="4" t="str">
        <f t="shared" si="97"/>
        <v>B</v>
      </c>
      <c r="AB108" s="4" t="str">
        <f t="shared" si="140"/>
        <v/>
      </c>
      <c r="AC108" s="4" t="str">
        <f t="shared" si="141"/>
        <v/>
      </c>
      <c r="AD108" s="4" t="str">
        <f t="shared" si="142"/>
        <v/>
      </c>
      <c r="AE108" s="1" t="str">
        <f t="shared" si="146"/>
        <v/>
      </c>
      <c r="AF108" s="1" t="str">
        <f t="shared" si="147"/>
        <v/>
      </c>
      <c r="AG108" s="1" t="str">
        <f t="shared" si="148"/>
        <v/>
      </c>
      <c r="AH108" s="1" t="str">
        <f t="shared" si="149"/>
        <v/>
      </c>
      <c r="AI108" s="1" t="str">
        <f t="shared" si="150"/>
        <v/>
      </c>
      <c r="AJ108" s="1" t="str">
        <f t="shared" si="151"/>
        <v/>
      </c>
      <c r="AK108" s="1">
        <f t="shared" si="132"/>
        <v>0</v>
      </c>
      <c r="AL108" s="1">
        <f t="shared" si="133"/>
        <v>0</v>
      </c>
      <c r="AM108" s="1" t="str">
        <f t="shared" si="145"/>
        <v/>
      </c>
      <c r="AN108" s="1">
        <f>IF(X108="",0,IFERROR(VLOOKUP(X103&amp;X104&amp;X105&amp;X106&amp;X107&amp;X108,BW:BX,2,FALSE),0))</f>
        <v>0</v>
      </c>
      <c r="AO108" s="1" t="str">
        <f t="shared" si="143"/>
        <v/>
      </c>
      <c r="AP108" s="1" t="str">
        <f t="shared" si="109"/>
        <v>N</v>
      </c>
      <c r="AQ108" s="1" t="str">
        <f t="shared" si="110"/>
        <v>N</v>
      </c>
      <c r="AR108" s="1" t="str">
        <f t="shared" si="111"/>
        <v>N</v>
      </c>
      <c r="AS108" s="1" t="str">
        <f t="shared" si="112"/>
        <v/>
      </c>
      <c r="AT108" s="15" t="str">
        <f t="shared" si="113"/>
        <v/>
      </c>
      <c r="AU108" s="1" t="str">
        <f t="shared" si="152"/>
        <v/>
      </c>
      <c r="AV108" s="1" t="str">
        <f t="shared" si="153"/>
        <v/>
      </c>
      <c r="AW108" s="1" t="str">
        <f t="shared" si="116"/>
        <v/>
      </c>
      <c r="AX108" s="1" t="str">
        <f t="shared" si="117"/>
        <v/>
      </c>
      <c r="AY108" s="1" t="str">
        <f t="shared" si="118"/>
        <v/>
      </c>
      <c r="AZ108" s="1" t="str">
        <f>IF('Hedging Dashboard'!AH108="P",IF(AZ107="",1,AZ107+1),"")</f>
        <v/>
      </c>
      <c r="BA108" s="1" t="str">
        <f>IF('Hedging Dashboard'!AH108="B",IF(BA107="",1,BA107+1),"")</f>
        <v/>
      </c>
      <c r="BB108" s="1" t="str">
        <f t="shared" si="85"/>
        <v>00000</v>
      </c>
      <c r="BC108" s="1" t="str">
        <f t="shared" si="86"/>
        <v>00000</v>
      </c>
      <c r="BD108" s="1" t="str">
        <f t="shared" si="87"/>
        <v>000000</v>
      </c>
      <c r="BE108" s="1" t="str">
        <f t="shared" si="88"/>
        <v>000000</v>
      </c>
      <c r="BF108" s="1" t="str">
        <f t="shared" si="89"/>
        <v>B</v>
      </c>
      <c r="BG108" s="1" t="str">
        <f t="shared" si="119"/>
        <v/>
      </c>
      <c r="BH108" s="1">
        <f t="shared" si="134"/>
        <v>0</v>
      </c>
      <c r="BI108" s="1" t="str">
        <f t="shared" si="120"/>
        <v/>
      </c>
      <c r="BJ108" s="1">
        <f t="shared" si="135"/>
        <v>0</v>
      </c>
      <c r="BK108" s="1" t="str">
        <f t="shared" si="121"/>
        <v/>
      </c>
      <c r="BL108" s="1">
        <f t="shared" si="136"/>
        <v>0</v>
      </c>
      <c r="BM108" s="1" t="str">
        <f t="shared" si="137"/>
        <v>0</v>
      </c>
      <c r="BN108" s="1" t="str">
        <f t="shared" si="138"/>
        <v>0</v>
      </c>
      <c r="BO108" s="1" t="str">
        <f t="shared" si="139"/>
        <v>0</v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3</v>
      </c>
    </row>
    <row r="109" spans="1:76" ht="15.75" thickBot="1">
      <c r="A109" s="1">
        <v>100</v>
      </c>
      <c r="B109" s="77" t="str">
        <f t="shared" si="98"/>
        <v/>
      </c>
      <c r="C109" s="94" t="str">
        <f t="shared" si="91"/>
        <v/>
      </c>
      <c r="D109" s="90" t="str">
        <f t="shared" si="122"/>
        <v/>
      </c>
      <c r="E109" s="91" t="str">
        <f t="shared" si="123"/>
        <v/>
      </c>
      <c r="F109" s="10" t="str">
        <f>IF(M109="","",IF(M109="P",IF(D109="","L","W"),IF(E109="","L","W")))</f>
        <v/>
      </c>
      <c r="H109" s="97" t="str">
        <f t="shared" si="92"/>
        <v/>
      </c>
      <c r="I109" s="90" t="str">
        <f t="shared" si="124"/>
        <v/>
      </c>
      <c r="J109" s="91" t="str">
        <f t="shared" si="125"/>
        <v/>
      </c>
      <c r="K109" s="10" t="str">
        <f t="shared" si="126"/>
        <v/>
      </c>
      <c r="L109" s="54"/>
      <c r="M109" s="18" t="str">
        <f>IF('Hedging Dashboard'!AH109="","",'Hedging Dashboard'!AH109)</f>
        <v/>
      </c>
      <c r="O109" s="77" t="str">
        <f t="shared" si="93"/>
        <v/>
      </c>
      <c r="P109" s="90" t="str">
        <f t="shared" si="127"/>
        <v/>
      </c>
      <c r="Q109" s="91" t="str">
        <f t="shared" si="128"/>
        <v/>
      </c>
      <c r="R109" s="5" t="str">
        <f t="shared" si="129"/>
        <v/>
      </c>
      <c r="S109" s="5" t="str">
        <f t="shared" si="130"/>
        <v/>
      </c>
      <c r="T109" s="113" t="str">
        <f t="shared" si="131"/>
        <v/>
      </c>
      <c r="U109" s="5" t="str">
        <f>IF(M109="","",IF(B109="NB",U108,IF(T109="",SUM($T$5:$T109)+S109,SUM($T$5:$T109))))</f>
        <v/>
      </c>
      <c r="V109" s="101" t="str">
        <f t="shared" si="144"/>
        <v/>
      </c>
      <c r="W109" s="74" t="e">
        <f t="shared" si="100"/>
        <v>#VALUE!</v>
      </c>
      <c r="X109" s="76" t="str">
        <f>IF(M109="","",IF(W109&gt;0,"W",IF(W109&lt;0,"L","")))</f>
        <v/>
      </c>
      <c r="Y109" s="9" t="str">
        <f t="shared" si="95"/>
        <v>B</v>
      </c>
      <c r="Z109" s="4" t="str">
        <f t="shared" si="96"/>
        <v>T</v>
      </c>
      <c r="AA109" s="4" t="str">
        <f t="shared" si="97"/>
        <v>B</v>
      </c>
      <c r="AB109" s="4" t="str">
        <f t="shared" si="140"/>
        <v/>
      </c>
      <c r="AC109" s="4" t="str">
        <f t="shared" si="141"/>
        <v/>
      </c>
      <c r="AD109" s="4" t="str">
        <f t="shared" si="142"/>
        <v/>
      </c>
      <c r="AE109" s="1" t="str">
        <f t="shared" si="146"/>
        <v/>
      </c>
      <c r="AF109" s="1" t="str">
        <f t="shared" si="147"/>
        <v/>
      </c>
      <c r="AG109" s="1" t="str">
        <f t="shared" si="148"/>
        <v/>
      </c>
      <c r="AH109" s="1" t="str">
        <f t="shared" si="149"/>
        <v/>
      </c>
      <c r="AI109" s="1" t="str">
        <f t="shared" si="150"/>
        <v/>
      </c>
      <c r="AJ109" s="1" t="str">
        <f t="shared" si="151"/>
        <v/>
      </c>
      <c r="AK109" s="1">
        <f t="shared" si="132"/>
        <v>0</v>
      </c>
      <c r="AL109" s="1">
        <f t="shared" si="133"/>
        <v>0</v>
      </c>
      <c r="AM109" s="1" t="str">
        <f t="shared" si="145"/>
        <v/>
      </c>
      <c r="AN109" s="1">
        <f>IF(X109="",0,IFERROR(VLOOKUP(X104&amp;X105&amp;X106&amp;X107&amp;X108&amp;X109,BW:BX,2,FALSE),0))</f>
        <v>0</v>
      </c>
      <c r="AO109" s="1" t="str">
        <f t="shared" si="143"/>
        <v/>
      </c>
      <c r="AP109" s="1" t="str">
        <f t="shared" si="109"/>
        <v>N</v>
      </c>
      <c r="AQ109" s="1" t="str">
        <f t="shared" si="110"/>
        <v>N</v>
      </c>
      <c r="AR109" s="1" t="str">
        <f t="shared" si="111"/>
        <v>N</v>
      </c>
      <c r="AS109" s="1" t="str">
        <f t="shared" si="112"/>
        <v/>
      </c>
      <c r="AT109" s="15" t="str">
        <f t="shared" si="113"/>
        <v/>
      </c>
      <c r="AU109" s="1" t="str">
        <f t="shared" si="152"/>
        <v/>
      </c>
      <c r="AV109" s="1" t="str">
        <f t="shared" si="153"/>
        <v/>
      </c>
      <c r="AW109" s="1" t="str">
        <f t="shared" si="116"/>
        <v/>
      </c>
      <c r="AX109" s="1" t="str">
        <f t="shared" si="117"/>
        <v/>
      </c>
      <c r="AY109" s="1" t="str">
        <f t="shared" si="118"/>
        <v/>
      </c>
      <c r="AZ109" s="1" t="str">
        <f>IF('Hedging Dashboard'!AH109="P",IF(AZ108="",1,AZ108+1),"")</f>
        <v/>
      </c>
      <c r="BA109" s="1" t="str">
        <f>IF('Hedging Dashboard'!AH109="B",IF(BA108="",1,BA108+1),"")</f>
        <v/>
      </c>
      <c r="BB109" s="1" t="str">
        <f t="shared" si="85"/>
        <v>00000</v>
      </c>
      <c r="BC109" s="1" t="str">
        <f t="shared" si="86"/>
        <v>00000</v>
      </c>
      <c r="BD109" s="1" t="str">
        <f t="shared" si="87"/>
        <v>000000</v>
      </c>
      <c r="BE109" s="1" t="str">
        <f t="shared" si="88"/>
        <v>000000</v>
      </c>
      <c r="BF109" s="1" t="str">
        <f t="shared" si="89"/>
        <v>B</v>
      </c>
      <c r="BG109" s="1" t="str">
        <f t="shared" si="119"/>
        <v/>
      </c>
      <c r="BH109" s="1">
        <f t="shared" si="134"/>
        <v>0</v>
      </c>
      <c r="BI109" s="1" t="str">
        <f t="shared" si="120"/>
        <v/>
      </c>
      <c r="BJ109" s="1">
        <f t="shared" si="135"/>
        <v>0</v>
      </c>
      <c r="BK109" s="1" t="str">
        <f t="shared" si="121"/>
        <v/>
      </c>
      <c r="BL109" s="1">
        <f t="shared" si="136"/>
        <v>0</v>
      </c>
      <c r="BM109" s="1" t="str">
        <f t="shared" si="137"/>
        <v>0</v>
      </c>
      <c r="BN109" s="1" t="str">
        <f t="shared" si="138"/>
        <v>0</v>
      </c>
      <c r="BO109" s="1" t="str">
        <f t="shared" si="139"/>
        <v>0</v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-3</v>
      </c>
    </row>
    <row r="110" spans="1:76" ht="27" thickBot="1">
      <c r="A110" s="198" t="s">
        <v>156</v>
      </c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200"/>
      <c r="W110" s="48"/>
      <c r="Y110" s="72"/>
      <c r="Z110" s="72"/>
      <c r="AA110" s="72"/>
      <c r="AB110" s="4" t="str">
        <f t="shared" si="140"/>
        <v/>
      </c>
      <c r="AC110" s="4" t="str">
        <f t="shared" si="141"/>
        <v/>
      </c>
      <c r="AD110" s="4" t="str">
        <f t="shared" si="142"/>
        <v/>
      </c>
      <c r="AE110" s="1" t="str">
        <f t="shared" si="146"/>
        <v/>
      </c>
      <c r="AF110" s="1" t="str">
        <f t="shared" si="147"/>
        <v/>
      </c>
      <c r="AG110" s="1" t="str">
        <f t="shared" si="148"/>
        <v/>
      </c>
      <c r="AH110" s="1" t="str">
        <f t="shared" si="149"/>
        <v/>
      </c>
      <c r="AI110" s="1" t="str">
        <f t="shared" si="150"/>
        <v/>
      </c>
      <c r="AJ110" s="1" t="str">
        <f t="shared" si="151"/>
        <v/>
      </c>
      <c r="AK110" s="1">
        <f t="shared" si="132"/>
        <v>0</v>
      </c>
      <c r="AL110" s="1">
        <f t="shared" si="133"/>
        <v>0</v>
      </c>
      <c r="AP110" s="1" t="str">
        <f t="shared" si="109"/>
        <v>N</v>
      </c>
      <c r="AQ110" s="1" t="str">
        <f t="shared" si="110"/>
        <v>N</v>
      </c>
      <c r="AR110" s="1" t="str">
        <f t="shared" si="111"/>
        <v>N</v>
      </c>
      <c r="AT110" s="15" t="str">
        <f t="shared" si="113"/>
        <v/>
      </c>
      <c r="AU110" s="1" t="str">
        <f t="shared" si="152"/>
        <v/>
      </c>
      <c r="AV110" s="1" t="str">
        <f t="shared" si="153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</row>
    <row r="111" spans="1:76" ht="15.75" thickBot="1">
      <c r="A111" s="188" t="s">
        <v>158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90"/>
      <c r="AB111" s="4">
        <f t="shared" si="140"/>
        <v>0</v>
      </c>
      <c r="AC111" s="4">
        <f t="shared" si="141"/>
        <v>0</v>
      </c>
      <c r="AD111" s="4">
        <f t="shared" si="142"/>
        <v>0</v>
      </c>
      <c r="AE111" s="1" t="str">
        <f t="shared" si="146"/>
        <v/>
      </c>
      <c r="AF111" s="1" t="str">
        <f t="shared" si="147"/>
        <v/>
      </c>
      <c r="AG111" s="1" t="str">
        <f t="shared" si="148"/>
        <v/>
      </c>
      <c r="AH111" s="1" t="str">
        <f t="shared" si="149"/>
        <v/>
      </c>
      <c r="AI111" s="1" t="str">
        <f t="shared" si="150"/>
        <v/>
      </c>
      <c r="AJ111" s="1" t="str">
        <f t="shared" si="151"/>
        <v/>
      </c>
      <c r="AK111" s="1">
        <f t="shared" si="132"/>
        <v>0</v>
      </c>
      <c r="AL111" s="1">
        <f t="shared" si="133"/>
        <v>0</v>
      </c>
      <c r="AP111" s="1" t="str">
        <f t="shared" si="109"/>
        <v>N</v>
      </c>
      <c r="AQ111" s="1" t="str">
        <f t="shared" si="110"/>
        <v>N</v>
      </c>
      <c r="AR111" s="1" t="str">
        <f t="shared" si="111"/>
        <v>N</v>
      </c>
      <c r="AT111" s="15" t="str">
        <f t="shared" si="113"/>
        <v/>
      </c>
      <c r="AU111" s="1" t="str">
        <f t="shared" si="152"/>
        <v/>
      </c>
      <c r="AV111" s="1" t="str">
        <f t="shared" si="153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</row>
    <row r="112" spans="1:76" ht="15.75" thickBot="1">
      <c r="A112" s="183" t="s">
        <v>159</v>
      </c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>
        <f>COUNTIF(M5:M109,"P")</f>
        <v>8</v>
      </c>
      <c r="P112" s="178"/>
      <c r="Q112" s="178"/>
      <c r="R112" s="178"/>
      <c r="S112" s="178"/>
      <c r="T112" s="178"/>
      <c r="U112" s="178"/>
      <c r="V112" s="179"/>
      <c r="AB112" s="4">
        <f t="shared" si="140"/>
        <v>0</v>
      </c>
      <c r="AC112" s="4">
        <f t="shared" si="141"/>
        <v>0</v>
      </c>
      <c r="AD112" s="4">
        <f t="shared" si="142"/>
        <v>0</v>
      </c>
      <c r="AE112" s="1" t="str">
        <f t="shared" si="146"/>
        <v/>
      </c>
      <c r="AF112" s="1" t="str">
        <f t="shared" si="147"/>
        <v/>
      </c>
      <c r="AG112" s="1" t="str">
        <f t="shared" si="148"/>
        <v/>
      </c>
      <c r="AH112" s="1" t="str">
        <f t="shared" si="149"/>
        <v/>
      </c>
      <c r="AI112" s="1" t="str">
        <f t="shared" si="150"/>
        <v/>
      </c>
      <c r="AJ112" s="1" t="str">
        <f t="shared" si="151"/>
        <v/>
      </c>
      <c r="AK112" s="1">
        <f t="shared" si="132"/>
        <v>0</v>
      </c>
      <c r="AL112" s="1">
        <f t="shared" si="133"/>
        <v>0</v>
      </c>
      <c r="AP112" s="1" t="str">
        <f t="shared" si="109"/>
        <v>N</v>
      </c>
      <c r="AQ112" s="1" t="str">
        <f t="shared" si="110"/>
        <v>N</v>
      </c>
      <c r="AR112" s="1" t="str">
        <f t="shared" si="111"/>
        <v>N</v>
      </c>
      <c r="AT112" s="15" t="str">
        <f t="shared" si="113"/>
        <v/>
      </c>
      <c r="AU112" s="1" t="str">
        <f t="shared" si="152"/>
        <v/>
      </c>
      <c r="AV112" s="1" t="str">
        <f t="shared" si="153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6</v>
      </c>
    </row>
    <row r="113" spans="1:76">
      <c r="A113" s="183" t="s">
        <v>160</v>
      </c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>
        <f>COUNTIF(M5:M109,"B")</f>
        <v>8</v>
      </c>
      <c r="P113" s="178"/>
      <c r="Q113" s="178"/>
      <c r="R113" s="178"/>
      <c r="S113" s="178"/>
      <c r="T113" s="178"/>
      <c r="U113" s="178"/>
      <c r="V113" s="179"/>
      <c r="AB113" s="4">
        <f t="shared" si="140"/>
        <v>0</v>
      </c>
      <c r="AC113" s="4">
        <f t="shared" si="141"/>
        <v>0</v>
      </c>
      <c r="AD113" s="4">
        <f t="shared" si="142"/>
        <v>0</v>
      </c>
      <c r="AE113" s="1" t="str">
        <f t="shared" si="146"/>
        <v/>
      </c>
      <c r="AF113" s="1" t="str">
        <f t="shared" si="147"/>
        <v/>
      </c>
      <c r="AG113" s="1" t="str">
        <f t="shared" si="148"/>
        <v/>
      </c>
      <c r="AH113" s="1" t="str">
        <f t="shared" si="149"/>
        <v/>
      </c>
      <c r="AI113" s="1" t="str">
        <f t="shared" si="150"/>
        <v/>
      </c>
      <c r="AJ113" s="1" t="str">
        <f t="shared" si="151"/>
        <v/>
      </c>
      <c r="AK113" s="1">
        <f t="shared" si="132"/>
        <v>0</v>
      </c>
      <c r="AL113" s="1">
        <f t="shared" si="133"/>
        <v>0</v>
      </c>
      <c r="AP113" s="1" t="str">
        <f t="shared" si="109"/>
        <v>N</v>
      </c>
      <c r="AQ113" s="1" t="str">
        <f t="shared" si="110"/>
        <v>N</v>
      </c>
      <c r="AR113" s="1" t="str">
        <f t="shared" si="111"/>
        <v>N</v>
      </c>
      <c r="AT113" s="15" t="str">
        <f t="shared" si="113"/>
        <v/>
      </c>
      <c r="AU113" s="1" t="str">
        <f t="shared" si="152"/>
        <v/>
      </c>
      <c r="AV113" s="1" t="str">
        <f t="shared" si="153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-6</v>
      </c>
    </row>
    <row r="114" spans="1:76">
      <c r="A114" s="182" t="s">
        <v>161</v>
      </c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 cm="1">
        <f t="array" ref="O114">LOOKUP(2,1/(U10:U109&lt;&gt;""),U10:U109)</f>
        <v>-22</v>
      </c>
      <c r="P114" s="180"/>
      <c r="Q114" s="180"/>
      <c r="R114" s="180"/>
      <c r="S114" s="180"/>
      <c r="T114" s="180"/>
      <c r="U114" s="180"/>
      <c r="V114" s="181"/>
      <c r="AB114" s="4">
        <f t="shared" si="140"/>
        <v>0</v>
      </c>
      <c r="AC114" s="4">
        <f t="shared" si="141"/>
        <v>0</v>
      </c>
      <c r="AD114" s="4">
        <f t="shared" si="142"/>
        <v>0</v>
      </c>
      <c r="AE114" s="1" t="str">
        <f t="shared" si="146"/>
        <v/>
      </c>
      <c r="AF114" s="1" t="str">
        <f t="shared" si="147"/>
        <v/>
      </c>
      <c r="AG114" s="1" t="str">
        <f t="shared" si="148"/>
        <v/>
      </c>
      <c r="AH114" s="1" t="str">
        <f t="shared" si="149"/>
        <v/>
      </c>
      <c r="AI114" s="1" t="str">
        <f t="shared" si="150"/>
        <v/>
      </c>
      <c r="AJ114" s="1" t="str">
        <f t="shared" si="151"/>
        <v/>
      </c>
      <c r="AK114" s="1">
        <f t="shared" si="132"/>
        <v>0</v>
      </c>
      <c r="AL114" s="1">
        <f t="shared" si="133"/>
        <v>0</v>
      </c>
      <c r="AP114" s="1" t="str">
        <f t="shared" si="109"/>
        <v>N</v>
      </c>
      <c r="AQ114" s="1" t="str">
        <f t="shared" si="110"/>
        <v>N</v>
      </c>
      <c r="AR114" s="1" t="str">
        <f t="shared" si="111"/>
        <v>N</v>
      </c>
      <c r="AT114" s="15" t="str">
        <f t="shared" si="113"/>
        <v/>
      </c>
      <c r="AU114" s="1" t="str">
        <f t="shared" si="152"/>
        <v/>
      </c>
      <c r="AV114" s="1" t="str">
        <f t="shared" si="153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</row>
    <row r="115" spans="1:76">
      <c r="A115" s="182" t="s">
        <v>162</v>
      </c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>
        <f>COUNTIF(X5:X109,"W")</f>
        <v>2</v>
      </c>
      <c r="P115" s="180"/>
      <c r="Q115" s="180"/>
      <c r="R115" s="180"/>
      <c r="S115" s="180"/>
      <c r="T115" s="180"/>
      <c r="U115" s="180"/>
      <c r="V115" s="181"/>
      <c r="AB115" s="4">
        <f t="shared" si="140"/>
        <v>0</v>
      </c>
      <c r="AC115" s="4">
        <f t="shared" si="141"/>
        <v>0</v>
      </c>
      <c r="AD115" s="4">
        <f t="shared" si="142"/>
        <v>0</v>
      </c>
      <c r="AE115" s="1" t="str">
        <f t="shared" si="146"/>
        <v/>
      </c>
      <c r="AF115" s="1" t="str">
        <f t="shared" si="147"/>
        <v/>
      </c>
      <c r="AG115" s="1" t="str">
        <f t="shared" si="148"/>
        <v/>
      </c>
      <c r="AH115" s="1" t="str">
        <f t="shared" si="149"/>
        <v/>
      </c>
      <c r="AI115" s="1" t="str">
        <f t="shared" si="150"/>
        <v/>
      </c>
      <c r="AJ115" s="1" t="str">
        <f t="shared" si="151"/>
        <v/>
      </c>
      <c r="AK115" s="1">
        <f t="shared" si="132"/>
        <v>0</v>
      </c>
      <c r="AL115" s="1">
        <f t="shared" si="133"/>
        <v>0</v>
      </c>
      <c r="AP115" s="1" t="str">
        <f t="shared" si="109"/>
        <v>N</v>
      </c>
      <c r="AQ115" s="1" t="str">
        <f t="shared" si="110"/>
        <v>N</v>
      </c>
      <c r="AR115" s="1" t="str">
        <f t="shared" si="111"/>
        <v>N</v>
      </c>
      <c r="AT115" s="15" t="str">
        <f t="shared" si="113"/>
        <v/>
      </c>
      <c r="AU115" s="1" t="str">
        <f t="shared" si="152"/>
        <v/>
      </c>
      <c r="AV115" s="1" t="str">
        <f t="shared" si="153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</row>
    <row r="116" spans="1:76">
      <c r="A116" s="182" t="s">
        <v>163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>
        <f>COUNTIF(X5:X109,"L")</f>
        <v>9</v>
      </c>
      <c r="P116" s="180"/>
      <c r="Q116" s="180"/>
      <c r="R116" s="180"/>
      <c r="S116" s="180"/>
      <c r="T116" s="180"/>
      <c r="U116" s="180"/>
      <c r="V116" s="181"/>
      <c r="AB116" s="4">
        <f t="shared" si="140"/>
        <v>0</v>
      </c>
      <c r="AC116" s="4">
        <f t="shared" si="141"/>
        <v>0</v>
      </c>
      <c r="AD116" s="4">
        <f t="shared" si="142"/>
        <v>0</v>
      </c>
      <c r="AE116" s="1" t="str">
        <f t="shared" si="146"/>
        <v/>
      </c>
      <c r="AF116" s="1" t="str">
        <f t="shared" si="147"/>
        <v/>
      </c>
      <c r="AG116" s="1" t="str">
        <f t="shared" si="148"/>
        <v/>
      </c>
      <c r="AH116" s="1" t="str">
        <f t="shared" si="149"/>
        <v/>
      </c>
      <c r="AI116" s="1" t="str">
        <f t="shared" si="150"/>
        <v/>
      </c>
      <c r="AJ116" s="1" t="str">
        <f t="shared" si="151"/>
        <v/>
      </c>
      <c r="AK116" s="1">
        <f t="shared" si="132"/>
        <v>0</v>
      </c>
      <c r="AL116" s="1">
        <f t="shared" si="133"/>
        <v>0</v>
      </c>
      <c r="AP116" s="1" t="str">
        <f t="shared" si="109"/>
        <v>N</v>
      </c>
      <c r="AQ116" s="1" t="str">
        <f t="shared" si="110"/>
        <v>N</v>
      </c>
      <c r="AR116" s="1" t="str">
        <f t="shared" si="111"/>
        <v>N</v>
      </c>
      <c r="AT116" s="15" t="str">
        <f t="shared" si="113"/>
        <v/>
      </c>
      <c r="AU116" s="1" t="str">
        <f t="shared" si="152"/>
        <v/>
      </c>
      <c r="AV116" s="1" t="str">
        <f t="shared" si="153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3</v>
      </c>
    </row>
    <row r="117" spans="1:76">
      <c r="A117" s="182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1"/>
      <c r="AE117" s="1" t="str">
        <f t="shared" si="146"/>
        <v/>
      </c>
      <c r="AF117" s="1" t="str">
        <f t="shared" si="147"/>
        <v/>
      </c>
      <c r="AG117" s="1" t="str">
        <f t="shared" si="148"/>
        <v/>
      </c>
      <c r="AH117" s="1" t="str">
        <f t="shared" si="149"/>
        <v/>
      </c>
      <c r="AI117" s="1" t="str">
        <f t="shared" si="150"/>
        <v/>
      </c>
      <c r="AJ117" s="1" t="str">
        <f t="shared" si="151"/>
        <v/>
      </c>
      <c r="AK117" s="1">
        <f t="shared" si="132"/>
        <v>0</v>
      </c>
      <c r="AL117" s="1">
        <f t="shared" si="133"/>
        <v>0</v>
      </c>
      <c r="AP117" s="1" t="str">
        <f t="shared" si="109"/>
        <v>N</v>
      </c>
      <c r="AQ117" s="1" t="str">
        <f t="shared" si="110"/>
        <v>N</v>
      </c>
      <c r="AR117" s="1" t="str">
        <f t="shared" si="111"/>
        <v>N</v>
      </c>
      <c r="AT117" s="15" t="str">
        <f t="shared" si="113"/>
        <v/>
      </c>
      <c r="AU117" s="1" t="str">
        <f t="shared" si="152"/>
        <v/>
      </c>
      <c r="AV117" s="1" t="str">
        <f t="shared" si="153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-3</v>
      </c>
    </row>
    <row r="118" spans="1:76">
      <c r="A118" s="182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1"/>
      <c r="AE118" s="1" t="str">
        <f t="shared" si="146"/>
        <v/>
      </c>
      <c r="AF118" s="1" t="str">
        <f t="shared" si="147"/>
        <v/>
      </c>
      <c r="AG118" s="1" t="str">
        <f t="shared" si="148"/>
        <v/>
      </c>
      <c r="AH118" s="1" t="str">
        <f t="shared" si="149"/>
        <v/>
      </c>
      <c r="AI118" s="1" t="str">
        <f t="shared" si="150"/>
        <v/>
      </c>
      <c r="AJ118" s="1" t="str">
        <f t="shared" si="151"/>
        <v/>
      </c>
      <c r="AK118" s="1">
        <f t="shared" si="132"/>
        <v>0</v>
      </c>
      <c r="AL118" s="1">
        <f t="shared" si="133"/>
        <v>0</v>
      </c>
      <c r="AP118" s="1" t="str">
        <f t="shared" si="109"/>
        <v>N</v>
      </c>
      <c r="AQ118" s="1" t="str">
        <f t="shared" si="110"/>
        <v>N</v>
      </c>
      <c r="AR118" s="1" t="str">
        <f t="shared" si="111"/>
        <v>N</v>
      </c>
      <c r="AT118" s="15" t="str">
        <f t="shared" si="113"/>
        <v/>
      </c>
      <c r="AU118" s="1" t="str">
        <f t="shared" si="152"/>
        <v/>
      </c>
      <c r="AV118" s="1" t="str">
        <f t="shared" si="153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</row>
    <row r="119" spans="1:76">
      <c r="A119" s="182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1"/>
      <c r="AE119" s="1" t="str">
        <f t="shared" si="146"/>
        <v/>
      </c>
      <c r="AF119" s="1" t="str">
        <f t="shared" si="147"/>
        <v/>
      </c>
      <c r="AG119" s="1" t="str">
        <f t="shared" si="148"/>
        <v/>
      </c>
      <c r="AH119" s="1" t="str">
        <f t="shared" si="149"/>
        <v/>
      </c>
      <c r="AI119" s="1" t="str">
        <f t="shared" si="150"/>
        <v/>
      </c>
      <c r="AJ119" s="1" t="str">
        <f t="shared" si="151"/>
        <v/>
      </c>
      <c r="AK119" s="1">
        <f t="shared" si="132"/>
        <v>0</v>
      </c>
      <c r="AL119" s="1">
        <f t="shared" si="133"/>
        <v>0</v>
      </c>
      <c r="AP119" s="1" t="str">
        <f t="shared" si="109"/>
        <v>N</v>
      </c>
      <c r="AQ119" s="1" t="str">
        <f t="shared" si="110"/>
        <v>N</v>
      </c>
      <c r="AR119" s="1" t="str">
        <f t="shared" si="111"/>
        <v>N</v>
      </c>
      <c r="AT119" s="15" t="str">
        <f t="shared" si="113"/>
        <v/>
      </c>
      <c r="AU119" s="1" t="str">
        <f t="shared" si="152"/>
        <v/>
      </c>
      <c r="AV119" s="1" t="str">
        <f t="shared" si="153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</row>
    <row r="120" spans="1:76">
      <c r="A120" s="182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1"/>
      <c r="AE120" s="1" t="str">
        <f t="shared" si="146"/>
        <v/>
      </c>
      <c r="AF120" s="1" t="str">
        <f t="shared" si="147"/>
        <v/>
      </c>
      <c r="AG120" s="1" t="str">
        <f t="shared" si="148"/>
        <v/>
      </c>
      <c r="AH120" s="1" t="str">
        <f t="shared" si="149"/>
        <v/>
      </c>
      <c r="AI120" s="1" t="str">
        <f t="shared" si="150"/>
        <v/>
      </c>
      <c r="AJ120" s="1" t="str">
        <f t="shared" si="151"/>
        <v/>
      </c>
      <c r="AK120" s="1">
        <f t="shared" si="132"/>
        <v>0</v>
      </c>
      <c r="AL120" s="1">
        <f t="shared" si="133"/>
        <v>0</v>
      </c>
      <c r="AP120" s="1" t="str">
        <f t="shared" si="109"/>
        <v>N</v>
      </c>
      <c r="AQ120" s="1" t="str">
        <f t="shared" si="110"/>
        <v>N</v>
      </c>
      <c r="AR120" s="1" t="str">
        <f t="shared" si="111"/>
        <v>N</v>
      </c>
      <c r="AT120" s="15" t="str">
        <f t="shared" si="113"/>
        <v/>
      </c>
      <c r="AU120" s="1" t="str">
        <f t="shared" si="152"/>
        <v/>
      </c>
      <c r="AV120" s="1" t="str">
        <f t="shared" si="153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6</v>
      </c>
    </row>
    <row r="121" spans="1:76">
      <c r="A121" s="182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1"/>
      <c r="AE121" s="1" t="str">
        <f t="shared" si="146"/>
        <v/>
      </c>
      <c r="AF121" s="1" t="str">
        <f t="shared" si="147"/>
        <v/>
      </c>
      <c r="AG121" s="1" t="str">
        <f t="shared" si="148"/>
        <v/>
      </c>
      <c r="AH121" s="1" t="str">
        <f t="shared" si="149"/>
        <v/>
      </c>
      <c r="AI121" s="1" t="str">
        <f t="shared" si="150"/>
        <v/>
      </c>
      <c r="AJ121" s="1" t="str">
        <f t="shared" si="151"/>
        <v/>
      </c>
      <c r="AK121" s="1">
        <f t="shared" si="132"/>
        <v>0</v>
      </c>
      <c r="AL121" s="1">
        <f t="shared" si="133"/>
        <v>0</v>
      </c>
      <c r="AP121" s="1" t="str">
        <f t="shared" si="109"/>
        <v>N</v>
      </c>
      <c r="AQ121" s="1" t="str">
        <f t="shared" si="110"/>
        <v>N</v>
      </c>
      <c r="AR121" s="1" t="str">
        <f t="shared" si="111"/>
        <v>N</v>
      </c>
      <c r="AT121" s="15" t="str">
        <f t="shared" si="113"/>
        <v/>
      </c>
      <c r="AU121" s="1" t="str">
        <f t="shared" si="152"/>
        <v/>
      </c>
      <c r="AV121" s="1" t="str">
        <f t="shared" si="153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-6</v>
      </c>
    </row>
    <row r="122" spans="1:76">
      <c r="A122" s="182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1"/>
      <c r="AE122" s="1" t="str">
        <f t="shared" si="146"/>
        <v/>
      </c>
      <c r="AF122" s="1" t="str">
        <f t="shared" si="147"/>
        <v/>
      </c>
      <c r="AG122" s="1" t="str">
        <f t="shared" si="148"/>
        <v/>
      </c>
      <c r="AH122" s="1" t="str">
        <f t="shared" si="149"/>
        <v/>
      </c>
      <c r="AI122" s="1" t="str">
        <f t="shared" si="150"/>
        <v/>
      </c>
      <c r="AJ122" s="1" t="str">
        <f t="shared" si="151"/>
        <v/>
      </c>
      <c r="AK122" s="1">
        <f t="shared" si="132"/>
        <v>0</v>
      </c>
      <c r="AL122" s="1">
        <f t="shared" si="133"/>
        <v>0</v>
      </c>
      <c r="AP122" s="1" t="str">
        <f t="shared" si="109"/>
        <v>N</v>
      </c>
      <c r="AQ122" s="1" t="str">
        <f t="shared" si="110"/>
        <v>N</v>
      </c>
      <c r="AR122" s="1" t="str">
        <f t="shared" si="111"/>
        <v>N</v>
      </c>
      <c r="AT122" s="15" t="str">
        <f t="shared" si="113"/>
        <v/>
      </c>
      <c r="AU122" s="1" t="str">
        <f t="shared" si="152"/>
        <v/>
      </c>
      <c r="AV122" s="1" t="str">
        <f t="shared" si="153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</row>
    <row r="123" spans="1:76">
      <c r="A123" s="182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1"/>
      <c r="AE123" s="1" t="str">
        <f t="shared" si="146"/>
        <v/>
      </c>
      <c r="AF123" s="1" t="str">
        <f t="shared" si="147"/>
        <v/>
      </c>
      <c r="AG123" s="1" t="str">
        <f t="shared" si="148"/>
        <v/>
      </c>
      <c r="AH123" s="1" t="str">
        <f t="shared" si="149"/>
        <v/>
      </c>
      <c r="AI123" s="1" t="str">
        <f t="shared" si="150"/>
        <v/>
      </c>
      <c r="AJ123" s="1" t="str">
        <f t="shared" si="151"/>
        <v/>
      </c>
      <c r="AK123" s="1">
        <f t="shared" si="132"/>
        <v>0</v>
      </c>
      <c r="AL123" s="1">
        <f t="shared" si="133"/>
        <v>0</v>
      </c>
      <c r="AP123" s="1" t="str">
        <f t="shared" si="109"/>
        <v>N</v>
      </c>
      <c r="AQ123" s="1" t="str">
        <f t="shared" si="110"/>
        <v>N</v>
      </c>
      <c r="AR123" s="1" t="str">
        <f t="shared" si="111"/>
        <v>N</v>
      </c>
      <c r="AT123" s="15" t="str">
        <f t="shared" si="113"/>
        <v/>
      </c>
      <c r="AU123" s="1" t="str">
        <f t="shared" si="152"/>
        <v/>
      </c>
      <c r="AV123" s="1" t="str">
        <f t="shared" si="153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</row>
    <row r="124" spans="1:76">
      <c r="A124" s="182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1"/>
      <c r="AE124" s="1" t="str">
        <f t="shared" si="146"/>
        <v/>
      </c>
      <c r="AF124" s="1" t="str">
        <f t="shared" si="147"/>
        <v/>
      </c>
      <c r="AG124" s="1" t="str">
        <f t="shared" si="148"/>
        <v/>
      </c>
      <c r="AH124" s="1" t="str">
        <f t="shared" si="149"/>
        <v/>
      </c>
      <c r="AI124" s="1" t="str">
        <f t="shared" si="150"/>
        <v/>
      </c>
      <c r="AJ124" s="1" t="str">
        <f t="shared" si="151"/>
        <v/>
      </c>
      <c r="AK124" s="1">
        <f t="shared" si="132"/>
        <v>0</v>
      </c>
      <c r="AL124" s="1">
        <f t="shared" si="133"/>
        <v>0</v>
      </c>
      <c r="AP124" s="1" t="str">
        <f t="shared" si="109"/>
        <v>N</v>
      </c>
      <c r="AQ124" s="1" t="str">
        <f t="shared" si="110"/>
        <v>N</v>
      </c>
      <c r="AR124" s="1" t="str">
        <f t="shared" si="111"/>
        <v>N</v>
      </c>
      <c r="AT124" s="15" t="str">
        <f t="shared" si="113"/>
        <v/>
      </c>
      <c r="AU124" s="1" t="str">
        <f t="shared" si="152"/>
        <v/>
      </c>
      <c r="AV124" s="1" t="str">
        <f t="shared" si="153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3</v>
      </c>
    </row>
    <row r="125" spans="1:76">
      <c r="A125" s="182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1"/>
      <c r="AE125" s="1" t="str">
        <f t="shared" si="146"/>
        <v/>
      </c>
      <c r="AF125" s="1" t="str">
        <f t="shared" si="147"/>
        <v/>
      </c>
      <c r="AG125" s="1" t="str">
        <f t="shared" si="148"/>
        <v/>
      </c>
      <c r="AH125" s="1" t="str">
        <f t="shared" si="149"/>
        <v/>
      </c>
      <c r="AI125" s="1" t="str">
        <f t="shared" si="150"/>
        <v/>
      </c>
      <c r="AJ125" s="1" t="str">
        <f t="shared" si="151"/>
        <v/>
      </c>
      <c r="AK125" s="1">
        <f t="shared" si="132"/>
        <v>0</v>
      </c>
      <c r="AL125" s="1">
        <f t="shared" si="133"/>
        <v>0</v>
      </c>
      <c r="AP125" s="1" t="str">
        <f t="shared" si="109"/>
        <v>N</v>
      </c>
      <c r="AQ125" s="1" t="str">
        <f t="shared" si="110"/>
        <v>N</v>
      </c>
      <c r="AR125" s="1" t="str">
        <f t="shared" si="111"/>
        <v>N</v>
      </c>
      <c r="AT125" s="15" t="str">
        <f t="shared" si="113"/>
        <v/>
      </c>
      <c r="AU125" s="1" t="str">
        <f t="shared" si="152"/>
        <v/>
      </c>
      <c r="AV125" s="1" t="str">
        <f t="shared" si="153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-3</v>
      </c>
    </row>
    <row r="126" spans="1:76">
      <c r="A126" s="182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1"/>
      <c r="AE126" s="1" t="str">
        <f t="shared" si="146"/>
        <v/>
      </c>
      <c r="AF126" s="1" t="str">
        <f t="shared" si="147"/>
        <v/>
      </c>
      <c r="AG126" s="1" t="str">
        <f t="shared" si="148"/>
        <v/>
      </c>
      <c r="AH126" s="1" t="str">
        <f t="shared" si="149"/>
        <v/>
      </c>
      <c r="AI126" s="1" t="str">
        <f t="shared" si="150"/>
        <v/>
      </c>
      <c r="AJ126" s="1" t="str">
        <f t="shared" si="151"/>
        <v/>
      </c>
      <c r="AK126" s="1">
        <f t="shared" si="132"/>
        <v>0</v>
      </c>
      <c r="AL126" s="1">
        <f t="shared" si="133"/>
        <v>0</v>
      </c>
      <c r="AP126" s="1" t="str">
        <f t="shared" si="109"/>
        <v>N</v>
      </c>
      <c r="AQ126" s="1" t="str">
        <f t="shared" si="110"/>
        <v>N</v>
      </c>
      <c r="AR126" s="1" t="str">
        <f t="shared" si="111"/>
        <v>N</v>
      </c>
      <c r="AT126" s="15" t="str">
        <f t="shared" si="113"/>
        <v/>
      </c>
      <c r="AU126" s="1" t="str">
        <f t="shared" si="152"/>
        <v/>
      </c>
      <c r="AV126" s="1" t="str">
        <f t="shared" si="153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</row>
    <row r="127" spans="1:76" ht="15.75" thickBot="1">
      <c r="A127" s="177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5"/>
      <c r="AE127" s="1" t="str">
        <f t="shared" si="146"/>
        <v/>
      </c>
      <c r="AF127" s="1" t="str">
        <f t="shared" si="147"/>
        <v/>
      </c>
      <c r="AG127" s="1" t="str">
        <f t="shared" si="148"/>
        <v/>
      </c>
      <c r="AH127" s="1" t="str">
        <f t="shared" si="149"/>
        <v/>
      </c>
      <c r="AI127" s="1" t="str">
        <f t="shared" si="150"/>
        <v/>
      </c>
      <c r="AJ127" s="1" t="str">
        <f t="shared" si="151"/>
        <v/>
      </c>
      <c r="AK127" s="1">
        <f t="shared" si="132"/>
        <v>0</v>
      </c>
      <c r="AL127" s="1">
        <f t="shared" si="133"/>
        <v>0</v>
      </c>
      <c r="AP127" s="1" t="str">
        <f t="shared" si="109"/>
        <v>N</v>
      </c>
      <c r="AQ127" s="1" t="str">
        <f t="shared" si="110"/>
        <v>N</v>
      </c>
      <c r="AR127" s="1" t="str">
        <f t="shared" si="111"/>
        <v>N</v>
      </c>
      <c r="AT127" s="15" t="str">
        <f t="shared" si="113"/>
        <v/>
      </c>
      <c r="AU127" s="1" t="str">
        <f t="shared" si="152"/>
        <v/>
      </c>
      <c r="AV127" s="1" t="str">
        <f t="shared" si="153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</row>
    <row r="128" spans="1:7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AE128" s="1" t="str">
        <f t="shared" si="146"/>
        <v/>
      </c>
      <c r="AF128" s="1" t="str">
        <f t="shared" si="147"/>
        <v/>
      </c>
      <c r="AG128" s="1" t="str">
        <f t="shared" si="148"/>
        <v/>
      </c>
      <c r="AH128" s="1" t="str">
        <f t="shared" si="149"/>
        <v/>
      </c>
      <c r="AI128" s="1" t="str">
        <f t="shared" si="150"/>
        <v/>
      </c>
      <c r="AJ128" s="1" t="str">
        <f t="shared" si="151"/>
        <v/>
      </c>
      <c r="AK128" s="1">
        <f t="shared" si="132"/>
        <v>0</v>
      </c>
      <c r="AL128" s="1">
        <f t="shared" si="133"/>
        <v>0</v>
      </c>
      <c r="AP128" s="1" t="str">
        <f t="shared" si="109"/>
        <v>N</v>
      </c>
      <c r="AQ128" s="1" t="str">
        <f t="shared" si="110"/>
        <v>N</v>
      </c>
      <c r="AR128" s="1" t="str">
        <f t="shared" si="111"/>
        <v>N</v>
      </c>
      <c r="AT128" s="15" t="str">
        <f t="shared" si="113"/>
        <v/>
      </c>
      <c r="AU128" s="1" t="str">
        <f t="shared" si="152"/>
        <v/>
      </c>
      <c r="AV128" s="1" t="str">
        <f t="shared" si="153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6</v>
      </c>
    </row>
    <row r="129" spans="31:76">
      <c r="AE129" s="1" t="str">
        <f t="shared" si="146"/>
        <v/>
      </c>
      <c r="AF129" s="1" t="str">
        <f t="shared" si="147"/>
        <v/>
      </c>
      <c r="AG129" s="1" t="str">
        <f t="shared" si="148"/>
        <v/>
      </c>
      <c r="AH129" s="1" t="str">
        <f t="shared" si="149"/>
        <v/>
      </c>
      <c r="AI129" s="1" t="str">
        <f t="shared" si="150"/>
        <v/>
      </c>
      <c r="AJ129" s="1" t="str">
        <f t="shared" si="151"/>
        <v/>
      </c>
      <c r="AK129" s="1">
        <f t="shared" si="132"/>
        <v>0</v>
      </c>
      <c r="AL129" s="1">
        <f t="shared" si="133"/>
        <v>0</v>
      </c>
      <c r="AP129" s="1" t="str">
        <f t="shared" si="109"/>
        <v>N</v>
      </c>
      <c r="AQ129" s="1" t="str">
        <f t="shared" si="110"/>
        <v>N</v>
      </c>
      <c r="AR129" s="1" t="str">
        <f t="shared" si="111"/>
        <v>N</v>
      </c>
      <c r="AT129" s="15" t="str">
        <f t="shared" si="113"/>
        <v/>
      </c>
      <c r="AU129" s="1" t="str">
        <f t="shared" si="152"/>
        <v/>
      </c>
      <c r="AV129" s="1" t="str">
        <f t="shared" si="153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-6</v>
      </c>
    </row>
    <row r="130" spans="31:76">
      <c r="AE130" s="1" t="str">
        <f t="shared" si="146"/>
        <v/>
      </c>
      <c r="AF130" s="1" t="str">
        <f t="shared" si="147"/>
        <v/>
      </c>
      <c r="AG130" s="1" t="str">
        <f t="shared" si="148"/>
        <v/>
      </c>
      <c r="AH130" s="1" t="str">
        <f t="shared" si="149"/>
        <v/>
      </c>
      <c r="AI130" s="1" t="str">
        <f t="shared" si="150"/>
        <v/>
      </c>
      <c r="AJ130" s="1" t="str">
        <f t="shared" si="151"/>
        <v/>
      </c>
      <c r="AK130" s="1">
        <f t="shared" si="132"/>
        <v>0</v>
      </c>
      <c r="AL130" s="1">
        <f t="shared" si="133"/>
        <v>0</v>
      </c>
      <c r="AP130" s="1" t="str">
        <f t="shared" si="109"/>
        <v>N</v>
      </c>
      <c r="AQ130" s="1" t="str">
        <f t="shared" si="110"/>
        <v>N</v>
      </c>
      <c r="AR130" s="1" t="str">
        <f t="shared" si="111"/>
        <v>N</v>
      </c>
      <c r="AT130" s="15" t="str">
        <f t="shared" si="113"/>
        <v/>
      </c>
      <c r="AU130" s="1" t="str">
        <f t="shared" si="152"/>
        <v/>
      </c>
      <c r="AV130" s="1" t="str">
        <f t="shared" si="153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</row>
    <row r="131" spans="31:76">
      <c r="AE131" s="1" t="str">
        <f t="shared" si="146"/>
        <v/>
      </c>
      <c r="AF131" s="1" t="str">
        <f t="shared" si="147"/>
        <v/>
      </c>
      <c r="AG131" s="1" t="str">
        <f t="shared" si="148"/>
        <v/>
      </c>
      <c r="AH131" s="1" t="str">
        <f t="shared" si="149"/>
        <v/>
      </c>
      <c r="AI131" s="1" t="str">
        <f t="shared" si="150"/>
        <v/>
      </c>
      <c r="AJ131" s="1" t="str">
        <f t="shared" si="151"/>
        <v/>
      </c>
      <c r="AK131" s="1">
        <f t="shared" si="132"/>
        <v>0</v>
      </c>
      <c r="AL131" s="1">
        <f t="shared" si="133"/>
        <v>0</v>
      </c>
      <c r="AP131" s="1" t="str">
        <f t="shared" si="109"/>
        <v>N</v>
      </c>
      <c r="AQ131" s="1" t="str">
        <f t="shared" si="110"/>
        <v>N</v>
      </c>
      <c r="AR131" s="1" t="str">
        <f t="shared" si="111"/>
        <v>N</v>
      </c>
      <c r="AT131" s="15" t="str">
        <f t="shared" si="113"/>
        <v/>
      </c>
      <c r="AU131" s="1" t="str">
        <f t="shared" si="152"/>
        <v/>
      </c>
      <c r="AV131" s="1" t="str">
        <f t="shared" si="153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</row>
    <row r="132" spans="31:76">
      <c r="AE132" s="1" t="str">
        <f t="shared" si="146"/>
        <v/>
      </c>
      <c r="AF132" s="1" t="str">
        <f t="shared" si="147"/>
        <v/>
      </c>
      <c r="AG132" s="1" t="str">
        <f t="shared" si="148"/>
        <v/>
      </c>
      <c r="AH132" s="1" t="str">
        <f t="shared" si="149"/>
        <v/>
      </c>
      <c r="AI132" s="1" t="str">
        <f t="shared" si="150"/>
        <v/>
      </c>
      <c r="AJ132" s="1" t="str">
        <f t="shared" si="151"/>
        <v/>
      </c>
      <c r="AK132" s="1">
        <f t="shared" si="132"/>
        <v>0</v>
      </c>
      <c r="AL132" s="1">
        <f t="shared" si="133"/>
        <v>0</v>
      </c>
      <c r="AP132" s="1" t="str">
        <f t="shared" si="109"/>
        <v>N</v>
      </c>
      <c r="AQ132" s="1" t="str">
        <f t="shared" si="110"/>
        <v>N</v>
      </c>
      <c r="AR132" s="1" t="str">
        <f t="shared" si="111"/>
        <v>N</v>
      </c>
      <c r="AT132" s="15" t="str">
        <f t="shared" si="113"/>
        <v/>
      </c>
      <c r="AU132" s="1" t="str">
        <f t="shared" si="152"/>
        <v/>
      </c>
      <c r="AV132" s="1" t="str">
        <f t="shared" si="153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3</v>
      </c>
    </row>
    <row r="133" spans="31:76">
      <c r="AE133" s="1" t="str">
        <f t="shared" si="146"/>
        <v/>
      </c>
      <c r="AF133" s="1" t="str">
        <f t="shared" si="147"/>
        <v/>
      </c>
      <c r="AG133" s="1" t="str">
        <f t="shared" si="148"/>
        <v/>
      </c>
      <c r="AH133" s="1" t="str">
        <f t="shared" si="149"/>
        <v/>
      </c>
      <c r="AI133" s="1" t="str">
        <f t="shared" si="150"/>
        <v/>
      </c>
      <c r="AJ133" s="1" t="str">
        <f t="shared" si="151"/>
        <v/>
      </c>
      <c r="AK133" s="1">
        <f t="shared" si="132"/>
        <v>0</v>
      </c>
      <c r="AL133" s="1">
        <f t="shared" si="133"/>
        <v>0</v>
      </c>
      <c r="AP133" s="1" t="str">
        <f t="shared" si="109"/>
        <v>N</v>
      </c>
      <c r="AQ133" s="1" t="str">
        <f t="shared" si="110"/>
        <v>N</v>
      </c>
      <c r="AR133" s="1" t="str">
        <f t="shared" si="111"/>
        <v>N</v>
      </c>
      <c r="AT133" s="15" t="str">
        <f t="shared" si="113"/>
        <v/>
      </c>
      <c r="AU133" s="1" t="str">
        <f t="shared" si="152"/>
        <v/>
      </c>
      <c r="AV133" s="1" t="str">
        <f t="shared" si="153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-3</v>
      </c>
    </row>
    <row r="134" spans="31:76">
      <c r="AE134" s="1" t="str">
        <f t="shared" si="146"/>
        <v/>
      </c>
      <c r="AF134" s="1" t="str">
        <f t="shared" si="147"/>
        <v/>
      </c>
      <c r="AG134" s="1" t="str">
        <f t="shared" si="148"/>
        <v/>
      </c>
      <c r="AH134" s="1" t="str">
        <f t="shared" si="149"/>
        <v/>
      </c>
      <c r="AI134" s="1" t="str">
        <f t="shared" si="150"/>
        <v/>
      </c>
      <c r="AJ134" s="1" t="str">
        <f t="shared" si="151"/>
        <v/>
      </c>
      <c r="AK134" s="1">
        <f t="shared" si="132"/>
        <v>0</v>
      </c>
      <c r="AL134" s="1">
        <f t="shared" si="133"/>
        <v>0</v>
      </c>
      <c r="AP134" s="1" t="str">
        <f t="shared" si="109"/>
        <v>N</v>
      </c>
      <c r="AQ134" s="1" t="str">
        <f t="shared" si="110"/>
        <v>N</v>
      </c>
      <c r="AR134" s="1" t="str">
        <f t="shared" si="111"/>
        <v>N</v>
      </c>
      <c r="AT134" s="15" t="str">
        <f t="shared" si="113"/>
        <v/>
      </c>
      <c r="AU134" s="1" t="str">
        <f t="shared" si="152"/>
        <v/>
      </c>
      <c r="AV134" s="1" t="str">
        <f t="shared" si="153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6">
      <c r="AE135" s="1" t="str">
        <f t="shared" si="146"/>
        <v/>
      </c>
      <c r="AF135" s="1" t="str">
        <f t="shared" si="147"/>
        <v/>
      </c>
      <c r="AG135" s="1" t="str">
        <f t="shared" si="148"/>
        <v/>
      </c>
      <c r="AH135" s="1" t="str">
        <f t="shared" si="149"/>
        <v/>
      </c>
      <c r="AI135" s="1" t="str">
        <f t="shared" si="150"/>
        <v/>
      </c>
      <c r="AJ135" s="1" t="str">
        <f t="shared" si="151"/>
        <v/>
      </c>
      <c r="AK135" s="1">
        <f t="shared" si="132"/>
        <v>0</v>
      </c>
      <c r="AL135" s="1">
        <f t="shared" si="133"/>
        <v>0</v>
      </c>
      <c r="AP135" s="1" t="str">
        <f t="shared" si="109"/>
        <v>N</v>
      </c>
      <c r="AQ135" s="1" t="str">
        <f t="shared" si="110"/>
        <v>N</v>
      </c>
      <c r="AR135" s="1" t="str">
        <f t="shared" si="111"/>
        <v>N</v>
      </c>
      <c r="AT135" s="15" t="str">
        <f t="shared" si="113"/>
        <v/>
      </c>
      <c r="AU135" s="1" t="str">
        <f t="shared" si="152"/>
        <v/>
      </c>
      <c r="AV135" s="1" t="str">
        <f t="shared" si="153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6">
      <c r="AE136" s="1" t="str">
        <f t="shared" si="146"/>
        <v/>
      </c>
      <c r="AF136" s="1" t="str">
        <f t="shared" si="147"/>
        <v/>
      </c>
      <c r="AG136" s="1" t="str">
        <f t="shared" si="148"/>
        <v/>
      </c>
      <c r="AH136" s="1" t="str">
        <f t="shared" si="149"/>
        <v/>
      </c>
      <c r="AI136" s="1" t="str">
        <f t="shared" si="150"/>
        <v/>
      </c>
      <c r="AJ136" s="1" t="str">
        <f t="shared" si="151"/>
        <v/>
      </c>
      <c r="AK136" s="1">
        <f t="shared" si="132"/>
        <v>0</v>
      </c>
      <c r="AL136" s="1">
        <f t="shared" si="133"/>
        <v>0</v>
      </c>
      <c r="AP136" s="1" t="str">
        <f t="shared" si="109"/>
        <v>N</v>
      </c>
      <c r="AQ136" s="1" t="str">
        <f t="shared" si="110"/>
        <v>N</v>
      </c>
      <c r="AR136" s="1" t="str">
        <f t="shared" si="111"/>
        <v>N</v>
      </c>
      <c r="AT136" s="15" t="str">
        <f t="shared" si="113"/>
        <v/>
      </c>
      <c r="AU136" s="1" t="str">
        <f t="shared" si="152"/>
        <v/>
      </c>
      <c r="AV136" s="1" t="str">
        <f t="shared" si="153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6</v>
      </c>
    </row>
    <row r="137" spans="31:76">
      <c r="AE137" s="1" t="str">
        <f t="shared" si="146"/>
        <v/>
      </c>
      <c r="AF137" s="1" t="str">
        <f t="shared" si="147"/>
        <v/>
      </c>
      <c r="AG137" s="1" t="str">
        <f t="shared" si="148"/>
        <v/>
      </c>
      <c r="AH137" s="1" t="str">
        <f t="shared" si="149"/>
        <v/>
      </c>
      <c r="AI137" s="1" t="str">
        <f t="shared" si="150"/>
        <v/>
      </c>
      <c r="AJ137" s="1" t="str">
        <f t="shared" si="151"/>
        <v/>
      </c>
      <c r="AK137" s="1">
        <f t="shared" si="132"/>
        <v>0</v>
      </c>
      <c r="AL137" s="1">
        <f t="shared" si="133"/>
        <v>0</v>
      </c>
      <c r="AP137" s="1" t="str">
        <f t="shared" si="109"/>
        <v>N</v>
      </c>
      <c r="AQ137" s="1" t="str">
        <f t="shared" si="110"/>
        <v>N</v>
      </c>
      <c r="AR137" s="1" t="str">
        <f t="shared" si="111"/>
        <v>N</v>
      </c>
      <c r="AT137" s="15" t="str">
        <f t="shared" si="113"/>
        <v/>
      </c>
      <c r="AU137" s="1" t="str">
        <f t="shared" si="152"/>
        <v/>
      </c>
      <c r="AV137" s="1" t="str">
        <f t="shared" si="153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-6</v>
      </c>
    </row>
    <row r="138" spans="31:76">
      <c r="AE138" s="1" t="str">
        <f t="shared" ref="AE138:AE169" si="154">IF(M137="","",IF(Y138="B",IF(M137="P",BH138,""),IF(M136="B",BH138,"")))</f>
        <v/>
      </c>
      <c r="AF138" s="1" t="str">
        <f t="shared" ref="AF138:AF169" si="155">IF(M137="","",IF(Y138="B",IF(M137="B",BH138,""),IF(M136="P",BH138,"")))</f>
        <v/>
      </c>
      <c r="AG138" s="1" t="str">
        <f t="shared" ref="AG138:AG169" si="156">IF(M137="","",IF(Z138="C",IF(M137="B",BJ138,""),IF(M136="B",BJ138,"")))</f>
        <v/>
      </c>
      <c r="AH138" s="1" t="str">
        <f t="shared" ref="AH138:AH169" si="157">IF(M137="","",IF(Z138="C",IF(M137="P",BJ138,""),IF(M136="P",BJ138,"")))</f>
        <v/>
      </c>
      <c r="AI138" s="1" t="str">
        <f t="shared" ref="AI138:AI169" si="158">IF(M137="","",IF(AND(AE138="L5",AH138="L5",AY138=""),"L0",AX138))</f>
        <v/>
      </c>
      <c r="AJ138" s="1" t="str">
        <f t="shared" ref="AJ138:AJ169" si="159">IF(M137="","",IF(AND(AF138="L5",AH138="L5",AX138=""),"L0",AY138))</f>
        <v/>
      </c>
      <c r="AK138" s="1">
        <f t="shared" si="132"/>
        <v>0</v>
      </c>
      <c r="AL138" s="1">
        <f t="shared" si="133"/>
        <v>0</v>
      </c>
      <c r="AP138" s="1" t="str">
        <f t="shared" ref="AP138:AP201" si="160">IF(OR(F134&amp;F135&amp;F136="WLW",F135&amp;F136="WW"),"Y","N")</f>
        <v>N</v>
      </c>
      <c r="AQ138" s="1" t="str">
        <f t="shared" ref="AQ138:AQ201" si="161">IF(OR(K134&amp;K135&amp;K136="WLW",K135&amp;K136="WW"),"Y","N")</f>
        <v>N</v>
      </c>
      <c r="AR138" s="1" t="str">
        <f t="shared" ref="AR138:AR201" si="162">IF(OR(R134&amp;R135&amp;R136="WLW",R135&amp;R136="WW"),"Y","N")</f>
        <v>N</v>
      </c>
      <c r="AT138" s="15" t="str">
        <f t="shared" ref="AT138:AT160" si="163">IF(AT137="Y","N",IF(M137="","",(IF(AND(F137&amp;F138="WW",OR(AO137&amp;AO138="SC",AO137&amp;AO138="CC")),"Y",IF(AND(F136&amp;F137&amp;F138="WLW",BH138&lt;&gt;"B",OR(AO136&amp;AO137&amp;AO138="SCC",AO136&amp;AO137&amp;AO138="CCC")),"Y","N")))))</f>
        <v/>
      </c>
      <c r="AU138" s="1" t="str">
        <f t="shared" ref="AU138:AU163" si="164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si="165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6">
      <c r="AE139" s="1" t="str">
        <f t="shared" si="154"/>
        <v/>
      </c>
      <c r="AF139" s="1" t="str">
        <f t="shared" si="155"/>
        <v/>
      </c>
      <c r="AG139" s="1" t="str">
        <f t="shared" si="156"/>
        <v/>
      </c>
      <c r="AH139" s="1" t="str">
        <f t="shared" si="157"/>
        <v/>
      </c>
      <c r="AI139" s="1" t="str">
        <f t="shared" si="158"/>
        <v/>
      </c>
      <c r="AJ139" s="1" t="str">
        <f t="shared" si="159"/>
        <v/>
      </c>
      <c r="AK139" s="1">
        <f t="shared" ref="AK139:AK202" si="166">IF(D139="",0,IF(OR(D139="B",D139="XB"),1,INT(RIGHT(D139))))+IF(I139="",0,IF(OR(I139="B",I139="XB"),1,INT(RIGHT(I139))))+IF(P139="",0,IF(OR(P139="B",P139="XB"),1,INT(RIGHT(P139))))</f>
        <v>0</v>
      </c>
      <c r="AL139" s="1">
        <f t="shared" ref="AL139:AL202" si="167">IF(E139="",0,IF(OR(E139="B",E139="XB"),1,INT(RIGHT(E139))))+IF(J139="",0,IF(OR(J139="B",J139="XB"),1,INT(RIGHT(J139))))+IF(Q139="",0,IF(OR(Q139="B",Q139="XB"),1,INT(RIGHT(Q139))))</f>
        <v>0</v>
      </c>
      <c r="AP139" s="1" t="str">
        <f t="shared" si="160"/>
        <v>N</v>
      </c>
      <c r="AQ139" s="1" t="str">
        <f t="shared" si="161"/>
        <v>N</v>
      </c>
      <c r="AR139" s="1" t="str">
        <f t="shared" si="162"/>
        <v>N</v>
      </c>
      <c r="AT139" s="15" t="str">
        <f t="shared" si="163"/>
        <v/>
      </c>
      <c r="AU139" s="1" t="str">
        <f t="shared" si="164"/>
        <v/>
      </c>
      <c r="AV139" s="1" t="str">
        <f t="shared" si="165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6">
      <c r="AE140" s="1" t="str">
        <f t="shared" si="154"/>
        <v/>
      </c>
      <c r="AF140" s="1" t="str">
        <f t="shared" si="155"/>
        <v/>
      </c>
      <c r="AG140" s="1" t="str">
        <f t="shared" si="156"/>
        <v/>
      </c>
      <c r="AH140" s="1" t="str">
        <f t="shared" si="157"/>
        <v/>
      </c>
      <c r="AI140" s="1" t="str">
        <f t="shared" si="158"/>
        <v/>
      </c>
      <c r="AJ140" s="1" t="str">
        <f t="shared" si="159"/>
        <v/>
      </c>
      <c r="AK140" s="1">
        <f t="shared" si="166"/>
        <v>0</v>
      </c>
      <c r="AL140" s="1">
        <f t="shared" si="167"/>
        <v>0</v>
      </c>
      <c r="AP140" s="1" t="str">
        <f t="shared" si="160"/>
        <v>N</v>
      </c>
      <c r="AQ140" s="1" t="str">
        <f t="shared" si="161"/>
        <v>N</v>
      </c>
      <c r="AR140" s="1" t="str">
        <f t="shared" si="162"/>
        <v>N</v>
      </c>
      <c r="AT140" s="15" t="str">
        <f t="shared" si="163"/>
        <v/>
      </c>
      <c r="AU140" s="1" t="str">
        <f t="shared" si="164"/>
        <v/>
      </c>
      <c r="AV140" s="1" t="str">
        <f t="shared" si="165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3</v>
      </c>
    </row>
    <row r="141" spans="31:76">
      <c r="AE141" s="1" t="str">
        <f t="shared" si="154"/>
        <v/>
      </c>
      <c r="AF141" s="1" t="str">
        <f t="shared" si="155"/>
        <v/>
      </c>
      <c r="AG141" s="1" t="str">
        <f t="shared" si="156"/>
        <v/>
      </c>
      <c r="AH141" s="1" t="str">
        <f t="shared" si="157"/>
        <v/>
      </c>
      <c r="AI141" s="1" t="str">
        <f t="shared" si="158"/>
        <v/>
      </c>
      <c r="AJ141" s="1" t="str">
        <f t="shared" si="159"/>
        <v/>
      </c>
      <c r="AK141" s="1">
        <f t="shared" si="166"/>
        <v>0</v>
      </c>
      <c r="AL141" s="1">
        <f t="shared" si="167"/>
        <v>0</v>
      </c>
      <c r="AP141" s="1" t="str">
        <f t="shared" si="160"/>
        <v>N</v>
      </c>
      <c r="AQ141" s="1" t="str">
        <f t="shared" si="161"/>
        <v>N</v>
      </c>
      <c r="AR141" s="1" t="str">
        <f t="shared" si="162"/>
        <v>N</v>
      </c>
      <c r="AT141" s="15" t="str">
        <f t="shared" si="163"/>
        <v/>
      </c>
      <c r="AU141" s="1" t="str">
        <f t="shared" si="164"/>
        <v/>
      </c>
      <c r="AV141" s="1" t="str">
        <f t="shared" si="165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-3</v>
      </c>
    </row>
    <row r="142" spans="31:76">
      <c r="AE142" s="1" t="str">
        <f t="shared" si="154"/>
        <v/>
      </c>
      <c r="AF142" s="1" t="str">
        <f t="shared" si="155"/>
        <v/>
      </c>
      <c r="AG142" s="1" t="str">
        <f t="shared" si="156"/>
        <v/>
      </c>
      <c r="AH142" s="1" t="str">
        <f t="shared" si="157"/>
        <v/>
      </c>
      <c r="AI142" s="1" t="str">
        <f t="shared" si="158"/>
        <v/>
      </c>
      <c r="AJ142" s="1" t="str">
        <f t="shared" si="159"/>
        <v/>
      </c>
      <c r="AK142" s="1">
        <f t="shared" si="166"/>
        <v>0</v>
      </c>
      <c r="AL142" s="1">
        <f t="shared" si="167"/>
        <v>0</v>
      </c>
      <c r="AP142" s="1" t="str">
        <f t="shared" si="160"/>
        <v>N</v>
      </c>
      <c r="AQ142" s="1" t="str">
        <f t="shared" si="161"/>
        <v>N</v>
      </c>
      <c r="AR142" s="1" t="str">
        <f t="shared" si="162"/>
        <v>N</v>
      </c>
      <c r="AT142" s="15" t="str">
        <f t="shared" si="163"/>
        <v/>
      </c>
      <c r="AU142" s="1" t="str">
        <f t="shared" si="164"/>
        <v/>
      </c>
      <c r="AV142" s="1" t="str">
        <f t="shared" si="165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6">
      <c r="AE143" s="1" t="str">
        <f t="shared" si="154"/>
        <v/>
      </c>
      <c r="AF143" s="1" t="str">
        <f t="shared" si="155"/>
        <v/>
      </c>
      <c r="AG143" s="1" t="str">
        <f t="shared" si="156"/>
        <v/>
      </c>
      <c r="AH143" s="1" t="str">
        <f t="shared" si="157"/>
        <v/>
      </c>
      <c r="AI143" s="1" t="str">
        <f t="shared" si="158"/>
        <v/>
      </c>
      <c r="AJ143" s="1" t="str">
        <f t="shared" si="159"/>
        <v/>
      </c>
      <c r="AK143" s="1">
        <f t="shared" si="166"/>
        <v>0</v>
      </c>
      <c r="AL143" s="1">
        <f t="shared" si="167"/>
        <v>0</v>
      </c>
      <c r="AP143" s="1" t="str">
        <f t="shared" si="160"/>
        <v>N</v>
      </c>
      <c r="AQ143" s="1" t="str">
        <f t="shared" si="161"/>
        <v>N</v>
      </c>
      <c r="AR143" s="1" t="str">
        <f t="shared" si="162"/>
        <v>N</v>
      </c>
      <c r="AT143" s="15" t="str">
        <f t="shared" si="163"/>
        <v/>
      </c>
      <c r="AU143" s="1" t="str">
        <f t="shared" si="164"/>
        <v/>
      </c>
      <c r="AV143" s="1" t="str">
        <f t="shared" si="165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6">
      <c r="AE144" s="1" t="str">
        <f t="shared" si="154"/>
        <v/>
      </c>
      <c r="AF144" s="1" t="str">
        <f t="shared" si="155"/>
        <v/>
      </c>
      <c r="AG144" s="1" t="str">
        <f t="shared" si="156"/>
        <v/>
      </c>
      <c r="AH144" s="1" t="str">
        <f t="shared" si="157"/>
        <v/>
      </c>
      <c r="AI144" s="1" t="str">
        <f t="shared" si="158"/>
        <v/>
      </c>
      <c r="AJ144" s="1" t="str">
        <f t="shared" si="159"/>
        <v/>
      </c>
      <c r="AK144" s="1">
        <f t="shared" si="166"/>
        <v>0</v>
      </c>
      <c r="AL144" s="1">
        <f t="shared" si="167"/>
        <v>0</v>
      </c>
      <c r="AP144" s="1" t="str">
        <f t="shared" si="160"/>
        <v>N</v>
      </c>
      <c r="AQ144" s="1" t="str">
        <f t="shared" si="161"/>
        <v>N</v>
      </c>
      <c r="AR144" s="1" t="str">
        <f t="shared" si="162"/>
        <v>N</v>
      </c>
      <c r="AT144" s="15" t="str">
        <f t="shared" si="163"/>
        <v/>
      </c>
      <c r="AU144" s="1" t="str">
        <f t="shared" si="164"/>
        <v/>
      </c>
      <c r="AV144" s="1" t="str">
        <f t="shared" si="165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6</v>
      </c>
    </row>
    <row r="145" spans="31:76">
      <c r="AE145" s="1" t="str">
        <f t="shared" si="154"/>
        <v/>
      </c>
      <c r="AF145" s="1" t="str">
        <f t="shared" si="155"/>
        <v/>
      </c>
      <c r="AG145" s="1" t="str">
        <f t="shared" si="156"/>
        <v/>
      </c>
      <c r="AH145" s="1" t="str">
        <f t="shared" si="157"/>
        <v/>
      </c>
      <c r="AI145" s="1" t="str">
        <f t="shared" si="158"/>
        <v/>
      </c>
      <c r="AJ145" s="1" t="str">
        <f t="shared" si="159"/>
        <v/>
      </c>
      <c r="AK145" s="1">
        <f t="shared" si="166"/>
        <v>0</v>
      </c>
      <c r="AL145" s="1">
        <f t="shared" si="167"/>
        <v>0</v>
      </c>
      <c r="AP145" s="1" t="str">
        <f t="shared" si="160"/>
        <v>N</v>
      </c>
      <c r="AQ145" s="1" t="str">
        <f t="shared" si="161"/>
        <v>N</v>
      </c>
      <c r="AR145" s="1" t="str">
        <f t="shared" si="162"/>
        <v>N</v>
      </c>
      <c r="AT145" s="15" t="str">
        <f t="shared" si="163"/>
        <v/>
      </c>
      <c r="AU145" s="1" t="str">
        <f t="shared" si="164"/>
        <v/>
      </c>
      <c r="AV145" s="1" t="str">
        <f t="shared" si="165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-6</v>
      </c>
    </row>
    <row r="146" spans="31:76">
      <c r="AE146" s="1" t="str">
        <f t="shared" si="154"/>
        <v/>
      </c>
      <c r="AF146" s="1" t="str">
        <f t="shared" si="155"/>
        <v/>
      </c>
      <c r="AG146" s="1" t="str">
        <f t="shared" si="156"/>
        <v/>
      </c>
      <c r="AH146" s="1" t="str">
        <f t="shared" si="157"/>
        <v/>
      </c>
      <c r="AI146" s="1" t="str">
        <f t="shared" si="158"/>
        <v/>
      </c>
      <c r="AJ146" s="1" t="str">
        <f t="shared" si="159"/>
        <v/>
      </c>
      <c r="AK146" s="1">
        <f t="shared" si="166"/>
        <v>0</v>
      </c>
      <c r="AL146" s="1">
        <f t="shared" si="167"/>
        <v>0</v>
      </c>
      <c r="AP146" s="1" t="str">
        <f t="shared" si="160"/>
        <v>N</v>
      </c>
      <c r="AQ146" s="1" t="str">
        <f t="shared" si="161"/>
        <v>N</v>
      </c>
      <c r="AR146" s="1" t="str">
        <f t="shared" si="162"/>
        <v>N</v>
      </c>
      <c r="AT146" s="15" t="str">
        <f t="shared" si="163"/>
        <v/>
      </c>
      <c r="AU146" s="1" t="str">
        <f t="shared" si="164"/>
        <v/>
      </c>
      <c r="AV146" s="1" t="str">
        <f t="shared" si="165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54"/>
        <v/>
      </c>
      <c r="AF147" s="1" t="str">
        <f t="shared" si="155"/>
        <v/>
      </c>
      <c r="AG147" s="1" t="str">
        <f t="shared" si="156"/>
        <v/>
      </c>
      <c r="AH147" s="1" t="str">
        <f t="shared" si="157"/>
        <v/>
      </c>
      <c r="AI147" s="1" t="str">
        <f t="shared" si="158"/>
        <v/>
      </c>
      <c r="AJ147" s="1" t="str">
        <f t="shared" si="159"/>
        <v/>
      </c>
      <c r="AK147" s="1">
        <f t="shared" si="166"/>
        <v>0</v>
      </c>
      <c r="AL147" s="1">
        <f t="shared" si="167"/>
        <v>0</v>
      </c>
      <c r="AP147" s="1" t="str">
        <f t="shared" si="160"/>
        <v>N</v>
      </c>
      <c r="AQ147" s="1" t="str">
        <f t="shared" si="161"/>
        <v>N</v>
      </c>
      <c r="AR147" s="1" t="str">
        <f t="shared" si="162"/>
        <v>N</v>
      </c>
      <c r="AT147" s="15" t="str">
        <f t="shared" si="163"/>
        <v/>
      </c>
      <c r="AU147" s="1" t="str">
        <f t="shared" si="164"/>
        <v/>
      </c>
      <c r="AV147" s="1" t="str">
        <f t="shared" si="165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54"/>
        <v/>
      </c>
      <c r="AF148" s="1" t="str">
        <f t="shared" si="155"/>
        <v/>
      </c>
      <c r="AG148" s="1" t="str">
        <f t="shared" si="156"/>
        <v/>
      </c>
      <c r="AH148" s="1" t="str">
        <f t="shared" si="157"/>
        <v/>
      </c>
      <c r="AI148" s="1" t="str">
        <f t="shared" si="158"/>
        <v/>
      </c>
      <c r="AJ148" s="1" t="str">
        <f t="shared" si="159"/>
        <v/>
      </c>
      <c r="AK148" s="1">
        <f t="shared" si="166"/>
        <v>0</v>
      </c>
      <c r="AL148" s="1">
        <f t="shared" si="167"/>
        <v>0</v>
      </c>
      <c r="AP148" s="1" t="str">
        <f t="shared" si="160"/>
        <v>N</v>
      </c>
      <c r="AQ148" s="1" t="str">
        <f t="shared" si="161"/>
        <v>N</v>
      </c>
      <c r="AR148" s="1" t="str">
        <f t="shared" si="162"/>
        <v>N</v>
      </c>
      <c r="AT148" s="15" t="str">
        <f t="shared" si="163"/>
        <v/>
      </c>
      <c r="AU148" s="1" t="str">
        <f t="shared" si="164"/>
        <v/>
      </c>
      <c r="AV148" s="1" t="str">
        <f t="shared" si="165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3</v>
      </c>
    </row>
    <row r="149" spans="31:76">
      <c r="AE149" s="1" t="str">
        <f t="shared" si="154"/>
        <v/>
      </c>
      <c r="AF149" s="1" t="str">
        <f t="shared" si="155"/>
        <v/>
      </c>
      <c r="AG149" s="1" t="str">
        <f t="shared" si="156"/>
        <v/>
      </c>
      <c r="AH149" s="1" t="str">
        <f t="shared" si="157"/>
        <v/>
      </c>
      <c r="AI149" s="1" t="str">
        <f t="shared" si="158"/>
        <v/>
      </c>
      <c r="AJ149" s="1" t="str">
        <f t="shared" si="159"/>
        <v/>
      </c>
      <c r="AK149" s="1">
        <f t="shared" si="166"/>
        <v>0</v>
      </c>
      <c r="AL149" s="1">
        <f t="shared" si="167"/>
        <v>0</v>
      </c>
      <c r="AP149" s="1" t="str">
        <f t="shared" si="160"/>
        <v>N</v>
      </c>
      <c r="AQ149" s="1" t="str">
        <f t="shared" si="161"/>
        <v>N</v>
      </c>
      <c r="AR149" s="1" t="str">
        <f t="shared" si="162"/>
        <v>N</v>
      </c>
      <c r="AT149" s="15" t="str">
        <f t="shared" si="163"/>
        <v/>
      </c>
      <c r="AU149" s="1" t="str">
        <f t="shared" si="164"/>
        <v/>
      </c>
      <c r="AV149" s="1" t="str">
        <f t="shared" si="165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-3</v>
      </c>
    </row>
    <row r="150" spans="31:76">
      <c r="AE150" s="1" t="str">
        <f t="shared" si="154"/>
        <v/>
      </c>
      <c r="AF150" s="1" t="str">
        <f t="shared" si="155"/>
        <v/>
      </c>
      <c r="AG150" s="1" t="str">
        <f t="shared" si="156"/>
        <v/>
      </c>
      <c r="AH150" s="1" t="str">
        <f t="shared" si="157"/>
        <v/>
      </c>
      <c r="AI150" s="1" t="str">
        <f t="shared" si="158"/>
        <v/>
      </c>
      <c r="AJ150" s="1" t="str">
        <f t="shared" si="159"/>
        <v/>
      </c>
      <c r="AK150" s="1">
        <f t="shared" si="166"/>
        <v>0</v>
      </c>
      <c r="AL150" s="1">
        <f t="shared" si="167"/>
        <v>0</v>
      </c>
      <c r="AP150" s="1" t="str">
        <f t="shared" si="160"/>
        <v>N</v>
      </c>
      <c r="AQ150" s="1" t="str">
        <f t="shared" si="161"/>
        <v>N</v>
      </c>
      <c r="AR150" s="1" t="str">
        <f t="shared" si="162"/>
        <v>N</v>
      </c>
      <c r="AT150" s="15" t="str">
        <f t="shared" si="163"/>
        <v/>
      </c>
      <c r="AU150" s="1" t="str">
        <f t="shared" si="164"/>
        <v/>
      </c>
      <c r="AV150" s="1" t="str">
        <f t="shared" si="165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54"/>
        <v/>
      </c>
      <c r="AF151" s="1" t="str">
        <f t="shared" si="155"/>
        <v/>
      </c>
      <c r="AG151" s="1" t="str">
        <f t="shared" si="156"/>
        <v/>
      </c>
      <c r="AH151" s="1" t="str">
        <f t="shared" si="157"/>
        <v/>
      </c>
      <c r="AI151" s="1" t="str">
        <f t="shared" si="158"/>
        <v/>
      </c>
      <c r="AJ151" s="1" t="str">
        <f t="shared" si="159"/>
        <v/>
      </c>
      <c r="AK151" s="1">
        <f t="shared" si="166"/>
        <v>0</v>
      </c>
      <c r="AL151" s="1">
        <f t="shared" si="167"/>
        <v>0</v>
      </c>
      <c r="AP151" s="1" t="str">
        <f t="shared" si="160"/>
        <v>N</v>
      </c>
      <c r="AQ151" s="1" t="str">
        <f t="shared" si="161"/>
        <v>N</v>
      </c>
      <c r="AR151" s="1" t="str">
        <f t="shared" si="162"/>
        <v>N</v>
      </c>
      <c r="AT151" s="15" t="str">
        <f t="shared" si="163"/>
        <v/>
      </c>
      <c r="AU151" s="1" t="str">
        <f t="shared" si="164"/>
        <v/>
      </c>
      <c r="AV151" s="1" t="str">
        <f t="shared" si="165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54"/>
        <v/>
      </c>
      <c r="AF152" s="1" t="str">
        <f t="shared" si="155"/>
        <v/>
      </c>
      <c r="AG152" s="1" t="str">
        <f t="shared" si="156"/>
        <v/>
      </c>
      <c r="AH152" s="1" t="str">
        <f t="shared" si="157"/>
        <v/>
      </c>
      <c r="AI152" s="1" t="str">
        <f t="shared" si="158"/>
        <v/>
      </c>
      <c r="AJ152" s="1" t="str">
        <f t="shared" si="159"/>
        <v/>
      </c>
      <c r="AK152" s="1">
        <f t="shared" si="166"/>
        <v>0</v>
      </c>
      <c r="AL152" s="1">
        <f t="shared" si="167"/>
        <v>0</v>
      </c>
      <c r="AP152" s="1" t="str">
        <f t="shared" si="160"/>
        <v>N</v>
      </c>
      <c r="AQ152" s="1" t="str">
        <f t="shared" si="161"/>
        <v>N</v>
      </c>
      <c r="AR152" s="1" t="str">
        <f t="shared" si="162"/>
        <v>N</v>
      </c>
      <c r="AT152" s="15" t="str">
        <f t="shared" si="163"/>
        <v/>
      </c>
      <c r="AU152" s="1" t="str">
        <f t="shared" si="164"/>
        <v/>
      </c>
      <c r="AV152" s="1" t="str">
        <f t="shared" si="165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6</v>
      </c>
    </row>
    <row r="153" spans="31:76">
      <c r="AE153" s="1" t="str">
        <f t="shared" si="154"/>
        <v/>
      </c>
      <c r="AF153" s="1" t="str">
        <f t="shared" si="155"/>
        <v/>
      </c>
      <c r="AG153" s="1" t="str">
        <f t="shared" si="156"/>
        <v/>
      </c>
      <c r="AH153" s="1" t="str">
        <f t="shared" si="157"/>
        <v/>
      </c>
      <c r="AI153" s="1" t="str">
        <f t="shared" si="158"/>
        <v/>
      </c>
      <c r="AJ153" s="1" t="str">
        <f t="shared" si="159"/>
        <v/>
      </c>
      <c r="AK153" s="1">
        <f t="shared" si="166"/>
        <v>0</v>
      </c>
      <c r="AL153" s="1">
        <f t="shared" si="167"/>
        <v>0</v>
      </c>
      <c r="AP153" s="1" t="str">
        <f t="shared" si="160"/>
        <v>N</v>
      </c>
      <c r="AQ153" s="1" t="str">
        <f t="shared" si="161"/>
        <v>N</v>
      </c>
      <c r="AR153" s="1" t="str">
        <f t="shared" si="162"/>
        <v>N</v>
      </c>
      <c r="AT153" s="15" t="str">
        <f t="shared" si="163"/>
        <v/>
      </c>
      <c r="AU153" s="1" t="str">
        <f t="shared" si="164"/>
        <v/>
      </c>
      <c r="AV153" s="1" t="str">
        <f t="shared" si="165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-6</v>
      </c>
    </row>
    <row r="154" spans="31:76">
      <c r="AE154" s="1" t="str">
        <f t="shared" si="154"/>
        <v/>
      </c>
      <c r="AF154" s="1" t="str">
        <f t="shared" si="155"/>
        <v/>
      </c>
      <c r="AG154" s="1" t="str">
        <f t="shared" si="156"/>
        <v/>
      </c>
      <c r="AH154" s="1" t="str">
        <f t="shared" si="157"/>
        <v/>
      </c>
      <c r="AI154" s="1" t="str">
        <f t="shared" si="158"/>
        <v/>
      </c>
      <c r="AJ154" s="1" t="str">
        <f t="shared" si="159"/>
        <v/>
      </c>
      <c r="AK154" s="1">
        <f t="shared" si="166"/>
        <v>0</v>
      </c>
      <c r="AL154" s="1">
        <f t="shared" si="167"/>
        <v>0</v>
      </c>
      <c r="AP154" s="1" t="str">
        <f t="shared" si="160"/>
        <v>N</v>
      </c>
      <c r="AQ154" s="1" t="str">
        <f t="shared" si="161"/>
        <v>N</v>
      </c>
      <c r="AR154" s="1" t="str">
        <f t="shared" si="162"/>
        <v>N</v>
      </c>
      <c r="AT154" s="15" t="str">
        <f t="shared" si="163"/>
        <v/>
      </c>
      <c r="AU154" s="1" t="str">
        <f t="shared" si="164"/>
        <v/>
      </c>
      <c r="AV154" s="1" t="str">
        <f t="shared" si="165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54"/>
        <v/>
      </c>
      <c r="AF155" s="1" t="str">
        <f t="shared" si="155"/>
        <v/>
      </c>
      <c r="AG155" s="1" t="str">
        <f t="shared" si="156"/>
        <v/>
      </c>
      <c r="AH155" s="1" t="str">
        <f t="shared" si="157"/>
        <v/>
      </c>
      <c r="AI155" s="1" t="str">
        <f t="shared" si="158"/>
        <v/>
      </c>
      <c r="AJ155" s="1" t="str">
        <f t="shared" si="159"/>
        <v/>
      </c>
      <c r="AK155" s="1">
        <f t="shared" si="166"/>
        <v>0</v>
      </c>
      <c r="AL155" s="1">
        <f t="shared" si="167"/>
        <v>0</v>
      </c>
      <c r="AP155" s="1" t="str">
        <f t="shared" si="160"/>
        <v>N</v>
      </c>
      <c r="AQ155" s="1" t="str">
        <f t="shared" si="161"/>
        <v>N</v>
      </c>
      <c r="AR155" s="1" t="str">
        <f t="shared" si="162"/>
        <v>N</v>
      </c>
      <c r="AT155" s="15" t="str">
        <f t="shared" si="163"/>
        <v/>
      </c>
      <c r="AU155" s="1" t="str">
        <f t="shared" si="164"/>
        <v/>
      </c>
      <c r="AV155" s="1" t="str">
        <f t="shared" si="165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54"/>
        <v/>
      </c>
      <c r="AF156" s="1" t="str">
        <f t="shared" si="155"/>
        <v/>
      </c>
      <c r="AG156" s="1" t="str">
        <f t="shared" si="156"/>
        <v/>
      </c>
      <c r="AH156" s="1" t="str">
        <f t="shared" si="157"/>
        <v/>
      </c>
      <c r="AI156" s="1" t="str">
        <f t="shared" si="158"/>
        <v/>
      </c>
      <c r="AJ156" s="1" t="str">
        <f t="shared" si="159"/>
        <v/>
      </c>
      <c r="AK156" s="1">
        <f t="shared" si="166"/>
        <v>0</v>
      </c>
      <c r="AL156" s="1">
        <f t="shared" si="167"/>
        <v>0</v>
      </c>
      <c r="AP156" s="1" t="str">
        <f t="shared" si="160"/>
        <v>N</v>
      </c>
      <c r="AQ156" s="1" t="str">
        <f t="shared" si="161"/>
        <v>N</v>
      </c>
      <c r="AR156" s="1" t="str">
        <f t="shared" si="162"/>
        <v>N</v>
      </c>
      <c r="AT156" s="15" t="str">
        <f t="shared" si="163"/>
        <v/>
      </c>
      <c r="AU156" s="1" t="str">
        <f t="shared" si="164"/>
        <v/>
      </c>
      <c r="AV156" s="1" t="str">
        <f t="shared" si="165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3</v>
      </c>
    </row>
    <row r="157" spans="31:76">
      <c r="AE157" s="1" t="str">
        <f t="shared" si="154"/>
        <v/>
      </c>
      <c r="AF157" s="1" t="str">
        <f t="shared" si="155"/>
        <v/>
      </c>
      <c r="AG157" s="1" t="str">
        <f t="shared" si="156"/>
        <v/>
      </c>
      <c r="AH157" s="1" t="str">
        <f t="shared" si="157"/>
        <v/>
      </c>
      <c r="AI157" s="1" t="str">
        <f t="shared" si="158"/>
        <v/>
      </c>
      <c r="AJ157" s="1" t="str">
        <f t="shared" si="159"/>
        <v/>
      </c>
      <c r="AK157" s="1">
        <f t="shared" si="166"/>
        <v>0</v>
      </c>
      <c r="AL157" s="1">
        <f t="shared" si="167"/>
        <v>0</v>
      </c>
      <c r="AP157" s="1" t="str">
        <f t="shared" si="160"/>
        <v>N</v>
      </c>
      <c r="AQ157" s="1" t="str">
        <f t="shared" si="161"/>
        <v>N</v>
      </c>
      <c r="AR157" s="1" t="str">
        <f t="shared" si="162"/>
        <v>N</v>
      </c>
      <c r="AT157" s="15" t="str">
        <f t="shared" si="163"/>
        <v/>
      </c>
      <c r="AU157" s="1" t="str">
        <f t="shared" si="164"/>
        <v/>
      </c>
      <c r="AV157" s="1" t="str">
        <f t="shared" si="165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-3</v>
      </c>
    </row>
    <row r="158" spans="31:76">
      <c r="AE158" s="1" t="str">
        <f t="shared" si="154"/>
        <v/>
      </c>
      <c r="AF158" s="1" t="str">
        <f t="shared" si="155"/>
        <v/>
      </c>
      <c r="AG158" s="1" t="str">
        <f t="shared" si="156"/>
        <v/>
      </c>
      <c r="AH158" s="1" t="str">
        <f t="shared" si="157"/>
        <v/>
      </c>
      <c r="AI158" s="1" t="str">
        <f t="shared" si="158"/>
        <v/>
      </c>
      <c r="AJ158" s="1" t="str">
        <f t="shared" si="159"/>
        <v/>
      </c>
      <c r="AK158" s="1">
        <f t="shared" si="166"/>
        <v>0</v>
      </c>
      <c r="AL158" s="1">
        <f t="shared" si="167"/>
        <v>0</v>
      </c>
      <c r="AP158" s="1" t="str">
        <f t="shared" si="160"/>
        <v>N</v>
      </c>
      <c r="AQ158" s="1" t="str">
        <f t="shared" si="161"/>
        <v>N</v>
      </c>
      <c r="AR158" s="1" t="str">
        <f t="shared" si="162"/>
        <v>N</v>
      </c>
      <c r="AT158" s="15" t="str">
        <f t="shared" si="163"/>
        <v/>
      </c>
      <c r="AU158" s="1" t="str">
        <f t="shared" si="164"/>
        <v/>
      </c>
      <c r="AV158" s="1" t="str">
        <f t="shared" si="165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54"/>
        <v/>
      </c>
      <c r="AF159" s="1" t="str">
        <f t="shared" si="155"/>
        <v/>
      </c>
      <c r="AG159" s="1" t="str">
        <f t="shared" si="156"/>
        <v/>
      </c>
      <c r="AH159" s="1" t="str">
        <f t="shared" si="157"/>
        <v/>
      </c>
      <c r="AI159" s="1" t="str">
        <f t="shared" si="158"/>
        <v/>
      </c>
      <c r="AJ159" s="1" t="str">
        <f t="shared" si="159"/>
        <v/>
      </c>
      <c r="AK159" s="1">
        <f t="shared" si="166"/>
        <v>0</v>
      </c>
      <c r="AL159" s="1">
        <f t="shared" si="167"/>
        <v>0</v>
      </c>
      <c r="AP159" s="1" t="str">
        <f t="shared" si="160"/>
        <v>N</v>
      </c>
      <c r="AQ159" s="1" t="str">
        <f t="shared" si="161"/>
        <v>N</v>
      </c>
      <c r="AR159" s="1" t="str">
        <f t="shared" si="162"/>
        <v>N</v>
      </c>
      <c r="AT159" s="15" t="str">
        <f t="shared" si="163"/>
        <v/>
      </c>
      <c r="AU159" s="1" t="str">
        <f t="shared" si="164"/>
        <v/>
      </c>
      <c r="AV159" s="1" t="str">
        <f t="shared" si="165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54"/>
        <v/>
      </c>
      <c r="AF160" s="1" t="str">
        <f t="shared" si="155"/>
        <v/>
      </c>
      <c r="AG160" s="1" t="str">
        <f t="shared" si="156"/>
        <v/>
      </c>
      <c r="AH160" s="1" t="str">
        <f t="shared" si="157"/>
        <v/>
      </c>
      <c r="AI160" s="1" t="str">
        <f t="shared" si="158"/>
        <v/>
      </c>
      <c r="AJ160" s="1" t="str">
        <f t="shared" si="159"/>
        <v/>
      </c>
      <c r="AK160" s="1">
        <f t="shared" si="166"/>
        <v>0</v>
      </c>
      <c r="AL160" s="1">
        <f t="shared" si="167"/>
        <v>0</v>
      </c>
      <c r="AP160" s="1" t="str">
        <f t="shared" si="160"/>
        <v>N</v>
      </c>
      <c r="AQ160" s="1" t="str">
        <f t="shared" si="161"/>
        <v>N</v>
      </c>
      <c r="AR160" s="1" t="str">
        <f t="shared" si="162"/>
        <v>N</v>
      </c>
      <c r="AT160" s="15" t="str">
        <f t="shared" si="163"/>
        <v/>
      </c>
      <c r="AU160" s="1" t="str">
        <f t="shared" si="164"/>
        <v/>
      </c>
      <c r="AV160" s="1" t="str">
        <f t="shared" si="165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6</v>
      </c>
    </row>
    <row r="161" spans="31:76">
      <c r="AE161" s="1" t="str">
        <f t="shared" si="154"/>
        <v/>
      </c>
      <c r="AF161" s="1" t="str">
        <f t="shared" si="155"/>
        <v/>
      </c>
      <c r="AG161" s="1" t="str">
        <f t="shared" si="156"/>
        <v/>
      </c>
      <c r="AH161" s="1" t="str">
        <f t="shared" si="157"/>
        <v/>
      </c>
      <c r="AI161" s="1" t="str">
        <f t="shared" si="158"/>
        <v/>
      </c>
      <c r="AJ161" s="1" t="str">
        <f t="shared" si="159"/>
        <v/>
      </c>
      <c r="AK161" s="1">
        <f t="shared" si="166"/>
        <v>0</v>
      </c>
      <c r="AL161" s="1">
        <f t="shared" si="167"/>
        <v>0</v>
      </c>
      <c r="AP161" s="1" t="str">
        <f t="shared" si="160"/>
        <v>N</v>
      </c>
      <c r="AQ161" s="1" t="str">
        <f t="shared" si="161"/>
        <v>N</v>
      </c>
      <c r="AR161" s="1" t="str">
        <f t="shared" si="162"/>
        <v>N</v>
      </c>
      <c r="AT161" s="15" t="str">
        <f t="shared" ref="AT161:AT163" si="168">IF(AT160="Y","N",IF(M160="","",(IF(AND(F160&amp;F161="WW",OR(AO160&amp;AO161="SC",AO160&amp;AO161="CC")),"Y",IF(AND(F159&amp;F160&amp;F161="WLW",BH161&lt;&gt;"B",OR(F159&amp;F160&amp;F161="SCC",F159&amp;F160&amp;F161="CCC")),"Y","N")))))</f>
        <v/>
      </c>
      <c r="AU161" s="1" t="str">
        <f t="shared" si="164"/>
        <v/>
      </c>
      <c r="AV161" s="1" t="str">
        <f t="shared" si="165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-6</v>
      </c>
    </row>
    <row r="162" spans="31:76">
      <c r="AE162" s="1" t="str">
        <f t="shared" si="154"/>
        <v/>
      </c>
      <c r="AF162" s="1" t="str">
        <f t="shared" si="155"/>
        <v/>
      </c>
      <c r="AG162" s="1" t="str">
        <f t="shared" si="156"/>
        <v/>
      </c>
      <c r="AH162" s="1" t="str">
        <f t="shared" si="157"/>
        <v/>
      </c>
      <c r="AI162" s="1" t="str">
        <f t="shared" si="158"/>
        <v/>
      </c>
      <c r="AJ162" s="1" t="str">
        <f t="shared" si="159"/>
        <v/>
      </c>
      <c r="AK162" s="1">
        <f t="shared" si="166"/>
        <v>0</v>
      </c>
      <c r="AL162" s="1">
        <f t="shared" si="167"/>
        <v>0</v>
      </c>
      <c r="AP162" s="1" t="str">
        <f t="shared" si="160"/>
        <v>N</v>
      </c>
      <c r="AQ162" s="1" t="str">
        <f t="shared" si="161"/>
        <v>N</v>
      </c>
      <c r="AR162" s="1" t="str">
        <f t="shared" si="162"/>
        <v>N</v>
      </c>
      <c r="AT162" s="15" t="str">
        <f t="shared" si="168"/>
        <v/>
      </c>
      <c r="AU162" s="1" t="str">
        <f t="shared" si="164"/>
        <v/>
      </c>
      <c r="AV162" s="1" t="str">
        <f t="shared" si="165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54"/>
        <v/>
      </c>
      <c r="AF163" s="1" t="str">
        <f t="shared" si="155"/>
        <v/>
      </c>
      <c r="AG163" s="1" t="str">
        <f t="shared" si="156"/>
        <v/>
      </c>
      <c r="AH163" s="1" t="str">
        <f t="shared" si="157"/>
        <v/>
      </c>
      <c r="AI163" s="1" t="str">
        <f t="shared" si="158"/>
        <v/>
      </c>
      <c r="AJ163" s="1" t="str">
        <f t="shared" si="159"/>
        <v/>
      </c>
      <c r="AK163" s="1">
        <f t="shared" si="166"/>
        <v>0</v>
      </c>
      <c r="AL163" s="1">
        <f t="shared" si="167"/>
        <v>0</v>
      </c>
      <c r="AP163" s="1" t="str">
        <f t="shared" si="160"/>
        <v>N</v>
      </c>
      <c r="AQ163" s="1" t="str">
        <f t="shared" si="161"/>
        <v>N</v>
      </c>
      <c r="AR163" s="1" t="str">
        <f t="shared" si="162"/>
        <v>N</v>
      </c>
      <c r="AT163" s="15" t="str">
        <f t="shared" si="168"/>
        <v/>
      </c>
      <c r="AU163" s="1" t="str">
        <f t="shared" si="164"/>
        <v/>
      </c>
      <c r="AV163" s="1" t="str">
        <f t="shared" si="165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54"/>
        <v/>
      </c>
      <c r="AF164" s="1" t="str">
        <f t="shared" si="155"/>
        <v/>
      </c>
      <c r="AG164" s="1" t="str">
        <f t="shared" si="156"/>
        <v/>
      </c>
      <c r="AH164" s="1" t="str">
        <f t="shared" si="157"/>
        <v/>
      </c>
      <c r="AI164" s="1" t="str">
        <f t="shared" si="158"/>
        <v/>
      </c>
      <c r="AJ164" s="1" t="str">
        <f t="shared" si="159"/>
        <v/>
      </c>
      <c r="AK164" s="1">
        <f t="shared" si="166"/>
        <v>0</v>
      </c>
      <c r="AL164" s="1">
        <f t="shared" si="167"/>
        <v>0</v>
      </c>
      <c r="AP164" s="1" t="str">
        <f t="shared" si="160"/>
        <v>N</v>
      </c>
      <c r="AQ164" s="1" t="str">
        <f t="shared" si="161"/>
        <v>N</v>
      </c>
      <c r="AR164" s="1" t="str">
        <f t="shared" si="162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3</v>
      </c>
    </row>
    <row r="165" spans="31:76">
      <c r="AE165" s="1" t="str">
        <f t="shared" si="154"/>
        <v/>
      </c>
      <c r="AF165" s="1" t="str">
        <f t="shared" si="155"/>
        <v/>
      </c>
      <c r="AG165" s="1" t="str">
        <f t="shared" si="156"/>
        <v/>
      </c>
      <c r="AH165" s="1" t="str">
        <f t="shared" si="157"/>
        <v/>
      </c>
      <c r="AI165" s="1" t="str">
        <f t="shared" si="158"/>
        <v/>
      </c>
      <c r="AJ165" s="1" t="str">
        <f t="shared" si="159"/>
        <v/>
      </c>
      <c r="AK165" s="1">
        <f t="shared" si="166"/>
        <v>0</v>
      </c>
      <c r="AL165" s="1">
        <f t="shared" si="167"/>
        <v>0</v>
      </c>
      <c r="AP165" s="1" t="str">
        <f t="shared" si="160"/>
        <v>N</v>
      </c>
      <c r="AQ165" s="1" t="str">
        <f t="shared" si="161"/>
        <v>N</v>
      </c>
      <c r="AR165" s="1" t="str">
        <f t="shared" si="162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-3</v>
      </c>
    </row>
    <row r="166" spans="31:76">
      <c r="AE166" s="1" t="str">
        <f t="shared" si="154"/>
        <v/>
      </c>
      <c r="AF166" s="1" t="str">
        <f t="shared" si="155"/>
        <v/>
      </c>
      <c r="AG166" s="1" t="str">
        <f t="shared" si="156"/>
        <v/>
      </c>
      <c r="AH166" s="1" t="str">
        <f t="shared" si="157"/>
        <v/>
      </c>
      <c r="AI166" s="1" t="str">
        <f t="shared" si="158"/>
        <v/>
      </c>
      <c r="AJ166" s="1" t="str">
        <f t="shared" si="159"/>
        <v/>
      </c>
      <c r="AK166" s="1">
        <f t="shared" si="166"/>
        <v>0</v>
      </c>
      <c r="AL166" s="1">
        <f t="shared" si="167"/>
        <v>0</v>
      </c>
      <c r="AP166" s="1" t="str">
        <f t="shared" si="160"/>
        <v>N</v>
      </c>
      <c r="AQ166" s="1" t="str">
        <f t="shared" si="161"/>
        <v>N</v>
      </c>
      <c r="AR166" s="1" t="str">
        <f t="shared" si="162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54"/>
        <v/>
      </c>
      <c r="AF167" s="1" t="str">
        <f t="shared" si="155"/>
        <v/>
      </c>
      <c r="AG167" s="1" t="str">
        <f t="shared" si="156"/>
        <v/>
      </c>
      <c r="AH167" s="1" t="str">
        <f t="shared" si="157"/>
        <v/>
      </c>
      <c r="AI167" s="1" t="str">
        <f t="shared" si="158"/>
        <v/>
      </c>
      <c r="AJ167" s="1" t="str">
        <f t="shared" si="159"/>
        <v/>
      </c>
      <c r="AK167" s="1">
        <f t="shared" si="166"/>
        <v>0</v>
      </c>
      <c r="AL167" s="1">
        <f t="shared" si="167"/>
        <v>0</v>
      </c>
      <c r="AP167" s="1" t="str">
        <f t="shared" si="160"/>
        <v>N</v>
      </c>
      <c r="AQ167" s="1" t="str">
        <f t="shared" si="161"/>
        <v>N</v>
      </c>
      <c r="AR167" s="1" t="str">
        <f t="shared" si="162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54"/>
        <v/>
      </c>
      <c r="AF168" s="1" t="str">
        <f t="shared" si="155"/>
        <v/>
      </c>
      <c r="AG168" s="1" t="str">
        <f t="shared" si="156"/>
        <v/>
      </c>
      <c r="AH168" s="1" t="str">
        <f t="shared" si="157"/>
        <v/>
      </c>
      <c r="AI168" s="1" t="str">
        <f t="shared" si="158"/>
        <v/>
      </c>
      <c r="AJ168" s="1" t="str">
        <f t="shared" si="159"/>
        <v/>
      </c>
      <c r="AK168" s="1">
        <f t="shared" si="166"/>
        <v>0</v>
      </c>
      <c r="AL168" s="1">
        <f t="shared" si="167"/>
        <v>0</v>
      </c>
      <c r="AP168" s="1" t="str">
        <f t="shared" si="160"/>
        <v>N</v>
      </c>
      <c r="AQ168" s="1" t="str">
        <f t="shared" si="161"/>
        <v>N</v>
      </c>
      <c r="AR168" s="1" t="str">
        <f t="shared" si="162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6</v>
      </c>
    </row>
    <row r="169" spans="31:76">
      <c r="AE169" s="1" t="str">
        <f t="shared" si="154"/>
        <v/>
      </c>
      <c r="AF169" s="1" t="str">
        <f t="shared" si="155"/>
        <v/>
      </c>
      <c r="AG169" s="1" t="str">
        <f t="shared" si="156"/>
        <v/>
      </c>
      <c r="AH169" s="1" t="str">
        <f t="shared" si="157"/>
        <v/>
      </c>
      <c r="AI169" s="1" t="str">
        <f t="shared" si="158"/>
        <v/>
      </c>
      <c r="AJ169" s="1" t="str">
        <f t="shared" si="159"/>
        <v/>
      </c>
      <c r="AK169" s="1">
        <f t="shared" si="166"/>
        <v>0</v>
      </c>
      <c r="AL169" s="1">
        <f t="shared" si="167"/>
        <v>0</v>
      </c>
      <c r="AP169" s="1" t="str">
        <f t="shared" si="160"/>
        <v>N</v>
      </c>
      <c r="AQ169" s="1" t="str">
        <f t="shared" si="161"/>
        <v>N</v>
      </c>
      <c r="AR169" s="1" t="str">
        <f t="shared" si="162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-6</v>
      </c>
    </row>
    <row r="170" spans="31:76">
      <c r="AE170" s="1" t="str">
        <f t="shared" ref="AE170:AE201" si="169">IF(M169="","",IF(Y170="B",IF(M169="P",BH170,""),IF(M168="B",BH170,"")))</f>
        <v/>
      </c>
      <c r="AF170" s="1" t="str">
        <f t="shared" ref="AF170:AF201" si="170">IF(M169="","",IF(Y170="B",IF(M169="B",BH170,""),IF(M168="P",BH170,"")))</f>
        <v/>
      </c>
      <c r="AG170" s="1" t="str">
        <f t="shared" ref="AG170:AG195" si="171">IF(M169="","",IF(Z170="C",IF(M169="B",BJ170,""),IF(M168="B",BJ170,"")))</f>
        <v/>
      </c>
      <c r="AH170" s="1" t="str">
        <f t="shared" ref="AH170:AH201" si="172">IF(M169="","",IF(Z170="C",IF(M169="P",BJ170,""),IF(M168="P",BJ170,"")))</f>
        <v/>
      </c>
      <c r="AI170" s="1" t="str">
        <f t="shared" ref="AI170:AI201" si="173">IF(M169="","",IF(AND(AE170="L5",AH170="L5",AY170=""),"L0",AX170))</f>
        <v/>
      </c>
      <c r="AJ170" s="1" t="str">
        <f t="shared" ref="AJ170:AJ201" si="174">IF(M169="","",IF(AND(AF170="L5",AH170="L5",AX170=""),"L0",AY170))</f>
        <v/>
      </c>
      <c r="AK170" s="1">
        <f t="shared" si="166"/>
        <v>0</v>
      </c>
      <c r="AL170" s="1">
        <f t="shared" si="167"/>
        <v>0</v>
      </c>
      <c r="AP170" s="1" t="str">
        <f t="shared" si="160"/>
        <v>N</v>
      </c>
      <c r="AQ170" s="1" t="str">
        <f t="shared" si="161"/>
        <v>N</v>
      </c>
      <c r="AR170" s="1" t="str">
        <f t="shared" si="162"/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69"/>
        <v/>
      </c>
      <c r="AF171" s="1" t="str">
        <f t="shared" si="170"/>
        <v/>
      </c>
      <c r="AG171" s="1" t="str">
        <f t="shared" si="171"/>
        <v/>
      </c>
      <c r="AH171" s="1" t="str">
        <f t="shared" si="172"/>
        <v/>
      </c>
      <c r="AI171" s="1" t="str">
        <f t="shared" si="173"/>
        <v/>
      </c>
      <c r="AJ171" s="1" t="str">
        <f t="shared" si="174"/>
        <v/>
      </c>
      <c r="AK171" s="1">
        <f t="shared" si="166"/>
        <v>0</v>
      </c>
      <c r="AL171" s="1">
        <f t="shared" si="167"/>
        <v>0</v>
      </c>
      <c r="AP171" s="1" t="str">
        <f t="shared" si="160"/>
        <v>N</v>
      </c>
      <c r="AQ171" s="1" t="str">
        <f t="shared" si="161"/>
        <v>N</v>
      </c>
      <c r="AR171" s="1" t="str">
        <f t="shared" si="162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69"/>
        <v/>
      </c>
      <c r="AF172" s="1" t="str">
        <f t="shared" si="170"/>
        <v/>
      </c>
      <c r="AG172" s="1" t="str">
        <f t="shared" si="171"/>
        <v/>
      </c>
      <c r="AH172" s="1" t="str">
        <f t="shared" si="172"/>
        <v/>
      </c>
      <c r="AI172" s="1" t="str">
        <f t="shared" si="173"/>
        <v/>
      </c>
      <c r="AJ172" s="1" t="str">
        <f t="shared" si="174"/>
        <v/>
      </c>
      <c r="AK172" s="1">
        <f t="shared" si="166"/>
        <v>0</v>
      </c>
      <c r="AL172" s="1">
        <f t="shared" si="167"/>
        <v>0</v>
      </c>
      <c r="AP172" s="1" t="str">
        <f t="shared" si="160"/>
        <v>N</v>
      </c>
      <c r="AQ172" s="1" t="str">
        <f t="shared" si="161"/>
        <v>N</v>
      </c>
      <c r="AR172" s="1" t="str">
        <f t="shared" si="162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3</v>
      </c>
    </row>
    <row r="173" spans="31:76">
      <c r="AE173" s="1" t="str">
        <f t="shared" si="169"/>
        <v/>
      </c>
      <c r="AF173" s="1" t="str">
        <f t="shared" si="170"/>
        <v/>
      </c>
      <c r="AG173" s="1" t="str">
        <f t="shared" si="171"/>
        <v/>
      </c>
      <c r="AH173" s="1" t="str">
        <f t="shared" si="172"/>
        <v/>
      </c>
      <c r="AI173" s="1" t="str">
        <f t="shared" si="173"/>
        <v/>
      </c>
      <c r="AJ173" s="1" t="str">
        <f t="shared" si="174"/>
        <v/>
      </c>
      <c r="AK173" s="1">
        <f t="shared" si="166"/>
        <v>0</v>
      </c>
      <c r="AL173" s="1">
        <f t="shared" si="167"/>
        <v>0</v>
      </c>
      <c r="AP173" s="1" t="str">
        <f t="shared" si="160"/>
        <v>N</v>
      </c>
      <c r="AQ173" s="1" t="str">
        <f t="shared" si="161"/>
        <v>N</v>
      </c>
      <c r="AR173" s="1" t="str">
        <f t="shared" si="162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-3</v>
      </c>
    </row>
    <row r="174" spans="31:76">
      <c r="AE174" s="1" t="str">
        <f t="shared" si="169"/>
        <v/>
      </c>
      <c r="AF174" s="1" t="str">
        <f t="shared" si="170"/>
        <v/>
      </c>
      <c r="AG174" s="1" t="str">
        <f t="shared" si="171"/>
        <v/>
      </c>
      <c r="AH174" s="1" t="str">
        <f t="shared" si="172"/>
        <v/>
      </c>
      <c r="AI174" s="1" t="str">
        <f t="shared" si="173"/>
        <v/>
      </c>
      <c r="AJ174" s="1" t="str">
        <f t="shared" si="174"/>
        <v/>
      </c>
      <c r="AK174" s="1">
        <f t="shared" si="166"/>
        <v>0</v>
      </c>
      <c r="AL174" s="1">
        <f t="shared" si="167"/>
        <v>0</v>
      </c>
      <c r="AP174" s="1" t="str">
        <f t="shared" si="160"/>
        <v>N</v>
      </c>
      <c r="AQ174" s="1" t="str">
        <f t="shared" si="161"/>
        <v>N</v>
      </c>
      <c r="AR174" s="1" t="str">
        <f t="shared" si="162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69"/>
        <v/>
      </c>
      <c r="AF175" s="1" t="str">
        <f t="shared" si="170"/>
        <v/>
      </c>
      <c r="AG175" s="1" t="str">
        <f t="shared" si="171"/>
        <v/>
      </c>
      <c r="AH175" s="1" t="str">
        <f t="shared" si="172"/>
        <v/>
      </c>
      <c r="AI175" s="1" t="str">
        <f t="shared" si="173"/>
        <v/>
      </c>
      <c r="AJ175" s="1" t="str">
        <f t="shared" si="174"/>
        <v/>
      </c>
      <c r="AK175" s="1">
        <f t="shared" si="166"/>
        <v>0</v>
      </c>
      <c r="AL175" s="1">
        <f t="shared" si="167"/>
        <v>0</v>
      </c>
      <c r="AP175" s="1" t="str">
        <f t="shared" si="160"/>
        <v>N</v>
      </c>
      <c r="AQ175" s="1" t="str">
        <f t="shared" si="161"/>
        <v>N</v>
      </c>
      <c r="AR175" s="1" t="str">
        <f t="shared" si="162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69"/>
        <v/>
      </c>
      <c r="AF176" s="1" t="str">
        <f t="shared" si="170"/>
        <v/>
      </c>
      <c r="AG176" s="1" t="str">
        <f t="shared" si="171"/>
        <v/>
      </c>
      <c r="AH176" s="1" t="str">
        <f t="shared" si="172"/>
        <v/>
      </c>
      <c r="AI176" s="1" t="str">
        <f t="shared" si="173"/>
        <v/>
      </c>
      <c r="AJ176" s="1" t="str">
        <f t="shared" si="174"/>
        <v/>
      </c>
      <c r="AK176" s="1">
        <f t="shared" si="166"/>
        <v>0</v>
      </c>
      <c r="AL176" s="1">
        <f t="shared" si="167"/>
        <v>0</v>
      </c>
      <c r="AP176" s="1" t="str">
        <f t="shared" si="160"/>
        <v>N</v>
      </c>
      <c r="AQ176" s="1" t="str">
        <f t="shared" si="161"/>
        <v>N</v>
      </c>
      <c r="AR176" s="1" t="str">
        <f t="shared" si="162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6</v>
      </c>
    </row>
    <row r="177" spans="31:76">
      <c r="AE177" s="1" t="str">
        <f t="shared" si="169"/>
        <v/>
      </c>
      <c r="AF177" s="1" t="str">
        <f t="shared" si="170"/>
        <v/>
      </c>
      <c r="AG177" s="1" t="str">
        <f t="shared" si="171"/>
        <v/>
      </c>
      <c r="AH177" s="1" t="str">
        <f t="shared" si="172"/>
        <v/>
      </c>
      <c r="AI177" s="1" t="str">
        <f t="shared" si="173"/>
        <v/>
      </c>
      <c r="AJ177" s="1" t="str">
        <f t="shared" si="174"/>
        <v/>
      </c>
      <c r="AK177" s="1">
        <f t="shared" si="166"/>
        <v>0</v>
      </c>
      <c r="AL177" s="1">
        <f t="shared" si="167"/>
        <v>0</v>
      </c>
      <c r="AP177" s="1" t="str">
        <f t="shared" si="160"/>
        <v>N</v>
      </c>
      <c r="AQ177" s="1" t="str">
        <f t="shared" si="161"/>
        <v>N</v>
      </c>
      <c r="AR177" s="1" t="str">
        <f t="shared" si="162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-6</v>
      </c>
    </row>
    <row r="178" spans="31:76">
      <c r="AE178" s="1" t="str">
        <f t="shared" si="169"/>
        <v/>
      </c>
      <c r="AF178" s="1" t="str">
        <f t="shared" si="170"/>
        <v/>
      </c>
      <c r="AG178" s="1" t="str">
        <f t="shared" si="171"/>
        <v/>
      </c>
      <c r="AH178" s="1" t="str">
        <f t="shared" si="172"/>
        <v/>
      </c>
      <c r="AI178" s="1" t="str">
        <f t="shared" si="173"/>
        <v/>
      </c>
      <c r="AJ178" s="1" t="str">
        <f t="shared" si="174"/>
        <v/>
      </c>
      <c r="AK178" s="1">
        <f t="shared" si="166"/>
        <v>0</v>
      </c>
      <c r="AL178" s="1">
        <f t="shared" si="167"/>
        <v>0</v>
      </c>
      <c r="AP178" s="1" t="str">
        <f t="shared" si="160"/>
        <v>N</v>
      </c>
      <c r="AQ178" s="1" t="str">
        <f t="shared" si="161"/>
        <v>N</v>
      </c>
      <c r="AR178" s="1" t="str">
        <f t="shared" si="162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69"/>
        <v/>
      </c>
      <c r="AF179" s="1" t="str">
        <f t="shared" si="170"/>
        <v/>
      </c>
      <c r="AG179" s="1" t="str">
        <f t="shared" si="171"/>
        <v/>
      </c>
      <c r="AH179" s="1" t="str">
        <f t="shared" si="172"/>
        <v/>
      </c>
      <c r="AI179" s="1" t="str">
        <f t="shared" si="173"/>
        <v/>
      </c>
      <c r="AJ179" s="1" t="str">
        <f t="shared" si="174"/>
        <v/>
      </c>
      <c r="AK179" s="1">
        <f t="shared" si="166"/>
        <v>0</v>
      </c>
      <c r="AL179" s="1">
        <f t="shared" si="167"/>
        <v>0</v>
      </c>
      <c r="AP179" s="1" t="str">
        <f t="shared" si="160"/>
        <v>N</v>
      </c>
      <c r="AQ179" s="1" t="str">
        <f t="shared" si="161"/>
        <v>N</v>
      </c>
      <c r="AR179" s="1" t="str">
        <f t="shared" si="162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69"/>
        <v/>
      </c>
      <c r="AF180" s="1" t="str">
        <f t="shared" si="170"/>
        <v/>
      </c>
      <c r="AG180" s="1" t="str">
        <f t="shared" si="171"/>
        <v/>
      </c>
      <c r="AH180" s="1" t="str">
        <f t="shared" si="172"/>
        <v/>
      </c>
      <c r="AI180" s="1" t="str">
        <f t="shared" si="173"/>
        <v/>
      </c>
      <c r="AJ180" s="1" t="str">
        <f t="shared" si="174"/>
        <v/>
      </c>
      <c r="AK180" s="1">
        <f t="shared" si="166"/>
        <v>0</v>
      </c>
      <c r="AL180" s="1">
        <f t="shared" si="167"/>
        <v>0</v>
      </c>
      <c r="AP180" s="1" t="str">
        <f t="shared" si="160"/>
        <v>N</v>
      </c>
      <c r="AQ180" s="1" t="str">
        <f t="shared" si="161"/>
        <v>N</v>
      </c>
      <c r="AR180" s="1" t="str">
        <f t="shared" si="162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3</v>
      </c>
    </row>
    <row r="181" spans="31:76">
      <c r="AE181" s="1" t="str">
        <f t="shared" si="169"/>
        <v/>
      </c>
      <c r="AF181" s="1" t="str">
        <f t="shared" si="170"/>
        <v/>
      </c>
      <c r="AG181" s="1" t="str">
        <f t="shared" si="171"/>
        <v/>
      </c>
      <c r="AH181" s="1" t="str">
        <f t="shared" si="172"/>
        <v/>
      </c>
      <c r="AI181" s="1" t="str">
        <f t="shared" si="173"/>
        <v/>
      </c>
      <c r="AJ181" s="1" t="str">
        <f t="shared" si="174"/>
        <v/>
      </c>
      <c r="AK181" s="1">
        <f t="shared" si="166"/>
        <v>0</v>
      </c>
      <c r="AL181" s="1">
        <f t="shared" si="167"/>
        <v>0</v>
      </c>
      <c r="AP181" s="1" t="str">
        <f t="shared" si="160"/>
        <v>N</v>
      </c>
      <c r="AQ181" s="1" t="str">
        <f t="shared" si="161"/>
        <v>N</v>
      </c>
      <c r="AR181" s="1" t="str">
        <f t="shared" si="162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-3</v>
      </c>
    </row>
    <row r="182" spans="31:76">
      <c r="AE182" s="1" t="str">
        <f t="shared" si="169"/>
        <v/>
      </c>
      <c r="AF182" s="1" t="str">
        <f t="shared" si="170"/>
        <v/>
      </c>
      <c r="AG182" s="1" t="str">
        <f t="shared" si="171"/>
        <v/>
      </c>
      <c r="AH182" s="1" t="str">
        <f t="shared" si="172"/>
        <v/>
      </c>
      <c r="AI182" s="1" t="str">
        <f t="shared" si="173"/>
        <v/>
      </c>
      <c r="AJ182" s="1" t="str">
        <f t="shared" si="174"/>
        <v/>
      </c>
      <c r="AK182" s="1">
        <f t="shared" si="166"/>
        <v>0</v>
      </c>
      <c r="AL182" s="1">
        <f t="shared" si="167"/>
        <v>0</v>
      </c>
      <c r="AP182" s="1" t="str">
        <f t="shared" si="160"/>
        <v>N</v>
      </c>
      <c r="AQ182" s="1" t="str">
        <f t="shared" si="161"/>
        <v>N</v>
      </c>
      <c r="AR182" s="1" t="str">
        <f t="shared" si="162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69"/>
        <v/>
      </c>
      <c r="AF183" s="1" t="str">
        <f t="shared" si="170"/>
        <v/>
      </c>
      <c r="AG183" s="1" t="str">
        <f t="shared" si="171"/>
        <v/>
      </c>
      <c r="AH183" s="1" t="str">
        <f t="shared" si="172"/>
        <v/>
      </c>
      <c r="AI183" s="1" t="str">
        <f t="shared" si="173"/>
        <v/>
      </c>
      <c r="AJ183" s="1" t="str">
        <f t="shared" si="174"/>
        <v/>
      </c>
      <c r="AK183" s="1">
        <f t="shared" si="166"/>
        <v>0</v>
      </c>
      <c r="AL183" s="1">
        <f t="shared" si="167"/>
        <v>0</v>
      </c>
      <c r="AP183" s="1" t="str">
        <f t="shared" si="160"/>
        <v>N</v>
      </c>
      <c r="AQ183" s="1" t="str">
        <f t="shared" si="161"/>
        <v>N</v>
      </c>
      <c r="AR183" s="1" t="str">
        <f t="shared" si="162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69"/>
        <v/>
      </c>
      <c r="AF184" s="1" t="str">
        <f t="shared" si="170"/>
        <v/>
      </c>
      <c r="AG184" s="1" t="str">
        <f t="shared" si="171"/>
        <v/>
      </c>
      <c r="AH184" s="1" t="str">
        <f t="shared" si="172"/>
        <v/>
      </c>
      <c r="AI184" s="1" t="str">
        <f t="shared" si="173"/>
        <v/>
      </c>
      <c r="AJ184" s="1" t="str">
        <f t="shared" si="174"/>
        <v/>
      </c>
      <c r="AK184" s="1">
        <f t="shared" si="166"/>
        <v>0</v>
      </c>
      <c r="AL184" s="1">
        <f t="shared" si="167"/>
        <v>0</v>
      </c>
      <c r="AP184" s="1" t="str">
        <f t="shared" si="160"/>
        <v>N</v>
      </c>
      <c r="AQ184" s="1" t="str">
        <f t="shared" si="161"/>
        <v>N</v>
      </c>
      <c r="AR184" s="1" t="str">
        <f t="shared" si="162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6</v>
      </c>
    </row>
    <row r="185" spans="31:76">
      <c r="AE185" s="1" t="str">
        <f t="shared" si="169"/>
        <v/>
      </c>
      <c r="AF185" s="1" t="str">
        <f t="shared" si="170"/>
        <v/>
      </c>
      <c r="AG185" s="1" t="str">
        <f t="shared" si="171"/>
        <v/>
      </c>
      <c r="AH185" s="1" t="str">
        <f t="shared" si="172"/>
        <v/>
      </c>
      <c r="AI185" s="1" t="str">
        <f t="shared" si="173"/>
        <v/>
      </c>
      <c r="AJ185" s="1" t="str">
        <f t="shared" si="174"/>
        <v/>
      </c>
      <c r="AK185" s="1">
        <f t="shared" si="166"/>
        <v>0</v>
      </c>
      <c r="AL185" s="1">
        <f t="shared" si="167"/>
        <v>0</v>
      </c>
      <c r="AP185" s="1" t="str">
        <f t="shared" si="160"/>
        <v>N</v>
      </c>
      <c r="AQ185" s="1" t="str">
        <f t="shared" si="161"/>
        <v>N</v>
      </c>
      <c r="AR185" s="1" t="str">
        <f t="shared" si="162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-6</v>
      </c>
    </row>
    <row r="186" spans="31:76">
      <c r="AE186" s="1" t="str">
        <f t="shared" si="169"/>
        <v/>
      </c>
      <c r="AF186" s="1" t="str">
        <f t="shared" si="170"/>
        <v/>
      </c>
      <c r="AG186" s="1" t="str">
        <f t="shared" si="171"/>
        <v/>
      </c>
      <c r="AH186" s="1" t="str">
        <f t="shared" si="172"/>
        <v/>
      </c>
      <c r="AI186" s="1" t="str">
        <f t="shared" si="173"/>
        <v/>
      </c>
      <c r="AJ186" s="1" t="str">
        <f t="shared" si="174"/>
        <v/>
      </c>
      <c r="AK186" s="1">
        <f t="shared" si="166"/>
        <v>0</v>
      </c>
      <c r="AL186" s="1">
        <f t="shared" si="167"/>
        <v>0</v>
      </c>
      <c r="AP186" s="1" t="str">
        <f t="shared" si="160"/>
        <v>N</v>
      </c>
      <c r="AQ186" s="1" t="str">
        <f t="shared" si="161"/>
        <v>N</v>
      </c>
      <c r="AR186" s="1" t="str">
        <f t="shared" si="162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69"/>
        <v/>
      </c>
      <c r="AF187" s="1" t="str">
        <f t="shared" si="170"/>
        <v/>
      </c>
      <c r="AG187" s="1" t="str">
        <f t="shared" si="171"/>
        <v/>
      </c>
      <c r="AH187" s="1" t="str">
        <f t="shared" si="172"/>
        <v/>
      </c>
      <c r="AI187" s="1" t="str">
        <f t="shared" si="173"/>
        <v/>
      </c>
      <c r="AJ187" s="1" t="str">
        <f t="shared" si="174"/>
        <v/>
      </c>
      <c r="AK187" s="1">
        <f t="shared" si="166"/>
        <v>0</v>
      </c>
      <c r="AL187" s="1">
        <f t="shared" si="167"/>
        <v>0</v>
      </c>
      <c r="AP187" s="1" t="str">
        <f t="shared" si="160"/>
        <v>N</v>
      </c>
      <c r="AQ187" s="1" t="str">
        <f t="shared" si="161"/>
        <v>N</v>
      </c>
      <c r="AR187" s="1" t="str">
        <f t="shared" si="162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69"/>
        <v/>
      </c>
      <c r="AF188" s="1" t="str">
        <f t="shared" si="170"/>
        <v/>
      </c>
      <c r="AG188" s="1" t="str">
        <f t="shared" si="171"/>
        <v/>
      </c>
      <c r="AH188" s="1" t="str">
        <f t="shared" si="172"/>
        <v/>
      </c>
      <c r="AI188" s="1" t="str">
        <f t="shared" si="173"/>
        <v/>
      </c>
      <c r="AJ188" s="1" t="str">
        <f t="shared" si="174"/>
        <v/>
      </c>
      <c r="AK188" s="1">
        <f t="shared" si="166"/>
        <v>0</v>
      </c>
      <c r="AL188" s="1">
        <f t="shared" si="167"/>
        <v>0</v>
      </c>
      <c r="AP188" s="1" t="str">
        <f t="shared" si="160"/>
        <v>N</v>
      </c>
      <c r="AQ188" s="1" t="str">
        <f t="shared" si="161"/>
        <v>N</v>
      </c>
      <c r="AR188" s="1" t="str">
        <f t="shared" si="162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3</v>
      </c>
    </row>
    <row r="189" spans="31:76">
      <c r="AE189" s="1" t="str">
        <f t="shared" si="169"/>
        <v/>
      </c>
      <c r="AF189" s="1" t="str">
        <f t="shared" si="170"/>
        <v/>
      </c>
      <c r="AG189" s="1" t="str">
        <f t="shared" si="171"/>
        <v/>
      </c>
      <c r="AH189" s="1" t="str">
        <f t="shared" si="172"/>
        <v/>
      </c>
      <c r="AI189" s="1" t="str">
        <f t="shared" si="173"/>
        <v/>
      </c>
      <c r="AJ189" s="1" t="str">
        <f t="shared" si="174"/>
        <v/>
      </c>
      <c r="AK189" s="1">
        <f t="shared" si="166"/>
        <v>0</v>
      </c>
      <c r="AL189" s="1">
        <f t="shared" si="167"/>
        <v>0</v>
      </c>
      <c r="AP189" s="1" t="str">
        <f t="shared" si="160"/>
        <v>N</v>
      </c>
      <c r="AQ189" s="1" t="str">
        <f t="shared" si="161"/>
        <v>N</v>
      </c>
      <c r="AR189" s="1" t="str">
        <f t="shared" si="162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-3</v>
      </c>
    </row>
    <row r="190" spans="31:76">
      <c r="AE190" s="1" t="str">
        <f t="shared" si="169"/>
        <v/>
      </c>
      <c r="AF190" s="1" t="str">
        <f t="shared" si="170"/>
        <v/>
      </c>
      <c r="AG190" s="1" t="str">
        <f t="shared" si="171"/>
        <v/>
      </c>
      <c r="AH190" s="1" t="str">
        <f t="shared" si="172"/>
        <v/>
      </c>
      <c r="AI190" s="1" t="str">
        <f t="shared" si="173"/>
        <v/>
      </c>
      <c r="AJ190" s="1" t="str">
        <f t="shared" si="174"/>
        <v/>
      </c>
      <c r="AK190" s="1">
        <f t="shared" si="166"/>
        <v>0</v>
      </c>
      <c r="AL190" s="1">
        <f t="shared" si="167"/>
        <v>0</v>
      </c>
      <c r="AP190" s="1" t="str">
        <f t="shared" si="160"/>
        <v>N</v>
      </c>
      <c r="AQ190" s="1" t="str">
        <f t="shared" si="161"/>
        <v>N</v>
      </c>
      <c r="AR190" s="1" t="str">
        <f t="shared" si="162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69"/>
        <v/>
      </c>
      <c r="AF191" s="1" t="str">
        <f t="shared" si="170"/>
        <v/>
      </c>
      <c r="AG191" s="1" t="str">
        <f t="shared" si="171"/>
        <v/>
      </c>
      <c r="AH191" s="1" t="str">
        <f t="shared" si="172"/>
        <v/>
      </c>
      <c r="AI191" s="1" t="str">
        <f t="shared" si="173"/>
        <v/>
      </c>
      <c r="AJ191" s="1" t="str">
        <f t="shared" si="174"/>
        <v/>
      </c>
      <c r="AK191" s="1">
        <f t="shared" si="166"/>
        <v>0</v>
      </c>
      <c r="AL191" s="1">
        <f t="shared" si="167"/>
        <v>0</v>
      </c>
      <c r="AP191" s="1" t="str">
        <f t="shared" si="160"/>
        <v>N</v>
      </c>
      <c r="AQ191" s="1" t="str">
        <f t="shared" si="161"/>
        <v>N</v>
      </c>
      <c r="AR191" s="1" t="str">
        <f t="shared" si="162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69"/>
        <v/>
      </c>
      <c r="AF192" s="1" t="str">
        <f t="shared" si="170"/>
        <v/>
      </c>
      <c r="AG192" s="1" t="str">
        <f t="shared" si="171"/>
        <v/>
      </c>
      <c r="AH192" s="1" t="str">
        <f t="shared" si="172"/>
        <v/>
      </c>
      <c r="AI192" s="1" t="str">
        <f t="shared" si="173"/>
        <v/>
      </c>
      <c r="AJ192" s="1" t="str">
        <f t="shared" si="174"/>
        <v/>
      </c>
      <c r="AK192" s="1">
        <f t="shared" si="166"/>
        <v>0</v>
      </c>
      <c r="AL192" s="1">
        <f t="shared" si="167"/>
        <v>0</v>
      </c>
      <c r="AP192" s="1" t="str">
        <f t="shared" si="160"/>
        <v>N</v>
      </c>
      <c r="AQ192" s="1" t="str">
        <f t="shared" si="161"/>
        <v>N</v>
      </c>
      <c r="AR192" s="1" t="str">
        <f t="shared" si="162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6</v>
      </c>
    </row>
    <row r="193" spans="31:76">
      <c r="AE193" s="1" t="str">
        <f t="shared" si="169"/>
        <v/>
      </c>
      <c r="AF193" s="1" t="str">
        <f t="shared" si="170"/>
        <v/>
      </c>
      <c r="AG193" s="1" t="str">
        <f t="shared" si="171"/>
        <v/>
      </c>
      <c r="AH193" s="1" t="str">
        <f t="shared" si="172"/>
        <v/>
      </c>
      <c r="AI193" s="1" t="str">
        <f t="shared" si="173"/>
        <v/>
      </c>
      <c r="AJ193" s="1" t="str">
        <f t="shared" si="174"/>
        <v/>
      </c>
      <c r="AK193" s="1">
        <f t="shared" si="166"/>
        <v>0</v>
      </c>
      <c r="AL193" s="1">
        <f t="shared" si="167"/>
        <v>0</v>
      </c>
      <c r="AP193" s="1" t="str">
        <f t="shared" si="160"/>
        <v>N</v>
      </c>
      <c r="AQ193" s="1" t="str">
        <f t="shared" si="161"/>
        <v>N</v>
      </c>
      <c r="AR193" s="1" t="str">
        <f t="shared" si="162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-6</v>
      </c>
    </row>
    <row r="194" spans="31:76">
      <c r="AE194" s="1" t="str">
        <f t="shared" si="169"/>
        <v/>
      </c>
      <c r="AF194" s="1" t="str">
        <f t="shared" si="170"/>
        <v/>
      </c>
      <c r="AG194" s="1" t="str">
        <f t="shared" si="171"/>
        <v/>
      </c>
      <c r="AH194" s="1" t="str">
        <f t="shared" si="172"/>
        <v/>
      </c>
      <c r="AI194" s="1" t="str">
        <f t="shared" si="173"/>
        <v/>
      </c>
      <c r="AJ194" s="1" t="str">
        <f t="shared" si="174"/>
        <v/>
      </c>
      <c r="AK194" s="1">
        <f t="shared" si="166"/>
        <v>0</v>
      </c>
      <c r="AL194" s="1">
        <f t="shared" si="167"/>
        <v>0</v>
      </c>
      <c r="AP194" s="1" t="str">
        <f t="shared" si="160"/>
        <v>N</v>
      </c>
      <c r="AQ194" s="1" t="str">
        <f t="shared" si="161"/>
        <v>N</v>
      </c>
      <c r="AR194" s="1" t="str">
        <f t="shared" si="162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69"/>
        <v/>
      </c>
      <c r="AF195" s="1" t="str">
        <f t="shared" si="170"/>
        <v/>
      </c>
      <c r="AG195" s="1" t="str">
        <f t="shared" si="171"/>
        <v/>
      </c>
      <c r="AH195" s="1" t="str">
        <f t="shared" si="172"/>
        <v/>
      </c>
      <c r="AI195" s="1" t="str">
        <f t="shared" si="173"/>
        <v/>
      </c>
      <c r="AJ195" s="1" t="str">
        <f t="shared" si="174"/>
        <v/>
      </c>
      <c r="AK195" s="1">
        <f t="shared" si="166"/>
        <v>0</v>
      </c>
      <c r="AL195" s="1">
        <f t="shared" si="167"/>
        <v>0</v>
      </c>
      <c r="AP195" s="1" t="str">
        <f t="shared" si="160"/>
        <v>N</v>
      </c>
      <c r="AQ195" s="1" t="str">
        <f t="shared" si="161"/>
        <v>N</v>
      </c>
      <c r="AR195" s="1" t="str">
        <f t="shared" si="162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si="169"/>
        <v/>
      </c>
      <c r="AF196" s="1" t="str">
        <f t="shared" si="170"/>
        <v/>
      </c>
      <c r="AH196" s="1" t="str">
        <f t="shared" si="172"/>
        <v/>
      </c>
      <c r="AI196" s="1" t="str">
        <f t="shared" si="173"/>
        <v/>
      </c>
      <c r="AJ196" s="1" t="str">
        <f t="shared" si="174"/>
        <v/>
      </c>
      <c r="AK196" s="1">
        <f t="shared" si="166"/>
        <v>0</v>
      </c>
      <c r="AL196" s="1">
        <f t="shared" si="167"/>
        <v>0</v>
      </c>
      <c r="AP196" s="1" t="str">
        <f t="shared" si="160"/>
        <v>N</v>
      </c>
      <c r="AQ196" s="1" t="str">
        <f t="shared" si="161"/>
        <v>N</v>
      </c>
      <c r="AR196" s="1" t="str">
        <f t="shared" si="162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3</v>
      </c>
    </row>
    <row r="197" spans="31:76">
      <c r="AE197" s="1" t="str">
        <f t="shared" si="169"/>
        <v/>
      </c>
      <c r="AF197" s="1" t="str">
        <f t="shared" si="170"/>
        <v/>
      </c>
      <c r="AH197" s="1" t="str">
        <f t="shared" si="172"/>
        <v/>
      </c>
      <c r="AI197" s="1" t="str">
        <f t="shared" si="173"/>
        <v/>
      </c>
      <c r="AJ197" s="1" t="str">
        <f t="shared" si="174"/>
        <v/>
      </c>
      <c r="AK197" s="1">
        <f t="shared" si="166"/>
        <v>0</v>
      </c>
      <c r="AL197" s="1">
        <f t="shared" si="167"/>
        <v>0</v>
      </c>
      <c r="AP197" s="1" t="str">
        <f t="shared" si="160"/>
        <v>N</v>
      </c>
      <c r="AQ197" s="1" t="str">
        <f t="shared" si="161"/>
        <v>N</v>
      </c>
      <c r="AR197" s="1" t="str">
        <f t="shared" si="162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-3</v>
      </c>
    </row>
    <row r="198" spans="31:76">
      <c r="AE198" s="1" t="str">
        <f t="shared" si="169"/>
        <v/>
      </c>
      <c r="AF198" s="1" t="str">
        <f t="shared" si="170"/>
        <v/>
      </c>
      <c r="AH198" s="1" t="str">
        <f t="shared" si="172"/>
        <v/>
      </c>
      <c r="AI198" s="1" t="str">
        <f t="shared" si="173"/>
        <v/>
      </c>
      <c r="AJ198" s="1" t="str">
        <f t="shared" si="174"/>
        <v/>
      </c>
      <c r="AK198" s="1">
        <f t="shared" si="166"/>
        <v>0</v>
      </c>
      <c r="AL198" s="1">
        <f t="shared" si="167"/>
        <v>0</v>
      </c>
      <c r="AP198" s="1" t="str">
        <f t="shared" si="160"/>
        <v>N</v>
      </c>
      <c r="AQ198" s="1" t="str">
        <f t="shared" si="161"/>
        <v>N</v>
      </c>
      <c r="AR198" s="1" t="str">
        <f t="shared" si="162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69"/>
        <v/>
      </c>
      <c r="AF199" s="1" t="str">
        <f t="shared" si="170"/>
        <v/>
      </c>
      <c r="AH199" s="1" t="str">
        <f t="shared" si="172"/>
        <v/>
      </c>
      <c r="AI199" s="1" t="str">
        <f t="shared" si="173"/>
        <v/>
      </c>
      <c r="AJ199" s="1" t="str">
        <f t="shared" si="174"/>
        <v/>
      </c>
      <c r="AK199" s="1">
        <f t="shared" si="166"/>
        <v>0</v>
      </c>
      <c r="AL199" s="1">
        <f t="shared" si="167"/>
        <v>0</v>
      </c>
      <c r="AP199" s="1" t="str">
        <f t="shared" si="160"/>
        <v>N</v>
      </c>
      <c r="AQ199" s="1" t="str">
        <f t="shared" si="161"/>
        <v>N</v>
      </c>
      <c r="AR199" s="1" t="str">
        <f t="shared" si="162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69"/>
        <v/>
      </c>
      <c r="AF200" s="1" t="str">
        <f t="shared" si="170"/>
        <v/>
      </c>
      <c r="AH200" s="1" t="str">
        <f t="shared" si="172"/>
        <v/>
      </c>
      <c r="AI200" s="1" t="str">
        <f t="shared" si="173"/>
        <v/>
      </c>
      <c r="AJ200" s="1" t="str">
        <f t="shared" si="174"/>
        <v/>
      </c>
      <c r="AK200" s="1">
        <f t="shared" si="166"/>
        <v>0</v>
      </c>
      <c r="AL200" s="1">
        <f t="shared" si="167"/>
        <v>0</v>
      </c>
      <c r="AP200" s="1" t="str">
        <f t="shared" si="160"/>
        <v>N</v>
      </c>
      <c r="AQ200" s="1" t="str">
        <f t="shared" si="161"/>
        <v>N</v>
      </c>
      <c r="AR200" s="1" t="str">
        <f t="shared" si="162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6</v>
      </c>
    </row>
    <row r="201" spans="31:76">
      <c r="AE201" s="1" t="str">
        <f t="shared" si="169"/>
        <v/>
      </c>
      <c r="AF201" s="1" t="str">
        <f t="shared" si="170"/>
        <v/>
      </c>
      <c r="AH201" s="1" t="str">
        <f t="shared" si="172"/>
        <v/>
      </c>
      <c r="AI201" s="1" t="str">
        <f t="shared" si="173"/>
        <v/>
      </c>
      <c r="AJ201" s="1" t="str">
        <f t="shared" si="174"/>
        <v/>
      </c>
      <c r="AK201" s="1">
        <f t="shared" si="166"/>
        <v>0</v>
      </c>
      <c r="AL201" s="1">
        <f t="shared" si="167"/>
        <v>0</v>
      </c>
      <c r="AP201" s="1" t="str">
        <f t="shared" si="160"/>
        <v>N</v>
      </c>
      <c r="AQ201" s="1" t="str">
        <f t="shared" si="161"/>
        <v>N</v>
      </c>
      <c r="AR201" s="1" t="str">
        <f t="shared" si="162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-6</v>
      </c>
    </row>
    <row r="202" spans="31:76">
      <c r="AE202" s="1" t="str">
        <f t="shared" ref="AE202:AE209" si="175">IF(M201="","",IF(Y202="B",IF(M201="P",BH202,""),IF(M200="B",BH202,"")))</f>
        <v/>
      </c>
      <c r="AF202" s="1" t="str">
        <f t="shared" ref="AF202:AF209" si="176">IF(M201="","",IF(Y202="B",IF(M201="B",BH202,""),IF(M200="P",BH202,"")))</f>
        <v/>
      </c>
      <c r="AH202" s="1" t="str">
        <f t="shared" ref="AH202:AH209" si="177">IF(M201="","",IF(Z202="C",IF(M201="P",BJ202,""),IF(M200="P",BJ202,"")))</f>
        <v/>
      </c>
      <c r="AI202" s="1" t="str">
        <f t="shared" ref="AI202:AI209" si="178">IF(M201="","",IF(AND(AE202="L5",AH202="L5",AY202=""),"L0",AX202))</f>
        <v/>
      </c>
      <c r="AJ202" s="1" t="str">
        <f t="shared" ref="AJ202:AJ209" si="179">IF(M201="","",IF(AND(AF202="L5",AH202="L5",AX202=""),"L0",AY202))</f>
        <v/>
      </c>
      <c r="AK202" s="1">
        <f t="shared" si="166"/>
        <v>0</v>
      </c>
      <c r="AL202" s="1">
        <f t="shared" si="167"/>
        <v>0</v>
      </c>
      <c r="AP202" s="1" t="str">
        <f t="shared" ref="AP202:AP229" si="180">IF(OR(F198&amp;F199&amp;F200="WLW",F199&amp;F200="WW"),"Y","N")</f>
        <v>N</v>
      </c>
      <c r="AQ202" s="1" t="str">
        <f t="shared" ref="AQ202:AQ229" si="181">IF(OR(K198&amp;K199&amp;K200="WLW",K199&amp;K200="WW"),"Y","N")</f>
        <v>N</v>
      </c>
      <c r="AR202" s="1" t="str">
        <f t="shared" ref="AR202:AR229" si="182"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75"/>
        <v/>
      </c>
      <c r="AF203" s="1" t="str">
        <f t="shared" si="176"/>
        <v/>
      </c>
      <c r="AH203" s="1" t="str">
        <f t="shared" si="177"/>
        <v/>
      </c>
      <c r="AI203" s="1" t="str">
        <f t="shared" si="178"/>
        <v/>
      </c>
      <c r="AJ203" s="1" t="str">
        <f t="shared" si="179"/>
        <v/>
      </c>
      <c r="AK203" s="1">
        <f t="shared" ref="AK203:AK246" si="183">IF(D203="",0,IF(OR(D203="B",D203="XB"),1,INT(RIGHT(D203))))+IF(I203="",0,IF(OR(I203="B",I203="XB"),1,INT(RIGHT(I203))))+IF(P203="",0,IF(OR(P203="B",P203="XB"),1,INT(RIGHT(P203))))</f>
        <v>0</v>
      </c>
      <c r="AL203" s="1">
        <f t="shared" ref="AL203:AL246" si="184">IF(E203="",0,IF(OR(E203="B",E203="XB"),1,INT(RIGHT(E203))))+IF(J203="",0,IF(OR(J203="B",J203="XB"),1,INT(RIGHT(J203))))+IF(Q203="",0,IF(OR(Q203="B",Q203="XB"),1,INT(RIGHT(Q203))))</f>
        <v>0</v>
      </c>
      <c r="AP203" s="1" t="str">
        <f t="shared" si="180"/>
        <v>N</v>
      </c>
      <c r="AQ203" s="1" t="str">
        <f t="shared" si="181"/>
        <v>N</v>
      </c>
      <c r="AR203" s="1" t="str">
        <f t="shared" si="182"/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75"/>
        <v/>
      </c>
      <c r="AF204" s="1" t="str">
        <f t="shared" si="176"/>
        <v/>
      </c>
      <c r="AH204" s="1" t="str">
        <f t="shared" si="177"/>
        <v/>
      </c>
      <c r="AI204" s="1" t="str">
        <f t="shared" si="178"/>
        <v/>
      </c>
      <c r="AJ204" s="1" t="str">
        <f t="shared" si="179"/>
        <v/>
      </c>
      <c r="AK204" s="1">
        <f t="shared" si="183"/>
        <v>0</v>
      </c>
      <c r="AL204" s="1">
        <f t="shared" si="184"/>
        <v>0</v>
      </c>
      <c r="AP204" s="1" t="str">
        <f t="shared" si="180"/>
        <v>N</v>
      </c>
      <c r="AQ204" s="1" t="str">
        <f t="shared" si="181"/>
        <v>N</v>
      </c>
      <c r="AR204" s="1" t="str">
        <f t="shared" si="182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3</v>
      </c>
    </row>
    <row r="205" spans="31:76">
      <c r="AE205" s="1" t="str">
        <f t="shared" si="175"/>
        <v/>
      </c>
      <c r="AF205" s="1" t="str">
        <f t="shared" si="176"/>
        <v/>
      </c>
      <c r="AH205" s="1" t="str">
        <f t="shared" si="177"/>
        <v/>
      </c>
      <c r="AI205" s="1" t="str">
        <f t="shared" si="178"/>
        <v/>
      </c>
      <c r="AJ205" s="1" t="str">
        <f t="shared" si="179"/>
        <v/>
      </c>
      <c r="AK205" s="1">
        <f t="shared" si="183"/>
        <v>0</v>
      </c>
      <c r="AL205" s="1">
        <f t="shared" si="184"/>
        <v>0</v>
      </c>
      <c r="AP205" s="1" t="str">
        <f t="shared" si="180"/>
        <v>N</v>
      </c>
      <c r="AQ205" s="1" t="str">
        <f t="shared" si="181"/>
        <v>N</v>
      </c>
      <c r="AR205" s="1" t="str">
        <f t="shared" si="182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-3</v>
      </c>
    </row>
    <row r="206" spans="31:76">
      <c r="AE206" s="1" t="str">
        <f t="shared" si="175"/>
        <v/>
      </c>
      <c r="AF206" s="1" t="str">
        <f t="shared" si="176"/>
        <v/>
      </c>
      <c r="AH206" s="1" t="str">
        <f t="shared" si="177"/>
        <v/>
      </c>
      <c r="AI206" s="1" t="str">
        <f t="shared" si="178"/>
        <v/>
      </c>
      <c r="AJ206" s="1" t="str">
        <f t="shared" si="179"/>
        <v/>
      </c>
      <c r="AK206" s="1">
        <f t="shared" si="183"/>
        <v>0</v>
      </c>
      <c r="AL206" s="1">
        <f t="shared" si="184"/>
        <v>0</v>
      </c>
      <c r="AP206" s="1" t="str">
        <f t="shared" si="180"/>
        <v>N</v>
      </c>
      <c r="AQ206" s="1" t="str">
        <f t="shared" si="181"/>
        <v>N</v>
      </c>
      <c r="AR206" s="1" t="str">
        <f t="shared" si="182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75"/>
        <v/>
      </c>
      <c r="AF207" s="1" t="str">
        <f t="shared" si="176"/>
        <v/>
      </c>
      <c r="AH207" s="1" t="str">
        <f t="shared" si="177"/>
        <v/>
      </c>
      <c r="AI207" s="1" t="str">
        <f t="shared" si="178"/>
        <v/>
      </c>
      <c r="AJ207" s="1" t="str">
        <f t="shared" si="179"/>
        <v/>
      </c>
      <c r="AK207" s="1">
        <f t="shared" si="183"/>
        <v>0</v>
      </c>
      <c r="AL207" s="1">
        <f t="shared" si="184"/>
        <v>0</v>
      </c>
      <c r="AP207" s="1" t="str">
        <f t="shared" si="180"/>
        <v>N</v>
      </c>
      <c r="AQ207" s="1" t="str">
        <f t="shared" si="181"/>
        <v>N</v>
      </c>
      <c r="AR207" s="1" t="str">
        <f t="shared" si="182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75"/>
        <v/>
      </c>
      <c r="AF208" s="1" t="str">
        <f t="shared" si="176"/>
        <v/>
      </c>
      <c r="AH208" s="1" t="str">
        <f t="shared" si="177"/>
        <v/>
      </c>
      <c r="AI208" s="1" t="str">
        <f t="shared" si="178"/>
        <v/>
      </c>
      <c r="AJ208" s="1" t="str">
        <f t="shared" si="179"/>
        <v/>
      </c>
      <c r="AK208" s="1">
        <f t="shared" si="183"/>
        <v>0</v>
      </c>
      <c r="AL208" s="1">
        <f t="shared" si="184"/>
        <v>0</v>
      </c>
      <c r="AP208" s="1" t="str">
        <f t="shared" si="180"/>
        <v>N</v>
      </c>
      <c r="AQ208" s="1" t="str">
        <f t="shared" si="181"/>
        <v>N</v>
      </c>
      <c r="AR208" s="1" t="str">
        <f t="shared" si="182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6</v>
      </c>
    </row>
    <row r="209" spans="31:76">
      <c r="AE209" s="1" t="str">
        <f t="shared" si="175"/>
        <v/>
      </c>
      <c r="AF209" s="1" t="str">
        <f t="shared" si="176"/>
        <v/>
      </c>
      <c r="AH209" s="1" t="str">
        <f t="shared" si="177"/>
        <v/>
      </c>
      <c r="AI209" s="1" t="str">
        <f t="shared" si="178"/>
        <v/>
      </c>
      <c r="AJ209" s="1" t="str">
        <f t="shared" si="179"/>
        <v/>
      </c>
      <c r="AK209" s="1">
        <f t="shared" si="183"/>
        <v>0</v>
      </c>
      <c r="AL209" s="1">
        <f t="shared" si="184"/>
        <v>0</v>
      </c>
      <c r="AP209" s="1" t="str">
        <f t="shared" si="180"/>
        <v>N</v>
      </c>
      <c r="AQ209" s="1" t="str">
        <f t="shared" si="181"/>
        <v>N</v>
      </c>
      <c r="AR209" s="1" t="str">
        <f t="shared" si="182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-6</v>
      </c>
    </row>
    <row r="210" spans="31:76">
      <c r="AK210" s="1">
        <f t="shared" si="183"/>
        <v>0</v>
      </c>
      <c r="AL210" s="1">
        <f t="shared" si="184"/>
        <v>0</v>
      </c>
      <c r="AP210" s="1" t="str">
        <f t="shared" si="180"/>
        <v>N</v>
      </c>
      <c r="AQ210" s="1" t="str">
        <f t="shared" si="181"/>
        <v>N</v>
      </c>
      <c r="AR210" s="1" t="str">
        <f t="shared" si="182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83"/>
        <v>0</v>
      </c>
      <c r="AL211" s="1">
        <f t="shared" si="184"/>
        <v>0</v>
      </c>
      <c r="AP211" s="1" t="str">
        <f t="shared" si="180"/>
        <v>N</v>
      </c>
      <c r="AQ211" s="1" t="str">
        <f t="shared" si="181"/>
        <v>N</v>
      </c>
      <c r="AR211" s="1" t="str">
        <f t="shared" si="182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83"/>
        <v>0</v>
      </c>
      <c r="AL212" s="1">
        <f t="shared" si="184"/>
        <v>0</v>
      </c>
      <c r="AP212" s="1" t="str">
        <f t="shared" si="180"/>
        <v>N</v>
      </c>
      <c r="AQ212" s="1" t="str">
        <f t="shared" si="181"/>
        <v>N</v>
      </c>
      <c r="AR212" s="1" t="str">
        <f t="shared" si="182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3</v>
      </c>
    </row>
    <row r="213" spans="31:76">
      <c r="AK213" s="1">
        <f t="shared" si="183"/>
        <v>0</v>
      </c>
      <c r="AL213" s="1">
        <f t="shared" si="184"/>
        <v>0</v>
      </c>
      <c r="AP213" s="1" t="str">
        <f t="shared" si="180"/>
        <v>N</v>
      </c>
      <c r="AQ213" s="1" t="str">
        <f t="shared" si="181"/>
        <v>N</v>
      </c>
      <c r="AR213" s="1" t="str">
        <f t="shared" si="182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-3</v>
      </c>
    </row>
    <row r="214" spans="31:76">
      <c r="AK214" s="1">
        <f t="shared" si="183"/>
        <v>0</v>
      </c>
      <c r="AL214" s="1">
        <f t="shared" si="184"/>
        <v>0</v>
      </c>
      <c r="AP214" s="1" t="str">
        <f t="shared" si="180"/>
        <v>N</v>
      </c>
      <c r="AQ214" s="1" t="str">
        <f t="shared" si="181"/>
        <v>N</v>
      </c>
      <c r="AR214" s="1" t="str">
        <f t="shared" si="182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83"/>
        <v>0</v>
      </c>
      <c r="AL215" s="1">
        <f t="shared" si="184"/>
        <v>0</v>
      </c>
      <c r="AP215" s="1" t="str">
        <f t="shared" si="180"/>
        <v>N</v>
      </c>
      <c r="AQ215" s="1" t="str">
        <f t="shared" si="181"/>
        <v>N</v>
      </c>
      <c r="AR215" s="1" t="str">
        <f t="shared" si="182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83"/>
        <v>0</v>
      </c>
      <c r="AL216" s="1">
        <f t="shared" si="184"/>
        <v>0</v>
      </c>
      <c r="AP216" s="1" t="str">
        <f t="shared" si="180"/>
        <v>N</v>
      </c>
      <c r="AQ216" s="1" t="str">
        <f t="shared" si="181"/>
        <v>N</v>
      </c>
      <c r="AR216" s="1" t="str">
        <f t="shared" si="182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6</v>
      </c>
    </row>
    <row r="217" spans="31:76">
      <c r="AK217" s="1">
        <f t="shared" si="183"/>
        <v>0</v>
      </c>
      <c r="AL217" s="1">
        <f t="shared" si="184"/>
        <v>0</v>
      </c>
      <c r="AP217" s="1" t="str">
        <f t="shared" si="180"/>
        <v>N</v>
      </c>
      <c r="AQ217" s="1" t="str">
        <f t="shared" si="181"/>
        <v>N</v>
      </c>
      <c r="AR217" s="1" t="str">
        <f t="shared" si="182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-6</v>
      </c>
    </row>
    <row r="218" spans="31:76">
      <c r="AK218" s="1">
        <f t="shared" si="183"/>
        <v>0</v>
      </c>
      <c r="AL218" s="1">
        <f t="shared" si="184"/>
        <v>0</v>
      </c>
      <c r="AP218" s="1" t="str">
        <f t="shared" si="180"/>
        <v>N</v>
      </c>
      <c r="AQ218" s="1" t="str">
        <f t="shared" si="181"/>
        <v>N</v>
      </c>
      <c r="AR218" s="1" t="str">
        <f t="shared" si="182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83"/>
        <v>0</v>
      </c>
      <c r="AL219" s="1">
        <f t="shared" si="184"/>
        <v>0</v>
      </c>
      <c r="AP219" s="1" t="str">
        <f t="shared" si="180"/>
        <v>N</v>
      </c>
      <c r="AQ219" s="1" t="str">
        <f t="shared" si="181"/>
        <v>N</v>
      </c>
      <c r="AR219" s="1" t="str">
        <f t="shared" si="182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83"/>
        <v>0</v>
      </c>
      <c r="AL220" s="1">
        <f t="shared" si="184"/>
        <v>0</v>
      </c>
      <c r="AP220" s="1" t="str">
        <f t="shared" si="180"/>
        <v>N</v>
      </c>
      <c r="AQ220" s="1" t="str">
        <f t="shared" si="181"/>
        <v>N</v>
      </c>
      <c r="AR220" s="1" t="str">
        <f t="shared" si="182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3</v>
      </c>
    </row>
    <row r="221" spans="31:76">
      <c r="AK221" s="1">
        <f t="shared" si="183"/>
        <v>0</v>
      </c>
      <c r="AL221" s="1">
        <f t="shared" si="184"/>
        <v>0</v>
      </c>
      <c r="AP221" s="1" t="str">
        <f t="shared" si="180"/>
        <v>N</v>
      </c>
      <c r="AQ221" s="1" t="str">
        <f t="shared" si="181"/>
        <v>N</v>
      </c>
      <c r="AR221" s="1" t="str">
        <f t="shared" si="182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-3</v>
      </c>
    </row>
    <row r="222" spans="31:76">
      <c r="AK222" s="1">
        <f t="shared" si="183"/>
        <v>0</v>
      </c>
      <c r="AL222" s="1">
        <f t="shared" si="184"/>
        <v>0</v>
      </c>
      <c r="AP222" s="1" t="str">
        <f t="shared" si="180"/>
        <v>N</v>
      </c>
      <c r="AQ222" s="1" t="str">
        <f t="shared" si="181"/>
        <v>N</v>
      </c>
      <c r="AR222" s="1" t="str">
        <f t="shared" si="182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83"/>
        <v>0</v>
      </c>
      <c r="AL223" s="1">
        <f t="shared" si="184"/>
        <v>0</v>
      </c>
      <c r="AP223" s="1" t="str">
        <f t="shared" si="180"/>
        <v>N</v>
      </c>
      <c r="AQ223" s="1" t="str">
        <f t="shared" si="181"/>
        <v>N</v>
      </c>
      <c r="AR223" s="1" t="str">
        <f t="shared" si="182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83"/>
        <v>0</v>
      </c>
      <c r="AL224" s="1">
        <f t="shared" si="184"/>
        <v>0</v>
      </c>
      <c r="AP224" s="1" t="str">
        <f t="shared" si="180"/>
        <v>N</v>
      </c>
      <c r="AQ224" s="1" t="str">
        <f t="shared" si="181"/>
        <v>N</v>
      </c>
      <c r="AR224" s="1" t="str">
        <f t="shared" si="182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6</v>
      </c>
    </row>
    <row r="225" spans="37:76">
      <c r="AK225" s="1">
        <f t="shared" si="183"/>
        <v>0</v>
      </c>
      <c r="AL225" s="1">
        <f t="shared" si="184"/>
        <v>0</v>
      </c>
      <c r="AP225" s="1" t="str">
        <f t="shared" si="180"/>
        <v>N</v>
      </c>
      <c r="AQ225" s="1" t="str">
        <f t="shared" si="181"/>
        <v>N</v>
      </c>
      <c r="AR225" s="1" t="str">
        <f t="shared" si="182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-6</v>
      </c>
    </row>
    <row r="226" spans="37:76">
      <c r="AK226" s="1">
        <f t="shared" si="183"/>
        <v>0</v>
      </c>
      <c r="AL226" s="1">
        <f t="shared" si="184"/>
        <v>0</v>
      </c>
      <c r="AP226" s="1" t="str">
        <f t="shared" si="180"/>
        <v>N</v>
      </c>
      <c r="AQ226" s="1" t="str">
        <f t="shared" si="181"/>
        <v>N</v>
      </c>
      <c r="AR226" s="1" t="str">
        <f t="shared" si="182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83"/>
        <v>0</v>
      </c>
      <c r="AL227" s="1">
        <f t="shared" si="184"/>
        <v>0</v>
      </c>
      <c r="AP227" s="1" t="str">
        <f t="shared" si="180"/>
        <v>N</v>
      </c>
      <c r="AQ227" s="1" t="str">
        <f t="shared" si="181"/>
        <v>N</v>
      </c>
      <c r="AR227" s="1" t="str">
        <f t="shared" si="182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83"/>
        <v>0</v>
      </c>
      <c r="AL228" s="1">
        <f t="shared" si="184"/>
        <v>0</v>
      </c>
      <c r="AP228" s="1" t="str">
        <f t="shared" si="180"/>
        <v>N</v>
      </c>
      <c r="AQ228" s="1" t="str">
        <f t="shared" si="181"/>
        <v>N</v>
      </c>
      <c r="AR228" s="1" t="str">
        <f t="shared" si="182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3</v>
      </c>
    </row>
    <row r="229" spans="37:76">
      <c r="AK229" s="1">
        <f t="shared" si="183"/>
        <v>0</v>
      </c>
      <c r="AL229" s="1">
        <f t="shared" si="184"/>
        <v>0</v>
      </c>
      <c r="AP229" s="1" t="str">
        <f t="shared" si="180"/>
        <v>N</v>
      </c>
      <c r="AQ229" s="1" t="str">
        <f t="shared" si="181"/>
        <v>N</v>
      </c>
      <c r="AR229" s="1" t="str">
        <f t="shared" si="182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-3</v>
      </c>
    </row>
    <row r="230" spans="37:76">
      <c r="AK230" s="1">
        <f t="shared" si="183"/>
        <v>0</v>
      </c>
      <c r="AL230" s="1">
        <f t="shared" si="184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83"/>
        <v>0</v>
      </c>
      <c r="AL231" s="1">
        <f t="shared" si="184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83"/>
        <v>0</v>
      </c>
      <c r="AL232" s="1">
        <f t="shared" si="184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6</v>
      </c>
    </row>
    <row r="233" spans="37:76">
      <c r="AK233" s="1">
        <f t="shared" si="183"/>
        <v>0</v>
      </c>
      <c r="AL233" s="1">
        <f t="shared" si="184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-6</v>
      </c>
    </row>
    <row r="234" spans="37:76">
      <c r="AK234" s="1">
        <f t="shared" si="183"/>
        <v>0</v>
      </c>
      <c r="AL234" s="1">
        <f t="shared" si="184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83"/>
        <v>0</v>
      </c>
      <c r="AL235" s="1">
        <f t="shared" si="184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83"/>
        <v>0</v>
      </c>
      <c r="AL236" s="1">
        <f t="shared" si="184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3</v>
      </c>
    </row>
    <row r="237" spans="37:76">
      <c r="AK237" s="1">
        <f t="shared" si="183"/>
        <v>0</v>
      </c>
      <c r="AL237" s="1">
        <f t="shared" si="184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-3</v>
      </c>
    </row>
    <row r="238" spans="37:76">
      <c r="AK238" s="1">
        <f t="shared" si="183"/>
        <v>0</v>
      </c>
      <c r="AL238" s="1">
        <f t="shared" si="184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83"/>
        <v>0</v>
      </c>
      <c r="AL239" s="1">
        <f t="shared" si="184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83"/>
        <v>0</v>
      </c>
      <c r="AL240" s="1">
        <f t="shared" si="184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6</v>
      </c>
    </row>
    <row r="241" spans="37:76">
      <c r="AK241" s="1">
        <f t="shared" si="183"/>
        <v>0</v>
      </c>
      <c r="AL241" s="1">
        <f t="shared" si="184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-6</v>
      </c>
    </row>
    <row r="242" spans="37:76">
      <c r="AK242" s="1">
        <f t="shared" si="183"/>
        <v>0</v>
      </c>
      <c r="AL242" s="1">
        <f t="shared" si="184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83"/>
        <v>0</v>
      </c>
      <c r="AL243" s="1">
        <f t="shared" si="184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83"/>
        <v>0</v>
      </c>
      <c r="AL244" s="1">
        <f t="shared" si="184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3</v>
      </c>
    </row>
    <row r="245" spans="37:76">
      <c r="AK245" s="1">
        <f t="shared" si="183"/>
        <v>0</v>
      </c>
      <c r="AL245" s="1">
        <f t="shared" si="184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-3</v>
      </c>
    </row>
    <row r="246" spans="37:76">
      <c r="AK246" s="1">
        <f t="shared" si="183"/>
        <v>0</v>
      </c>
      <c r="AL246" s="1">
        <f t="shared" si="184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6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-6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3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-3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6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sheetProtection algorithmName="SHA-512" hashValue="0ROsQr2VdmoBsM0ZebtZ8dntQ0I2+Gxge/qUZ9hRjACWInXBT1d6K6EDSdfCDkuoXUCAL4SjNcEwO3sCDGwp2w==" saltValue="kgO43V5UNZgs6o2DJLgpLw==" spinCount="100000" sheet="1" objects="1" scenarios="1"/>
  <mergeCells count="61">
    <mergeCell ref="B3:V3"/>
    <mergeCell ref="A111:V111"/>
    <mergeCell ref="BF3:BF4"/>
    <mergeCell ref="BP3:BQ3"/>
    <mergeCell ref="AZ3:AZ4"/>
    <mergeCell ref="BA3:BA4"/>
    <mergeCell ref="BG3:BH3"/>
    <mergeCell ref="BI3:BJ3"/>
    <mergeCell ref="BD3:BE3"/>
    <mergeCell ref="BB3:BC3"/>
    <mergeCell ref="W3:W4"/>
    <mergeCell ref="A110:V110"/>
    <mergeCell ref="AP3:AP4"/>
    <mergeCell ref="AQ3:AQ4"/>
    <mergeCell ref="Y3:Y4"/>
    <mergeCell ref="AK3:AK4"/>
    <mergeCell ref="A115:N115"/>
    <mergeCell ref="A116:N116"/>
    <mergeCell ref="A117:N117"/>
    <mergeCell ref="A112:N112"/>
    <mergeCell ref="O112:V112"/>
    <mergeCell ref="A113:N113"/>
    <mergeCell ref="A114:N114"/>
    <mergeCell ref="A121:N121"/>
    <mergeCell ref="A122:N122"/>
    <mergeCell ref="A123:N123"/>
    <mergeCell ref="A118:N118"/>
    <mergeCell ref="A119:N119"/>
    <mergeCell ref="A120:N120"/>
    <mergeCell ref="O125:V125"/>
    <mergeCell ref="O126:V126"/>
    <mergeCell ref="A124:N124"/>
    <mergeCell ref="A125:N125"/>
    <mergeCell ref="A126:N126"/>
    <mergeCell ref="O127:V127"/>
    <mergeCell ref="A128:N128"/>
    <mergeCell ref="O128:V128"/>
    <mergeCell ref="A127:N127"/>
    <mergeCell ref="O113:V113"/>
    <mergeCell ref="O114:V114"/>
    <mergeCell ref="O115:V115"/>
    <mergeCell ref="O116:V116"/>
    <mergeCell ref="O117:V117"/>
    <mergeCell ref="O118:V118"/>
    <mergeCell ref="O119:V119"/>
    <mergeCell ref="O120:V120"/>
    <mergeCell ref="O121:V121"/>
    <mergeCell ref="O122:V122"/>
    <mergeCell ref="O123:V123"/>
    <mergeCell ref="O124:V124"/>
    <mergeCell ref="BK3:BL3"/>
    <mergeCell ref="Z3:Z4"/>
    <mergeCell ref="AA3:AA4"/>
    <mergeCell ref="AB3:AB4"/>
    <mergeCell ref="AC3:AC4"/>
    <mergeCell ref="AD3:AD4"/>
    <mergeCell ref="AL3:AL4"/>
    <mergeCell ref="AR3:AR4"/>
    <mergeCell ref="AE3:AF3"/>
    <mergeCell ref="AG3:AH3"/>
    <mergeCell ref="AI3:AJ3"/>
  </mergeCells>
  <phoneticPr fontId="2" type="noConversion"/>
  <conditionalFormatting sqref="M5:M109 M129:M1048576">
    <cfRule type="cellIs" dxfId="43" priority="3" operator="equal">
      <formula>"B"</formula>
    </cfRule>
    <cfRule type="cellIs" dxfId="42" priority="4" operator="equal">
      <formula>"P"</formula>
    </cfRule>
  </conditionalFormatting>
  <conditionalFormatting sqref="M5:M109">
    <cfRule type="cellIs" dxfId="41" priority="5" operator="equal">
      <formula>"P"</formula>
    </cfRule>
  </conditionalFormatting>
  <conditionalFormatting sqref="T5:T109 V5:V109">
    <cfRule type="cellIs" dxfId="4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A389-D507-984C-AD60-26AE63D8D18E}">
  <dimension ref="A1:BX282"/>
  <sheetViews>
    <sheetView topLeftCell="A3" zoomScale="148" zoomScaleNormal="148" workbookViewId="0">
      <pane ySplit="2" topLeftCell="A5" activePane="bottomLeft" state="frozen"/>
      <selection activeCell="AQ18" sqref="AQ18"/>
      <selection pane="bottomLeft" activeCell="W3" sqref="W1:XFD1048576"/>
    </sheetView>
  </sheetViews>
  <sheetFormatPr defaultColWidth="0" defaultRowHeight="15"/>
  <cols>
    <col min="1" max="1" width="4.42578125" style="1" customWidth="1"/>
    <col min="2" max="6" width="5.28515625" style="1" customWidth="1"/>
    <col min="7" max="7" width="4.7109375" style="1" customWidth="1"/>
    <col min="8" max="21" width="5.28515625" style="1" customWidth="1"/>
    <col min="22" max="22" width="5.28515625" style="15" customWidth="1"/>
    <col min="23" max="24" width="5.28515625" style="1" hidden="1" customWidth="1"/>
    <col min="25" max="30" width="8.7109375" style="4" hidden="1" customWidth="1"/>
    <col min="31" max="40" width="8.7109375" style="1" hidden="1" customWidth="1"/>
    <col min="41" max="51" width="9" style="1" hidden="1" customWidth="1"/>
    <col min="52" max="53" width="7.28515625" style="1" hidden="1" customWidth="1"/>
    <col min="54" max="57" width="7" style="1" hidden="1" customWidth="1"/>
    <col min="58" max="69" width="9.140625" style="1" hidden="1" customWidth="1"/>
    <col min="70" max="70" width="5" style="1" hidden="1" customWidth="1"/>
    <col min="71" max="71" width="7.42578125" style="1" hidden="1" customWidth="1"/>
    <col min="72" max="72" width="10.85546875" style="1" hidden="1" customWidth="1"/>
    <col min="73" max="74" width="9.140625" style="1" hidden="1" customWidth="1"/>
    <col min="75" max="75" width="12.7109375" style="1" hidden="1" customWidth="1"/>
    <col min="76" max="16384" width="9.140625" style="1" hidden="1"/>
  </cols>
  <sheetData>
    <row r="1" spans="1:76" ht="15.75" hidden="1" thickBot="1">
      <c r="Y1" s="1"/>
      <c r="Z1" s="1"/>
      <c r="AA1" s="1"/>
      <c r="AB1" s="1"/>
      <c r="AC1" s="1"/>
      <c r="AD1" s="1"/>
    </row>
    <row r="2" spans="1:76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76" ht="19.5" customHeight="1" thickBot="1">
      <c r="B3" s="184" t="str">
        <f>'Hedging Dashboard'!B3</f>
        <v>H1 | Hedge 1 | (BTC)1</v>
      </c>
      <c r="C3" s="185"/>
      <c r="D3" s="185"/>
      <c r="E3" s="185"/>
      <c r="F3" s="185"/>
      <c r="G3" s="186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7"/>
      <c r="W3" s="196" t="s">
        <v>49</v>
      </c>
      <c r="X3" s="1" t="s">
        <v>50</v>
      </c>
      <c r="Y3" s="201" t="s">
        <v>306</v>
      </c>
      <c r="Z3" s="167" t="s">
        <v>307</v>
      </c>
      <c r="AA3" s="167" t="s">
        <v>308</v>
      </c>
      <c r="AB3" s="167" t="s">
        <v>310</v>
      </c>
      <c r="AC3" s="167" t="s">
        <v>311</v>
      </c>
      <c r="AD3" s="169" t="s">
        <v>312</v>
      </c>
      <c r="AE3" s="173" t="s">
        <v>37</v>
      </c>
      <c r="AF3" s="173"/>
      <c r="AG3" s="173" t="s">
        <v>305</v>
      </c>
      <c r="AH3" s="173"/>
      <c r="AI3" s="173" t="s">
        <v>36</v>
      </c>
      <c r="AJ3" s="173"/>
      <c r="AK3" s="171" t="s">
        <v>318</v>
      </c>
      <c r="AL3" s="171" t="s">
        <v>317</v>
      </c>
      <c r="AO3" s="1" t="s">
        <v>33</v>
      </c>
      <c r="AP3" s="172" t="s">
        <v>292</v>
      </c>
      <c r="AQ3" s="172" t="s">
        <v>319</v>
      </c>
      <c r="AR3" s="172" t="s">
        <v>293</v>
      </c>
      <c r="AZ3" s="191" t="s">
        <v>1</v>
      </c>
      <c r="BA3" s="191" t="s">
        <v>2</v>
      </c>
      <c r="BB3" s="194" t="s">
        <v>7</v>
      </c>
      <c r="BC3" s="195"/>
      <c r="BD3" s="194" t="s">
        <v>16</v>
      </c>
      <c r="BE3" s="195"/>
      <c r="BF3" s="191" t="s">
        <v>8</v>
      </c>
      <c r="BG3" s="165" t="s">
        <v>3</v>
      </c>
      <c r="BH3" s="166"/>
      <c r="BI3" s="165" t="s">
        <v>4</v>
      </c>
      <c r="BJ3" s="166"/>
      <c r="BK3" s="165" t="s">
        <v>313</v>
      </c>
      <c r="BL3" s="166"/>
      <c r="BM3" s="7" t="s">
        <v>3</v>
      </c>
      <c r="BN3" s="7" t="s">
        <v>4</v>
      </c>
      <c r="BO3" s="7" t="s">
        <v>313</v>
      </c>
      <c r="BP3" s="193" t="s">
        <v>30</v>
      </c>
      <c r="BQ3" s="193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</row>
    <row r="4" spans="1:76" ht="21.75" customHeight="1" thickBot="1">
      <c r="B4" s="79" t="s">
        <v>11</v>
      </c>
      <c r="C4" s="80" t="s">
        <v>37</v>
      </c>
      <c r="D4" s="80" t="s">
        <v>5</v>
      </c>
      <c r="E4" s="80" t="s">
        <v>6</v>
      </c>
      <c r="F4" s="81" t="s">
        <v>12</v>
      </c>
      <c r="G4" s="54"/>
      <c r="H4" s="80" t="s">
        <v>305</v>
      </c>
      <c r="I4" s="80" t="s">
        <v>5</v>
      </c>
      <c r="J4" s="80" t="s">
        <v>6</v>
      </c>
      <c r="K4" s="81" t="s">
        <v>12</v>
      </c>
      <c r="L4" s="54"/>
      <c r="M4" s="86" t="s">
        <v>0</v>
      </c>
      <c r="N4" s="53"/>
      <c r="O4" s="79" t="s">
        <v>36</v>
      </c>
      <c r="P4" s="80" t="s">
        <v>5</v>
      </c>
      <c r="Q4" s="80" t="s">
        <v>6</v>
      </c>
      <c r="R4" s="80" t="s">
        <v>12</v>
      </c>
      <c r="S4" s="80" t="s">
        <v>14</v>
      </c>
      <c r="T4" s="80" t="s">
        <v>15</v>
      </c>
      <c r="U4" s="80" t="s">
        <v>157</v>
      </c>
      <c r="V4" s="81" t="s">
        <v>45</v>
      </c>
      <c r="W4" s="197"/>
      <c r="X4" s="1" t="s">
        <v>51</v>
      </c>
      <c r="Y4" s="202"/>
      <c r="Z4" s="168"/>
      <c r="AA4" s="168"/>
      <c r="AB4" s="168"/>
      <c r="AC4" s="168"/>
      <c r="AD4" s="170"/>
      <c r="AE4" s="78" t="s">
        <v>321</v>
      </c>
      <c r="AF4" s="78" t="s">
        <v>6</v>
      </c>
      <c r="AG4" s="78" t="s">
        <v>321</v>
      </c>
      <c r="AH4" s="78" t="s">
        <v>6</v>
      </c>
      <c r="AI4" s="78" t="s">
        <v>321</v>
      </c>
      <c r="AJ4" s="78" t="s">
        <v>6</v>
      </c>
      <c r="AK4" s="171"/>
      <c r="AL4" s="171"/>
      <c r="AM4" s="1" t="str">
        <f>AM28</f>
        <v/>
      </c>
      <c r="AO4" s="1" t="s">
        <v>34</v>
      </c>
      <c r="AP4" s="172"/>
      <c r="AQ4" s="172"/>
      <c r="AR4" s="172"/>
      <c r="AS4" s="1" t="s">
        <v>38</v>
      </c>
      <c r="AT4" s="1" t="s">
        <v>39</v>
      </c>
      <c r="AU4" s="1" t="s">
        <v>320</v>
      </c>
      <c r="AV4" s="1" t="s">
        <v>40</v>
      </c>
      <c r="AW4" s="1" t="s">
        <v>45</v>
      </c>
      <c r="AX4" s="1" t="s">
        <v>46</v>
      </c>
      <c r="AY4" s="1" t="s">
        <v>47</v>
      </c>
      <c r="AZ4" s="192"/>
      <c r="BA4" s="192"/>
      <c r="BB4" s="3" t="s">
        <v>1</v>
      </c>
      <c r="BC4" s="3" t="s">
        <v>2</v>
      </c>
      <c r="BD4" s="3" t="s">
        <v>1</v>
      </c>
      <c r="BE4" s="3" t="s">
        <v>2</v>
      </c>
      <c r="BF4" s="192"/>
      <c r="BG4" s="6" t="s">
        <v>23</v>
      </c>
      <c r="BH4" s="6" t="s">
        <v>24</v>
      </c>
      <c r="BI4" s="6" t="s">
        <v>25</v>
      </c>
      <c r="BJ4" s="6" t="s">
        <v>26</v>
      </c>
      <c r="BK4" s="6" t="s">
        <v>314</v>
      </c>
      <c r="BL4" s="6" t="s">
        <v>315</v>
      </c>
      <c r="BM4" s="7" t="s">
        <v>27</v>
      </c>
      <c r="BN4" s="7" t="s">
        <v>27</v>
      </c>
      <c r="BO4" s="7" t="s">
        <v>27</v>
      </c>
      <c r="BP4" s="7" t="s">
        <v>31</v>
      </c>
      <c r="BQ4" s="7" t="s">
        <v>32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</row>
    <row r="5" spans="1:76">
      <c r="B5" s="47"/>
      <c r="C5" s="21" t="str">
        <f>Y5</f>
        <v>B</v>
      </c>
      <c r="D5" s="21"/>
      <c r="E5" s="21"/>
      <c r="F5" s="22"/>
      <c r="H5" s="47" t="s">
        <v>286</v>
      </c>
      <c r="I5" s="21"/>
      <c r="J5" s="21"/>
      <c r="K5" s="22"/>
      <c r="L5" s="85"/>
      <c r="M5" s="16" t="str">
        <f>IF('Hedging Dashboard'!AH5="","",'Hedging Dashboard'!AH5)</f>
        <v>P</v>
      </c>
      <c r="O5" s="47" t="s">
        <v>295</v>
      </c>
      <c r="P5" s="21"/>
      <c r="Q5" s="21"/>
      <c r="R5" s="21"/>
      <c r="S5" s="21"/>
      <c r="T5" s="51" t="s">
        <v>48</v>
      </c>
      <c r="U5" s="21"/>
      <c r="V5" s="52" t="str">
        <f t="shared" ref="V5:V68" si="0">IF(AW5="R","Rabbit","")</f>
        <v/>
      </c>
      <c r="W5" s="49" t="s">
        <v>309</v>
      </c>
      <c r="Y5" s="9" t="s">
        <v>6</v>
      </c>
      <c r="Z5" s="4" t="s">
        <v>286</v>
      </c>
      <c r="AA5" s="4" t="s">
        <v>295</v>
      </c>
      <c r="AD5" s="8"/>
      <c r="AM5" s="1">
        <f>AN5</f>
        <v>0</v>
      </c>
      <c r="AN5" s="1">
        <f>IF(X5="",0,IFERROR(VLOOKUP(X5,BW:BX,2,FALSE),0))</f>
        <v>0</v>
      </c>
      <c r="AZ5" s="1">
        <f>IF('Hedging Dashboard'!AH5="P",1,"")</f>
        <v>1</v>
      </c>
      <c r="BA5" s="1" t="str">
        <f>IF('Hedging Dashboard'!AH5="B",1,"")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-3</v>
      </c>
    </row>
    <row r="6" spans="1:76">
      <c r="B6" s="43"/>
      <c r="C6" s="23" t="str">
        <f>IF(Y6=Y5,"",Y6)</f>
        <v/>
      </c>
      <c r="D6" s="23"/>
      <c r="E6" s="23"/>
      <c r="F6" s="24"/>
      <c r="H6" s="43" t="str">
        <f>IF(Z6=Z5,"",Z6)</f>
        <v/>
      </c>
      <c r="I6" s="23"/>
      <c r="J6" s="23"/>
      <c r="K6" s="24"/>
      <c r="L6" s="85"/>
      <c r="M6" s="17" t="str">
        <f>IF('Hedging Dashboard'!AH6="","",'Hedging Dashboard'!AH6)</f>
        <v>B</v>
      </c>
      <c r="O6" s="43" t="str">
        <f>IF(AA5=AA6,"",AA6)</f>
        <v/>
      </c>
      <c r="P6" s="23"/>
      <c r="Q6" s="23"/>
      <c r="R6" s="23"/>
      <c r="S6" s="23"/>
      <c r="T6" s="46" t="s">
        <v>48</v>
      </c>
      <c r="U6" s="23"/>
      <c r="V6" s="44" t="str">
        <f t="shared" si="0"/>
        <v/>
      </c>
      <c r="W6" s="50"/>
      <c r="Y6" s="9" t="s">
        <v>6</v>
      </c>
      <c r="Z6" s="4" t="s">
        <v>286</v>
      </c>
      <c r="AA6" s="4" t="s">
        <v>295</v>
      </c>
      <c r="AD6" s="8"/>
      <c r="AM6" s="1">
        <f>AM5+AN5</f>
        <v>0</v>
      </c>
      <c r="AN6" s="1">
        <f>IF(X6="",0,IFERROR(VLOOKUP(X5&amp;X6,BW:BX,2,FALSE),0))</f>
        <v>0</v>
      </c>
      <c r="AZ6" s="1" t="str">
        <f>IF('Hedging Dashboard'!AH6="P",IF(AZ5="",1,AZ5+1),"")</f>
        <v/>
      </c>
      <c r="BA6" s="1">
        <f>IF('Hedging Dashboard'!AH6="B",IF(BA5="",1,BA5+1),"")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</row>
    <row r="7" spans="1:76">
      <c r="B7" s="43"/>
      <c r="C7" s="23" t="str">
        <f t="shared" ref="C7:C70" si="1">IF(Y7=Y6,"",Y7)</f>
        <v/>
      </c>
      <c r="D7" s="23"/>
      <c r="E7" s="23"/>
      <c r="F7" s="24"/>
      <c r="H7" s="43" t="str">
        <f t="shared" ref="H7:H70" si="2">IF(Z7=Z6,"",Z7)</f>
        <v/>
      </c>
      <c r="I7" s="23"/>
      <c r="J7" s="23"/>
      <c r="K7" s="24"/>
      <c r="L7" s="85"/>
      <c r="M7" s="17" t="str">
        <f>IF('Hedging Dashboard'!AH7="","",'Hedging Dashboard'!AH7)</f>
        <v>P</v>
      </c>
      <c r="O7" s="43" t="str">
        <f t="shared" ref="O7:O70" si="3">IF(AA6=AA7,"",AA7)</f>
        <v/>
      </c>
      <c r="P7" s="23"/>
      <c r="Q7" s="23"/>
      <c r="R7" s="23"/>
      <c r="S7" s="23"/>
      <c r="T7" s="46" t="s">
        <v>48</v>
      </c>
      <c r="U7" s="23"/>
      <c r="V7" s="44" t="str">
        <f t="shared" si="0"/>
        <v/>
      </c>
      <c r="W7" s="50"/>
      <c r="Y7" s="9" t="str">
        <f>IF(AND(AB7="LLL",Y5=Y6),IF(Y6="B","T","B"),Y6)</f>
        <v>B</v>
      </c>
      <c r="Z7" s="4" t="str">
        <f>IF(AND(AC7="LLL",Z5=Z6),IF(Z6="T","C","T"),Z6)</f>
        <v>T</v>
      </c>
      <c r="AA7" s="4" t="str">
        <f>IF(AND(AD7="LLL",AA5=AA6),IF(AA6="C","B","C"),AA6)</f>
        <v>C</v>
      </c>
      <c r="AB7" s="4" t="str">
        <f t="shared" ref="AB7:AB10" si="4">F5&amp;F6</f>
        <v/>
      </c>
      <c r="AC7" s="4" t="str">
        <f>K5&amp;K6</f>
        <v/>
      </c>
      <c r="AD7" s="4" t="str">
        <f>R5&amp;R6</f>
        <v/>
      </c>
      <c r="AM7" s="1">
        <f t="shared" ref="AM7:AM70" si="5">IF(M7="","",IF(AM6+AN7&gt;=10,10,IF(AM6+AN7&lt;=-10,-10,AM6+AN7)))</f>
        <v>0</v>
      </c>
      <c r="AN7" s="1">
        <f>IF(X7="",0,IFERROR(VLOOKUP(X5&amp;X6&amp;X7,BW:BX,2,FALSE),0))</f>
        <v>0</v>
      </c>
      <c r="AZ7" s="1">
        <f>IF('Hedging Dashboard'!AH7="P",IF(AZ6="",1,AZ6+1),"")</f>
        <v>1</v>
      </c>
      <c r="BA7" s="1" t="str">
        <f>IF('Hedging Dashboard'!AH7="B",IF(BA6="",1,BA6+1),"")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</row>
    <row r="8" spans="1:76">
      <c r="B8" s="43"/>
      <c r="C8" s="23" t="str">
        <f t="shared" si="1"/>
        <v/>
      </c>
      <c r="D8" s="23"/>
      <c r="E8" s="23"/>
      <c r="F8" s="24"/>
      <c r="H8" s="43" t="str">
        <f t="shared" si="2"/>
        <v/>
      </c>
      <c r="I8" s="23"/>
      <c r="J8" s="23"/>
      <c r="K8" s="24"/>
      <c r="L8" s="85"/>
      <c r="M8" s="17" t="str">
        <f>IF('Hedging Dashboard'!AH8="","",'Hedging Dashboard'!AH8)</f>
        <v>B</v>
      </c>
      <c r="O8" s="43" t="str">
        <f t="shared" si="3"/>
        <v/>
      </c>
      <c r="P8" s="23"/>
      <c r="Q8" s="23"/>
      <c r="R8" s="23"/>
      <c r="S8" s="23"/>
      <c r="T8" s="46" t="s">
        <v>48</v>
      </c>
      <c r="U8" s="23"/>
      <c r="V8" s="44" t="str">
        <f t="shared" si="0"/>
        <v/>
      </c>
      <c r="W8" s="50"/>
      <c r="Y8" s="9" t="str">
        <f t="shared" ref="Y8:Y71" si="6">IF(AND(AB8="LLL",Y6=Y7),IF(Y7="B","T","B"),Y7)</f>
        <v>B</v>
      </c>
      <c r="Z8" s="4" t="str">
        <f t="shared" ref="Z8:Z71" si="7">IF(AND(AC8="LLL",Z6=Z7),IF(Z7="T","C","T"),Z7)</f>
        <v>T</v>
      </c>
      <c r="AA8" s="4" t="str">
        <f t="shared" ref="AA8:AA71" si="8">IF(AND(AD8="LLL",AA6=AA7),IF(AA7="C","B","C"),AA7)</f>
        <v>C</v>
      </c>
      <c r="AB8" s="4" t="str">
        <f t="shared" si="4"/>
        <v/>
      </c>
      <c r="AC8" s="4" t="str">
        <f t="shared" ref="AC8:AC10" si="9">K6&amp;K7</f>
        <v/>
      </c>
      <c r="AD8" s="4" t="str">
        <f t="shared" ref="AD8:AD10" si="10">R6&amp;R7</f>
        <v/>
      </c>
      <c r="AM8" s="1">
        <f t="shared" si="5"/>
        <v>0</v>
      </c>
      <c r="AN8" s="1">
        <f>IF(X8="",0,IFERROR(VLOOKUP(X5&amp;X6&amp;X7&amp;X8,BW:BX,2,FALSE),0))</f>
        <v>0</v>
      </c>
      <c r="AZ8" s="1" t="str">
        <f>IF('Hedging Dashboard'!AH8="P",IF(AZ7="",1,AZ7+1),"")</f>
        <v/>
      </c>
      <c r="BA8" s="1">
        <f>IF('Hedging Dashboard'!AH8="B",IF(BA7="",1,BA7+1),"")</f>
        <v>1</v>
      </c>
      <c r="BG8" s="1" t="str">
        <f>AP13</f>
        <v>N</v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3</v>
      </c>
    </row>
    <row r="9" spans="1:76" ht="15.75" thickBot="1">
      <c r="B9" s="82"/>
      <c r="C9" s="83" t="str">
        <f t="shared" si="1"/>
        <v/>
      </c>
      <c r="D9" s="83"/>
      <c r="E9" s="83"/>
      <c r="F9" s="84"/>
      <c r="H9" s="82" t="str">
        <f t="shared" si="2"/>
        <v/>
      </c>
      <c r="I9" s="83"/>
      <c r="J9" s="83"/>
      <c r="K9" s="84"/>
      <c r="L9" s="85"/>
      <c r="M9" s="18" t="str">
        <f>IF('Hedging Dashboard'!AH9="","",'Hedging Dashboard'!AH9)</f>
        <v>B</v>
      </c>
      <c r="O9" s="82" t="str">
        <f t="shared" si="3"/>
        <v/>
      </c>
      <c r="P9" s="83"/>
      <c r="Q9" s="83"/>
      <c r="R9" s="83"/>
      <c r="S9" s="83">
        <v>0</v>
      </c>
      <c r="T9" s="102" t="s">
        <v>48</v>
      </c>
      <c r="U9" s="83"/>
      <c r="V9" s="103" t="str">
        <f t="shared" si="0"/>
        <v/>
      </c>
      <c r="W9" s="73"/>
      <c r="X9" s="75"/>
      <c r="Y9" s="9" t="str">
        <f t="shared" si="6"/>
        <v>B</v>
      </c>
      <c r="Z9" s="4" t="str">
        <f t="shared" si="7"/>
        <v>T</v>
      </c>
      <c r="AA9" s="4" t="str">
        <f t="shared" si="8"/>
        <v>C</v>
      </c>
      <c r="AB9" s="4" t="str">
        <f t="shared" si="4"/>
        <v/>
      </c>
      <c r="AC9" s="4" t="str">
        <f t="shared" si="9"/>
        <v/>
      </c>
      <c r="AD9" s="4" t="str">
        <f t="shared" si="10"/>
        <v/>
      </c>
      <c r="AM9" s="1">
        <f t="shared" si="5"/>
        <v>0</v>
      </c>
      <c r="AN9" s="1">
        <f>IF(X9="",0,IFERROR(VLOOKUP(X5&amp;X6&amp;X7&amp;X8&amp;X9,BW:BX,2,FALSE),0))</f>
        <v>0</v>
      </c>
      <c r="AZ9" s="1" t="str">
        <f>IF('Hedging Dashboard'!AH9="P",IF(AZ8="",1,AZ8+1),"")</f>
        <v/>
      </c>
      <c r="BA9" s="1">
        <f>IF('Hedging Dashboard'!AH9="B",IF(BA8="",1,BA8+1),"")</f>
        <v>2</v>
      </c>
      <c r="BG9" s="1" t="str">
        <f>AT12</f>
        <v>N</v>
      </c>
      <c r="BH9" s="1" t="s">
        <v>41</v>
      </c>
      <c r="BJ9" s="1" t="s">
        <v>316</v>
      </c>
      <c r="BL9" s="1" t="s">
        <v>42</v>
      </c>
      <c r="BM9" s="1" t="s">
        <v>43</v>
      </c>
      <c r="BN9" s="1" t="s">
        <v>342</v>
      </c>
      <c r="BO9" s="1" t="s">
        <v>44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-6</v>
      </c>
    </row>
    <row r="10" spans="1:76" ht="15.75" thickBot="1">
      <c r="A10" s="1">
        <v>1</v>
      </c>
      <c r="B10" s="12" t="str">
        <f t="shared" ref="B10:B73" si="11">IF(M9="","",IF(AK10=AL10,"NB",IF(AK10&gt;AL10,"P"&amp;(AK10-AL10),"B"&amp;(AL10-AK10))))</f>
        <v>P1</v>
      </c>
      <c r="C10" s="92" t="str">
        <f>IF(M9="","",C5)</f>
        <v>B</v>
      </c>
      <c r="D10" s="13" t="str">
        <f>AE10</f>
        <v/>
      </c>
      <c r="E10" s="45" t="str">
        <f>AF10</f>
        <v>B</v>
      </c>
      <c r="F10" s="14" t="str">
        <f t="shared" ref="F10:F73" si="12">IF(M10="","",IF(M10="P",IF(D10="","L","W"),IF(E10="","L","W")))</f>
        <v>W</v>
      </c>
      <c r="H10" s="95" t="str">
        <f>IF(M9="","",H5)</f>
        <v>T</v>
      </c>
      <c r="I10" s="13" t="str">
        <f>AG10</f>
        <v>B</v>
      </c>
      <c r="J10" s="45" t="str">
        <f>AH10</f>
        <v/>
      </c>
      <c r="K10" s="14" t="str">
        <f>IF(M10="","",IF(M10="P",IF(I10="","L","W"),IF(J10="","L","W")))</f>
        <v>L</v>
      </c>
      <c r="L10" s="85"/>
      <c r="M10" s="16" t="str">
        <f>IF('Hedging Dashboard'!AH10="","",'Hedging Dashboard'!AH10)</f>
        <v>B</v>
      </c>
      <c r="O10" s="12" t="str">
        <f>IF(M9="","",O5)</f>
        <v>C</v>
      </c>
      <c r="P10" s="13" t="str">
        <f>AI10</f>
        <v>B</v>
      </c>
      <c r="Q10" s="45" t="str">
        <f>AJ10</f>
        <v/>
      </c>
      <c r="R10" s="87" t="str">
        <f>IF(M10="","",IF(M10="P",IF(P10="","L","W"),IF(Q10="","L","W")))</f>
        <v>L</v>
      </c>
      <c r="S10" s="87">
        <f>IF(M10="","",IF(X10="",IF(AO10="S",0,S9),IF(X10="W",IF(AO10="S",0,S9)+INT(REPLACE(B10,1,1,"")),IF(AO10="S",0,S9)-INT(REPLACE(B10,1,1,"")))))</f>
        <v>-1</v>
      </c>
      <c r="T10" s="98" t="str">
        <f>IF(M9="","",IF(AO10="S","",IF(S10&gt;=0,S10,IF(AW10="R",S10,""))))</f>
        <v/>
      </c>
      <c r="U10" s="87">
        <f>IF(M10="","",IF(B10="NB",U9,IF(T10="",SUM($T$5:$T10)+S10,SUM($T$5:$T10))))</f>
        <v>-1</v>
      </c>
      <c r="V10" s="99" t="str">
        <f t="shared" si="0"/>
        <v/>
      </c>
      <c r="W10" s="74">
        <f t="shared" ref="W10:W73" si="13">IF(M10="","",IF(K10="W",0+BN10,0-BN10)+IF(F10="W",0+BM10,0-BM10))+IF(R10="W",0+BO10,0-BO10)</f>
        <v>-1</v>
      </c>
      <c r="X10" s="76" t="str">
        <f t="shared" ref="X10:X73" si="14">IF(M10="","",IF(W10&gt;0,"W",IF(W10&lt;0,"L","")))</f>
        <v>L</v>
      </c>
      <c r="Y10" s="9" t="str">
        <f t="shared" si="6"/>
        <v>B</v>
      </c>
      <c r="Z10" s="4" t="str">
        <f t="shared" si="7"/>
        <v>T</v>
      </c>
      <c r="AA10" s="4" t="str">
        <f t="shared" si="8"/>
        <v>C</v>
      </c>
      <c r="AB10" s="4" t="str">
        <f t="shared" si="4"/>
        <v/>
      </c>
      <c r="AC10" s="4" t="str">
        <f t="shared" si="9"/>
        <v/>
      </c>
      <c r="AD10" s="4" t="str">
        <f t="shared" si="10"/>
        <v/>
      </c>
      <c r="AE10" s="1" t="str">
        <f t="shared" ref="AE10:AE73" si="15">IF(M9="","",IF(Y10="B",IF(M9="P",BH10,""),IF(M8="B",BH10,"")))</f>
        <v/>
      </c>
      <c r="AF10" s="1" t="str">
        <f t="shared" ref="AF10:AF73" si="16">IF(M9="","",IF(Y10="B",IF(M9="B",BH10,""),IF(M8="P",BH10,"")))</f>
        <v>B</v>
      </c>
      <c r="AG10" s="1" t="str">
        <f t="shared" ref="AG10:AG73" si="17">IF(M9="","",IF(Z10="C",IF(M9="B",BJ10,""),IF(M8="B",BJ10,"")))</f>
        <v>B</v>
      </c>
      <c r="AH10" s="1" t="str">
        <f t="shared" ref="AH10:AH73" si="18">IF(M9="","",IF(Z10="C",IF(M9="P",BJ10,""),IF(M8="P",BJ10,"")))</f>
        <v/>
      </c>
      <c r="AI10" s="1" t="str">
        <f t="shared" ref="AI10:AI73" si="19">IF(M9="","",IF(AND(AE10="L5",AH10="L5",AY10=""),"L0",AX10))</f>
        <v>B</v>
      </c>
      <c r="AJ10" s="1" t="str">
        <f t="shared" ref="AJ10:AJ73" si="20">IF(M9="","",IF(AND(AF10="L5",AH10="L5",AX10=""),"L0",AY10))</f>
        <v/>
      </c>
      <c r="AK10" s="1">
        <f>IF(D10="",0,IF(OR(D10="B",D10="XB"),1,INT(RIGHT(D10))))+IF(I10="",0,IF(OR(I10="B",I10="XB"),1,INT(RIGHT(I10))))+IF(P10="",0,IF(OR(P10="B",P10="XB"),1,INT(RIGHT(P10))))</f>
        <v>2</v>
      </c>
      <c r="AL10" s="1">
        <f>IF(E10="",0,IF(OR(E10="B",E10="XB"),1,INT(RIGHT(E10))))+IF(J10="",0,IF(OR(J10="B",J10="XB"),1,INT(RIGHT(J10))))+IF(Q10="",0,IF(OR(Q10="B",Q10="XB"),1,INT(RIGHT(Q10))))</f>
        <v>1</v>
      </c>
      <c r="AM10" s="1">
        <f t="shared" si="5"/>
        <v>-1</v>
      </c>
      <c r="AN10" s="1">
        <f t="shared" ref="AN10:AN73" si="21">IF(X10="",0,IFERROR(VLOOKUP(X5&amp;X6&amp;X7&amp;X8&amp;X9&amp;X10,BW:BX,2,FALSE),0))</f>
        <v>-1</v>
      </c>
      <c r="AO10" s="1" t="s">
        <v>35</v>
      </c>
      <c r="AP10" s="1" t="str">
        <f t="shared" ref="AP10:AP73" si="22">IF(OR(F6&amp;F7&amp;F8="WLW",F7&amp;F8="WW"),"Y","N")</f>
        <v>N</v>
      </c>
      <c r="AQ10" s="1" t="str">
        <f t="shared" ref="AQ10:AQ73" si="23">IF(OR(K6&amp;K7&amp;K8="WLW",K7&amp;K8="WW"),"Y","N")</f>
        <v>N</v>
      </c>
      <c r="AR10" s="1" t="str">
        <f t="shared" ref="AR10:AR73" si="24">IF(OR(R6&amp;R7&amp;R8="WLW",R7&amp;R8="WW"),"Y","N")</f>
        <v>N</v>
      </c>
      <c r="AS10" s="1">
        <f t="shared" ref="AS10:AS73" si="25">IF(M9="","",IF(AO10="S",1,AS9+1))</f>
        <v>1</v>
      </c>
      <c r="AT10" s="15" t="str">
        <f t="shared" ref="AT10:AT73" si="26"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73" si="27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73" si="28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73" si="29">IF(M9="","",IF(AND(S10&lt;0,AS10&gt;2,S10&gt;=(2-AS10)),"R","N"))</f>
        <v>N</v>
      </c>
      <c r="AX10" s="1" t="str">
        <f t="shared" ref="AX10:AX73" si="30">IF(M9="","",IF(AA10="B",IF(M9="P",BL10,""),IF(M9="B",BL10,"")))</f>
        <v>B</v>
      </c>
      <c r="AY10" s="1" t="str">
        <f t="shared" ref="AY10:AY73" si="31">IF(M9="","",IF(AA10="B",IF(M9="B",BL10,""),IF(M9="P",BL10,"")))</f>
        <v/>
      </c>
      <c r="AZ10" s="1" t="str">
        <f>IF('Hedging Dashboard'!AH10="P",IF(AZ9="",1,AZ9+1),"")</f>
        <v/>
      </c>
      <c r="BA10" s="1">
        <f>IF('Hedging Dashboard'!AH10="B",IF(BA9="",1,BA9+1),"")</f>
        <v>3</v>
      </c>
      <c r="BB10" s="1" t="str">
        <f t="shared" ref="BB10:BC25" si="32">IF(AZ5="",0,AZ5)&amp;IF(AZ6="",0,AZ6)&amp;IF(AZ7="",0,AZ7)&amp;IF(AZ8="",0,AZ8)&amp;IF(AZ9="",0,AZ9)</f>
        <v>10100</v>
      </c>
      <c r="BC10" s="1" t="str">
        <f t="shared" si="32"/>
        <v>01012</v>
      </c>
      <c r="BF10" s="1" t="str">
        <f>IF(COUNTBLANK(AZ5:AZ9)&gt;2,"B","P")</f>
        <v>B</v>
      </c>
      <c r="BG10" s="1" t="str">
        <f t="shared" ref="BG10:BG73" si="33">IF(AE9="",AF9,AE9)&amp;F9</f>
        <v/>
      </c>
      <c r="BH10" s="1" t="str">
        <f>IF(OR(AO10="S",AND(AT9="Y",AP10="N",BH9&lt;&gt;"B")),"B",IFERROR(VLOOKUP(BG10,BT:BU,2,FALSE),""))</f>
        <v>B</v>
      </c>
      <c r="BI10" s="1" t="str">
        <f t="shared" ref="BI10:BI73" si="34">IF(AG9="",AH9,AG9)&amp;K9</f>
        <v/>
      </c>
      <c r="BJ10" s="1" t="str">
        <f>IF(OR(AO10="S",AND(AU9="Y",AQ10="N",BJ9&lt;&gt;"B")),"B",IFERROR(VLOOKUP(BI10,BT:BU,2,FALSE),""))</f>
        <v>B</v>
      </c>
      <c r="BK10" s="1" t="str">
        <f t="shared" ref="BK10:BK73" si="35">IF(AI9="",AJ9,AI9)&amp;R9</f>
        <v/>
      </c>
      <c r="BL10" s="1" t="str">
        <f>IF(OR(AO10="S",AND(AV9="Y",AR10="N",BL9&lt;&gt;"B")),"B",IFERROR(VLOOKUP(BK10,BT:BU,2,FALSE),""))</f>
        <v>B</v>
      </c>
      <c r="BM10" s="1">
        <f>IF(BH10="","",IF(OR(BH10="B",BH10="XB"),1,RIGHT(BH10)))</f>
        <v>1</v>
      </c>
      <c r="BN10" s="1">
        <f>IF(BJ10="","",IF(OR(BJ10="B",BJ10="XB"),1,RIGHT(BJ10)))</f>
        <v>1</v>
      </c>
      <c r="BO10" s="1">
        <f>IF(BL10="","",IF(OR(BL10="B",BL10="XB"),1,RIGHT(BL10)))</f>
        <v>1</v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</row>
    <row r="11" spans="1:76" ht="15.75" thickBot="1">
      <c r="A11" s="1">
        <v>2</v>
      </c>
      <c r="B11" s="9" t="str">
        <f t="shared" si="11"/>
        <v>NB</v>
      </c>
      <c r="C11" s="93" t="str">
        <f t="shared" si="1"/>
        <v/>
      </c>
      <c r="D11" s="88" t="str">
        <f t="shared" ref="D11:E74" si="36">AE11</f>
        <v/>
      </c>
      <c r="E11" s="89" t="str">
        <f t="shared" si="36"/>
        <v>L4</v>
      </c>
      <c r="F11" s="8" t="str">
        <f t="shared" si="12"/>
        <v>L</v>
      </c>
      <c r="H11" s="96" t="str">
        <f t="shared" si="2"/>
        <v/>
      </c>
      <c r="I11" s="88" t="str">
        <f t="shared" ref="I11:J74" si="37">AG11</f>
        <v>F2</v>
      </c>
      <c r="J11" s="89" t="str">
        <f t="shared" si="37"/>
        <v/>
      </c>
      <c r="K11" s="8" t="str">
        <f t="shared" ref="K11:K74" si="38">IF(M11="","",IF(M11="P",IF(I11="","L","W"),IF(J11="","L","W")))</f>
        <v>W</v>
      </c>
      <c r="L11" s="85"/>
      <c r="M11" s="17" t="str">
        <f>IF('Hedging Dashboard'!AH11="","",'Hedging Dashboard'!AH11)</f>
        <v>P</v>
      </c>
      <c r="O11" s="9" t="str">
        <f t="shared" si="3"/>
        <v/>
      </c>
      <c r="P11" s="88" t="str">
        <f t="shared" ref="P11:Q74" si="39">AI11</f>
        <v>F2</v>
      </c>
      <c r="Q11" s="89" t="str">
        <f t="shared" si="39"/>
        <v/>
      </c>
      <c r="R11" s="4" t="str">
        <f t="shared" ref="R11:R74" si="40">IF(M11="","",IF(M11="P",IF(P11="","L","W"),IF(Q11="","L","W")))</f>
        <v>W</v>
      </c>
      <c r="S11" s="4">
        <f t="shared" ref="S11:S74" si="41">IF(M11="","",IF(X11="",IF(AO11="S",0,S10),IF(X11="W",IF(AO11="S",0,S10)+INT(REPLACE(B11,1,1,"")),IF(AO11="S",0,S10)-INT(REPLACE(B11,1,1,"")))))</f>
        <v>-1</v>
      </c>
      <c r="T11" s="112" t="str">
        <f t="shared" ref="T11:T74" si="42">IF(M10="","",IF(AO11="S","",IF(S11&gt;=0,S11,IF(AW11="R",S11,""))))</f>
        <v/>
      </c>
      <c r="U11" s="4">
        <f>IF(M11="","",IF(B11="NB",U10,IF(T11="",SUM($T$5:$T11)+S11,SUM($T$5:$T11))))</f>
        <v>-1</v>
      </c>
      <c r="V11" s="100" t="str">
        <f t="shared" si="0"/>
        <v/>
      </c>
      <c r="W11" s="74">
        <f t="shared" si="13"/>
        <v>0</v>
      </c>
      <c r="X11" s="76" t="str">
        <f t="shared" si="14"/>
        <v/>
      </c>
      <c r="Y11" s="9" t="str">
        <f t="shared" si="6"/>
        <v>B</v>
      </c>
      <c r="Z11" s="4" t="str">
        <f t="shared" si="7"/>
        <v>T</v>
      </c>
      <c r="AA11" s="4" t="str">
        <f t="shared" si="8"/>
        <v>C</v>
      </c>
      <c r="AB11" s="4" t="str">
        <f>F8&amp;F9&amp;F10</f>
        <v>W</v>
      </c>
      <c r="AC11" s="4" t="str">
        <f>K8&amp;K9&amp;K10</f>
        <v>L</v>
      </c>
      <c r="AD11" s="4" t="str">
        <f>R8&amp;R9&amp;R10</f>
        <v>L</v>
      </c>
      <c r="AE11" s="1" t="str">
        <f t="shared" si="15"/>
        <v/>
      </c>
      <c r="AF11" s="1" t="str">
        <f t="shared" si="16"/>
        <v>L4</v>
      </c>
      <c r="AG11" s="1" t="str">
        <f t="shared" si="17"/>
        <v>F2</v>
      </c>
      <c r="AH11" s="1" t="str">
        <f t="shared" si="18"/>
        <v/>
      </c>
      <c r="AI11" s="1" t="str">
        <f t="shared" si="19"/>
        <v>F2</v>
      </c>
      <c r="AJ11" s="1" t="str">
        <f t="shared" si="20"/>
        <v/>
      </c>
      <c r="AK11" s="1">
        <f t="shared" ref="AK11:AL74" si="43">IF(D11="",0,IF(OR(D11="B",D11="XB"),1,INT(RIGHT(D11))))+IF(I11="",0,IF(OR(I11="B",I11="XB"),1,INT(RIGHT(I11))))+IF(P11="",0,IF(OR(P11="B",P11="XB"),1,INT(RIGHT(P11))))</f>
        <v>4</v>
      </c>
      <c r="AL11" s="1">
        <f t="shared" si="43"/>
        <v>4</v>
      </c>
      <c r="AM11" s="1">
        <f t="shared" si="5"/>
        <v>-1</v>
      </c>
      <c r="AN11" s="1">
        <f t="shared" si="21"/>
        <v>0</v>
      </c>
      <c r="AO11" s="1" t="str">
        <f>IF(M10="","",IF(AW10="R","S",IF(AO10="S","C",IF(S10&gt;=0,"S","C"))))</f>
        <v>C</v>
      </c>
      <c r="AP11" s="1" t="str">
        <f t="shared" si="22"/>
        <v>N</v>
      </c>
      <c r="AQ11" s="1" t="str">
        <f t="shared" si="23"/>
        <v>N</v>
      </c>
      <c r="AR11" s="1" t="str">
        <f t="shared" si="24"/>
        <v>N</v>
      </c>
      <c r="AS11" s="1">
        <f t="shared" si="25"/>
        <v>2</v>
      </c>
      <c r="AT11" s="15" t="str">
        <f t="shared" si="26"/>
        <v>N</v>
      </c>
      <c r="AU11" s="1" t="str">
        <f t="shared" si="27"/>
        <v>N</v>
      </c>
      <c r="AV11" s="1" t="str">
        <f t="shared" si="28"/>
        <v>N</v>
      </c>
      <c r="AW11" s="1" t="str">
        <f t="shared" si="29"/>
        <v>N</v>
      </c>
      <c r="AX11" s="1" t="str">
        <f t="shared" si="30"/>
        <v>F2</v>
      </c>
      <c r="AY11" s="1" t="str">
        <f t="shared" si="31"/>
        <v/>
      </c>
      <c r="AZ11" s="1">
        <f>IF('Hedging Dashboard'!AH11="P",IF(AZ10="",1,AZ10+1),"")</f>
        <v>1</v>
      </c>
      <c r="BA11" s="1" t="str">
        <f>IF('Hedging Dashboard'!AH11="B",IF(BA10="",1,BA10+1),"")</f>
        <v/>
      </c>
      <c r="BB11" s="1" t="str">
        <f t="shared" si="32"/>
        <v>01000</v>
      </c>
      <c r="BC11" s="1" t="str">
        <f t="shared" si="32"/>
        <v>10123</v>
      </c>
      <c r="BD11" s="1" t="str">
        <f t="shared" ref="BD11:BE45" si="44">IF(AZ5="",0,AZ5)&amp;IF(AZ6="",0,AZ6)&amp;IF(AZ7="",0,AZ7)&amp;IF(AZ8="",0,AZ8)&amp;IF(AZ9="",0,AZ9)&amp;IF(AZ10="",0,AZ10)</f>
        <v>101000</v>
      </c>
      <c r="BE11" s="1" t="str">
        <f t="shared" si="44"/>
        <v>010123</v>
      </c>
      <c r="BF11" s="1" t="str">
        <f t="shared" ref="BF11:BF45" si="45">IF(COUNTBLANK(AZ6:AZ10)&gt;2,"B","P")</f>
        <v>B</v>
      </c>
      <c r="BG11" s="1" t="str">
        <f t="shared" si="33"/>
        <v>BW</v>
      </c>
      <c r="BH11" s="1" t="str">
        <f t="shared" ref="BH11:BH74" si="46">IF(OR(AO11="S",AND(AT10="Y",AP11="N",BH10&lt;&gt;"B")),"B",IFERROR(VLOOKUP(BG11,BT:BU,2,FALSE),""))</f>
        <v>L4</v>
      </c>
      <c r="BI11" s="1" t="str">
        <f t="shared" si="34"/>
        <v>BL</v>
      </c>
      <c r="BJ11" s="1" t="str">
        <f t="shared" ref="BJ11:BJ74" si="47">IF(OR(AO11="S",AND(AU10="Y",AQ11="N",BJ10&lt;&gt;"B")),"B",IFERROR(VLOOKUP(BI11,BT:BU,2,FALSE),""))</f>
        <v>F2</v>
      </c>
      <c r="BK11" s="1" t="str">
        <f t="shared" si="35"/>
        <v>BL</v>
      </c>
      <c r="BL11" s="1" t="str">
        <f t="shared" ref="BL11:BL74" si="48">IF(OR(AO11="S",AND(AV10="Y",AR11="N",BL10&lt;&gt;"B")),"B",IFERROR(VLOOKUP(BK11,BT:BU,2,FALSE),""))</f>
        <v>F2</v>
      </c>
      <c r="BM11" s="1" t="str">
        <f t="shared" ref="BM11:BM74" si="49">IF(BH11="","",IF(OR(BH11="B",BH11="XB"),1,RIGHT(BH11)))</f>
        <v>4</v>
      </c>
      <c r="BN11" s="1" t="str">
        <f t="shared" ref="BN11:BN74" si="50">IF(BJ11="","",IF(OR(BJ11="B",BJ11="XB"),1,RIGHT(BJ11)))</f>
        <v>2</v>
      </c>
      <c r="BO11" s="1" t="str">
        <f t="shared" ref="BO11:BO74" si="51">IF(BL11="","",IF(OR(BL11="B",BL11="XB"),1,RIGHT(BL11)))</f>
        <v>2</v>
      </c>
      <c r="BP11" s="1">
        <f>IFERROR(VLOOKUP(BI10,BT:BU,2,FALSE),"")</f>
        <v>0</v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</row>
    <row r="12" spans="1:76" ht="15.75" thickBot="1">
      <c r="A12" s="1">
        <v>3</v>
      </c>
      <c r="B12" s="9" t="str">
        <f t="shared" si="11"/>
        <v>P2</v>
      </c>
      <c r="C12" s="93" t="str">
        <f t="shared" si="1"/>
        <v/>
      </c>
      <c r="D12" s="88" t="str">
        <f t="shared" si="36"/>
        <v>F2</v>
      </c>
      <c r="E12" s="89" t="str">
        <f t="shared" si="36"/>
        <v/>
      </c>
      <c r="F12" s="8" t="str">
        <f t="shared" si="12"/>
        <v>L</v>
      </c>
      <c r="H12" s="96" t="str">
        <f t="shared" si="2"/>
        <v/>
      </c>
      <c r="I12" s="88" t="str">
        <f t="shared" si="37"/>
        <v>B</v>
      </c>
      <c r="J12" s="89" t="str">
        <f t="shared" si="37"/>
        <v/>
      </c>
      <c r="K12" s="8" t="str">
        <f t="shared" si="38"/>
        <v>L</v>
      </c>
      <c r="L12" s="85"/>
      <c r="M12" s="17" t="str">
        <f>IF('Hedging Dashboard'!AH12="","",'Hedging Dashboard'!AH12)</f>
        <v>B</v>
      </c>
      <c r="O12" s="9" t="str">
        <f t="shared" si="3"/>
        <v/>
      </c>
      <c r="P12" s="88" t="str">
        <f t="shared" si="39"/>
        <v/>
      </c>
      <c r="Q12" s="89" t="str">
        <f t="shared" si="39"/>
        <v>B</v>
      </c>
      <c r="R12" s="4" t="str">
        <f t="shared" si="40"/>
        <v>W</v>
      </c>
      <c r="S12" s="4">
        <f t="shared" si="41"/>
        <v>-3</v>
      </c>
      <c r="T12" s="112" t="str">
        <f t="shared" si="42"/>
        <v/>
      </c>
      <c r="U12" s="4">
        <f>IF(M12="","",IF(B12="NB",U11,IF(T12="",SUM($T$5:$T12)+S12,SUM($T$5:$T12))))</f>
        <v>-3</v>
      </c>
      <c r="V12" s="100" t="str">
        <f t="shared" si="0"/>
        <v/>
      </c>
      <c r="W12" s="74">
        <f t="shared" si="13"/>
        <v>-2</v>
      </c>
      <c r="X12" s="76" t="str">
        <f t="shared" si="14"/>
        <v>L</v>
      </c>
      <c r="Y12" s="9" t="str">
        <f t="shared" si="6"/>
        <v>B</v>
      </c>
      <c r="Z12" s="4" t="str">
        <f t="shared" si="7"/>
        <v>T</v>
      </c>
      <c r="AA12" s="4" t="str">
        <f t="shared" si="8"/>
        <v>C</v>
      </c>
      <c r="AB12" s="4" t="str">
        <f t="shared" ref="AB12:AB75" si="52">F9&amp;F10&amp;F11</f>
        <v>WL</v>
      </c>
      <c r="AC12" s="4" t="str">
        <f t="shared" ref="AC12:AC75" si="53">K9&amp;K10&amp;K11</f>
        <v>LW</v>
      </c>
      <c r="AD12" s="4" t="str">
        <f t="shared" ref="AD12:AD75" si="54">R9&amp;R10&amp;R11</f>
        <v>LW</v>
      </c>
      <c r="AE12" s="1" t="str">
        <f t="shared" si="15"/>
        <v>F2</v>
      </c>
      <c r="AF12" s="1" t="str">
        <f t="shared" si="16"/>
        <v/>
      </c>
      <c r="AG12" s="1" t="str">
        <f t="shared" si="17"/>
        <v>B</v>
      </c>
      <c r="AH12" s="1" t="str">
        <f t="shared" si="18"/>
        <v/>
      </c>
      <c r="AI12" s="1" t="str">
        <f t="shared" si="19"/>
        <v/>
      </c>
      <c r="AJ12" s="1" t="str">
        <f t="shared" si="20"/>
        <v>B</v>
      </c>
      <c r="AK12" s="1">
        <f t="shared" si="43"/>
        <v>3</v>
      </c>
      <c r="AL12" s="1">
        <f t="shared" si="43"/>
        <v>1</v>
      </c>
      <c r="AM12" s="1">
        <f t="shared" si="5"/>
        <v>-4</v>
      </c>
      <c r="AN12" s="1">
        <f t="shared" si="21"/>
        <v>-3</v>
      </c>
      <c r="AO12" s="1" t="str">
        <f t="shared" ref="AO12:AO75" si="55">IF(M11="","",IF(AW11="R","S",IF(AO11="S","C",IF(S11&gt;=0,"S","C"))))</f>
        <v>C</v>
      </c>
      <c r="AP12" s="1" t="str">
        <f t="shared" si="22"/>
        <v>N</v>
      </c>
      <c r="AQ12" s="1" t="str">
        <f t="shared" si="23"/>
        <v>N</v>
      </c>
      <c r="AR12" s="1" t="str">
        <f t="shared" si="24"/>
        <v>N</v>
      </c>
      <c r="AS12" s="1">
        <f t="shared" si="25"/>
        <v>3</v>
      </c>
      <c r="AT12" s="15" t="str">
        <f t="shared" si="26"/>
        <v>N</v>
      </c>
      <c r="AU12" s="1" t="str">
        <f t="shared" si="27"/>
        <v>N</v>
      </c>
      <c r="AV12" s="1" t="str">
        <f t="shared" si="28"/>
        <v>Y</v>
      </c>
      <c r="AW12" s="1" t="str">
        <f t="shared" si="29"/>
        <v>N</v>
      </c>
      <c r="AX12" s="1" t="str">
        <f t="shared" si="30"/>
        <v/>
      </c>
      <c r="AY12" s="1" t="str">
        <f t="shared" si="31"/>
        <v>B</v>
      </c>
      <c r="AZ12" s="1" t="str">
        <f>IF('Hedging Dashboard'!AH12="P",IF(AZ11="",1,AZ11+1),"")</f>
        <v/>
      </c>
      <c r="BA12" s="1">
        <f>IF('Hedging Dashboard'!AH12="B",IF(BA11="",1,BA11+1),"")</f>
        <v>1</v>
      </c>
      <c r="BB12" s="1" t="str">
        <f t="shared" si="32"/>
        <v>10001</v>
      </c>
      <c r="BC12" s="1" t="str">
        <f t="shared" si="32"/>
        <v>01230</v>
      </c>
      <c r="BD12" s="1" t="str">
        <f t="shared" si="44"/>
        <v>010001</v>
      </c>
      <c r="BE12" s="1" t="str">
        <f t="shared" si="44"/>
        <v>101230</v>
      </c>
      <c r="BF12" s="1" t="str">
        <f t="shared" si="45"/>
        <v>B</v>
      </c>
      <c r="BG12" s="1" t="str">
        <f t="shared" si="33"/>
        <v>L4L</v>
      </c>
      <c r="BH12" s="1" t="str">
        <f t="shared" si="46"/>
        <v>F2</v>
      </c>
      <c r="BI12" s="1" t="str">
        <f t="shared" si="34"/>
        <v>F2W</v>
      </c>
      <c r="BJ12" s="1" t="str">
        <f t="shared" si="47"/>
        <v>B</v>
      </c>
      <c r="BK12" s="1" t="str">
        <f t="shared" si="35"/>
        <v>F2W</v>
      </c>
      <c r="BL12" s="1" t="str">
        <f t="shared" si="48"/>
        <v>B</v>
      </c>
      <c r="BM12" s="1" t="str">
        <f t="shared" si="49"/>
        <v>2</v>
      </c>
      <c r="BN12" s="1">
        <f t="shared" si="50"/>
        <v>1</v>
      </c>
      <c r="BO12" s="1">
        <f t="shared" si="51"/>
        <v>1</v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3</v>
      </c>
    </row>
    <row r="13" spans="1:76" ht="15.75" thickBot="1">
      <c r="A13" s="1">
        <v>4</v>
      </c>
      <c r="B13" s="9" t="str">
        <f t="shared" si="11"/>
        <v>B1</v>
      </c>
      <c r="C13" s="93" t="str">
        <f t="shared" si="1"/>
        <v/>
      </c>
      <c r="D13" s="88" t="str">
        <f t="shared" si="36"/>
        <v/>
      </c>
      <c r="E13" s="89" t="str">
        <f t="shared" si="36"/>
        <v>F3</v>
      </c>
      <c r="F13" s="8" t="str">
        <f t="shared" si="12"/>
        <v>L</v>
      </c>
      <c r="H13" s="96" t="str">
        <f t="shared" si="2"/>
        <v/>
      </c>
      <c r="I13" s="88" t="str">
        <f t="shared" si="37"/>
        <v/>
      </c>
      <c r="J13" s="89" t="str">
        <f t="shared" si="37"/>
        <v>F2</v>
      </c>
      <c r="K13" s="8" t="str">
        <f t="shared" si="38"/>
        <v>L</v>
      </c>
      <c r="L13" s="85"/>
      <c r="M13" s="17" t="str">
        <f>IF('Hedging Dashboard'!AH13="","",'Hedging Dashboard'!AH13)</f>
        <v>P</v>
      </c>
      <c r="O13" s="9" t="str">
        <f t="shared" si="3"/>
        <v/>
      </c>
      <c r="P13" s="88" t="str">
        <f t="shared" si="39"/>
        <v>L4</v>
      </c>
      <c r="Q13" s="89" t="str">
        <f t="shared" si="39"/>
        <v/>
      </c>
      <c r="R13" s="4" t="str">
        <f t="shared" si="40"/>
        <v>W</v>
      </c>
      <c r="S13" s="4">
        <f t="shared" si="41"/>
        <v>-4</v>
      </c>
      <c r="T13" s="112" t="str">
        <f t="shared" si="42"/>
        <v/>
      </c>
      <c r="U13" s="4">
        <f>IF(M13="","",IF(B13="NB",U12,IF(T13="",SUM($T$5:$T13)+S13,SUM($T$5:$T13))))</f>
        <v>-4</v>
      </c>
      <c r="V13" s="100" t="str">
        <f t="shared" si="0"/>
        <v/>
      </c>
      <c r="W13" s="74">
        <f t="shared" si="13"/>
        <v>-1</v>
      </c>
      <c r="X13" s="76" t="str">
        <f t="shared" si="14"/>
        <v>L</v>
      </c>
      <c r="Y13" s="9" t="str">
        <f t="shared" si="6"/>
        <v>B</v>
      </c>
      <c r="Z13" s="4" t="str">
        <f t="shared" si="7"/>
        <v>T</v>
      </c>
      <c r="AA13" s="4" t="str">
        <f t="shared" si="8"/>
        <v>C</v>
      </c>
      <c r="AB13" s="4" t="str">
        <f t="shared" si="52"/>
        <v>WLL</v>
      </c>
      <c r="AC13" s="4" t="str">
        <f t="shared" si="53"/>
        <v>LWL</v>
      </c>
      <c r="AD13" s="4" t="str">
        <f t="shared" si="54"/>
        <v>LWW</v>
      </c>
      <c r="AE13" s="1" t="str">
        <f t="shared" si="15"/>
        <v/>
      </c>
      <c r="AF13" s="1" t="str">
        <f t="shared" si="16"/>
        <v>F3</v>
      </c>
      <c r="AG13" s="1" t="str">
        <f t="shared" si="17"/>
        <v/>
      </c>
      <c r="AH13" s="1" t="str">
        <f t="shared" si="18"/>
        <v>F2</v>
      </c>
      <c r="AI13" s="1" t="str">
        <f t="shared" si="19"/>
        <v>L4</v>
      </c>
      <c r="AJ13" s="1" t="str">
        <f t="shared" si="20"/>
        <v/>
      </c>
      <c r="AK13" s="1">
        <f t="shared" si="43"/>
        <v>4</v>
      </c>
      <c r="AL13" s="1">
        <f t="shared" si="43"/>
        <v>5</v>
      </c>
      <c r="AM13" s="1">
        <f t="shared" si="5"/>
        <v>-10</v>
      </c>
      <c r="AN13" s="1">
        <f t="shared" si="21"/>
        <v>-6</v>
      </c>
      <c r="AO13" s="1" t="str">
        <f t="shared" si="55"/>
        <v>C</v>
      </c>
      <c r="AP13" s="1" t="str">
        <f t="shared" si="22"/>
        <v>N</v>
      </c>
      <c r="AQ13" s="1" t="str">
        <f t="shared" si="23"/>
        <v>N</v>
      </c>
      <c r="AR13" s="1" t="str">
        <f t="shared" si="24"/>
        <v>N</v>
      </c>
      <c r="AS13" s="1">
        <f t="shared" si="25"/>
        <v>4</v>
      </c>
      <c r="AT13" s="15" t="str">
        <f t="shared" si="26"/>
        <v>N</v>
      </c>
      <c r="AU13" s="1" t="str">
        <f t="shared" si="27"/>
        <v>N</v>
      </c>
      <c r="AV13" s="1" t="str">
        <f t="shared" si="28"/>
        <v>N</v>
      </c>
      <c r="AW13" s="1" t="str">
        <f t="shared" si="29"/>
        <v>N</v>
      </c>
      <c r="AX13" s="1" t="str">
        <f t="shared" si="30"/>
        <v>L4</v>
      </c>
      <c r="AY13" s="1" t="str">
        <f t="shared" si="31"/>
        <v/>
      </c>
      <c r="AZ13" s="1">
        <f>IF('Hedging Dashboard'!AH13="P",IF(AZ12="",1,AZ12+1),"")</f>
        <v>1</v>
      </c>
      <c r="BA13" s="1" t="str">
        <f>IF('Hedging Dashboard'!AH13="B",IF(BA12="",1,BA12+1),"")</f>
        <v/>
      </c>
      <c r="BB13" s="1" t="str">
        <f t="shared" si="32"/>
        <v>00010</v>
      </c>
      <c r="BC13" s="1" t="str">
        <f t="shared" si="32"/>
        <v>12301</v>
      </c>
      <c r="BD13" s="1" t="str">
        <f t="shared" si="44"/>
        <v>100010</v>
      </c>
      <c r="BE13" s="1" t="str">
        <f t="shared" si="44"/>
        <v>012301</v>
      </c>
      <c r="BF13" s="1" t="str">
        <f t="shared" si="45"/>
        <v>B</v>
      </c>
      <c r="BG13" s="1" t="str">
        <f t="shared" si="33"/>
        <v>F2L</v>
      </c>
      <c r="BH13" s="1" t="str">
        <f t="shared" si="46"/>
        <v>F3</v>
      </c>
      <c r="BI13" s="1" t="str">
        <f t="shared" si="34"/>
        <v>BL</v>
      </c>
      <c r="BJ13" s="1" t="str">
        <f t="shared" si="47"/>
        <v>F2</v>
      </c>
      <c r="BK13" s="1" t="str">
        <f t="shared" si="35"/>
        <v>BW</v>
      </c>
      <c r="BL13" s="1" t="str">
        <f t="shared" si="48"/>
        <v>L4</v>
      </c>
      <c r="BM13" s="1" t="str">
        <f t="shared" si="49"/>
        <v>3</v>
      </c>
      <c r="BN13" s="1" t="str">
        <f t="shared" si="50"/>
        <v>2</v>
      </c>
      <c r="BO13" s="1" t="str">
        <f t="shared" si="51"/>
        <v>4</v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-3</v>
      </c>
    </row>
    <row r="14" spans="1:76" ht="15.75" thickBot="1">
      <c r="A14" s="1">
        <v>5</v>
      </c>
      <c r="B14" s="77" t="str">
        <f t="shared" si="11"/>
        <v>P2</v>
      </c>
      <c r="C14" s="94" t="str">
        <f t="shared" si="1"/>
        <v>T</v>
      </c>
      <c r="D14" s="90" t="str">
        <f t="shared" si="36"/>
        <v>XF2</v>
      </c>
      <c r="E14" s="91" t="str">
        <f t="shared" si="36"/>
        <v/>
      </c>
      <c r="F14" s="10" t="str">
        <f t="shared" si="12"/>
        <v>W</v>
      </c>
      <c r="G14" s="1" t="str">
        <f>AF14</f>
        <v/>
      </c>
      <c r="H14" s="97" t="str">
        <f t="shared" si="2"/>
        <v/>
      </c>
      <c r="I14" s="90" t="str">
        <f t="shared" si="37"/>
        <v>F3</v>
      </c>
      <c r="J14" s="91" t="str">
        <f t="shared" si="37"/>
        <v/>
      </c>
      <c r="K14" s="10" t="str">
        <f t="shared" si="38"/>
        <v>W</v>
      </c>
      <c r="L14" s="85"/>
      <c r="M14" s="18" t="str">
        <f>IF('Hedging Dashboard'!AH14="","",'Hedging Dashboard'!AH14)</f>
        <v>P</v>
      </c>
      <c r="O14" s="77" t="str">
        <f t="shared" si="3"/>
        <v/>
      </c>
      <c r="P14" s="90" t="str">
        <f t="shared" si="39"/>
        <v/>
      </c>
      <c r="Q14" s="91" t="str">
        <f t="shared" si="39"/>
        <v>L3</v>
      </c>
      <c r="R14" s="5" t="str">
        <f t="shared" si="40"/>
        <v>L</v>
      </c>
      <c r="S14" s="5">
        <f t="shared" si="41"/>
        <v>-2</v>
      </c>
      <c r="T14" s="113">
        <f t="shared" si="42"/>
        <v>-2</v>
      </c>
      <c r="U14" s="5">
        <f>IF(M14="","",IF(B14="NB",U13,IF(T14="",SUM($T$5:$T14)+S14,SUM($T$5:$T14))))</f>
        <v>-2</v>
      </c>
      <c r="V14" s="101" t="str">
        <f t="shared" si="0"/>
        <v>Rabbit</v>
      </c>
      <c r="W14" s="74">
        <f t="shared" si="13"/>
        <v>2</v>
      </c>
      <c r="X14" s="76" t="str">
        <f t="shared" si="14"/>
        <v>W</v>
      </c>
      <c r="Y14" s="9" t="str">
        <f t="shared" si="6"/>
        <v>T</v>
      </c>
      <c r="Z14" s="4" t="str">
        <f t="shared" si="7"/>
        <v>T</v>
      </c>
      <c r="AA14" s="4" t="str">
        <f t="shared" si="8"/>
        <v>C</v>
      </c>
      <c r="AB14" s="4" t="str">
        <f t="shared" si="52"/>
        <v>LLL</v>
      </c>
      <c r="AC14" s="4" t="str">
        <f t="shared" si="53"/>
        <v>WLL</v>
      </c>
      <c r="AD14" s="4" t="str">
        <f t="shared" si="54"/>
        <v>WWW</v>
      </c>
      <c r="AE14" s="1" t="str">
        <f t="shared" si="15"/>
        <v>XF2</v>
      </c>
      <c r="AF14" s="1" t="str">
        <f t="shared" si="16"/>
        <v/>
      </c>
      <c r="AG14" s="1" t="str">
        <f t="shared" si="17"/>
        <v>F3</v>
      </c>
      <c r="AH14" s="1" t="str">
        <f t="shared" si="18"/>
        <v/>
      </c>
      <c r="AI14" s="1" t="str">
        <f t="shared" si="19"/>
        <v/>
      </c>
      <c r="AJ14" s="1" t="str">
        <f t="shared" si="20"/>
        <v>L3</v>
      </c>
      <c r="AK14" s="1">
        <f t="shared" si="43"/>
        <v>5</v>
      </c>
      <c r="AL14" s="1">
        <f t="shared" si="43"/>
        <v>3</v>
      </c>
      <c r="AM14" s="1">
        <f t="shared" si="5"/>
        <v>-9</v>
      </c>
      <c r="AN14" s="1">
        <f t="shared" si="21"/>
        <v>1</v>
      </c>
      <c r="AO14" s="1" t="str">
        <f t="shared" si="55"/>
        <v>C</v>
      </c>
      <c r="AP14" s="1" t="str">
        <f t="shared" si="22"/>
        <v>N</v>
      </c>
      <c r="AQ14" s="1" t="str">
        <f t="shared" si="23"/>
        <v>N</v>
      </c>
      <c r="AR14" s="1" t="str">
        <f t="shared" si="24"/>
        <v>Y</v>
      </c>
      <c r="AS14" s="1">
        <f t="shared" si="25"/>
        <v>5</v>
      </c>
      <c r="AT14" s="15" t="str">
        <f t="shared" si="26"/>
        <v>N</v>
      </c>
      <c r="AU14" s="1" t="str">
        <f t="shared" si="27"/>
        <v>N</v>
      </c>
      <c r="AV14" s="1" t="str">
        <f t="shared" si="28"/>
        <v>N</v>
      </c>
      <c r="AW14" s="1" t="str">
        <f t="shared" si="29"/>
        <v>R</v>
      </c>
      <c r="AX14" s="1" t="str">
        <f t="shared" si="30"/>
        <v/>
      </c>
      <c r="AY14" s="1" t="str">
        <f t="shared" si="31"/>
        <v>L3</v>
      </c>
      <c r="AZ14" s="1">
        <f>IF('Hedging Dashboard'!AH14="P",IF(AZ13="",1,AZ13+1),"")</f>
        <v>2</v>
      </c>
      <c r="BA14" s="1" t="str">
        <f>IF('Hedging Dashboard'!AH14="B",IF(BA13="",1,BA13+1),"")</f>
        <v/>
      </c>
      <c r="BB14" s="1" t="str">
        <f t="shared" si="32"/>
        <v>00101</v>
      </c>
      <c r="BC14" s="1" t="str">
        <f t="shared" si="32"/>
        <v>23010</v>
      </c>
      <c r="BD14" s="1" t="str">
        <f t="shared" si="44"/>
        <v>000101</v>
      </c>
      <c r="BE14" s="1" t="str">
        <f t="shared" si="44"/>
        <v>123010</v>
      </c>
      <c r="BF14" s="1" t="str">
        <f t="shared" si="45"/>
        <v>B</v>
      </c>
      <c r="BG14" s="1" t="str">
        <f t="shared" si="33"/>
        <v>F3L</v>
      </c>
      <c r="BH14" s="1" t="str">
        <f t="shared" si="46"/>
        <v>XF2</v>
      </c>
      <c r="BI14" s="1" t="str">
        <f t="shared" si="34"/>
        <v>F2L</v>
      </c>
      <c r="BJ14" s="1" t="str">
        <f t="shared" si="47"/>
        <v>F3</v>
      </c>
      <c r="BK14" s="1" t="str">
        <f t="shared" si="35"/>
        <v>L4W</v>
      </c>
      <c r="BL14" s="1" t="str">
        <f t="shared" si="48"/>
        <v>L3</v>
      </c>
      <c r="BM14" s="1" t="str">
        <f t="shared" si="49"/>
        <v>2</v>
      </c>
      <c r="BN14" s="1" t="str">
        <f t="shared" si="50"/>
        <v>3</v>
      </c>
      <c r="BO14" s="1" t="str">
        <f t="shared" si="51"/>
        <v>3</v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</row>
    <row r="15" spans="1:76" ht="15.75" thickBot="1">
      <c r="A15" s="1">
        <v>6</v>
      </c>
      <c r="B15" s="12" t="str">
        <f t="shared" si="11"/>
        <v>B3</v>
      </c>
      <c r="C15" s="92" t="str">
        <f t="shared" si="1"/>
        <v/>
      </c>
      <c r="D15" s="13" t="str">
        <f t="shared" si="36"/>
        <v/>
      </c>
      <c r="E15" s="45" t="str">
        <f t="shared" si="36"/>
        <v>B</v>
      </c>
      <c r="F15" s="14" t="str">
        <f t="shared" si="12"/>
        <v>W</v>
      </c>
      <c r="H15" s="95" t="str">
        <f t="shared" si="2"/>
        <v/>
      </c>
      <c r="I15" s="13" t="str">
        <f t="shared" si="37"/>
        <v/>
      </c>
      <c r="J15" s="45" t="str">
        <f t="shared" si="37"/>
        <v>B</v>
      </c>
      <c r="K15" s="14" t="str">
        <f t="shared" si="38"/>
        <v>W</v>
      </c>
      <c r="L15" s="54"/>
      <c r="M15" s="16" t="str">
        <f>IF('Hedging Dashboard'!AH15="","",'Hedging Dashboard'!AH15)</f>
        <v>B</v>
      </c>
      <c r="O15" s="12" t="str">
        <f t="shared" si="3"/>
        <v/>
      </c>
      <c r="P15" s="13" t="str">
        <f t="shared" si="39"/>
        <v/>
      </c>
      <c r="Q15" s="45" t="str">
        <f t="shared" si="39"/>
        <v>B</v>
      </c>
      <c r="R15" s="87" t="str">
        <f t="shared" si="40"/>
        <v>W</v>
      </c>
      <c r="S15" s="87">
        <f t="shared" si="41"/>
        <v>3</v>
      </c>
      <c r="T15" s="98" t="str">
        <f t="shared" si="42"/>
        <v/>
      </c>
      <c r="U15" s="87">
        <f>IF(M15="","",IF(B15="NB",U14,IF(T15="",SUM($T$5:$T15)+S15,SUM($T$5:$T15))))</f>
        <v>1</v>
      </c>
      <c r="V15" s="99" t="str">
        <f t="shared" si="0"/>
        <v/>
      </c>
      <c r="W15" s="74">
        <f t="shared" si="13"/>
        <v>3</v>
      </c>
      <c r="X15" s="76" t="str">
        <f t="shared" si="14"/>
        <v>W</v>
      </c>
      <c r="Y15" s="9" t="str">
        <f t="shared" si="6"/>
        <v>T</v>
      </c>
      <c r="Z15" s="4" t="str">
        <f t="shared" si="7"/>
        <v>T</v>
      </c>
      <c r="AA15" s="4" t="str">
        <f t="shared" si="8"/>
        <v>C</v>
      </c>
      <c r="AB15" s="4" t="str">
        <f t="shared" si="52"/>
        <v>LLW</v>
      </c>
      <c r="AC15" s="4" t="str">
        <f t="shared" si="53"/>
        <v>LLW</v>
      </c>
      <c r="AD15" s="4" t="str">
        <f t="shared" si="54"/>
        <v>WWL</v>
      </c>
      <c r="AE15" s="1" t="str">
        <f t="shared" si="15"/>
        <v/>
      </c>
      <c r="AF15" s="1" t="str">
        <f t="shared" si="16"/>
        <v>B</v>
      </c>
      <c r="AG15" s="1" t="str">
        <f t="shared" si="17"/>
        <v/>
      </c>
      <c r="AH15" s="1" t="str">
        <f t="shared" si="18"/>
        <v>B</v>
      </c>
      <c r="AI15" s="1" t="str">
        <f t="shared" si="19"/>
        <v/>
      </c>
      <c r="AJ15" s="1" t="str">
        <f t="shared" si="20"/>
        <v>B</v>
      </c>
      <c r="AK15" s="1">
        <f t="shared" si="43"/>
        <v>0</v>
      </c>
      <c r="AL15" s="1">
        <f t="shared" si="43"/>
        <v>3</v>
      </c>
      <c r="AM15" s="1">
        <f t="shared" si="5"/>
        <v>-6</v>
      </c>
      <c r="AN15" s="1">
        <f t="shared" si="21"/>
        <v>3</v>
      </c>
      <c r="AO15" s="1" t="str">
        <f t="shared" si="55"/>
        <v>S</v>
      </c>
      <c r="AP15" s="1" t="str">
        <f t="shared" si="22"/>
        <v>N</v>
      </c>
      <c r="AQ15" s="1" t="str">
        <f t="shared" si="23"/>
        <v>N</v>
      </c>
      <c r="AR15" s="1" t="str">
        <f t="shared" si="24"/>
        <v>Y</v>
      </c>
      <c r="AS15" s="1">
        <f t="shared" si="25"/>
        <v>1</v>
      </c>
      <c r="AT15" s="15" t="str">
        <f t="shared" si="26"/>
        <v>N</v>
      </c>
      <c r="AU15" s="1" t="str">
        <f t="shared" si="27"/>
        <v>N</v>
      </c>
      <c r="AV15" s="1" t="str">
        <f t="shared" si="28"/>
        <v>N</v>
      </c>
      <c r="AW15" s="1" t="str">
        <f t="shared" si="29"/>
        <v>N</v>
      </c>
      <c r="AX15" s="1" t="str">
        <f t="shared" si="30"/>
        <v/>
      </c>
      <c r="AY15" s="1" t="str">
        <f t="shared" si="31"/>
        <v>B</v>
      </c>
      <c r="AZ15" s="1" t="str">
        <f>IF('Hedging Dashboard'!AH15="P",IF(AZ14="",1,AZ14+1),"")</f>
        <v/>
      </c>
      <c r="BA15" s="1">
        <f>IF('Hedging Dashboard'!AH15="B",IF(BA14="",1,BA14+1),"")</f>
        <v>1</v>
      </c>
      <c r="BB15" s="1" t="str">
        <f t="shared" si="32"/>
        <v>01012</v>
      </c>
      <c r="BC15" s="1" t="str">
        <f t="shared" si="32"/>
        <v>30100</v>
      </c>
      <c r="BD15" s="1" t="str">
        <f t="shared" si="44"/>
        <v>001012</v>
      </c>
      <c r="BE15" s="1" t="str">
        <f t="shared" si="44"/>
        <v>230100</v>
      </c>
      <c r="BF15" s="1" t="str">
        <f t="shared" si="45"/>
        <v>P</v>
      </c>
      <c r="BG15" s="1" t="str">
        <f t="shared" si="33"/>
        <v>XF2W</v>
      </c>
      <c r="BH15" s="1" t="str">
        <f t="shared" si="46"/>
        <v>B</v>
      </c>
      <c r="BI15" s="1" t="str">
        <f t="shared" si="34"/>
        <v>F3W</v>
      </c>
      <c r="BJ15" s="1" t="str">
        <f t="shared" si="47"/>
        <v>B</v>
      </c>
      <c r="BK15" s="1" t="str">
        <f t="shared" si="35"/>
        <v>L3L</v>
      </c>
      <c r="BL15" s="1" t="str">
        <f t="shared" si="48"/>
        <v>B</v>
      </c>
      <c r="BM15" s="1">
        <f t="shared" si="49"/>
        <v>1</v>
      </c>
      <c r="BN15" s="1">
        <f t="shared" si="50"/>
        <v>1</v>
      </c>
      <c r="BO15" s="1">
        <f t="shared" si="51"/>
        <v>1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</row>
    <row r="16" spans="1:76" ht="15.75" thickBot="1">
      <c r="A16" s="1">
        <v>7</v>
      </c>
      <c r="B16" s="9" t="str">
        <f t="shared" si="11"/>
        <v>B4</v>
      </c>
      <c r="C16" s="93" t="str">
        <f t="shared" si="1"/>
        <v/>
      </c>
      <c r="D16" s="88" t="str">
        <f t="shared" si="36"/>
        <v/>
      </c>
      <c r="E16" s="89" t="str">
        <f t="shared" si="36"/>
        <v>L4</v>
      </c>
      <c r="F16" s="8" t="str">
        <f t="shared" si="12"/>
        <v>L</v>
      </c>
      <c r="H16" s="96" t="str">
        <f t="shared" si="2"/>
        <v/>
      </c>
      <c r="I16" s="88" t="str">
        <f t="shared" si="37"/>
        <v/>
      </c>
      <c r="J16" s="89" t="str">
        <f t="shared" si="37"/>
        <v>L4</v>
      </c>
      <c r="K16" s="8" t="str">
        <f t="shared" si="38"/>
        <v>L</v>
      </c>
      <c r="L16" s="54"/>
      <c r="M16" s="17" t="str">
        <f>IF('Hedging Dashboard'!AH16="","",'Hedging Dashboard'!AH16)</f>
        <v>P</v>
      </c>
      <c r="O16" s="9" t="str">
        <f t="shared" si="3"/>
        <v/>
      </c>
      <c r="P16" s="88" t="str">
        <f t="shared" si="39"/>
        <v>L4</v>
      </c>
      <c r="Q16" s="89" t="str">
        <f t="shared" si="39"/>
        <v/>
      </c>
      <c r="R16" s="4" t="str">
        <f t="shared" si="40"/>
        <v>W</v>
      </c>
      <c r="S16" s="4">
        <f t="shared" si="41"/>
        <v>-1</v>
      </c>
      <c r="T16" s="112" t="str">
        <f t="shared" si="42"/>
        <v/>
      </c>
      <c r="U16" s="4">
        <f>IF(M16="","",IF(B16="NB",U15,IF(T16="",SUM($T$5:$T16)+S16,SUM($T$5:$T16))))</f>
        <v>-3</v>
      </c>
      <c r="V16" s="100" t="str">
        <f t="shared" si="0"/>
        <v/>
      </c>
      <c r="W16" s="74">
        <f t="shared" si="13"/>
        <v>-4</v>
      </c>
      <c r="X16" s="76" t="str">
        <f t="shared" si="14"/>
        <v>L</v>
      </c>
      <c r="Y16" s="9" t="str">
        <f t="shared" si="6"/>
        <v>T</v>
      </c>
      <c r="Z16" s="4" t="str">
        <f t="shared" si="7"/>
        <v>T</v>
      </c>
      <c r="AA16" s="4" t="str">
        <f t="shared" si="8"/>
        <v>C</v>
      </c>
      <c r="AB16" s="4" t="str">
        <f t="shared" si="52"/>
        <v>LWW</v>
      </c>
      <c r="AC16" s="4" t="str">
        <f t="shared" si="53"/>
        <v>LWW</v>
      </c>
      <c r="AD16" s="4" t="str">
        <f t="shared" si="54"/>
        <v>WLW</v>
      </c>
      <c r="AE16" s="1" t="str">
        <f t="shared" si="15"/>
        <v/>
      </c>
      <c r="AF16" s="1" t="str">
        <f t="shared" si="16"/>
        <v>L4</v>
      </c>
      <c r="AG16" s="1" t="str">
        <f t="shared" si="17"/>
        <v/>
      </c>
      <c r="AH16" s="1" t="str">
        <f t="shared" si="18"/>
        <v>L4</v>
      </c>
      <c r="AI16" s="1" t="str">
        <f t="shared" si="19"/>
        <v>L4</v>
      </c>
      <c r="AJ16" s="1" t="str">
        <f t="shared" si="20"/>
        <v/>
      </c>
      <c r="AK16" s="1">
        <f t="shared" si="43"/>
        <v>4</v>
      </c>
      <c r="AL16" s="1">
        <f t="shared" si="43"/>
        <v>8</v>
      </c>
      <c r="AM16" s="1">
        <f t="shared" si="5"/>
        <v>-7</v>
      </c>
      <c r="AN16" s="1">
        <f t="shared" si="21"/>
        <v>-1</v>
      </c>
      <c r="AO16" s="1" t="str">
        <f t="shared" si="55"/>
        <v>C</v>
      </c>
      <c r="AP16" s="1" t="str">
        <f t="shared" si="22"/>
        <v>N</v>
      </c>
      <c r="AQ16" s="1" t="str">
        <f t="shared" si="23"/>
        <v>N</v>
      </c>
      <c r="AR16" s="1" t="str">
        <f t="shared" si="24"/>
        <v>N</v>
      </c>
      <c r="AS16" s="1">
        <f t="shared" si="25"/>
        <v>2</v>
      </c>
      <c r="AT16" s="15" t="str">
        <f t="shared" si="26"/>
        <v>N</v>
      </c>
      <c r="AU16" s="1" t="str">
        <f t="shared" si="27"/>
        <v>N</v>
      </c>
      <c r="AV16" s="1" t="str">
        <f t="shared" si="28"/>
        <v>Y</v>
      </c>
      <c r="AW16" s="1" t="str">
        <f t="shared" si="29"/>
        <v>N</v>
      </c>
      <c r="AX16" s="1" t="str">
        <f t="shared" si="30"/>
        <v>L4</v>
      </c>
      <c r="AY16" s="1" t="str">
        <f t="shared" si="31"/>
        <v/>
      </c>
      <c r="AZ16" s="1">
        <f>IF('Hedging Dashboard'!AH16="P",IF(AZ15="",1,AZ15+1),"")</f>
        <v>1</v>
      </c>
      <c r="BA16" s="1" t="str">
        <f>IF('Hedging Dashboard'!AH16="B",IF(BA15="",1,BA15+1),"")</f>
        <v/>
      </c>
      <c r="BB16" s="1" t="str">
        <f t="shared" si="32"/>
        <v>10120</v>
      </c>
      <c r="BC16" s="1" t="str">
        <f t="shared" si="32"/>
        <v>01001</v>
      </c>
      <c r="BD16" s="1" t="str">
        <f t="shared" si="44"/>
        <v>010120</v>
      </c>
      <c r="BE16" s="1" t="str">
        <f t="shared" si="44"/>
        <v>301001</v>
      </c>
      <c r="BF16" s="1" t="str">
        <f t="shared" si="45"/>
        <v>P</v>
      </c>
      <c r="BG16" s="1" t="str">
        <f t="shared" si="33"/>
        <v>BW</v>
      </c>
      <c r="BH16" s="1" t="str">
        <f t="shared" si="46"/>
        <v>L4</v>
      </c>
      <c r="BI16" s="1" t="str">
        <f t="shared" si="34"/>
        <v>BW</v>
      </c>
      <c r="BJ16" s="1" t="str">
        <f t="shared" si="47"/>
        <v>L4</v>
      </c>
      <c r="BK16" s="1" t="str">
        <f t="shared" si="35"/>
        <v>BW</v>
      </c>
      <c r="BL16" s="1" t="str">
        <f t="shared" si="48"/>
        <v>L4</v>
      </c>
      <c r="BM16" s="1" t="str">
        <f t="shared" si="49"/>
        <v>4</v>
      </c>
      <c r="BN16" s="1" t="str">
        <f t="shared" si="50"/>
        <v>4</v>
      </c>
      <c r="BO16" s="1" t="str">
        <f t="shared" si="51"/>
        <v>4</v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6</v>
      </c>
    </row>
    <row r="17" spans="1:76" ht="15.75" thickBot="1">
      <c r="A17" s="1">
        <v>8</v>
      </c>
      <c r="B17" s="9" t="str">
        <f t="shared" si="11"/>
        <v>P1</v>
      </c>
      <c r="C17" s="93" t="str">
        <f t="shared" si="1"/>
        <v/>
      </c>
      <c r="D17" s="88" t="str">
        <f t="shared" si="36"/>
        <v>F2</v>
      </c>
      <c r="E17" s="89" t="str">
        <f t="shared" si="36"/>
        <v/>
      </c>
      <c r="F17" s="8" t="str">
        <f t="shared" si="12"/>
        <v>W</v>
      </c>
      <c r="H17" s="96" t="str">
        <f t="shared" si="2"/>
        <v/>
      </c>
      <c r="I17" s="88" t="str">
        <f t="shared" si="37"/>
        <v>F2</v>
      </c>
      <c r="J17" s="89" t="str">
        <f t="shared" si="37"/>
        <v/>
      </c>
      <c r="K17" s="8" t="str">
        <f t="shared" si="38"/>
        <v>W</v>
      </c>
      <c r="L17" s="54"/>
      <c r="M17" s="17" t="str">
        <f>IF('Hedging Dashboard'!AH17="","",'Hedging Dashboard'!AH17)</f>
        <v>P</v>
      </c>
      <c r="O17" s="9" t="str">
        <f t="shared" si="3"/>
        <v/>
      </c>
      <c r="P17" s="88" t="str">
        <f t="shared" si="39"/>
        <v/>
      </c>
      <c r="Q17" s="89" t="str">
        <f t="shared" si="39"/>
        <v>L3</v>
      </c>
      <c r="R17" s="4" t="str">
        <f t="shared" si="40"/>
        <v>L</v>
      </c>
      <c r="S17" s="4">
        <f t="shared" si="41"/>
        <v>0</v>
      </c>
      <c r="T17" s="112">
        <f t="shared" si="42"/>
        <v>0</v>
      </c>
      <c r="U17" s="4">
        <f>IF(M17="","",IF(B17="NB",U16,IF(T17="",SUM($T$5:$T17)+S17,SUM($T$5:$T17))))</f>
        <v>-2</v>
      </c>
      <c r="V17" s="100" t="str">
        <f t="shared" si="0"/>
        <v/>
      </c>
      <c r="W17" s="74">
        <f t="shared" si="13"/>
        <v>1</v>
      </c>
      <c r="X17" s="76" t="str">
        <f t="shared" si="14"/>
        <v>W</v>
      </c>
      <c r="Y17" s="9" t="str">
        <f t="shared" si="6"/>
        <v>T</v>
      </c>
      <c r="Z17" s="4" t="str">
        <f t="shared" si="7"/>
        <v>T</v>
      </c>
      <c r="AA17" s="4" t="str">
        <f t="shared" si="8"/>
        <v>C</v>
      </c>
      <c r="AB17" s="4" t="str">
        <f t="shared" si="52"/>
        <v>WWL</v>
      </c>
      <c r="AC17" s="4" t="str">
        <f t="shared" si="53"/>
        <v>WWL</v>
      </c>
      <c r="AD17" s="4" t="str">
        <f t="shared" si="54"/>
        <v>LWW</v>
      </c>
      <c r="AE17" s="1" t="str">
        <f t="shared" si="15"/>
        <v>F2</v>
      </c>
      <c r="AF17" s="1" t="str">
        <f t="shared" si="16"/>
        <v/>
      </c>
      <c r="AG17" s="1" t="str">
        <f t="shared" si="17"/>
        <v>F2</v>
      </c>
      <c r="AH17" s="1" t="str">
        <f t="shared" si="18"/>
        <v/>
      </c>
      <c r="AI17" s="1" t="str">
        <f t="shared" si="19"/>
        <v/>
      </c>
      <c r="AJ17" s="1" t="str">
        <f t="shared" si="20"/>
        <v>L3</v>
      </c>
      <c r="AK17" s="1">
        <f t="shared" si="43"/>
        <v>4</v>
      </c>
      <c r="AL17" s="1">
        <f t="shared" si="43"/>
        <v>3</v>
      </c>
      <c r="AM17" s="1">
        <f t="shared" si="5"/>
        <v>-6</v>
      </c>
      <c r="AN17" s="1">
        <f t="shared" si="21"/>
        <v>1</v>
      </c>
      <c r="AO17" s="1" t="str">
        <f t="shared" si="55"/>
        <v>C</v>
      </c>
      <c r="AP17" s="1" t="str">
        <f t="shared" si="22"/>
        <v>Y</v>
      </c>
      <c r="AQ17" s="1" t="str">
        <f t="shared" si="23"/>
        <v>Y</v>
      </c>
      <c r="AR17" s="1" t="str">
        <f t="shared" si="24"/>
        <v>Y</v>
      </c>
      <c r="AS17" s="1">
        <f t="shared" si="25"/>
        <v>3</v>
      </c>
      <c r="AT17" s="15" t="str">
        <f t="shared" si="26"/>
        <v>Y</v>
      </c>
      <c r="AU17" s="1" t="str">
        <f t="shared" si="27"/>
        <v>Y</v>
      </c>
      <c r="AV17" s="1" t="str">
        <f t="shared" si="28"/>
        <v>N</v>
      </c>
      <c r="AW17" s="1" t="str">
        <f t="shared" si="29"/>
        <v>N</v>
      </c>
      <c r="AX17" s="1" t="str">
        <f t="shared" si="30"/>
        <v/>
      </c>
      <c r="AY17" s="1" t="str">
        <f t="shared" si="31"/>
        <v>L3</v>
      </c>
      <c r="AZ17" s="1">
        <f>IF('Hedging Dashboard'!AH17="P",IF(AZ16="",1,AZ16+1),"")</f>
        <v>2</v>
      </c>
      <c r="BA17" s="1" t="str">
        <f>IF('Hedging Dashboard'!AH17="B",IF(BA16="",1,BA16+1),"")</f>
        <v/>
      </c>
      <c r="BB17" s="1" t="str">
        <f t="shared" si="32"/>
        <v>01201</v>
      </c>
      <c r="BC17" s="1" t="str">
        <f t="shared" si="32"/>
        <v>10010</v>
      </c>
      <c r="BD17" s="1" t="str">
        <f t="shared" si="44"/>
        <v>101201</v>
      </c>
      <c r="BE17" s="1" t="str">
        <f t="shared" si="44"/>
        <v>010010</v>
      </c>
      <c r="BF17" s="1" t="str">
        <f t="shared" si="45"/>
        <v>P</v>
      </c>
      <c r="BG17" s="1" t="str">
        <f t="shared" si="33"/>
        <v>L4L</v>
      </c>
      <c r="BH17" s="1" t="str">
        <f t="shared" si="46"/>
        <v>F2</v>
      </c>
      <c r="BI17" s="1" t="str">
        <f t="shared" si="34"/>
        <v>L4L</v>
      </c>
      <c r="BJ17" s="1" t="str">
        <f t="shared" si="47"/>
        <v>F2</v>
      </c>
      <c r="BK17" s="1" t="str">
        <f t="shared" si="35"/>
        <v>L4W</v>
      </c>
      <c r="BL17" s="1" t="str">
        <f t="shared" si="48"/>
        <v>L3</v>
      </c>
      <c r="BM17" s="1" t="str">
        <f t="shared" si="49"/>
        <v>2</v>
      </c>
      <c r="BN17" s="1" t="str">
        <f t="shared" si="50"/>
        <v>2</v>
      </c>
      <c r="BO17" s="1" t="str">
        <f t="shared" si="51"/>
        <v>3</v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-6</v>
      </c>
    </row>
    <row r="18" spans="1:76" ht="15.75" thickBot="1">
      <c r="A18" s="1">
        <v>9</v>
      </c>
      <c r="B18" s="9" t="str">
        <f t="shared" si="11"/>
        <v>B3</v>
      </c>
      <c r="C18" s="93" t="str">
        <f t="shared" si="1"/>
        <v/>
      </c>
      <c r="D18" s="88" t="str">
        <f t="shared" si="36"/>
        <v/>
      </c>
      <c r="E18" s="89" t="str">
        <f t="shared" si="36"/>
        <v>B</v>
      </c>
      <c r="F18" s="8" t="str">
        <f t="shared" si="12"/>
        <v>L</v>
      </c>
      <c r="H18" s="96" t="str">
        <f t="shared" si="2"/>
        <v/>
      </c>
      <c r="I18" s="88" t="str">
        <f t="shared" si="37"/>
        <v/>
      </c>
      <c r="J18" s="89" t="str">
        <f t="shared" si="37"/>
        <v>B</v>
      </c>
      <c r="K18" s="8" t="str">
        <f t="shared" si="38"/>
        <v>L</v>
      </c>
      <c r="L18" s="54"/>
      <c r="M18" s="17" t="str">
        <f>IF('Hedging Dashboard'!AH18="","",'Hedging Dashboard'!AH18)</f>
        <v>P</v>
      </c>
      <c r="O18" s="9" t="str">
        <f t="shared" si="3"/>
        <v/>
      </c>
      <c r="P18" s="88" t="str">
        <f t="shared" si="39"/>
        <v/>
      </c>
      <c r="Q18" s="89" t="str">
        <f t="shared" si="39"/>
        <v>B</v>
      </c>
      <c r="R18" s="4" t="str">
        <f t="shared" si="40"/>
        <v>L</v>
      </c>
      <c r="S18" s="4">
        <f t="shared" si="41"/>
        <v>-3</v>
      </c>
      <c r="T18" s="112" t="str">
        <f t="shared" si="42"/>
        <v/>
      </c>
      <c r="U18" s="4">
        <f>IF(M18="","",IF(B18="NB",U17,IF(T18="",SUM($T$5:$T18)+S18,SUM($T$5:$T18))))</f>
        <v>-5</v>
      </c>
      <c r="V18" s="100" t="str">
        <f t="shared" si="0"/>
        <v/>
      </c>
      <c r="W18" s="74">
        <f t="shared" si="13"/>
        <v>-3</v>
      </c>
      <c r="X18" s="76" t="str">
        <f t="shared" si="14"/>
        <v>L</v>
      </c>
      <c r="Y18" s="9" t="str">
        <f t="shared" si="6"/>
        <v>T</v>
      </c>
      <c r="Z18" s="4" t="str">
        <f t="shared" si="7"/>
        <v>T</v>
      </c>
      <c r="AA18" s="4" t="str">
        <f t="shared" si="8"/>
        <v>C</v>
      </c>
      <c r="AB18" s="4" t="str">
        <f t="shared" si="52"/>
        <v>WLW</v>
      </c>
      <c r="AC18" s="4" t="str">
        <f t="shared" si="53"/>
        <v>WLW</v>
      </c>
      <c r="AD18" s="4" t="str">
        <f t="shared" si="54"/>
        <v>WWL</v>
      </c>
      <c r="AE18" s="1" t="str">
        <f t="shared" si="15"/>
        <v/>
      </c>
      <c r="AF18" s="1" t="str">
        <f t="shared" si="16"/>
        <v>B</v>
      </c>
      <c r="AG18" s="1" t="str">
        <f t="shared" si="17"/>
        <v/>
      </c>
      <c r="AH18" s="1" t="str">
        <f t="shared" si="18"/>
        <v>B</v>
      </c>
      <c r="AI18" s="1" t="str">
        <f t="shared" si="19"/>
        <v/>
      </c>
      <c r="AJ18" s="1" t="str">
        <f t="shared" si="20"/>
        <v>B</v>
      </c>
      <c r="AK18" s="1">
        <f t="shared" si="43"/>
        <v>0</v>
      </c>
      <c r="AL18" s="1">
        <f t="shared" si="43"/>
        <v>3</v>
      </c>
      <c r="AM18" s="1">
        <f t="shared" si="5"/>
        <v>-7</v>
      </c>
      <c r="AN18" s="1">
        <f t="shared" si="21"/>
        <v>-1</v>
      </c>
      <c r="AO18" s="1" t="str">
        <f t="shared" si="55"/>
        <v>S</v>
      </c>
      <c r="AP18" s="1" t="str">
        <f t="shared" si="22"/>
        <v>N</v>
      </c>
      <c r="AQ18" s="1" t="str">
        <f t="shared" si="23"/>
        <v>N</v>
      </c>
      <c r="AR18" s="1" t="str">
        <f t="shared" si="24"/>
        <v>Y</v>
      </c>
      <c r="AS18" s="1">
        <f t="shared" si="25"/>
        <v>1</v>
      </c>
      <c r="AT18" s="15" t="str">
        <f t="shared" si="26"/>
        <v>N</v>
      </c>
      <c r="AU18" s="1" t="str">
        <f t="shared" si="27"/>
        <v>N</v>
      </c>
      <c r="AV18" s="1" t="str">
        <f t="shared" si="28"/>
        <v>N</v>
      </c>
      <c r="AW18" s="1" t="str">
        <f t="shared" si="29"/>
        <v>N</v>
      </c>
      <c r="AX18" s="1" t="str">
        <f t="shared" si="30"/>
        <v/>
      </c>
      <c r="AY18" s="1" t="str">
        <f t="shared" si="31"/>
        <v>B</v>
      </c>
      <c r="AZ18" s="1">
        <f>IF('Hedging Dashboard'!AH18="P",IF(AZ17="",1,AZ17+1),"")</f>
        <v>3</v>
      </c>
      <c r="BA18" s="1" t="str">
        <f>IF('Hedging Dashboard'!AH18="B",IF(BA17="",1,BA17+1),"")</f>
        <v/>
      </c>
      <c r="BB18" s="1" t="str">
        <f t="shared" si="32"/>
        <v>12012</v>
      </c>
      <c r="BC18" s="1" t="str">
        <f t="shared" si="32"/>
        <v>00100</v>
      </c>
      <c r="BD18" s="1" t="str">
        <f t="shared" si="44"/>
        <v>012012</v>
      </c>
      <c r="BE18" s="1" t="str">
        <f t="shared" si="44"/>
        <v>100100</v>
      </c>
      <c r="BF18" s="1" t="str">
        <f t="shared" si="45"/>
        <v>P</v>
      </c>
      <c r="BG18" s="1" t="str">
        <f t="shared" si="33"/>
        <v>F2W</v>
      </c>
      <c r="BH18" s="1" t="str">
        <f t="shared" si="46"/>
        <v>B</v>
      </c>
      <c r="BI18" s="1" t="str">
        <f t="shared" si="34"/>
        <v>F2W</v>
      </c>
      <c r="BJ18" s="1" t="str">
        <f t="shared" si="47"/>
        <v>B</v>
      </c>
      <c r="BK18" s="1" t="str">
        <f t="shared" si="35"/>
        <v>L3L</v>
      </c>
      <c r="BL18" s="1" t="str">
        <f t="shared" si="48"/>
        <v>B</v>
      </c>
      <c r="BM18" s="1">
        <f t="shared" si="49"/>
        <v>1</v>
      </c>
      <c r="BN18" s="1">
        <f t="shared" si="50"/>
        <v>1</v>
      </c>
      <c r="BO18" s="1">
        <f t="shared" si="51"/>
        <v>1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</row>
    <row r="19" spans="1:76" ht="15.75" thickBot="1">
      <c r="A19" s="1">
        <v>10</v>
      </c>
      <c r="B19" s="77" t="str">
        <f t="shared" si="11"/>
        <v>B6</v>
      </c>
      <c r="C19" s="94" t="str">
        <f t="shared" si="1"/>
        <v/>
      </c>
      <c r="D19" s="90" t="str">
        <f t="shared" si="36"/>
        <v/>
      </c>
      <c r="E19" s="91" t="str">
        <f t="shared" si="36"/>
        <v>F2</v>
      </c>
      <c r="F19" s="10" t="str">
        <f t="shared" si="12"/>
        <v>W</v>
      </c>
      <c r="H19" s="97" t="str">
        <f t="shared" si="2"/>
        <v/>
      </c>
      <c r="I19" s="90" t="str">
        <f t="shared" si="37"/>
        <v/>
      </c>
      <c r="J19" s="91" t="str">
        <f t="shared" si="37"/>
        <v>F2</v>
      </c>
      <c r="K19" s="10" t="str">
        <f t="shared" si="38"/>
        <v>W</v>
      </c>
      <c r="L19" s="54"/>
      <c r="M19" s="18" t="str">
        <f>IF('Hedging Dashboard'!AH19="","",'Hedging Dashboard'!AH19)</f>
        <v>B</v>
      </c>
      <c r="O19" s="77" t="str">
        <f t="shared" si="3"/>
        <v/>
      </c>
      <c r="P19" s="90" t="str">
        <f t="shared" si="39"/>
        <v/>
      </c>
      <c r="Q19" s="91" t="str">
        <f t="shared" si="39"/>
        <v>F2</v>
      </c>
      <c r="R19" s="5" t="str">
        <f t="shared" si="40"/>
        <v>W</v>
      </c>
      <c r="S19" s="5">
        <f t="shared" si="41"/>
        <v>3</v>
      </c>
      <c r="T19" s="113">
        <f t="shared" si="42"/>
        <v>3</v>
      </c>
      <c r="U19" s="5">
        <f>IF(M19="","",IF(B19="NB",U18,IF(T19="",SUM($T$5:$T19)+S19,SUM($T$5:$T19))))</f>
        <v>1</v>
      </c>
      <c r="V19" s="101" t="str">
        <f t="shared" si="0"/>
        <v/>
      </c>
      <c r="W19" s="74">
        <f t="shared" si="13"/>
        <v>6</v>
      </c>
      <c r="X19" s="76" t="str">
        <f t="shared" si="14"/>
        <v>W</v>
      </c>
      <c r="Y19" s="9" t="str">
        <f t="shared" si="6"/>
        <v>T</v>
      </c>
      <c r="Z19" s="4" t="str">
        <f t="shared" si="7"/>
        <v>T</v>
      </c>
      <c r="AA19" s="4" t="str">
        <f t="shared" si="8"/>
        <v>C</v>
      </c>
      <c r="AB19" s="4" t="str">
        <f t="shared" si="52"/>
        <v>LWL</v>
      </c>
      <c r="AC19" s="4" t="str">
        <f t="shared" si="53"/>
        <v>LWL</v>
      </c>
      <c r="AD19" s="4" t="str">
        <f t="shared" si="54"/>
        <v>WLL</v>
      </c>
      <c r="AE19" s="1" t="str">
        <f t="shared" si="15"/>
        <v/>
      </c>
      <c r="AF19" s="1" t="str">
        <f t="shared" si="16"/>
        <v>F2</v>
      </c>
      <c r="AG19" s="1" t="str">
        <f t="shared" si="17"/>
        <v/>
      </c>
      <c r="AH19" s="1" t="str">
        <f t="shared" si="18"/>
        <v>F2</v>
      </c>
      <c r="AI19" s="1" t="str">
        <f t="shared" si="19"/>
        <v/>
      </c>
      <c r="AJ19" s="1" t="str">
        <f t="shared" si="20"/>
        <v>F2</v>
      </c>
      <c r="AK19" s="1">
        <f t="shared" si="43"/>
        <v>0</v>
      </c>
      <c r="AL19" s="1">
        <f t="shared" si="43"/>
        <v>6</v>
      </c>
      <c r="AM19" s="1">
        <f t="shared" si="5"/>
        <v>-6</v>
      </c>
      <c r="AN19" s="1">
        <f t="shared" si="21"/>
        <v>1</v>
      </c>
      <c r="AO19" s="1" t="str">
        <f t="shared" si="55"/>
        <v>C</v>
      </c>
      <c r="AP19" s="1" t="str">
        <f t="shared" si="22"/>
        <v>Y</v>
      </c>
      <c r="AQ19" s="1" t="str">
        <f t="shared" si="23"/>
        <v>Y</v>
      </c>
      <c r="AR19" s="1" t="str">
        <f t="shared" si="24"/>
        <v>N</v>
      </c>
      <c r="AS19" s="1">
        <f t="shared" si="25"/>
        <v>2</v>
      </c>
      <c r="AT19" s="15" t="str">
        <f t="shared" si="26"/>
        <v>N</v>
      </c>
      <c r="AU19" s="1" t="str">
        <f t="shared" si="27"/>
        <v>N</v>
      </c>
      <c r="AV19" s="1" t="str">
        <f t="shared" si="28"/>
        <v>N</v>
      </c>
      <c r="AW19" s="1" t="str">
        <f t="shared" si="29"/>
        <v>N</v>
      </c>
      <c r="AX19" s="1" t="str">
        <f t="shared" si="30"/>
        <v/>
      </c>
      <c r="AY19" s="1" t="str">
        <f t="shared" si="31"/>
        <v>F2</v>
      </c>
      <c r="AZ19" s="1" t="str">
        <f>IF('Hedging Dashboard'!AH19="P",IF(AZ18="",1,AZ18+1),"")</f>
        <v/>
      </c>
      <c r="BA19" s="1">
        <f>IF('Hedging Dashboard'!AH19="B",IF(BA18="",1,BA18+1),"")</f>
        <v>1</v>
      </c>
      <c r="BB19" s="1" t="str">
        <f t="shared" si="32"/>
        <v>20123</v>
      </c>
      <c r="BC19" s="1" t="str">
        <f t="shared" si="32"/>
        <v>01000</v>
      </c>
      <c r="BD19" s="1" t="str">
        <f t="shared" si="44"/>
        <v>120123</v>
      </c>
      <c r="BE19" s="1" t="str">
        <f t="shared" si="44"/>
        <v>001000</v>
      </c>
      <c r="BF19" s="1" t="str">
        <f t="shared" si="45"/>
        <v>P</v>
      </c>
      <c r="BG19" s="1" t="str">
        <f t="shared" si="33"/>
        <v>BL</v>
      </c>
      <c r="BH19" s="1" t="str">
        <f t="shared" si="46"/>
        <v>F2</v>
      </c>
      <c r="BI19" s="1" t="str">
        <f t="shared" si="34"/>
        <v>BL</v>
      </c>
      <c r="BJ19" s="1" t="str">
        <f t="shared" si="47"/>
        <v>F2</v>
      </c>
      <c r="BK19" s="1" t="str">
        <f t="shared" si="35"/>
        <v>BL</v>
      </c>
      <c r="BL19" s="1" t="str">
        <f t="shared" si="48"/>
        <v>F2</v>
      </c>
      <c r="BM19" s="1" t="str">
        <f t="shared" si="49"/>
        <v>2</v>
      </c>
      <c r="BN19" s="1" t="str">
        <f t="shared" si="50"/>
        <v>2</v>
      </c>
      <c r="BO19" s="1" t="str">
        <f t="shared" si="51"/>
        <v>2</v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</row>
    <row r="20" spans="1:76" ht="15.75" thickBot="1">
      <c r="A20" s="1">
        <v>11</v>
      </c>
      <c r="B20" s="12" t="str">
        <f t="shared" si="11"/>
        <v>B1</v>
      </c>
      <c r="C20" s="92" t="str">
        <f t="shared" si="1"/>
        <v/>
      </c>
      <c r="D20" s="13" t="str">
        <f t="shared" si="36"/>
        <v/>
      </c>
      <c r="E20" s="45" t="str">
        <f t="shared" si="36"/>
        <v>B</v>
      </c>
      <c r="F20" s="14" t="str">
        <f t="shared" si="12"/>
        <v>W</v>
      </c>
      <c r="H20" s="95" t="str">
        <f t="shared" si="2"/>
        <v/>
      </c>
      <c r="I20" s="13" t="str">
        <f t="shared" si="37"/>
        <v/>
      </c>
      <c r="J20" s="45" t="str">
        <f t="shared" si="37"/>
        <v>B</v>
      </c>
      <c r="K20" s="14" t="str">
        <f t="shared" si="38"/>
        <v>W</v>
      </c>
      <c r="L20" s="54"/>
      <c r="M20" s="16" t="str">
        <f>IF('Hedging Dashboard'!AH20="","",'Hedging Dashboard'!AH20)</f>
        <v>B</v>
      </c>
      <c r="O20" s="12" t="str">
        <f t="shared" si="3"/>
        <v/>
      </c>
      <c r="P20" s="13" t="str">
        <f t="shared" si="39"/>
        <v>B</v>
      </c>
      <c r="Q20" s="45" t="str">
        <f t="shared" si="39"/>
        <v/>
      </c>
      <c r="R20" s="87" t="str">
        <f t="shared" si="40"/>
        <v>L</v>
      </c>
      <c r="S20" s="87">
        <f t="shared" si="41"/>
        <v>1</v>
      </c>
      <c r="T20" s="98" t="str">
        <f t="shared" si="42"/>
        <v/>
      </c>
      <c r="U20" s="87">
        <f>IF(M20="","",IF(B20="NB",U19,IF(T20="",SUM($T$5:$T20)+S20,SUM($T$5:$T20))))</f>
        <v>2</v>
      </c>
      <c r="V20" s="99" t="str">
        <f t="shared" si="0"/>
        <v/>
      </c>
      <c r="W20" s="74">
        <f t="shared" si="13"/>
        <v>1</v>
      </c>
      <c r="X20" s="76" t="str">
        <f t="shared" si="14"/>
        <v>W</v>
      </c>
      <c r="Y20" s="9" t="str">
        <f t="shared" si="6"/>
        <v>T</v>
      </c>
      <c r="Z20" s="4" t="str">
        <f t="shared" si="7"/>
        <v>T</v>
      </c>
      <c r="AA20" s="4" t="str">
        <f t="shared" si="8"/>
        <v>C</v>
      </c>
      <c r="AB20" s="4" t="str">
        <f t="shared" si="52"/>
        <v>WLW</v>
      </c>
      <c r="AC20" s="4" t="str">
        <f t="shared" si="53"/>
        <v>WLW</v>
      </c>
      <c r="AD20" s="4" t="str">
        <f t="shared" si="54"/>
        <v>LLW</v>
      </c>
      <c r="AE20" s="1" t="str">
        <f t="shared" si="15"/>
        <v/>
      </c>
      <c r="AF20" s="1" t="str">
        <f t="shared" si="16"/>
        <v>B</v>
      </c>
      <c r="AG20" s="1" t="str">
        <f t="shared" si="17"/>
        <v/>
      </c>
      <c r="AH20" s="1" t="str">
        <f t="shared" si="18"/>
        <v>B</v>
      </c>
      <c r="AI20" s="1" t="str">
        <f t="shared" si="19"/>
        <v>B</v>
      </c>
      <c r="AJ20" s="1" t="str">
        <f t="shared" si="20"/>
        <v/>
      </c>
      <c r="AK20" s="1">
        <f t="shared" si="43"/>
        <v>1</v>
      </c>
      <c r="AL20" s="1">
        <f t="shared" si="43"/>
        <v>2</v>
      </c>
      <c r="AM20" s="1">
        <f t="shared" si="5"/>
        <v>-3</v>
      </c>
      <c r="AN20" s="1">
        <f t="shared" si="21"/>
        <v>3</v>
      </c>
      <c r="AO20" s="1" t="str">
        <f t="shared" si="55"/>
        <v>S</v>
      </c>
      <c r="AP20" s="1" t="str">
        <f t="shared" si="22"/>
        <v>N</v>
      </c>
      <c r="AQ20" s="1" t="str">
        <f t="shared" si="23"/>
        <v>N</v>
      </c>
      <c r="AR20" s="1" t="str">
        <f t="shared" si="24"/>
        <v>N</v>
      </c>
      <c r="AS20" s="1">
        <f t="shared" si="25"/>
        <v>1</v>
      </c>
      <c r="AT20" s="15" t="str">
        <f t="shared" si="26"/>
        <v>N</v>
      </c>
      <c r="AU20" s="1" t="str">
        <f t="shared" si="27"/>
        <v>N</v>
      </c>
      <c r="AV20" s="1" t="str">
        <f t="shared" si="28"/>
        <v>N</v>
      </c>
      <c r="AW20" s="1" t="str">
        <f t="shared" si="29"/>
        <v>N</v>
      </c>
      <c r="AX20" s="1" t="str">
        <f t="shared" si="30"/>
        <v>B</v>
      </c>
      <c r="AY20" s="1" t="str">
        <f t="shared" si="31"/>
        <v/>
      </c>
      <c r="AZ20" s="1" t="str">
        <f>IF('Hedging Dashboard'!AH20="P",IF(AZ19="",1,AZ19+1),"")</f>
        <v/>
      </c>
      <c r="BA20" s="1">
        <f>IF('Hedging Dashboard'!AH20="B",IF(BA19="",1,BA19+1),"")</f>
        <v>2</v>
      </c>
      <c r="BB20" s="1" t="str">
        <f t="shared" si="32"/>
        <v>01230</v>
      </c>
      <c r="BC20" s="1" t="str">
        <f t="shared" si="32"/>
        <v>10001</v>
      </c>
      <c r="BD20" s="1" t="str">
        <f t="shared" si="44"/>
        <v>201230</v>
      </c>
      <c r="BE20" s="1" t="str">
        <f t="shared" si="44"/>
        <v>010001</v>
      </c>
      <c r="BF20" s="1" t="str">
        <f t="shared" si="45"/>
        <v>P</v>
      </c>
      <c r="BG20" s="1" t="str">
        <f t="shared" si="33"/>
        <v>F2W</v>
      </c>
      <c r="BH20" s="1" t="str">
        <f t="shared" si="46"/>
        <v>B</v>
      </c>
      <c r="BI20" s="1" t="str">
        <f t="shared" si="34"/>
        <v>F2W</v>
      </c>
      <c r="BJ20" s="1" t="str">
        <f t="shared" si="47"/>
        <v>B</v>
      </c>
      <c r="BK20" s="1" t="str">
        <f t="shared" si="35"/>
        <v>F2W</v>
      </c>
      <c r="BL20" s="1" t="str">
        <f t="shared" si="48"/>
        <v>B</v>
      </c>
      <c r="BM20" s="1">
        <f t="shared" si="49"/>
        <v>1</v>
      </c>
      <c r="BN20" s="1">
        <f t="shared" si="50"/>
        <v>1</v>
      </c>
      <c r="BO20" s="1">
        <f t="shared" si="51"/>
        <v>1</v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3</v>
      </c>
    </row>
    <row r="21" spans="1:76" ht="15.75" thickBot="1">
      <c r="A21" s="1">
        <v>12</v>
      </c>
      <c r="B21" s="9" t="str">
        <f t="shared" si="11"/>
        <v>P10</v>
      </c>
      <c r="C21" s="93" t="str">
        <f t="shared" si="1"/>
        <v/>
      </c>
      <c r="D21" s="88" t="str">
        <f t="shared" si="36"/>
        <v>L4</v>
      </c>
      <c r="E21" s="89" t="str">
        <f t="shared" si="36"/>
        <v/>
      </c>
      <c r="F21" s="8" t="str">
        <f t="shared" si="12"/>
        <v/>
      </c>
      <c r="H21" s="96" t="str">
        <f t="shared" si="2"/>
        <v/>
      </c>
      <c r="I21" s="88" t="str">
        <f t="shared" si="37"/>
        <v>L4</v>
      </c>
      <c r="J21" s="89" t="str">
        <f t="shared" si="37"/>
        <v/>
      </c>
      <c r="K21" s="8" t="str">
        <f t="shared" si="38"/>
        <v/>
      </c>
      <c r="L21" s="54"/>
      <c r="M21" s="17" t="str">
        <f>IF('Hedging Dashboard'!AH21="","",'Hedging Dashboard'!AH21)</f>
        <v/>
      </c>
      <c r="O21" s="9" t="str">
        <f t="shared" si="3"/>
        <v/>
      </c>
      <c r="P21" s="88" t="str">
        <f t="shared" si="39"/>
        <v>F2</v>
      </c>
      <c r="Q21" s="89" t="str">
        <f t="shared" si="39"/>
        <v/>
      </c>
      <c r="R21" s="4" t="str">
        <f t="shared" si="40"/>
        <v/>
      </c>
      <c r="S21" s="4" t="str">
        <f t="shared" si="41"/>
        <v/>
      </c>
      <c r="T21" s="112" t="str">
        <f t="shared" si="42"/>
        <v/>
      </c>
      <c r="U21" s="4" t="str">
        <f>IF(M21="","",IF(B21="NB",U20,IF(T21="",SUM($T$5:$T21)+S21,SUM($T$5:$T21))))</f>
        <v/>
      </c>
      <c r="V21" s="100" t="str">
        <f t="shared" si="0"/>
        <v/>
      </c>
      <c r="W21" s="74" t="e">
        <f t="shared" si="13"/>
        <v>#VALUE!</v>
      </c>
      <c r="X21" s="76" t="str">
        <f t="shared" si="14"/>
        <v/>
      </c>
      <c r="Y21" s="9" t="str">
        <f t="shared" si="6"/>
        <v>T</v>
      </c>
      <c r="Z21" s="4" t="str">
        <f t="shared" si="7"/>
        <v>T</v>
      </c>
      <c r="AA21" s="4" t="str">
        <f t="shared" si="8"/>
        <v>C</v>
      </c>
      <c r="AB21" s="4" t="str">
        <f t="shared" si="52"/>
        <v>LWW</v>
      </c>
      <c r="AC21" s="4" t="str">
        <f t="shared" si="53"/>
        <v>LWW</v>
      </c>
      <c r="AD21" s="4" t="str">
        <f t="shared" si="54"/>
        <v>LWL</v>
      </c>
      <c r="AE21" s="1" t="str">
        <f t="shared" si="15"/>
        <v>L4</v>
      </c>
      <c r="AF21" s="1" t="str">
        <f t="shared" si="16"/>
        <v/>
      </c>
      <c r="AG21" s="1" t="str">
        <f t="shared" si="17"/>
        <v>L4</v>
      </c>
      <c r="AH21" s="1" t="str">
        <f t="shared" si="18"/>
        <v/>
      </c>
      <c r="AI21" s="1" t="str">
        <f t="shared" si="19"/>
        <v>F2</v>
      </c>
      <c r="AJ21" s="1" t="str">
        <f t="shared" si="20"/>
        <v/>
      </c>
      <c r="AK21" s="1">
        <f t="shared" si="43"/>
        <v>10</v>
      </c>
      <c r="AL21" s="1">
        <f t="shared" si="43"/>
        <v>0</v>
      </c>
      <c r="AM21" s="1" t="str">
        <f t="shared" si="5"/>
        <v/>
      </c>
      <c r="AN21" s="1">
        <f t="shared" si="21"/>
        <v>0</v>
      </c>
      <c r="AO21" s="1" t="str">
        <f t="shared" si="55"/>
        <v>C</v>
      </c>
      <c r="AP21" s="1" t="str">
        <f t="shared" si="22"/>
        <v>Y</v>
      </c>
      <c r="AQ21" s="1" t="str">
        <f t="shared" si="23"/>
        <v>Y</v>
      </c>
      <c r="AR21" s="1" t="str">
        <f t="shared" si="24"/>
        <v>N</v>
      </c>
      <c r="AS21" s="1">
        <f t="shared" si="25"/>
        <v>2</v>
      </c>
      <c r="AT21" s="15" t="str">
        <f t="shared" si="26"/>
        <v>N</v>
      </c>
      <c r="AU21" s="1" t="str">
        <f t="shared" si="27"/>
        <v>N</v>
      </c>
      <c r="AV21" s="1" t="str">
        <f t="shared" si="28"/>
        <v>N</v>
      </c>
      <c r="AW21" s="1" t="str">
        <f t="shared" si="29"/>
        <v>N</v>
      </c>
      <c r="AX21" s="1" t="str">
        <f t="shared" si="30"/>
        <v>F2</v>
      </c>
      <c r="AY21" s="1" t="str">
        <f t="shared" si="31"/>
        <v/>
      </c>
      <c r="AZ21" s="1" t="str">
        <f>IF('Hedging Dashboard'!AH21="P",IF(AZ20="",1,AZ20+1),"")</f>
        <v/>
      </c>
      <c r="BA21" s="1" t="str">
        <f>IF('Hedging Dashboard'!AH21="B",IF(BA20="",1,BA20+1),"")</f>
        <v/>
      </c>
      <c r="BB21" s="1" t="str">
        <f t="shared" si="32"/>
        <v>12300</v>
      </c>
      <c r="BC21" s="1" t="str">
        <f t="shared" si="32"/>
        <v>00012</v>
      </c>
      <c r="BD21" s="1" t="str">
        <f t="shared" si="44"/>
        <v>012300</v>
      </c>
      <c r="BE21" s="1" t="str">
        <f t="shared" si="44"/>
        <v>100012</v>
      </c>
      <c r="BF21" s="1" t="str">
        <f t="shared" si="45"/>
        <v>P</v>
      </c>
      <c r="BG21" s="1" t="str">
        <f t="shared" si="33"/>
        <v>BW</v>
      </c>
      <c r="BH21" s="1" t="str">
        <f t="shared" si="46"/>
        <v>L4</v>
      </c>
      <c r="BI21" s="1" t="str">
        <f t="shared" si="34"/>
        <v>BW</v>
      </c>
      <c r="BJ21" s="1" t="str">
        <f t="shared" si="47"/>
        <v>L4</v>
      </c>
      <c r="BK21" s="1" t="str">
        <f t="shared" si="35"/>
        <v>BL</v>
      </c>
      <c r="BL21" s="1" t="str">
        <f t="shared" si="48"/>
        <v>F2</v>
      </c>
      <c r="BM21" s="1" t="str">
        <f t="shared" si="49"/>
        <v>4</v>
      </c>
      <c r="BN21" s="1" t="str">
        <f t="shared" si="50"/>
        <v>4</v>
      </c>
      <c r="BO21" s="1" t="str">
        <f t="shared" si="51"/>
        <v>2</v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-3</v>
      </c>
    </row>
    <row r="22" spans="1:76" ht="15.75" thickBot="1">
      <c r="A22" s="1">
        <v>13</v>
      </c>
      <c r="B22" s="9" t="str">
        <f t="shared" si="11"/>
        <v/>
      </c>
      <c r="C22" s="93" t="str">
        <f t="shared" si="1"/>
        <v/>
      </c>
      <c r="D22" s="88" t="str">
        <f t="shared" si="36"/>
        <v/>
      </c>
      <c r="E22" s="89" t="str">
        <f t="shared" si="36"/>
        <v/>
      </c>
      <c r="F22" s="8" t="str">
        <f t="shared" si="12"/>
        <v/>
      </c>
      <c r="H22" s="96" t="str">
        <f t="shared" si="2"/>
        <v/>
      </c>
      <c r="I22" s="88" t="str">
        <f t="shared" si="37"/>
        <v/>
      </c>
      <c r="J22" s="89" t="str">
        <f t="shared" si="37"/>
        <v/>
      </c>
      <c r="K22" s="8" t="str">
        <f t="shared" si="38"/>
        <v/>
      </c>
      <c r="L22" s="54"/>
      <c r="M22" s="17" t="str">
        <f>IF('Hedging Dashboard'!AH22="","",'Hedging Dashboard'!AH22)</f>
        <v/>
      </c>
      <c r="O22" s="9" t="str">
        <f t="shared" si="3"/>
        <v/>
      </c>
      <c r="P22" s="88" t="str">
        <f t="shared" si="39"/>
        <v/>
      </c>
      <c r="Q22" s="89" t="str">
        <f t="shared" si="39"/>
        <v/>
      </c>
      <c r="R22" s="4" t="str">
        <f t="shared" si="40"/>
        <v/>
      </c>
      <c r="S22" s="4" t="str">
        <f t="shared" si="41"/>
        <v/>
      </c>
      <c r="T22" s="112" t="str">
        <f t="shared" si="42"/>
        <v/>
      </c>
      <c r="U22" s="4" t="str">
        <f>IF(M22="","",IF(B22="NB",U21,IF(T22="",SUM($T$5:$T22)+S22,SUM($T$5:$T22))))</f>
        <v/>
      </c>
      <c r="V22" s="100" t="str">
        <f t="shared" si="0"/>
        <v/>
      </c>
      <c r="W22" s="74" t="e">
        <f t="shared" si="13"/>
        <v>#VALUE!</v>
      </c>
      <c r="X22" s="76" t="str">
        <f t="shared" si="14"/>
        <v/>
      </c>
      <c r="Y22" s="9" t="str">
        <f t="shared" si="6"/>
        <v>T</v>
      </c>
      <c r="Z22" s="4" t="str">
        <f t="shared" si="7"/>
        <v>T</v>
      </c>
      <c r="AA22" s="4" t="str">
        <f t="shared" si="8"/>
        <v>C</v>
      </c>
      <c r="AB22" s="4" t="str">
        <f t="shared" si="52"/>
        <v>WW</v>
      </c>
      <c r="AC22" s="4" t="str">
        <f t="shared" si="53"/>
        <v>WW</v>
      </c>
      <c r="AD22" s="4" t="str">
        <f t="shared" si="54"/>
        <v>WL</v>
      </c>
      <c r="AE22" s="1" t="str">
        <f t="shared" si="15"/>
        <v/>
      </c>
      <c r="AF22" s="1" t="str">
        <f t="shared" si="16"/>
        <v/>
      </c>
      <c r="AG22" s="1" t="str">
        <f t="shared" si="17"/>
        <v/>
      </c>
      <c r="AH22" s="1" t="str">
        <f t="shared" si="18"/>
        <v/>
      </c>
      <c r="AI22" s="1" t="str">
        <f t="shared" si="19"/>
        <v/>
      </c>
      <c r="AJ22" s="1" t="str">
        <f t="shared" si="20"/>
        <v/>
      </c>
      <c r="AK22" s="1">
        <f t="shared" si="43"/>
        <v>0</v>
      </c>
      <c r="AL22" s="1">
        <f t="shared" si="43"/>
        <v>0</v>
      </c>
      <c r="AM22" s="1" t="str">
        <f t="shared" si="5"/>
        <v/>
      </c>
      <c r="AN22" s="1">
        <f t="shared" si="21"/>
        <v>0</v>
      </c>
      <c r="AO22" s="1" t="str">
        <f t="shared" si="55"/>
        <v/>
      </c>
      <c r="AP22" s="1" t="str">
        <f t="shared" si="22"/>
        <v>Y</v>
      </c>
      <c r="AQ22" s="1" t="str">
        <f t="shared" si="23"/>
        <v>Y</v>
      </c>
      <c r="AR22" s="1" t="str">
        <f t="shared" si="24"/>
        <v>N</v>
      </c>
      <c r="AS22" s="1" t="str">
        <f t="shared" si="25"/>
        <v/>
      </c>
      <c r="AT22" s="15" t="str">
        <f t="shared" si="26"/>
        <v/>
      </c>
      <c r="AU22" s="1" t="str">
        <f t="shared" si="27"/>
        <v/>
      </c>
      <c r="AV22" s="1" t="str">
        <f t="shared" si="28"/>
        <v/>
      </c>
      <c r="AW22" s="1" t="str">
        <f t="shared" si="29"/>
        <v/>
      </c>
      <c r="AX22" s="1" t="str">
        <f t="shared" si="30"/>
        <v/>
      </c>
      <c r="AY22" s="1" t="str">
        <f t="shared" si="31"/>
        <v/>
      </c>
      <c r="AZ22" s="1" t="str">
        <f>IF('Hedging Dashboard'!AH22="P",IF(AZ21="",1,AZ21+1),"")</f>
        <v/>
      </c>
      <c r="BA22" s="1" t="str">
        <f>IF('Hedging Dashboard'!AH22="B",IF(BA21="",1,BA21+1),"")</f>
        <v/>
      </c>
      <c r="BB22" s="1" t="str">
        <f t="shared" si="32"/>
        <v>23000</v>
      </c>
      <c r="BC22" s="1" t="str">
        <f t="shared" si="32"/>
        <v>00120</v>
      </c>
      <c r="BD22" s="1" t="str">
        <f t="shared" si="44"/>
        <v>123000</v>
      </c>
      <c r="BE22" s="1" t="str">
        <f t="shared" si="44"/>
        <v>000120</v>
      </c>
      <c r="BF22" s="1" t="str">
        <f t="shared" si="45"/>
        <v>B</v>
      </c>
      <c r="BG22" s="1" t="str">
        <f t="shared" si="33"/>
        <v>L4</v>
      </c>
      <c r="BH22" s="1" t="str">
        <f t="shared" si="46"/>
        <v/>
      </c>
      <c r="BI22" s="1" t="str">
        <f t="shared" si="34"/>
        <v>L4</v>
      </c>
      <c r="BJ22" s="1" t="str">
        <f t="shared" si="47"/>
        <v/>
      </c>
      <c r="BK22" s="1" t="str">
        <f t="shared" si="35"/>
        <v>F2</v>
      </c>
      <c r="BL22" s="1" t="str">
        <f t="shared" si="48"/>
        <v/>
      </c>
      <c r="BM22" s="1" t="str">
        <f t="shared" si="49"/>
        <v/>
      </c>
      <c r="BN22" s="1" t="str">
        <f t="shared" si="50"/>
        <v/>
      </c>
      <c r="BO22" s="1" t="str">
        <f t="shared" si="51"/>
        <v/>
      </c>
      <c r="BR22" s="1">
        <f>General!A20</f>
        <v>0</v>
      </c>
      <c r="BS22" s="1">
        <f>General!B20</f>
        <v>0</v>
      </c>
      <c r="BT22" s="1" t="str">
        <f>General!C20</f>
        <v/>
      </c>
      <c r="BU22" s="1">
        <f>General!D20</f>
        <v>0</v>
      </c>
      <c r="BW22" s="1" t="str">
        <f>General!F20</f>
        <v>LWLW</v>
      </c>
      <c r="BX22" s="1">
        <f>General!G20</f>
        <v>1</v>
      </c>
    </row>
    <row r="23" spans="1:76" ht="15.75" thickBot="1">
      <c r="A23" s="1">
        <v>14</v>
      </c>
      <c r="B23" s="9" t="str">
        <f t="shared" si="11"/>
        <v/>
      </c>
      <c r="C23" s="93" t="str">
        <f t="shared" si="1"/>
        <v/>
      </c>
      <c r="D23" s="88" t="str">
        <f t="shared" si="36"/>
        <v/>
      </c>
      <c r="E23" s="89" t="str">
        <f t="shared" si="36"/>
        <v/>
      </c>
      <c r="F23" s="8" t="str">
        <f t="shared" si="12"/>
        <v/>
      </c>
      <c r="H23" s="96" t="str">
        <f t="shared" si="2"/>
        <v/>
      </c>
      <c r="I23" s="88" t="str">
        <f t="shared" si="37"/>
        <v/>
      </c>
      <c r="J23" s="89" t="str">
        <f t="shared" si="37"/>
        <v/>
      </c>
      <c r="K23" s="8" t="str">
        <f t="shared" si="38"/>
        <v/>
      </c>
      <c r="L23" s="54"/>
      <c r="M23" s="17" t="str">
        <f>IF('Hedging Dashboard'!AH23="","",'Hedging Dashboard'!AH23)</f>
        <v/>
      </c>
      <c r="O23" s="9" t="str">
        <f t="shared" si="3"/>
        <v/>
      </c>
      <c r="P23" s="88" t="str">
        <f t="shared" si="39"/>
        <v/>
      </c>
      <c r="Q23" s="89" t="str">
        <f t="shared" si="39"/>
        <v/>
      </c>
      <c r="R23" s="4" t="str">
        <f t="shared" si="40"/>
        <v/>
      </c>
      <c r="S23" s="4" t="str">
        <f t="shared" si="41"/>
        <v/>
      </c>
      <c r="T23" s="112" t="str">
        <f t="shared" si="42"/>
        <v/>
      </c>
      <c r="U23" s="4" t="str">
        <f>IF(M23="","",IF(B23="NB",U22,IF(T23="",SUM($T$5:$T23)+S23,SUM($T$5:$T23))))</f>
        <v/>
      </c>
      <c r="V23" s="100" t="str">
        <f t="shared" si="0"/>
        <v/>
      </c>
      <c r="W23" s="74" t="e">
        <f t="shared" si="13"/>
        <v>#VALUE!</v>
      </c>
      <c r="X23" s="76" t="str">
        <f t="shared" si="14"/>
        <v/>
      </c>
      <c r="Y23" s="9" t="str">
        <f t="shared" si="6"/>
        <v>T</v>
      </c>
      <c r="Z23" s="4" t="str">
        <f t="shared" si="7"/>
        <v>T</v>
      </c>
      <c r="AA23" s="4" t="str">
        <f t="shared" si="8"/>
        <v>C</v>
      </c>
      <c r="AB23" s="4" t="str">
        <f t="shared" si="52"/>
        <v>W</v>
      </c>
      <c r="AC23" s="4" t="str">
        <f t="shared" si="53"/>
        <v>W</v>
      </c>
      <c r="AD23" s="4" t="str">
        <f t="shared" si="54"/>
        <v>L</v>
      </c>
      <c r="AE23" s="1" t="str">
        <f t="shared" si="15"/>
        <v/>
      </c>
      <c r="AF23" s="1" t="str">
        <f t="shared" si="16"/>
        <v/>
      </c>
      <c r="AG23" s="1" t="str">
        <f t="shared" si="17"/>
        <v/>
      </c>
      <c r="AH23" s="1" t="str">
        <f t="shared" si="18"/>
        <v/>
      </c>
      <c r="AI23" s="1" t="str">
        <f t="shared" si="19"/>
        <v/>
      </c>
      <c r="AJ23" s="1" t="str">
        <f t="shared" si="20"/>
        <v/>
      </c>
      <c r="AK23" s="1">
        <f t="shared" si="43"/>
        <v>0</v>
      </c>
      <c r="AL23" s="1">
        <f t="shared" si="43"/>
        <v>0</v>
      </c>
      <c r="AM23" s="1" t="str">
        <f t="shared" si="5"/>
        <v/>
      </c>
      <c r="AN23" s="1">
        <f t="shared" si="21"/>
        <v>0</v>
      </c>
      <c r="AO23" s="1" t="str">
        <f t="shared" si="55"/>
        <v/>
      </c>
      <c r="AP23" s="1" t="str">
        <f t="shared" si="22"/>
        <v>N</v>
      </c>
      <c r="AQ23" s="1" t="str">
        <f t="shared" si="23"/>
        <v>N</v>
      </c>
      <c r="AR23" s="1" t="str">
        <f t="shared" si="24"/>
        <v>N</v>
      </c>
      <c r="AS23" s="1" t="str">
        <f t="shared" si="25"/>
        <v/>
      </c>
      <c r="AT23" s="15" t="str">
        <f t="shared" si="26"/>
        <v/>
      </c>
      <c r="AU23" s="1" t="str">
        <f t="shared" si="27"/>
        <v/>
      </c>
      <c r="AV23" s="1" t="str">
        <f t="shared" si="28"/>
        <v/>
      </c>
      <c r="AW23" s="1" t="str">
        <f t="shared" si="29"/>
        <v/>
      </c>
      <c r="AX23" s="1" t="str">
        <f t="shared" si="30"/>
        <v/>
      </c>
      <c r="AY23" s="1" t="str">
        <f t="shared" si="31"/>
        <v/>
      </c>
      <c r="AZ23" s="1" t="str">
        <f>IF('Hedging Dashboard'!AH23="P",IF(AZ22="",1,AZ22+1),"")</f>
        <v/>
      </c>
      <c r="BA23" s="1" t="str">
        <f>IF('Hedging Dashboard'!AH23="B",IF(BA22="",1,BA22+1),"")</f>
        <v/>
      </c>
      <c r="BB23" s="1" t="str">
        <f t="shared" si="32"/>
        <v>30000</v>
      </c>
      <c r="BC23" s="1" t="str">
        <f t="shared" si="32"/>
        <v>01200</v>
      </c>
      <c r="BD23" s="1" t="str">
        <f t="shared" si="44"/>
        <v>230000</v>
      </c>
      <c r="BE23" s="1" t="str">
        <f t="shared" si="44"/>
        <v>001200</v>
      </c>
      <c r="BF23" s="1" t="str">
        <f t="shared" si="45"/>
        <v>B</v>
      </c>
      <c r="BG23" s="1" t="str">
        <f t="shared" si="33"/>
        <v/>
      </c>
      <c r="BH23" s="1">
        <f t="shared" si="46"/>
        <v>0</v>
      </c>
      <c r="BI23" s="1" t="str">
        <f t="shared" si="34"/>
        <v/>
      </c>
      <c r="BJ23" s="1">
        <f t="shared" si="47"/>
        <v>0</v>
      </c>
      <c r="BK23" s="1" t="str">
        <f t="shared" si="35"/>
        <v/>
      </c>
      <c r="BL23" s="1">
        <f t="shared" si="48"/>
        <v>0</v>
      </c>
      <c r="BM23" s="1" t="str">
        <f t="shared" si="49"/>
        <v>0</v>
      </c>
      <c r="BN23" s="1" t="str">
        <f t="shared" si="50"/>
        <v>0</v>
      </c>
      <c r="BO23" s="1" t="str">
        <f t="shared" si="51"/>
        <v>0</v>
      </c>
      <c r="BR23" s="1">
        <f>General!A21</f>
        <v>0</v>
      </c>
      <c r="BS23" s="1">
        <f>General!B21</f>
        <v>0</v>
      </c>
      <c r="BT23" s="1" t="str">
        <f>General!C21</f>
        <v/>
      </c>
      <c r="BU23" s="1">
        <f>General!D21</f>
        <v>0</v>
      </c>
      <c r="BW23" s="1" t="str">
        <f>General!F21</f>
        <v>LWWL</v>
      </c>
      <c r="BX23" s="1">
        <f>General!G21</f>
        <v>-1</v>
      </c>
    </row>
    <row r="24" spans="1:76" ht="15.75" thickBot="1">
      <c r="A24" s="1">
        <v>15</v>
      </c>
      <c r="B24" s="77" t="str">
        <f t="shared" si="11"/>
        <v/>
      </c>
      <c r="C24" s="94" t="str">
        <f t="shared" si="1"/>
        <v/>
      </c>
      <c r="D24" s="90" t="str">
        <f t="shared" si="36"/>
        <v/>
      </c>
      <c r="E24" s="91" t="str">
        <f t="shared" si="36"/>
        <v/>
      </c>
      <c r="F24" s="10" t="str">
        <f t="shared" si="12"/>
        <v/>
      </c>
      <c r="H24" s="97" t="str">
        <f t="shared" si="2"/>
        <v/>
      </c>
      <c r="I24" s="90" t="str">
        <f t="shared" si="37"/>
        <v/>
      </c>
      <c r="J24" s="91" t="str">
        <f t="shared" si="37"/>
        <v/>
      </c>
      <c r="K24" s="10" t="str">
        <f t="shared" si="38"/>
        <v/>
      </c>
      <c r="L24" s="54"/>
      <c r="M24" s="18" t="str">
        <f>IF('Hedging Dashboard'!AH24="","",'Hedging Dashboard'!AH24)</f>
        <v/>
      </c>
      <c r="O24" s="77" t="str">
        <f t="shared" si="3"/>
        <v/>
      </c>
      <c r="P24" s="90" t="str">
        <f t="shared" si="39"/>
        <v/>
      </c>
      <c r="Q24" s="91" t="str">
        <f t="shared" si="39"/>
        <v/>
      </c>
      <c r="R24" s="5" t="str">
        <f t="shared" si="40"/>
        <v/>
      </c>
      <c r="S24" s="5" t="str">
        <f t="shared" si="41"/>
        <v/>
      </c>
      <c r="T24" s="113" t="str">
        <f t="shared" si="42"/>
        <v/>
      </c>
      <c r="U24" s="5" t="str">
        <f>IF(M24="","",IF(B24="NB",U23,IF(T24="",SUM($T$5:$T24)+S24,SUM($T$5:$T24))))</f>
        <v/>
      </c>
      <c r="V24" s="101" t="str">
        <f t="shared" si="0"/>
        <v/>
      </c>
      <c r="W24" s="74" t="e">
        <f t="shared" si="13"/>
        <v>#VALUE!</v>
      </c>
      <c r="X24" s="76" t="str">
        <f t="shared" si="14"/>
        <v/>
      </c>
      <c r="Y24" s="9" t="str">
        <f t="shared" si="6"/>
        <v>T</v>
      </c>
      <c r="Z24" s="4" t="str">
        <f t="shared" si="7"/>
        <v>T</v>
      </c>
      <c r="AA24" s="4" t="str">
        <f t="shared" si="8"/>
        <v>C</v>
      </c>
      <c r="AB24" s="4" t="str">
        <f t="shared" si="52"/>
        <v/>
      </c>
      <c r="AC24" s="4" t="str">
        <f t="shared" si="53"/>
        <v/>
      </c>
      <c r="AD24" s="4" t="str">
        <f t="shared" si="54"/>
        <v/>
      </c>
      <c r="AE24" s="1" t="str">
        <f t="shared" si="15"/>
        <v/>
      </c>
      <c r="AF24" s="1" t="str">
        <f t="shared" si="16"/>
        <v/>
      </c>
      <c r="AG24" s="1" t="str">
        <f t="shared" si="17"/>
        <v/>
      </c>
      <c r="AH24" s="1" t="str">
        <f t="shared" si="18"/>
        <v/>
      </c>
      <c r="AI24" s="1" t="str">
        <f t="shared" si="19"/>
        <v/>
      </c>
      <c r="AJ24" s="1" t="str">
        <f t="shared" si="20"/>
        <v/>
      </c>
      <c r="AK24" s="1">
        <f t="shared" si="43"/>
        <v>0</v>
      </c>
      <c r="AL24" s="1">
        <f t="shared" si="43"/>
        <v>0</v>
      </c>
      <c r="AM24" s="1" t="str">
        <f t="shared" si="5"/>
        <v/>
      </c>
      <c r="AN24" s="1">
        <f t="shared" si="21"/>
        <v>0</v>
      </c>
      <c r="AO24" s="1" t="str">
        <f t="shared" si="55"/>
        <v/>
      </c>
      <c r="AP24" s="1" t="str">
        <f t="shared" si="22"/>
        <v>N</v>
      </c>
      <c r="AQ24" s="1" t="str">
        <f t="shared" si="23"/>
        <v>N</v>
      </c>
      <c r="AR24" s="1" t="str">
        <f t="shared" si="24"/>
        <v>N</v>
      </c>
      <c r="AS24" s="1" t="str">
        <f t="shared" si="25"/>
        <v/>
      </c>
      <c r="AT24" s="15" t="str">
        <f t="shared" si="26"/>
        <v/>
      </c>
      <c r="AU24" s="1" t="str">
        <f t="shared" si="27"/>
        <v/>
      </c>
      <c r="AV24" s="1" t="str">
        <f t="shared" si="28"/>
        <v/>
      </c>
      <c r="AW24" s="1" t="str">
        <f t="shared" si="29"/>
        <v/>
      </c>
      <c r="AX24" s="1" t="str">
        <f t="shared" si="30"/>
        <v/>
      </c>
      <c r="AY24" s="1" t="str">
        <f t="shared" si="31"/>
        <v/>
      </c>
      <c r="AZ24" s="1" t="str">
        <f>IF('Hedging Dashboard'!AH24="P",IF(AZ23="",1,AZ23+1),"")</f>
        <v/>
      </c>
      <c r="BA24" s="1" t="str">
        <f>IF('Hedging Dashboard'!AH24="B",IF(BA23="",1,BA23+1),"")</f>
        <v/>
      </c>
      <c r="BB24" s="1" t="str">
        <f t="shared" si="32"/>
        <v>00000</v>
      </c>
      <c r="BC24" s="1" t="str">
        <f t="shared" si="32"/>
        <v>12000</v>
      </c>
      <c r="BD24" s="1" t="str">
        <f t="shared" si="44"/>
        <v>300000</v>
      </c>
      <c r="BE24" s="1" t="str">
        <f t="shared" si="44"/>
        <v>012000</v>
      </c>
      <c r="BF24" s="1" t="str">
        <f t="shared" si="45"/>
        <v>B</v>
      </c>
      <c r="BG24" s="1" t="str">
        <f t="shared" si="33"/>
        <v/>
      </c>
      <c r="BH24" s="1">
        <f t="shared" si="46"/>
        <v>0</v>
      </c>
      <c r="BI24" s="1" t="str">
        <f t="shared" si="34"/>
        <v/>
      </c>
      <c r="BJ24" s="1">
        <f t="shared" si="47"/>
        <v>0</v>
      </c>
      <c r="BK24" s="1" t="str">
        <f t="shared" si="35"/>
        <v/>
      </c>
      <c r="BL24" s="1">
        <f t="shared" si="48"/>
        <v>0</v>
      </c>
      <c r="BM24" s="1" t="str">
        <f t="shared" si="49"/>
        <v>0</v>
      </c>
      <c r="BN24" s="1" t="str">
        <f t="shared" si="50"/>
        <v>0</v>
      </c>
      <c r="BO24" s="1" t="str">
        <f t="shared" si="51"/>
        <v>0</v>
      </c>
      <c r="BR24" s="1">
        <f>General!A22</f>
        <v>0</v>
      </c>
      <c r="BS24" s="1">
        <f>General!B22</f>
        <v>0</v>
      </c>
      <c r="BT24" s="1" t="str">
        <f>General!C22</f>
        <v/>
      </c>
      <c r="BU24" s="1">
        <f>General!D22</f>
        <v>0</v>
      </c>
      <c r="BW24" s="1" t="str">
        <f>General!F22</f>
        <v>LWWW</v>
      </c>
      <c r="BX24" s="1">
        <f>General!G22</f>
        <v>6</v>
      </c>
    </row>
    <row r="25" spans="1:76" ht="15.75" thickBot="1">
      <c r="A25" s="1">
        <v>16</v>
      </c>
      <c r="B25" s="12" t="str">
        <f t="shared" si="11"/>
        <v/>
      </c>
      <c r="C25" s="92" t="str">
        <f t="shared" si="1"/>
        <v/>
      </c>
      <c r="D25" s="13" t="str">
        <f t="shared" si="36"/>
        <v/>
      </c>
      <c r="E25" s="45" t="str">
        <f t="shared" si="36"/>
        <v/>
      </c>
      <c r="F25" s="14" t="str">
        <f t="shared" si="12"/>
        <v/>
      </c>
      <c r="H25" s="95" t="str">
        <f t="shared" si="2"/>
        <v/>
      </c>
      <c r="I25" s="13" t="str">
        <f t="shared" si="37"/>
        <v/>
      </c>
      <c r="J25" s="45" t="str">
        <f t="shared" si="37"/>
        <v/>
      </c>
      <c r="K25" s="14" t="str">
        <f t="shared" si="38"/>
        <v/>
      </c>
      <c r="L25" s="54"/>
      <c r="M25" s="16" t="str">
        <f>IF('Hedging Dashboard'!AH25="","",'Hedging Dashboard'!AH25)</f>
        <v/>
      </c>
      <c r="O25" s="12" t="str">
        <f t="shared" si="3"/>
        <v/>
      </c>
      <c r="P25" s="13" t="str">
        <f t="shared" si="39"/>
        <v/>
      </c>
      <c r="Q25" s="45" t="str">
        <f t="shared" si="39"/>
        <v/>
      </c>
      <c r="R25" s="87" t="str">
        <f t="shared" si="40"/>
        <v/>
      </c>
      <c r="S25" s="87" t="str">
        <f t="shared" si="41"/>
        <v/>
      </c>
      <c r="T25" s="98" t="str">
        <f t="shared" si="42"/>
        <v/>
      </c>
      <c r="U25" s="87" t="str">
        <f>IF(M25="","",IF(B25="NB",U24,IF(T25="",SUM($T$5:$T25)+S25,SUM($T$5:$T25))))</f>
        <v/>
      </c>
      <c r="V25" s="99" t="str">
        <f t="shared" si="0"/>
        <v/>
      </c>
      <c r="W25" s="74" t="e">
        <f t="shared" si="13"/>
        <v>#VALUE!</v>
      </c>
      <c r="X25" s="76" t="str">
        <f t="shared" si="14"/>
        <v/>
      </c>
      <c r="Y25" s="9" t="str">
        <f t="shared" si="6"/>
        <v>T</v>
      </c>
      <c r="Z25" s="4" t="str">
        <f t="shared" si="7"/>
        <v>T</v>
      </c>
      <c r="AA25" s="4" t="str">
        <f t="shared" si="8"/>
        <v>C</v>
      </c>
      <c r="AB25" s="4" t="str">
        <f t="shared" si="52"/>
        <v/>
      </c>
      <c r="AC25" s="4" t="str">
        <f t="shared" si="53"/>
        <v/>
      </c>
      <c r="AD25" s="4" t="str">
        <f t="shared" si="54"/>
        <v/>
      </c>
      <c r="AE25" s="1" t="str">
        <f t="shared" si="15"/>
        <v/>
      </c>
      <c r="AF25" s="1" t="str">
        <f t="shared" si="16"/>
        <v/>
      </c>
      <c r="AG25" s="1" t="str">
        <f t="shared" si="17"/>
        <v/>
      </c>
      <c r="AH25" s="1" t="str">
        <f t="shared" si="18"/>
        <v/>
      </c>
      <c r="AI25" s="1" t="str">
        <f t="shared" si="19"/>
        <v/>
      </c>
      <c r="AJ25" s="1" t="str">
        <f t="shared" si="20"/>
        <v/>
      </c>
      <c r="AK25" s="1">
        <f t="shared" si="43"/>
        <v>0</v>
      </c>
      <c r="AL25" s="1">
        <f t="shared" si="43"/>
        <v>0</v>
      </c>
      <c r="AM25" s="1" t="str">
        <f t="shared" si="5"/>
        <v/>
      </c>
      <c r="AN25" s="1">
        <f t="shared" si="21"/>
        <v>0</v>
      </c>
      <c r="AO25" s="1" t="str">
        <f t="shared" si="55"/>
        <v/>
      </c>
      <c r="AP25" s="1" t="str">
        <f t="shared" si="22"/>
        <v>N</v>
      </c>
      <c r="AQ25" s="1" t="str">
        <f t="shared" si="23"/>
        <v>N</v>
      </c>
      <c r="AR25" s="1" t="str">
        <f t="shared" si="24"/>
        <v>N</v>
      </c>
      <c r="AS25" s="1" t="str">
        <f t="shared" si="25"/>
        <v/>
      </c>
      <c r="AT25" s="15" t="str">
        <f t="shared" si="26"/>
        <v/>
      </c>
      <c r="AU25" s="1" t="str">
        <f t="shared" si="27"/>
        <v/>
      </c>
      <c r="AV25" s="1" t="str">
        <f t="shared" si="28"/>
        <v/>
      </c>
      <c r="AW25" s="1" t="str">
        <f t="shared" si="29"/>
        <v/>
      </c>
      <c r="AX25" s="1" t="str">
        <f t="shared" si="30"/>
        <v/>
      </c>
      <c r="AY25" s="1" t="str">
        <f t="shared" si="31"/>
        <v/>
      </c>
      <c r="AZ25" s="1" t="str">
        <f>IF('Hedging Dashboard'!AH25="P",IF(AZ24="",1,AZ24+1),"")</f>
        <v/>
      </c>
      <c r="BA25" s="1" t="str">
        <f>IF('Hedging Dashboard'!AH25="B",IF(BA24="",1,BA24+1),"")</f>
        <v/>
      </c>
      <c r="BB25" s="1" t="str">
        <f t="shared" si="32"/>
        <v>00000</v>
      </c>
      <c r="BC25" s="1" t="str">
        <f t="shared" si="32"/>
        <v>20000</v>
      </c>
      <c r="BD25" s="1" t="str">
        <f t="shared" si="44"/>
        <v>000000</v>
      </c>
      <c r="BE25" s="1" t="str">
        <f t="shared" si="44"/>
        <v>120000</v>
      </c>
      <c r="BF25" s="1" t="str">
        <f t="shared" si="45"/>
        <v>B</v>
      </c>
      <c r="BG25" s="1" t="str">
        <f t="shared" si="33"/>
        <v/>
      </c>
      <c r="BH25" s="1">
        <f t="shared" si="46"/>
        <v>0</v>
      </c>
      <c r="BI25" s="1" t="str">
        <f t="shared" si="34"/>
        <v/>
      </c>
      <c r="BJ25" s="1">
        <f t="shared" si="47"/>
        <v>0</v>
      </c>
      <c r="BK25" s="1" t="str">
        <f t="shared" si="35"/>
        <v/>
      </c>
      <c r="BL25" s="1">
        <f t="shared" si="48"/>
        <v>0</v>
      </c>
      <c r="BM25" s="1" t="str">
        <f t="shared" si="49"/>
        <v>0</v>
      </c>
      <c r="BN25" s="1" t="str">
        <f t="shared" si="50"/>
        <v>0</v>
      </c>
      <c r="BO25" s="1" t="str">
        <f t="shared" si="51"/>
        <v>0</v>
      </c>
      <c r="BR25" s="1">
        <f>General!A23</f>
        <v>0</v>
      </c>
      <c r="BS25" s="1">
        <f>General!B23</f>
        <v>0</v>
      </c>
      <c r="BT25" s="1" t="str">
        <f>General!C23</f>
        <v/>
      </c>
      <c r="BU25" s="1">
        <f>General!D23</f>
        <v>0</v>
      </c>
      <c r="BW25" s="1" t="str">
        <f>General!F23</f>
        <v>WLLL</v>
      </c>
      <c r="BX25" s="1">
        <f>General!G23</f>
        <v>-6</v>
      </c>
    </row>
    <row r="26" spans="1:76" ht="15.75" thickBot="1">
      <c r="A26" s="1">
        <v>17</v>
      </c>
      <c r="B26" s="9" t="str">
        <f t="shared" si="11"/>
        <v/>
      </c>
      <c r="C26" s="93" t="str">
        <f t="shared" si="1"/>
        <v/>
      </c>
      <c r="D26" s="88" t="str">
        <f t="shared" si="36"/>
        <v/>
      </c>
      <c r="E26" s="89" t="str">
        <f t="shared" si="36"/>
        <v/>
      </c>
      <c r="F26" s="8" t="str">
        <f t="shared" si="12"/>
        <v/>
      </c>
      <c r="H26" s="96" t="str">
        <f t="shared" si="2"/>
        <v/>
      </c>
      <c r="I26" s="88" t="str">
        <f t="shared" si="37"/>
        <v/>
      </c>
      <c r="J26" s="89" t="str">
        <f t="shared" si="37"/>
        <v/>
      </c>
      <c r="K26" s="8" t="str">
        <f t="shared" si="38"/>
        <v/>
      </c>
      <c r="L26" s="54"/>
      <c r="M26" s="17" t="str">
        <f>IF('Hedging Dashboard'!AH26="","",'Hedging Dashboard'!AH26)</f>
        <v/>
      </c>
      <c r="O26" s="9" t="str">
        <f t="shared" si="3"/>
        <v/>
      </c>
      <c r="P26" s="88" t="str">
        <f t="shared" si="39"/>
        <v/>
      </c>
      <c r="Q26" s="89" t="str">
        <f t="shared" si="39"/>
        <v/>
      </c>
      <c r="R26" s="4" t="str">
        <f t="shared" si="40"/>
        <v/>
      </c>
      <c r="S26" s="4" t="str">
        <f t="shared" si="41"/>
        <v/>
      </c>
      <c r="T26" s="112" t="str">
        <f t="shared" si="42"/>
        <v/>
      </c>
      <c r="U26" s="4" t="str">
        <f>IF(M26="","",IF(B26="NB",U25,IF(T26="",SUM($T$5:$T26)+S26,SUM($T$5:$T26))))</f>
        <v/>
      </c>
      <c r="V26" s="100" t="str">
        <f t="shared" si="0"/>
        <v/>
      </c>
      <c r="W26" s="74" t="e">
        <f t="shared" si="13"/>
        <v>#VALUE!</v>
      </c>
      <c r="X26" s="76" t="str">
        <f t="shared" si="14"/>
        <v/>
      </c>
      <c r="Y26" s="9" t="str">
        <f t="shared" si="6"/>
        <v>T</v>
      </c>
      <c r="Z26" s="4" t="str">
        <f t="shared" si="7"/>
        <v>T</v>
      </c>
      <c r="AA26" s="4" t="str">
        <f t="shared" si="8"/>
        <v>C</v>
      </c>
      <c r="AB26" s="4" t="str">
        <f t="shared" si="52"/>
        <v/>
      </c>
      <c r="AC26" s="4" t="str">
        <f t="shared" si="53"/>
        <v/>
      </c>
      <c r="AD26" s="4" t="str">
        <f t="shared" si="54"/>
        <v/>
      </c>
      <c r="AE26" s="1" t="str">
        <f t="shared" si="15"/>
        <v/>
      </c>
      <c r="AF26" s="1" t="str">
        <f t="shared" si="16"/>
        <v/>
      </c>
      <c r="AG26" s="1" t="str">
        <f t="shared" si="17"/>
        <v/>
      </c>
      <c r="AH26" s="1" t="str">
        <f t="shared" si="18"/>
        <v/>
      </c>
      <c r="AI26" s="1" t="str">
        <f t="shared" si="19"/>
        <v/>
      </c>
      <c r="AJ26" s="1" t="str">
        <f t="shared" si="20"/>
        <v/>
      </c>
      <c r="AK26" s="1">
        <f t="shared" si="43"/>
        <v>0</v>
      </c>
      <c r="AL26" s="1">
        <f t="shared" si="43"/>
        <v>0</v>
      </c>
      <c r="AM26" s="1" t="str">
        <f t="shared" si="5"/>
        <v/>
      </c>
      <c r="AN26" s="1">
        <f t="shared" si="21"/>
        <v>0</v>
      </c>
      <c r="AO26" s="1" t="str">
        <f t="shared" si="55"/>
        <v/>
      </c>
      <c r="AP26" s="1" t="str">
        <f t="shared" si="22"/>
        <v>N</v>
      </c>
      <c r="AQ26" s="1" t="str">
        <f t="shared" si="23"/>
        <v>N</v>
      </c>
      <c r="AR26" s="1" t="str">
        <f t="shared" si="24"/>
        <v>N</v>
      </c>
      <c r="AS26" s="1" t="str">
        <f t="shared" si="25"/>
        <v/>
      </c>
      <c r="AT26" s="15" t="str">
        <f t="shared" si="26"/>
        <v/>
      </c>
      <c r="AU26" s="1" t="str">
        <f t="shared" si="27"/>
        <v/>
      </c>
      <c r="AV26" s="1" t="str">
        <f t="shared" si="28"/>
        <v/>
      </c>
      <c r="AW26" s="1" t="str">
        <f t="shared" si="29"/>
        <v/>
      </c>
      <c r="AX26" s="1" t="str">
        <f t="shared" si="30"/>
        <v/>
      </c>
      <c r="AY26" s="1" t="str">
        <f t="shared" si="31"/>
        <v/>
      </c>
      <c r="AZ26" s="1" t="str">
        <f>IF('Hedging Dashboard'!AH26="P",IF(AZ25="",1,AZ25+1),"")</f>
        <v/>
      </c>
      <c r="BA26" s="1" t="str">
        <f>IF('Hedging Dashboard'!AH26="B",IF(BA25="",1,BA25+1),"")</f>
        <v/>
      </c>
      <c r="BB26" s="1" t="str">
        <f t="shared" ref="BB26:BC45" si="56">IF(AZ21="",0,AZ21)&amp;IF(AZ22="",0,AZ22)&amp;IF(AZ23="",0,AZ23)&amp;IF(AZ24="",0,AZ24)&amp;IF(AZ25="",0,AZ25)</f>
        <v>00000</v>
      </c>
      <c r="BC26" s="1" t="str">
        <f t="shared" si="56"/>
        <v>00000</v>
      </c>
      <c r="BD26" s="1" t="str">
        <f t="shared" si="44"/>
        <v>000000</v>
      </c>
      <c r="BE26" s="1" t="str">
        <f t="shared" si="44"/>
        <v>200000</v>
      </c>
      <c r="BF26" s="1" t="str">
        <f t="shared" si="45"/>
        <v>B</v>
      </c>
      <c r="BG26" s="1" t="str">
        <f t="shared" si="33"/>
        <v/>
      </c>
      <c r="BH26" s="1">
        <f t="shared" si="46"/>
        <v>0</v>
      </c>
      <c r="BI26" s="1" t="str">
        <f t="shared" si="34"/>
        <v/>
      </c>
      <c r="BJ26" s="1">
        <f t="shared" si="47"/>
        <v>0</v>
      </c>
      <c r="BK26" s="1" t="str">
        <f t="shared" si="35"/>
        <v/>
      </c>
      <c r="BL26" s="1">
        <f t="shared" si="48"/>
        <v>0</v>
      </c>
      <c r="BM26" s="1" t="str">
        <f t="shared" si="49"/>
        <v>0</v>
      </c>
      <c r="BN26" s="1" t="str">
        <f t="shared" si="50"/>
        <v>0</v>
      </c>
      <c r="BO26" s="1" t="str">
        <f t="shared" si="51"/>
        <v>0</v>
      </c>
      <c r="BR26" s="1">
        <f>General!A24</f>
        <v>0</v>
      </c>
      <c r="BS26" s="1">
        <f>General!B24</f>
        <v>0</v>
      </c>
      <c r="BT26" s="1" t="str">
        <f>General!C24</f>
        <v/>
      </c>
      <c r="BU26" s="1">
        <f>General!D24</f>
        <v>0</v>
      </c>
      <c r="BW26" s="1" t="str">
        <f>General!F24</f>
        <v>WLLW</v>
      </c>
      <c r="BX26" s="1">
        <f>General!G24</f>
        <v>1</v>
      </c>
    </row>
    <row r="27" spans="1:76" ht="15.75" thickBot="1">
      <c r="A27" s="1">
        <v>18</v>
      </c>
      <c r="B27" s="9" t="str">
        <f t="shared" si="11"/>
        <v/>
      </c>
      <c r="C27" s="93" t="str">
        <f t="shared" si="1"/>
        <v/>
      </c>
      <c r="D27" s="88" t="str">
        <f t="shared" si="36"/>
        <v/>
      </c>
      <c r="E27" s="89" t="str">
        <f t="shared" si="36"/>
        <v/>
      </c>
      <c r="F27" s="8" t="str">
        <f t="shared" si="12"/>
        <v/>
      </c>
      <c r="H27" s="96" t="str">
        <f t="shared" si="2"/>
        <v/>
      </c>
      <c r="I27" s="88" t="str">
        <f t="shared" si="37"/>
        <v/>
      </c>
      <c r="J27" s="89" t="str">
        <f t="shared" si="37"/>
        <v/>
      </c>
      <c r="K27" s="8" t="str">
        <f t="shared" si="38"/>
        <v/>
      </c>
      <c r="L27" s="54"/>
      <c r="M27" s="17" t="str">
        <f>IF('Hedging Dashboard'!AH27="","",'Hedging Dashboard'!AH27)</f>
        <v/>
      </c>
      <c r="O27" s="9" t="str">
        <f t="shared" si="3"/>
        <v/>
      </c>
      <c r="P27" s="88" t="str">
        <f t="shared" si="39"/>
        <v/>
      </c>
      <c r="Q27" s="89" t="str">
        <f t="shared" si="39"/>
        <v/>
      </c>
      <c r="R27" s="4" t="str">
        <f t="shared" si="40"/>
        <v/>
      </c>
      <c r="S27" s="4" t="str">
        <f t="shared" si="41"/>
        <v/>
      </c>
      <c r="T27" s="112" t="str">
        <f t="shared" si="42"/>
        <v/>
      </c>
      <c r="U27" s="4" t="str">
        <f>IF(M27="","",IF(B27="NB",U26,IF(T27="",SUM($T$5:$T27)+S27,SUM($T$5:$T27))))</f>
        <v/>
      </c>
      <c r="V27" s="100" t="str">
        <f t="shared" si="0"/>
        <v/>
      </c>
      <c r="W27" s="74" t="e">
        <f t="shared" si="13"/>
        <v>#VALUE!</v>
      </c>
      <c r="X27" s="76" t="str">
        <f t="shared" si="14"/>
        <v/>
      </c>
      <c r="Y27" s="9" t="str">
        <f t="shared" si="6"/>
        <v>T</v>
      </c>
      <c r="Z27" s="4" t="str">
        <f t="shared" si="7"/>
        <v>T</v>
      </c>
      <c r="AA27" s="4" t="str">
        <f t="shared" si="8"/>
        <v>C</v>
      </c>
      <c r="AB27" s="4" t="str">
        <f t="shared" si="52"/>
        <v/>
      </c>
      <c r="AC27" s="4" t="str">
        <f t="shared" si="53"/>
        <v/>
      </c>
      <c r="AD27" s="4" t="str">
        <f t="shared" si="54"/>
        <v/>
      </c>
      <c r="AE27" s="1" t="str">
        <f t="shared" si="15"/>
        <v/>
      </c>
      <c r="AF27" s="1" t="str">
        <f t="shared" si="16"/>
        <v/>
      </c>
      <c r="AG27" s="1" t="str">
        <f t="shared" si="17"/>
        <v/>
      </c>
      <c r="AH27" s="1" t="str">
        <f t="shared" si="18"/>
        <v/>
      </c>
      <c r="AI27" s="1" t="str">
        <f t="shared" si="19"/>
        <v/>
      </c>
      <c r="AJ27" s="1" t="str">
        <f t="shared" si="20"/>
        <v/>
      </c>
      <c r="AK27" s="1">
        <f t="shared" si="43"/>
        <v>0</v>
      </c>
      <c r="AL27" s="1">
        <f t="shared" si="43"/>
        <v>0</v>
      </c>
      <c r="AM27" s="1" t="str">
        <f t="shared" si="5"/>
        <v/>
      </c>
      <c r="AN27" s="1">
        <f t="shared" si="21"/>
        <v>0</v>
      </c>
      <c r="AO27" s="1" t="str">
        <f t="shared" si="55"/>
        <v/>
      </c>
      <c r="AP27" s="1" t="str">
        <f t="shared" si="22"/>
        <v>N</v>
      </c>
      <c r="AQ27" s="1" t="str">
        <f t="shared" si="23"/>
        <v>N</v>
      </c>
      <c r="AR27" s="1" t="str">
        <f t="shared" si="24"/>
        <v>N</v>
      </c>
      <c r="AS27" s="1" t="str">
        <f t="shared" si="25"/>
        <v/>
      </c>
      <c r="AT27" s="15" t="str">
        <f t="shared" si="26"/>
        <v/>
      </c>
      <c r="AU27" s="1" t="str">
        <f t="shared" si="27"/>
        <v/>
      </c>
      <c r="AV27" s="1" t="str">
        <f t="shared" si="28"/>
        <v/>
      </c>
      <c r="AW27" s="1" t="str">
        <f t="shared" si="29"/>
        <v/>
      </c>
      <c r="AX27" s="1" t="str">
        <f t="shared" si="30"/>
        <v/>
      </c>
      <c r="AY27" s="1" t="str">
        <f t="shared" si="31"/>
        <v/>
      </c>
      <c r="AZ27" s="1" t="str">
        <f>IF('Hedging Dashboard'!AH27="P",IF(AZ26="",1,AZ26+1),"")</f>
        <v/>
      </c>
      <c r="BA27" s="1" t="str">
        <f>IF('Hedging Dashboard'!AH27="B",IF(BA26="",1,BA26+1),"")</f>
        <v/>
      </c>
      <c r="BB27" s="1" t="str">
        <f t="shared" si="56"/>
        <v>00000</v>
      </c>
      <c r="BC27" s="1" t="str">
        <f t="shared" si="56"/>
        <v>00000</v>
      </c>
      <c r="BD27" s="1" t="str">
        <f t="shared" si="44"/>
        <v>000000</v>
      </c>
      <c r="BE27" s="1" t="str">
        <f t="shared" si="44"/>
        <v>000000</v>
      </c>
      <c r="BF27" s="1" t="str">
        <f t="shared" si="45"/>
        <v>B</v>
      </c>
      <c r="BG27" s="1" t="str">
        <f t="shared" si="33"/>
        <v/>
      </c>
      <c r="BH27" s="1">
        <f t="shared" si="46"/>
        <v>0</v>
      </c>
      <c r="BI27" s="1" t="str">
        <f t="shared" si="34"/>
        <v/>
      </c>
      <c r="BJ27" s="1">
        <f t="shared" si="47"/>
        <v>0</v>
      </c>
      <c r="BK27" s="1" t="str">
        <f t="shared" si="35"/>
        <v/>
      </c>
      <c r="BL27" s="1">
        <f t="shared" si="48"/>
        <v>0</v>
      </c>
      <c r="BM27" s="1" t="str">
        <f t="shared" si="49"/>
        <v>0</v>
      </c>
      <c r="BN27" s="1" t="str">
        <f t="shared" si="50"/>
        <v>0</v>
      </c>
      <c r="BO27" s="1" t="str">
        <f t="shared" si="51"/>
        <v>0</v>
      </c>
      <c r="BR27" s="1">
        <f>General!A25</f>
        <v>0</v>
      </c>
      <c r="BS27" s="1">
        <f>General!B25</f>
        <v>0</v>
      </c>
      <c r="BT27" s="1" t="str">
        <f>General!C25</f>
        <v/>
      </c>
      <c r="BU27" s="1">
        <f>General!D25</f>
        <v>0</v>
      </c>
      <c r="BW27" s="1" t="str">
        <f>General!F25</f>
        <v>WLWL</v>
      </c>
      <c r="BX27" s="1">
        <f>General!G25</f>
        <v>-1</v>
      </c>
    </row>
    <row r="28" spans="1:76" ht="15.75" thickBot="1">
      <c r="A28" s="1">
        <v>19</v>
      </c>
      <c r="B28" s="9" t="str">
        <f t="shared" si="11"/>
        <v/>
      </c>
      <c r="C28" s="93" t="str">
        <f t="shared" si="1"/>
        <v/>
      </c>
      <c r="D28" s="88" t="str">
        <f t="shared" si="36"/>
        <v/>
      </c>
      <c r="E28" s="89" t="str">
        <f t="shared" si="36"/>
        <v/>
      </c>
      <c r="F28" s="8" t="str">
        <f t="shared" si="12"/>
        <v/>
      </c>
      <c r="H28" s="96" t="str">
        <f t="shared" si="2"/>
        <v/>
      </c>
      <c r="I28" s="88" t="str">
        <f t="shared" si="37"/>
        <v/>
      </c>
      <c r="J28" s="89" t="str">
        <f t="shared" si="37"/>
        <v/>
      </c>
      <c r="K28" s="8" t="str">
        <f t="shared" si="38"/>
        <v/>
      </c>
      <c r="L28" s="54"/>
      <c r="M28" s="17" t="str">
        <f>IF('Hedging Dashboard'!AH28="","",'Hedging Dashboard'!AH28)</f>
        <v/>
      </c>
      <c r="O28" s="9" t="str">
        <f t="shared" si="3"/>
        <v/>
      </c>
      <c r="P28" s="88" t="str">
        <f t="shared" si="39"/>
        <v/>
      </c>
      <c r="Q28" s="89" t="str">
        <f t="shared" si="39"/>
        <v/>
      </c>
      <c r="R28" s="4" t="str">
        <f t="shared" si="40"/>
        <v/>
      </c>
      <c r="S28" s="4" t="str">
        <f t="shared" si="41"/>
        <v/>
      </c>
      <c r="T28" s="112" t="str">
        <f t="shared" si="42"/>
        <v/>
      </c>
      <c r="U28" s="4" t="str">
        <f>IF(M28="","",IF(B28="NB",U27,IF(T28="",SUM($T$5:$T28)+S28,SUM($T$5:$T28))))</f>
        <v/>
      </c>
      <c r="V28" s="100" t="str">
        <f t="shared" si="0"/>
        <v/>
      </c>
      <c r="W28" s="74" t="e">
        <f t="shared" si="13"/>
        <v>#VALUE!</v>
      </c>
      <c r="X28" s="76" t="str">
        <f t="shared" si="14"/>
        <v/>
      </c>
      <c r="Y28" s="9" t="str">
        <f t="shared" si="6"/>
        <v>T</v>
      </c>
      <c r="Z28" s="4" t="str">
        <f t="shared" si="7"/>
        <v>T</v>
      </c>
      <c r="AA28" s="4" t="str">
        <f t="shared" si="8"/>
        <v>C</v>
      </c>
      <c r="AB28" s="4" t="str">
        <f t="shared" si="52"/>
        <v/>
      </c>
      <c r="AC28" s="4" t="str">
        <f t="shared" si="53"/>
        <v/>
      </c>
      <c r="AD28" s="4" t="str">
        <f t="shared" si="54"/>
        <v/>
      </c>
      <c r="AE28" s="1" t="str">
        <f t="shared" si="15"/>
        <v/>
      </c>
      <c r="AF28" s="1" t="str">
        <f t="shared" si="16"/>
        <v/>
      </c>
      <c r="AG28" s="1" t="str">
        <f t="shared" si="17"/>
        <v/>
      </c>
      <c r="AH28" s="1" t="str">
        <f t="shared" si="18"/>
        <v/>
      </c>
      <c r="AI28" s="1" t="str">
        <f t="shared" si="19"/>
        <v/>
      </c>
      <c r="AJ28" s="1" t="str">
        <f t="shared" si="20"/>
        <v/>
      </c>
      <c r="AK28" s="1">
        <f t="shared" si="43"/>
        <v>0</v>
      </c>
      <c r="AL28" s="1">
        <f t="shared" si="43"/>
        <v>0</v>
      </c>
      <c r="AM28" s="1" t="str">
        <f t="shared" si="5"/>
        <v/>
      </c>
      <c r="AN28" s="1">
        <f t="shared" si="21"/>
        <v>0</v>
      </c>
      <c r="AO28" s="1" t="str">
        <f t="shared" si="55"/>
        <v/>
      </c>
      <c r="AP28" s="1" t="str">
        <f t="shared" si="22"/>
        <v>N</v>
      </c>
      <c r="AQ28" s="1" t="str">
        <f t="shared" si="23"/>
        <v>N</v>
      </c>
      <c r="AR28" s="1" t="str">
        <f t="shared" si="24"/>
        <v>N</v>
      </c>
      <c r="AS28" s="1" t="str">
        <f t="shared" si="25"/>
        <v/>
      </c>
      <c r="AT28" s="15" t="str">
        <f t="shared" si="26"/>
        <v/>
      </c>
      <c r="AU28" s="1" t="str">
        <f t="shared" si="27"/>
        <v/>
      </c>
      <c r="AV28" s="1" t="str">
        <f t="shared" si="28"/>
        <v/>
      </c>
      <c r="AW28" s="1" t="str">
        <f t="shared" si="29"/>
        <v/>
      </c>
      <c r="AX28" s="1" t="str">
        <f t="shared" si="30"/>
        <v/>
      </c>
      <c r="AY28" s="1" t="str">
        <f t="shared" si="31"/>
        <v/>
      </c>
      <c r="AZ28" s="1" t="str">
        <f>IF('Hedging Dashboard'!AH28="P",IF(AZ27="",1,AZ27+1),"")</f>
        <v/>
      </c>
      <c r="BA28" s="1" t="str">
        <f>IF('Hedging Dashboard'!AH28="B",IF(BA27="",1,BA27+1),"")</f>
        <v/>
      </c>
      <c r="BB28" s="1" t="str">
        <f t="shared" si="56"/>
        <v>00000</v>
      </c>
      <c r="BC28" s="1" t="str">
        <f t="shared" si="56"/>
        <v>00000</v>
      </c>
      <c r="BD28" s="1" t="str">
        <f t="shared" si="44"/>
        <v>000000</v>
      </c>
      <c r="BE28" s="1" t="str">
        <f t="shared" si="44"/>
        <v>000000</v>
      </c>
      <c r="BF28" s="1" t="str">
        <f t="shared" si="45"/>
        <v>B</v>
      </c>
      <c r="BG28" s="1" t="str">
        <f t="shared" si="33"/>
        <v/>
      </c>
      <c r="BH28" s="1">
        <f t="shared" si="46"/>
        <v>0</v>
      </c>
      <c r="BI28" s="1" t="str">
        <f t="shared" si="34"/>
        <v/>
      </c>
      <c r="BJ28" s="1">
        <f t="shared" si="47"/>
        <v>0</v>
      </c>
      <c r="BK28" s="1" t="str">
        <f t="shared" si="35"/>
        <v/>
      </c>
      <c r="BL28" s="1">
        <f t="shared" si="48"/>
        <v>0</v>
      </c>
      <c r="BM28" s="1" t="str">
        <f t="shared" si="49"/>
        <v>0</v>
      </c>
      <c r="BN28" s="1" t="str">
        <f t="shared" si="50"/>
        <v>0</v>
      </c>
      <c r="BO28" s="1" t="str">
        <f t="shared" si="51"/>
        <v>0</v>
      </c>
      <c r="BR28" s="1">
        <f>General!A26</f>
        <v>0</v>
      </c>
      <c r="BS28" s="1">
        <f>General!B26</f>
        <v>0</v>
      </c>
      <c r="BT28" s="1" t="str">
        <f>General!C26</f>
        <v/>
      </c>
      <c r="BU28" s="1">
        <f>General!D26</f>
        <v>0</v>
      </c>
      <c r="BW28" s="1" t="str">
        <f>General!F26</f>
        <v>WLWW</v>
      </c>
      <c r="BX28" s="1">
        <f>General!G26</f>
        <v>3</v>
      </c>
    </row>
    <row r="29" spans="1:76" ht="15.75" thickBot="1">
      <c r="A29" s="1">
        <v>20</v>
      </c>
      <c r="B29" s="77" t="str">
        <f t="shared" si="11"/>
        <v/>
      </c>
      <c r="C29" s="94" t="str">
        <f t="shared" si="1"/>
        <v/>
      </c>
      <c r="D29" s="90" t="str">
        <f t="shared" si="36"/>
        <v/>
      </c>
      <c r="E29" s="91" t="str">
        <f t="shared" si="36"/>
        <v/>
      </c>
      <c r="F29" s="10" t="str">
        <f t="shared" si="12"/>
        <v/>
      </c>
      <c r="H29" s="97" t="str">
        <f t="shared" si="2"/>
        <v/>
      </c>
      <c r="I29" s="90" t="str">
        <f t="shared" si="37"/>
        <v/>
      </c>
      <c r="J29" s="91" t="str">
        <f t="shared" si="37"/>
        <v/>
      </c>
      <c r="K29" s="10" t="str">
        <f t="shared" si="38"/>
        <v/>
      </c>
      <c r="L29" s="54"/>
      <c r="M29" s="18" t="str">
        <f>IF('Hedging Dashboard'!AH29="","",'Hedging Dashboard'!AH29)</f>
        <v/>
      </c>
      <c r="O29" s="77" t="str">
        <f t="shared" si="3"/>
        <v/>
      </c>
      <c r="P29" s="90" t="str">
        <f t="shared" si="39"/>
        <v/>
      </c>
      <c r="Q29" s="91" t="str">
        <f t="shared" si="39"/>
        <v/>
      </c>
      <c r="R29" s="5" t="str">
        <f t="shared" si="40"/>
        <v/>
      </c>
      <c r="S29" s="5" t="str">
        <f t="shared" si="41"/>
        <v/>
      </c>
      <c r="T29" s="113" t="str">
        <f t="shared" si="42"/>
        <v/>
      </c>
      <c r="U29" s="5" t="str">
        <f>IF(M29="","",IF(B29="NB",U28,IF(T29="",SUM($T$5:$T29)+S29,SUM($T$5:$T29))))</f>
        <v/>
      </c>
      <c r="V29" s="101" t="str">
        <f t="shared" si="0"/>
        <v/>
      </c>
      <c r="W29" s="74" t="e">
        <f t="shared" si="13"/>
        <v>#VALUE!</v>
      </c>
      <c r="X29" s="76" t="str">
        <f t="shared" si="14"/>
        <v/>
      </c>
      <c r="Y29" s="9" t="str">
        <f t="shared" si="6"/>
        <v>T</v>
      </c>
      <c r="Z29" s="4" t="str">
        <f t="shared" si="7"/>
        <v>T</v>
      </c>
      <c r="AA29" s="4" t="str">
        <f t="shared" si="8"/>
        <v>C</v>
      </c>
      <c r="AB29" s="4" t="str">
        <f t="shared" si="52"/>
        <v/>
      </c>
      <c r="AC29" s="4" t="str">
        <f t="shared" si="53"/>
        <v/>
      </c>
      <c r="AD29" s="4" t="str">
        <f t="shared" si="54"/>
        <v/>
      </c>
      <c r="AE29" s="1" t="str">
        <f t="shared" si="15"/>
        <v/>
      </c>
      <c r="AF29" s="1" t="str">
        <f t="shared" si="16"/>
        <v/>
      </c>
      <c r="AG29" s="1" t="str">
        <f t="shared" si="17"/>
        <v/>
      </c>
      <c r="AH29" s="1" t="str">
        <f t="shared" si="18"/>
        <v/>
      </c>
      <c r="AI29" s="1" t="str">
        <f t="shared" si="19"/>
        <v/>
      </c>
      <c r="AJ29" s="1" t="str">
        <f t="shared" si="20"/>
        <v/>
      </c>
      <c r="AK29" s="1">
        <f t="shared" si="43"/>
        <v>0</v>
      </c>
      <c r="AL29" s="1">
        <f t="shared" si="43"/>
        <v>0</v>
      </c>
      <c r="AM29" s="1" t="str">
        <f t="shared" si="5"/>
        <v/>
      </c>
      <c r="AN29" s="1">
        <f t="shared" si="21"/>
        <v>0</v>
      </c>
      <c r="AO29" s="1" t="str">
        <f t="shared" si="55"/>
        <v/>
      </c>
      <c r="AP29" s="1" t="str">
        <f t="shared" si="22"/>
        <v>N</v>
      </c>
      <c r="AQ29" s="1" t="str">
        <f t="shared" si="23"/>
        <v>N</v>
      </c>
      <c r="AR29" s="1" t="str">
        <f t="shared" si="24"/>
        <v>N</v>
      </c>
      <c r="AS29" s="1" t="str">
        <f t="shared" si="25"/>
        <v/>
      </c>
      <c r="AT29" s="15" t="str">
        <f t="shared" si="26"/>
        <v/>
      </c>
      <c r="AU29" s="1" t="str">
        <f t="shared" si="27"/>
        <v/>
      </c>
      <c r="AV29" s="1" t="str">
        <f t="shared" si="28"/>
        <v/>
      </c>
      <c r="AW29" s="1" t="str">
        <f t="shared" si="29"/>
        <v/>
      </c>
      <c r="AX29" s="1" t="str">
        <f t="shared" si="30"/>
        <v/>
      </c>
      <c r="AY29" s="1" t="str">
        <f t="shared" si="31"/>
        <v/>
      </c>
      <c r="AZ29" s="1" t="str">
        <f>IF('Hedging Dashboard'!AH29="P",IF(AZ28="",1,AZ28+1),"")</f>
        <v/>
      </c>
      <c r="BA29" s="1" t="str">
        <f>IF('Hedging Dashboard'!AH29="B",IF(BA28="",1,BA28+1),"")</f>
        <v/>
      </c>
      <c r="BB29" s="1" t="str">
        <f t="shared" si="56"/>
        <v>00000</v>
      </c>
      <c r="BC29" s="1" t="str">
        <f t="shared" si="56"/>
        <v>00000</v>
      </c>
      <c r="BD29" s="1" t="str">
        <f t="shared" si="44"/>
        <v>000000</v>
      </c>
      <c r="BE29" s="1" t="str">
        <f t="shared" si="44"/>
        <v>000000</v>
      </c>
      <c r="BF29" s="1" t="str">
        <f t="shared" si="45"/>
        <v>B</v>
      </c>
      <c r="BG29" s="1" t="str">
        <f t="shared" si="33"/>
        <v/>
      </c>
      <c r="BH29" s="1">
        <f t="shared" si="46"/>
        <v>0</v>
      </c>
      <c r="BI29" s="1" t="str">
        <f t="shared" si="34"/>
        <v/>
      </c>
      <c r="BJ29" s="1">
        <f t="shared" si="47"/>
        <v>0</v>
      </c>
      <c r="BK29" s="1" t="str">
        <f t="shared" si="35"/>
        <v/>
      </c>
      <c r="BL29" s="1">
        <f t="shared" si="48"/>
        <v>0</v>
      </c>
      <c r="BM29" s="1" t="str">
        <f t="shared" si="49"/>
        <v>0</v>
      </c>
      <c r="BN29" s="1" t="str">
        <f t="shared" si="50"/>
        <v>0</v>
      </c>
      <c r="BO29" s="1" t="str">
        <f t="shared" si="51"/>
        <v>0</v>
      </c>
      <c r="BR29" s="1">
        <f>General!A27</f>
        <v>0</v>
      </c>
      <c r="BS29" s="1">
        <f>General!B27</f>
        <v>0</v>
      </c>
      <c r="BT29" s="1" t="str">
        <f>General!C27</f>
        <v/>
      </c>
      <c r="BU29" s="1">
        <f>General!D27</f>
        <v>0</v>
      </c>
      <c r="BW29" s="1" t="str">
        <f>General!F27</f>
        <v>WWLL</v>
      </c>
      <c r="BX29" s="1">
        <f>General!G27</f>
        <v>-3</v>
      </c>
    </row>
    <row r="30" spans="1:76" ht="15.75" thickBot="1">
      <c r="A30" s="1">
        <v>21</v>
      </c>
      <c r="B30" s="12" t="str">
        <f t="shared" si="11"/>
        <v/>
      </c>
      <c r="C30" s="92" t="str">
        <f t="shared" si="1"/>
        <v/>
      </c>
      <c r="D30" s="13" t="str">
        <f t="shared" si="36"/>
        <v/>
      </c>
      <c r="E30" s="45" t="str">
        <f t="shared" si="36"/>
        <v/>
      </c>
      <c r="F30" s="14" t="str">
        <f t="shared" si="12"/>
        <v/>
      </c>
      <c r="H30" s="95" t="str">
        <f t="shared" si="2"/>
        <v/>
      </c>
      <c r="I30" s="13" t="str">
        <f t="shared" si="37"/>
        <v/>
      </c>
      <c r="J30" s="45" t="str">
        <f t="shared" si="37"/>
        <v/>
      </c>
      <c r="K30" s="14" t="str">
        <f t="shared" si="38"/>
        <v/>
      </c>
      <c r="L30" s="54"/>
      <c r="M30" s="16" t="str">
        <f>IF('Hedging Dashboard'!AH30="","",'Hedging Dashboard'!AH30)</f>
        <v/>
      </c>
      <c r="O30" s="12" t="str">
        <f t="shared" si="3"/>
        <v/>
      </c>
      <c r="P30" s="13" t="str">
        <f t="shared" si="39"/>
        <v/>
      </c>
      <c r="Q30" s="45" t="str">
        <f t="shared" si="39"/>
        <v/>
      </c>
      <c r="R30" s="87" t="str">
        <f t="shared" si="40"/>
        <v/>
      </c>
      <c r="S30" s="87" t="str">
        <f t="shared" si="41"/>
        <v/>
      </c>
      <c r="T30" s="98" t="str">
        <f t="shared" si="42"/>
        <v/>
      </c>
      <c r="U30" s="87" t="str">
        <f>IF(M30="","",IF(B30="NB",U29,IF(T30="",SUM($T$5:$T30)+S30,SUM($T$5:$T30))))</f>
        <v/>
      </c>
      <c r="V30" s="99" t="str">
        <f t="shared" si="0"/>
        <v/>
      </c>
      <c r="W30" s="74" t="e">
        <f t="shared" si="13"/>
        <v>#VALUE!</v>
      </c>
      <c r="X30" s="76" t="str">
        <f t="shared" si="14"/>
        <v/>
      </c>
      <c r="Y30" s="9" t="str">
        <f t="shared" si="6"/>
        <v>T</v>
      </c>
      <c r="Z30" s="4" t="str">
        <f t="shared" si="7"/>
        <v>T</v>
      </c>
      <c r="AA30" s="4" t="str">
        <f t="shared" si="8"/>
        <v>C</v>
      </c>
      <c r="AB30" s="4" t="str">
        <f t="shared" si="52"/>
        <v/>
      </c>
      <c r="AC30" s="4" t="str">
        <f t="shared" si="53"/>
        <v/>
      </c>
      <c r="AD30" s="4" t="str">
        <f t="shared" si="54"/>
        <v/>
      </c>
      <c r="AE30" s="1" t="str">
        <f t="shared" si="15"/>
        <v/>
      </c>
      <c r="AF30" s="1" t="str">
        <f t="shared" si="16"/>
        <v/>
      </c>
      <c r="AG30" s="1" t="str">
        <f t="shared" si="17"/>
        <v/>
      </c>
      <c r="AH30" s="1" t="str">
        <f t="shared" si="18"/>
        <v/>
      </c>
      <c r="AI30" s="1" t="str">
        <f t="shared" si="19"/>
        <v/>
      </c>
      <c r="AJ30" s="1" t="str">
        <f t="shared" si="20"/>
        <v/>
      </c>
      <c r="AK30" s="1">
        <f t="shared" si="43"/>
        <v>0</v>
      </c>
      <c r="AL30" s="1">
        <f t="shared" si="43"/>
        <v>0</v>
      </c>
      <c r="AM30" s="1" t="str">
        <f t="shared" si="5"/>
        <v/>
      </c>
      <c r="AN30" s="1">
        <f t="shared" si="21"/>
        <v>0</v>
      </c>
      <c r="AO30" s="1" t="str">
        <f t="shared" si="55"/>
        <v/>
      </c>
      <c r="AP30" s="1" t="str">
        <f t="shared" si="22"/>
        <v>N</v>
      </c>
      <c r="AQ30" s="1" t="str">
        <f t="shared" si="23"/>
        <v>N</v>
      </c>
      <c r="AR30" s="1" t="str">
        <f t="shared" si="24"/>
        <v>N</v>
      </c>
      <c r="AS30" s="1" t="str">
        <f t="shared" si="25"/>
        <v/>
      </c>
      <c r="AT30" s="15" t="str">
        <f t="shared" si="26"/>
        <v/>
      </c>
      <c r="AU30" s="1" t="str">
        <f t="shared" si="27"/>
        <v/>
      </c>
      <c r="AV30" s="1" t="str">
        <f t="shared" si="28"/>
        <v/>
      </c>
      <c r="AW30" s="1" t="str">
        <f t="shared" si="29"/>
        <v/>
      </c>
      <c r="AX30" s="1" t="str">
        <f t="shared" si="30"/>
        <v/>
      </c>
      <c r="AY30" s="1" t="str">
        <f t="shared" si="31"/>
        <v/>
      </c>
      <c r="AZ30" s="1" t="str">
        <f>IF('Hedging Dashboard'!AH30="P",IF(AZ29="",1,AZ29+1),"")</f>
        <v/>
      </c>
      <c r="BA30" s="1" t="str">
        <f>IF('Hedging Dashboard'!AH30="B",IF(BA29="",1,BA29+1),"")</f>
        <v/>
      </c>
      <c r="BB30" s="1" t="str">
        <f t="shared" si="56"/>
        <v>00000</v>
      </c>
      <c r="BC30" s="1" t="str">
        <f t="shared" si="56"/>
        <v>00000</v>
      </c>
      <c r="BD30" s="1" t="str">
        <f t="shared" si="44"/>
        <v>000000</v>
      </c>
      <c r="BE30" s="1" t="str">
        <f t="shared" si="44"/>
        <v>000000</v>
      </c>
      <c r="BF30" s="1" t="str">
        <f t="shared" si="45"/>
        <v>B</v>
      </c>
      <c r="BG30" s="1" t="str">
        <f t="shared" si="33"/>
        <v/>
      </c>
      <c r="BH30" s="1">
        <f t="shared" si="46"/>
        <v>0</v>
      </c>
      <c r="BI30" s="1" t="str">
        <f t="shared" si="34"/>
        <v/>
      </c>
      <c r="BJ30" s="1">
        <f t="shared" si="47"/>
        <v>0</v>
      </c>
      <c r="BK30" s="1" t="str">
        <f t="shared" si="35"/>
        <v/>
      </c>
      <c r="BL30" s="1">
        <f t="shared" si="48"/>
        <v>0</v>
      </c>
      <c r="BM30" s="1" t="str">
        <f t="shared" si="49"/>
        <v>0</v>
      </c>
      <c r="BN30" s="1" t="str">
        <f t="shared" si="50"/>
        <v>0</v>
      </c>
      <c r="BO30" s="1" t="str">
        <f t="shared" si="51"/>
        <v>0</v>
      </c>
      <c r="BR30" s="1">
        <f>General!A28</f>
        <v>0</v>
      </c>
      <c r="BS30" s="1">
        <f>General!B28</f>
        <v>0</v>
      </c>
      <c r="BT30" s="1" t="str">
        <f>General!C28</f>
        <v/>
      </c>
      <c r="BU30" s="1">
        <f>General!D28</f>
        <v>0</v>
      </c>
      <c r="BW30" s="1" t="str">
        <f>General!F28</f>
        <v>WWLW</v>
      </c>
      <c r="BX30" s="1">
        <f>General!G28</f>
        <v>1</v>
      </c>
    </row>
    <row r="31" spans="1:76" ht="15.75" thickBot="1">
      <c r="A31" s="1">
        <v>22</v>
      </c>
      <c r="B31" s="9" t="str">
        <f t="shared" si="11"/>
        <v/>
      </c>
      <c r="C31" s="93" t="str">
        <f t="shared" si="1"/>
        <v/>
      </c>
      <c r="D31" s="88" t="str">
        <f t="shared" si="36"/>
        <v/>
      </c>
      <c r="E31" s="89" t="str">
        <f t="shared" si="36"/>
        <v/>
      </c>
      <c r="F31" s="8" t="str">
        <f t="shared" si="12"/>
        <v/>
      </c>
      <c r="H31" s="96" t="str">
        <f t="shared" si="2"/>
        <v/>
      </c>
      <c r="I31" s="88" t="str">
        <f t="shared" si="37"/>
        <v/>
      </c>
      <c r="J31" s="89" t="str">
        <f t="shared" si="37"/>
        <v/>
      </c>
      <c r="K31" s="8" t="str">
        <f t="shared" si="38"/>
        <v/>
      </c>
      <c r="L31" s="54"/>
      <c r="M31" s="17" t="str">
        <f>IF('Hedging Dashboard'!AH31="","",'Hedging Dashboard'!AH31)</f>
        <v/>
      </c>
      <c r="O31" s="9" t="str">
        <f t="shared" si="3"/>
        <v/>
      </c>
      <c r="P31" s="88" t="str">
        <f t="shared" si="39"/>
        <v/>
      </c>
      <c r="Q31" s="89" t="str">
        <f t="shared" si="39"/>
        <v/>
      </c>
      <c r="R31" s="4" t="str">
        <f t="shared" si="40"/>
        <v/>
      </c>
      <c r="S31" s="4" t="str">
        <f t="shared" si="41"/>
        <v/>
      </c>
      <c r="T31" s="112" t="str">
        <f t="shared" si="42"/>
        <v/>
      </c>
      <c r="U31" s="4" t="str">
        <f>IF(M31="","",IF(B31="NB",U30,IF(T31="",SUM($T$5:$T31)+S31,SUM($T$5:$T31))))</f>
        <v/>
      </c>
      <c r="V31" s="100" t="str">
        <f t="shared" si="0"/>
        <v/>
      </c>
      <c r="W31" s="74" t="e">
        <f t="shared" si="13"/>
        <v>#VALUE!</v>
      </c>
      <c r="X31" s="76" t="str">
        <f t="shared" si="14"/>
        <v/>
      </c>
      <c r="Y31" s="9" t="str">
        <f t="shared" si="6"/>
        <v>T</v>
      </c>
      <c r="Z31" s="4" t="str">
        <f t="shared" si="7"/>
        <v>T</v>
      </c>
      <c r="AA31" s="4" t="str">
        <f t="shared" si="8"/>
        <v>C</v>
      </c>
      <c r="AB31" s="4" t="str">
        <f t="shared" si="52"/>
        <v/>
      </c>
      <c r="AC31" s="4" t="str">
        <f t="shared" si="53"/>
        <v/>
      </c>
      <c r="AD31" s="4" t="str">
        <f t="shared" si="54"/>
        <v/>
      </c>
      <c r="AE31" s="1" t="str">
        <f t="shared" si="15"/>
        <v/>
      </c>
      <c r="AF31" s="1" t="str">
        <f t="shared" si="16"/>
        <v/>
      </c>
      <c r="AG31" s="1" t="str">
        <f t="shared" si="17"/>
        <v/>
      </c>
      <c r="AH31" s="1" t="str">
        <f t="shared" si="18"/>
        <v/>
      </c>
      <c r="AI31" s="1" t="str">
        <f t="shared" si="19"/>
        <v/>
      </c>
      <c r="AJ31" s="1" t="str">
        <f t="shared" si="20"/>
        <v/>
      </c>
      <c r="AK31" s="1">
        <f t="shared" si="43"/>
        <v>0</v>
      </c>
      <c r="AL31" s="1">
        <f t="shared" si="43"/>
        <v>0</v>
      </c>
      <c r="AM31" s="1" t="str">
        <f t="shared" si="5"/>
        <v/>
      </c>
      <c r="AN31" s="1">
        <f t="shared" si="21"/>
        <v>0</v>
      </c>
      <c r="AO31" s="1" t="str">
        <f t="shared" si="55"/>
        <v/>
      </c>
      <c r="AP31" s="1" t="str">
        <f t="shared" si="22"/>
        <v>N</v>
      </c>
      <c r="AQ31" s="1" t="str">
        <f t="shared" si="23"/>
        <v>N</v>
      </c>
      <c r="AR31" s="1" t="str">
        <f t="shared" si="24"/>
        <v>N</v>
      </c>
      <c r="AS31" s="1" t="str">
        <f t="shared" si="25"/>
        <v/>
      </c>
      <c r="AT31" s="15" t="str">
        <f t="shared" si="26"/>
        <v/>
      </c>
      <c r="AU31" s="1" t="str">
        <f t="shared" si="27"/>
        <v/>
      </c>
      <c r="AV31" s="1" t="str">
        <f t="shared" si="28"/>
        <v/>
      </c>
      <c r="AW31" s="1" t="str">
        <f t="shared" si="29"/>
        <v/>
      </c>
      <c r="AX31" s="1" t="str">
        <f t="shared" si="30"/>
        <v/>
      </c>
      <c r="AY31" s="1" t="str">
        <f t="shared" si="31"/>
        <v/>
      </c>
      <c r="AZ31" s="1" t="str">
        <f>IF('Hedging Dashboard'!AH31="P",IF(AZ30="",1,AZ30+1),"")</f>
        <v/>
      </c>
      <c r="BA31" s="1" t="str">
        <f>IF('Hedging Dashboard'!AH31="B",IF(BA30="",1,BA30+1),"")</f>
        <v/>
      </c>
      <c r="BB31" s="1" t="str">
        <f t="shared" si="56"/>
        <v>00000</v>
      </c>
      <c r="BC31" s="1" t="str">
        <f t="shared" si="56"/>
        <v>00000</v>
      </c>
      <c r="BD31" s="1" t="str">
        <f t="shared" si="44"/>
        <v>000000</v>
      </c>
      <c r="BE31" s="1" t="str">
        <f t="shared" si="44"/>
        <v>000000</v>
      </c>
      <c r="BF31" s="1" t="str">
        <f t="shared" si="45"/>
        <v>B</v>
      </c>
      <c r="BG31" s="1" t="str">
        <f t="shared" si="33"/>
        <v/>
      </c>
      <c r="BH31" s="1">
        <f t="shared" si="46"/>
        <v>0</v>
      </c>
      <c r="BI31" s="1" t="str">
        <f t="shared" si="34"/>
        <v/>
      </c>
      <c r="BJ31" s="1">
        <f t="shared" si="47"/>
        <v>0</v>
      </c>
      <c r="BK31" s="1" t="str">
        <f t="shared" si="35"/>
        <v/>
      </c>
      <c r="BL31" s="1">
        <f t="shared" si="48"/>
        <v>0</v>
      </c>
      <c r="BM31" s="1" t="str">
        <f t="shared" si="49"/>
        <v>0</v>
      </c>
      <c r="BN31" s="1" t="str">
        <f t="shared" si="50"/>
        <v>0</v>
      </c>
      <c r="BO31" s="1" t="str">
        <f t="shared" si="51"/>
        <v>0</v>
      </c>
      <c r="BR31" s="1">
        <f>General!A29</f>
        <v>0</v>
      </c>
      <c r="BS31" s="1">
        <f>General!B29</f>
        <v>0</v>
      </c>
      <c r="BT31" s="1" t="str">
        <f>General!C29</f>
        <v/>
      </c>
      <c r="BU31" s="1">
        <f>General!D29</f>
        <v>0</v>
      </c>
      <c r="BW31" s="1" t="str">
        <f>General!F29</f>
        <v>WWWL</v>
      </c>
      <c r="BX31" s="1">
        <f>General!G29</f>
        <v>-1</v>
      </c>
    </row>
    <row r="32" spans="1:76" ht="15.75" thickBot="1">
      <c r="A32" s="1">
        <v>23</v>
      </c>
      <c r="B32" s="9" t="str">
        <f t="shared" si="11"/>
        <v/>
      </c>
      <c r="C32" s="93" t="str">
        <f t="shared" si="1"/>
        <v/>
      </c>
      <c r="D32" s="88" t="str">
        <f t="shared" si="36"/>
        <v/>
      </c>
      <c r="E32" s="89" t="str">
        <f t="shared" si="36"/>
        <v/>
      </c>
      <c r="F32" s="8" t="str">
        <f t="shared" si="12"/>
        <v/>
      </c>
      <c r="H32" s="96" t="str">
        <f t="shared" si="2"/>
        <v/>
      </c>
      <c r="I32" s="88" t="str">
        <f t="shared" si="37"/>
        <v/>
      </c>
      <c r="J32" s="89" t="str">
        <f t="shared" si="37"/>
        <v/>
      </c>
      <c r="K32" s="8" t="str">
        <f t="shared" si="38"/>
        <v/>
      </c>
      <c r="L32" s="54"/>
      <c r="M32" s="17" t="str">
        <f>IF('Hedging Dashboard'!AH32="","",'Hedging Dashboard'!AH32)</f>
        <v/>
      </c>
      <c r="O32" s="9" t="str">
        <f t="shared" si="3"/>
        <v/>
      </c>
      <c r="P32" s="88" t="str">
        <f t="shared" si="39"/>
        <v/>
      </c>
      <c r="Q32" s="89" t="str">
        <f t="shared" si="39"/>
        <v/>
      </c>
      <c r="R32" s="4" t="str">
        <f t="shared" si="40"/>
        <v/>
      </c>
      <c r="S32" s="4" t="str">
        <f t="shared" si="41"/>
        <v/>
      </c>
      <c r="T32" s="112" t="str">
        <f t="shared" si="42"/>
        <v/>
      </c>
      <c r="U32" s="4" t="str">
        <f>IF(M32="","",IF(B32="NB",U31,IF(T32="",SUM($T$5:$T32)+S32,SUM($T$5:$T32))))</f>
        <v/>
      </c>
      <c r="V32" s="100" t="str">
        <f t="shared" si="0"/>
        <v/>
      </c>
      <c r="W32" s="74" t="e">
        <f t="shared" si="13"/>
        <v>#VALUE!</v>
      </c>
      <c r="X32" s="76" t="str">
        <f t="shared" si="14"/>
        <v/>
      </c>
      <c r="Y32" s="9" t="str">
        <f t="shared" si="6"/>
        <v>T</v>
      </c>
      <c r="Z32" s="4" t="str">
        <f t="shared" si="7"/>
        <v>T</v>
      </c>
      <c r="AA32" s="4" t="str">
        <f t="shared" si="8"/>
        <v>C</v>
      </c>
      <c r="AB32" s="4" t="str">
        <f t="shared" si="52"/>
        <v/>
      </c>
      <c r="AC32" s="4" t="str">
        <f t="shared" si="53"/>
        <v/>
      </c>
      <c r="AD32" s="4" t="str">
        <f t="shared" si="54"/>
        <v/>
      </c>
      <c r="AE32" s="1" t="str">
        <f t="shared" si="15"/>
        <v/>
      </c>
      <c r="AF32" s="1" t="str">
        <f t="shared" si="16"/>
        <v/>
      </c>
      <c r="AG32" s="1" t="str">
        <f t="shared" si="17"/>
        <v/>
      </c>
      <c r="AH32" s="1" t="str">
        <f t="shared" si="18"/>
        <v/>
      </c>
      <c r="AI32" s="1" t="str">
        <f t="shared" si="19"/>
        <v/>
      </c>
      <c r="AJ32" s="1" t="str">
        <f t="shared" si="20"/>
        <v/>
      </c>
      <c r="AK32" s="1">
        <f t="shared" si="43"/>
        <v>0</v>
      </c>
      <c r="AL32" s="1">
        <f t="shared" si="43"/>
        <v>0</v>
      </c>
      <c r="AM32" s="1" t="str">
        <f t="shared" si="5"/>
        <v/>
      </c>
      <c r="AN32" s="1">
        <f t="shared" si="21"/>
        <v>0</v>
      </c>
      <c r="AO32" s="1" t="str">
        <f t="shared" si="55"/>
        <v/>
      </c>
      <c r="AP32" s="1" t="str">
        <f t="shared" si="22"/>
        <v>N</v>
      </c>
      <c r="AQ32" s="1" t="str">
        <f t="shared" si="23"/>
        <v>N</v>
      </c>
      <c r="AR32" s="1" t="str">
        <f t="shared" si="24"/>
        <v>N</v>
      </c>
      <c r="AS32" s="1" t="str">
        <f t="shared" si="25"/>
        <v/>
      </c>
      <c r="AT32" s="15" t="str">
        <f t="shared" si="26"/>
        <v/>
      </c>
      <c r="AU32" s="1" t="str">
        <f t="shared" si="27"/>
        <v/>
      </c>
      <c r="AV32" s="1" t="str">
        <f t="shared" si="28"/>
        <v/>
      </c>
      <c r="AW32" s="1" t="str">
        <f t="shared" si="29"/>
        <v/>
      </c>
      <c r="AX32" s="1" t="str">
        <f t="shared" si="30"/>
        <v/>
      </c>
      <c r="AY32" s="1" t="str">
        <f t="shared" si="31"/>
        <v/>
      </c>
      <c r="AZ32" s="1" t="str">
        <f>IF('Hedging Dashboard'!AH32="P",IF(AZ31="",1,AZ31+1),"")</f>
        <v/>
      </c>
      <c r="BA32" s="1" t="str">
        <f>IF('Hedging Dashboard'!AH32="B",IF(BA31="",1,BA31+1),"")</f>
        <v/>
      </c>
      <c r="BB32" s="1" t="str">
        <f t="shared" si="56"/>
        <v>00000</v>
      </c>
      <c r="BC32" s="1" t="str">
        <f t="shared" si="56"/>
        <v>00000</v>
      </c>
      <c r="BD32" s="1" t="str">
        <f t="shared" si="44"/>
        <v>000000</v>
      </c>
      <c r="BE32" s="1" t="str">
        <f t="shared" si="44"/>
        <v>000000</v>
      </c>
      <c r="BF32" s="1" t="str">
        <f t="shared" si="45"/>
        <v>B</v>
      </c>
      <c r="BG32" s="1" t="str">
        <f t="shared" si="33"/>
        <v/>
      </c>
      <c r="BH32" s="1">
        <f t="shared" si="46"/>
        <v>0</v>
      </c>
      <c r="BI32" s="1" t="str">
        <f t="shared" si="34"/>
        <v/>
      </c>
      <c r="BJ32" s="1">
        <f t="shared" si="47"/>
        <v>0</v>
      </c>
      <c r="BK32" s="1" t="str">
        <f t="shared" si="35"/>
        <v/>
      </c>
      <c r="BL32" s="1">
        <f t="shared" si="48"/>
        <v>0</v>
      </c>
      <c r="BM32" s="1" t="str">
        <f t="shared" si="49"/>
        <v>0</v>
      </c>
      <c r="BN32" s="1" t="str">
        <f t="shared" si="50"/>
        <v>0</v>
      </c>
      <c r="BO32" s="1" t="str">
        <f t="shared" si="51"/>
        <v>0</v>
      </c>
      <c r="BR32" s="1">
        <f>General!A30</f>
        <v>0</v>
      </c>
      <c r="BS32" s="1">
        <f>General!B30</f>
        <v>0</v>
      </c>
      <c r="BT32" s="1" t="str">
        <f>General!C30</f>
        <v/>
      </c>
      <c r="BU32" s="1">
        <f>General!D30</f>
        <v>0</v>
      </c>
      <c r="BW32" s="1" t="str">
        <f>General!F30</f>
        <v>WWWW</v>
      </c>
      <c r="BX32" s="1">
        <f>General!G30</f>
        <v>6</v>
      </c>
    </row>
    <row r="33" spans="1:76" ht="15.75" thickBot="1">
      <c r="A33" s="1">
        <v>24</v>
      </c>
      <c r="B33" s="9" t="str">
        <f t="shared" si="11"/>
        <v/>
      </c>
      <c r="C33" s="93" t="str">
        <f t="shared" si="1"/>
        <v/>
      </c>
      <c r="D33" s="88" t="str">
        <f t="shared" si="36"/>
        <v/>
      </c>
      <c r="E33" s="89" t="str">
        <f t="shared" si="36"/>
        <v/>
      </c>
      <c r="F33" s="8" t="str">
        <f t="shared" si="12"/>
        <v/>
      </c>
      <c r="H33" s="96" t="str">
        <f t="shared" si="2"/>
        <v/>
      </c>
      <c r="I33" s="88" t="str">
        <f t="shared" si="37"/>
        <v/>
      </c>
      <c r="J33" s="89" t="str">
        <f t="shared" si="37"/>
        <v/>
      </c>
      <c r="K33" s="8" t="str">
        <f t="shared" si="38"/>
        <v/>
      </c>
      <c r="L33" s="54"/>
      <c r="M33" s="17" t="str">
        <f>IF('Hedging Dashboard'!AH33="","",'Hedging Dashboard'!AH33)</f>
        <v/>
      </c>
      <c r="O33" s="9" t="str">
        <f t="shared" si="3"/>
        <v/>
      </c>
      <c r="P33" s="88" t="str">
        <f t="shared" si="39"/>
        <v/>
      </c>
      <c r="Q33" s="89" t="str">
        <f t="shared" si="39"/>
        <v/>
      </c>
      <c r="R33" s="4" t="str">
        <f t="shared" si="40"/>
        <v/>
      </c>
      <c r="S33" s="4" t="str">
        <f t="shared" si="41"/>
        <v/>
      </c>
      <c r="T33" s="112" t="str">
        <f t="shared" si="42"/>
        <v/>
      </c>
      <c r="U33" s="4" t="str">
        <f>IF(M33="","",IF(B33="NB",U32,IF(T33="",SUM($T$5:$T33)+S33,SUM($T$5:$T33))))</f>
        <v/>
      </c>
      <c r="V33" s="100" t="str">
        <f t="shared" si="0"/>
        <v/>
      </c>
      <c r="W33" s="74" t="e">
        <f t="shared" si="13"/>
        <v>#VALUE!</v>
      </c>
      <c r="X33" s="76" t="str">
        <f t="shared" si="14"/>
        <v/>
      </c>
      <c r="Y33" s="9" t="str">
        <f t="shared" si="6"/>
        <v>T</v>
      </c>
      <c r="Z33" s="4" t="str">
        <f t="shared" si="7"/>
        <v>T</v>
      </c>
      <c r="AA33" s="4" t="str">
        <f t="shared" si="8"/>
        <v>C</v>
      </c>
      <c r="AB33" s="4" t="str">
        <f t="shared" si="52"/>
        <v/>
      </c>
      <c r="AC33" s="4" t="str">
        <f t="shared" si="53"/>
        <v/>
      </c>
      <c r="AD33" s="4" t="str">
        <f t="shared" si="54"/>
        <v/>
      </c>
      <c r="AE33" s="1" t="str">
        <f t="shared" si="15"/>
        <v/>
      </c>
      <c r="AF33" s="1" t="str">
        <f t="shared" si="16"/>
        <v/>
      </c>
      <c r="AG33" s="1" t="str">
        <f t="shared" si="17"/>
        <v/>
      </c>
      <c r="AH33" s="1" t="str">
        <f t="shared" si="18"/>
        <v/>
      </c>
      <c r="AI33" s="1" t="str">
        <f t="shared" si="19"/>
        <v/>
      </c>
      <c r="AJ33" s="1" t="str">
        <f t="shared" si="20"/>
        <v/>
      </c>
      <c r="AK33" s="1">
        <f t="shared" si="43"/>
        <v>0</v>
      </c>
      <c r="AL33" s="1">
        <f t="shared" si="43"/>
        <v>0</v>
      </c>
      <c r="AM33" s="1" t="str">
        <f t="shared" si="5"/>
        <v/>
      </c>
      <c r="AN33" s="1">
        <f t="shared" si="21"/>
        <v>0</v>
      </c>
      <c r="AO33" s="1" t="str">
        <f t="shared" si="55"/>
        <v/>
      </c>
      <c r="AP33" s="1" t="str">
        <f t="shared" si="22"/>
        <v>N</v>
      </c>
      <c r="AQ33" s="1" t="str">
        <f t="shared" si="23"/>
        <v>N</v>
      </c>
      <c r="AR33" s="1" t="str">
        <f t="shared" si="24"/>
        <v>N</v>
      </c>
      <c r="AS33" s="1" t="str">
        <f t="shared" si="25"/>
        <v/>
      </c>
      <c r="AT33" s="15" t="str">
        <f t="shared" si="26"/>
        <v/>
      </c>
      <c r="AU33" s="1" t="str">
        <f t="shared" si="27"/>
        <v/>
      </c>
      <c r="AV33" s="1" t="str">
        <f t="shared" si="28"/>
        <v/>
      </c>
      <c r="AW33" s="1" t="str">
        <f t="shared" si="29"/>
        <v/>
      </c>
      <c r="AX33" s="1" t="str">
        <f t="shared" si="30"/>
        <v/>
      </c>
      <c r="AY33" s="1" t="str">
        <f t="shared" si="31"/>
        <v/>
      </c>
      <c r="AZ33" s="1" t="str">
        <f>IF('Hedging Dashboard'!AH33="P",IF(AZ32="",1,AZ32+1),"")</f>
        <v/>
      </c>
      <c r="BA33" s="1" t="str">
        <f>IF('Hedging Dashboard'!AH33="B",IF(BA32="",1,BA32+1),"")</f>
        <v/>
      </c>
      <c r="BB33" s="1" t="str">
        <f t="shared" si="56"/>
        <v>00000</v>
      </c>
      <c r="BC33" s="1" t="str">
        <f t="shared" si="56"/>
        <v>00000</v>
      </c>
      <c r="BD33" s="1" t="str">
        <f t="shared" si="44"/>
        <v>000000</v>
      </c>
      <c r="BE33" s="1" t="str">
        <f t="shared" si="44"/>
        <v>000000</v>
      </c>
      <c r="BF33" s="1" t="str">
        <f t="shared" si="45"/>
        <v>B</v>
      </c>
      <c r="BG33" s="1" t="str">
        <f t="shared" si="33"/>
        <v/>
      </c>
      <c r="BH33" s="1">
        <f t="shared" si="46"/>
        <v>0</v>
      </c>
      <c r="BI33" s="1" t="str">
        <f t="shared" si="34"/>
        <v/>
      </c>
      <c r="BJ33" s="1">
        <f t="shared" si="47"/>
        <v>0</v>
      </c>
      <c r="BK33" s="1" t="str">
        <f t="shared" si="35"/>
        <v/>
      </c>
      <c r="BL33" s="1">
        <f t="shared" si="48"/>
        <v>0</v>
      </c>
      <c r="BM33" s="1" t="str">
        <f t="shared" si="49"/>
        <v>0</v>
      </c>
      <c r="BN33" s="1" t="str">
        <f t="shared" si="50"/>
        <v>0</v>
      </c>
      <c r="BO33" s="1" t="str">
        <f t="shared" si="51"/>
        <v>0</v>
      </c>
      <c r="BR33" s="1">
        <f>General!A31</f>
        <v>0</v>
      </c>
      <c r="BS33" s="1">
        <f>General!B31</f>
        <v>0</v>
      </c>
      <c r="BT33" s="1" t="str">
        <f>General!C31</f>
        <v/>
      </c>
      <c r="BU33" s="1">
        <f>General!D31</f>
        <v>0</v>
      </c>
      <c r="BW33" s="1" t="str">
        <f>General!F31</f>
        <v>LLLLL</v>
      </c>
      <c r="BX33" s="1">
        <f>General!G31</f>
        <v>-6</v>
      </c>
    </row>
    <row r="34" spans="1:76" ht="15.75" thickBot="1">
      <c r="A34" s="1">
        <v>25</v>
      </c>
      <c r="B34" s="77" t="str">
        <f t="shared" si="11"/>
        <v/>
      </c>
      <c r="C34" s="94" t="str">
        <f t="shared" si="1"/>
        <v/>
      </c>
      <c r="D34" s="90" t="str">
        <f t="shared" si="36"/>
        <v/>
      </c>
      <c r="E34" s="91" t="str">
        <f t="shared" si="36"/>
        <v/>
      </c>
      <c r="F34" s="10" t="str">
        <f t="shared" si="12"/>
        <v/>
      </c>
      <c r="H34" s="97" t="str">
        <f t="shared" si="2"/>
        <v/>
      </c>
      <c r="I34" s="90" t="str">
        <f t="shared" si="37"/>
        <v/>
      </c>
      <c r="J34" s="91" t="str">
        <f t="shared" si="37"/>
        <v/>
      </c>
      <c r="K34" s="10" t="str">
        <f t="shared" si="38"/>
        <v/>
      </c>
      <c r="L34" s="54"/>
      <c r="M34" s="18" t="str">
        <f>IF('Hedging Dashboard'!AH34="","",'Hedging Dashboard'!AH34)</f>
        <v/>
      </c>
      <c r="O34" s="77" t="str">
        <f t="shared" si="3"/>
        <v/>
      </c>
      <c r="P34" s="90" t="str">
        <f t="shared" si="39"/>
        <v/>
      </c>
      <c r="Q34" s="91" t="str">
        <f t="shared" si="39"/>
        <v/>
      </c>
      <c r="R34" s="5" t="str">
        <f t="shared" si="40"/>
        <v/>
      </c>
      <c r="S34" s="5" t="str">
        <f t="shared" si="41"/>
        <v/>
      </c>
      <c r="T34" s="113" t="str">
        <f t="shared" si="42"/>
        <v/>
      </c>
      <c r="U34" s="5" t="str">
        <f>IF(M34="","",IF(B34="NB",U33,IF(T34="",SUM($T$5:$T34)+S34,SUM($T$5:$T34))))</f>
        <v/>
      </c>
      <c r="V34" s="101" t="str">
        <f t="shared" si="0"/>
        <v/>
      </c>
      <c r="W34" s="74" t="e">
        <f t="shared" si="13"/>
        <v>#VALUE!</v>
      </c>
      <c r="X34" s="76" t="str">
        <f t="shared" si="14"/>
        <v/>
      </c>
      <c r="Y34" s="9" t="str">
        <f t="shared" si="6"/>
        <v>T</v>
      </c>
      <c r="Z34" s="4" t="str">
        <f t="shared" si="7"/>
        <v>T</v>
      </c>
      <c r="AA34" s="4" t="str">
        <f t="shared" si="8"/>
        <v>C</v>
      </c>
      <c r="AB34" s="4" t="str">
        <f t="shared" si="52"/>
        <v/>
      </c>
      <c r="AC34" s="4" t="str">
        <f t="shared" si="53"/>
        <v/>
      </c>
      <c r="AD34" s="4" t="str">
        <f t="shared" si="54"/>
        <v/>
      </c>
      <c r="AE34" s="1" t="str">
        <f t="shared" si="15"/>
        <v/>
      </c>
      <c r="AF34" s="1" t="str">
        <f t="shared" si="16"/>
        <v/>
      </c>
      <c r="AG34" s="1" t="str">
        <f t="shared" si="17"/>
        <v/>
      </c>
      <c r="AH34" s="1" t="str">
        <f t="shared" si="18"/>
        <v/>
      </c>
      <c r="AI34" s="1" t="str">
        <f t="shared" si="19"/>
        <v/>
      </c>
      <c r="AJ34" s="1" t="str">
        <f t="shared" si="20"/>
        <v/>
      </c>
      <c r="AK34" s="1">
        <f t="shared" si="43"/>
        <v>0</v>
      </c>
      <c r="AL34" s="1">
        <f t="shared" si="43"/>
        <v>0</v>
      </c>
      <c r="AM34" s="1" t="str">
        <f t="shared" si="5"/>
        <v/>
      </c>
      <c r="AN34" s="1">
        <f t="shared" si="21"/>
        <v>0</v>
      </c>
      <c r="AO34" s="1" t="str">
        <f t="shared" si="55"/>
        <v/>
      </c>
      <c r="AP34" s="1" t="str">
        <f t="shared" si="22"/>
        <v>N</v>
      </c>
      <c r="AQ34" s="1" t="str">
        <f t="shared" si="23"/>
        <v>N</v>
      </c>
      <c r="AR34" s="1" t="str">
        <f t="shared" si="24"/>
        <v>N</v>
      </c>
      <c r="AS34" s="1" t="str">
        <f t="shared" si="25"/>
        <v/>
      </c>
      <c r="AT34" s="15" t="str">
        <f t="shared" si="26"/>
        <v/>
      </c>
      <c r="AU34" s="1" t="str">
        <f t="shared" si="27"/>
        <v/>
      </c>
      <c r="AV34" s="1" t="str">
        <f t="shared" si="28"/>
        <v/>
      </c>
      <c r="AW34" s="1" t="str">
        <f t="shared" si="29"/>
        <v/>
      </c>
      <c r="AX34" s="1" t="str">
        <f t="shared" si="30"/>
        <v/>
      </c>
      <c r="AY34" s="1" t="str">
        <f t="shared" si="31"/>
        <v/>
      </c>
      <c r="AZ34" s="1" t="str">
        <f>IF('Hedging Dashboard'!AH34="P",IF(AZ33="",1,AZ33+1),"")</f>
        <v/>
      </c>
      <c r="BA34" s="1" t="str">
        <f>IF('Hedging Dashboard'!AH34="B",IF(BA33="",1,BA33+1),"")</f>
        <v/>
      </c>
      <c r="BB34" s="1" t="str">
        <f t="shared" si="56"/>
        <v>00000</v>
      </c>
      <c r="BC34" s="1" t="str">
        <f t="shared" si="56"/>
        <v>00000</v>
      </c>
      <c r="BD34" s="1" t="str">
        <f t="shared" si="44"/>
        <v>000000</v>
      </c>
      <c r="BE34" s="1" t="str">
        <f t="shared" si="44"/>
        <v>000000</v>
      </c>
      <c r="BF34" s="1" t="str">
        <f t="shared" si="45"/>
        <v>B</v>
      </c>
      <c r="BG34" s="1" t="str">
        <f t="shared" si="33"/>
        <v/>
      </c>
      <c r="BH34" s="1">
        <f t="shared" si="46"/>
        <v>0</v>
      </c>
      <c r="BI34" s="1" t="str">
        <f t="shared" si="34"/>
        <v/>
      </c>
      <c r="BJ34" s="1">
        <f t="shared" si="47"/>
        <v>0</v>
      </c>
      <c r="BK34" s="1" t="str">
        <f t="shared" si="35"/>
        <v/>
      </c>
      <c r="BL34" s="1">
        <f t="shared" si="48"/>
        <v>0</v>
      </c>
      <c r="BM34" s="1" t="str">
        <f t="shared" si="49"/>
        <v>0</v>
      </c>
      <c r="BN34" s="1" t="str">
        <f t="shared" si="50"/>
        <v>0</v>
      </c>
      <c r="BO34" s="1" t="str">
        <f t="shared" si="51"/>
        <v>0</v>
      </c>
      <c r="BR34" s="1">
        <f>General!A32</f>
        <v>0</v>
      </c>
      <c r="BS34" s="1">
        <f>General!B32</f>
        <v>0</v>
      </c>
      <c r="BT34" s="1" t="str">
        <f>General!C32</f>
        <v/>
      </c>
      <c r="BU34" s="1">
        <f>General!D32</f>
        <v>0</v>
      </c>
      <c r="BW34" s="1" t="str">
        <f>General!F32</f>
        <v>LLLLW</v>
      </c>
      <c r="BX34" s="1">
        <f>General!G32</f>
        <v>1</v>
      </c>
    </row>
    <row r="35" spans="1:76" ht="15.75" thickBot="1">
      <c r="A35" s="1">
        <v>26</v>
      </c>
      <c r="B35" s="12" t="str">
        <f t="shared" si="11"/>
        <v/>
      </c>
      <c r="C35" s="92" t="str">
        <f t="shared" si="1"/>
        <v/>
      </c>
      <c r="D35" s="13" t="str">
        <f t="shared" si="36"/>
        <v/>
      </c>
      <c r="E35" s="45" t="str">
        <f t="shared" si="36"/>
        <v/>
      </c>
      <c r="F35" s="14" t="str">
        <f t="shared" si="12"/>
        <v/>
      </c>
      <c r="H35" s="95" t="str">
        <f t="shared" si="2"/>
        <v/>
      </c>
      <c r="I35" s="13" t="str">
        <f t="shared" si="37"/>
        <v/>
      </c>
      <c r="J35" s="45" t="str">
        <f t="shared" si="37"/>
        <v/>
      </c>
      <c r="K35" s="14" t="str">
        <f t="shared" si="38"/>
        <v/>
      </c>
      <c r="L35" s="54"/>
      <c r="M35" s="16" t="str">
        <f>IF('Hedging Dashboard'!AH35="","",'Hedging Dashboard'!AH35)</f>
        <v/>
      </c>
      <c r="O35" s="12" t="str">
        <f t="shared" si="3"/>
        <v/>
      </c>
      <c r="P35" s="13" t="str">
        <f t="shared" si="39"/>
        <v/>
      </c>
      <c r="Q35" s="45" t="str">
        <f t="shared" si="39"/>
        <v/>
      </c>
      <c r="R35" s="87" t="str">
        <f t="shared" si="40"/>
        <v/>
      </c>
      <c r="S35" s="87" t="str">
        <f t="shared" si="41"/>
        <v/>
      </c>
      <c r="T35" s="98" t="str">
        <f t="shared" si="42"/>
        <v/>
      </c>
      <c r="U35" s="87" t="str">
        <f>IF(M35="","",IF(B35="NB",U34,IF(T35="",SUM($T$5:$T35)+S35,SUM($T$5:$T35))))</f>
        <v/>
      </c>
      <c r="V35" s="99" t="str">
        <f t="shared" si="0"/>
        <v/>
      </c>
      <c r="W35" s="74" t="e">
        <f t="shared" si="13"/>
        <v>#VALUE!</v>
      </c>
      <c r="X35" s="76" t="str">
        <f t="shared" si="14"/>
        <v/>
      </c>
      <c r="Y35" s="9" t="str">
        <f t="shared" si="6"/>
        <v>T</v>
      </c>
      <c r="Z35" s="4" t="str">
        <f t="shared" si="7"/>
        <v>T</v>
      </c>
      <c r="AA35" s="4" t="str">
        <f t="shared" si="8"/>
        <v>C</v>
      </c>
      <c r="AB35" s="4" t="str">
        <f t="shared" si="52"/>
        <v/>
      </c>
      <c r="AC35" s="4" t="str">
        <f t="shared" si="53"/>
        <v/>
      </c>
      <c r="AD35" s="4" t="str">
        <f t="shared" si="54"/>
        <v/>
      </c>
      <c r="AE35" s="1" t="str">
        <f t="shared" si="15"/>
        <v/>
      </c>
      <c r="AF35" s="1" t="str">
        <f t="shared" si="16"/>
        <v/>
      </c>
      <c r="AG35" s="1" t="str">
        <f t="shared" si="17"/>
        <v/>
      </c>
      <c r="AH35" s="1" t="str">
        <f t="shared" si="18"/>
        <v/>
      </c>
      <c r="AI35" s="1" t="str">
        <f t="shared" si="19"/>
        <v/>
      </c>
      <c r="AJ35" s="1" t="str">
        <f t="shared" si="20"/>
        <v/>
      </c>
      <c r="AK35" s="1">
        <f t="shared" si="43"/>
        <v>0</v>
      </c>
      <c r="AL35" s="1">
        <f t="shared" si="43"/>
        <v>0</v>
      </c>
      <c r="AM35" s="1" t="str">
        <f t="shared" si="5"/>
        <v/>
      </c>
      <c r="AN35" s="1">
        <f t="shared" si="21"/>
        <v>0</v>
      </c>
      <c r="AO35" s="1" t="str">
        <f t="shared" si="55"/>
        <v/>
      </c>
      <c r="AP35" s="1" t="str">
        <f t="shared" si="22"/>
        <v>N</v>
      </c>
      <c r="AQ35" s="1" t="str">
        <f t="shared" si="23"/>
        <v>N</v>
      </c>
      <c r="AR35" s="1" t="str">
        <f t="shared" si="24"/>
        <v>N</v>
      </c>
      <c r="AS35" s="1" t="str">
        <f t="shared" si="25"/>
        <v/>
      </c>
      <c r="AT35" s="15" t="str">
        <f t="shared" si="26"/>
        <v/>
      </c>
      <c r="AU35" s="1" t="str">
        <f t="shared" si="27"/>
        <v/>
      </c>
      <c r="AV35" s="1" t="str">
        <f t="shared" si="28"/>
        <v/>
      </c>
      <c r="AW35" s="1" t="str">
        <f t="shared" si="29"/>
        <v/>
      </c>
      <c r="AX35" s="1" t="str">
        <f t="shared" si="30"/>
        <v/>
      </c>
      <c r="AY35" s="1" t="str">
        <f t="shared" si="31"/>
        <v/>
      </c>
      <c r="AZ35" s="1" t="str">
        <f>IF('Hedging Dashboard'!AH35="P",IF(AZ34="",1,AZ34+1),"")</f>
        <v/>
      </c>
      <c r="BA35" s="1" t="str">
        <f>IF('Hedging Dashboard'!AH35="B",IF(BA34="",1,BA34+1),"")</f>
        <v/>
      </c>
      <c r="BB35" s="1" t="str">
        <f t="shared" si="56"/>
        <v>00000</v>
      </c>
      <c r="BC35" s="1" t="str">
        <f t="shared" si="56"/>
        <v>00000</v>
      </c>
      <c r="BD35" s="1" t="str">
        <f t="shared" si="44"/>
        <v>000000</v>
      </c>
      <c r="BE35" s="1" t="str">
        <f t="shared" si="44"/>
        <v>000000</v>
      </c>
      <c r="BF35" s="1" t="str">
        <f t="shared" si="45"/>
        <v>B</v>
      </c>
      <c r="BG35" s="1" t="str">
        <f t="shared" si="33"/>
        <v/>
      </c>
      <c r="BH35" s="1">
        <f t="shared" si="46"/>
        <v>0</v>
      </c>
      <c r="BI35" s="1" t="str">
        <f t="shared" si="34"/>
        <v/>
      </c>
      <c r="BJ35" s="1">
        <f t="shared" si="47"/>
        <v>0</v>
      </c>
      <c r="BK35" s="1" t="str">
        <f t="shared" si="35"/>
        <v/>
      </c>
      <c r="BL35" s="1">
        <f t="shared" si="48"/>
        <v>0</v>
      </c>
      <c r="BM35" s="1" t="str">
        <f t="shared" si="49"/>
        <v>0</v>
      </c>
      <c r="BN35" s="1" t="str">
        <f t="shared" si="50"/>
        <v>0</v>
      </c>
      <c r="BO35" s="1" t="str">
        <f t="shared" si="51"/>
        <v>0</v>
      </c>
      <c r="BR35" s="1">
        <f>General!A33</f>
        <v>0</v>
      </c>
      <c r="BS35" s="1">
        <f>General!B33</f>
        <v>0</v>
      </c>
      <c r="BT35" s="1" t="str">
        <f>General!C33</f>
        <v/>
      </c>
      <c r="BU35" s="1">
        <f>General!D33</f>
        <v>0</v>
      </c>
      <c r="BW35" s="1" t="str">
        <f>General!F33</f>
        <v>LLLWL</v>
      </c>
      <c r="BX35" s="1">
        <f>General!G33</f>
        <v>-1</v>
      </c>
    </row>
    <row r="36" spans="1:76" ht="15.75" thickBot="1">
      <c r="A36" s="1">
        <v>27</v>
      </c>
      <c r="B36" s="9" t="str">
        <f t="shared" si="11"/>
        <v/>
      </c>
      <c r="C36" s="93" t="str">
        <f t="shared" si="1"/>
        <v/>
      </c>
      <c r="D36" s="88" t="str">
        <f t="shared" si="36"/>
        <v/>
      </c>
      <c r="E36" s="89" t="str">
        <f t="shared" si="36"/>
        <v/>
      </c>
      <c r="F36" s="8" t="str">
        <f t="shared" si="12"/>
        <v/>
      </c>
      <c r="H36" s="96" t="str">
        <f t="shared" si="2"/>
        <v/>
      </c>
      <c r="I36" s="88" t="str">
        <f t="shared" si="37"/>
        <v/>
      </c>
      <c r="J36" s="89" t="str">
        <f t="shared" si="37"/>
        <v/>
      </c>
      <c r="K36" s="8" t="str">
        <f t="shared" si="38"/>
        <v/>
      </c>
      <c r="L36" s="54"/>
      <c r="M36" s="17" t="str">
        <f>IF('Hedging Dashboard'!AH36="","",'Hedging Dashboard'!AH36)</f>
        <v/>
      </c>
      <c r="O36" s="9" t="str">
        <f t="shared" si="3"/>
        <v/>
      </c>
      <c r="P36" s="88" t="str">
        <f t="shared" si="39"/>
        <v/>
      </c>
      <c r="Q36" s="89" t="str">
        <f t="shared" si="39"/>
        <v/>
      </c>
      <c r="R36" s="4" t="str">
        <f t="shared" si="40"/>
        <v/>
      </c>
      <c r="S36" s="4" t="str">
        <f t="shared" si="41"/>
        <v/>
      </c>
      <c r="T36" s="112" t="str">
        <f t="shared" si="42"/>
        <v/>
      </c>
      <c r="U36" s="4" t="str">
        <f>IF(M36="","",IF(B36="NB",U35,IF(T36="",SUM($T$5:$T36)+S36,SUM($T$5:$T36))))</f>
        <v/>
      </c>
      <c r="V36" s="100" t="str">
        <f t="shared" si="0"/>
        <v/>
      </c>
      <c r="W36" s="74" t="e">
        <f t="shared" si="13"/>
        <v>#VALUE!</v>
      </c>
      <c r="X36" s="76" t="str">
        <f t="shared" si="14"/>
        <v/>
      </c>
      <c r="Y36" s="9" t="str">
        <f t="shared" si="6"/>
        <v>T</v>
      </c>
      <c r="Z36" s="4" t="str">
        <f t="shared" si="7"/>
        <v>T</v>
      </c>
      <c r="AA36" s="4" t="str">
        <f t="shared" si="8"/>
        <v>C</v>
      </c>
      <c r="AB36" s="4" t="str">
        <f t="shared" si="52"/>
        <v/>
      </c>
      <c r="AC36" s="4" t="str">
        <f t="shared" si="53"/>
        <v/>
      </c>
      <c r="AD36" s="4" t="str">
        <f t="shared" si="54"/>
        <v/>
      </c>
      <c r="AE36" s="1" t="str">
        <f t="shared" si="15"/>
        <v/>
      </c>
      <c r="AF36" s="1" t="str">
        <f t="shared" si="16"/>
        <v/>
      </c>
      <c r="AG36" s="1" t="str">
        <f t="shared" si="17"/>
        <v/>
      </c>
      <c r="AH36" s="1" t="str">
        <f t="shared" si="18"/>
        <v/>
      </c>
      <c r="AI36" s="1" t="str">
        <f t="shared" si="19"/>
        <v/>
      </c>
      <c r="AJ36" s="1" t="str">
        <f t="shared" si="20"/>
        <v/>
      </c>
      <c r="AK36" s="1">
        <f t="shared" si="43"/>
        <v>0</v>
      </c>
      <c r="AL36" s="1">
        <f t="shared" si="43"/>
        <v>0</v>
      </c>
      <c r="AM36" s="1" t="str">
        <f t="shared" si="5"/>
        <v/>
      </c>
      <c r="AN36" s="1">
        <f t="shared" si="21"/>
        <v>0</v>
      </c>
      <c r="AO36" s="1" t="str">
        <f t="shared" si="55"/>
        <v/>
      </c>
      <c r="AP36" s="1" t="str">
        <f t="shared" si="22"/>
        <v>N</v>
      </c>
      <c r="AQ36" s="1" t="str">
        <f t="shared" si="23"/>
        <v>N</v>
      </c>
      <c r="AR36" s="1" t="str">
        <f t="shared" si="24"/>
        <v>N</v>
      </c>
      <c r="AS36" s="1" t="str">
        <f t="shared" si="25"/>
        <v/>
      </c>
      <c r="AT36" s="15" t="str">
        <f t="shared" si="26"/>
        <v/>
      </c>
      <c r="AU36" s="1" t="str">
        <f t="shared" si="27"/>
        <v/>
      </c>
      <c r="AV36" s="1" t="str">
        <f t="shared" si="28"/>
        <v/>
      </c>
      <c r="AW36" s="1" t="str">
        <f t="shared" si="29"/>
        <v/>
      </c>
      <c r="AX36" s="1" t="str">
        <f t="shared" si="30"/>
        <v/>
      </c>
      <c r="AY36" s="1" t="str">
        <f t="shared" si="31"/>
        <v/>
      </c>
      <c r="AZ36" s="1" t="str">
        <f>IF('Hedging Dashboard'!AH36="P",IF(AZ35="",1,AZ35+1),"")</f>
        <v/>
      </c>
      <c r="BA36" s="1" t="str">
        <f>IF('Hedging Dashboard'!AH36="B",IF(BA35="",1,BA35+1),"")</f>
        <v/>
      </c>
      <c r="BB36" s="1" t="str">
        <f t="shared" si="56"/>
        <v>00000</v>
      </c>
      <c r="BC36" s="1" t="str">
        <f t="shared" si="56"/>
        <v>00000</v>
      </c>
      <c r="BD36" s="1" t="str">
        <f t="shared" si="44"/>
        <v>000000</v>
      </c>
      <c r="BE36" s="1" t="str">
        <f t="shared" si="44"/>
        <v>000000</v>
      </c>
      <c r="BF36" s="1" t="str">
        <f t="shared" si="45"/>
        <v>B</v>
      </c>
      <c r="BG36" s="1" t="str">
        <f t="shared" si="33"/>
        <v/>
      </c>
      <c r="BH36" s="1">
        <f t="shared" si="46"/>
        <v>0</v>
      </c>
      <c r="BI36" s="1" t="str">
        <f t="shared" si="34"/>
        <v/>
      </c>
      <c r="BJ36" s="1">
        <f t="shared" si="47"/>
        <v>0</v>
      </c>
      <c r="BK36" s="1" t="str">
        <f t="shared" si="35"/>
        <v/>
      </c>
      <c r="BL36" s="1">
        <f t="shared" si="48"/>
        <v>0</v>
      </c>
      <c r="BM36" s="1" t="str">
        <f t="shared" si="49"/>
        <v>0</v>
      </c>
      <c r="BN36" s="1" t="str">
        <f t="shared" si="50"/>
        <v>0</v>
      </c>
      <c r="BO36" s="1" t="str">
        <f t="shared" si="51"/>
        <v>0</v>
      </c>
      <c r="BR36" s="1">
        <f>General!A34</f>
        <v>0</v>
      </c>
      <c r="BS36" s="1">
        <f>General!B34</f>
        <v>0</v>
      </c>
      <c r="BT36" s="1" t="str">
        <f>General!C34</f>
        <v/>
      </c>
      <c r="BU36" s="1">
        <f>General!D34</f>
        <v>0</v>
      </c>
      <c r="BW36" s="1" t="str">
        <f>General!F34</f>
        <v>LLLWW</v>
      </c>
      <c r="BX36" s="1">
        <f>General!G34</f>
        <v>3</v>
      </c>
    </row>
    <row r="37" spans="1:76" ht="15.75" thickBot="1">
      <c r="A37" s="1">
        <v>28</v>
      </c>
      <c r="B37" s="9" t="str">
        <f t="shared" si="11"/>
        <v/>
      </c>
      <c r="C37" s="93" t="str">
        <f t="shared" si="1"/>
        <v/>
      </c>
      <c r="D37" s="88" t="str">
        <f t="shared" si="36"/>
        <v/>
      </c>
      <c r="E37" s="89" t="str">
        <f t="shared" si="36"/>
        <v/>
      </c>
      <c r="F37" s="8" t="str">
        <f t="shared" si="12"/>
        <v/>
      </c>
      <c r="H37" s="96" t="str">
        <f t="shared" si="2"/>
        <v/>
      </c>
      <c r="I37" s="88" t="str">
        <f t="shared" si="37"/>
        <v/>
      </c>
      <c r="J37" s="89" t="str">
        <f t="shared" si="37"/>
        <v/>
      </c>
      <c r="K37" s="8" t="str">
        <f t="shared" si="38"/>
        <v/>
      </c>
      <c r="L37" s="54"/>
      <c r="M37" s="17" t="str">
        <f>IF('Hedging Dashboard'!AH37="","",'Hedging Dashboard'!AH37)</f>
        <v/>
      </c>
      <c r="O37" s="9" t="str">
        <f t="shared" si="3"/>
        <v/>
      </c>
      <c r="P37" s="88" t="str">
        <f t="shared" si="39"/>
        <v/>
      </c>
      <c r="Q37" s="89" t="str">
        <f t="shared" si="39"/>
        <v/>
      </c>
      <c r="R37" s="4" t="str">
        <f t="shared" si="40"/>
        <v/>
      </c>
      <c r="S37" s="4" t="str">
        <f t="shared" si="41"/>
        <v/>
      </c>
      <c r="T37" s="112" t="str">
        <f t="shared" si="42"/>
        <v/>
      </c>
      <c r="U37" s="4" t="str">
        <f>IF(M37="","",IF(B37="NB",U36,IF(T37="",SUM($T$5:$T37)+S37,SUM($T$5:$T37))))</f>
        <v/>
      </c>
      <c r="V37" s="100" t="str">
        <f t="shared" si="0"/>
        <v/>
      </c>
      <c r="W37" s="74" t="e">
        <f t="shared" si="13"/>
        <v>#VALUE!</v>
      </c>
      <c r="X37" s="76" t="str">
        <f t="shared" si="14"/>
        <v/>
      </c>
      <c r="Y37" s="9" t="str">
        <f t="shared" si="6"/>
        <v>T</v>
      </c>
      <c r="Z37" s="4" t="str">
        <f t="shared" si="7"/>
        <v>T</v>
      </c>
      <c r="AA37" s="4" t="str">
        <f t="shared" si="8"/>
        <v>C</v>
      </c>
      <c r="AB37" s="4" t="str">
        <f t="shared" si="52"/>
        <v/>
      </c>
      <c r="AC37" s="4" t="str">
        <f t="shared" si="53"/>
        <v/>
      </c>
      <c r="AD37" s="4" t="str">
        <f t="shared" si="54"/>
        <v/>
      </c>
      <c r="AE37" s="1" t="str">
        <f t="shared" si="15"/>
        <v/>
      </c>
      <c r="AF37" s="1" t="str">
        <f t="shared" si="16"/>
        <v/>
      </c>
      <c r="AG37" s="1" t="str">
        <f t="shared" si="17"/>
        <v/>
      </c>
      <c r="AH37" s="1" t="str">
        <f t="shared" si="18"/>
        <v/>
      </c>
      <c r="AI37" s="1" t="str">
        <f t="shared" si="19"/>
        <v/>
      </c>
      <c r="AJ37" s="1" t="str">
        <f t="shared" si="20"/>
        <v/>
      </c>
      <c r="AK37" s="1">
        <f t="shared" si="43"/>
        <v>0</v>
      </c>
      <c r="AL37" s="1">
        <f t="shared" si="43"/>
        <v>0</v>
      </c>
      <c r="AM37" s="1" t="str">
        <f t="shared" si="5"/>
        <v/>
      </c>
      <c r="AN37" s="1">
        <f t="shared" si="21"/>
        <v>0</v>
      </c>
      <c r="AO37" s="1" t="str">
        <f t="shared" si="55"/>
        <v/>
      </c>
      <c r="AP37" s="1" t="str">
        <f t="shared" si="22"/>
        <v>N</v>
      </c>
      <c r="AQ37" s="1" t="str">
        <f t="shared" si="23"/>
        <v>N</v>
      </c>
      <c r="AR37" s="1" t="str">
        <f t="shared" si="24"/>
        <v>N</v>
      </c>
      <c r="AS37" s="1" t="str">
        <f t="shared" si="25"/>
        <v/>
      </c>
      <c r="AT37" s="15" t="str">
        <f t="shared" si="26"/>
        <v/>
      </c>
      <c r="AU37" s="1" t="str">
        <f t="shared" si="27"/>
        <v/>
      </c>
      <c r="AV37" s="1" t="str">
        <f t="shared" si="28"/>
        <v/>
      </c>
      <c r="AW37" s="1" t="str">
        <f t="shared" si="29"/>
        <v/>
      </c>
      <c r="AX37" s="1" t="str">
        <f t="shared" si="30"/>
        <v/>
      </c>
      <c r="AY37" s="1" t="str">
        <f t="shared" si="31"/>
        <v/>
      </c>
      <c r="AZ37" s="1" t="str">
        <f>IF('Hedging Dashboard'!AH37="P",IF(AZ36="",1,AZ36+1),"")</f>
        <v/>
      </c>
      <c r="BA37" s="1" t="str">
        <f>IF('Hedging Dashboard'!AH37="B",IF(BA36="",1,BA36+1),"")</f>
        <v/>
      </c>
      <c r="BB37" s="1" t="str">
        <f t="shared" si="56"/>
        <v>00000</v>
      </c>
      <c r="BC37" s="1" t="str">
        <f t="shared" si="56"/>
        <v>00000</v>
      </c>
      <c r="BD37" s="1" t="str">
        <f t="shared" si="44"/>
        <v>000000</v>
      </c>
      <c r="BE37" s="1" t="str">
        <f t="shared" si="44"/>
        <v>000000</v>
      </c>
      <c r="BF37" s="1" t="str">
        <f t="shared" si="45"/>
        <v>B</v>
      </c>
      <c r="BG37" s="1" t="str">
        <f t="shared" si="33"/>
        <v/>
      </c>
      <c r="BH37" s="1">
        <f t="shared" si="46"/>
        <v>0</v>
      </c>
      <c r="BI37" s="1" t="str">
        <f t="shared" si="34"/>
        <v/>
      </c>
      <c r="BJ37" s="1">
        <f t="shared" si="47"/>
        <v>0</v>
      </c>
      <c r="BK37" s="1" t="str">
        <f t="shared" si="35"/>
        <v/>
      </c>
      <c r="BL37" s="1">
        <f t="shared" si="48"/>
        <v>0</v>
      </c>
      <c r="BM37" s="1" t="str">
        <f t="shared" si="49"/>
        <v>0</v>
      </c>
      <c r="BN37" s="1" t="str">
        <f t="shared" si="50"/>
        <v>0</v>
      </c>
      <c r="BO37" s="1" t="str">
        <f t="shared" si="51"/>
        <v>0</v>
      </c>
      <c r="BR37" s="1">
        <f>General!A35</f>
        <v>0</v>
      </c>
      <c r="BS37" s="1">
        <f>General!B35</f>
        <v>0</v>
      </c>
      <c r="BT37" s="1" t="str">
        <f>General!C35</f>
        <v/>
      </c>
      <c r="BU37" s="1">
        <f>General!D35</f>
        <v>0</v>
      </c>
      <c r="BW37" s="1" t="str">
        <f>General!F35</f>
        <v>LLWLL</v>
      </c>
      <c r="BX37" s="1">
        <f>General!G35</f>
        <v>-3</v>
      </c>
    </row>
    <row r="38" spans="1:76" ht="15.75" thickBot="1">
      <c r="A38" s="1">
        <v>29</v>
      </c>
      <c r="B38" s="9" t="str">
        <f t="shared" si="11"/>
        <v/>
      </c>
      <c r="C38" s="93" t="str">
        <f t="shared" si="1"/>
        <v/>
      </c>
      <c r="D38" s="88" t="str">
        <f t="shared" si="36"/>
        <v/>
      </c>
      <c r="E38" s="89" t="str">
        <f t="shared" si="36"/>
        <v/>
      </c>
      <c r="F38" s="8" t="str">
        <f t="shared" si="12"/>
        <v/>
      </c>
      <c r="H38" s="96" t="str">
        <f t="shared" si="2"/>
        <v/>
      </c>
      <c r="I38" s="88" t="str">
        <f t="shared" si="37"/>
        <v/>
      </c>
      <c r="J38" s="89" t="str">
        <f t="shared" si="37"/>
        <v/>
      </c>
      <c r="K38" s="8" t="str">
        <f t="shared" si="38"/>
        <v/>
      </c>
      <c r="L38" s="54"/>
      <c r="M38" s="17" t="str">
        <f>IF('Hedging Dashboard'!AH38="","",'Hedging Dashboard'!AH38)</f>
        <v/>
      </c>
      <c r="O38" s="9" t="str">
        <f t="shared" si="3"/>
        <v/>
      </c>
      <c r="P38" s="88" t="str">
        <f t="shared" si="39"/>
        <v/>
      </c>
      <c r="Q38" s="89" t="str">
        <f t="shared" si="39"/>
        <v/>
      </c>
      <c r="R38" s="4" t="str">
        <f t="shared" si="40"/>
        <v/>
      </c>
      <c r="S38" s="4" t="str">
        <f t="shared" si="41"/>
        <v/>
      </c>
      <c r="T38" s="112" t="str">
        <f t="shared" si="42"/>
        <v/>
      </c>
      <c r="U38" s="4" t="str">
        <f>IF(M38="","",IF(B38="NB",U37,IF(T38="",SUM($T$5:$T38)+S38,SUM($T$5:$T38))))</f>
        <v/>
      </c>
      <c r="V38" s="100" t="str">
        <f t="shared" si="0"/>
        <v/>
      </c>
      <c r="W38" s="74" t="e">
        <f t="shared" si="13"/>
        <v>#VALUE!</v>
      </c>
      <c r="X38" s="76" t="str">
        <f t="shared" si="14"/>
        <v/>
      </c>
      <c r="Y38" s="9" t="str">
        <f t="shared" si="6"/>
        <v>T</v>
      </c>
      <c r="Z38" s="4" t="str">
        <f t="shared" si="7"/>
        <v>T</v>
      </c>
      <c r="AA38" s="4" t="str">
        <f t="shared" si="8"/>
        <v>C</v>
      </c>
      <c r="AB38" s="4" t="str">
        <f t="shared" si="52"/>
        <v/>
      </c>
      <c r="AC38" s="4" t="str">
        <f t="shared" si="53"/>
        <v/>
      </c>
      <c r="AD38" s="4" t="str">
        <f t="shared" si="54"/>
        <v/>
      </c>
      <c r="AE38" s="1" t="str">
        <f t="shared" si="15"/>
        <v/>
      </c>
      <c r="AF38" s="1" t="str">
        <f t="shared" si="16"/>
        <v/>
      </c>
      <c r="AG38" s="1" t="str">
        <f t="shared" si="17"/>
        <v/>
      </c>
      <c r="AH38" s="1" t="str">
        <f t="shared" si="18"/>
        <v/>
      </c>
      <c r="AI38" s="1" t="str">
        <f t="shared" si="19"/>
        <v/>
      </c>
      <c r="AJ38" s="1" t="str">
        <f t="shared" si="20"/>
        <v/>
      </c>
      <c r="AK38" s="1">
        <f t="shared" si="43"/>
        <v>0</v>
      </c>
      <c r="AL38" s="1">
        <f t="shared" si="43"/>
        <v>0</v>
      </c>
      <c r="AM38" s="1" t="str">
        <f t="shared" si="5"/>
        <v/>
      </c>
      <c r="AN38" s="1">
        <f t="shared" si="21"/>
        <v>0</v>
      </c>
      <c r="AO38" s="1" t="str">
        <f t="shared" si="55"/>
        <v/>
      </c>
      <c r="AP38" s="1" t="str">
        <f t="shared" si="22"/>
        <v>N</v>
      </c>
      <c r="AQ38" s="1" t="str">
        <f t="shared" si="23"/>
        <v>N</v>
      </c>
      <c r="AR38" s="1" t="str">
        <f t="shared" si="24"/>
        <v>N</v>
      </c>
      <c r="AS38" s="1" t="str">
        <f t="shared" si="25"/>
        <v/>
      </c>
      <c r="AT38" s="15" t="str">
        <f t="shared" si="26"/>
        <v/>
      </c>
      <c r="AU38" s="1" t="str">
        <f t="shared" si="27"/>
        <v/>
      </c>
      <c r="AV38" s="1" t="str">
        <f t="shared" si="28"/>
        <v/>
      </c>
      <c r="AW38" s="1" t="str">
        <f t="shared" si="29"/>
        <v/>
      </c>
      <c r="AX38" s="1" t="str">
        <f t="shared" si="30"/>
        <v/>
      </c>
      <c r="AY38" s="1" t="str">
        <f t="shared" si="31"/>
        <v/>
      </c>
      <c r="AZ38" s="1" t="str">
        <f>IF('Hedging Dashboard'!AH38="P",IF(AZ37="",1,AZ37+1),"")</f>
        <v/>
      </c>
      <c r="BA38" s="1" t="str">
        <f>IF('Hedging Dashboard'!AH38="B",IF(BA37="",1,BA37+1),"")</f>
        <v/>
      </c>
      <c r="BB38" s="1" t="str">
        <f t="shared" si="56"/>
        <v>00000</v>
      </c>
      <c r="BC38" s="1" t="str">
        <f t="shared" si="56"/>
        <v>00000</v>
      </c>
      <c r="BD38" s="1" t="str">
        <f t="shared" si="44"/>
        <v>000000</v>
      </c>
      <c r="BE38" s="1" t="str">
        <f t="shared" si="44"/>
        <v>000000</v>
      </c>
      <c r="BF38" s="1" t="str">
        <f t="shared" si="45"/>
        <v>B</v>
      </c>
      <c r="BG38" s="1" t="str">
        <f t="shared" si="33"/>
        <v/>
      </c>
      <c r="BH38" s="1">
        <f t="shared" si="46"/>
        <v>0</v>
      </c>
      <c r="BI38" s="1" t="str">
        <f t="shared" si="34"/>
        <v/>
      </c>
      <c r="BJ38" s="1">
        <f t="shared" si="47"/>
        <v>0</v>
      </c>
      <c r="BK38" s="1" t="str">
        <f t="shared" si="35"/>
        <v/>
      </c>
      <c r="BL38" s="1">
        <f t="shared" si="48"/>
        <v>0</v>
      </c>
      <c r="BM38" s="1" t="str">
        <f t="shared" si="49"/>
        <v>0</v>
      </c>
      <c r="BN38" s="1" t="str">
        <f t="shared" si="50"/>
        <v>0</v>
      </c>
      <c r="BO38" s="1" t="str">
        <f t="shared" si="51"/>
        <v>0</v>
      </c>
      <c r="BR38" s="1">
        <f>General!A36</f>
        <v>0</v>
      </c>
      <c r="BS38" s="1">
        <f>General!B36</f>
        <v>0</v>
      </c>
      <c r="BT38" s="1" t="str">
        <f>General!C36</f>
        <v/>
      </c>
      <c r="BU38" s="1">
        <f>General!D36</f>
        <v>0</v>
      </c>
      <c r="BW38" s="1" t="str">
        <f>General!F36</f>
        <v>LLWLW</v>
      </c>
      <c r="BX38" s="1">
        <f>General!G36</f>
        <v>1</v>
      </c>
    </row>
    <row r="39" spans="1:76" ht="15.75" thickBot="1">
      <c r="A39" s="1">
        <v>30</v>
      </c>
      <c r="B39" s="77" t="str">
        <f t="shared" si="11"/>
        <v/>
      </c>
      <c r="C39" s="94" t="str">
        <f t="shared" si="1"/>
        <v/>
      </c>
      <c r="D39" s="90" t="str">
        <f t="shared" si="36"/>
        <v/>
      </c>
      <c r="E39" s="91" t="str">
        <f t="shared" si="36"/>
        <v/>
      </c>
      <c r="F39" s="10" t="str">
        <f t="shared" si="12"/>
        <v/>
      </c>
      <c r="H39" s="97" t="str">
        <f t="shared" si="2"/>
        <v/>
      </c>
      <c r="I39" s="90" t="str">
        <f t="shared" si="37"/>
        <v/>
      </c>
      <c r="J39" s="91" t="str">
        <f t="shared" si="37"/>
        <v/>
      </c>
      <c r="K39" s="10" t="str">
        <f t="shared" si="38"/>
        <v/>
      </c>
      <c r="L39" s="54"/>
      <c r="M39" s="18" t="str">
        <f>IF('Hedging Dashboard'!AH39="","",'Hedging Dashboard'!AH39)</f>
        <v/>
      </c>
      <c r="O39" s="77" t="str">
        <f t="shared" si="3"/>
        <v/>
      </c>
      <c r="P39" s="90" t="str">
        <f t="shared" si="39"/>
        <v/>
      </c>
      <c r="Q39" s="91" t="str">
        <f t="shared" si="39"/>
        <v/>
      </c>
      <c r="R39" s="5" t="str">
        <f t="shared" si="40"/>
        <v/>
      </c>
      <c r="S39" s="5" t="str">
        <f t="shared" si="41"/>
        <v/>
      </c>
      <c r="T39" s="113" t="str">
        <f t="shared" si="42"/>
        <v/>
      </c>
      <c r="U39" s="5" t="str">
        <f>IF(M39="","",IF(B39="NB",U38,IF(T39="",SUM($T$5:$T39)+S39,SUM($T$5:$T39))))</f>
        <v/>
      </c>
      <c r="V39" s="101" t="str">
        <f t="shared" si="0"/>
        <v/>
      </c>
      <c r="W39" s="74" t="e">
        <f t="shared" si="13"/>
        <v>#VALUE!</v>
      </c>
      <c r="X39" s="76" t="str">
        <f t="shared" si="14"/>
        <v/>
      </c>
      <c r="Y39" s="9" t="str">
        <f t="shared" si="6"/>
        <v>T</v>
      </c>
      <c r="Z39" s="4" t="str">
        <f t="shared" si="7"/>
        <v>T</v>
      </c>
      <c r="AA39" s="4" t="str">
        <f t="shared" si="8"/>
        <v>C</v>
      </c>
      <c r="AB39" s="4" t="str">
        <f t="shared" si="52"/>
        <v/>
      </c>
      <c r="AC39" s="4" t="str">
        <f t="shared" si="53"/>
        <v/>
      </c>
      <c r="AD39" s="4" t="str">
        <f t="shared" si="54"/>
        <v/>
      </c>
      <c r="AE39" s="1" t="str">
        <f t="shared" si="15"/>
        <v/>
      </c>
      <c r="AF39" s="1" t="str">
        <f t="shared" si="16"/>
        <v/>
      </c>
      <c r="AG39" s="1" t="str">
        <f t="shared" si="17"/>
        <v/>
      </c>
      <c r="AH39" s="1" t="str">
        <f t="shared" si="18"/>
        <v/>
      </c>
      <c r="AI39" s="1" t="str">
        <f t="shared" si="19"/>
        <v/>
      </c>
      <c r="AJ39" s="1" t="str">
        <f t="shared" si="20"/>
        <v/>
      </c>
      <c r="AK39" s="1">
        <f t="shared" si="43"/>
        <v>0</v>
      </c>
      <c r="AL39" s="1">
        <f t="shared" si="43"/>
        <v>0</v>
      </c>
      <c r="AM39" s="1" t="str">
        <f t="shared" si="5"/>
        <v/>
      </c>
      <c r="AN39" s="1">
        <f t="shared" si="21"/>
        <v>0</v>
      </c>
      <c r="AO39" s="1" t="str">
        <f t="shared" si="55"/>
        <v/>
      </c>
      <c r="AP39" s="1" t="str">
        <f t="shared" si="22"/>
        <v>N</v>
      </c>
      <c r="AQ39" s="1" t="str">
        <f t="shared" si="23"/>
        <v>N</v>
      </c>
      <c r="AR39" s="1" t="str">
        <f t="shared" si="24"/>
        <v>N</v>
      </c>
      <c r="AS39" s="1" t="str">
        <f t="shared" si="25"/>
        <v/>
      </c>
      <c r="AT39" s="15" t="str">
        <f t="shared" si="26"/>
        <v/>
      </c>
      <c r="AU39" s="1" t="str">
        <f t="shared" si="27"/>
        <v/>
      </c>
      <c r="AV39" s="1" t="str">
        <f t="shared" si="28"/>
        <v/>
      </c>
      <c r="AW39" s="1" t="str">
        <f t="shared" si="29"/>
        <v/>
      </c>
      <c r="AX39" s="1" t="str">
        <f t="shared" si="30"/>
        <v/>
      </c>
      <c r="AY39" s="1" t="str">
        <f t="shared" si="31"/>
        <v/>
      </c>
      <c r="AZ39" s="1" t="str">
        <f>IF('Hedging Dashboard'!AH39="P",IF(AZ38="",1,AZ38+1),"")</f>
        <v/>
      </c>
      <c r="BA39" s="1" t="str">
        <f>IF('Hedging Dashboard'!AH39="B",IF(BA38="",1,BA38+1),"")</f>
        <v/>
      </c>
      <c r="BB39" s="1" t="str">
        <f t="shared" si="56"/>
        <v>00000</v>
      </c>
      <c r="BC39" s="1" t="str">
        <f t="shared" si="56"/>
        <v>00000</v>
      </c>
      <c r="BD39" s="1" t="str">
        <f t="shared" si="44"/>
        <v>000000</v>
      </c>
      <c r="BE39" s="1" t="str">
        <f t="shared" si="44"/>
        <v>000000</v>
      </c>
      <c r="BF39" s="1" t="str">
        <f t="shared" si="45"/>
        <v>B</v>
      </c>
      <c r="BG39" s="1" t="str">
        <f t="shared" si="33"/>
        <v/>
      </c>
      <c r="BH39" s="1">
        <f t="shared" si="46"/>
        <v>0</v>
      </c>
      <c r="BI39" s="1" t="str">
        <f t="shared" si="34"/>
        <v/>
      </c>
      <c r="BJ39" s="1">
        <f t="shared" si="47"/>
        <v>0</v>
      </c>
      <c r="BK39" s="1" t="str">
        <f t="shared" si="35"/>
        <v/>
      </c>
      <c r="BL39" s="1">
        <f t="shared" si="48"/>
        <v>0</v>
      </c>
      <c r="BM39" s="1" t="str">
        <f t="shared" si="49"/>
        <v>0</v>
      </c>
      <c r="BN39" s="1" t="str">
        <f t="shared" si="50"/>
        <v>0</v>
      </c>
      <c r="BO39" s="1" t="str">
        <f t="shared" si="51"/>
        <v>0</v>
      </c>
      <c r="BR39" s="1">
        <f>General!A37</f>
        <v>0</v>
      </c>
      <c r="BS39" s="1">
        <f>General!B37</f>
        <v>0</v>
      </c>
      <c r="BT39" s="1" t="str">
        <f>General!C37</f>
        <v/>
      </c>
      <c r="BU39" s="1">
        <f>General!D37</f>
        <v>0</v>
      </c>
      <c r="BW39" s="1" t="str">
        <f>General!F37</f>
        <v>LLWWL</v>
      </c>
      <c r="BX39" s="1">
        <f>General!G37</f>
        <v>-1</v>
      </c>
    </row>
    <row r="40" spans="1:76" ht="15.75" thickBot="1">
      <c r="A40" s="1">
        <v>31</v>
      </c>
      <c r="B40" s="12" t="str">
        <f t="shared" si="11"/>
        <v/>
      </c>
      <c r="C40" s="92" t="str">
        <f t="shared" si="1"/>
        <v/>
      </c>
      <c r="D40" s="13" t="str">
        <f t="shared" si="36"/>
        <v/>
      </c>
      <c r="E40" s="45" t="str">
        <f t="shared" si="36"/>
        <v/>
      </c>
      <c r="F40" s="14" t="str">
        <f t="shared" si="12"/>
        <v/>
      </c>
      <c r="H40" s="95" t="str">
        <f t="shared" si="2"/>
        <v/>
      </c>
      <c r="I40" s="13" t="str">
        <f t="shared" si="37"/>
        <v/>
      </c>
      <c r="J40" s="45" t="str">
        <f t="shared" si="37"/>
        <v/>
      </c>
      <c r="K40" s="14" t="str">
        <f t="shared" si="38"/>
        <v/>
      </c>
      <c r="L40" s="54"/>
      <c r="M40" s="16" t="str">
        <f>IF('Hedging Dashboard'!AH40="","",'Hedging Dashboard'!AH40)</f>
        <v/>
      </c>
      <c r="O40" s="12" t="str">
        <f t="shared" si="3"/>
        <v/>
      </c>
      <c r="P40" s="13" t="str">
        <f t="shared" si="39"/>
        <v/>
      </c>
      <c r="Q40" s="45" t="str">
        <f t="shared" si="39"/>
        <v/>
      </c>
      <c r="R40" s="87" t="str">
        <f t="shared" si="40"/>
        <v/>
      </c>
      <c r="S40" s="87" t="str">
        <f t="shared" si="41"/>
        <v/>
      </c>
      <c r="T40" s="98" t="str">
        <f t="shared" si="42"/>
        <v/>
      </c>
      <c r="U40" s="87" t="str">
        <f>IF(M40="","",IF(B40="NB",U39,IF(T40="",SUM($T$5:$T40)+S40,SUM($T$5:$T40))))</f>
        <v/>
      </c>
      <c r="V40" s="99" t="str">
        <f t="shared" si="0"/>
        <v/>
      </c>
      <c r="W40" s="74" t="e">
        <f t="shared" si="13"/>
        <v>#VALUE!</v>
      </c>
      <c r="X40" s="76" t="str">
        <f t="shared" si="14"/>
        <v/>
      </c>
      <c r="Y40" s="9" t="str">
        <f t="shared" si="6"/>
        <v>T</v>
      </c>
      <c r="Z40" s="4" t="str">
        <f t="shared" si="7"/>
        <v>T</v>
      </c>
      <c r="AA40" s="4" t="str">
        <f t="shared" si="8"/>
        <v>C</v>
      </c>
      <c r="AB40" s="4" t="str">
        <f t="shared" si="52"/>
        <v/>
      </c>
      <c r="AC40" s="4" t="str">
        <f t="shared" si="53"/>
        <v/>
      </c>
      <c r="AD40" s="4" t="str">
        <f t="shared" si="54"/>
        <v/>
      </c>
      <c r="AE40" s="1" t="str">
        <f t="shared" si="15"/>
        <v/>
      </c>
      <c r="AF40" s="1" t="str">
        <f t="shared" si="16"/>
        <v/>
      </c>
      <c r="AG40" s="1" t="str">
        <f t="shared" si="17"/>
        <v/>
      </c>
      <c r="AH40" s="1" t="str">
        <f t="shared" si="18"/>
        <v/>
      </c>
      <c r="AI40" s="1" t="str">
        <f t="shared" si="19"/>
        <v/>
      </c>
      <c r="AJ40" s="1" t="str">
        <f t="shared" si="20"/>
        <v/>
      </c>
      <c r="AK40" s="1">
        <f t="shared" si="43"/>
        <v>0</v>
      </c>
      <c r="AL40" s="1">
        <f t="shared" si="43"/>
        <v>0</v>
      </c>
      <c r="AM40" s="1" t="str">
        <f t="shared" si="5"/>
        <v/>
      </c>
      <c r="AN40" s="1">
        <f t="shared" si="21"/>
        <v>0</v>
      </c>
      <c r="AO40" s="1" t="str">
        <f t="shared" si="55"/>
        <v/>
      </c>
      <c r="AP40" s="1" t="str">
        <f t="shared" si="22"/>
        <v>N</v>
      </c>
      <c r="AQ40" s="1" t="str">
        <f t="shared" si="23"/>
        <v>N</v>
      </c>
      <c r="AR40" s="1" t="str">
        <f t="shared" si="24"/>
        <v>N</v>
      </c>
      <c r="AS40" s="1" t="str">
        <f t="shared" si="25"/>
        <v/>
      </c>
      <c r="AT40" s="15" t="str">
        <f t="shared" si="26"/>
        <v/>
      </c>
      <c r="AU40" s="1" t="str">
        <f t="shared" si="27"/>
        <v/>
      </c>
      <c r="AV40" s="1" t="str">
        <f t="shared" si="28"/>
        <v/>
      </c>
      <c r="AW40" s="1" t="str">
        <f t="shared" si="29"/>
        <v/>
      </c>
      <c r="AX40" s="1" t="str">
        <f t="shared" si="30"/>
        <v/>
      </c>
      <c r="AY40" s="1" t="str">
        <f t="shared" si="31"/>
        <v/>
      </c>
      <c r="AZ40" s="1" t="str">
        <f>IF('Hedging Dashboard'!AH40="P",IF(AZ39="",1,AZ39+1),"")</f>
        <v/>
      </c>
      <c r="BA40" s="1" t="str">
        <f>IF('Hedging Dashboard'!AH40="B",IF(BA39="",1,BA39+1),"")</f>
        <v/>
      </c>
      <c r="BB40" s="1" t="str">
        <f t="shared" si="56"/>
        <v>00000</v>
      </c>
      <c r="BC40" s="1" t="str">
        <f t="shared" si="56"/>
        <v>00000</v>
      </c>
      <c r="BD40" s="1" t="str">
        <f t="shared" si="44"/>
        <v>000000</v>
      </c>
      <c r="BE40" s="1" t="str">
        <f t="shared" si="44"/>
        <v>000000</v>
      </c>
      <c r="BF40" s="1" t="str">
        <f t="shared" si="45"/>
        <v>B</v>
      </c>
      <c r="BG40" s="1" t="str">
        <f t="shared" si="33"/>
        <v/>
      </c>
      <c r="BH40" s="1">
        <f t="shared" si="46"/>
        <v>0</v>
      </c>
      <c r="BI40" s="1" t="str">
        <f t="shared" si="34"/>
        <v/>
      </c>
      <c r="BJ40" s="1">
        <f t="shared" si="47"/>
        <v>0</v>
      </c>
      <c r="BK40" s="1" t="str">
        <f t="shared" si="35"/>
        <v/>
      </c>
      <c r="BL40" s="1">
        <f t="shared" si="48"/>
        <v>0</v>
      </c>
      <c r="BM40" s="1" t="str">
        <f t="shared" si="49"/>
        <v>0</v>
      </c>
      <c r="BN40" s="1" t="str">
        <f t="shared" si="50"/>
        <v>0</v>
      </c>
      <c r="BO40" s="1" t="str">
        <f t="shared" si="51"/>
        <v>0</v>
      </c>
      <c r="BR40" s="1">
        <f>General!A38</f>
        <v>0</v>
      </c>
      <c r="BS40" s="1">
        <f>General!B38</f>
        <v>0</v>
      </c>
      <c r="BT40" s="1" t="str">
        <f>General!C38</f>
        <v/>
      </c>
      <c r="BU40" s="1">
        <f>General!D38</f>
        <v>0</v>
      </c>
      <c r="BW40" s="1" t="str">
        <f>General!F38</f>
        <v>LLWWW</v>
      </c>
      <c r="BX40" s="1">
        <f>General!G38</f>
        <v>6</v>
      </c>
    </row>
    <row r="41" spans="1:76" ht="15.75" thickBot="1">
      <c r="A41" s="1">
        <v>32</v>
      </c>
      <c r="B41" s="9" t="str">
        <f t="shared" si="11"/>
        <v/>
      </c>
      <c r="C41" s="93" t="str">
        <f t="shared" si="1"/>
        <v/>
      </c>
      <c r="D41" s="88" t="str">
        <f t="shared" si="36"/>
        <v/>
      </c>
      <c r="E41" s="89" t="str">
        <f t="shared" si="36"/>
        <v/>
      </c>
      <c r="F41" s="8" t="str">
        <f t="shared" si="12"/>
        <v/>
      </c>
      <c r="H41" s="96" t="str">
        <f t="shared" si="2"/>
        <v/>
      </c>
      <c r="I41" s="88" t="str">
        <f t="shared" si="37"/>
        <v/>
      </c>
      <c r="J41" s="89" t="str">
        <f t="shared" si="37"/>
        <v/>
      </c>
      <c r="K41" s="8" t="str">
        <f t="shared" si="38"/>
        <v/>
      </c>
      <c r="L41" s="54"/>
      <c r="M41" s="17" t="str">
        <f>IF('Hedging Dashboard'!AH41="","",'Hedging Dashboard'!AH41)</f>
        <v/>
      </c>
      <c r="O41" s="9" t="str">
        <f t="shared" si="3"/>
        <v/>
      </c>
      <c r="P41" s="88" t="str">
        <f t="shared" si="39"/>
        <v/>
      </c>
      <c r="Q41" s="89" t="str">
        <f t="shared" si="39"/>
        <v/>
      </c>
      <c r="R41" s="4" t="str">
        <f t="shared" si="40"/>
        <v/>
      </c>
      <c r="S41" s="4" t="str">
        <f t="shared" si="41"/>
        <v/>
      </c>
      <c r="T41" s="112" t="str">
        <f t="shared" si="42"/>
        <v/>
      </c>
      <c r="U41" s="4" t="str">
        <f>IF(M41="","",IF(B41="NB",U40,IF(T41="",SUM($T$5:$T41)+S41,SUM($T$5:$T41))))</f>
        <v/>
      </c>
      <c r="V41" s="100" t="str">
        <f t="shared" si="0"/>
        <v/>
      </c>
      <c r="W41" s="74" t="e">
        <f t="shared" si="13"/>
        <v>#VALUE!</v>
      </c>
      <c r="X41" s="76" t="str">
        <f t="shared" si="14"/>
        <v/>
      </c>
      <c r="Y41" s="9" t="str">
        <f t="shared" si="6"/>
        <v>T</v>
      </c>
      <c r="Z41" s="4" t="str">
        <f t="shared" si="7"/>
        <v>T</v>
      </c>
      <c r="AA41" s="4" t="str">
        <f t="shared" si="8"/>
        <v>C</v>
      </c>
      <c r="AB41" s="4" t="str">
        <f t="shared" si="52"/>
        <v/>
      </c>
      <c r="AC41" s="4" t="str">
        <f t="shared" si="53"/>
        <v/>
      </c>
      <c r="AD41" s="4" t="str">
        <f t="shared" si="54"/>
        <v/>
      </c>
      <c r="AE41" s="1" t="str">
        <f t="shared" si="15"/>
        <v/>
      </c>
      <c r="AF41" s="1" t="str">
        <f t="shared" si="16"/>
        <v/>
      </c>
      <c r="AG41" s="1" t="str">
        <f t="shared" si="17"/>
        <v/>
      </c>
      <c r="AH41" s="1" t="str">
        <f t="shared" si="18"/>
        <v/>
      </c>
      <c r="AI41" s="1" t="str">
        <f t="shared" si="19"/>
        <v/>
      </c>
      <c r="AJ41" s="1" t="str">
        <f t="shared" si="20"/>
        <v/>
      </c>
      <c r="AK41" s="1">
        <f t="shared" si="43"/>
        <v>0</v>
      </c>
      <c r="AL41" s="1">
        <f t="shared" si="43"/>
        <v>0</v>
      </c>
      <c r="AM41" s="1" t="str">
        <f t="shared" si="5"/>
        <v/>
      </c>
      <c r="AN41" s="1">
        <f t="shared" si="21"/>
        <v>0</v>
      </c>
      <c r="AO41" s="1" t="str">
        <f t="shared" si="55"/>
        <v/>
      </c>
      <c r="AP41" s="1" t="str">
        <f t="shared" si="22"/>
        <v>N</v>
      </c>
      <c r="AQ41" s="1" t="str">
        <f t="shared" si="23"/>
        <v>N</v>
      </c>
      <c r="AR41" s="1" t="str">
        <f t="shared" si="24"/>
        <v>N</v>
      </c>
      <c r="AS41" s="1" t="str">
        <f t="shared" si="25"/>
        <v/>
      </c>
      <c r="AT41" s="15" t="str">
        <f t="shared" si="26"/>
        <v/>
      </c>
      <c r="AU41" s="1" t="str">
        <f t="shared" si="27"/>
        <v/>
      </c>
      <c r="AV41" s="1" t="str">
        <f t="shared" si="28"/>
        <v/>
      </c>
      <c r="AW41" s="1" t="str">
        <f t="shared" si="29"/>
        <v/>
      </c>
      <c r="AX41" s="1" t="str">
        <f t="shared" si="30"/>
        <v/>
      </c>
      <c r="AY41" s="1" t="str">
        <f t="shared" si="31"/>
        <v/>
      </c>
      <c r="AZ41" s="1" t="str">
        <f>IF('Hedging Dashboard'!AH41="P",IF(AZ40="",1,AZ40+1),"")</f>
        <v/>
      </c>
      <c r="BA41" s="1" t="str">
        <f>IF('Hedging Dashboard'!AH41="B",IF(BA40="",1,BA40+1),"")</f>
        <v/>
      </c>
      <c r="BB41" s="1" t="str">
        <f t="shared" si="56"/>
        <v>00000</v>
      </c>
      <c r="BC41" s="1" t="str">
        <f t="shared" si="56"/>
        <v>00000</v>
      </c>
      <c r="BD41" s="1" t="str">
        <f t="shared" si="44"/>
        <v>000000</v>
      </c>
      <c r="BE41" s="1" t="str">
        <f t="shared" si="44"/>
        <v>000000</v>
      </c>
      <c r="BF41" s="1" t="str">
        <f t="shared" si="45"/>
        <v>B</v>
      </c>
      <c r="BG41" s="1" t="str">
        <f t="shared" si="33"/>
        <v/>
      </c>
      <c r="BH41" s="1">
        <f t="shared" si="46"/>
        <v>0</v>
      </c>
      <c r="BI41" s="1" t="str">
        <f t="shared" si="34"/>
        <v/>
      </c>
      <c r="BJ41" s="1">
        <f t="shared" si="47"/>
        <v>0</v>
      </c>
      <c r="BK41" s="1" t="str">
        <f t="shared" si="35"/>
        <v/>
      </c>
      <c r="BL41" s="1">
        <f t="shared" si="48"/>
        <v>0</v>
      </c>
      <c r="BM41" s="1" t="str">
        <f t="shared" si="49"/>
        <v>0</v>
      </c>
      <c r="BN41" s="1" t="str">
        <f t="shared" si="50"/>
        <v>0</v>
      </c>
      <c r="BO41" s="1" t="str">
        <f t="shared" si="51"/>
        <v>0</v>
      </c>
      <c r="BR41" s="1">
        <f>General!A39</f>
        <v>0</v>
      </c>
      <c r="BS41" s="1">
        <f>General!B39</f>
        <v>0</v>
      </c>
      <c r="BT41" s="1" t="str">
        <f>General!C39</f>
        <v/>
      </c>
      <c r="BU41" s="1">
        <f>General!D39</f>
        <v>0</v>
      </c>
      <c r="BW41" s="1" t="str">
        <f>General!F39</f>
        <v>LWLLL</v>
      </c>
      <c r="BX41" s="1">
        <f>General!G39</f>
        <v>-6</v>
      </c>
    </row>
    <row r="42" spans="1:76" ht="15.75" thickBot="1">
      <c r="A42" s="1">
        <v>33</v>
      </c>
      <c r="B42" s="9" t="str">
        <f t="shared" si="11"/>
        <v/>
      </c>
      <c r="C42" s="93" t="str">
        <f t="shared" si="1"/>
        <v/>
      </c>
      <c r="D42" s="88" t="str">
        <f t="shared" si="36"/>
        <v/>
      </c>
      <c r="E42" s="89" t="str">
        <f t="shared" si="36"/>
        <v/>
      </c>
      <c r="F42" s="8" t="str">
        <f t="shared" si="12"/>
        <v/>
      </c>
      <c r="H42" s="96" t="str">
        <f t="shared" si="2"/>
        <v/>
      </c>
      <c r="I42" s="88" t="str">
        <f t="shared" si="37"/>
        <v/>
      </c>
      <c r="J42" s="89" t="str">
        <f t="shared" si="37"/>
        <v/>
      </c>
      <c r="K42" s="8" t="str">
        <f t="shared" si="38"/>
        <v/>
      </c>
      <c r="L42" s="54"/>
      <c r="M42" s="17" t="str">
        <f>IF('Hedging Dashboard'!AH42="","",'Hedging Dashboard'!AH42)</f>
        <v/>
      </c>
      <c r="O42" s="9" t="str">
        <f t="shared" si="3"/>
        <v/>
      </c>
      <c r="P42" s="88" t="str">
        <f t="shared" si="39"/>
        <v/>
      </c>
      <c r="Q42" s="89" t="str">
        <f t="shared" si="39"/>
        <v/>
      </c>
      <c r="R42" s="4" t="str">
        <f t="shared" si="40"/>
        <v/>
      </c>
      <c r="S42" s="4" t="str">
        <f t="shared" si="41"/>
        <v/>
      </c>
      <c r="T42" s="112" t="str">
        <f t="shared" si="42"/>
        <v/>
      </c>
      <c r="U42" s="4" t="str">
        <f>IF(M42="","",IF(B42="NB",U41,IF(T42="",SUM($T$5:$T42)+S42,SUM($T$5:$T42))))</f>
        <v/>
      </c>
      <c r="V42" s="100" t="str">
        <f t="shared" si="0"/>
        <v/>
      </c>
      <c r="W42" s="74" t="e">
        <f t="shared" si="13"/>
        <v>#VALUE!</v>
      </c>
      <c r="X42" s="76" t="str">
        <f t="shared" si="14"/>
        <v/>
      </c>
      <c r="Y42" s="9" t="str">
        <f t="shared" si="6"/>
        <v>T</v>
      </c>
      <c r="Z42" s="4" t="str">
        <f t="shared" si="7"/>
        <v>T</v>
      </c>
      <c r="AA42" s="4" t="str">
        <f t="shared" si="8"/>
        <v>C</v>
      </c>
      <c r="AB42" s="4" t="str">
        <f t="shared" si="52"/>
        <v/>
      </c>
      <c r="AC42" s="4" t="str">
        <f t="shared" si="53"/>
        <v/>
      </c>
      <c r="AD42" s="4" t="str">
        <f t="shared" si="54"/>
        <v/>
      </c>
      <c r="AE42" s="1" t="str">
        <f t="shared" si="15"/>
        <v/>
      </c>
      <c r="AF42" s="1" t="str">
        <f t="shared" si="16"/>
        <v/>
      </c>
      <c r="AG42" s="1" t="str">
        <f t="shared" si="17"/>
        <v/>
      </c>
      <c r="AH42" s="1" t="str">
        <f t="shared" si="18"/>
        <v/>
      </c>
      <c r="AI42" s="1" t="str">
        <f t="shared" si="19"/>
        <v/>
      </c>
      <c r="AJ42" s="1" t="str">
        <f t="shared" si="20"/>
        <v/>
      </c>
      <c r="AK42" s="1">
        <f t="shared" si="43"/>
        <v>0</v>
      </c>
      <c r="AL42" s="1">
        <f t="shared" si="43"/>
        <v>0</v>
      </c>
      <c r="AM42" s="1" t="str">
        <f t="shared" si="5"/>
        <v/>
      </c>
      <c r="AN42" s="1">
        <f t="shared" si="21"/>
        <v>0</v>
      </c>
      <c r="AO42" s="1" t="str">
        <f t="shared" si="55"/>
        <v/>
      </c>
      <c r="AP42" s="1" t="str">
        <f t="shared" si="22"/>
        <v>N</v>
      </c>
      <c r="AQ42" s="1" t="str">
        <f t="shared" si="23"/>
        <v>N</v>
      </c>
      <c r="AR42" s="1" t="str">
        <f t="shared" si="24"/>
        <v>N</v>
      </c>
      <c r="AS42" s="1" t="str">
        <f t="shared" si="25"/>
        <v/>
      </c>
      <c r="AT42" s="15" t="str">
        <f t="shared" si="26"/>
        <v/>
      </c>
      <c r="AU42" s="1" t="str">
        <f t="shared" si="27"/>
        <v/>
      </c>
      <c r="AV42" s="1" t="str">
        <f t="shared" si="28"/>
        <v/>
      </c>
      <c r="AW42" s="1" t="str">
        <f t="shared" si="29"/>
        <v/>
      </c>
      <c r="AX42" s="1" t="str">
        <f t="shared" si="30"/>
        <v/>
      </c>
      <c r="AY42" s="1" t="str">
        <f t="shared" si="31"/>
        <v/>
      </c>
      <c r="AZ42" s="1" t="str">
        <f>IF('Hedging Dashboard'!AH42="P",IF(AZ41="",1,AZ41+1),"")</f>
        <v/>
      </c>
      <c r="BA42" s="1" t="str">
        <f>IF('Hedging Dashboard'!AH42="B",IF(BA41="",1,BA41+1),"")</f>
        <v/>
      </c>
      <c r="BB42" s="1" t="str">
        <f t="shared" si="56"/>
        <v>00000</v>
      </c>
      <c r="BC42" s="1" t="str">
        <f t="shared" si="56"/>
        <v>00000</v>
      </c>
      <c r="BD42" s="1" t="str">
        <f t="shared" si="44"/>
        <v>000000</v>
      </c>
      <c r="BE42" s="1" t="str">
        <f t="shared" si="44"/>
        <v>000000</v>
      </c>
      <c r="BF42" s="1" t="str">
        <f t="shared" si="45"/>
        <v>B</v>
      </c>
      <c r="BG42" s="1" t="str">
        <f t="shared" si="33"/>
        <v/>
      </c>
      <c r="BH42" s="1">
        <f t="shared" si="46"/>
        <v>0</v>
      </c>
      <c r="BI42" s="1" t="str">
        <f t="shared" si="34"/>
        <v/>
      </c>
      <c r="BJ42" s="1">
        <f t="shared" si="47"/>
        <v>0</v>
      </c>
      <c r="BK42" s="1" t="str">
        <f t="shared" si="35"/>
        <v/>
      </c>
      <c r="BL42" s="1">
        <f t="shared" si="48"/>
        <v>0</v>
      </c>
      <c r="BM42" s="1" t="str">
        <f t="shared" si="49"/>
        <v>0</v>
      </c>
      <c r="BN42" s="1" t="str">
        <f t="shared" si="50"/>
        <v>0</v>
      </c>
      <c r="BO42" s="1" t="str">
        <f t="shared" si="51"/>
        <v>0</v>
      </c>
      <c r="BR42" s="1">
        <f>General!A40</f>
        <v>0</v>
      </c>
      <c r="BS42" s="1">
        <f>General!B40</f>
        <v>0</v>
      </c>
      <c r="BT42" s="1" t="str">
        <f>General!C40</f>
        <v/>
      </c>
      <c r="BU42" s="1">
        <f>General!D40</f>
        <v>0</v>
      </c>
      <c r="BW42" s="1" t="str">
        <f>General!F40</f>
        <v>LWLLW</v>
      </c>
      <c r="BX42" s="1">
        <f>General!G40</f>
        <v>1</v>
      </c>
    </row>
    <row r="43" spans="1:76" ht="15.75" thickBot="1">
      <c r="A43" s="1">
        <v>34</v>
      </c>
      <c r="B43" s="9" t="str">
        <f t="shared" si="11"/>
        <v/>
      </c>
      <c r="C43" s="93" t="str">
        <f t="shared" si="1"/>
        <v/>
      </c>
      <c r="D43" s="88" t="str">
        <f t="shared" si="36"/>
        <v/>
      </c>
      <c r="E43" s="89" t="str">
        <f t="shared" si="36"/>
        <v/>
      </c>
      <c r="F43" s="8" t="str">
        <f t="shared" si="12"/>
        <v/>
      </c>
      <c r="H43" s="96" t="str">
        <f t="shared" si="2"/>
        <v/>
      </c>
      <c r="I43" s="88" t="str">
        <f t="shared" si="37"/>
        <v/>
      </c>
      <c r="J43" s="89" t="str">
        <f t="shared" si="37"/>
        <v/>
      </c>
      <c r="K43" s="8" t="str">
        <f t="shared" si="38"/>
        <v/>
      </c>
      <c r="L43" s="54"/>
      <c r="M43" s="17" t="str">
        <f>IF('Hedging Dashboard'!AH43="","",'Hedging Dashboard'!AH43)</f>
        <v/>
      </c>
      <c r="O43" s="9" t="str">
        <f t="shared" si="3"/>
        <v/>
      </c>
      <c r="P43" s="88" t="str">
        <f t="shared" si="39"/>
        <v/>
      </c>
      <c r="Q43" s="89" t="str">
        <f t="shared" si="39"/>
        <v/>
      </c>
      <c r="R43" s="4" t="str">
        <f t="shared" si="40"/>
        <v/>
      </c>
      <c r="S43" s="4" t="str">
        <f t="shared" si="41"/>
        <v/>
      </c>
      <c r="T43" s="112" t="str">
        <f t="shared" si="42"/>
        <v/>
      </c>
      <c r="U43" s="4" t="str">
        <f>IF(M43="","",IF(B43="NB",U42,IF(T43="",SUM($T$5:$T43)+S43,SUM($T$5:$T43))))</f>
        <v/>
      </c>
      <c r="V43" s="100" t="str">
        <f t="shared" si="0"/>
        <v/>
      </c>
      <c r="W43" s="74" t="e">
        <f t="shared" si="13"/>
        <v>#VALUE!</v>
      </c>
      <c r="X43" s="76" t="str">
        <f t="shared" si="14"/>
        <v/>
      </c>
      <c r="Y43" s="9" t="str">
        <f t="shared" si="6"/>
        <v>T</v>
      </c>
      <c r="Z43" s="4" t="str">
        <f t="shared" si="7"/>
        <v>T</v>
      </c>
      <c r="AA43" s="4" t="str">
        <f t="shared" si="8"/>
        <v>C</v>
      </c>
      <c r="AB43" s="4" t="str">
        <f t="shared" si="52"/>
        <v/>
      </c>
      <c r="AC43" s="4" t="str">
        <f t="shared" si="53"/>
        <v/>
      </c>
      <c r="AD43" s="4" t="str">
        <f t="shared" si="54"/>
        <v/>
      </c>
      <c r="AE43" s="1" t="str">
        <f t="shared" si="15"/>
        <v/>
      </c>
      <c r="AF43" s="1" t="str">
        <f t="shared" si="16"/>
        <v/>
      </c>
      <c r="AG43" s="1" t="str">
        <f t="shared" si="17"/>
        <v/>
      </c>
      <c r="AH43" s="1" t="str">
        <f t="shared" si="18"/>
        <v/>
      </c>
      <c r="AI43" s="1" t="str">
        <f t="shared" si="19"/>
        <v/>
      </c>
      <c r="AJ43" s="1" t="str">
        <f t="shared" si="20"/>
        <v/>
      </c>
      <c r="AK43" s="1">
        <f t="shared" si="43"/>
        <v>0</v>
      </c>
      <c r="AL43" s="1">
        <f t="shared" si="43"/>
        <v>0</v>
      </c>
      <c r="AM43" s="1" t="str">
        <f t="shared" si="5"/>
        <v/>
      </c>
      <c r="AN43" s="1">
        <f t="shared" si="21"/>
        <v>0</v>
      </c>
      <c r="AO43" s="1" t="str">
        <f t="shared" si="55"/>
        <v/>
      </c>
      <c r="AP43" s="1" t="str">
        <f t="shared" si="22"/>
        <v>N</v>
      </c>
      <c r="AQ43" s="1" t="str">
        <f t="shared" si="23"/>
        <v>N</v>
      </c>
      <c r="AR43" s="1" t="str">
        <f t="shared" si="24"/>
        <v>N</v>
      </c>
      <c r="AS43" s="1" t="str">
        <f t="shared" si="25"/>
        <v/>
      </c>
      <c r="AT43" s="15" t="str">
        <f t="shared" si="26"/>
        <v/>
      </c>
      <c r="AU43" s="1" t="str">
        <f t="shared" si="27"/>
        <v/>
      </c>
      <c r="AV43" s="1" t="str">
        <f t="shared" si="28"/>
        <v/>
      </c>
      <c r="AW43" s="1" t="str">
        <f t="shared" si="29"/>
        <v/>
      </c>
      <c r="AX43" s="1" t="str">
        <f t="shared" si="30"/>
        <v/>
      </c>
      <c r="AY43" s="1" t="str">
        <f t="shared" si="31"/>
        <v/>
      </c>
      <c r="AZ43" s="1" t="str">
        <f>IF('Hedging Dashboard'!AH43="P",IF(AZ42="",1,AZ42+1),"")</f>
        <v/>
      </c>
      <c r="BA43" s="1" t="str">
        <f>IF('Hedging Dashboard'!AH43="B",IF(BA42="",1,BA42+1),"")</f>
        <v/>
      </c>
      <c r="BB43" s="1" t="str">
        <f t="shared" si="56"/>
        <v>00000</v>
      </c>
      <c r="BC43" s="1" t="str">
        <f t="shared" si="56"/>
        <v>00000</v>
      </c>
      <c r="BD43" s="1" t="str">
        <f t="shared" si="44"/>
        <v>000000</v>
      </c>
      <c r="BE43" s="1" t="str">
        <f t="shared" si="44"/>
        <v>000000</v>
      </c>
      <c r="BF43" s="1" t="str">
        <f t="shared" si="45"/>
        <v>B</v>
      </c>
      <c r="BG43" s="1" t="str">
        <f t="shared" si="33"/>
        <v/>
      </c>
      <c r="BH43" s="1">
        <f t="shared" si="46"/>
        <v>0</v>
      </c>
      <c r="BI43" s="1" t="str">
        <f t="shared" si="34"/>
        <v/>
      </c>
      <c r="BJ43" s="1">
        <f t="shared" si="47"/>
        <v>0</v>
      </c>
      <c r="BK43" s="1" t="str">
        <f t="shared" si="35"/>
        <v/>
      </c>
      <c r="BL43" s="1">
        <f t="shared" si="48"/>
        <v>0</v>
      </c>
      <c r="BM43" s="1" t="str">
        <f t="shared" si="49"/>
        <v>0</v>
      </c>
      <c r="BN43" s="1" t="str">
        <f t="shared" si="50"/>
        <v>0</v>
      </c>
      <c r="BO43" s="1" t="str">
        <f t="shared" si="51"/>
        <v>0</v>
      </c>
      <c r="BR43" s="1">
        <f>General!A41</f>
        <v>0</v>
      </c>
      <c r="BS43" s="1">
        <f>General!B41</f>
        <v>0</v>
      </c>
      <c r="BT43" s="1" t="str">
        <f>General!C41</f>
        <v/>
      </c>
      <c r="BU43" s="1">
        <f>General!D41</f>
        <v>0</v>
      </c>
      <c r="BW43" s="1" t="str">
        <f>General!F41</f>
        <v>LWLWL</v>
      </c>
      <c r="BX43" s="1">
        <f>General!G41</f>
        <v>-1</v>
      </c>
    </row>
    <row r="44" spans="1:76" ht="15.75" thickBot="1">
      <c r="A44" s="1">
        <v>35</v>
      </c>
      <c r="B44" s="77" t="str">
        <f t="shared" si="11"/>
        <v/>
      </c>
      <c r="C44" s="94" t="str">
        <f t="shared" si="1"/>
        <v/>
      </c>
      <c r="D44" s="90" t="str">
        <f t="shared" si="36"/>
        <v/>
      </c>
      <c r="E44" s="91" t="str">
        <f t="shared" si="36"/>
        <v/>
      </c>
      <c r="F44" s="10" t="str">
        <f t="shared" si="12"/>
        <v/>
      </c>
      <c r="H44" s="97" t="str">
        <f t="shared" si="2"/>
        <v/>
      </c>
      <c r="I44" s="90" t="str">
        <f t="shared" si="37"/>
        <v/>
      </c>
      <c r="J44" s="91" t="str">
        <f t="shared" si="37"/>
        <v/>
      </c>
      <c r="K44" s="10" t="str">
        <f t="shared" si="38"/>
        <v/>
      </c>
      <c r="L44" s="54"/>
      <c r="M44" s="18" t="str">
        <f>IF('Hedging Dashboard'!AH44="","",'Hedging Dashboard'!AH44)</f>
        <v/>
      </c>
      <c r="O44" s="77" t="str">
        <f t="shared" si="3"/>
        <v/>
      </c>
      <c r="P44" s="90" t="str">
        <f t="shared" si="39"/>
        <v/>
      </c>
      <c r="Q44" s="91" t="str">
        <f t="shared" si="39"/>
        <v/>
      </c>
      <c r="R44" s="5" t="str">
        <f t="shared" si="40"/>
        <v/>
      </c>
      <c r="S44" s="5" t="str">
        <f t="shared" si="41"/>
        <v/>
      </c>
      <c r="T44" s="113" t="str">
        <f t="shared" si="42"/>
        <v/>
      </c>
      <c r="U44" s="5" t="str">
        <f>IF(M44="","",IF(B44="NB",U43,IF(T44="",SUM($T$5:$T44)+S44,SUM($T$5:$T44))))</f>
        <v/>
      </c>
      <c r="V44" s="101" t="str">
        <f t="shared" si="0"/>
        <v/>
      </c>
      <c r="W44" s="74" t="e">
        <f t="shared" si="13"/>
        <v>#VALUE!</v>
      </c>
      <c r="X44" s="76" t="str">
        <f t="shared" si="14"/>
        <v/>
      </c>
      <c r="Y44" s="9" t="str">
        <f t="shared" si="6"/>
        <v>T</v>
      </c>
      <c r="Z44" s="4" t="str">
        <f t="shared" si="7"/>
        <v>T</v>
      </c>
      <c r="AA44" s="4" t="str">
        <f t="shared" si="8"/>
        <v>C</v>
      </c>
      <c r="AB44" s="4" t="str">
        <f t="shared" si="52"/>
        <v/>
      </c>
      <c r="AC44" s="4" t="str">
        <f t="shared" si="53"/>
        <v/>
      </c>
      <c r="AD44" s="4" t="str">
        <f t="shared" si="54"/>
        <v/>
      </c>
      <c r="AE44" s="1" t="str">
        <f t="shared" si="15"/>
        <v/>
      </c>
      <c r="AF44" s="1" t="str">
        <f t="shared" si="16"/>
        <v/>
      </c>
      <c r="AG44" s="1" t="str">
        <f t="shared" si="17"/>
        <v/>
      </c>
      <c r="AH44" s="1" t="str">
        <f t="shared" si="18"/>
        <v/>
      </c>
      <c r="AI44" s="1" t="str">
        <f t="shared" si="19"/>
        <v/>
      </c>
      <c r="AJ44" s="1" t="str">
        <f t="shared" si="20"/>
        <v/>
      </c>
      <c r="AK44" s="1">
        <f t="shared" si="43"/>
        <v>0</v>
      </c>
      <c r="AL44" s="1">
        <f t="shared" si="43"/>
        <v>0</v>
      </c>
      <c r="AM44" s="1" t="str">
        <f t="shared" si="5"/>
        <v/>
      </c>
      <c r="AN44" s="1">
        <f t="shared" si="21"/>
        <v>0</v>
      </c>
      <c r="AO44" s="1" t="str">
        <f t="shared" si="55"/>
        <v/>
      </c>
      <c r="AP44" s="1" t="str">
        <f t="shared" si="22"/>
        <v>N</v>
      </c>
      <c r="AQ44" s="1" t="str">
        <f t="shared" si="23"/>
        <v>N</v>
      </c>
      <c r="AR44" s="1" t="str">
        <f t="shared" si="24"/>
        <v>N</v>
      </c>
      <c r="AS44" s="1" t="str">
        <f t="shared" si="25"/>
        <v/>
      </c>
      <c r="AT44" s="15" t="str">
        <f t="shared" si="26"/>
        <v/>
      </c>
      <c r="AU44" s="1" t="str">
        <f t="shared" si="27"/>
        <v/>
      </c>
      <c r="AV44" s="1" t="str">
        <f t="shared" si="28"/>
        <v/>
      </c>
      <c r="AW44" s="1" t="str">
        <f t="shared" si="29"/>
        <v/>
      </c>
      <c r="AX44" s="1" t="str">
        <f t="shared" si="30"/>
        <v/>
      </c>
      <c r="AY44" s="1" t="str">
        <f t="shared" si="31"/>
        <v/>
      </c>
      <c r="AZ44" s="1" t="str">
        <f>IF('Hedging Dashboard'!AH44="P",IF(AZ43="",1,AZ43+1),"")</f>
        <v/>
      </c>
      <c r="BA44" s="1" t="str">
        <f>IF('Hedging Dashboard'!AH44="B",IF(BA43="",1,BA43+1),"")</f>
        <v/>
      </c>
      <c r="BB44" s="1" t="str">
        <f t="shared" si="56"/>
        <v>00000</v>
      </c>
      <c r="BC44" s="1" t="str">
        <f t="shared" si="56"/>
        <v>00000</v>
      </c>
      <c r="BD44" s="1" t="str">
        <f t="shared" si="44"/>
        <v>000000</v>
      </c>
      <c r="BE44" s="1" t="str">
        <f t="shared" si="44"/>
        <v>000000</v>
      </c>
      <c r="BF44" s="1" t="str">
        <f t="shared" si="45"/>
        <v>B</v>
      </c>
      <c r="BG44" s="1" t="str">
        <f t="shared" si="33"/>
        <v/>
      </c>
      <c r="BH44" s="1">
        <f t="shared" si="46"/>
        <v>0</v>
      </c>
      <c r="BI44" s="1" t="str">
        <f t="shared" si="34"/>
        <v/>
      </c>
      <c r="BJ44" s="1">
        <f t="shared" si="47"/>
        <v>0</v>
      </c>
      <c r="BK44" s="1" t="str">
        <f t="shared" si="35"/>
        <v/>
      </c>
      <c r="BL44" s="1">
        <f t="shared" si="48"/>
        <v>0</v>
      </c>
      <c r="BM44" s="1" t="str">
        <f t="shared" si="49"/>
        <v>0</v>
      </c>
      <c r="BN44" s="1" t="str">
        <f t="shared" si="50"/>
        <v>0</v>
      </c>
      <c r="BO44" s="1" t="str">
        <f t="shared" si="51"/>
        <v>0</v>
      </c>
      <c r="BR44" s="1">
        <f>General!A42</f>
        <v>0</v>
      </c>
      <c r="BS44" s="1">
        <f>General!B42</f>
        <v>0</v>
      </c>
      <c r="BT44" s="1" t="str">
        <f>General!C42</f>
        <v/>
      </c>
      <c r="BU44" s="1">
        <f>General!D42</f>
        <v>0</v>
      </c>
      <c r="BW44" s="1" t="str">
        <f>General!F42</f>
        <v>LWLWW</v>
      </c>
      <c r="BX44" s="1">
        <f>General!G42</f>
        <v>3</v>
      </c>
    </row>
    <row r="45" spans="1:76" ht="15.75" thickBot="1">
      <c r="A45" s="1">
        <v>36</v>
      </c>
      <c r="B45" s="12" t="str">
        <f t="shared" si="11"/>
        <v/>
      </c>
      <c r="C45" s="92" t="str">
        <f t="shared" si="1"/>
        <v/>
      </c>
      <c r="D45" s="13" t="str">
        <f t="shared" si="36"/>
        <v/>
      </c>
      <c r="E45" s="45" t="str">
        <f t="shared" si="36"/>
        <v/>
      </c>
      <c r="F45" s="14" t="str">
        <f t="shared" si="12"/>
        <v/>
      </c>
      <c r="H45" s="95" t="str">
        <f t="shared" si="2"/>
        <v/>
      </c>
      <c r="I45" s="13" t="str">
        <f t="shared" si="37"/>
        <v/>
      </c>
      <c r="J45" s="45" t="str">
        <f t="shared" si="37"/>
        <v/>
      </c>
      <c r="K45" s="14" t="str">
        <f t="shared" si="38"/>
        <v/>
      </c>
      <c r="L45" s="54"/>
      <c r="M45" s="16" t="str">
        <f>IF('Hedging Dashboard'!AH45="","",'Hedging Dashboard'!AH45)</f>
        <v/>
      </c>
      <c r="O45" s="12" t="str">
        <f t="shared" si="3"/>
        <v/>
      </c>
      <c r="P45" s="13" t="str">
        <f t="shared" si="39"/>
        <v/>
      </c>
      <c r="Q45" s="45" t="str">
        <f t="shared" si="39"/>
        <v/>
      </c>
      <c r="R45" s="87" t="str">
        <f t="shared" si="40"/>
        <v/>
      </c>
      <c r="S45" s="87" t="str">
        <f t="shared" si="41"/>
        <v/>
      </c>
      <c r="T45" s="98" t="str">
        <f t="shared" si="42"/>
        <v/>
      </c>
      <c r="U45" s="87" t="str">
        <f>IF(M45="","",IF(B45="NB",U44,IF(T45="",SUM($T$5:$T45)+S45,SUM($T$5:$T45))))</f>
        <v/>
      </c>
      <c r="V45" s="99" t="str">
        <f t="shared" si="0"/>
        <v/>
      </c>
      <c r="W45" s="74" t="e">
        <f t="shared" si="13"/>
        <v>#VALUE!</v>
      </c>
      <c r="X45" s="76" t="str">
        <f t="shared" si="14"/>
        <v/>
      </c>
      <c r="Y45" s="9" t="str">
        <f t="shared" si="6"/>
        <v>T</v>
      </c>
      <c r="Z45" s="4" t="str">
        <f t="shared" si="7"/>
        <v>T</v>
      </c>
      <c r="AA45" s="4" t="str">
        <f t="shared" si="8"/>
        <v>C</v>
      </c>
      <c r="AB45" s="4" t="str">
        <f t="shared" si="52"/>
        <v/>
      </c>
      <c r="AC45" s="4" t="str">
        <f t="shared" si="53"/>
        <v/>
      </c>
      <c r="AD45" s="4" t="str">
        <f t="shared" si="54"/>
        <v/>
      </c>
      <c r="AE45" s="1" t="str">
        <f t="shared" si="15"/>
        <v/>
      </c>
      <c r="AF45" s="1" t="str">
        <f t="shared" si="16"/>
        <v/>
      </c>
      <c r="AG45" s="1" t="str">
        <f t="shared" si="17"/>
        <v/>
      </c>
      <c r="AH45" s="1" t="str">
        <f t="shared" si="18"/>
        <v/>
      </c>
      <c r="AI45" s="1" t="str">
        <f t="shared" si="19"/>
        <v/>
      </c>
      <c r="AJ45" s="1" t="str">
        <f t="shared" si="20"/>
        <v/>
      </c>
      <c r="AK45" s="1">
        <f t="shared" si="43"/>
        <v>0</v>
      </c>
      <c r="AL45" s="1">
        <f t="shared" si="43"/>
        <v>0</v>
      </c>
      <c r="AM45" s="1" t="str">
        <f t="shared" si="5"/>
        <v/>
      </c>
      <c r="AN45" s="1">
        <f t="shared" si="21"/>
        <v>0</v>
      </c>
      <c r="AO45" s="1" t="str">
        <f t="shared" si="55"/>
        <v/>
      </c>
      <c r="AP45" s="1" t="str">
        <f t="shared" si="22"/>
        <v>N</v>
      </c>
      <c r="AQ45" s="1" t="str">
        <f t="shared" si="23"/>
        <v>N</v>
      </c>
      <c r="AR45" s="1" t="str">
        <f t="shared" si="24"/>
        <v>N</v>
      </c>
      <c r="AS45" s="1" t="str">
        <f t="shared" si="25"/>
        <v/>
      </c>
      <c r="AT45" s="15" t="str">
        <f t="shared" si="26"/>
        <v/>
      </c>
      <c r="AU45" s="1" t="str">
        <f t="shared" si="27"/>
        <v/>
      </c>
      <c r="AV45" s="1" t="str">
        <f t="shared" si="28"/>
        <v/>
      </c>
      <c r="AW45" s="1" t="str">
        <f t="shared" si="29"/>
        <v/>
      </c>
      <c r="AX45" s="1" t="str">
        <f t="shared" si="30"/>
        <v/>
      </c>
      <c r="AY45" s="1" t="str">
        <f t="shared" si="31"/>
        <v/>
      </c>
      <c r="AZ45" s="1" t="str">
        <f>IF('Hedging Dashboard'!AH45="P",IF(AZ44="",1,AZ44+1),"")</f>
        <v/>
      </c>
      <c r="BA45" s="1" t="str">
        <f>IF('Hedging Dashboard'!AH45="B",IF(BA44="",1,BA44+1),"")</f>
        <v/>
      </c>
      <c r="BB45" s="1" t="str">
        <f t="shared" si="56"/>
        <v>00000</v>
      </c>
      <c r="BC45" s="1" t="str">
        <f t="shared" si="56"/>
        <v>00000</v>
      </c>
      <c r="BD45" s="1" t="str">
        <f t="shared" si="44"/>
        <v>000000</v>
      </c>
      <c r="BE45" s="1" t="str">
        <f t="shared" si="44"/>
        <v>000000</v>
      </c>
      <c r="BF45" s="1" t="str">
        <f t="shared" si="45"/>
        <v>B</v>
      </c>
      <c r="BG45" s="1" t="str">
        <f t="shared" si="33"/>
        <v/>
      </c>
      <c r="BH45" s="1">
        <f t="shared" si="46"/>
        <v>0</v>
      </c>
      <c r="BI45" s="1" t="str">
        <f t="shared" si="34"/>
        <v/>
      </c>
      <c r="BJ45" s="1">
        <f t="shared" si="47"/>
        <v>0</v>
      </c>
      <c r="BK45" s="1" t="str">
        <f t="shared" si="35"/>
        <v/>
      </c>
      <c r="BL45" s="1">
        <f t="shared" si="48"/>
        <v>0</v>
      </c>
      <c r="BM45" s="1" t="str">
        <f t="shared" si="49"/>
        <v>0</v>
      </c>
      <c r="BN45" s="1" t="str">
        <f t="shared" si="50"/>
        <v>0</v>
      </c>
      <c r="BO45" s="1" t="str">
        <f t="shared" si="51"/>
        <v>0</v>
      </c>
      <c r="BR45" s="1">
        <f>General!A43</f>
        <v>0</v>
      </c>
      <c r="BS45" s="1">
        <f>General!B43</f>
        <v>0</v>
      </c>
      <c r="BT45" s="1" t="str">
        <f>General!C43</f>
        <v/>
      </c>
      <c r="BU45" s="1">
        <f>General!D43</f>
        <v>0</v>
      </c>
      <c r="BW45" s="1" t="str">
        <f>General!F43</f>
        <v>LWWLL</v>
      </c>
      <c r="BX45" s="1">
        <f>General!G43</f>
        <v>-3</v>
      </c>
    </row>
    <row r="46" spans="1:76" ht="15.75" thickBot="1">
      <c r="A46" s="1">
        <v>37</v>
      </c>
      <c r="B46" s="9" t="str">
        <f t="shared" si="11"/>
        <v/>
      </c>
      <c r="C46" s="93" t="str">
        <f t="shared" si="1"/>
        <v/>
      </c>
      <c r="D46" s="88" t="str">
        <f t="shared" si="36"/>
        <v/>
      </c>
      <c r="E46" s="89" t="str">
        <f t="shared" si="36"/>
        <v/>
      </c>
      <c r="F46" s="8" t="str">
        <f t="shared" si="12"/>
        <v/>
      </c>
      <c r="H46" s="96" t="str">
        <f t="shared" si="2"/>
        <v/>
      </c>
      <c r="I46" s="88" t="str">
        <f t="shared" si="37"/>
        <v/>
      </c>
      <c r="J46" s="89" t="str">
        <f t="shared" si="37"/>
        <v/>
      </c>
      <c r="K46" s="8" t="str">
        <f t="shared" si="38"/>
        <v/>
      </c>
      <c r="L46" s="54"/>
      <c r="M46" s="17" t="str">
        <f>IF('Hedging Dashboard'!AH46="","",'Hedging Dashboard'!AH46)</f>
        <v/>
      </c>
      <c r="O46" s="9" t="str">
        <f t="shared" si="3"/>
        <v/>
      </c>
      <c r="P46" s="88" t="str">
        <f t="shared" si="39"/>
        <v/>
      </c>
      <c r="Q46" s="89" t="str">
        <f t="shared" si="39"/>
        <v/>
      </c>
      <c r="R46" s="4" t="str">
        <f t="shared" si="40"/>
        <v/>
      </c>
      <c r="S46" s="4" t="str">
        <f t="shared" si="41"/>
        <v/>
      </c>
      <c r="T46" s="112" t="str">
        <f t="shared" si="42"/>
        <v/>
      </c>
      <c r="U46" s="4" t="str">
        <f>IF(M46="","",IF(B46="NB",U45,IF(T46="",SUM($T$5:$T46)+S46,SUM($T$5:$T46))))</f>
        <v/>
      </c>
      <c r="V46" s="100" t="str">
        <f t="shared" si="0"/>
        <v/>
      </c>
      <c r="W46" s="74" t="e">
        <f t="shared" si="13"/>
        <v>#VALUE!</v>
      </c>
      <c r="X46" s="76" t="str">
        <f t="shared" si="14"/>
        <v/>
      </c>
      <c r="Y46" s="9" t="str">
        <f t="shared" si="6"/>
        <v>T</v>
      </c>
      <c r="Z46" s="4" t="str">
        <f t="shared" si="7"/>
        <v>T</v>
      </c>
      <c r="AA46" s="4" t="str">
        <f t="shared" si="8"/>
        <v>C</v>
      </c>
      <c r="AB46" s="4" t="str">
        <f t="shared" si="52"/>
        <v/>
      </c>
      <c r="AC46" s="4" t="str">
        <f t="shared" si="53"/>
        <v/>
      </c>
      <c r="AD46" s="4" t="str">
        <f t="shared" si="54"/>
        <v/>
      </c>
      <c r="AE46" s="1" t="str">
        <f t="shared" si="15"/>
        <v/>
      </c>
      <c r="AF46" s="1" t="str">
        <f t="shared" si="16"/>
        <v/>
      </c>
      <c r="AG46" s="1" t="str">
        <f t="shared" si="17"/>
        <v/>
      </c>
      <c r="AH46" s="1" t="str">
        <f t="shared" si="18"/>
        <v/>
      </c>
      <c r="AI46" s="1" t="str">
        <f t="shared" si="19"/>
        <v/>
      </c>
      <c r="AJ46" s="1" t="str">
        <f t="shared" si="20"/>
        <v/>
      </c>
      <c r="AK46" s="1">
        <f t="shared" si="43"/>
        <v>0</v>
      </c>
      <c r="AL46" s="1">
        <f t="shared" si="43"/>
        <v>0</v>
      </c>
      <c r="AM46" s="1" t="str">
        <f t="shared" si="5"/>
        <v/>
      </c>
      <c r="AN46" s="1">
        <f t="shared" si="21"/>
        <v>0</v>
      </c>
      <c r="AO46" s="1" t="str">
        <f t="shared" si="55"/>
        <v/>
      </c>
      <c r="AP46" s="1" t="str">
        <f t="shared" si="22"/>
        <v>N</v>
      </c>
      <c r="AQ46" s="1" t="str">
        <f t="shared" si="23"/>
        <v>N</v>
      </c>
      <c r="AR46" s="1" t="str">
        <f t="shared" si="24"/>
        <v>N</v>
      </c>
      <c r="AS46" s="1" t="str">
        <f t="shared" si="25"/>
        <v/>
      </c>
      <c r="AT46" s="15" t="str">
        <f t="shared" si="26"/>
        <v/>
      </c>
      <c r="AU46" s="1" t="str">
        <f t="shared" si="27"/>
        <v/>
      </c>
      <c r="AV46" s="1" t="str">
        <f t="shared" si="28"/>
        <v/>
      </c>
      <c r="AW46" s="1" t="str">
        <f t="shared" si="29"/>
        <v/>
      </c>
      <c r="AX46" s="1" t="str">
        <f t="shared" si="30"/>
        <v/>
      </c>
      <c r="AY46" s="1" t="str">
        <f t="shared" si="31"/>
        <v/>
      </c>
      <c r="AZ46" s="1" t="str">
        <f>IF('Hedging Dashboard'!AH46="P",IF(AZ45="",1,AZ45+1),"")</f>
        <v/>
      </c>
      <c r="BA46" s="1" t="str">
        <f>IF('Hedging Dashboard'!AH46="B",IF(BA45="",1,BA45+1),"")</f>
        <v/>
      </c>
      <c r="BB46" s="1" t="str">
        <f>IF(AZ41="",0,AZ41)&amp;IF(AZ42="",0,AZ42)&amp;IF(AZ43="",0,AZ43)&amp;IF(AZ44="",0,AZ44)&amp;IF(AZ45="",0,AZ45)</f>
        <v>00000</v>
      </c>
      <c r="BC46" s="1" t="str">
        <f>IF(BA41="",0,BA41)&amp;IF(BA42="",0,BA42)&amp;IF(BA43="",0,BA43)&amp;IF(BA44="",0,BA44)&amp;IF(BA45="",0,BA45)</f>
        <v>00000</v>
      </c>
      <c r="BD46" s="1" t="str">
        <f>IF(AZ40="",0,AZ40)&amp;IF(AZ41="",0,AZ41)&amp;IF(AZ42="",0,AZ42)&amp;IF(AZ43="",0,AZ43)&amp;IF(AZ44="",0,AZ44)&amp;IF(AZ45="",0,AZ45)</f>
        <v>000000</v>
      </c>
      <c r="BE46" s="1" t="str">
        <f>IF(BA40="",0,BA40)&amp;IF(BA41="",0,BA41)&amp;IF(BA42="",0,BA42)&amp;IF(BA43="",0,BA43)&amp;IF(BA44="",0,BA44)&amp;IF(BA45="",0,BA45)</f>
        <v>000000</v>
      </c>
      <c r="BF46" s="1" t="str">
        <f>IF(COUNTBLANK(AZ41:AZ45)&gt;2,"B","P")</f>
        <v>B</v>
      </c>
      <c r="BG46" s="1" t="str">
        <f t="shared" si="33"/>
        <v/>
      </c>
      <c r="BH46" s="1">
        <f t="shared" si="46"/>
        <v>0</v>
      </c>
      <c r="BI46" s="1" t="str">
        <f t="shared" si="34"/>
        <v/>
      </c>
      <c r="BJ46" s="1">
        <f t="shared" si="47"/>
        <v>0</v>
      </c>
      <c r="BK46" s="1" t="str">
        <f t="shared" si="35"/>
        <v/>
      </c>
      <c r="BL46" s="1">
        <f t="shared" si="48"/>
        <v>0</v>
      </c>
      <c r="BM46" s="1" t="str">
        <f t="shared" si="49"/>
        <v>0</v>
      </c>
      <c r="BN46" s="1" t="str">
        <f t="shared" si="50"/>
        <v>0</v>
      </c>
      <c r="BO46" s="1" t="str">
        <f t="shared" si="51"/>
        <v>0</v>
      </c>
      <c r="BR46" s="1">
        <f>General!A44</f>
        <v>0</v>
      </c>
      <c r="BS46" s="1">
        <f>General!B44</f>
        <v>0</v>
      </c>
      <c r="BT46" s="1" t="str">
        <f>General!C44</f>
        <v/>
      </c>
      <c r="BU46" s="1">
        <f>General!D44</f>
        <v>0</v>
      </c>
      <c r="BW46" s="1" t="str">
        <f>General!F44</f>
        <v>LWWLW</v>
      </c>
      <c r="BX46" s="1">
        <f>General!G44</f>
        <v>1</v>
      </c>
    </row>
    <row r="47" spans="1:76" ht="15.75" thickBot="1">
      <c r="A47" s="1">
        <v>38</v>
      </c>
      <c r="B47" s="9" t="str">
        <f t="shared" si="11"/>
        <v/>
      </c>
      <c r="C47" s="93" t="str">
        <f t="shared" si="1"/>
        <v/>
      </c>
      <c r="D47" s="88" t="str">
        <f t="shared" si="36"/>
        <v/>
      </c>
      <c r="E47" s="89" t="str">
        <f t="shared" si="36"/>
        <v/>
      </c>
      <c r="F47" s="8" t="str">
        <f t="shared" si="12"/>
        <v/>
      </c>
      <c r="H47" s="96" t="str">
        <f t="shared" si="2"/>
        <v/>
      </c>
      <c r="I47" s="88" t="str">
        <f t="shared" si="37"/>
        <v/>
      </c>
      <c r="J47" s="89" t="str">
        <f t="shared" si="37"/>
        <v/>
      </c>
      <c r="K47" s="8" t="str">
        <f t="shared" si="38"/>
        <v/>
      </c>
      <c r="L47" s="54"/>
      <c r="M47" s="17" t="str">
        <f>IF('Hedging Dashboard'!AH47="","",'Hedging Dashboard'!AH47)</f>
        <v/>
      </c>
      <c r="O47" s="9" t="str">
        <f t="shared" si="3"/>
        <v/>
      </c>
      <c r="P47" s="88" t="str">
        <f t="shared" si="39"/>
        <v/>
      </c>
      <c r="Q47" s="89" t="str">
        <f t="shared" si="39"/>
        <v/>
      </c>
      <c r="R47" s="4" t="str">
        <f t="shared" si="40"/>
        <v/>
      </c>
      <c r="S47" s="4" t="str">
        <f t="shared" si="41"/>
        <v/>
      </c>
      <c r="T47" s="112" t="str">
        <f t="shared" si="42"/>
        <v/>
      </c>
      <c r="U47" s="4" t="str">
        <f>IF(M47="","",IF(B47="NB",U46,IF(T47="",SUM($T$5:$T47)+S47,SUM($T$5:$T47))))</f>
        <v/>
      </c>
      <c r="V47" s="100" t="str">
        <f t="shared" si="0"/>
        <v/>
      </c>
      <c r="W47" s="74" t="e">
        <f t="shared" si="13"/>
        <v>#VALUE!</v>
      </c>
      <c r="X47" s="76" t="str">
        <f t="shared" si="14"/>
        <v/>
      </c>
      <c r="Y47" s="9" t="str">
        <f t="shared" si="6"/>
        <v>T</v>
      </c>
      <c r="Z47" s="4" t="str">
        <f t="shared" si="7"/>
        <v>T</v>
      </c>
      <c r="AA47" s="4" t="str">
        <f t="shared" si="8"/>
        <v>C</v>
      </c>
      <c r="AB47" s="4" t="str">
        <f t="shared" si="52"/>
        <v/>
      </c>
      <c r="AC47" s="4" t="str">
        <f t="shared" si="53"/>
        <v/>
      </c>
      <c r="AD47" s="4" t="str">
        <f t="shared" si="54"/>
        <v/>
      </c>
      <c r="AE47" s="1" t="str">
        <f t="shared" si="15"/>
        <v/>
      </c>
      <c r="AF47" s="1" t="str">
        <f t="shared" si="16"/>
        <v/>
      </c>
      <c r="AG47" s="1" t="str">
        <f t="shared" si="17"/>
        <v/>
      </c>
      <c r="AH47" s="1" t="str">
        <f t="shared" si="18"/>
        <v/>
      </c>
      <c r="AI47" s="1" t="str">
        <f t="shared" si="19"/>
        <v/>
      </c>
      <c r="AJ47" s="1" t="str">
        <f t="shared" si="20"/>
        <v/>
      </c>
      <c r="AK47" s="1">
        <f t="shared" si="43"/>
        <v>0</v>
      </c>
      <c r="AL47" s="1">
        <f t="shared" si="43"/>
        <v>0</v>
      </c>
      <c r="AM47" s="1" t="str">
        <f t="shared" si="5"/>
        <v/>
      </c>
      <c r="AN47" s="1">
        <f t="shared" si="21"/>
        <v>0</v>
      </c>
      <c r="AO47" s="1" t="str">
        <f t="shared" si="55"/>
        <v/>
      </c>
      <c r="AP47" s="1" t="str">
        <f t="shared" si="22"/>
        <v>N</v>
      </c>
      <c r="AQ47" s="1" t="str">
        <f t="shared" si="23"/>
        <v>N</v>
      </c>
      <c r="AR47" s="1" t="str">
        <f t="shared" si="24"/>
        <v>N</v>
      </c>
      <c r="AS47" s="1" t="str">
        <f t="shared" si="25"/>
        <v/>
      </c>
      <c r="AT47" s="15" t="str">
        <f t="shared" si="26"/>
        <v/>
      </c>
      <c r="AU47" s="1" t="str">
        <f t="shared" si="27"/>
        <v/>
      </c>
      <c r="AV47" s="1" t="str">
        <f t="shared" si="28"/>
        <v/>
      </c>
      <c r="AW47" s="1" t="str">
        <f t="shared" si="29"/>
        <v/>
      </c>
      <c r="AX47" s="1" t="str">
        <f t="shared" si="30"/>
        <v/>
      </c>
      <c r="AY47" s="1" t="str">
        <f t="shared" si="31"/>
        <v/>
      </c>
      <c r="AZ47" s="1" t="str">
        <f>IF('Hedging Dashboard'!AH47="P",IF(AZ46="",1,AZ46+1),"")</f>
        <v/>
      </c>
      <c r="BA47" s="1" t="str">
        <f>IF('Hedging Dashboard'!AH47="B",IF(BA46="",1,BA46+1),"")</f>
        <v/>
      </c>
      <c r="BB47" s="1" t="str">
        <f t="shared" ref="BB47:BC109" si="57">IF(AZ42="",0,AZ42)&amp;IF(AZ43="",0,AZ43)&amp;IF(AZ44="",0,AZ44)&amp;IF(AZ45="",0,AZ45)&amp;IF(AZ46="",0,AZ46)</f>
        <v>00000</v>
      </c>
      <c r="BC47" s="1" t="str">
        <f t="shared" si="57"/>
        <v>00000</v>
      </c>
      <c r="BD47" s="1" t="str">
        <f t="shared" ref="BD47:BE109" si="58">IF(AZ41="",0,AZ41)&amp;IF(AZ42="",0,AZ42)&amp;IF(AZ43="",0,AZ43)&amp;IF(AZ44="",0,AZ44)&amp;IF(AZ45="",0,AZ45)&amp;IF(AZ46="",0,AZ46)</f>
        <v>000000</v>
      </c>
      <c r="BE47" s="1" t="str">
        <f t="shared" si="58"/>
        <v>000000</v>
      </c>
      <c r="BF47" s="1" t="str">
        <f t="shared" ref="BF47:BF109" si="59">IF(COUNTBLANK(AZ42:AZ46)&gt;2,"B","P")</f>
        <v>B</v>
      </c>
      <c r="BG47" s="1" t="str">
        <f t="shared" si="33"/>
        <v/>
      </c>
      <c r="BH47" s="1">
        <f t="shared" si="46"/>
        <v>0</v>
      </c>
      <c r="BI47" s="1" t="str">
        <f t="shared" si="34"/>
        <v/>
      </c>
      <c r="BJ47" s="1">
        <f t="shared" si="47"/>
        <v>0</v>
      </c>
      <c r="BK47" s="1" t="str">
        <f t="shared" si="35"/>
        <v/>
      </c>
      <c r="BL47" s="1">
        <f t="shared" si="48"/>
        <v>0</v>
      </c>
      <c r="BM47" s="1" t="str">
        <f t="shared" si="49"/>
        <v>0</v>
      </c>
      <c r="BN47" s="1" t="str">
        <f t="shared" si="50"/>
        <v>0</v>
      </c>
      <c r="BO47" s="1" t="str">
        <f t="shared" si="51"/>
        <v>0</v>
      </c>
      <c r="BR47" s="1">
        <f>General!A45</f>
        <v>0</v>
      </c>
      <c r="BS47" s="1">
        <f>General!B45</f>
        <v>0</v>
      </c>
      <c r="BT47" s="1" t="str">
        <f>General!C45</f>
        <v/>
      </c>
      <c r="BU47" s="1">
        <f>General!D45</f>
        <v>0</v>
      </c>
      <c r="BW47" s="1" t="str">
        <f>General!F45</f>
        <v>LWWWL</v>
      </c>
      <c r="BX47" s="1">
        <f>General!G45</f>
        <v>-1</v>
      </c>
    </row>
    <row r="48" spans="1:76" ht="15.75" thickBot="1">
      <c r="A48" s="1">
        <v>39</v>
      </c>
      <c r="B48" s="9" t="str">
        <f t="shared" si="11"/>
        <v/>
      </c>
      <c r="C48" s="93" t="str">
        <f t="shared" si="1"/>
        <v/>
      </c>
      <c r="D48" s="88" t="str">
        <f t="shared" si="36"/>
        <v/>
      </c>
      <c r="E48" s="89" t="str">
        <f t="shared" si="36"/>
        <v/>
      </c>
      <c r="F48" s="8" t="str">
        <f t="shared" si="12"/>
        <v/>
      </c>
      <c r="H48" s="96" t="str">
        <f t="shared" si="2"/>
        <v/>
      </c>
      <c r="I48" s="88" t="str">
        <f t="shared" si="37"/>
        <v/>
      </c>
      <c r="J48" s="89" t="str">
        <f t="shared" si="37"/>
        <v/>
      </c>
      <c r="K48" s="8" t="str">
        <f t="shared" si="38"/>
        <v/>
      </c>
      <c r="L48" s="54"/>
      <c r="M48" s="17" t="str">
        <f>IF('Hedging Dashboard'!AH48="","",'Hedging Dashboard'!AH48)</f>
        <v/>
      </c>
      <c r="O48" s="9" t="str">
        <f t="shared" si="3"/>
        <v/>
      </c>
      <c r="P48" s="88" t="str">
        <f t="shared" si="39"/>
        <v/>
      </c>
      <c r="Q48" s="89" t="str">
        <f t="shared" si="39"/>
        <v/>
      </c>
      <c r="R48" s="4" t="str">
        <f t="shared" si="40"/>
        <v/>
      </c>
      <c r="S48" s="4" t="str">
        <f t="shared" si="41"/>
        <v/>
      </c>
      <c r="T48" s="112" t="str">
        <f t="shared" si="42"/>
        <v/>
      </c>
      <c r="U48" s="4" t="str">
        <f>IF(M48="","",IF(B48="NB",U47,IF(T48="",SUM($T$5:$T48)+S48,SUM($T$5:$T48))))</f>
        <v/>
      </c>
      <c r="V48" s="100" t="str">
        <f t="shared" si="0"/>
        <v/>
      </c>
      <c r="W48" s="74" t="e">
        <f t="shared" si="13"/>
        <v>#VALUE!</v>
      </c>
      <c r="X48" s="76" t="str">
        <f t="shared" si="14"/>
        <v/>
      </c>
      <c r="Y48" s="9" t="str">
        <f t="shared" si="6"/>
        <v>T</v>
      </c>
      <c r="Z48" s="4" t="str">
        <f t="shared" si="7"/>
        <v>T</v>
      </c>
      <c r="AA48" s="4" t="str">
        <f t="shared" si="8"/>
        <v>C</v>
      </c>
      <c r="AB48" s="4" t="str">
        <f t="shared" si="52"/>
        <v/>
      </c>
      <c r="AC48" s="4" t="str">
        <f t="shared" si="53"/>
        <v/>
      </c>
      <c r="AD48" s="4" t="str">
        <f t="shared" si="54"/>
        <v/>
      </c>
      <c r="AE48" s="1" t="str">
        <f t="shared" si="15"/>
        <v/>
      </c>
      <c r="AF48" s="1" t="str">
        <f t="shared" si="16"/>
        <v/>
      </c>
      <c r="AG48" s="1" t="str">
        <f t="shared" si="17"/>
        <v/>
      </c>
      <c r="AH48" s="1" t="str">
        <f t="shared" si="18"/>
        <v/>
      </c>
      <c r="AI48" s="1" t="str">
        <f t="shared" si="19"/>
        <v/>
      </c>
      <c r="AJ48" s="1" t="str">
        <f t="shared" si="20"/>
        <v/>
      </c>
      <c r="AK48" s="1">
        <f t="shared" si="43"/>
        <v>0</v>
      </c>
      <c r="AL48" s="1">
        <f t="shared" si="43"/>
        <v>0</v>
      </c>
      <c r="AM48" s="1" t="str">
        <f t="shared" si="5"/>
        <v/>
      </c>
      <c r="AN48" s="1">
        <f t="shared" si="21"/>
        <v>0</v>
      </c>
      <c r="AO48" s="1" t="str">
        <f t="shared" si="55"/>
        <v/>
      </c>
      <c r="AP48" s="1" t="str">
        <f t="shared" si="22"/>
        <v>N</v>
      </c>
      <c r="AQ48" s="1" t="str">
        <f t="shared" si="23"/>
        <v>N</v>
      </c>
      <c r="AR48" s="1" t="str">
        <f t="shared" si="24"/>
        <v>N</v>
      </c>
      <c r="AS48" s="1" t="str">
        <f t="shared" si="25"/>
        <v/>
      </c>
      <c r="AT48" s="15" t="str">
        <f t="shared" si="26"/>
        <v/>
      </c>
      <c r="AU48" s="1" t="str">
        <f t="shared" si="27"/>
        <v/>
      </c>
      <c r="AV48" s="1" t="str">
        <f t="shared" si="28"/>
        <v/>
      </c>
      <c r="AW48" s="1" t="str">
        <f t="shared" si="29"/>
        <v/>
      </c>
      <c r="AX48" s="1" t="str">
        <f t="shared" si="30"/>
        <v/>
      </c>
      <c r="AY48" s="1" t="str">
        <f t="shared" si="31"/>
        <v/>
      </c>
      <c r="AZ48" s="1" t="str">
        <f>IF('Hedging Dashboard'!AH48="P",IF(AZ47="",1,AZ47+1),"")</f>
        <v/>
      </c>
      <c r="BA48" s="1" t="str">
        <f>IF('Hedging Dashboard'!AH48="B",IF(BA47="",1,BA47+1),"")</f>
        <v/>
      </c>
      <c r="BB48" s="1" t="str">
        <f t="shared" si="57"/>
        <v>00000</v>
      </c>
      <c r="BC48" s="1" t="str">
        <f t="shared" si="57"/>
        <v>00000</v>
      </c>
      <c r="BD48" s="1" t="str">
        <f t="shared" si="58"/>
        <v>000000</v>
      </c>
      <c r="BE48" s="1" t="str">
        <f t="shared" si="58"/>
        <v>000000</v>
      </c>
      <c r="BF48" s="1" t="str">
        <f t="shared" si="59"/>
        <v>B</v>
      </c>
      <c r="BG48" s="1" t="str">
        <f t="shared" si="33"/>
        <v/>
      </c>
      <c r="BH48" s="1">
        <f t="shared" si="46"/>
        <v>0</v>
      </c>
      <c r="BI48" s="1" t="str">
        <f t="shared" si="34"/>
        <v/>
      </c>
      <c r="BJ48" s="1">
        <f t="shared" si="47"/>
        <v>0</v>
      </c>
      <c r="BK48" s="1" t="str">
        <f t="shared" si="35"/>
        <v/>
      </c>
      <c r="BL48" s="1">
        <f t="shared" si="48"/>
        <v>0</v>
      </c>
      <c r="BM48" s="1" t="str">
        <f t="shared" si="49"/>
        <v>0</v>
      </c>
      <c r="BN48" s="1" t="str">
        <f t="shared" si="50"/>
        <v>0</v>
      </c>
      <c r="BO48" s="1" t="str">
        <f t="shared" si="51"/>
        <v>0</v>
      </c>
      <c r="BR48" s="1">
        <f>General!A46</f>
        <v>0</v>
      </c>
      <c r="BS48" s="1">
        <f>General!B46</f>
        <v>0</v>
      </c>
      <c r="BT48" s="1" t="str">
        <f>General!C46</f>
        <v/>
      </c>
      <c r="BU48" s="1">
        <f>General!D46</f>
        <v>0</v>
      </c>
      <c r="BW48" s="1" t="str">
        <f>General!F46</f>
        <v>LWWWW</v>
      </c>
      <c r="BX48" s="1">
        <f>General!G46</f>
        <v>6</v>
      </c>
    </row>
    <row r="49" spans="1:76" ht="15.75" thickBot="1">
      <c r="A49" s="1">
        <v>40</v>
      </c>
      <c r="B49" s="77" t="str">
        <f t="shared" si="11"/>
        <v/>
      </c>
      <c r="C49" s="94" t="str">
        <f t="shared" si="1"/>
        <v/>
      </c>
      <c r="D49" s="90" t="str">
        <f t="shared" si="36"/>
        <v/>
      </c>
      <c r="E49" s="91" t="str">
        <f t="shared" si="36"/>
        <v/>
      </c>
      <c r="F49" s="10" t="str">
        <f t="shared" si="12"/>
        <v/>
      </c>
      <c r="H49" s="97" t="str">
        <f t="shared" si="2"/>
        <v/>
      </c>
      <c r="I49" s="90" t="str">
        <f t="shared" si="37"/>
        <v/>
      </c>
      <c r="J49" s="91" t="str">
        <f t="shared" si="37"/>
        <v/>
      </c>
      <c r="K49" s="10" t="str">
        <f t="shared" si="38"/>
        <v/>
      </c>
      <c r="L49" s="54"/>
      <c r="M49" s="18" t="str">
        <f>IF('Hedging Dashboard'!AH49="","",'Hedging Dashboard'!AH49)</f>
        <v/>
      </c>
      <c r="O49" s="77" t="str">
        <f t="shared" si="3"/>
        <v/>
      </c>
      <c r="P49" s="90" t="str">
        <f t="shared" si="39"/>
        <v/>
      </c>
      <c r="Q49" s="91" t="str">
        <f t="shared" si="39"/>
        <v/>
      </c>
      <c r="R49" s="5" t="str">
        <f t="shared" si="40"/>
        <v/>
      </c>
      <c r="S49" s="5" t="str">
        <f t="shared" si="41"/>
        <v/>
      </c>
      <c r="T49" s="113" t="str">
        <f t="shared" si="42"/>
        <v/>
      </c>
      <c r="U49" s="5" t="str">
        <f>IF(M49="","",IF(B49="NB",U48,IF(T49="",SUM($T$5:$T49)+S49,SUM($T$5:$T49))))</f>
        <v/>
      </c>
      <c r="V49" s="101" t="str">
        <f t="shared" si="0"/>
        <v/>
      </c>
      <c r="W49" s="74" t="e">
        <f t="shared" si="13"/>
        <v>#VALUE!</v>
      </c>
      <c r="X49" s="76" t="str">
        <f t="shared" si="14"/>
        <v/>
      </c>
      <c r="Y49" s="9" t="str">
        <f t="shared" si="6"/>
        <v>T</v>
      </c>
      <c r="Z49" s="4" t="str">
        <f t="shared" si="7"/>
        <v>T</v>
      </c>
      <c r="AA49" s="4" t="str">
        <f t="shared" si="8"/>
        <v>C</v>
      </c>
      <c r="AB49" s="4" t="str">
        <f t="shared" si="52"/>
        <v/>
      </c>
      <c r="AC49" s="4" t="str">
        <f t="shared" si="53"/>
        <v/>
      </c>
      <c r="AD49" s="4" t="str">
        <f t="shared" si="54"/>
        <v/>
      </c>
      <c r="AE49" s="1" t="str">
        <f t="shared" si="15"/>
        <v/>
      </c>
      <c r="AF49" s="1" t="str">
        <f t="shared" si="16"/>
        <v/>
      </c>
      <c r="AG49" s="1" t="str">
        <f t="shared" si="17"/>
        <v/>
      </c>
      <c r="AH49" s="1" t="str">
        <f t="shared" si="18"/>
        <v/>
      </c>
      <c r="AI49" s="1" t="str">
        <f t="shared" si="19"/>
        <v/>
      </c>
      <c r="AJ49" s="1" t="str">
        <f t="shared" si="20"/>
        <v/>
      </c>
      <c r="AK49" s="1">
        <f t="shared" si="43"/>
        <v>0</v>
      </c>
      <c r="AL49" s="1">
        <f t="shared" si="43"/>
        <v>0</v>
      </c>
      <c r="AM49" s="1" t="str">
        <f t="shared" si="5"/>
        <v/>
      </c>
      <c r="AN49" s="1">
        <f t="shared" si="21"/>
        <v>0</v>
      </c>
      <c r="AO49" s="1" t="str">
        <f t="shared" si="55"/>
        <v/>
      </c>
      <c r="AP49" s="1" t="str">
        <f t="shared" si="22"/>
        <v>N</v>
      </c>
      <c r="AQ49" s="1" t="str">
        <f t="shared" si="23"/>
        <v>N</v>
      </c>
      <c r="AR49" s="1" t="str">
        <f t="shared" si="24"/>
        <v>N</v>
      </c>
      <c r="AS49" s="1" t="str">
        <f t="shared" si="25"/>
        <v/>
      </c>
      <c r="AT49" s="15" t="str">
        <f t="shared" si="26"/>
        <v/>
      </c>
      <c r="AU49" s="1" t="str">
        <f t="shared" si="27"/>
        <v/>
      </c>
      <c r="AV49" s="1" t="str">
        <f t="shared" si="28"/>
        <v/>
      </c>
      <c r="AW49" s="1" t="str">
        <f t="shared" si="29"/>
        <v/>
      </c>
      <c r="AX49" s="1" t="str">
        <f t="shared" si="30"/>
        <v/>
      </c>
      <c r="AY49" s="1" t="str">
        <f t="shared" si="31"/>
        <v/>
      </c>
      <c r="AZ49" s="1" t="str">
        <f>IF('Hedging Dashboard'!AH49="P",IF(AZ48="",1,AZ48+1),"")</f>
        <v/>
      </c>
      <c r="BA49" s="1" t="str">
        <f>IF('Hedging Dashboard'!AH49="B",IF(BA48="",1,BA48+1),"")</f>
        <v/>
      </c>
      <c r="BB49" s="1" t="str">
        <f t="shared" si="57"/>
        <v>00000</v>
      </c>
      <c r="BC49" s="1" t="str">
        <f t="shared" si="57"/>
        <v>00000</v>
      </c>
      <c r="BD49" s="1" t="str">
        <f t="shared" si="58"/>
        <v>000000</v>
      </c>
      <c r="BE49" s="1" t="str">
        <f t="shared" si="58"/>
        <v>000000</v>
      </c>
      <c r="BF49" s="1" t="str">
        <f t="shared" si="59"/>
        <v>B</v>
      </c>
      <c r="BG49" s="1" t="str">
        <f t="shared" si="33"/>
        <v/>
      </c>
      <c r="BH49" s="1">
        <f t="shared" si="46"/>
        <v>0</v>
      </c>
      <c r="BI49" s="1" t="str">
        <f t="shared" si="34"/>
        <v/>
      </c>
      <c r="BJ49" s="1">
        <f t="shared" si="47"/>
        <v>0</v>
      </c>
      <c r="BK49" s="1" t="str">
        <f t="shared" si="35"/>
        <v/>
      </c>
      <c r="BL49" s="1">
        <f t="shared" si="48"/>
        <v>0</v>
      </c>
      <c r="BM49" s="1" t="str">
        <f t="shared" si="49"/>
        <v>0</v>
      </c>
      <c r="BN49" s="1" t="str">
        <f t="shared" si="50"/>
        <v>0</v>
      </c>
      <c r="BO49" s="1" t="str">
        <f t="shared" si="51"/>
        <v>0</v>
      </c>
      <c r="BR49" s="1">
        <f>General!A47</f>
        <v>0</v>
      </c>
      <c r="BS49" s="1">
        <f>General!B47</f>
        <v>0</v>
      </c>
      <c r="BT49" s="1" t="str">
        <f>General!C47</f>
        <v/>
      </c>
      <c r="BU49" s="1">
        <f>General!D47</f>
        <v>0</v>
      </c>
      <c r="BW49" s="1" t="str">
        <f>General!F47</f>
        <v>WLLLL</v>
      </c>
      <c r="BX49" s="1">
        <f>General!G47</f>
        <v>-6</v>
      </c>
    </row>
    <row r="50" spans="1:76" ht="15.75" thickBot="1">
      <c r="A50" s="1">
        <v>41</v>
      </c>
      <c r="B50" s="12" t="str">
        <f t="shared" si="11"/>
        <v/>
      </c>
      <c r="C50" s="92" t="str">
        <f t="shared" si="1"/>
        <v/>
      </c>
      <c r="D50" s="13" t="str">
        <f t="shared" si="36"/>
        <v/>
      </c>
      <c r="E50" s="45" t="str">
        <f t="shared" si="36"/>
        <v/>
      </c>
      <c r="F50" s="14" t="str">
        <f t="shared" si="12"/>
        <v/>
      </c>
      <c r="H50" s="95" t="str">
        <f t="shared" si="2"/>
        <v/>
      </c>
      <c r="I50" s="13" t="str">
        <f t="shared" si="37"/>
        <v/>
      </c>
      <c r="J50" s="45" t="str">
        <f t="shared" si="37"/>
        <v/>
      </c>
      <c r="K50" s="14" t="str">
        <f t="shared" si="38"/>
        <v/>
      </c>
      <c r="L50" s="54"/>
      <c r="M50" s="16" t="str">
        <f>IF('Hedging Dashboard'!AH50="","",'Hedging Dashboard'!AH50)</f>
        <v/>
      </c>
      <c r="O50" s="12" t="str">
        <f t="shared" si="3"/>
        <v/>
      </c>
      <c r="P50" s="13" t="str">
        <f t="shared" si="39"/>
        <v/>
      </c>
      <c r="Q50" s="45" t="str">
        <f t="shared" si="39"/>
        <v/>
      </c>
      <c r="R50" s="87" t="str">
        <f t="shared" si="40"/>
        <v/>
      </c>
      <c r="S50" s="87" t="str">
        <f t="shared" si="41"/>
        <v/>
      </c>
      <c r="T50" s="98" t="str">
        <f t="shared" si="42"/>
        <v/>
      </c>
      <c r="U50" s="87" t="str">
        <f>IF(M50="","",IF(B50="NB",U49,IF(T50="",SUM($T$5:$T50)+S50,SUM($T$5:$T50))))</f>
        <v/>
      </c>
      <c r="V50" s="99" t="str">
        <f t="shared" si="0"/>
        <v/>
      </c>
      <c r="W50" s="74" t="e">
        <f t="shared" si="13"/>
        <v>#VALUE!</v>
      </c>
      <c r="X50" s="76" t="str">
        <f t="shared" si="14"/>
        <v/>
      </c>
      <c r="Y50" s="9" t="str">
        <f t="shared" si="6"/>
        <v>T</v>
      </c>
      <c r="Z50" s="4" t="str">
        <f t="shared" si="7"/>
        <v>T</v>
      </c>
      <c r="AA50" s="4" t="str">
        <f t="shared" si="8"/>
        <v>C</v>
      </c>
      <c r="AB50" s="4" t="str">
        <f t="shared" si="52"/>
        <v/>
      </c>
      <c r="AC50" s="4" t="str">
        <f t="shared" si="53"/>
        <v/>
      </c>
      <c r="AD50" s="4" t="str">
        <f t="shared" si="54"/>
        <v/>
      </c>
      <c r="AE50" s="1" t="str">
        <f t="shared" si="15"/>
        <v/>
      </c>
      <c r="AF50" s="1" t="str">
        <f t="shared" si="16"/>
        <v/>
      </c>
      <c r="AG50" s="1" t="str">
        <f t="shared" si="17"/>
        <v/>
      </c>
      <c r="AH50" s="1" t="str">
        <f t="shared" si="18"/>
        <v/>
      </c>
      <c r="AI50" s="1" t="str">
        <f t="shared" si="19"/>
        <v/>
      </c>
      <c r="AJ50" s="1" t="str">
        <f t="shared" si="20"/>
        <v/>
      </c>
      <c r="AK50" s="1">
        <f t="shared" si="43"/>
        <v>0</v>
      </c>
      <c r="AL50" s="1">
        <f t="shared" si="43"/>
        <v>0</v>
      </c>
      <c r="AM50" s="1" t="str">
        <f t="shared" si="5"/>
        <v/>
      </c>
      <c r="AN50" s="1">
        <f t="shared" si="21"/>
        <v>0</v>
      </c>
      <c r="AO50" s="1" t="str">
        <f t="shared" si="55"/>
        <v/>
      </c>
      <c r="AP50" s="1" t="str">
        <f t="shared" si="22"/>
        <v>N</v>
      </c>
      <c r="AQ50" s="1" t="str">
        <f t="shared" si="23"/>
        <v>N</v>
      </c>
      <c r="AR50" s="1" t="str">
        <f t="shared" si="24"/>
        <v>N</v>
      </c>
      <c r="AS50" s="1" t="str">
        <f t="shared" si="25"/>
        <v/>
      </c>
      <c r="AT50" s="15" t="str">
        <f t="shared" si="26"/>
        <v/>
      </c>
      <c r="AU50" s="1" t="str">
        <f t="shared" si="27"/>
        <v/>
      </c>
      <c r="AV50" s="1" t="str">
        <f t="shared" si="28"/>
        <v/>
      </c>
      <c r="AW50" s="1" t="str">
        <f t="shared" si="29"/>
        <v/>
      </c>
      <c r="AX50" s="1" t="str">
        <f t="shared" si="30"/>
        <v/>
      </c>
      <c r="AY50" s="1" t="str">
        <f t="shared" si="31"/>
        <v/>
      </c>
      <c r="AZ50" s="1" t="str">
        <f>IF('Hedging Dashboard'!AH50="P",IF(AZ49="",1,AZ49+1),"")</f>
        <v/>
      </c>
      <c r="BA50" s="1" t="str">
        <f>IF('Hedging Dashboard'!AH50="B",IF(BA49="",1,BA49+1),"")</f>
        <v/>
      </c>
      <c r="BB50" s="1" t="str">
        <f t="shared" si="57"/>
        <v>00000</v>
      </c>
      <c r="BC50" s="1" t="str">
        <f t="shared" si="57"/>
        <v>00000</v>
      </c>
      <c r="BD50" s="1" t="str">
        <f t="shared" si="58"/>
        <v>000000</v>
      </c>
      <c r="BE50" s="1" t="str">
        <f t="shared" si="58"/>
        <v>000000</v>
      </c>
      <c r="BF50" s="1" t="str">
        <f t="shared" si="59"/>
        <v>B</v>
      </c>
      <c r="BG50" s="1" t="str">
        <f t="shared" si="33"/>
        <v/>
      </c>
      <c r="BH50" s="1">
        <f t="shared" si="46"/>
        <v>0</v>
      </c>
      <c r="BI50" s="1" t="str">
        <f t="shared" si="34"/>
        <v/>
      </c>
      <c r="BJ50" s="1">
        <f t="shared" si="47"/>
        <v>0</v>
      </c>
      <c r="BK50" s="1" t="str">
        <f t="shared" si="35"/>
        <v/>
      </c>
      <c r="BL50" s="1">
        <f t="shared" si="48"/>
        <v>0</v>
      </c>
      <c r="BM50" s="1" t="str">
        <f t="shared" si="49"/>
        <v>0</v>
      </c>
      <c r="BN50" s="1" t="str">
        <f t="shared" si="50"/>
        <v>0</v>
      </c>
      <c r="BO50" s="1" t="str">
        <f t="shared" si="51"/>
        <v>0</v>
      </c>
      <c r="BR50" s="1">
        <f>General!A48</f>
        <v>0</v>
      </c>
      <c r="BS50" s="1">
        <f>General!B48</f>
        <v>0</v>
      </c>
      <c r="BT50" s="1" t="str">
        <f>General!C48</f>
        <v/>
      </c>
      <c r="BU50" s="1">
        <f>General!D48</f>
        <v>0</v>
      </c>
      <c r="BW50" s="1" t="str">
        <f>General!F48</f>
        <v>WLLLW</v>
      </c>
      <c r="BX50" s="1">
        <f>General!G48</f>
        <v>1</v>
      </c>
    </row>
    <row r="51" spans="1:76" ht="15.75" thickBot="1">
      <c r="A51" s="1">
        <v>42</v>
      </c>
      <c r="B51" s="9" t="str">
        <f t="shared" si="11"/>
        <v/>
      </c>
      <c r="C51" s="93" t="str">
        <f t="shared" si="1"/>
        <v/>
      </c>
      <c r="D51" s="88" t="str">
        <f t="shared" si="36"/>
        <v/>
      </c>
      <c r="E51" s="89" t="str">
        <f t="shared" si="36"/>
        <v/>
      </c>
      <c r="F51" s="8" t="str">
        <f t="shared" si="12"/>
        <v/>
      </c>
      <c r="H51" s="96" t="str">
        <f t="shared" si="2"/>
        <v/>
      </c>
      <c r="I51" s="88" t="str">
        <f t="shared" si="37"/>
        <v/>
      </c>
      <c r="J51" s="89" t="str">
        <f t="shared" si="37"/>
        <v/>
      </c>
      <c r="K51" s="8" t="str">
        <f t="shared" si="38"/>
        <v/>
      </c>
      <c r="L51" s="54"/>
      <c r="M51" s="17" t="str">
        <f>IF('Hedging Dashboard'!AH51="","",'Hedging Dashboard'!AH51)</f>
        <v/>
      </c>
      <c r="O51" s="9" t="str">
        <f t="shared" si="3"/>
        <v/>
      </c>
      <c r="P51" s="88" t="str">
        <f t="shared" si="39"/>
        <v/>
      </c>
      <c r="Q51" s="89" t="str">
        <f t="shared" si="39"/>
        <v/>
      </c>
      <c r="R51" s="4" t="str">
        <f t="shared" si="40"/>
        <v/>
      </c>
      <c r="S51" s="4" t="str">
        <f t="shared" si="41"/>
        <v/>
      </c>
      <c r="T51" s="112" t="str">
        <f t="shared" si="42"/>
        <v/>
      </c>
      <c r="U51" s="4" t="str">
        <f>IF(M51="","",IF(B51="NB",U50,IF(T51="",SUM($T$5:$T51)+S51,SUM($T$5:$T51))))</f>
        <v/>
      </c>
      <c r="V51" s="100" t="str">
        <f t="shared" si="0"/>
        <v/>
      </c>
      <c r="W51" s="74" t="e">
        <f t="shared" si="13"/>
        <v>#VALUE!</v>
      </c>
      <c r="X51" s="76" t="str">
        <f t="shared" si="14"/>
        <v/>
      </c>
      <c r="Y51" s="9" t="str">
        <f t="shared" si="6"/>
        <v>T</v>
      </c>
      <c r="Z51" s="4" t="str">
        <f t="shared" si="7"/>
        <v>T</v>
      </c>
      <c r="AA51" s="4" t="str">
        <f t="shared" si="8"/>
        <v>C</v>
      </c>
      <c r="AB51" s="4" t="str">
        <f t="shared" si="52"/>
        <v/>
      </c>
      <c r="AC51" s="4" t="str">
        <f t="shared" si="53"/>
        <v/>
      </c>
      <c r="AD51" s="4" t="str">
        <f t="shared" si="54"/>
        <v/>
      </c>
      <c r="AE51" s="1" t="str">
        <f t="shared" si="15"/>
        <v/>
      </c>
      <c r="AF51" s="1" t="str">
        <f t="shared" si="16"/>
        <v/>
      </c>
      <c r="AG51" s="1" t="str">
        <f t="shared" si="17"/>
        <v/>
      </c>
      <c r="AH51" s="1" t="str">
        <f t="shared" si="18"/>
        <v/>
      </c>
      <c r="AI51" s="1" t="str">
        <f t="shared" si="19"/>
        <v/>
      </c>
      <c r="AJ51" s="1" t="str">
        <f t="shared" si="20"/>
        <v/>
      </c>
      <c r="AK51" s="1">
        <f t="shared" si="43"/>
        <v>0</v>
      </c>
      <c r="AL51" s="1">
        <f t="shared" si="43"/>
        <v>0</v>
      </c>
      <c r="AM51" s="1" t="str">
        <f t="shared" si="5"/>
        <v/>
      </c>
      <c r="AN51" s="1">
        <f t="shared" si="21"/>
        <v>0</v>
      </c>
      <c r="AO51" s="1" t="str">
        <f t="shared" si="55"/>
        <v/>
      </c>
      <c r="AP51" s="1" t="str">
        <f t="shared" si="22"/>
        <v>N</v>
      </c>
      <c r="AQ51" s="1" t="str">
        <f t="shared" si="23"/>
        <v>N</v>
      </c>
      <c r="AR51" s="1" t="str">
        <f t="shared" si="24"/>
        <v>N</v>
      </c>
      <c r="AS51" s="1" t="str">
        <f t="shared" si="25"/>
        <v/>
      </c>
      <c r="AT51" s="15" t="str">
        <f t="shared" si="26"/>
        <v/>
      </c>
      <c r="AU51" s="1" t="str">
        <f t="shared" si="27"/>
        <v/>
      </c>
      <c r="AV51" s="1" t="str">
        <f t="shared" si="28"/>
        <v/>
      </c>
      <c r="AW51" s="1" t="str">
        <f t="shared" si="29"/>
        <v/>
      </c>
      <c r="AX51" s="1" t="str">
        <f t="shared" si="30"/>
        <v/>
      </c>
      <c r="AY51" s="1" t="str">
        <f t="shared" si="31"/>
        <v/>
      </c>
      <c r="AZ51" s="1" t="str">
        <f>IF('Hedging Dashboard'!AH51="P",IF(AZ50="",1,AZ50+1),"")</f>
        <v/>
      </c>
      <c r="BA51" s="1" t="str">
        <f>IF('Hedging Dashboard'!AH51="B",IF(BA50="",1,BA50+1),"")</f>
        <v/>
      </c>
      <c r="BB51" s="1" t="str">
        <f t="shared" si="57"/>
        <v>00000</v>
      </c>
      <c r="BC51" s="1" t="str">
        <f t="shared" si="57"/>
        <v>00000</v>
      </c>
      <c r="BD51" s="1" t="str">
        <f t="shared" si="58"/>
        <v>000000</v>
      </c>
      <c r="BE51" s="1" t="str">
        <f t="shared" si="58"/>
        <v>000000</v>
      </c>
      <c r="BF51" s="1" t="str">
        <f t="shared" si="59"/>
        <v>B</v>
      </c>
      <c r="BG51" s="1" t="str">
        <f t="shared" si="33"/>
        <v/>
      </c>
      <c r="BH51" s="1">
        <f t="shared" si="46"/>
        <v>0</v>
      </c>
      <c r="BI51" s="1" t="str">
        <f t="shared" si="34"/>
        <v/>
      </c>
      <c r="BJ51" s="1">
        <f t="shared" si="47"/>
        <v>0</v>
      </c>
      <c r="BK51" s="1" t="str">
        <f t="shared" si="35"/>
        <v/>
      </c>
      <c r="BL51" s="1">
        <f t="shared" si="48"/>
        <v>0</v>
      </c>
      <c r="BM51" s="1" t="str">
        <f t="shared" si="49"/>
        <v>0</v>
      </c>
      <c r="BN51" s="1" t="str">
        <f t="shared" si="50"/>
        <v>0</v>
      </c>
      <c r="BO51" s="1" t="str">
        <f t="shared" si="51"/>
        <v>0</v>
      </c>
      <c r="BR51" s="1">
        <f>General!A49</f>
        <v>0</v>
      </c>
      <c r="BS51" s="1">
        <f>General!B49</f>
        <v>0</v>
      </c>
      <c r="BT51" s="1" t="str">
        <f>General!C49</f>
        <v/>
      </c>
      <c r="BU51" s="1">
        <f>General!D49</f>
        <v>0</v>
      </c>
      <c r="BW51" s="1" t="str">
        <f>General!F49</f>
        <v>WLLWL</v>
      </c>
      <c r="BX51" s="1">
        <f>General!G49</f>
        <v>-1</v>
      </c>
    </row>
    <row r="52" spans="1:76" ht="15.75" thickBot="1">
      <c r="A52" s="1">
        <v>43</v>
      </c>
      <c r="B52" s="9" t="str">
        <f t="shared" si="11"/>
        <v/>
      </c>
      <c r="C52" s="93" t="str">
        <f t="shared" si="1"/>
        <v/>
      </c>
      <c r="D52" s="88" t="str">
        <f t="shared" si="36"/>
        <v/>
      </c>
      <c r="E52" s="89" t="str">
        <f t="shared" si="36"/>
        <v/>
      </c>
      <c r="F52" s="8" t="str">
        <f t="shared" si="12"/>
        <v/>
      </c>
      <c r="H52" s="96" t="str">
        <f t="shared" si="2"/>
        <v/>
      </c>
      <c r="I52" s="88" t="str">
        <f t="shared" si="37"/>
        <v/>
      </c>
      <c r="J52" s="89" t="str">
        <f t="shared" si="37"/>
        <v/>
      </c>
      <c r="K52" s="8" t="str">
        <f t="shared" si="38"/>
        <v/>
      </c>
      <c r="L52" s="54"/>
      <c r="M52" s="17" t="str">
        <f>IF('Hedging Dashboard'!AH52="","",'Hedging Dashboard'!AH52)</f>
        <v/>
      </c>
      <c r="O52" s="9" t="str">
        <f t="shared" si="3"/>
        <v/>
      </c>
      <c r="P52" s="88" t="str">
        <f t="shared" si="39"/>
        <v/>
      </c>
      <c r="Q52" s="89" t="str">
        <f t="shared" si="39"/>
        <v/>
      </c>
      <c r="R52" s="4" t="str">
        <f t="shared" si="40"/>
        <v/>
      </c>
      <c r="S52" s="4" t="str">
        <f t="shared" si="41"/>
        <v/>
      </c>
      <c r="T52" s="112" t="str">
        <f t="shared" si="42"/>
        <v/>
      </c>
      <c r="U52" s="4" t="str">
        <f>IF(M52="","",IF(B52="NB",U51,IF(T52="",SUM($T$5:$T52)+S52,SUM($T$5:$T52))))</f>
        <v/>
      </c>
      <c r="V52" s="100" t="str">
        <f t="shared" si="0"/>
        <v/>
      </c>
      <c r="W52" s="74" t="e">
        <f t="shared" si="13"/>
        <v>#VALUE!</v>
      </c>
      <c r="X52" s="76" t="str">
        <f t="shared" si="14"/>
        <v/>
      </c>
      <c r="Y52" s="9" t="str">
        <f t="shared" si="6"/>
        <v>T</v>
      </c>
      <c r="Z52" s="4" t="str">
        <f t="shared" si="7"/>
        <v>T</v>
      </c>
      <c r="AA52" s="4" t="str">
        <f t="shared" si="8"/>
        <v>C</v>
      </c>
      <c r="AB52" s="4" t="str">
        <f t="shared" si="52"/>
        <v/>
      </c>
      <c r="AC52" s="4" t="str">
        <f t="shared" si="53"/>
        <v/>
      </c>
      <c r="AD52" s="4" t="str">
        <f t="shared" si="54"/>
        <v/>
      </c>
      <c r="AE52" s="1" t="str">
        <f t="shared" si="15"/>
        <v/>
      </c>
      <c r="AF52" s="1" t="str">
        <f t="shared" si="16"/>
        <v/>
      </c>
      <c r="AG52" s="1" t="str">
        <f t="shared" si="17"/>
        <v/>
      </c>
      <c r="AH52" s="1" t="str">
        <f t="shared" si="18"/>
        <v/>
      </c>
      <c r="AI52" s="1" t="str">
        <f t="shared" si="19"/>
        <v/>
      </c>
      <c r="AJ52" s="1" t="str">
        <f t="shared" si="20"/>
        <v/>
      </c>
      <c r="AK52" s="1">
        <f t="shared" si="43"/>
        <v>0</v>
      </c>
      <c r="AL52" s="1">
        <f t="shared" si="43"/>
        <v>0</v>
      </c>
      <c r="AM52" s="1" t="str">
        <f t="shared" si="5"/>
        <v/>
      </c>
      <c r="AN52" s="1">
        <f t="shared" si="21"/>
        <v>0</v>
      </c>
      <c r="AO52" s="1" t="str">
        <f t="shared" si="55"/>
        <v/>
      </c>
      <c r="AP52" s="1" t="str">
        <f t="shared" si="22"/>
        <v>N</v>
      </c>
      <c r="AQ52" s="1" t="str">
        <f t="shared" si="23"/>
        <v>N</v>
      </c>
      <c r="AR52" s="1" t="str">
        <f t="shared" si="24"/>
        <v>N</v>
      </c>
      <c r="AS52" s="1" t="str">
        <f t="shared" si="25"/>
        <v/>
      </c>
      <c r="AT52" s="15" t="str">
        <f t="shared" si="26"/>
        <v/>
      </c>
      <c r="AU52" s="1" t="str">
        <f t="shared" si="27"/>
        <v/>
      </c>
      <c r="AV52" s="1" t="str">
        <f t="shared" si="28"/>
        <v/>
      </c>
      <c r="AW52" s="1" t="str">
        <f t="shared" si="29"/>
        <v/>
      </c>
      <c r="AX52" s="1" t="str">
        <f t="shared" si="30"/>
        <v/>
      </c>
      <c r="AY52" s="1" t="str">
        <f t="shared" si="31"/>
        <v/>
      </c>
      <c r="AZ52" s="1" t="str">
        <f>IF('Hedging Dashboard'!AH52="P",IF(AZ51="",1,AZ51+1),"")</f>
        <v/>
      </c>
      <c r="BA52" s="1" t="str">
        <f>IF('Hedging Dashboard'!AH52="B",IF(BA51="",1,BA51+1),"")</f>
        <v/>
      </c>
      <c r="BB52" s="1" t="str">
        <f t="shared" si="57"/>
        <v>00000</v>
      </c>
      <c r="BC52" s="1" t="str">
        <f t="shared" si="57"/>
        <v>00000</v>
      </c>
      <c r="BD52" s="1" t="str">
        <f t="shared" si="58"/>
        <v>000000</v>
      </c>
      <c r="BE52" s="1" t="str">
        <f t="shared" si="58"/>
        <v>000000</v>
      </c>
      <c r="BF52" s="1" t="str">
        <f t="shared" si="59"/>
        <v>B</v>
      </c>
      <c r="BG52" s="1" t="str">
        <f t="shared" si="33"/>
        <v/>
      </c>
      <c r="BH52" s="1">
        <f t="shared" si="46"/>
        <v>0</v>
      </c>
      <c r="BI52" s="1" t="str">
        <f t="shared" si="34"/>
        <v/>
      </c>
      <c r="BJ52" s="1">
        <f t="shared" si="47"/>
        <v>0</v>
      </c>
      <c r="BK52" s="1" t="str">
        <f t="shared" si="35"/>
        <v/>
      </c>
      <c r="BL52" s="1">
        <f t="shared" si="48"/>
        <v>0</v>
      </c>
      <c r="BM52" s="1" t="str">
        <f t="shared" si="49"/>
        <v>0</v>
      </c>
      <c r="BN52" s="1" t="str">
        <f t="shared" si="50"/>
        <v>0</v>
      </c>
      <c r="BO52" s="1" t="str">
        <f t="shared" si="51"/>
        <v>0</v>
      </c>
      <c r="BR52" s="1">
        <f>General!A50</f>
        <v>0</v>
      </c>
      <c r="BS52" s="1">
        <f>General!B50</f>
        <v>0</v>
      </c>
      <c r="BT52" s="1" t="str">
        <f>General!C50</f>
        <v/>
      </c>
      <c r="BU52" s="1">
        <f>General!D50</f>
        <v>0</v>
      </c>
      <c r="BW52" s="1" t="str">
        <f>General!F50</f>
        <v>WLLWW</v>
      </c>
      <c r="BX52" s="1">
        <f>General!G50</f>
        <v>3</v>
      </c>
    </row>
    <row r="53" spans="1:76" ht="15.75" thickBot="1">
      <c r="A53" s="1">
        <v>44</v>
      </c>
      <c r="B53" s="9" t="str">
        <f t="shared" si="11"/>
        <v/>
      </c>
      <c r="C53" s="93" t="str">
        <f t="shared" si="1"/>
        <v/>
      </c>
      <c r="D53" s="88" t="str">
        <f t="shared" si="36"/>
        <v/>
      </c>
      <c r="E53" s="89" t="str">
        <f t="shared" si="36"/>
        <v/>
      </c>
      <c r="F53" s="8" t="str">
        <f t="shared" si="12"/>
        <v/>
      </c>
      <c r="H53" s="96" t="str">
        <f t="shared" si="2"/>
        <v/>
      </c>
      <c r="I53" s="88" t="str">
        <f t="shared" si="37"/>
        <v/>
      </c>
      <c r="J53" s="89" t="str">
        <f t="shared" si="37"/>
        <v/>
      </c>
      <c r="K53" s="8" t="str">
        <f t="shared" si="38"/>
        <v/>
      </c>
      <c r="L53" s="54"/>
      <c r="M53" s="17" t="str">
        <f>IF('Hedging Dashboard'!AH53="","",'Hedging Dashboard'!AH53)</f>
        <v/>
      </c>
      <c r="O53" s="9" t="str">
        <f t="shared" si="3"/>
        <v/>
      </c>
      <c r="P53" s="88" t="str">
        <f t="shared" si="39"/>
        <v/>
      </c>
      <c r="Q53" s="89" t="str">
        <f t="shared" si="39"/>
        <v/>
      </c>
      <c r="R53" s="4" t="str">
        <f t="shared" si="40"/>
        <v/>
      </c>
      <c r="S53" s="4" t="str">
        <f t="shared" si="41"/>
        <v/>
      </c>
      <c r="T53" s="112" t="str">
        <f t="shared" si="42"/>
        <v/>
      </c>
      <c r="U53" s="4" t="str">
        <f>IF(M53="","",IF(B53="NB",U52,IF(T53="",SUM($T$5:$T53)+S53,SUM($T$5:$T53))))</f>
        <v/>
      </c>
      <c r="V53" s="100" t="str">
        <f t="shared" si="0"/>
        <v/>
      </c>
      <c r="W53" s="74" t="e">
        <f t="shared" si="13"/>
        <v>#VALUE!</v>
      </c>
      <c r="X53" s="76" t="str">
        <f t="shared" si="14"/>
        <v/>
      </c>
      <c r="Y53" s="9" t="str">
        <f t="shared" si="6"/>
        <v>T</v>
      </c>
      <c r="Z53" s="4" t="str">
        <f t="shared" si="7"/>
        <v>T</v>
      </c>
      <c r="AA53" s="4" t="str">
        <f t="shared" si="8"/>
        <v>C</v>
      </c>
      <c r="AB53" s="4" t="str">
        <f t="shared" si="52"/>
        <v/>
      </c>
      <c r="AC53" s="4" t="str">
        <f t="shared" si="53"/>
        <v/>
      </c>
      <c r="AD53" s="4" t="str">
        <f t="shared" si="54"/>
        <v/>
      </c>
      <c r="AE53" s="1" t="str">
        <f t="shared" si="15"/>
        <v/>
      </c>
      <c r="AF53" s="1" t="str">
        <f t="shared" si="16"/>
        <v/>
      </c>
      <c r="AG53" s="1" t="str">
        <f t="shared" si="17"/>
        <v/>
      </c>
      <c r="AH53" s="1" t="str">
        <f t="shared" si="18"/>
        <v/>
      </c>
      <c r="AI53" s="1" t="str">
        <f t="shared" si="19"/>
        <v/>
      </c>
      <c r="AJ53" s="1" t="str">
        <f t="shared" si="20"/>
        <v/>
      </c>
      <c r="AK53" s="1">
        <f t="shared" si="43"/>
        <v>0</v>
      </c>
      <c r="AL53" s="1">
        <f t="shared" si="43"/>
        <v>0</v>
      </c>
      <c r="AM53" s="1" t="str">
        <f t="shared" si="5"/>
        <v/>
      </c>
      <c r="AN53" s="1">
        <f t="shared" si="21"/>
        <v>0</v>
      </c>
      <c r="AO53" s="1" t="str">
        <f t="shared" si="55"/>
        <v/>
      </c>
      <c r="AP53" s="1" t="str">
        <f t="shared" si="22"/>
        <v>N</v>
      </c>
      <c r="AQ53" s="1" t="str">
        <f t="shared" si="23"/>
        <v>N</v>
      </c>
      <c r="AR53" s="1" t="str">
        <f t="shared" si="24"/>
        <v>N</v>
      </c>
      <c r="AS53" s="1" t="str">
        <f t="shared" si="25"/>
        <v/>
      </c>
      <c r="AT53" s="15" t="str">
        <f t="shared" si="26"/>
        <v/>
      </c>
      <c r="AU53" s="1" t="str">
        <f t="shared" si="27"/>
        <v/>
      </c>
      <c r="AV53" s="1" t="str">
        <f t="shared" si="28"/>
        <v/>
      </c>
      <c r="AW53" s="1" t="str">
        <f t="shared" si="29"/>
        <v/>
      </c>
      <c r="AX53" s="1" t="str">
        <f t="shared" si="30"/>
        <v/>
      </c>
      <c r="AY53" s="1" t="str">
        <f t="shared" si="31"/>
        <v/>
      </c>
      <c r="AZ53" s="1" t="str">
        <f>IF('Hedging Dashboard'!AH53="P",IF(AZ52="",1,AZ52+1),"")</f>
        <v/>
      </c>
      <c r="BA53" s="1" t="str">
        <f>IF('Hedging Dashboard'!AH53="B",IF(BA52="",1,BA52+1),"")</f>
        <v/>
      </c>
      <c r="BB53" s="1" t="str">
        <f t="shared" si="57"/>
        <v>00000</v>
      </c>
      <c r="BC53" s="1" t="str">
        <f t="shared" si="57"/>
        <v>00000</v>
      </c>
      <c r="BD53" s="1" t="str">
        <f t="shared" si="58"/>
        <v>000000</v>
      </c>
      <c r="BE53" s="1" t="str">
        <f t="shared" si="58"/>
        <v>000000</v>
      </c>
      <c r="BF53" s="1" t="str">
        <f t="shared" si="59"/>
        <v>B</v>
      </c>
      <c r="BG53" s="1" t="str">
        <f t="shared" si="33"/>
        <v/>
      </c>
      <c r="BH53" s="1">
        <f t="shared" si="46"/>
        <v>0</v>
      </c>
      <c r="BI53" s="1" t="str">
        <f t="shared" si="34"/>
        <v/>
      </c>
      <c r="BJ53" s="1">
        <f t="shared" si="47"/>
        <v>0</v>
      </c>
      <c r="BK53" s="1" t="str">
        <f t="shared" si="35"/>
        <v/>
      </c>
      <c r="BL53" s="1">
        <f t="shared" si="48"/>
        <v>0</v>
      </c>
      <c r="BM53" s="1" t="str">
        <f t="shared" si="49"/>
        <v>0</v>
      </c>
      <c r="BN53" s="1" t="str">
        <f t="shared" si="50"/>
        <v>0</v>
      </c>
      <c r="BO53" s="1" t="str">
        <f t="shared" si="51"/>
        <v>0</v>
      </c>
      <c r="BR53" s="1">
        <f>General!A51</f>
        <v>0</v>
      </c>
      <c r="BS53" s="1">
        <f>General!B51</f>
        <v>0</v>
      </c>
      <c r="BT53" s="1" t="str">
        <f>General!C51</f>
        <v/>
      </c>
      <c r="BU53" s="1">
        <f>General!D51</f>
        <v>0</v>
      </c>
      <c r="BW53" s="1" t="str">
        <f>General!F51</f>
        <v>WLWLL</v>
      </c>
      <c r="BX53" s="1">
        <f>General!G51</f>
        <v>-3</v>
      </c>
    </row>
    <row r="54" spans="1:76" ht="15.75" thickBot="1">
      <c r="A54" s="1">
        <v>45</v>
      </c>
      <c r="B54" s="77" t="str">
        <f t="shared" si="11"/>
        <v/>
      </c>
      <c r="C54" s="94" t="str">
        <f t="shared" si="1"/>
        <v/>
      </c>
      <c r="D54" s="90" t="str">
        <f t="shared" si="36"/>
        <v/>
      </c>
      <c r="E54" s="91" t="str">
        <f t="shared" si="36"/>
        <v/>
      </c>
      <c r="F54" s="10" t="str">
        <f t="shared" si="12"/>
        <v/>
      </c>
      <c r="H54" s="97" t="str">
        <f t="shared" si="2"/>
        <v/>
      </c>
      <c r="I54" s="90" t="str">
        <f t="shared" si="37"/>
        <v/>
      </c>
      <c r="J54" s="91" t="str">
        <f t="shared" si="37"/>
        <v/>
      </c>
      <c r="K54" s="10" t="str">
        <f t="shared" si="38"/>
        <v/>
      </c>
      <c r="L54" s="54"/>
      <c r="M54" s="18" t="str">
        <f>IF('Hedging Dashboard'!AH54="","",'Hedging Dashboard'!AH54)</f>
        <v/>
      </c>
      <c r="O54" s="77" t="str">
        <f t="shared" si="3"/>
        <v/>
      </c>
      <c r="P54" s="90" t="str">
        <f t="shared" si="39"/>
        <v/>
      </c>
      <c r="Q54" s="91" t="str">
        <f t="shared" si="39"/>
        <v/>
      </c>
      <c r="R54" s="5" t="str">
        <f t="shared" si="40"/>
        <v/>
      </c>
      <c r="S54" s="5" t="str">
        <f t="shared" si="41"/>
        <v/>
      </c>
      <c r="T54" s="113" t="str">
        <f t="shared" si="42"/>
        <v/>
      </c>
      <c r="U54" s="5" t="str">
        <f>IF(M54="","",IF(B54="NB",U53,IF(T54="",SUM($T$5:$T54)+S54,SUM($T$5:$T54))))</f>
        <v/>
      </c>
      <c r="V54" s="101" t="str">
        <f t="shared" si="0"/>
        <v/>
      </c>
      <c r="W54" s="74" t="e">
        <f t="shared" si="13"/>
        <v>#VALUE!</v>
      </c>
      <c r="X54" s="76" t="str">
        <f t="shared" si="14"/>
        <v/>
      </c>
      <c r="Y54" s="9" t="str">
        <f t="shared" si="6"/>
        <v>T</v>
      </c>
      <c r="Z54" s="4" t="str">
        <f t="shared" si="7"/>
        <v>T</v>
      </c>
      <c r="AA54" s="4" t="str">
        <f t="shared" si="8"/>
        <v>C</v>
      </c>
      <c r="AB54" s="4" t="str">
        <f t="shared" si="52"/>
        <v/>
      </c>
      <c r="AC54" s="4" t="str">
        <f t="shared" si="53"/>
        <v/>
      </c>
      <c r="AD54" s="4" t="str">
        <f t="shared" si="54"/>
        <v/>
      </c>
      <c r="AE54" s="1" t="str">
        <f t="shared" si="15"/>
        <v/>
      </c>
      <c r="AF54" s="1" t="str">
        <f t="shared" si="16"/>
        <v/>
      </c>
      <c r="AG54" s="1" t="str">
        <f t="shared" si="17"/>
        <v/>
      </c>
      <c r="AH54" s="1" t="str">
        <f t="shared" si="18"/>
        <v/>
      </c>
      <c r="AI54" s="1" t="str">
        <f t="shared" si="19"/>
        <v/>
      </c>
      <c r="AJ54" s="1" t="str">
        <f t="shared" si="20"/>
        <v/>
      </c>
      <c r="AK54" s="1">
        <f t="shared" si="43"/>
        <v>0</v>
      </c>
      <c r="AL54" s="1">
        <f t="shared" si="43"/>
        <v>0</v>
      </c>
      <c r="AM54" s="1" t="str">
        <f t="shared" si="5"/>
        <v/>
      </c>
      <c r="AN54" s="1">
        <f t="shared" si="21"/>
        <v>0</v>
      </c>
      <c r="AO54" s="1" t="str">
        <f t="shared" si="55"/>
        <v/>
      </c>
      <c r="AP54" s="1" t="str">
        <f t="shared" si="22"/>
        <v>N</v>
      </c>
      <c r="AQ54" s="1" t="str">
        <f t="shared" si="23"/>
        <v>N</v>
      </c>
      <c r="AR54" s="1" t="str">
        <f t="shared" si="24"/>
        <v>N</v>
      </c>
      <c r="AS54" s="1" t="str">
        <f t="shared" si="25"/>
        <v/>
      </c>
      <c r="AT54" s="15" t="str">
        <f t="shared" si="26"/>
        <v/>
      </c>
      <c r="AU54" s="1" t="str">
        <f t="shared" si="27"/>
        <v/>
      </c>
      <c r="AV54" s="1" t="str">
        <f t="shared" si="28"/>
        <v/>
      </c>
      <c r="AW54" s="1" t="str">
        <f t="shared" si="29"/>
        <v/>
      </c>
      <c r="AX54" s="1" t="str">
        <f t="shared" si="30"/>
        <v/>
      </c>
      <c r="AY54" s="1" t="str">
        <f t="shared" si="31"/>
        <v/>
      </c>
      <c r="AZ54" s="1" t="str">
        <f>IF('Hedging Dashboard'!AH54="P",IF(AZ53="",1,AZ53+1),"")</f>
        <v/>
      </c>
      <c r="BA54" s="1" t="str">
        <f>IF('Hedging Dashboard'!AH54="B",IF(BA53="",1,BA53+1),"")</f>
        <v/>
      </c>
      <c r="BB54" s="1" t="str">
        <f t="shared" si="57"/>
        <v>00000</v>
      </c>
      <c r="BC54" s="1" t="str">
        <f t="shared" si="57"/>
        <v>00000</v>
      </c>
      <c r="BD54" s="1" t="str">
        <f t="shared" si="58"/>
        <v>000000</v>
      </c>
      <c r="BE54" s="1" t="str">
        <f t="shared" si="58"/>
        <v>000000</v>
      </c>
      <c r="BF54" s="1" t="str">
        <f t="shared" si="59"/>
        <v>B</v>
      </c>
      <c r="BG54" s="1" t="str">
        <f t="shared" si="33"/>
        <v/>
      </c>
      <c r="BH54" s="1">
        <f t="shared" si="46"/>
        <v>0</v>
      </c>
      <c r="BI54" s="1" t="str">
        <f t="shared" si="34"/>
        <v/>
      </c>
      <c r="BJ54" s="1">
        <f t="shared" si="47"/>
        <v>0</v>
      </c>
      <c r="BK54" s="1" t="str">
        <f t="shared" si="35"/>
        <v/>
      </c>
      <c r="BL54" s="1">
        <f t="shared" si="48"/>
        <v>0</v>
      </c>
      <c r="BM54" s="1" t="str">
        <f t="shared" si="49"/>
        <v>0</v>
      </c>
      <c r="BN54" s="1" t="str">
        <f t="shared" si="50"/>
        <v>0</v>
      </c>
      <c r="BO54" s="1" t="str">
        <f t="shared" si="51"/>
        <v>0</v>
      </c>
      <c r="BR54" s="1">
        <f>General!A52</f>
        <v>0</v>
      </c>
      <c r="BS54" s="1">
        <f>General!B52</f>
        <v>0</v>
      </c>
      <c r="BT54" s="1" t="str">
        <f>General!C52</f>
        <v/>
      </c>
      <c r="BU54" s="1">
        <f>General!D52</f>
        <v>0</v>
      </c>
      <c r="BW54" s="1" t="str">
        <f>General!F52</f>
        <v>WLWLW</v>
      </c>
      <c r="BX54" s="1">
        <f>General!G52</f>
        <v>1</v>
      </c>
    </row>
    <row r="55" spans="1:76" ht="15.75" thickBot="1">
      <c r="A55" s="1">
        <v>46</v>
      </c>
      <c r="B55" s="12" t="str">
        <f t="shared" si="11"/>
        <v/>
      </c>
      <c r="C55" s="92" t="str">
        <f t="shared" si="1"/>
        <v/>
      </c>
      <c r="D55" s="13" t="str">
        <f t="shared" si="36"/>
        <v/>
      </c>
      <c r="E55" s="45" t="str">
        <f t="shared" si="36"/>
        <v/>
      </c>
      <c r="F55" s="14" t="str">
        <f t="shared" si="12"/>
        <v/>
      </c>
      <c r="H55" s="95" t="str">
        <f t="shared" si="2"/>
        <v/>
      </c>
      <c r="I55" s="13" t="str">
        <f t="shared" si="37"/>
        <v/>
      </c>
      <c r="J55" s="45" t="str">
        <f t="shared" si="37"/>
        <v/>
      </c>
      <c r="K55" s="14" t="str">
        <f t="shared" si="38"/>
        <v/>
      </c>
      <c r="L55" s="54"/>
      <c r="M55" s="16" t="str">
        <f>IF('Hedging Dashboard'!AH55="","",'Hedging Dashboard'!AH55)</f>
        <v/>
      </c>
      <c r="O55" s="12" t="str">
        <f t="shared" si="3"/>
        <v/>
      </c>
      <c r="P55" s="13" t="str">
        <f t="shared" si="39"/>
        <v/>
      </c>
      <c r="Q55" s="45" t="str">
        <f t="shared" si="39"/>
        <v/>
      </c>
      <c r="R55" s="87" t="str">
        <f t="shared" si="40"/>
        <v/>
      </c>
      <c r="S55" s="87" t="str">
        <f t="shared" si="41"/>
        <v/>
      </c>
      <c r="T55" s="98" t="str">
        <f t="shared" si="42"/>
        <v/>
      </c>
      <c r="U55" s="87" t="str">
        <f>IF(M55="","",IF(B55="NB",U54,IF(T55="",SUM($T$5:$T55)+S55,SUM($T$5:$T55))))</f>
        <v/>
      </c>
      <c r="V55" s="99" t="str">
        <f t="shared" si="0"/>
        <v/>
      </c>
      <c r="W55" s="74" t="e">
        <f t="shared" si="13"/>
        <v>#VALUE!</v>
      </c>
      <c r="X55" s="76" t="str">
        <f t="shared" si="14"/>
        <v/>
      </c>
      <c r="Y55" s="9" t="str">
        <f t="shared" si="6"/>
        <v>T</v>
      </c>
      <c r="Z55" s="4" t="str">
        <f t="shared" si="7"/>
        <v>T</v>
      </c>
      <c r="AA55" s="4" t="str">
        <f t="shared" si="8"/>
        <v>C</v>
      </c>
      <c r="AB55" s="4" t="str">
        <f t="shared" si="52"/>
        <v/>
      </c>
      <c r="AC55" s="4" t="str">
        <f t="shared" si="53"/>
        <v/>
      </c>
      <c r="AD55" s="4" t="str">
        <f t="shared" si="54"/>
        <v/>
      </c>
      <c r="AE55" s="1" t="str">
        <f t="shared" si="15"/>
        <v/>
      </c>
      <c r="AF55" s="1" t="str">
        <f t="shared" si="16"/>
        <v/>
      </c>
      <c r="AG55" s="1" t="str">
        <f t="shared" si="17"/>
        <v/>
      </c>
      <c r="AH55" s="1" t="str">
        <f t="shared" si="18"/>
        <v/>
      </c>
      <c r="AI55" s="1" t="str">
        <f t="shared" si="19"/>
        <v/>
      </c>
      <c r="AJ55" s="1" t="str">
        <f t="shared" si="20"/>
        <v/>
      </c>
      <c r="AK55" s="1">
        <f t="shared" si="43"/>
        <v>0</v>
      </c>
      <c r="AL55" s="1">
        <f t="shared" si="43"/>
        <v>0</v>
      </c>
      <c r="AM55" s="1" t="str">
        <f t="shared" si="5"/>
        <v/>
      </c>
      <c r="AN55" s="1">
        <f t="shared" si="21"/>
        <v>0</v>
      </c>
      <c r="AO55" s="1" t="str">
        <f t="shared" si="55"/>
        <v/>
      </c>
      <c r="AP55" s="1" t="str">
        <f t="shared" si="22"/>
        <v>N</v>
      </c>
      <c r="AQ55" s="1" t="str">
        <f t="shared" si="23"/>
        <v>N</v>
      </c>
      <c r="AR55" s="1" t="str">
        <f t="shared" si="24"/>
        <v>N</v>
      </c>
      <c r="AS55" s="1" t="str">
        <f t="shared" si="25"/>
        <v/>
      </c>
      <c r="AT55" s="15" t="str">
        <f t="shared" si="26"/>
        <v/>
      </c>
      <c r="AU55" s="1" t="str">
        <f t="shared" si="27"/>
        <v/>
      </c>
      <c r="AV55" s="1" t="str">
        <f t="shared" si="28"/>
        <v/>
      </c>
      <c r="AW55" s="1" t="str">
        <f t="shared" si="29"/>
        <v/>
      </c>
      <c r="AX55" s="1" t="str">
        <f t="shared" si="30"/>
        <v/>
      </c>
      <c r="AY55" s="1" t="str">
        <f t="shared" si="31"/>
        <v/>
      </c>
      <c r="AZ55" s="1" t="str">
        <f>IF('Hedging Dashboard'!AH55="P",IF(AZ54="",1,AZ54+1),"")</f>
        <v/>
      </c>
      <c r="BA55" s="1" t="str">
        <f>IF('Hedging Dashboard'!AH55="B",IF(BA54="",1,BA54+1),"")</f>
        <v/>
      </c>
      <c r="BB55" s="1" t="str">
        <f t="shared" si="57"/>
        <v>00000</v>
      </c>
      <c r="BC55" s="1" t="str">
        <f t="shared" si="57"/>
        <v>00000</v>
      </c>
      <c r="BD55" s="1" t="str">
        <f t="shared" si="58"/>
        <v>000000</v>
      </c>
      <c r="BE55" s="1" t="str">
        <f t="shared" si="58"/>
        <v>000000</v>
      </c>
      <c r="BF55" s="1" t="str">
        <f t="shared" si="59"/>
        <v>B</v>
      </c>
      <c r="BG55" s="1" t="str">
        <f t="shared" si="33"/>
        <v/>
      </c>
      <c r="BH55" s="1">
        <f t="shared" si="46"/>
        <v>0</v>
      </c>
      <c r="BI55" s="1" t="str">
        <f t="shared" si="34"/>
        <v/>
      </c>
      <c r="BJ55" s="1">
        <f t="shared" si="47"/>
        <v>0</v>
      </c>
      <c r="BK55" s="1" t="str">
        <f t="shared" si="35"/>
        <v/>
      </c>
      <c r="BL55" s="1">
        <f t="shared" si="48"/>
        <v>0</v>
      </c>
      <c r="BM55" s="1" t="str">
        <f t="shared" si="49"/>
        <v>0</v>
      </c>
      <c r="BN55" s="1" t="str">
        <f t="shared" si="50"/>
        <v>0</v>
      </c>
      <c r="BO55" s="1" t="str">
        <f t="shared" si="51"/>
        <v>0</v>
      </c>
      <c r="BR55" s="1">
        <f>General!A53</f>
        <v>0</v>
      </c>
      <c r="BS55" s="1">
        <f>General!B53</f>
        <v>0</v>
      </c>
      <c r="BT55" s="1" t="str">
        <f>General!C53</f>
        <v/>
      </c>
      <c r="BU55" s="1">
        <f>General!D53</f>
        <v>0</v>
      </c>
      <c r="BW55" s="1" t="str">
        <f>General!F53</f>
        <v>WLWWL</v>
      </c>
      <c r="BX55" s="1">
        <f>General!G53</f>
        <v>-1</v>
      </c>
    </row>
    <row r="56" spans="1:76" ht="15.75" thickBot="1">
      <c r="A56" s="1">
        <v>47</v>
      </c>
      <c r="B56" s="9" t="str">
        <f t="shared" si="11"/>
        <v/>
      </c>
      <c r="C56" s="93" t="str">
        <f t="shared" si="1"/>
        <v/>
      </c>
      <c r="D56" s="88" t="str">
        <f t="shared" si="36"/>
        <v/>
      </c>
      <c r="E56" s="89" t="str">
        <f t="shared" si="36"/>
        <v/>
      </c>
      <c r="F56" s="8" t="str">
        <f t="shared" si="12"/>
        <v/>
      </c>
      <c r="H56" s="96" t="str">
        <f t="shared" si="2"/>
        <v/>
      </c>
      <c r="I56" s="88" t="str">
        <f t="shared" si="37"/>
        <v/>
      </c>
      <c r="J56" s="89" t="str">
        <f t="shared" si="37"/>
        <v/>
      </c>
      <c r="K56" s="8" t="str">
        <f t="shared" si="38"/>
        <v/>
      </c>
      <c r="L56" s="54"/>
      <c r="M56" s="17" t="str">
        <f>IF('Hedging Dashboard'!AH56="","",'Hedging Dashboard'!AH56)</f>
        <v/>
      </c>
      <c r="O56" s="9" t="str">
        <f t="shared" si="3"/>
        <v/>
      </c>
      <c r="P56" s="88" t="str">
        <f t="shared" si="39"/>
        <v/>
      </c>
      <c r="Q56" s="89" t="str">
        <f t="shared" si="39"/>
        <v/>
      </c>
      <c r="R56" s="4" t="str">
        <f t="shared" si="40"/>
        <v/>
      </c>
      <c r="S56" s="4" t="str">
        <f t="shared" si="41"/>
        <v/>
      </c>
      <c r="T56" s="112" t="str">
        <f t="shared" si="42"/>
        <v/>
      </c>
      <c r="U56" s="4" t="str">
        <f>IF(M56="","",IF(B56="NB",U55,IF(T56="",SUM($T$5:$T56)+S56,SUM($T$5:$T56))))</f>
        <v/>
      </c>
      <c r="V56" s="100" t="str">
        <f t="shared" si="0"/>
        <v/>
      </c>
      <c r="W56" s="74" t="e">
        <f t="shared" si="13"/>
        <v>#VALUE!</v>
      </c>
      <c r="X56" s="76" t="str">
        <f t="shared" si="14"/>
        <v/>
      </c>
      <c r="Y56" s="9" t="str">
        <f t="shared" si="6"/>
        <v>T</v>
      </c>
      <c r="Z56" s="4" t="str">
        <f t="shared" si="7"/>
        <v>T</v>
      </c>
      <c r="AA56" s="4" t="str">
        <f t="shared" si="8"/>
        <v>C</v>
      </c>
      <c r="AB56" s="4" t="str">
        <f t="shared" si="52"/>
        <v/>
      </c>
      <c r="AC56" s="4" t="str">
        <f t="shared" si="53"/>
        <v/>
      </c>
      <c r="AD56" s="4" t="str">
        <f t="shared" si="54"/>
        <v/>
      </c>
      <c r="AE56" s="1" t="str">
        <f t="shared" si="15"/>
        <v/>
      </c>
      <c r="AF56" s="1" t="str">
        <f t="shared" si="16"/>
        <v/>
      </c>
      <c r="AG56" s="1" t="str">
        <f t="shared" si="17"/>
        <v/>
      </c>
      <c r="AH56" s="1" t="str">
        <f t="shared" si="18"/>
        <v/>
      </c>
      <c r="AI56" s="1" t="str">
        <f t="shared" si="19"/>
        <v/>
      </c>
      <c r="AJ56" s="1" t="str">
        <f t="shared" si="20"/>
        <v/>
      </c>
      <c r="AK56" s="1">
        <f t="shared" si="43"/>
        <v>0</v>
      </c>
      <c r="AL56" s="1">
        <f t="shared" si="43"/>
        <v>0</v>
      </c>
      <c r="AM56" s="1" t="str">
        <f t="shared" si="5"/>
        <v/>
      </c>
      <c r="AN56" s="1">
        <f t="shared" si="21"/>
        <v>0</v>
      </c>
      <c r="AO56" s="1" t="str">
        <f t="shared" si="55"/>
        <v/>
      </c>
      <c r="AP56" s="1" t="str">
        <f t="shared" si="22"/>
        <v>N</v>
      </c>
      <c r="AQ56" s="1" t="str">
        <f t="shared" si="23"/>
        <v>N</v>
      </c>
      <c r="AR56" s="1" t="str">
        <f t="shared" si="24"/>
        <v>N</v>
      </c>
      <c r="AS56" s="1" t="str">
        <f t="shared" si="25"/>
        <v/>
      </c>
      <c r="AT56" s="15" t="str">
        <f t="shared" si="26"/>
        <v/>
      </c>
      <c r="AU56" s="1" t="str">
        <f t="shared" si="27"/>
        <v/>
      </c>
      <c r="AV56" s="1" t="str">
        <f t="shared" si="28"/>
        <v/>
      </c>
      <c r="AW56" s="1" t="str">
        <f t="shared" si="29"/>
        <v/>
      </c>
      <c r="AX56" s="1" t="str">
        <f t="shared" si="30"/>
        <v/>
      </c>
      <c r="AY56" s="1" t="str">
        <f t="shared" si="31"/>
        <v/>
      </c>
      <c r="AZ56" s="1" t="str">
        <f>IF('Hedging Dashboard'!AH56="P",IF(AZ55="",1,AZ55+1),"")</f>
        <v/>
      </c>
      <c r="BA56" s="1" t="str">
        <f>IF('Hedging Dashboard'!AH56="B",IF(BA55="",1,BA55+1),"")</f>
        <v/>
      </c>
      <c r="BB56" s="1" t="str">
        <f t="shared" si="57"/>
        <v>00000</v>
      </c>
      <c r="BC56" s="1" t="str">
        <f t="shared" si="57"/>
        <v>00000</v>
      </c>
      <c r="BD56" s="1" t="str">
        <f t="shared" si="58"/>
        <v>000000</v>
      </c>
      <c r="BE56" s="1" t="str">
        <f t="shared" si="58"/>
        <v>000000</v>
      </c>
      <c r="BF56" s="1" t="str">
        <f t="shared" si="59"/>
        <v>B</v>
      </c>
      <c r="BG56" s="1" t="str">
        <f t="shared" si="33"/>
        <v/>
      </c>
      <c r="BH56" s="1">
        <f t="shared" si="46"/>
        <v>0</v>
      </c>
      <c r="BI56" s="1" t="str">
        <f t="shared" si="34"/>
        <v/>
      </c>
      <c r="BJ56" s="1">
        <f t="shared" si="47"/>
        <v>0</v>
      </c>
      <c r="BK56" s="1" t="str">
        <f t="shared" si="35"/>
        <v/>
      </c>
      <c r="BL56" s="1">
        <f t="shared" si="48"/>
        <v>0</v>
      </c>
      <c r="BM56" s="1" t="str">
        <f t="shared" si="49"/>
        <v>0</v>
      </c>
      <c r="BN56" s="1" t="str">
        <f t="shared" si="50"/>
        <v>0</v>
      </c>
      <c r="BO56" s="1" t="str">
        <f t="shared" si="51"/>
        <v>0</v>
      </c>
      <c r="BR56" s="1">
        <f>General!A54</f>
        <v>0</v>
      </c>
      <c r="BS56" s="1">
        <f>General!B54</f>
        <v>0</v>
      </c>
      <c r="BT56" s="1" t="str">
        <f>General!C54</f>
        <v/>
      </c>
      <c r="BU56" s="1">
        <f>General!D54</f>
        <v>0</v>
      </c>
      <c r="BW56" s="1" t="str">
        <f>General!F54</f>
        <v>WLWWW</v>
      </c>
      <c r="BX56" s="1">
        <f>General!G54</f>
        <v>6</v>
      </c>
    </row>
    <row r="57" spans="1:76" ht="15.75" thickBot="1">
      <c r="A57" s="1">
        <v>48</v>
      </c>
      <c r="B57" s="9" t="str">
        <f t="shared" si="11"/>
        <v/>
      </c>
      <c r="C57" s="93" t="str">
        <f t="shared" si="1"/>
        <v/>
      </c>
      <c r="D57" s="88" t="str">
        <f t="shared" si="36"/>
        <v/>
      </c>
      <c r="E57" s="89" t="str">
        <f t="shared" si="36"/>
        <v/>
      </c>
      <c r="F57" s="8" t="str">
        <f t="shared" si="12"/>
        <v/>
      </c>
      <c r="H57" s="96" t="str">
        <f t="shared" si="2"/>
        <v/>
      </c>
      <c r="I57" s="88" t="str">
        <f t="shared" si="37"/>
        <v/>
      </c>
      <c r="J57" s="89" t="str">
        <f t="shared" si="37"/>
        <v/>
      </c>
      <c r="K57" s="8" t="str">
        <f t="shared" si="38"/>
        <v/>
      </c>
      <c r="L57" s="54"/>
      <c r="M57" s="17" t="str">
        <f>IF('Hedging Dashboard'!AH57="","",'Hedging Dashboard'!AH57)</f>
        <v/>
      </c>
      <c r="O57" s="9" t="str">
        <f t="shared" si="3"/>
        <v/>
      </c>
      <c r="P57" s="88" t="str">
        <f t="shared" si="39"/>
        <v/>
      </c>
      <c r="Q57" s="89" t="str">
        <f t="shared" si="39"/>
        <v/>
      </c>
      <c r="R57" s="4" t="str">
        <f t="shared" si="40"/>
        <v/>
      </c>
      <c r="S57" s="4" t="str">
        <f t="shared" si="41"/>
        <v/>
      </c>
      <c r="T57" s="112" t="str">
        <f t="shared" si="42"/>
        <v/>
      </c>
      <c r="U57" s="4" t="str">
        <f>IF(M57="","",IF(B57="NB",U56,IF(T57="",SUM($T$5:$T57)+S57,SUM($T$5:$T57))))</f>
        <v/>
      </c>
      <c r="V57" s="100" t="str">
        <f t="shared" si="0"/>
        <v/>
      </c>
      <c r="W57" s="74" t="e">
        <f t="shared" si="13"/>
        <v>#VALUE!</v>
      </c>
      <c r="X57" s="76" t="str">
        <f t="shared" si="14"/>
        <v/>
      </c>
      <c r="Y57" s="9" t="str">
        <f t="shared" si="6"/>
        <v>T</v>
      </c>
      <c r="Z57" s="4" t="str">
        <f t="shared" si="7"/>
        <v>T</v>
      </c>
      <c r="AA57" s="4" t="str">
        <f t="shared" si="8"/>
        <v>C</v>
      </c>
      <c r="AB57" s="4" t="str">
        <f t="shared" si="52"/>
        <v/>
      </c>
      <c r="AC57" s="4" t="str">
        <f t="shared" si="53"/>
        <v/>
      </c>
      <c r="AD57" s="4" t="str">
        <f t="shared" si="54"/>
        <v/>
      </c>
      <c r="AE57" s="1" t="str">
        <f t="shared" si="15"/>
        <v/>
      </c>
      <c r="AF57" s="1" t="str">
        <f t="shared" si="16"/>
        <v/>
      </c>
      <c r="AG57" s="1" t="str">
        <f t="shared" si="17"/>
        <v/>
      </c>
      <c r="AH57" s="1" t="str">
        <f t="shared" si="18"/>
        <v/>
      </c>
      <c r="AI57" s="1" t="str">
        <f t="shared" si="19"/>
        <v/>
      </c>
      <c r="AJ57" s="1" t="str">
        <f t="shared" si="20"/>
        <v/>
      </c>
      <c r="AK57" s="1">
        <f t="shared" si="43"/>
        <v>0</v>
      </c>
      <c r="AL57" s="1">
        <f t="shared" si="43"/>
        <v>0</v>
      </c>
      <c r="AM57" s="1" t="str">
        <f t="shared" si="5"/>
        <v/>
      </c>
      <c r="AN57" s="1">
        <f t="shared" si="21"/>
        <v>0</v>
      </c>
      <c r="AO57" s="1" t="str">
        <f t="shared" si="55"/>
        <v/>
      </c>
      <c r="AP57" s="1" t="str">
        <f t="shared" si="22"/>
        <v>N</v>
      </c>
      <c r="AQ57" s="1" t="str">
        <f t="shared" si="23"/>
        <v>N</v>
      </c>
      <c r="AR57" s="1" t="str">
        <f t="shared" si="24"/>
        <v>N</v>
      </c>
      <c r="AS57" s="1" t="str">
        <f t="shared" si="25"/>
        <v/>
      </c>
      <c r="AT57" s="15" t="str">
        <f t="shared" si="26"/>
        <v/>
      </c>
      <c r="AU57" s="1" t="str">
        <f t="shared" si="27"/>
        <v/>
      </c>
      <c r="AV57" s="1" t="str">
        <f t="shared" si="28"/>
        <v/>
      </c>
      <c r="AW57" s="1" t="str">
        <f t="shared" si="29"/>
        <v/>
      </c>
      <c r="AX57" s="1" t="str">
        <f t="shared" si="30"/>
        <v/>
      </c>
      <c r="AY57" s="1" t="str">
        <f t="shared" si="31"/>
        <v/>
      </c>
      <c r="AZ57" s="1" t="str">
        <f>IF('Hedging Dashboard'!AH57="P",IF(AZ56="",1,AZ56+1),"")</f>
        <v/>
      </c>
      <c r="BA57" s="1" t="str">
        <f>IF('Hedging Dashboard'!AH57="B",IF(BA56="",1,BA56+1),"")</f>
        <v/>
      </c>
      <c r="BB57" s="1" t="str">
        <f t="shared" si="57"/>
        <v>00000</v>
      </c>
      <c r="BC57" s="1" t="str">
        <f t="shared" si="57"/>
        <v>00000</v>
      </c>
      <c r="BD57" s="1" t="str">
        <f t="shared" si="58"/>
        <v>000000</v>
      </c>
      <c r="BE57" s="1" t="str">
        <f t="shared" si="58"/>
        <v>000000</v>
      </c>
      <c r="BF57" s="1" t="str">
        <f t="shared" si="59"/>
        <v>B</v>
      </c>
      <c r="BG57" s="1" t="str">
        <f t="shared" si="33"/>
        <v/>
      </c>
      <c r="BH57" s="1">
        <f t="shared" si="46"/>
        <v>0</v>
      </c>
      <c r="BI57" s="1" t="str">
        <f t="shared" si="34"/>
        <v/>
      </c>
      <c r="BJ57" s="1">
        <f t="shared" si="47"/>
        <v>0</v>
      </c>
      <c r="BK57" s="1" t="str">
        <f t="shared" si="35"/>
        <v/>
      </c>
      <c r="BL57" s="1">
        <f t="shared" si="48"/>
        <v>0</v>
      </c>
      <c r="BM57" s="1" t="str">
        <f t="shared" si="49"/>
        <v>0</v>
      </c>
      <c r="BN57" s="1" t="str">
        <f t="shared" si="50"/>
        <v>0</v>
      </c>
      <c r="BO57" s="1" t="str">
        <f t="shared" si="51"/>
        <v>0</v>
      </c>
      <c r="BR57" s="1">
        <f>General!A55</f>
        <v>0</v>
      </c>
      <c r="BS57" s="1">
        <f>General!B55</f>
        <v>0</v>
      </c>
      <c r="BT57" s="1" t="str">
        <f>General!C55</f>
        <v/>
      </c>
      <c r="BU57" s="1">
        <f>General!D55</f>
        <v>0</v>
      </c>
      <c r="BW57" s="1" t="str">
        <f>General!F55</f>
        <v>WWLLL</v>
      </c>
      <c r="BX57" s="1">
        <f>General!G55</f>
        <v>-6</v>
      </c>
    </row>
    <row r="58" spans="1:76" ht="15.75" thickBot="1">
      <c r="A58" s="1">
        <v>49</v>
      </c>
      <c r="B58" s="9" t="str">
        <f t="shared" si="11"/>
        <v/>
      </c>
      <c r="C58" s="93" t="str">
        <f t="shared" si="1"/>
        <v/>
      </c>
      <c r="D58" s="88" t="str">
        <f t="shared" si="36"/>
        <v/>
      </c>
      <c r="E58" s="89" t="str">
        <f t="shared" si="36"/>
        <v/>
      </c>
      <c r="F58" s="8" t="str">
        <f t="shared" si="12"/>
        <v/>
      </c>
      <c r="H58" s="96" t="str">
        <f t="shared" si="2"/>
        <v/>
      </c>
      <c r="I58" s="88" t="str">
        <f t="shared" si="37"/>
        <v/>
      </c>
      <c r="J58" s="89" t="str">
        <f t="shared" si="37"/>
        <v/>
      </c>
      <c r="K58" s="8" t="str">
        <f t="shared" si="38"/>
        <v/>
      </c>
      <c r="L58" s="54"/>
      <c r="M58" s="17" t="str">
        <f>IF('Hedging Dashboard'!AH58="","",'Hedging Dashboard'!AH58)</f>
        <v/>
      </c>
      <c r="O58" s="9" t="str">
        <f t="shared" si="3"/>
        <v/>
      </c>
      <c r="P58" s="88" t="str">
        <f t="shared" si="39"/>
        <v/>
      </c>
      <c r="Q58" s="89" t="str">
        <f t="shared" si="39"/>
        <v/>
      </c>
      <c r="R58" s="4" t="str">
        <f t="shared" si="40"/>
        <v/>
      </c>
      <c r="S58" s="4" t="str">
        <f t="shared" si="41"/>
        <v/>
      </c>
      <c r="T58" s="112" t="str">
        <f t="shared" si="42"/>
        <v/>
      </c>
      <c r="U58" s="4" t="str">
        <f>IF(M58="","",IF(B58="NB",U57,IF(T58="",SUM($T$5:$T58)+S58,SUM($T$5:$T58))))</f>
        <v/>
      </c>
      <c r="V58" s="100" t="str">
        <f t="shared" si="0"/>
        <v/>
      </c>
      <c r="W58" s="74" t="e">
        <f t="shared" si="13"/>
        <v>#VALUE!</v>
      </c>
      <c r="X58" s="76" t="str">
        <f t="shared" si="14"/>
        <v/>
      </c>
      <c r="Y58" s="9" t="str">
        <f t="shared" si="6"/>
        <v>T</v>
      </c>
      <c r="Z58" s="4" t="str">
        <f t="shared" si="7"/>
        <v>T</v>
      </c>
      <c r="AA58" s="4" t="str">
        <f t="shared" si="8"/>
        <v>C</v>
      </c>
      <c r="AB58" s="4" t="str">
        <f t="shared" si="52"/>
        <v/>
      </c>
      <c r="AC58" s="4" t="str">
        <f t="shared" si="53"/>
        <v/>
      </c>
      <c r="AD58" s="4" t="str">
        <f t="shared" si="54"/>
        <v/>
      </c>
      <c r="AE58" s="1" t="str">
        <f t="shared" si="15"/>
        <v/>
      </c>
      <c r="AF58" s="1" t="str">
        <f t="shared" si="16"/>
        <v/>
      </c>
      <c r="AG58" s="1" t="str">
        <f t="shared" si="17"/>
        <v/>
      </c>
      <c r="AH58" s="1" t="str">
        <f t="shared" si="18"/>
        <v/>
      </c>
      <c r="AI58" s="1" t="str">
        <f t="shared" si="19"/>
        <v/>
      </c>
      <c r="AJ58" s="1" t="str">
        <f t="shared" si="20"/>
        <v/>
      </c>
      <c r="AK58" s="1">
        <f t="shared" si="43"/>
        <v>0</v>
      </c>
      <c r="AL58" s="1">
        <f t="shared" si="43"/>
        <v>0</v>
      </c>
      <c r="AM58" s="1" t="str">
        <f t="shared" si="5"/>
        <v/>
      </c>
      <c r="AN58" s="1">
        <f t="shared" si="21"/>
        <v>0</v>
      </c>
      <c r="AO58" s="1" t="str">
        <f t="shared" si="55"/>
        <v/>
      </c>
      <c r="AP58" s="1" t="str">
        <f t="shared" si="22"/>
        <v>N</v>
      </c>
      <c r="AQ58" s="1" t="str">
        <f t="shared" si="23"/>
        <v>N</v>
      </c>
      <c r="AR58" s="1" t="str">
        <f t="shared" si="24"/>
        <v>N</v>
      </c>
      <c r="AS58" s="1" t="str">
        <f t="shared" si="25"/>
        <v/>
      </c>
      <c r="AT58" s="15" t="str">
        <f t="shared" si="26"/>
        <v/>
      </c>
      <c r="AU58" s="1" t="str">
        <f t="shared" si="27"/>
        <v/>
      </c>
      <c r="AV58" s="1" t="str">
        <f t="shared" si="28"/>
        <v/>
      </c>
      <c r="AW58" s="1" t="str">
        <f t="shared" si="29"/>
        <v/>
      </c>
      <c r="AX58" s="1" t="str">
        <f t="shared" si="30"/>
        <v/>
      </c>
      <c r="AY58" s="1" t="str">
        <f t="shared" si="31"/>
        <v/>
      </c>
      <c r="AZ58" s="1" t="str">
        <f>IF('Hedging Dashboard'!AH58="P",IF(AZ57="",1,AZ57+1),"")</f>
        <v/>
      </c>
      <c r="BA58" s="1" t="str">
        <f>IF('Hedging Dashboard'!AH58="B",IF(BA57="",1,BA57+1),"")</f>
        <v/>
      </c>
      <c r="BB58" s="1" t="str">
        <f t="shared" si="57"/>
        <v>00000</v>
      </c>
      <c r="BC58" s="1" t="str">
        <f t="shared" si="57"/>
        <v>00000</v>
      </c>
      <c r="BD58" s="1" t="str">
        <f t="shared" si="58"/>
        <v>000000</v>
      </c>
      <c r="BE58" s="1" t="str">
        <f t="shared" si="58"/>
        <v>000000</v>
      </c>
      <c r="BF58" s="1" t="str">
        <f t="shared" si="59"/>
        <v>B</v>
      </c>
      <c r="BG58" s="1" t="str">
        <f t="shared" si="33"/>
        <v/>
      </c>
      <c r="BH58" s="1">
        <f t="shared" si="46"/>
        <v>0</v>
      </c>
      <c r="BI58" s="1" t="str">
        <f t="shared" si="34"/>
        <v/>
      </c>
      <c r="BJ58" s="1">
        <f t="shared" si="47"/>
        <v>0</v>
      </c>
      <c r="BK58" s="1" t="str">
        <f t="shared" si="35"/>
        <v/>
      </c>
      <c r="BL58" s="1">
        <f t="shared" si="48"/>
        <v>0</v>
      </c>
      <c r="BM58" s="1" t="str">
        <f t="shared" si="49"/>
        <v>0</v>
      </c>
      <c r="BN58" s="1" t="str">
        <f t="shared" si="50"/>
        <v>0</v>
      </c>
      <c r="BO58" s="1" t="str">
        <f t="shared" si="51"/>
        <v>0</v>
      </c>
      <c r="BR58" s="1">
        <f>General!A56</f>
        <v>0</v>
      </c>
      <c r="BS58" s="1">
        <f>General!B56</f>
        <v>0</v>
      </c>
      <c r="BT58" s="1" t="str">
        <f>General!C56</f>
        <v/>
      </c>
      <c r="BU58" s="1">
        <f>General!D56</f>
        <v>0</v>
      </c>
      <c r="BW58" s="1" t="str">
        <f>General!F56</f>
        <v>WWLLW</v>
      </c>
      <c r="BX58" s="1">
        <f>General!G56</f>
        <v>1</v>
      </c>
    </row>
    <row r="59" spans="1:76" ht="15.75" thickBot="1">
      <c r="A59" s="1">
        <v>50</v>
      </c>
      <c r="B59" s="77" t="str">
        <f t="shared" si="11"/>
        <v/>
      </c>
      <c r="C59" s="94" t="str">
        <f t="shared" si="1"/>
        <v/>
      </c>
      <c r="D59" s="90" t="str">
        <f t="shared" si="36"/>
        <v/>
      </c>
      <c r="E59" s="91" t="str">
        <f t="shared" si="36"/>
        <v/>
      </c>
      <c r="F59" s="10" t="str">
        <f t="shared" si="12"/>
        <v/>
      </c>
      <c r="H59" s="97" t="str">
        <f t="shared" si="2"/>
        <v/>
      </c>
      <c r="I59" s="90" t="str">
        <f t="shared" si="37"/>
        <v/>
      </c>
      <c r="J59" s="91" t="str">
        <f t="shared" si="37"/>
        <v/>
      </c>
      <c r="K59" s="10" t="str">
        <f t="shared" si="38"/>
        <v/>
      </c>
      <c r="L59" s="54"/>
      <c r="M59" s="18" t="str">
        <f>IF('Hedging Dashboard'!AH59="","",'Hedging Dashboard'!AH59)</f>
        <v/>
      </c>
      <c r="O59" s="77" t="str">
        <f t="shared" si="3"/>
        <v/>
      </c>
      <c r="P59" s="90" t="str">
        <f t="shared" si="39"/>
        <v/>
      </c>
      <c r="Q59" s="91" t="str">
        <f t="shared" si="39"/>
        <v/>
      </c>
      <c r="R59" s="5" t="str">
        <f t="shared" si="40"/>
        <v/>
      </c>
      <c r="S59" s="5" t="str">
        <f t="shared" si="41"/>
        <v/>
      </c>
      <c r="T59" s="113" t="str">
        <f t="shared" si="42"/>
        <v/>
      </c>
      <c r="U59" s="5" t="str">
        <f>IF(M59="","",IF(B59="NB",U58,IF(T59="",SUM($T$5:$T59)+S59,SUM($T$5:$T59))))</f>
        <v/>
      </c>
      <c r="V59" s="101" t="str">
        <f t="shared" si="0"/>
        <v/>
      </c>
      <c r="W59" s="74" t="e">
        <f t="shared" si="13"/>
        <v>#VALUE!</v>
      </c>
      <c r="X59" s="76" t="str">
        <f t="shared" si="14"/>
        <v/>
      </c>
      <c r="Y59" s="9" t="str">
        <f t="shared" si="6"/>
        <v>T</v>
      </c>
      <c r="Z59" s="4" t="str">
        <f t="shared" si="7"/>
        <v>T</v>
      </c>
      <c r="AA59" s="4" t="str">
        <f t="shared" si="8"/>
        <v>C</v>
      </c>
      <c r="AB59" s="4" t="str">
        <f t="shared" si="52"/>
        <v/>
      </c>
      <c r="AC59" s="4" t="str">
        <f t="shared" si="53"/>
        <v/>
      </c>
      <c r="AD59" s="4" t="str">
        <f t="shared" si="54"/>
        <v/>
      </c>
      <c r="AE59" s="1" t="str">
        <f t="shared" si="15"/>
        <v/>
      </c>
      <c r="AF59" s="1" t="str">
        <f t="shared" si="16"/>
        <v/>
      </c>
      <c r="AG59" s="1" t="str">
        <f t="shared" si="17"/>
        <v/>
      </c>
      <c r="AH59" s="1" t="str">
        <f t="shared" si="18"/>
        <v/>
      </c>
      <c r="AI59" s="1" t="str">
        <f t="shared" si="19"/>
        <v/>
      </c>
      <c r="AJ59" s="1" t="str">
        <f t="shared" si="20"/>
        <v/>
      </c>
      <c r="AK59" s="1">
        <f t="shared" si="43"/>
        <v>0</v>
      </c>
      <c r="AL59" s="1">
        <f t="shared" si="43"/>
        <v>0</v>
      </c>
      <c r="AM59" s="1" t="str">
        <f t="shared" si="5"/>
        <v/>
      </c>
      <c r="AN59" s="1">
        <f t="shared" si="21"/>
        <v>0</v>
      </c>
      <c r="AO59" s="1" t="str">
        <f t="shared" si="55"/>
        <v/>
      </c>
      <c r="AP59" s="1" t="str">
        <f t="shared" si="22"/>
        <v>N</v>
      </c>
      <c r="AQ59" s="1" t="str">
        <f t="shared" si="23"/>
        <v>N</v>
      </c>
      <c r="AR59" s="1" t="str">
        <f t="shared" si="24"/>
        <v>N</v>
      </c>
      <c r="AS59" s="1" t="str">
        <f t="shared" si="25"/>
        <v/>
      </c>
      <c r="AT59" s="15" t="str">
        <f t="shared" si="26"/>
        <v/>
      </c>
      <c r="AU59" s="1" t="str">
        <f t="shared" si="27"/>
        <v/>
      </c>
      <c r="AV59" s="1" t="str">
        <f t="shared" si="28"/>
        <v/>
      </c>
      <c r="AW59" s="1" t="str">
        <f t="shared" si="29"/>
        <v/>
      </c>
      <c r="AX59" s="1" t="str">
        <f t="shared" si="30"/>
        <v/>
      </c>
      <c r="AY59" s="1" t="str">
        <f t="shared" si="31"/>
        <v/>
      </c>
      <c r="AZ59" s="1" t="str">
        <f>IF('Hedging Dashboard'!AH59="P",IF(AZ58="",1,AZ58+1),"")</f>
        <v/>
      </c>
      <c r="BA59" s="1" t="str">
        <f>IF('Hedging Dashboard'!AH59="B",IF(BA58="",1,BA58+1),"")</f>
        <v/>
      </c>
      <c r="BB59" s="1" t="str">
        <f t="shared" si="57"/>
        <v>00000</v>
      </c>
      <c r="BC59" s="1" t="str">
        <f t="shared" si="57"/>
        <v>00000</v>
      </c>
      <c r="BD59" s="1" t="str">
        <f t="shared" si="58"/>
        <v>000000</v>
      </c>
      <c r="BE59" s="1" t="str">
        <f t="shared" si="58"/>
        <v>000000</v>
      </c>
      <c r="BF59" s="1" t="str">
        <f t="shared" si="59"/>
        <v>B</v>
      </c>
      <c r="BG59" s="1" t="str">
        <f t="shared" si="33"/>
        <v/>
      </c>
      <c r="BH59" s="1">
        <f t="shared" si="46"/>
        <v>0</v>
      </c>
      <c r="BI59" s="1" t="str">
        <f t="shared" si="34"/>
        <v/>
      </c>
      <c r="BJ59" s="1">
        <f t="shared" si="47"/>
        <v>0</v>
      </c>
      <c r="BK59" s="1" t="str">
        <f t="shared" si="35"/>
        <v/>
      </c>
      <c r="BL59" s="1">
        <f t="shared" si="48"/>
        <v>0</v>
      </c>
      <c r="BM59" s="1" t="str">
        <f t="shared" si="49"/>
        <v>0</v>
      </c>
      <c r="BN59" s="1" t="str">
        <f t="shared" si="50"/>
        <v>0</v>
      </c>
      <c r="BO59" s="1" t="str">
        <f t="shared" si="51"/>
        <v>0</v>
      </c>
      <c r="BR59" s="1">
        <f>General!A57</f>
        <v>0</v>
      </c>
      <c r="BS59" s="1">
        <f>General!B57</f>
        <v>0</v>
      </c>
      <c r="BT59" s="1" t="str">
        <f>General!C57</f>
        <v/>
      </c>
      <c r="BU59" s="1">
        <f>General!D57</f>
        <v>0</v>
      </c>
      <c r="BW59" s="1" t="str">
        <f>General!F57</f>
        <v>WWLWL</v>
      </c>
      <c r="BX59" s="1">
        <f>General!G57</f>
        <v>-1</v>
      </c>
    </row>
    <row r="60" spans="1:76" ht="15.75" thickBot="1">
      <c r="A60" s="1">
        <v>51</v>
      </c>
      <c r="B60" s="12" t="str">
        <f t="shared" si="11"/>
        <v/>
      </c>
      <c r="C60" s="92" t="str">
        <f t="shared" si="1"/>
        <v/>
      </c>
      <c r="D60" s="13" t="str">
        <f t="shared" si="36"/>
        <v/>
      </c>
      <c r="E60" s="45" t="str">
        <f t="shared" si="36"/>
        <v/>
      </c>
      <c r="F60" s="14" t="str">
        <f t="shared" si="12"/>
        <v/>
      </c>
      <c r="H60" s="95" t="str">
        <f t="shared" si="2"/>
        <v/>
      </c>
      <c r="I60" s="13" t="str">
        <f t="shared" si="37"/>
        <v/>
      </c>
      <c r="J60" s="45" t="str">
        <f t="shared" si="37"/>
        <v/>
      </c>
      <c r="K60" s="14" t="str">
        <f t="shared" si="38"/>
        <v/>
      </c>
      <c r="L60" s="54"/>
      <c r="M60" s="16" t="str">
        <f>IF('Hedging Dashboard'!AH60="","",'Hedging Dashboard'!AH60)</f>
        <v/>
      </c>
      <c r="O60" s="12" t="str">
        <f t="shared" si="3"/>
        <v/>
      </c>
      <c r="P60" s="13" t="str">
        <f t="shared" si="39"/>
        <v/>
      </c>
      <c r="Q60" s="45" t="str">
        <f t="shared" si="39"/>
        <v/>
      </c>
      <c r="R60" s="87" t="str">
        <f t="shared" si="40"/>
        <v/>
      </c>
      <c r="S60" s="87" t="str">
        <f t="shared" si="41"/>
        <v/>
      </c>
      <c r="T60" s="98" t="str">
        <f t="shared" si="42"/>
        <v/>
      </c>
      <c r="U60" s="87" t="str">
        <f>IF(M60="","",IF(B60="NB",U59,IF(T60="",SUM($T$5:$T60)+S60,SUM($T$5:$T60))))</f>
        <v/>
      </c>
      <c r="V60" s="99" t="str">
        <f t="shared" si="0"/>
        <v/>
      </c>
      <c r="W60" s="74" t="e">
        <f t="shared" si="13"/>
        <v>#VALUE!</v>
      </c>
      <c r="X60" s="76" t="str">
        <f t="shared" si="14"/>
        <v/>
      </c>
      <c r="Y60" s="9" t="str">
        <f t="shared" si="6"/>
        <v>T</v>
      </c>
      <c r="Z60" s="4" t="str">
        <f t="shared" si="7"/>
        <v>T</v>
      </c>
      <c r="AA60" s="4" t="str">
        <f t="shared" si="8"/>
        <v>C</v>
      </c>
      <c r="AB60" s="4" t="str">
        <f t="shared" si="52"/>
        <v/>
      </c>
      <c r="AC60" s="4" t="str">
        <f t="shared" si="53"/>
        <v/>
      </c>
      <c r="AD60" s="4" t="str">
        <f t="shared" si="54"/>
        <v/>
      </c>
      <c r="AE60" s="1" t="str">
        <f t="shared" si="15"/>
        <v/>
      </c>
      <c r="AF60" s="1" t="str">
        <f t="shared" si="16"/>
        <v/>
      </c>
      <c r="AG60" s="1" t="str">
        <f t="shared" si="17"/>
        <v/>
      </c>
      <c r="AH60" s="1" t="str">
        <f t="shared" si="18"/>
        <v/>
      </c>
      <c r="AI60" s="1" t="str">
        <f t="shared" si="19"/>
        <v/>
      </c>
      <c r="AJ60" s="1" t="str">
        <f t="shared" si="20"/>
        <v/>
      </c>
      <c r="AK60" s="1">
        <f t="shared" si="43"/>
        <v>0</v>
      </c>
      <c r="AL60" s="1">
        <f t="shared" si="43"/>
        <v>0</v>
      </c>
      <c r="AM60" s="1" t="str">
        <f t="shared" si="5"/>
        <v/>
      </c>
      <c r="AN60" s="1">
        <f t="shared" si="21"/>
        <v>0</v>
      </c>
      <c r="AO60" s="1" t="str">
        <f t="shared" si="55"/>
        <v/>
      </c>
      <c r="AP60" s="1" t="str">
        <f t="shared" si="22"/>
        <v>N</v>
      </c>
      <c r="AQ60" s="1" t="str">
        <f t="shared" si="23"/>
        <v>N</v>
      </c>
      <c r="AR60" s="1" t="str">
        <f t="shared" si="24"/>
        <v>N</v>
      </c>
      <c r="AS60" s="1" t="str">
        <f t="shared" si="25"/>
        <v/>
      </c>
      <c r="AT60" s="15" t="str">
        <f t="shared" si="26"/>
        <v/>
      </c>
      <c r="AU60" s="1" t="str">
        <f t="shared" si="27"/>
        <v/>
      </c>
      <c r="AV60" s="1" t="str">
        <f t="shared" si="28"/>
        <v/>
      </c>
      <c r="AW60" s="1" t="str">
        <f t="shared" si="29"/>
        <v/>
      </c>
      <c r="AX60" s="1" t="str">
        <f t="shared" si="30"/>
        <v/>
      </c>
      <c r="AY60" s="1" t="str">
        <f t="shared" si="31"/>
        <v/>
      </c>
      <c r="AZ60" s="1" t="str">
        <f>IF('Hedging Dashboard'!AH60="P",IF(AZ59="",1,AZ59+1),"")</f>
        <v/>
      </c>
      <c r="BA60" s="1" t="str">
        <f>IF('Hedging Dashboard'!AH60="B",IF(BA59="",1,BA59+1),"")</f>
        <v/>
      </c>
      <c r="BB60" s="1" t="str">
        <f t="shared" si="57"/>
        <v>00000</v>
      </c>
      <c r="BC60" s="1" t="str">
        <f t="shared" si="57"/>
        <v>00000</v>
      </c>
      <c r="BD60" s="1" t="str">
        <f t="shared" si="58"/>
        <v>000000</v>
      </c>
      <c r="BE60" s="1" t="str">
        <f t="shared" si="58"/>
        <v>000000</v>
      </c>
      <c r="BF60" s="1" t="str">
        <f t="shared" si="59"/>
        <v>B</v>
      </c>
      <c r="BG60" s="1" t="str">
        <f t="shared" si="33"/>
        <v/>
      </c>
      <c r="BH60" s="1">
        <f t="shared" si="46"/>
        <v>0</v>
      </c>
      <c r="BI60" s="1" t="str">
        <f t="shared" si="34"/>
        <v/>
      </c>
      <c r="BJ60" s="1">
        <f t="shared" si="47"/>
        <v>0</v>
      </c>
      <c r="BK60" s="1" t="str">
        <f t="shared" si="35"/>
        <v/>
      </c>
      <c r="BL60" s="1">
        <f t="shared" si="48"/>
        <v>0</v>
      </c>
      <c r="BM60" s="1" t="str">
        <f t="shared" si="49"/>
        <v>0</v>
      </c>
      <c r="BN60" s="1" t="str">
        <f t="shared" si="50"/>
        <v>0</v>
      </c>
      <c r="BO60" s="1" t="str">
        <f t="shared" si="51"/>
        <v>0</v>
      </c>
      <c r="BR60" s="1">
        <f>General!A58</f>
        <v>0</v>
      </c>
      <c r="BS60" s="1">
        <f>General!B58</f>
        <v>0</v>
      </c>
      <c r="BT60" s="1" t="str">
        <f>General!C58</f>
        <v/>
      </c>
      <c r="BU60" s="1">
        <f>General!D58</f>
        <v>0</v>
      </c>
      <c r="BW60" s="1" t="str">
        <f>General!F58</f>
        <v>WWLWW</v>
      </c>
      <c r="BX60" s="1">
        <f>General!G58</f>
        <v>3</v>
      </c>
    </row>
    <row r="61" spans="1:76" ht="15.75" thickBot="1">
      <c r="A61" s="1">
        <v>52</v>
      </c>
      <c r="B61" s="9" t="str">
        <f t="shared" si="11"/>
        <v/>
      </c>
      <c r="C61" s="93" t="str">
        <f t="shared" si="1"/>
        <v/>
      </c>
      <c r="D61" s="88" t="str">
        <f t="shared" si="36"/>
        <v/>
      </c>
      <c r="E61" s="89" t="str">
        <f t="shared" si="36"/>
        <v/>
      </c>
      <c r="F61" s="8" t="str">
        <f t="shared" si="12"/>
        <v/>
      </c>
      <c r="H61" s="96" t="str">
        <f t="shared" si="2"/>
        <v/>
      </c>
      <c r="I61" s="88" t="str">
        <f t="shared" si="37"/>
        <v/>
      </c>
      <c r="J61" s="89" t="str">
        <f t="shared" si="37"/>
        <v/>
      </c>
      <c r="K61" s="8" t="str">
        <f t="shared" si="38"/>
        <v/>
      </c>
      <c r="L61" s="54"/>
      <c r="M61" s="17" t="str">
        <f>IF('Hedging Dashboard'!AH61="","",'Hedging Dashboard'!AH61)</f>
        <v/>
      </c>
      <c r="O61" s="9" t="str">
        <f t="shared" si="3"/>
        <v/>
      </c>
      <c r="P61" s="88" t="str">
        <f t="shared" si="39"/>
        <v/>
      </c>
      <c r="Q61" s="89" t="str">
        <f t="shared" si="39"/>
        <v/>
      </c>
      <c r="R61" s="4" t="str">
        <f t="shared" si="40"/>
        <v/>
      </c>
      <c r="S61" s="4" t="str">
        <f t="shared" si="41"/>
        <v/>
      </c>
      <c r="T61" s="112" t="str">
        <f t="shared" si="42"/>
        <v/>
      </c>
      <c r="U61" s="4" t="str">
        <f>IF(M61="","",IF(B61="NB",U60,IF(T61="",SUM($T$5:$T61)+S61,SUM($T$5:$T61))))</f>
        <v/>
      </c>
      <c r="V61" s="100" t="str">
        <f t="shared" si="0"/>
        <v/>
      </c>
      <c r="W61" s="74" t="e">
        <f t="shared" si="13"/>
        <v>#VALUE!</v>
      </c>
      <c r="X61" s="76" t="str">
        <f t="shared" si="14"/>
        <v/>
      </c>
      <c r="Y61" s="9" t="str">
        <f t="shared" si="6"/>
        <v>T</v>
      </c>
      <c r="Z61" s="4" t="str">
        <f t="shared" si="7"/>
        <v>T</v>
      </c>
      <c r="AA61" s="4" t="str">
        <f t="shared" si="8"/>
        <v>C</v>
      </c>
      <c r="AB61" s="4" t="str">
        <f t="shared" si="52"/>
        <v/>
      </c>
      <c r="AC61" s="4" t="str">
        <f t="shared" si="53"/>
        <v/>
      </c>
      <c r="AD61" s="4" t="str">
        <f t="shared" si="54"/>
        <v/>
      </c>
      <c r="AE61" s="1" t="str">
        <f t="shared" si="15"/>
        <v/>
      </c>
      <c r="AF61" s="1" t="str">
        <f t="shared" si="16"/>
        <v/>
      </c>
      <c r="AG61" s="1" t="str">
        <f t="shared" si="17"/>
        <v/>
      </c>
      <c r="AH61" s="1" t="str">
        <f t="shared" si="18"/>
        <v/>
      </c>
      <c r="AI61" s="1" t="str">
        <f t="shared" si="19"/>
        <v/>
      </c>
      <c r="AJ61" s="1" t="str">
        <f t="shared" si="20"/>
        <v/>
      </c>
      <c r="AK61" s="1">
        <f t="shared" si="43"/>
        <v>0</v>
      </c>
      <c r="AL61" s="1">
        <f t="shared" si="43"/>
        <v>0</v>
      </c>
      <c r="AM61" s="1" t="str">
        <f t="shared" si="5"/>
        <v/>
      </c>
      <c r="AN61" s="1">
        <f t="shared" si="21"/>
        <v>0</v>
      </c>
      <c r="AO61" s="1" t="str">
        <f t="shared" si="55"/>
        <v/>
      </c>
      <c r="AP61" s="1" t="str">
        <f t="shared" si="22"/>
        <v>N</v>
      </c>
      <c r="AQ61" s="1" t="str">
        <f t="shared" si="23"/>
        <v>N</v>
      </c>
      <c r="AR61" s="1" t="str">
        <f t="shared" si="24"/>
        <v>N</v>
      </c>
      <c r="AS61" s="1" t="str">
        <f t="shared" si="25"/>
        <v/>
      </c>
      <c r="AT61" s="15" t="str">
        <f t="shared" si="26"/>
        <v/>
      </c>
      <c r="AU61" s="1" t="str">
        <f t="shared" si="27"/>
        <v/>
      </c>
      <c r="AV61" s="1" t="str">
        <f t="shared" si="28"/>
        <v/>
      </c>
      <c r="AW61" s="1" t="str">
        <f t="shared" si="29"/>
        <v/>
      </c>
      <c r="AX61" s="1" t="str">
        <f t="shared" si="30"/>
        <v/>
      </c>
      <c r="AY61" s="1" t="str">
        <f t="shared" si="31"/>
        <v/>
      </c>
      <c r="AZ61" s="1" t="str">
        <f>IF('Hedging Dashboard'!AH61="P",IF(AZ60="",1,AZ60+1),"")</f>
        <v/>
      </c>
      <c r="BA61" s="1" t="str">
        <f>IF('Hedging Dashboard'!AH61="B",IF(BA60="",1,BA60+1),"")</f>
        <v/>
      </c>
      <c r="BB61" s="1" t="str">
        <f t="shared" si="57"/>
        <v>00000</v>
      </c>
      <c r="BC61" s="1" t="str">
        <f t="shared" si="57"/>
        <v>00000</v>
      </c>
      <c r="BD61" s="1" t="str">
        <f t="shared" si="58"/>
        <v>000000</v>
      </c>
      <c r="BE61" s="1" t="str">
        <f t="shared" si="58"/>
        <v>000000</v>
      </c>
      <c r="BF61" s="1" t="str">
        <f t="shared" si="59"/>
        <v>B</v>
      </c>
      <c r="BG61" s="1" t="str">
        <f t="shared" si="33"/>
        <v/>
      </c>
      <c r="BH61" s="1">
        <f t="shared" si="46"/>
        <v>0</v>
      </c>
      <c r="BI61" s="1" t="str">
        <f t="shared" si="34"/>
        <v/>
      </c>
      <c r="BJ61" s="1">
        <f t="shared" si="47"/>
        <v>0</v>
      </c>
      <c r="BK61" s="1" t="str">
        <f t="shared" si="35"/>
        <v/>
      </c>
      <c r="BL61" s="1">
        <f t="shared" si="48"/>
        <v>0</v>
      </c>
      <c r="BM61" s="1" t="str">
        <f t="shared" si="49"/>
        <v>0</v>
      </c>
      <c r="BN61" s="1" t="str">
        <f t="shared" si="50"/>
        <v>0</v>
      </c>
      <c r="BO61" s="1" t="str">
        <f t="shared" si="51"/>
        <v>0</v>
      </c>
      <c r="BR61" s="1">
        <f>General!A59</f>
        <v>0</v>
      </c>
      <c r="BS61" s="1">
        <f>General!B59</f>
        <v>0</v>
      </c>
      <c r="BT61" s="1" t="str">
        <f>General!C59</f>
        <v/>
      </c>
      <c r="BU61" s="1">
        <f>General!D59</f>
        <v>0</v>
      </c>
      <c r="BW61" s="1" t="str">
        <f>General!F59</f>
        <v>WWWLL</v>
      </c>
      <c r="BX61" s="1">
        <f>General!G59</f>
        <v>-3</v>
      </c>
    </row>
    <row r="62" spans="1:76" ht="15.75" thickBot="1">
      <c r="A62" s="1">
        <v>53</v>
      </c>
      <c r="B62" s="9" t="str">
        <f t="shared" si="11"/>
        <v/>
      </c>
      <c r="C62" s="93" t="str">
        <f t="shared" si="1"/>
        <v/>
      </c>
      <c r="D62" s="88" t="str">
        <f t="shared" si="36"/>
        <v/>
      </c>
      <c r="E62" s="89" t="str">
        <f t="shared" si="36"/>
        <v/>
      </c>
      <c r="F62" s="8" t="str">
        <f t="shared" si="12"/>
        <v/>
      </c>
      <c r="H62" s="96" t="str">
        <f t="shared" si="2"/>
        <v/>
      </c>
      <c r="I62" s="88" t="str">
        <f t="shared" si="37"/>
        <v/>
      </c>
      <c r="J62" s="89" t="str">
        <f t="shared" si="37"/>
        <v/>
      </c>
      <c r="K62" s="8" t="str">
        <f t="shared" si="38"/>
        <v/>
      </c>
      <c r="L62" s="54"/>
      <c r="M62" s="17" t="str">
        <f>IF('Hedging Dashboard'!AH62="","",'Hedging Dashboard'!AH62)</f>
        <v/>
      </c>
      <c r="O62" s="9" t="str">
        <f t="shared" si="3"/>
        <v/>
      </c>
      <c r="P62" s="88" t="str">
        <f t="shared" si="39"/>
        <v/>
      </c>
      <c r="Q62" s="89" t="str">
        <f t="shared" si="39"/>
        <v/>
      </c>
      <c r="R62" s="4" t="str">
        <f t="shared" si="40"/>
        <v/>
      </c>
      <c r="S62" s="4" t="str">
        <f t="shared" si="41"/>
        <v/>
      </c>
      <c r="T62" s="112" t="str">
        <f t="shared" si="42"/>
        <v/>
      </c>
      <c r="U62" s="4" t="str">
        <f>IF(M62="","",IF(B62="NB",U61,IF(T62="",SUM($T$5:$T62)+S62,SUM($T$5:$T62))))</f>
        <v/>
      </c>
      <c r="V62" s="100" t="str">
        <f t="shared" si="0"/>
        <v/>
      </c>
      <c r="W62" s="74" t="e">
        <f t="shared" si="13"/>
        <v>#VALUE!</v>
      </c>
      <c r="X62" s="76" t="str">
        <f t="shared" si="14"/>
        <v/>
      </c>
      <c r="Y62" s="9" t="str">
        <f t="shared" si="6"/>
        <v>T</v>
      </c>
      <c r="Z62" s="4" t="str">
        <f t="shared" si="7"/>
        <v>T</v>
      </c>
      <c r="AA62" s="4" t="str">
        <f t="shared" si="8"/>
        <v>C</v>
      </c>
      <c r="AB62" s="4" t="str">
        <f t="shared" si="52"/>
        <v/>
      </c>
      <c r="AC62" s="4" t="str">
        <f t="shared" si="53"/>
        <v/>
      </c>
      <c r="AD62" s="4" t="str">
        <f t="shared" si="54"/>
        <v/>
      </c>
      <c r="AE62" s="1" t="str">
        <f t="shared" si="15"/>
        <v/>
      </c>
      <c r="AF62" s="1" t="str">
        <f t="shared" si="16"/>
        <v/>
      </c>
      <c r="AG62" s="1" t="str">
        <f t="shared" si="17"/>
        <v/>
      </c>
      <c r="AH62" s="1" t="str">
        <f t="shared" si="18"/>
        <v/>
      </c>
      <c r="AI62" s="1" t="str">
        <f t="shared" si="19"/>
        <v/>
      </c>
      <c r="AJ62" s="1" t="str">
        <f t="shared" si="20"/>
        <v/>
      </c>
      <c r="AK62" s="1">
        <f t="shared" si="43"/>
        <v>0</v>
      </c>
      <c r="AL62" s="1">
        <f t="shared" si="43"/>
        <v>0</v>
      </c>
      <c r="AM62" s="1" t="str">
        <f t="shared" si="5"/>
        <v/>
      </c>
      <c r="AN62" s="1">
        <f t="shared" si="21"/>
        <v>0</v>
      </c>
      <c r="AO62" s="1" t="str">
        <f t="shared" si="55"/>
        <v/>
      </c>
      <c r="AP62" s="1" t="str">
        <f t="shared" si="22"/>
        <v>N</v>
      </c>
      <c r="AQ62" s="1" t="str">
        <f t="shared" si="23"/>
        <v>N</v>
      </c>
      <c r="AR62" s="1" t="str">
        <f t="shared" si="24"/>
        <v>N</v>
      </c>
      <c r="AS62" s="1" t="str">
        <f t="shared" si="25"/>
        <v/>
      </c>
      <c r="AT62" s="15" t="str">
        <f t="shared" si="26"/>
        <v/>
      </c>
      <c r="AU62" s="1" t="str">
        <f t="shared" si="27"/>
        <v/>
      </c>
      <c r="AV62" s="1" t="str">
        <f t="shared" si="28"/>
        <v/>
      </c>
      <c r="AW62" s="1" t="str">
        <f t="shared" si="29"/>
        <v/>
      </c>
      <c r="AX62" s="1" t="str">
        <f t="shared" si="30"/>
        <v/>
      </c>
      <c r="AY62" s="1" t="str">
        <f t="shared" si="31"/>
        <v/>
      </c>
      <c r="AZ62" s="1" t="str">
        <f>IF('Hedging Dashboard'!AH62="P",IF(AZ61="",1,AZ61+1),"")</f>
        <v/>
      </c>
      <c r="BA62" s="1" t="str">
        <f>IF('Hedging Dashboard'!AH62="B",IF(BA61="",1,BA61+1),"")</f>
        <v/>
      </c>
      <c r="BB62" s="1" t="str">
        <f t="shared" si="57"/>
        <v>00000</v>
      </c>
      <c r="BC62" s="1" t="str">
        <f t="shared" si="57"/>
        <v>00000</v>
      </c>
      <c r="BD62" s="1" t="str">
        <f t="shared" si="58"/>
        <v>000000</v>
      </c>
      <c r="BE62" s="1" t="str">
        <f t="shared" si="58"/>
        <v>000000</v>
      </c>
      <c r="BF62" s="1" t="str">
        <f t="shared" si="59"/>
        <v>B</v>
      </c>
      <c r="BG62" s="1" t="str">
        <f t="shared" si="33"/>
        <v/>
      </c>
      <c r="BH62" s="1">
        <f t="shared" si="46"/>
        <v>0</v>
      </c>
      <c r="BI62" s="1" t="str">
        <f t="shared" si="34"/>
        <v/>
      </c>
      <c r="BJ62" s="1">
        <f t="shared" si="47"/>
        <v>0</v>
      </c>
      <c r="BK62" s="1" t="str">
        <f t="shared" si="35"/>
        <v/>
      </c>
      <c r="BL62" s="1">
        <f t="shared" si="48"/>
        <v>0</v>
      </c>
      <c r="BM62" s="1" t="str">
        <f t="shared" si="49"/>
        <v>0</v>
      </c>
      <c r="BN62" s="1" t="str">
        <f t="shared" si="50"/>
        <v>0</v>
      </c>
      <c r="BO62" s="1" t="str">
        <f t="shared" si="51"/>
        <v>0</v>
      </c>
      <c r="BR62" s="1">
        <f>General!A60</f>
        <v>0</v>
      </c>
      <c r="BS62" s="1">
        <f>General!B60</f>
        <v>0</v>
      </c>
      <c r="BT62" s="1" t="str">
        <f>General!C60</f>
        <v/>
      </c>
      <c r="BU62" s="1">
        <f>General!D60</f>
        <v>0</v>
      </c>
      <c r="BW62" s="1" t="str">
        <f>General!F60</f>
        <v>WWWLW</v>
      </c>
      <c r="BX62" s="1">
        <f>General!G60</f>
        <v>1</v>
      </c>
    </row>
    <row r="63" spans="1:76" ht="15.75" thickBot="1">
      <c r="A63" s="1">
        <v>54</v>
      </c>
      <c r="B63" s="9" t="str">
        <f t="shared" si="11"/>
        <v/>
      </c>
      <c r="C63" s="93" t="str">
        <f t="shared" si="1"/>
        <v/>
      </c>
      <c r="D63" s="88" t="str">
        <f t="shared" si="36"/>
        <v/>
      </c>
      <c r="E63" s="89" t="str">
        <f t="shared" si="36"/>
        <v/>
      </c>
      <c r="F63" s="8" t="str">
        <f t="shared" si="12"/>
        <v/>
      </c>
      <c r="H63" s="96" t="str">
        <f t="shared" si="2"/>
        <v/>
      </c>
      <c r="I63" s="88" t="str">
        <f t="shared" si="37"/>
        <v/>
      </c>
      <c r="J63" s="89" t="str">
        <f t="shared" si="37"/>
        <v/>
      </c>
      <c r="K63" s="8" t="str">
        <f t="shared" si="38"/>
        <v/>
      </c>
      <c r="L63" s="54"/>
      <c r="M63" s="17" t="str">
        <f>IF('Hedging Dashboard'!AH63="","",'Hedging Dashboard'!AH63)</f>
        <v/>
      </c>
      <c r="O63" s="9" t="str">
        <f t="shared" si="3"/>
        <v/>
      </c>
      <c r="P63" s="88" t="str">
        <f t="shared" si="39"/>
        <v/>
      </c>
      <c r="Q63" s="89" t="str">
        <f t="shared" si="39"/>
        <v/>
      </c>
      <c r="R63" s="4" t="str">
        <f t="shared" si="40"/>
        <v/>
      </c>
      <c r="S63" s="4" t="str">
        <f t="shared" si="41"/>
        <v/>
      </c>
      <c r="T63" s="112" t="str">
        <f t="shared" si="42"/>
        <v/>
      </c>
      <c r="U63" s="4" t="str">
        <f>IF(M63="","",IF(B63="NB",U62,IF(T63="",SUM($T$5:$T63)+S63,SUM($T$5:$T63))))</f>
        <v/>
      </c>
      <c r="V63" s="100" t="str">
        <f t="shared" si="0"/>
        <v/>
      </c>
      <c r="W63" s="74" t="e">
        <f t="shared" si="13"/>
        <v>#VALUE!</v>
      </c>
      <c r="X63" s="76" t="str">
        <f t="shared" si="14"/>
        <v/>
      </c>
      <c r="Y63" s="9" t="str">
        <f t="shared" si="6"/>
        <v>T</v>
      </c>
      <c r="Z63" s="4" t="str">
        <f t="shared" si="7"/>
        <v>T</v>
      </c>
      <c r="AA63" s="4" t="str">
        <f t="shared" si="8"/>
        <v>C</v>
      </c>
      <c r="AB63" s="4" t="str">
        <f t="shared" si="52"/>
        <v/>
      </c>
      <c r="AC63" s="4" t="str">
        <f t="shared" si="53"/>
        <v/>
      </c>
      <c r="AD63" s="4" t="str">
        <f t="shared" si="54"/>
        <v/>
      </c>
      <c r="AE63" s="1" t="str">
        <f t="shared" si="15"/>
        <v/>
      </c>
      <c r="AF63" s="1" t="str">
        <f t="shared" si="16"/>
        <v/>
      </c>
      <c r="AG63" s="1" t="str">
        <f t="shared" si="17"/>
        <v/>
      </c>
      <c r="AH63" s="1" t="str">
        <f t="shared" si="18"/>
        <v/>
      </c>
      <c r="AI63" s="1" t="str">
        <f t="shared" si="19"/>
        <v/>
      </c>
      <c r="AJ63" s="1" t="str">
        <f t="shared" si="20"/>
        <v/>
      </c>
      <c r="AK63" s="1">
        <f t="shared" si="43"/>
        <v>0</v>
      </c>
      <c r="AL63" s="1">
        <f t="shared" si="43"/>
        <v>0</v>
      </c>
      <c r="AM63" s="1" t="str">
        <f t="shared" si="5"/>
        <v/>
      </c>
      <c r="AN63" s="1">
        <f t="shared" si="21"/>
        <v>0</v>
      </c>
      <c r="AO63" s="1" t="str">
        <f t="shared" si="55"/>
        <v/>
      </c>
      <c r="AP63" s="1" t="str">
        <f t="shared" si="22"/>
        <v>N</v>
      </c>
      <c r="AQ63" s="1" t="str">
        <f t="shared" si="23"/>
        <v>N</v>
      </c>
      <c r="AR63" s="1" t="str">
        <f t="shared" si="24"/>
        <v>N</v>
      </c>
      <c r="AS63" s="1" t="str">
        <f t="shared" si="25"/>
        <v/>
      </c>
      <c r="AT63" s="15" t="str">
        <f t="shared" si="26"/>
        <v/>
      </c>
      <c r="AU63" s="1" t="str">
        <f t="shared" si="27"/>
        <v/>
      </c>
      <c r="AV63" s="1" t="str">
        <f t="shared" si="28"/>
        <v/>
      </c>
      <c r="AW63" s="1" t="str">
        <f t="shared" si="29"/>
        <v/>
      </c>
      <c r="AX63" s="1" t="str">
        <f t="shared" si="30"/>
        <v/>
      </c>
      <c r="AY63" s="1" t="str">
        <f t="shared" si="31"/>
        <v/>
      </c>
      <c r="AZ63" s="1" t="str">
        <f>IF('Hedging Dashboard'!AH63="P",IF(AZ62="",1,AZ62+1),"")</f>
        <v/>
      </c>
      <c r="BA63" s="1" t="str">
        <f>IF('Hedging Dashboard'!AH63="B",IF(BA62="",1,BA62+1),"")</f>
        <v/>
      </c>
      <c r="BB63" s="1" t="str">
        <f t="shared" si="57"/>
        <v>00000</v>
      </c>
      <c r="BC63" s="1" t="str">
        <f t="shared" si="57"/>
        <v>00000</v>
      </c>
      <c r="BD63" s="1" t="str">
        <f t="shared" si="58"/>
        <v>000000</v>
      </c>
      <c r="BE63" s="1" t="str">
        <f t="shared" si="58"/>
        <v>000000</v>
      </c>
      <c r="BF63" s="1" t="str">
        <f t="shared" si="59"/>
        <v>B</v>
      </c>
      <c r="BG63" s="1" t="str">
        <f t="shared" si="33"/>
        <v/>
      </c>
      <c r="BH63" s="1">
        <f t="shared" si="46"/>
        <v>0</v>
      </c>
      <c r="BI63" s="1" t="str">
        <f t="shared" si="34"/>
        <v/>
      </c>
      <c r="BJ63" s="1">
        <f t="shared" si="47"/>
        <v>0</v>
      </c>
      <c r="BK63" s="1" t="str">
        <f t="shared" si="35"/>
        <v/>
      </c>
      <c r="BL63" s="1">
        <f t="shared" si="48"/>
        <v>0</v>
      </c>
      <c r="BM63" s="1" t="str">
        <f t="shared" si="49"/>
        <v>0</v>
      </c>
      <c r="BN63" s="1" t="str">
        <f t="shared" si="50"/>
        <v>0</v>
      </c>
      <c r="BO63" s="1" t="str">
        <f t="shared" si="51"/>
        <v>0</v>
      </c>
      <c r="BR63" s="1">
        <f>General!A61</f>
        <v>0</v>
      </c>
      <c r="BS63" s="1">
        <f>General!B61</f>
        <v>0</v>
      </c>
      <c r="BT63" s="1" t="str">
        <f>General!C61</f>
        <v/>
      </c>
      <c r="BU63" s="1">
        <f>General!D61</f>
        <v>0</v>
      </c>
      <c r="BW63" s="1" t="str">
        <f>General!F61</f>
        <v>WWWWL</v>
      </c>
      <c r="BX63" s="1">
        <f>General!G61</f>
        <v>-1</v>
      </c>
    </row>
    <row r="64" spans="1:76" ht="15.75" thickBot="1">
      <c r="A64" s="1">
        <v>55</v>
      </c>
      <c r="B64" s="77" t="str">
        <f t="shared" si="11"/>
        <v/>
      </c>
      <c r="C64" s="94" t="str">
        <f t="shared" si="1"/>
        <v/>
      </c>
      <c r="D64" s="90" t="str">
        <f t="shared" si="36"/>
        <v/>
      </c>
      <c r="E64" s="91" t="str">
        <f t="shared" si="36"/>
        <v/>
      </c>
      <c r="F64" s="10" t="str">
        <f t="shared" si="12"/>
        <v/>
      </c>
      <c r="H64" s="97" t="str">
        <f t="shared" si="2"/>
        <v/>
      </c>
      <c r="I64" s="90" t="str">
        <f t="shared" si="37"/>
        <v/>
      </c>
      <c r="J64" s="91" t="str">
        <f t="shared" si="37"/>
        <v/>
      </c>
      <c r="K64" s="10" t="str">
        <f t="shared" si="38"/>
        <v/>
      </c>
      <c r="L64" s="54" t="str">
        <f>AH64</f>
        <v/>
      </c>
      <c r="M64" s="18" t="str">
        <f>IF('Hedging Dashboard'!AH64="","",'Hedging Dashboard'!AH64)</f>
        <v/>
      </c>
      <c r="O64" s="77" t="str">
        <f t="shared" si="3"/>
        <v/>
      </c>
      <c r="P64" s="90" t="str">
        <f t="shared" si="39"/>
        <v/>
      </c>
      <c r="Q64" s="91" t="str">
        <f t="shared" si="39"/>
        <v/>
      </c>
      <c r="R64" s="5" t="str">
        <f t="shared" si="40"/>
        <v/>
      </c>
      <c r="S64" s="5" t="str">
        <f t="shared" si="41"/>
        <v/>
      </c>
      <c r="T64" s="113" t="str">
        <f t="shared" si="42"/>
        <v/>
      </c>
      <c r="U64" s="5" t="str">
        <f>IF(M64="","",IF(B64="NB",U63,IF(T64="",SUM($T$5:$T64)+S64,SUM($T$5:$T64))))</f>
        <v/>
      </c>
      <c r="V64" s="101" t="str">
        <f t="shared" si="0"/>
        <v/>
      </c>
      <c r="W64" s="74" t="e">
        <f t="shared" si="13"/>
        <v>#VALUE!</v>
      </c>
      <c r="X64" s="76" t="str">
        <f t="shared" si="14"/>
        <v/>
      </c>
      <c r="Y64" s="9" t="str">
        <f t="shared" si="6"/>
        <v>T</v>
      </c>
      <c r="Z64" s="4" t="str">
        <f t="shared" si="7"/>
        <v>T</v>
      </c>
      <c r="AA64" s="4" t="str">
        <f t="shared" si="8"/>
        <v>C</v>
      </c>
      <c r="AB64" s="4" t="str">
        <f t="shared" si="52"/>
        <v/>
      </c>
      <c r="AC64" s="4" t="str">
        <f t="shared" si="53"/>
        <v/>
      </c>
      <c r="AD64" s="4" t="str">
        <f t="shared" si="54"/>
        <v/>
      </c>
      <c r="AE64" s="1" t="str">
        <f t="shared" si="15"/>
        <v/>
      </c>
      <c r="AF64" s="1" t="str">
        <f t="shared" si="16"/>
        <v/>
      </c>
      <c r="AG64" s="1" t="str">
        <f t="shared" si="17"/>
        <v/>
      </c>
      <c r="AH64" s="1" t="str">
        <f t="shared" si="18"/>
        <v/>
      </c>
      <c r="AI64" s="1" t="str">
        <f t="shared" si="19"/>
        <v/>
      </c>
      <c r="AJ64" s="1" t="str">
        <f t="shared" si="20"/>
        <v/>
      </c>
      <c r="AK64" s="1">
        <f t="shared" si="43"/>
        <v>0</v>
      </c>
      <c r="AL64" s="1">
        <f t="shared" si="43"/>
        <v>0</v>
      </c>
      <c r="AM64" s="1" t="str">
        <f t="shared" si="5"/>
        <v/>
      </c>
      <c r="AN64" s="1">
        <f t="shared" si="21"/>
        <v>0</v>
      </c>
      <c r="AO64" s="1" t="str">
        <f t="shared" si="55"/>
        <v/>
      </c>
      <c r="AP64" s="1" t="str">
        <f t="shared" si="22"/>
        <v>N</v>
      </c>
      <c r="AQ64" s="1" t="str">
        <f t="shared" si="23"/>
        <v>N</v>
      </c>
      <c r="AR64" s="1" t="str">
        <f t="shared" si="24"/>
        <v>N</v>
      </c>
      <c r="AS64" s="1" t="str">
        <f t="shared" si="25"/>
        <v/>
      </c>
      <c r="AT64" s="15" t="str">
        <f t="shared" si="26"/>
        <v/>
      </c>
      <c r="AU64" s="1" t="str">
        <f t="shared" si="27"/>
        <v/>
      </c>
      <c r="AV64" s="1" t="str">
        <f t="shared" si="28"/>
        <v/>
      </c>
      <c r="AW64" s="1" t="str">
        <f t="shared" si="29"/>
        <v/>
      </c>
      <c r="AX64" s="1" t="str">
        <f t="shared" si="30"/>
        <v/>
      </c>
      <c r="AY64" s="1" t="str">
        <f t="shared" si="31"/>
        <v/>
      </c>
      <c r="AZ64" s="1" t="str">
        <f>IF('Hedging Dashboard'!AH64="P",IF(AZ63="",1,AZ63+1),"")</f>
        <v/>
      </c>
      <c r="BA64" s="1" t="str">
        <f>IF('Hedging Dashboard'!AH64="B",IF(BA63="",1,BA63+1),"")</f>
        <v/>
      </c>
      <c r="BB64" s="1" t="str">
        <f t="shared" si="57"/>
        <v>00000</v>
      </c>
      <c r="BC64" s="1" t="str">
        <f t="shared" si="57"/>
        <v>00000</v>
      </c>
      <c r="BD64" s="1" t="str">
        <f t="shared" si="58"/>
        <v>000000</v>
      </c>
      <c r="BE64" s="1" t="str">
        <f t="shared" si="58"/>
        <v>000000</v>
      </c>
      <c r="BF64" s="1" t="str">
        <f t="shared" si="59"/>
        <v>B</v>
      </c>
      <c r="BG64" s="1" t="str">
        <f t="shared" si="33"/>
        <v/>
      </c>
      <c r="BH64" s="1">
        <f t="shared" si="46"/>
        <v>0</v>
      </c>
      <c r="BI64" s="1" t="str">
        <f t="shared" si="34"/>
        <v/>
      </c>
      <c r="BJ64" s="1">
        <f t="shared" si="47"/>
        <v>0</v>
      </c>
      <c r="BK64" s="1" t="str">
        <f t="shared" si="35"/>
        <v/>
      </c>
      <c r="BL64" s="1">
        <f t="shared" si="48"/>
        <v>0</v>
      </c>
      <c r="BM64" s="1" t="str">
        <f t="shared" si="49"/>
        <v>0</v>
      </c>
      <c r="BN64" s="1" t="str">
        <f t="shared" si="50"/>
        <v>0</v>
      </c>
      <c r="BO64" s="1" t="str">
        <f t="shared" si="51"/>
        <v>0</v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6</v>
      </c>
    </row>
    <row r="65" spans="1:76" ht="15.75" thickBot="1">
      <c r="A65" s="1">
        <v>56</v>
      </c>
      <c r="B65" s="12" t="str">
        <f t="shared" si="11"/>
        <v/>
      </c>
      <c r="C65" s="92" t="str">
        <f t="shared" si="1"/>
        <v/>
      </c>
      <c r="D65" s="13" t="str">
        <f t="shared" si="36"/>
        <v/>
      </c>
      <c r="E65" s="45" t="str">
        <f t="shared" si="36"/>
        <v/>
      </c>
      <c r="F65" s="14" t="str">
        <f t="shared" si="12"/>
        <v/>
      </c>
      <c r="H65" s="95" t="str">
        <f t="shared" si="2"/>
        <v/>
      </c>
      <c r="I65" s="13" t="str">
        <f t="shared" si="37"/>
        <v/>
      </c>
      <c r="J65" s="45" t="str">
        <f t="shared" si="37"/>
        <v/>
      </c>
      <c r="K65" s="14" t="str">
        <f t="shared" si="38"/>
        <v/>
      </c>
      <c r="L65" s="54"/>
      <c r="M65" s="16" t="str">
        <f>IF('Hedging Dashboard'!AH65="","",'Hedging Dashboard'!AH65)</f>
        <v/>
      </c>
      <c r="O65" s="12" t="str">
        <f t="shared" si="3"/>
        <v/>
      </c>
      <c r="P65" s="13" t="str">
        <f t="shared" si="39"/>
        <v/>
      </c>
      <c r="Q65" s="45" t="str">
        <f t="shared" si="39"/>
        <v/>
      </c>
      <c r="R65" s="87" t="str">
        <f t="shared" si="40"/>
        <v/>
      </c>
      <c r="S65" s="87" t="str">
        <f t="shared" si="41"/>
        <v/>
      </c>
      <c r="T65" s="98" t="str">
        <f t="shared" si="42"/>
        <v/>
      </c>
      <c r="U65" s="87" t="str">
        <f>IF(M65="","",IF(B65="NB",U64,IF(T65="",SUM($T$5:$T65)+S65,SUM($T$5:$T65))))</f>
        <v/>
      </c>
      <c r="V65" s="99" t="str">
        <f t="shared" si="0"/>
        <v/>
      </c>
      <c r="W65" s="74" t="e">
        <f t="shared" si="13"/>
        <v>#VALUE!</v>
      </c>
      <c r="X65" s="76" t="str">
        <f t="shared" si="14"/>
        <v/>
      </c>
      <c r="Y65" s="9" t="str">
        <f t="shared" si="6"/>
        <v>T</v>
      </c>
      <c r="Z65" s="4" t="str">
        <f t="shared" si="7"/>
        <v>T</v>
      </c>
      <c r="AA65" s="4" t="str">
        <f t="shared" si="8"/>
        <v>C</v>
      </c>
      <c r="AB65" s="4" t="str">
        <f t="shared" si="52"/>
        <v/>
      </c>
      <c r="AC65" s="4" t="str">
        <f t="shared" si="53"/>
        <v/>
      </c>
      <c r="AD65" s="4" t="str">
        <f t="shared" si="54"/>
        <v/>
      </c>
      <c r="AE65" s="1" t="str">
        <f t="shared" si="15"/>
        <v/>
      </c>
      <c r="AF65" s="1" t="str">
        <f t="shared" si="16"/>
        <v/>
      </c>
      <c r="AG65" s="1" t="str">
        <f t="shared" si="17"/>
        <v/>
      </c>
      <c r="AH65" s="1" t="str">
        <f t="shared" si="18"/>
        <v/>
      </c>
      <c r="AI65" s="1" t="str">
        <f t="shared" si="19"/>
        <v/>
      </c>
      <c r="AJ65" s="1" t="str">
        <f t="shared" si="20"/>
        <v/>
      </c>
      <c r="AK65" s="1">
        <f t="shared" si="43"/>
        <v>0</v>
      </c>
      <c r="AL65" s="1">
        <f t="shared" si="43"/>
        <v>0</v>
      </c>
      <c r="AM65" s="1" t="str">
        <f t="shared" si="5"/>
        <v/>
      </c>
      <c r="AN65" s="1">
        <f t="shared" si="21"/>
        <v>0</v>
      </c>
      <c r="AO65" s="1" t="str">
        <f t="shared" si="55"/>
        <v/>
      </c>
      <c r="AP65" s="1" t="str">
        <f t="shared" si="22"/>
        <v>N</v>
      </c>
      <c r="AQ65" s="1" t="str">
        <f t="shared" si="23"/>
        <v>N</v>
      </c>
      <c r="AR65" s="1" t="str">
        <f t="shared" si="24"/>
        <v>N</v>
      </c>
      <c r="AS65" s="1" t="str">
        <f t="shared" si="25"/>
        <v/>
      </c>
      <c r="AT65" s="15" t="str">
        <f t="shared" si="26"/>
        <v/>
      </c>
      <c r="AU65" s="1" t="str">
        <f t="shared" si="27"/>
        <v/>
      </c>
      <c r="AV65" s="1" t="str">
        <f t="shared" si="28"/>
        <v/>
      </c>
      <c r="AW65" s="1" t="str">
        <f t="shared" si="29"/>
        <v/>
      </c>
      <c r="AX65" s="1" t="str">
        <f t="shared" si="30"/>
        <v/>
      </c>
      <c r="AY65" s="1" t="str">
        <f t="shared" si="31"/>
        <v/>
      </c>
      <c r="AZ65" s="1" t="str">
        <f>IF('Hedging Dashboard'!AH65="P",IF(AZ64="",1,AZ64+1),"")</f>
        <v/>
      </c>
      <c r="BA65" s="1" t="str">
        <f>IF('Hedging Dashboard'!AH65="B",IF(BA64="",1,BA64+1),"")</f>
        <v/>
      </c>
      <c r="BB65" s="1" t="str">
        <f t="shared" si="57"/>
        <v>00000</v>
      </c>
      <c r="BC65" s="1" t="str">
        <f t="shared" si="57"/>
        <v>00000</v>
      </c>
      <c r="BD65" s="1" t="str">
        <f t="shared" si="58"/>
        <v>000000</v>
      </c>
      <c r="BE65" s="1" t="str">
        <f t="shared" si="58"/>
        <v>000000</v>
      </c>
      <c r="BF65" s="1" t="str">
        <f t="shared" si="59"/>
        <v>B</v>
      </c>
      <c r="BG65" s="1" t="str">
        <f t="shared" si="33"/>
        <v/>
      </c>
      <c r="BH65" s="1">
        <f t="shared" si="46"/>
        <v>0</v>
      </c>
      <c r="BI65" s="1" t="str">
        <f t="shared" si="34"/>
        <v/>
      </c>
      <c r="BJ65" s="1">
        <f t="shared" si="47"/>
        <v>0</v>
      </c>
      <c r="BK65" s="1" t="str">
        <f t="shared" si="35"/>
        <v/>
      </c>
      <c r="BL65" s="1">
        <f t="shared" si="48"/>
        <v>0</v>
      </c>
      <c r="BM65" s="1" t="str">
        <f t="shared" si="49"/>
        <v>0</v>
      </c>
      <c r="BN65" s="1" t="str">
        <f t="shared" si="50"/>
        <v>0</v>
      </c>
      <c r="BO65" s="1" t="str">
        <f t="shared" si="51"/>
        <v>0</v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-6</v>
      </c>
    </row>
    <row r="66" spans="1:76" ht="15.75" thickBot="1">
      <c r="A66" s="1">
        <v>57</v>
      </c>
      <c r="B66" s="9" t="str">
        <f t="shared" si="11"/>
        <v/>
      </c>
      <c r="C66" s="93" t="str">
        <f t="shared" si="1"/>
        <v/>
      </c>
      <c r="D66" s="88" t="str">
        <f t="shared" si="36"/>
        <v/>
      </c>
      <c r="E66" s="89" t="str">
        <f t="shared" si="36"/>
        <v/>
      </c>
      <c r="F66" s="8" t="str">
        <f t="shared" si="12"/>
        <v/>
      </c>
      <c r="H66" s="96" t="str">
        <f t="shared" si="2"/>
        <v/>
      </c>
      <c r="I66" s="88" t="str">
        <f t="shared" si="37"/>
        <v/>
      </c>
      <c r="J66" s="89" t="str">
        <f t="shared" si="37"/>
        <v/>
      </c>
      <c r="K66" s="8" t="str">
        <f t="shared" si="38"/>
        <v/>
      </c>
      <c r="L66" s="54"/>
      <c r="M66" s="17" t="str">
        <f>IF('Hedging Dashboard'!AH66="","",'Hedging Dashboard'!AH66)</f>
        <v/>
      </c>
      <c r="O66" s="9" t="str">
        <f t="shared" si="3"/>
        <v/>
      </c>
      <c r="P66" s="88" t="str">
        <f t="shared" si="39"/>
        <v/>
      </c>
      <c r="Q66" s="89" t="str">
        <f t="shared" si="39"/>
        <v/>
      </c>
      <c r="R66" s="4" t="str">
        <f t="shared" si="40"/>
        <v/>
      </c>
      <c r="S66" s="4" t="str">
        <f t="shared" si="41"/>
        <v/>
      </c>
      <c r="T66" s="112" t="str">
        <f t="shared" si="42"/>
        <v/>
      </c>
      <c r="U66" s="4" t="str">
        <f>IF(M66="","",IF(B66="NB",U65,IF(T66="",SUM($T$5:$T66)+S66,SUM($T$5:$T66))))</f>
        <v/>
      </c>
      <c r="V66" s="100" t="str">
        <f t="shared" si="0"/>
        <v/>
      </c>
      <c r="W66" s="74" t="e">
        <f t="shared" si="13"/>
        <v>#VALUE!</v>
      </c>
      <c r="X66" s="76" t="str">
        <f t="shared" si="14"/>
        <v/>
      </c>
      <c r="Y66" s="9" t="str">
        <f t="shared" si="6"/>
        <v>T</v>
      </c>
      <c r="Z66" s="4" t="str">
        <f t="shared" si="7"/>
        <v>T</v>
      </c>
      <c r="AA66" s="4" t="str">
        <f t="shared" si="8"/>
        <v>C</v>
      </c>
      <c r="AB66" s="4" t="str">
        <f t="shared" si="52"/>
        <v/>
      </c>
      <c r="AC66" s="4" t="str">
        <f t="shared" si="53"/>
        <v/>
      </c>
      <c r="AD66" s="4" t="str">
        <f t="shared" si="54"/>
        <v/>
      </c>
      <c r="AE66" s="1" t="str">
        <f t="shared" si="15"/>
        <v/>
      </c>
      <c r="AF66" s="1" t="str">
        <f t="shared" si="16"/>
        <v/>
      </c>
      <c r="AG66" s="1" t="str">
        <f t="shared" si="17"/>
        <v/>
      </c>
      <c r="AH66" s="1" t="str">
        <f t="shared" si="18"/>
        <v/>
      </c>
      <c r="AI66" s="1" t="str">
        <f t="shared" si="19"/>
        <v/>
      </c>
      <c r="AJ66" s="1" t="str">
        <f t="shared" si="20"/>
        <v/>
      </c>
      <c r="AK66" s="1">
        <f t="shared" si="43"/>
        <v>0</v>
      </c>
      <c r="AL66" s="1">
        <f t="shared" si="43"/>
        <v>0</v>
      </c>
      <c r="AM66" s="1" t="str">
        <f t="shared" si="5"/>
        <v/>
      </c>
      <c r="AN66" s="1">
        <f t="shared" si="21"/>
        <v>0</v>
      </c>
      <c r="AO66" s="1" t="str">
        <f t="shared" si="55"/>
        <v/>
      </c>
      <c r="AP66" s="1" t="str">
        <f t="shared" si="22"/>
        <v>N</v>
      </c>
      <c r="AQ66" s="1" t="str">
        <f t="shared" si="23"/>
        <v>N</v>
      </c>
      <c r="AR66" s="1" t="str">
        <f t="shared" si="24"/>
        <v>N</v>
      </c>
      <c r="AS66" s="1" t="str">
        <f t="shared" si="25"/>
        <v/>
      </c>
      <c r="AT66" s="15" t="str">
        <f t="shared" si="26"/>
        <v/>
      </c>
      <c r="AU66" s="1" t="str">
        <f t="shared" si="27"/>
        <v/>
      </c>
      <c r="AV66" s="1" t="str">
        <f t="shared" si="28"/>
        <v/>
      </c>
      <c r="AW66" s="1" t="str">
        <f t="shared" si="29"/>
        <v/>
      </c>
      <c r="AX66" s="1" t="str">
        <f t="shared" si="30"/>
        <v/>
      </c>
      <c r="AY66" s="1" t="str">
        <f t="shared" si="31"/>
        <v/>
      </c>
      <c r="AZ66" s="1" t="str">
        <f>IF('Hedging Dashboard'!AH66="P",IF(AZ65="",1,AZ65+1),"")</f>
        <v/>
      </c>
      <c r="BA66" s="1" t="str">
        <f>IF('Hedging Dashboard'!AH66="B",IF(BA65="",1,BA65+1),"")</f>
        <v/>
      </c>
      <c r="BB66" s="1" t="str">
        <f t="shared" si="57"/>
        <v>00000</v>
      </c>
      <c r="BC66" s="1" t="str">
        <f t="shared" si="57"/>
        <v>00000</v>
      </c>
      <c r="BD66" s="1" t="str">
        <f t="shared" si="58"/>
        <v>000000</v>
      </c>
      <c r="BE66" s="1" t="str">
        <f t="shared" si="58"/>
        <v>000000</v>
      </c>
      <c r="BF66" s="1" t="str">
        <f t="shared" si="59"/>
        <v>B</v>
      </c>
      <c r="BG66" s="1" t="str">
        <f t="shared" si="33"/>
        <v/>
      </c>
      <c r="BH66" s="1">
        <f t="shared" si="46"/>
        <v>0</v>
      </c>
      <c r="BI66" s="1" t="str">
        <f t="shared" si="34"/>
        <v/>
      </c>
      <c r="BJ66" s="1">
        <f t="shared" si="47"/>
        <v>0</v>
      </c>
      <c r="BK66" s="1" t="str">
        <f t="shared" si="35"/>
        <v/>
      </c>
      <c r="BL66" s="1">
        <f t="shared" si="48"/>
        <v>0</v>
      </c>
      <c r="BM66" s="1" t="str">
        <f t="shared" si="49"/>
        <v>0</v>
      </c>
      <c r="BN66" s="1" t="str">
        <f t="shared" si="50"/>
        <v>0</v>
      </c>
      <c r="BO66" s="1" t="str">
        <f t="shared" si="51"/>
        <v>0</v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</row>
    <row r="67" spans="1:76" ht="15.75" thickBot="1">
      <c r="A67" s="1">
        <v>58</v>
      </c>
      <c r="B67" s="9" t="str">
        <f t="shared" si="11"/>
        <v/>
      </c>
      <c r="C67" s="93" t="str">
        <f t="shared" si="1"/>
        <v/>
      </c>
      <c r="D67" s="88" t="str">
        <f t="shared" si="36"/>
        <v/>
      </c>
      <c r="E67" s="89" t="str">
        <f t="shared" si="36"/>
        <v/>
      </c>
      <c r="F67" s="8" t="str">
        <f t="shared" si="12"/>
        <v/>
      </c>
      <c r="H67" s="96" t="str">
        <f t="shared" si="2"/>
        <v/>
      </c>
      <c r="I67" s="88" t="str">
        <f t="shared" si="37"/>
        <v/>
      </c>
      <c r="J67" s="89" t="str">
        <f t="shared" si="37"/>
        <v/>
      </c>
      <c r="K67" s="8" t="str">
        <f t="shared" si="38"/>
        <v/>
      </c>
      <c r="L67" s="54"/>
      <c r="M67" s="17" t="str">
        <f>IF('Hedging Dashboard'!AH67="","",'Hedging Dashboard'!AH67)</f>
        <v/>
      </c>
      <c r="O67" s="9" t="str">
        <f t="shared" si="3"/>
        <v/>
      </c>
      <c r="P67" s="88" t="str">
        <f t="shared" si="39"/>
        <v/>
      </c>
      <c r="Q67" s="89" t="str">
        <f t="shared" si="39"/>
        <v/>
      </c>
      <c r="R67" s="4" t="str">
        <f t="shared" si="40"/>
        <v/>
      </c>
      <c r="S67" s="4" t="str">
        <f t="shared" si="41"/>
        <v/>
      </c>
      <c r="T67" s="112" t="str">
        <f t="shared" si="42"/>
        <v/>
      </c>
      <c r="U67" s="4" t="str">
        <f>IF(M67="","",IF(B67="NB",U66,IF(T67="",SUM($T$5:$T67)+S67,SUM($T$5:$T67))))</f>
        <v/>
      </c>
      <c r="V67" s="100" t="str">
        <f t="shared" si="0"/>
        <v/>
      </c>
      <c r="W67" s="74" t="e">
        <f t="shared" si="13"/>
        <v>#VALUE!</v>
      </c>
      <c r="X67" s="76" t="str">
        <f t="shared" si="14"/>
        <v/>
      </c>
      <c r="Y67" s="9" t="str">
        <f t="shared" si="6"/>
        <v>T</v>
      </c>
      <c r="Z67" s="4" t="str">
        <f t="shared" si="7"/>
        <v>T</v>
      </c>
      <c r="AA67" s="4" t="str">
        <f t="shared" si="8"/>
        <v>C</v>
      </c>
      <c r="AB67" s="4" t="str">
        <f t="shared" si="52"/>
        <v/>
      </c>
      <c r="AC67" s="4" t="str">
        <f t="shared" si="53"/>
        <v/>
      </c>
      <c r="AD67" s="4" t="str">
        <f t="shared" si="54"/>
        <v/>
      </c>
      <c r="AE67" s="1" t="str">
        <f t="shared" si="15"/>
        <v/>
      </c>
      <c r="AF67" s="1" t="str">
        <f t="shared" si="16"/>
        <v/>
      </c>
      <c r="AG67" s="1" t="str">
        <f t="shared" si="17"/>
        <v/>
      </c>
      <c r="AH67" s="1" t="str">
        <f t="shared" si="18"/>
        <v/>
      </c>
      <c r="AI67" s="1" t="str">
        <f t="shared" si="19"/>
        <v/>
      </c>
      <c r="AJ67" s="1" t="str">
        <f t="shared" si="20"/>
        <v/>
      </c>
      <c r="AK67" s="1">
        <f t="shared" si="43"/>
        <v>0</v>
      </c>
      <c r="AL67" s="1">
        <f t="shared" si="43"/>
        <v>0</v>
      </c>
      <c r="AM67" s="1" t="str">
        <f t="shared" si="5"/>
        <v/>
      </c>
      <c r="AN67" s="1">
        <f t="shared" si="21"/>
        <v>0</v>
      </c>
      <c r="AO67" s="1" t="str">
        <f t="shared" si="55"/>
        <v/>
      </c>
      <c r="AP67" s="1" t="str">
        <f t="shared" si="22"/>
        <v>N</v>
      </c>
      <c r="AQ67" s="1" t="str">
        <f t="shared" si="23"/>
        <v>N</v>
      </c>
      <c r="AR67" s="1" t="str">
        <f t="shared" si="24"/>
        <v>N</v>
      </c>
      <c r="AS67" s="1" t="str">
        <f t="shared" si="25"/>
        <v/>
      </c>
      <c r="AT67" s="15" t="str">
        <f t="shared" si="26"/>
        <v/>
      </c>
      <c r="AU67" s="1" t="str">
        <f t="shared" si="27"/>
        <v/>
      </c>
      <c r="AV67" s="1" t="str">
        <f t="shared" si="28"/>
        <v/>
      </c>
      <c r="AW67" s="1" t="str">
        <f t="shared" si="29"/>
        <v/>
      </c>
      <c r="AX67" s="1" t="str">
        <f t="shared" si="30"/>
        <v/>
      </c>
      <c r="AY67" s="1" t="str">
        <f t="shared" si="31"/>
        <v/>
      </c>
      <c r="AZ67" s="1" t="str">
        <f>IF('Hedging Dashboard'!AH67="P",IF(AZ66="",1,AZ66+1),"")</f>
        <v/>
      </c>
      <c r="BA67" s="1" t="str">
        <f>IF('Hedging Dashboard'!AH67="B",IF(BA66="",1,BA66+1),"")</f>
        <v/>
      </c>
      <c r="BB67" s="1" t="str">
        <f t="shared" si="57"/>
        <v>00000</v>
      </c>
      <c r="BC67" s="1" t="str">
        <f t="shared" si="57"/>
        <v>00000</v>
      </c>
      <c r="BD67" s="1" t="str">
        <f t="shared" si="58"/>
        <v>000000</v>
      </c>
      <c r="BE67" s="1" t="str">
        <f t="shared" si="58"/>
        <v>000000</v>
      </c>
      <c r="BF67" s="1" t="str">
        <f t="shared" si="59"/>
        <v>B</v>
      </c>
      <c r="BG67" s="1" t="str">
        <f t="shared" si="33"/>
        <v/>
      </c>
      <c r="BH67" s="1">
        <f t="shared" si="46"/>
        <v>0</v>
      </c>
      <c r="BI67" s="1" t="str">
        <f t="shared" si="34"/>
        <v/>
      </c>
      <c r="BJ67" s="1">
        <f t="shared" si="47"/>
        <v>0</v>
      </c>
      <c r="BK67" s="1" t="str">
        <f t="shared" si="35"/>
        <v/>
      </c>
      <c r="BL67" s="1">
        <f t="shared" si="48"/>
        <v>0</v>
      </c>
      <c r="BM67" s="1" t="str">
        <f t="shared" si="49"/>
        <v>0</v>
      </c>
      <c r="BN67" s="1" t="str">
        <f t="shared" si="50"/>
        <v>0</v>
      </c>
      <c r="BO67" s="1" t="str">
        <f t="shared" si="51"/>
        <v>0</v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</row>
    <row r="68" spans="1:76" ht="15.75" thickBot="1">
      <c r="A68" s="1">
        <v>59</v>
      </c>
      <c r="B68" s="9" t="str">
        <f t="shared" si="11"/>
        <v/>
      </c>
      <c r="C68" s="93" t="str">
        <f t="shared" si="1"/>
        <v/>
      </c>
      <c r="D68" s="88" t="str">
        <f t="shared" si="36"/>
        <v/>
      </c>
      <c r="E68" s="89" t="str">
        <f t="shared" si="36"/>
        <v/>
      </c>
      <c r="F68" s="8" t="str">
        <f t="shared" si="12"/>
        <v/>
      </c>
      <c r="H68" s="96" t="str">
        <f t="shared" si="2"/>
        <v/>
      </c>
      <c r="I68" s="88" t="str">
        <f t="shared" si="37"/>
        <v/>
      </c>
      <c r="J68" s="89" t="str">
        <f t="shared" si="37"/>
        <v/>
      </c>
      <c r="K68" s="8" t="str">
        <f t="shared" si="38"/>
        <v/>
      </c>
      <c r="L68" s="54"/>
      <c r="M68" s="17" t="str">
        <f>IF('Hedging Dashboard'!AH68="","",'Hedging Dashboard'!AH68)</f>
        <v/>
      </c>
      <c r="O68" s="9" t="str">
        <f t="shared" si="3"/>
        <v/>
      </c>
      <c r="P68" s="88" t="str">
        <f t="shared" si="39"/>
        <v/>
      </c>
      <c r="Q68" s="89" t="str">
        <f t="shared" si="39"/>
        <v/>
      </c>
      <c r="R68" s="4" t="str">
        <f t="shared" si="40"/>
        <v/>
      </c>
      <c r="S68" s="4" t="str">
        <f t="shared" si="41"/>
        <v/>
      </c>
      <c r="T68" s="112" t="str">
        <f t="shared" si="42"/>
        <v/>
      </c>
      <c r="U68" s="4" t="str">
        <f>IF(M68="","",IF(B68="NB",U67,IF(T68="",SUM($T$5:$T68)+S68,SUM($T$5:$T68))))</f>
        <v/>
      </c>
      <c r="V68" s="100" t="str">
        <f t="shared" si="0"/>
        <v/>
      </c>
      <c r="W68" s="74" t="e">
        <f t="shared" si="13"/>
        <v>#VALUE!</v>
      </c>
      <c r="X68" s="76" t="str">
        <f t="shared" si="14"/>
        <v/>
      </c>
      <c r="Y68" s="9" t="str">
        <f t="shared" si="6"/>
        <v>T</v>
      </c>
      <c r="Z68" s="4" t="str">
        <f t="shared" si="7"/>
        <v>T</v>
      </c>
      <c r="AA68" s="4" t="str">
        <f t="shared" si="8"/>
        <v>C</v>
      </c>
      <c r="AB68" s="4" t="str">
        <f t="shared" si="52"/>
        <v/>
      </c>
      <c r="AC68" s="4" t="str">
        <f t="shared" si="53"/>
        <v/>
      </c>
      <c r="AD68" s="4" t="str">
        <f t="shared" si="54"/>
        <v/>
      </c>
      <c r="AE68" s="1" t="str">
        <f t="shared" si="15"/>
        <v/>
      </c>
      <c r="AF68" s="1" t="str">
        <f t="shared" si="16"/>
        <v/>
      </c>
      <c r="AG68" s="1" t="str">
        <f t="shared" si="17"/>
        <v/>
      </c>
      <c r="AH68" s="1" t="str">
        <f t="shared" si="18"/>
        <v/>
      </c>
      <c r="AI68" s="1" t="str">
        <f t="shared" si="19"/>
        <v/>
      </c>
      <c r="AJ68" s="1" t="str">
        <f t="shared" si="20"/>
        <v/>
      </c>
      <c r="AK68" s="1">
        <f t="shared" si="43"/>
        <v>0</v>
      </c>
      <c r="AL68" s="1">
        <f t="shared" si="43"/>
        <v>0</v>
      </c>
      <c r="AM68" s="1" t="str">
        <f t="shared" si="5"/>
        <v/>
      </c>
      <c r="AN68" s="1">
        <f t="shared" si="21"/>
        <v>0</v>
      </c>
      <c r="AO68" s="1" t="str">
        <f t="shared" si="55"/>
        <v/>
      </c>
      <c r="AP68" s="1" t="str">
        <f t="shared" si="22"/>
        <v>N</v>
      </c>
      <c r="AQ68" s="1" t="str">
        <f t="shared" si="23"/>
        <v>N</v>
      </c>
      <c r="AR68" s="1" t="str">
        <f t="shared" si="24"/>
        <v>N</v>
      </c>
      <c r="AS68" s="1" t="str">
        <f t="shared" si="25"/>
        <v/>
      </c>
      <c r="AT68" s="15" t="str">
        <f t="shared" si="26"/>
        <v/>
      </c>
      <c r="AU68" s="1" t="str">
        <f t="shared" si="27"/>
        <v/>
      </c>
      <c r="AV68" s="1" t="str">
        <f t="shared" si="28"/>
        <v/>
      </c>
      <c r="AW68" s="1" t="str">
        <f t="shared" si="29"/>
        <v/>
      </c>
      <c r="AX68" s="1" t="str">
        <f t="shared" si="30"/>
        <v/>
      </c>
      <c r="AY68" s="1" t="str">
        <f t="shared" si="31"/>
        <v/>
      </c>
      <c r="AZ68" s="1" t="str">
        <f>IF('Hedging Dashboard'!AH68="P",IF(AZ67="",1,AZ67+1),"")</f>
        <v/>
      </c>
      <c r="BA68" s="1" t="str">
        <f>IF('Hedging Dashboard'!AH68="B",IF(BA67="",1,BA67+1),"")</f>
        <v/>
      </c>
      <c r="BB68" s="1" t="str">
        <f t="shared" si="57"/>
        <v>00000</v>
      </c>
      <c r="BC68" s="1" t="str">
        <f t="shared" si="57"/>
        <v>00000</v>
      </c>
      <c r="BD68" s="1" t="str">
        <f t="shared" si="58"/>
        <v>000000</v>
      </c>
      <c r="BE68" s="1" t="str">
        <f t="shared" si="58"/>
        <v>000000</v>
      </c>
      <c r="BF68" s="1" t="str">
        <f t="shared" si="59"/>
        <v>B</v>
      </c>
      <c r="BG68" s="1" t="str">
        <f t="shared" si="33"/>
        <v/>
      </c>
      <c r="BH68" s="1">
        <f t="shared" si="46"/>
        <v>0</v>
      </c>
      <c r="BI68" s="1" t="str">
        <f t="shared" si="34"/>
        <v/>
      </c>
      <c r="BJ68" s="1">
        <f t="shared" si="47"/>
        <v>0</v>
      </c>
      <c r="BK68" s="1" t="str">
        <f t="shared" si="35"/>
        <v/>
      </c>
      <c r="BL68" s="1">
        <f t="shared" si="48"/>
        <v>0</v>
      </c>
      <c r="BM68" s="1" t="str">
        <f t="shared" si="49"/>
        <v>0</v>
      </c>
      <c r="BN68" s="1" t="str">
        <f t="shared" si="50"/>
        <v>0</v>
      </c>
      <c r="BO68" s="1" t="str">
        <f t="shared" si="51"/>
        <v>0</v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3</v>
      </c>
    </row>
    <row r="69" spans="1:76" ht="15.75" thickBot="1">
      <c r="A69" s="1">
        <v>60</v>
      </c>
      <c r="B69" s="77" t="str">
        <f t="shared" si="11"/>
        <v/>
      </c>
      <c r="C69" s="94" t="str">
        <f t="shared" si="1"/>
        <v/>
      </c>
      <c r="D69" s="90" t="str">
        <f t="shared" si="36"/>
        <v/>
      </c>
      <c r="E69" s="91" t="str">
        <f t="shared" si="36"/>
        <v/>
      </c>
      <c r="F69" s="10" t="str">
        <f t="shared" si="12"/>
        <v/>
      </c>
      <c r="H69" s="97" t="str">
        <f t="shared" si="2"/>
        <v/>
      </c>
      <c r="I69" s="90" t="str">
        <f t="shared" si="37"/>
        <v/>
      </c>
      <c r="J69" s="91" t="str">
        <f t="shared" si="37"/>
        <v/>
      </c>
      <c r="K69" s="10" t="str">
        <f t="shared" si="38"/>
        <v/>
      </c>
      <c r="L69" s="54"/>
      <c r="M69" s="18" t="str">
        <f>IF('Hedging Dashboard'!AH69="","",'Hedging Dashboard'!AH69)</f>
        <v/>
      </c>
      <c r="O69" s="77" t="str">
        <f t="shared" si="3"/>
        <v/>
      </c>
      <c r="P69" s="90" t="str">
        <f t="shared" si="39"/>
        <v/>
      </c>
      <c r="Q69" s="91" t="str">
        <f t="shared" si="39"/>
        <v/>
      </c>
      <c r="R69" s="5" t="str">
        <f t="shared" si="40"/>
        <v/>
      </c>
      <c r="S69" s="5" t="str">
        <f t="shared" si="41"/>
        <v/>
      </c>
      <c r="T69" s="113" t="str">
        <f t="shared" si="42"/>
        <v/>
      </c>
      <c r="U69" s="5" t="str">
        <f>IF(M69="","",IF(B69="NB",U68,IF(T69="",SUM($T$5:$T69)+S69,SUM($T$5:$T69))))</f>
        <v/>
      </c>
      <c r="V69" s="101" t="str">
        <f t="shared" ref="V69:V109" si="60">IF(AW69="R","Rabbit","")</f>
        <v/>
      </c>
      <c r="W69" s="74" t="e">
        <f t="shared" si="13"/>
        <v>#VALUE!</v>
      </c>
      <c r="X69" s="76" t="str">
        <f t="shared" si="14"/>
        <v/>
      </c>
      <c r="Y69" s="9" t="str">
        <f t="shared" si="6"/>
        <v>T</v>
      </c>
      <c r="Z69" s="4" t="str">
        <f t="shared" si="7"/>
        <v>T</v>
      </c>
      <c r="AA69" s="4" t="str">
        <f t="shared" si="8"/>
        <v>C</v>
      </c>
      <c r="AB69" s="4" t="str">
        <f t="shared" si="52"/>
        <v/>
      </c>
      <c r="AC69" s="4" t="str">
        <f t="shared" si="53"/>
        <v/>
      </c>
      <c r="AD69" s="4" t="str">
        <f t="shared" si="54"/>
        <v/>
      </c>
      <c r="AE69" s="1" t="str">
        <f t="shared" si="15"/>
        <v/>
      </c>
      <c r="AF69" s="1" t="str">
        <f t="shared" si="16"/>
        <v/>
      </c>
      <c r="AG69" s="1" t="str">
        <f t="shared" si="17"/>
        <v/>
      </c>
      <c r="AH69" s="1" t="str">
        <f t="shared" si="18"/>
        <v/>
      </c>
      <c r="AI69" s="1" t="str">
        <f t="shared" si="19"/>
        <v/>
      </c>
      <c r="AJ69" s="1" t="str">
        <f t="shared" si="20"/>
        <v/>
      </c>
      <c r="AK69" s="1">
        <f t="shared" si="43"/>
        <v>0</v>
      </c>
      <c r="AL69" s="1">
        <f t="shared" si="43"/>
        <v>0</v>
      </c>
      <c r="AM69" s="1" t="str">
        <f t="shared" si="5"/>
        <v/>
      </c>
      <c r="AN69" s="1">
        <f t="shared" si="21"/>
        <v>0</v>
      </c>
      <c r="AO69" s="1" t="str">
        <f t="shared" si="55"/>
        <v/>
      </c>
      <c r="AP69" s="1" t="str">
        <f t="shared" si="22"/>
        <v>N</v>
      </c>
      <c r="AQ69" s="1" t="str">
        <f t="shared" si="23"/>
        <v>N</v>
      </c>
      <c r="AR69" s="1" t="str">
        <f t="shared" si="24"/>
        <v>N</v>
      </c>
      <c r="AS69" s="1" t="str">
        <f t="shared" si="25"/>
        <v/>
      </c>
      <c r="AT69" s="15" t="str">
        <f t="shared" si="26"/>
        <v/>
      </c>
      <c r="AU69" s="1" t="str">
        <f t="shared" si="27"/>
        <v/>
      </c>
      <c r="AV69" s="1" t="str">
        <f t="shared" si="28"/>
        <v/>
      </c>
      <c r="AW69" s="1" t="str">
        <f t="shared" si="29"/>
        <v/>
      </c>
      <c r="AX69" s="1" t="str">
        <f t="shared" si="30"/>
        <v/>
      </c>
      <c r="AY69" s="1" t="str">
        <f t="shared" si="31"/>
        <v/>
      </c>
      <c r="AZ69" s="1" t="str">
        <f>IF('Hedging Dashboard'!AH69="P",IF(AZ68="",1,AZ68+1),"")</f>
        <v/>
      </c>
      <c r="BA69" s="1" t="str">
        <f>IF('Hedging Dashboard'!AH69="B",IF(BA68="",1,BA68+1),"")</f>
        <v/>
      </c>
      <c r="BB69" s="1" t="str">
        <f t="shared" si="57"/>
        <v>00000</v>
      </c>
      <c r="BC69" s="1" t="str">
        <f t="shared" si="57"/>
        <v>00000</v>
      </c>
      <c r="BD69" s="1" t="str">
        <f t="shared" si="58"/>
        <v>000000</v>
      </c>
      <c r="BE69" s="1" t="str">
        <f t="shared" si="58"/>
        <v>000000</v>
      </c>
      <c r="BF69" s="1" t="str">
        <f t="shared" si="59"/>
        <v>B</v>
      </c>
      <c r="BG69" s="1" t="str">
        <f t="shared" si="33"/>
        <v/>
      </c>
      <c r="BH69" s="1">
        <f t="shared" si="46"/>
        <v>0</v>
      </c>
      <c r="BI69" s="1" t="str">
        <f t="shared" si="34"/>
        <v/>
      </c>
      <c r="BJ69" s="1">
        <f t="shared" si="47"/>
        <v>0</v>
      </c>
      <c r="BK69" s="1" t="str">
        <f t="shared" si="35"/>
        <v/>
      </c>
      <c r="BL69" s="1">
        <f t="shared" si="48"/>
        <v>0</v>
      </c>
      <c r="BM69" s="1" t="str">
        <f t="shared" si="49"/>
        <v>0</v>
      </c>
      <c r="BN69" s="1" t="str">
        <f t="shared" si="50"/>
        <v>0</v>
      </c>
      <c r="BO69" s="1" t="str">
        <f t="shared" si="51"/>
        <v>0</v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-3</v>
      </c>
    </row>
    <row r="70" spans="1:76" ht="15.75" thickBot="1">
      <c r="A70" s="1">
        <v>61</v>
      </c>
      <c r="B70" s="12" t="str">
        <f t="shared" si="11"/>
        <v/>
      </c>
      <c r="C70" s="92" t="str">
        <f t="shared" si="1"/>
        <v/>
      </c>
      <c r="D70" s="13" t="str">
        <f t="shared" si="36"/>
        <v/>
      </c>
      <c r="E70" s="45" t="str">
        <f t="shared" si="36"/>
        <v/>
      </c>
      <c r="F70" s="14" t="str">
        <f t="shared" si="12"/>
        <v/>
      </c>
      <c r="H70" s="95" t="str">
        <f t="shared" si="2"/>
        <v/>
      </c>
      <c r="I70" s="13" t="str">
        <f t="shared" si="37"/>
        <v/>
      </c>
      <c r="J70" s="45" t="str">
        <f t="shared" si="37"/>
        <v/>
      </c>
      <c r="K70" s="14" t="str">
        <f t="shared" si="38"/>
        <v/>
      </c>
      <c r="L70" s="54"/>
      <c r="M70" s="16" t="str">
        <f>IF('Hedging Dashboard'!AH70="","",'Hedging Dashboard'!AH70)</f>
        <v/>
      </c>
      <c r="O70" s="12" t="str">
        <f t="shared" si="3"/>
        <v/>
      </c>
      <c r="P70" s="13" t="str">
        <f t="shared" si="39"/>
        <v/>
      </c>
      <c r="Q70" s="45" t="str">
        <f t="shared" si="39"/>
        <v/>
      </c>
      <c r="R70" s="87" t="str">
        <f t="shared" si="40"/>
        <v/>
      </c>
      <c r="S70" s="87" t="str">
        <f t="shared" si="41"/>
        <v/>
      </c>
      <c r="T70" s="98" t="str">
        <f t="shared" si="42"/>
        <v/>
      </c>
      <c r="U70" s="87" t="str">
        <f>IF(M70="","",IF(B70="NB",U69,IF(T70="",SUM($T$5:$T70)+S70,SUM($T$5:$T70))))</f>
        <v/>
      </c>
      <c r="V70" s="99" t="str">
        <f t="shared" si="60"/>
        <v/>
      </c>
      <c r="W70" s="74" t="e">
        <f t="shared" si="13"/>
        <v>#VALUE!</v>
      </c>
      <c r="X70" s="76" t="str">
        <f t="shared" si="14"/>
        <v/>
      </c>
      <c r="Y70" s="9" t="str">
        <f t="shared" si="6"/>
        <v>T</v>
      </c>
      <c r="Z70" s="4" t="str">
        <f t="shared" si="7"/>
        <v>T</v>
      </c>
      <c r="AA70" s="4" t="str">
        <f t="shared" si="8"/>
        <v>C</v>
      </c>
      <c r="AB70" s="4" t="str">
        <f t="shared" si="52"/>
        <v/>
      </c>
      <c r="AC70" s="4" t="str">
        <f t="shared" si="53"/>
        <v/>
      </c>
      <c r="AD70" s="4" t="str">
        <f t="shared" si="54"/>
        <v/>
      </c>
      <c r="AE70" s="1" t="str">
        <f t="shared" si="15"/>
        <v/>
      </c>
      <c r="AF70" s="1" t="str">
        <f t="shared" si="16"/>
        <v/>
      </c>
      <c r="AG70" s="1" t="str">
        <f t="shared" si="17"/>
        <v/>
      </c>
      <c r="AH70" s="1" t="str">
        <f t="shared" si="18"/>
        <v/>
      </c>
      <c r="AI70" s="1" t="str">
        <f t="shared" si="19"/>
        <v/>
      </c>
      <c r="AJ70" s="1" t="str">
        <f t="shared" si="20"/>
        <v/>
      </c>
      <c r="AK70" s="1">
        <f t="shared" si="43"/>
        <v>0</v>
      </c>
      <c r="AL70" s="1">
        <f t="shared" si="43"/>
        <v>0</v>
      </c>
      <c r="AM70" s="1" t="str">
        <f t="shared" si="5"/>
        <v/>
      </c>
      <c r="AN70" s="1">
        <f t="shared" si="21"/>
        <v>0</v>
      </c>
      <c r="AO70" s="1" t="str">
        <f t="shared" si="55"/>
        <v/>
      </c>
      <c r="AP70" s="1" t="str">
        <f t="shared" si="22"/>
        <v>N</v>
      </c>
      <c r="AQ70" s="1" t="str">
        <f t="shared" si="23"/>
        <v>N</v>
      </c>
      <c r="AR70" s="1" t="str">
        <f t="shared" si="24"/>
        <v>N</v>
      </c>
      <c r="AS70" s="1" t="str">
        <f t="shared" si="25"/>
        <v/>
      </c>
      <c r="AT70" s="15" t="str">
        <f t="shared" si="26"/>
        <v/>
      </c>
      <c r="AU70" s="1" t="str">
        <f t="shared" si="27"/>
        <v/>
      </c>
      <c r="AV70" s="1" t="str">
        <f t="shared" si="28"/>
        <v/>
      </c>
      <c r="AW70" s="1" t="str">
        <f t="shared" si="29"/>
        <v/>
      </c>
      <c r="AX70" s="1" t="str">
        <f t="shared" si="30"/>
        <v/>
      </c>
      <c r="AY70" s="1" t="str">
        <f t="shared" si="31"/>
        <v/>
      </c>
      <c r="AZ70" s="1" t="str">
        <f>IF('Hedging Dashboard'!AH70="P",IF(AZ69="",1,AZ69+1),"")</f>
        <v/>
      </c>
      <c r="BA70" s="1" t="str">
        <f>IF('Hedging Dashboard'!AH70="B",IF(BA69="",1,BA69+1),"")</f>
        <v/>
      </c>
      <c r="BB70" s="1" t="str">
        <f t="shared" si="57"/>
        <v>00000</v>
      </c>
      <c r="BC70" s="1" t="str">
        <f t="shared" si="57"/>
        <v>00000</v>
      </c>
      <c r="BD70" s="1" t="str">
        <f t="shared" si="58"/>
        <v>000000</v>
      </c>
      <c r="BE70" s="1" t="str">
        <f t="shared" si="58"/>
        <v>000000</v>
      </c>
      <c r="BF70" s="1" t="str">
        <f t="shared" si="59"/>
        <v>B</v>
      </c>
      <c r="BG70" s="1" t="str">
        <f t="shared" si="33"/>
        <v/>
      </c>
      <c r="BH70" s="1">
        <f t="shared" si="46"/>
        <v>0</v>
      </c>
      <c r="BI70" s="1" t="str">
        <f t="shared" si="34"/>
        <v/>
      </c>
      <c r="BJ70" s="1">
        <f t="shared" si="47"/>
        <v>0</v>
      </c>
      <c r="BK70" s="1" t="str">
        <f t="shared" si="35"/>
        <v/>
      </c>
      <c r="BL70" s="1">
        <f t="shared" si="48"/>
        <v>0</v>
      </c>
      <c r="BM70" s="1" t="str">
        <f t="shared" si="49"/>
        <v>0</v>
      </c>
      <c r="BN70" s="1" t="str">
        <f t="shared" si="50"/>
        <v>0</v>
      </c>
      <c r="BO70" s="1" t="str">
        <f t="shared" si="51"/>
        <v>0</v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</row>
    <row r="71" spans="1:76" ht="15.75" thickBot="1">
      <c r="A71" s="1">
        <v>62</v>
      </c>
      <c r="B71" s="9" t="str">
        <f t="shared" si="11"/>
        <v/>
      </c>
      <c r="C71" s="93" t="str">
        <f t="shared" ref="C71:C109" si="61">IF(Y71=Y70,"",Y71)</f>
        <v/>
      </c>
      <c r="D71" s="88" t="str">
        <f t="shared" si="36"/>
        <v/>
      </c>
      <c r="E71" s="89" t="str">
        <f t="shared" si="36"/>
        <v/>
      </c>
      <c r="F71" s="8" t="str">
        <f t="shared" si="12"/>
        <v/>
      </c>
      <c r="H71" s="96" t="str">
        <f t="shared" ref="H71:H109" si="62">IF(Z71=Z70,"",Z71)</f>
        <v/>
      </c>
      <c r="I71" s="88" t="str">
        <f t="shared" si="37"/>
        <v/>
      </c>
      <c r="J71" s="89" t="str">
        <f t="shared" si="37"/>
        <v/>
      </c>
      <c r="K71" s="8" t="str">
        <f t="shared" si="38"/>
        <v/>
      </c>
      <c r="L71" s="54"/>
      <c r="M71" s="17" t="str">
        <f>IF('Hedging Dashboard'!AH71="","",'Hedging Dashboard'!AH71)</f>
        <v/>
      </c>
      <c r="O71" s="9" t="str">
        <f t="shared" ref="O71:O109" si="63">IF(AA70=AA71,"",AA71)</f>
        <v/>
      </c>
      <c r="P71" s="88" t="str">
        <f t="shared" si="39"/>
        <v/>
      </c>
      <c r="Q71" s="89" t="str">
        <f t="shared" si="39"/>
        <v/>
      </c>
      <c r="R71" s="4" t="str">
        <f t="shared" si="40"/>
        <v/>
      </c>
      <c r="S71" s="4" t="str">
        <f t="shared" si="41"/>
        <v/>
      </c>
      <c r="T71" s="112" t="str">
        <f t="shared" si="42"/>
        <v/>
      </c>
      <c r="U71" s="4" t="str">
        <f>IF(M71="","",IF(B71="NB",U70,IF(T71="",SUM($T$5:$T71)+S71,SUM($T$5:$T71))))</f>
        <v/>
      </c>
      <c r="V71" s="100" t="str">
        <f t="shared" si="60"/>
        <v/>
      </c>
      <c r="W71" s="74" t="e">
        <f t="shared" si="13"/>
        <v>#VALUE!</v>
      </c>
      <c r="X71" s="76" t="str">
        <f t="shared" si="14"/>
        <v/>
      </c>
      <c r="Y71" s="9" t="str">
        <f t="shared" si="6"/>
        <v>T</v>
      </c>
      <c r="Z71" s="4" t="str">
        <f t="shared" si="7"/>
        <v>T</v>
      </c>
      <c r="AA71" s="4" t="str">
        <f t="shared" si="8"/>
        <v>C</v>
      </c>
      <c r="AB71" s="4" t="str">
        <f t="shared" si="52"/>
        <v/>
      </c>
      <c r="AC71" s="4" t="str">
        <f t="shared" si="53"/>
        <v/>
      </c>
      <c r="AD71" s="4" t="str">
        <f t="shared" si="54"/>
        <v/>
      </c>
      <c r="AE71" s="1" t="str">
        <f t="shared" si="15"/>
        <v/>
      </c>
      <c r="AF71" s="1" t="str">
        <f t="shared" si="16"/>
        <v/>
      </c>
      <c r="AG71" s="1" t="str">
        <f t="shared" si="17"/>
        <v/>
      </c>
      <c r="AH71" s="1" t="str">
        <f t="shared" si="18"/>
        <v/>
      </c>
      <c r="AI71" s="1" t="str">
        <f t="shared" si="19"/>
        <v/>
      </c>
      <c r="AJ71" s="1" t="str">
        <f t="shared" si="20"/>
        <v/>
      </c>
      <c r="AK71" s="1">
        <f t="shared" si="43"/>
        <v>0</v>
      </c>
      <c r="AL71" s="1">
        <f t="shared" si="43"/>
        <v>0</v>
      </c>
      <c r="AM71" s="1" t="str">
        <f t="shared" ref="AM71:AM109" si="64">IF(M71="","",IF(AM70+AN71&gt;=10,10,IF(AM70+AN71&lt;=-10,-10,AM70+AN71)))</f>
        <v/>
      </c>
      <c r="AN71" s="1">
        <f t="shared" si="21"/>
        <v>0</v>
      </c>
      <c r="AO71" s="1" t="str">
        <f t="shared" si="55"/>
        <v/>
      </c>
      <c r="AP71" s="1" t="str">
        <f t="shared" si="22"/>
        <v>N</v>
      </c>
      <c r="AQ71" s="1" t="str">
        <f t="shared" si="23"/>
        <v>N</v>
      </c>
      <c r="AR71" s="1" t="str">
        <f t="shared" si="24"/>
        <v>N</v>
      </c>
      <c r="AS71" s="1" t="str">
        <f t="shared" si="25"/>
        <v/>
      </c>
      <c r="AT71" s="15" t="str">
        <f t="shared" si="26"/>
        <v/>
      </c>
      <c r="AU71" s="1" t="str">
        <f t="shared" si="27"/>
        <v/>
      </c>
      <c r="AV71" s="1" t="str">
        <f t="shared" si="28"/>
        <v/>
      </c>
      <c r="AW71" s="1" t="str">
        <f t="shared" si="29"/>
        <v/>
      </c>
      <c r="AX71" s="1" t="str">
        <f t="shared" si="30"/>
        <v/>
      </c>
      <c r="AY71" s="1" t="str">
        <f t="shared" si="31"/>
        <v/>
      </c>
      <c r="AZ71" s="1" t="str">
        <f>IF('Hedging Dashboard'!AH71="P",IF(AZ70="",1,AZ70+1),"")</f>
        <v/>
      </c>
      <c r="BA71" s="1" t="str">
        <f>IF('Hedging Dashboard'!AH71="B",IF(BA70="",1,BA70+1),"")</f>
        <v/>
      </c>
      <c r="BB71" s="1" t="str">
        <f t="shared" si="57"/>
        <v>00000</v>
      </c>
      <c r="BC71" s="1" t="str">
        <f t="shared" si="57"/>
        <v>00000</v>
      </c>
      <c r="BD71" s="1" t="str">
        <f t="shared" si="58"/>
        <v>000000</v>
      </c>
      <c r="BE71" s="1" t="str">
        <f t="shared" si="58"/>
        <v>000000</v>
      </c>
      <c r="BF71" s="1" t="str">
        <f t="shared" si="59"/>
        <v>B</v>
      </c>
      <c r="BG71" s="1" t="str">
        <f t="shared" si="33"/>
        <v/>
      </c>
      <c r="BH71" s="1">
        <f t="shared" si="46"/>
        <v>0</v>
      </c>
      <c r="BI71" s="1" t="str">
        <f t="shared" si="34"/>
        <v/>
      </c>
      <c r="BJ71" s="1">
        <f t="shared" si="47"/>
        <v>0</v>
      </c>
      <c r="BK71" s="1" t="str">
        <f t="shared" si="35"/>
        <v/>
      </c>
      <c r="BL71" s="1">
        <f t="shared" si="48"/>
        <v>0</v>
      </c>
      <c r="BM71" s="1" t="str">
        <f t="shared" si="49"/>
        <v>0</v>
      </c>
      <c r="BN71" s="1" t="str">
        <f t="shared" si="50"/>
        <v>0</v>
      </c>
      <c r="BO71" s="1" t="str">
        <f t="shared" si="51"/>
        <v>0</v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</row>
    <row r="72" spans="1:76" ht="15.75" thickBot="1">
      <c r="A72" s="1">
        <v>63</v>
      </c>
      <c r="B72" s="9" t="str">
        <f t="shared" si="11"/>
        <v/>
      </c>
      <c r="C72" s="93" t="str">
        <f t="shared" si="61"/>
        <v/>
      </c>
      <c r="D72" s="88" t="str">
        <f t="shared" si="36"/>
        <v/>
      </c>
      <c r="E72" s="89" t="str">
        <f t="shared" si="36"/>
        <v/>
      </c>
      <c r="F72" s="8" t="str">
        <f t="shared" si="12"/>
        <v/>
      </c>
      <c r="H72" s="96" t="str">
        <f t="shared" si="62"/>
        <v/>
      </c>
      <c r="I72" s="88" t="str">
        <f t="shared" si="37"/>
        <v/>
      </c>
      <c r="J72" s="89" t="str">
        <f t="shared" si="37"/>
        <v/>
      </c>
      <c r="K72" s="8" t="str">
        <f t="shared" si="38"/>
        <v/>
      </c>
      <c r="L72" s="54"/>
      <c r="M72" s="17" t="str">
        <f>IF('Hedging Dashboard'!AH72="","",'Hedging Dashboard'!AH72)</f>
        <v/>
      </c>
      <c r="O72" s="9" t="str">
        <f t="shared" si="63"/>
        <v/>
      </c>
      <c r="P72" s="88" t="str">
        <f t="shared" si="39"/>
        <v/>
      </c>
      <c r="Q72" s="89" t="str">
        <f t="shared" si="39"/>
        <v/>
      </c>
      <c r="R72" s="4" t="str">
        <f t="shared" si="40"/>
        <v/>
      </c>
      <c r="S72" s="4" t="str">
        <f t="shared" si="41"/>
        <v/>
      </c>
      <c r="T72" s="112" t="str">
        <f t="shared" si="42"/>
        <v/>
      </c>
      <c r="U72" s="4" t="str">
        <f>IF(M72="","",IF(B72="NB",U71,IF(T72="",SUM($T$5:$T72)+S72,SUM($T$5:$T72))))</f>
        <v/>
      </c>
      <c r="V72" s="100" t="str">
        <f t="shared" si="60"/>
        <v/>
      </c>
      <c r="W72" s="74" t="e">
        <f t="shared" si="13"/>
        <v>#VALUE!</v>
      </c>
      <c r="X72" s="76" t="str">
        <f t="shared" si="14"/>
        <v/>
      </c>
      <c r="Y72" s="9" t="str">
        <f t="shared" ref="Y72:Y109" si="65">IF(AND(AB72="LLL",Y70=Y71),IF(Y71="B","T","B"),Y71)</f>
        <v>T</v>
      </c>
      <c r="Z72" s="4" t="str">
        <f t="shared" ref="Z72:Z109" si="66">IF(AND(AC72="LLL",Z70=Z71),IF(Z71="T","C","T"),Z71)</f>
        <v>T</v>
      </c>
      <c r="AA72" s="4" t="str">
        <f t="shared" ref="AA72:AA109" si="67">IF(AND(AD72="LLL",AA70=AA71),IF(AA71="C","B","C"),AA71)</f>
        <v>C</v>
      </c>
      <c r="AB72" s="4" t="str">
        <f t="shared" si="52"/>
        <v/>
      </c>
      <c r="AC72" s="4" t="str">
        <f t="shared" si="53"/>
        <v/>
      </c>
      <c r="AD72" s="4" t="str">
        <f t="shared" si="54"/>
        <v/>
      </c>
      <c r="AE72" s="1" t="str">
        <f t="shared" si="15"/>
        <v/>
      </c>
      <c r="AF72" s="1" t="str">
        <f t="shared" si="16"/>
        <v/>
      </c>
      <c r="AG72" s="1" t="str">
        <f t="shared" si="17"/>
        <v/>
      </c>
      <c r="AH72" s="1" t="str">
        <f t="shared" si="18"/>
        <v/>
      </c>
      <c r="AI72" s="1" t="str">
        <f t="shared" si="19"/>
        <v/>
      </c>
      <c r="AJ72" s="1" t="str">
        <f t="shared" si="20"/>
        <v/>
      </c>
      <c r="AK72" s="1">
        <f t="shared" si="43"/>
        <v>0</v>
      </c>
      <c r="AL72" s="1">
        <f t="shared" si="43"/>
        <v>0</v>
      </c>
      <c r="AM72" s="1" t="str">
        <f t="shared" si="64"/>
        <v/>
      </c>
      <c r="AN72" s="1">
        <f t="shared" si="21"/>
        <v>0</v>
      </c>
      <c r="AO72" s="1" t="str">
        <f t="shared" si="55"/>
        <v/>
      </c>
      <c r="AP72" s="1" t="str">
        <f t="shared" si="22"/>
        <v>N</v>
      </c>
      <c r="AQ72" s="1" t="str">
        <f t="shared" si="23"/>
        <v>N</v>
      </c>
      <c r="AR72" s="1" t="str">
        <f t="shared" si="24"/>
        <v>N</v>
      </c>
      <c r="AS72" s="1" t="str">
        <f t="shared" si="25"/>
        <v/>
      </c>
      <c r="AT72" s="15" t="str">
        <f t="shared" si="26"/>
        <v/>
      </c>
      <c r="AU72" s="1" t="str">
        <f t="shared" si="27"/>
        <v/>
      </c>
      <c r="AV72" s="1" t="str">
        <f t="shared" si="28"/>
        <v/>
      </c>
      <c r="AW72" s="1" t="str">
        <f t="shared" si="29"/>
        <v/>
      </c>
      <c r="AX72" s="1" t="str">
        <f t="shared" si="30"/>
        <v/>
      </c>
      <c r="AY72" s="1" t="str">
        <f t="shared" si="31"/>
        <v/>
      </c>
      <c r="AZ72" s="1" t="str">
        <f>IF('Hedging Dashboard'!AH72="P",IF(AZ71="",1,AZ71+1),"")</f>
        <v/>
      </c>
      <c r="BA72" s="1" t="str">
        <f>IF('Hedging Dashboard'!AH72="B",IF(BA71="",1,BA71+1),"")</f>
        <v/>
      </c>
      <c r="BB72" s="1" t="str">
        <f t="shared" si="57"/>
        <v>00000</v>
      </c>
      <c r="BC72" s="1" t="str">
        <f t="shared" si="57"/>
        <v>00000</v>
      </c>
      <c r="BD72" s="1" t="str">
        <f t="shared" si="58"/>
        <v>000000</v>
      </c>
      <c r="BE72" s="1" t="str">
        <f t="shared" si="58"/>
        <v>000000</v>
      </c>
      <c r="BF72" s="1" t="str">
        <f t="shared" si="59"/>
        <v>B</v>
      </c>
      <c r="BG72" s="1" t="str">
        <f t="shared" si="33"/>
        <v/>
      </c>
      <c r="BH72" s="1">
        <f t="shared" si="46"/>
        <v>0</v>
      </c>
      <c r="BI72" s="1" t="str">
        <f t="shared" si="34"/>
        <v/>
      </c>
      <c r="BJ72" s="1">
        <f t="shared" si="47"/>
        <v>0</v>
      </c>
      <c r="BK72" s="1" t="str">
        <f t="shared" si="35"/>
        <v/>
      </c>
      <c r="BL72" s="1">
        <f t="shared" si="48"/>
        <v>0</v>
      </c>
      <c r="BM72" s="1" t="str">
        <f t="shared" si="49"/>
        <v>0</v>
      </c>
      <c r="BN72" s="1" t="str">
        <f t="shared" si="50"/>
        <v>0</v>
      </c>
      <c r="BO72" s="1" t="str">
        <f t="shared" si="51"/>
        <v>0</v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6</v>
      </c>
    </row>
    <row r="73" spans="1:76" ht="15.75" thickBot="1">
      <c r="A73" s="1">
        <v>64</v>
      </c>
      <c r="B73" s="9" t="str">
        <f t="shared" si="11"/>
        <v/>
      </c>
      <c r="C73" s="93" t="str">
        <f t="shared" si="61"/>
        <v/>
      </c>
      <c r="D73" s="88" t="str">
        <f t="shared" si="36"/>
        <v/>
      </c>
      <c r="E73" s="89" t="str">
        <f t="shared" si="36"/>
        <v/>
      </c>
      <c r="F73" s="8" t="str">
        <f t="shared" si="12"/>
        <v/>
      </c>
      <c r="H73" s="96" t="str">
        <f t="shared" si="62"/>
        <v/>
      </c>
      <c r="I73" s="88" t="str">
        <f t="shared" si="37"/>
        <v/>
      </c>
      <c r="J73" s="89" t="str">
        <f t="shared" si="37"/>
        <v/>
      </c>
      <c r="K73" s="8" t="str">
        <f t="shared" si="38"/>
        <v/>
      </c>
      <c r="L73" s="54"/>
      <c r="M73" s="17" t="str">
        <f>IF('Hedging Dashboard'!AH73="","",'Hedging Dashboard'!AH73)</f>
        <v/>
      </c>
      <c r="O73" s="9" t="str">
        <f t="shared" si="63"/>
        <v/>
      </c>
      <c r="P73" s="88" t="str">
        <f t="shared" si="39"/>
        <v/>
      </c>
      <c r="Q73" s="89" t="str">
        <f t="shared" si="39"/>
        <v/>
      </c>
      <c r="R73" s="4" t="str">
        <f t="shared" si="40"/>
        <v/>
      </c>
      <c r="S73" s="4" t="str">
        <f t="shared" si="41"/>
        <v/>
      </c>
      <c r="T73" s="112" t="str">
        <f t="shared" si="42"/>
        <v/>
      </c>
      <c r="U73" s="4" t="str">
        <f>IF(M73="","",IF(B73="NB",U72,IF(T73="",SUM($T$5:$T73)+S73,SUM($T$5:$T73))))</f>
        <v/>
      </c>
      <c r="V73" s="100" t="str">
        <f t="shared" si="60"/>
        <v/>
      </c>
      <c r="W73" s="74" t="e">
        <f t="shared" si="13"/>
        <v>#VALUE!</v>
      </c>
      <c r="X73" s="76" t="str">
        <f t="shared" si="14"/>
        <v/>
      </c>
      <c r="Y73" s="9" t="str">
        <f t="shared" si="65"/>
        <v>T</v>
      </c>
      <c r="Z73" s="4" t="str">
        <f t="shared" si="66"/>
        <v>T</v>
      </c>
      <c r="AA73" s="4" t="str">
        <f t="shared" si="67"/>
        <v>C</v>
      </c>
      <c r="AB73" s="4" t="str">
        <f t="shared" si="52"/>
        <v/>
      </c>
      <c r="AC73" s="4" t="str">
        <f t="shared" si="53"/>
        <v/>
      </c>
      <c r="AD73" s="4" t="str">
        <f t="shared" si="54"/>
        <v/>
      </c>
      <c r="AE73" s="1" t="str">
        <f t="shared" si="15"/>
        <v/>
      </c>
      <c r="AF73" s="1" t="str">
        <f t="shared" si="16"/>
        <v/>
      </c>
      <c r="AG73" s="1" t="str">
        <f t="shared" si="17"/>
        <v/>
      </c>
      <c r="AH73" s="1" t="str">
        <f t="shared" si="18"/>
        <v/>
      </c>
      <c r="AI73" s="1" t="str">
        <f t="shared" si="19"/>
        <v/>
      </c>
      <c r="AJ73" s="1" t="str">
        <f t="shared" si="20"/>
        <v/>
      </c>
      <c r="AK73" s="1">
        <f t="shared" si="43"/>
        <v>0</v>
      </c>
      <c r="AL73" s="1">
        <f t="shared" si="43"/>
        <v>0</v>
      </c>
      <c r="AM73" s="1" t="str">
        <f t="shared" si="64"/>
        <v/>
      </c>
      <c r="AN73" s="1">
        <f t="shared" si="21"/>
        <v>0</v>
      </c>
      <c r="AO73" s="1" t="str">
        <f t="shared" si="55"/>
        <v/>
      </c>
      <c r="AP73" s="1" t="str">
        <f t="shared" si="22"/>
        <v>N</v>
      </c>
      <c r="AQ73" s="1" t="str">
        <f t="shared" si="23"/>
        <v>N</v>
      </c>
      <c r="AR73" s="1" t="str">
        <f t="shared" si="24"/>
        <v>N</v>
      </c>
      <c r="AS73" s="1" t="str">
        <f t="shared" si="25"/>
        <v/>
      </c>
      <c r="AT73" s="15" t="str">
        <f t="shared" si="26"/>
        <v/>
      </c>
      <c r="AU73" s="1" t="str">
        <f t="shared" si="27"/>
        <v/>
      </c>
      <c r="AV73" s="1" t="str">
        <f t="shared" si="28"/>
        <v/>
      </c>
      <c r="AW73" s="1" t="str">
        <f t="shared" si="29"/>
        <v/>
      </c>
      <c r="AX73" s="1" t="str">
        <f t="shared" si="30"/>
        <v/>
      </c>
      <c r="AY73" s="1" t="str">
        <f t="shared" si="31"/>
        <v/>
      </c>
      <c r="AZ73" s="1" t="str">
        <f>IF('Hedging Dashboard'!AH73="P",IF(AZ72="",1,AZ72+1),"")</f>
        <v/>
      </c>
      <c r="BA73" s="1" t="str">
        <f>IF('Hedging Dashboard'!AH73="B",IF(BA72="",1,BA72+1),"")</f>
        <v/>
      </c>
      <c r="BB73" s="1" t="str">
        <f t="shared" si="57"/>
        <v>00000</v>
      </c>
      <c r="BC73" s="1" t="str">
        <f t="shared" si="57"/>
        <v>00000</v>
      </c>
      <c r="BD73" s="1" t="str">
        <f t="shared" si="58"/>
        <v>000000</v>
      </c>
      <c r="BE73" s="1" t="str">
        <f t="shared" si="58"/>
        <v>000000</v>
      </c>
      <c r="BF73" s="1" t="str">
        <f t="shared" si="59"/>
        <v>B</v>
      </c>
      <c r="BG73" s="1" t="str">
        <f t="shared" si="33"/>
        <v/>
      </c>
      <c r="BH73" s="1">
        <f t="shared" si="46"/>
        <v>0</v>
      </c>
      <c r="BI73" s="1" t="str">
        <f t="shared" si="34"/>
        <v/>
      </c>
      <c r="BJ73" s="1">
        <f t="shared" si="47"/>
        <v>0</v>
      </c>
      <c r="BK73" s="1" t="str">
        <f t="shared" si="35"/>
        <v/>
      </c>
      <c r="BL73" s="1">
        <f t="shared" si="48"/>
        <v>0</v>
      </c>
      <c r="BM73" s="1" t="str">
        <f t="shared" si="49"/>
        <v>0</v>
      </c>
      <c r="BN73" s="1" t="str">
        <f t="shared" si="50"/>
        <v>0</v>
      </c>
      <c r="BO73" s="1" t="str">
        <f t="shared" si="51"/>
        <v>0</v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-6</v>
      </c>
    </row>
    <row r="74" spans="1:76" ht="15.75" thickBot="1">
      <c r="A74" s="1">
        <v>65</v>
      </c>
      <c r="B74" s="77" t="str">
        <f t="shared" ref="B74:B109" si="68">IF(M73="","",IF(AK74=AL74,"NB",IF(AK74&gt;AL74,"P"&amp;(AK74-AL74),"B"&amp;(AL74-AK74))))</f>
        <v/>
      </c>
      <c r="C74" s="94" t="str">
        <f t="shared" si="61"/>
        <v/>
      </c>
      <c r="D74" s="90" t="str">
        <f t="shared" si="36"/>
        <v/>
      </c>
      <c r="E74" s="91" t="str">
        <f t="shared" si="36"/>
        <v/>
      </c>
      <c r="F74" s="10" t="str">
        <f t="shared" ref="F74:F105" si="69">IF(M74="","",IF(M74="P",IF(D74="","L","W"),IF(E74="","L","W")))</f>
        <v/>
      </c>
      <c r="H74" s="97" t="str">
        <f t="shared" si="62"/>
        <v/>
      </c>
      <c r="I74" s="90" t="str">
        <f t="shared" si="37"/>
        <v/>
      </c>
      <c r="J74" s="91" t="str">
        <f t="shared" si="37"/>
        <v/>
      </c>
      <c r="K74" s="10" t="str">
        <f t="shared" si="38"/>
        <v/>
      </c>
      <c r="L74" s="54"/>
      <c r="M74" s="18" t="str">
        <f>IF('Hedging Dashboard'!AH74="","",'Hedging Dashboard'!AH74)</f>
        <v/>
      </c>
      <c r="O74" s="77" t="str">
        <f t="shared" si="63"/>
        <v/>
      </c>
      <c r="P74" s="90" t="str">
        <f t="shared" si="39"/>
        <v/>
      </c>
      <c r="Q74" s="91" t="str">
        <f t="shared" si="39"/>
        <v/>
      </c>
      <c r="R74" s="5" t="str">
        <f t="shared" si="40"/>
        <v/>
      </c>
      <c r="S74" s="5" t="str">
        <f t="shared" si="41"/>
        <v/>
      </c>
      <c r="T74" s="113" t="str">
        <f t="shared" si="42"/>
        <v/>
      </c>
      <c r="U74" s="5" t="str">
        <f>IF(M74="","",IF(B74="NB",U73,IF(T74="",SUM($T$5:$T74)+S74,SUM($T$5:$T74))))</f>
        <v/>
      </c>
      <c r="V74" s="101" t="str">
        <f t="shared" si="60"/>
        <v/>
      </c>
      <c r="W74" s="74" t="e">
        <f t="shared" ref="W74:W109" si="70">IF(M74="","",IF(K74="W",0+BN74,0-BN74)+IF(F74="W",0+BM74,0-BM74))+IF(R74="W",0+BO74,0-BO74)</f>
        <v>#VALUE!</v>
      </c>
      <c r="X74" s="76" t="str">
        <f t="shared" ref="X74:X105" si="71">IF(M74="","",IF(W74&gt;0,"W",IF(W74&lt;0,"L","")))</f>
        <v/>
      </c>
      <c r="Y74" s="9" t="str">
        <f t="shared" si="65"/>
        <v>T</v>
      </c>
      <c r="Z74" s="4" t="str">
        <f t="shared" si="66"/>
        <v>T</v>
      </c>
      <c r="AA74" s="4" t="str">
        <f t="shared" si="67"/>
        <v>C</v>
      </c>
      <c r="AB74" s="4" t="str">
        <f t="shared" si="52"/>
        <v/>
      </c>
      <c r="AC74" s="4" t="str">
        <f t="shared" si="53"/>
        <v/>
      </c>
      <c r="AD74" s="4" t="str">
        <f t="shared" si="54"/>
        <v/>
      </c>
      <c r="AE74" s="1" t="str">
        <f t="shared" ref="AE74:AE137" si="72">IF(M73="","",IF(Y74="B",IF(M73="P",BH74,""),IF(M72="B",BH74,"")))</f>
        <v/>
      </c>
      <c r="AF74" s="1" t="str">
        <f t="shared" ref="AF74:AF137" si="73">IF(M73="","",IF(Y74="B",IF(M73="B",BH74,""),IF(M72="P",BH74,"")))</f>
        <v/>
      </c>
      <c r="AG74" s="1" t="str">
        <f t="shared" ref="AG74:AG137" si="74">IF(M73="","",IF(Z74="C",IF(M73="B",BJ74,""),IF(M72="B",BJ74,"")))</f>
        <v/>
      </c>
      <c r="AH74" s="1" t="str">
        <f t="shared" ref="AH74:AH137" si="75">IF(M73="","",IF(Z74="C",IF(M73="P",BJ74,""),IF(M72="P",BJ74,"")))</f>
        <v/>
      </c>
      <c r="AI74" s="1" t="str">
        <f t="shared" ref="AI74:AI137" si="76">IF(M73="","",IF(AND(AE74="L5",AH74="L5",AY74=""),"L0",AX74))</f>
        <v/>
      </c>
      <c r="AJ74" s="1" t="str">
        <f t="shared" ref="AJ74:AJ137" si="77">IF(M73="","",IF(AND(AF74="L5",AH74="L5",AX74=""),"L0",AY74))</f>
        <v/>
      </c>
      <c r="AK74" s="1">
        <f t="shared" si="43"/>
        <v>0</v>
      </c>
      <c r="AL74" s="1">
        <f t="shared" si="43"/>
        <v>0</v>
      </c>
      <c r="AM74" s="1" t="str">
        <f t="shared" si="64"/>
        <v/>
      </c>
      <c r="AN74" s="1">
        <f t="shared" ref="AN74:AN105" si="78">IF(X74="",0,IFERROR(VLOOKUP(X69&amp;X70&amp;X71&amp;X72&amp;X73&amp;X74,BW:BX,2,FALSE),0))</f>
        <v>0</v>
      </c>
      <c r="AO74" s="1" t="str">
        <f t="shared" si="55"/>
        <v/>
      </c>
      <c r="AP74" s="1" t="str">
        <f t="shared" ref="AP74:AP137" si="79">IF(OR(F70&amp;F71&amp;F72="WLW",F71&amp;F72="WW"),"Y","N")</f>
        <v>N</v>
      </c>
      <c r="AQ74" s="1" t="str">
        <f t="shared" ref="AQ74:AQ137" si="80">IF(OR(K70&amp;K71&amp;K72="WLW",K71&amp;K72="WW"),"Y","N")</f>
        <v>N</v>
      </c>
      <c r="AR74" s="1" t="str">
        <f t="shared" ref="AR74:AR137" si="81">IF(OR(R70&amp;R71&amp;R72="WLW",R71&amp;R72="WW"),"Y","N")</f>
        <v>N</v>
      </c>
      <c r="AS74" s="1" t="str">
        <f t="shared" ref="AS74:AS109" si="82">IF(M73="","",IF(AO74="S",1,AS73+1))</f>
        <v/>
      </c>
      <c r="AT74" s="15" t="str">
        <f t="shared" ref="AT74:AT137" si="83">IF(AT73="Y","N",IF(M73="","",(IF(AND(F73&amp;F74="WW",OR(AO73&amp;AO74="SC",AO73&amp;AO74="CC")),"Y",IF(AND(F72&amp;F73&amp;F74="WLW",BH74&lt;&gt;"B",OR(AO72&amp;AO73&amp;AO74="SCC",AO72&amp;AO73&amp;AO74="CCC")),"Y","N")))))</f>
        <v/>
      </c>
      <c r="AU74" s="1" t="str">
        <f t="shared" ref="AU74:AU137" si="84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37" si="85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86">IF(M73="","",IF(AND(S74&lt;0,AS74&gt;2,S74&gt;=(2-AS74)),"R","N"))</f>
        <v/>
      </c>
      <c r="AX74" s="1" t="str">
        <f t="shared" ref="AX74:AX109" si="87">IF(M73="","",IF(AA74="B",IF(M73="P",BL74,""),IF(M73="B",BL74,"")))</f>
        <v/>
      </c>
      <c r="AY74" s="1" t="str">
        <f t="shared" ref="AY74:AY109" si="88">IF(M73="","",IF(AA74="B",IF(M73="B",BL74,""),IF(M73="P",BL74,"")))</f>
        <v/>
      </c>
      <c r="AZ74" s="1" t="str">
        <f>IF('Hedging Dashboard'!AH74="P",IF(AZ73="",1,AZ73+1),"")</f>
        <v/>
      </c>
      <c r="BA74" s="1" t="str">
        <f>IF('Hedging Dashboard'!AH74="B",IF(BA73="",1,BA73+1),"")</f>
        <v/>
      </c>
      <c r="BB74" s="1" t="str">
        <f t="shared" si="57"/>
        <v>00000</v>
      </c>
      <c r="BC74" s="1" t="str">
        <f t="shared" si="57"/>
        <v>00000</v>
      </c>
      <c r="BD74" s="1" t="str">
        <f t="shared" si="58"/>
        <v>000000</v>
      </c>
      <c r="BE74" s="1" t="str">
        <f t="shared" si="58"/>
        <v>000000</v>
      </c>
      <c r="BF74" s="1" t="str">
        <f t="shared" si="59"/>
        <v>B</v>
      </c>
      <c r="BG74" s="1" t="str">
        <f t="shared" ref="BG74:BG109" si="89">IF(AE73="",AF73,AE73)&amp;F73</f>
        <v/>
      </c>
      <c r="BH74" s="1">
        <f t="shared" si="46"/>
        <v>0</v>
      </c>
      <c r="BI74" s="1" t="str">
        <f t="shared" ref="BI74:BI109" si="90">IF(AG73="",AH73,AG73)&amp;K73</f>
        <v/>
      </c>
      <c r="BJ74" s="1">
        <f t="shared" si="47"/>
        <v>0</v>
      </c>
      <c r="BK74" s="1" t="str">
        <f t="shared" ref="BK74:BK109" si="91">IF(AI73="",AJ73,AI73)&amp;R73</f>
        <v/>
      </c>
      <c r="BL74" s="1">
        <f t="shared" si="48"/>
        <v>0</v>
      </c>
      <c r="BM74" s="1" t="str">
        <f t="shared" si="49"/>
        <v>0</v>
      </c>
      <c r="BN74" s="1" t="str">
        <f t="shared" si="50"/>
        <v>0</v>
      </c>
      <c r="BO74" s="1" t="str">
        <f t="shared" si="51"/>
        <v>0</v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</row>
    <row r="75" spans="1:76" ht="15.75" thickBot="1">
      <c r="A75" s="1">
        <v>66</v>
      </c>
      <c r="B75" s="12" t="str">
        <f t="shared" si="68"/>
        <v/>
      </c>
      <c r="C75" s="92" t="str">
        <f t="shared" si="61"/>
        <v/>
      </c>
      <c r="D75" s="13" t="str">
        <f t="shared" ref="D75:E109" si="92">AE75</f>
        <v/>
      </c>
      <c r="E75" s="45" t="str">
        <f t="shared" si="92"/>
        <v/>
      </c>
      <c r="F75" s="14" t="str">
        <f t="shared" si="69"/>
        <v/>
      </c>
      <c r="H75" s="95" t="str">
        <f t="shared" si="62"/>
        <v/>
      </c>
      <c r="I75" s="13" t="str">
        <f t="shared" ref="I75:J109" si="93">AG75</f>
        <v/>
      </c>
      <c r="J75" s="45" t="str">
        <f t="shared" si="93"/>
        <v/>
      </c>
      <c r="K75" s="14" t="str">
        <f t="shared" ref="K75:K109" si="94">IF(M75="","",IF(M75="P",IF(I75="","L","W"),IF(J75="","L","W")))</f>
        <v/>
      </c>
      <c r="L75" s="54"/>
      <c r="M75" s="16" t="str">
        <f>IF('Hedging Dashboard'!AH75="","",'Hedging Dashboard'!AH75)</f>
        <v/>
      </c>
      <c r="O75" s="12" t="str">
        <f t="shared" si="63"/>
        <v/>
      </c>
      <c r="P75" s="13" t="str">
        <f t="shared" ref="P75:Q109" si="95">AI75</f>
        <v/>
      </c>
      <c r="Q75" s="45" t="str">
        <f t="shared" si="95"/>
        <v/>
      </c>
      <c r="R75" s="87" t="str">
        <f t="shared" ref="R75:R109" si="96">IF(M75="","",IF(M75="P",IF(P75="","L","W"),IF(Q75="","L","W")))</f>
        <v/>
      </c>
      <c r="S75" s="87" t="str">
        <f t="shared" ref="S75:S109" si="97">IF(M75="","",IF(X75="",IF(AO75="S",0,S74),IF(X75="W",IF(AO75="S",0,S74)+INT(REPLACE(B75,1,1,"")),IF(AO75="S",0,S74)-INT(REPLACE(B75,1,1,"")))))</f>
        <v/>
      </c>
      <c r="T75" s="98" t="str">
        <f t="shared" ref="T75:T109" si="98">IF(M74="","",IF(AO75="S","",IF(S75&gt;=0,S75,IF(AW75="R",S75,""))))</f>
        <v/>
      </c>
      <c r="U75" s="87" t="str">
        <f>IF(M75="","",IF(B75="NB",U74,IF(T75="",SUM($T$5:$T75)+S75,SUM($T$5:$T75))))</f>
        <v/>
      </c>
      <c r="V75" s="99" t="str">
        <f t="shared" si="60"/>
        <v/>
      </c>
      <c r="W75" s="74" t="e">
        <f t="shared" si="70"/>
        <v>#VALUE!</v>
      </c>
      <c r="X75" s="76" t="str">
        <f t="shared" si="71"/>
        <v/>
      </c>
      <c r="Y75" s="9" t="str">
        <f t="shared" si="65"/>
        <v>T</v>
      </c>
      <c r="Z75" s="4" t="str">
        <f t="shared" si="66"/>
        <v>T</v>
      </c>
      <c r="AA75" s="4" t="str">
        <f t="shared" si="67"/>
        <v>C</v>
      </c>
      <c r="AB75" s="4" t="str">
        <f t="shared" si="52"/>
        <v/>
      </c>
      <c r="AC75" s="4" t="str">
        <f t="shared" si="53"/>
        <v/>
      </c>
      <c r="AD75" s="4" t="str">
        <f t="shared" si="54"/>
        <v/>
      </c>
      <c r="AE75" s="1" t="str">
        <f t="shared" si="72"/>
        <v/>
      </c>
      <c r="AF75" s="1" t="str">
        <f t="shared" si="73"/>
        <v/>
      </c>
      <c r="AG75" s="1" t="str">
        <f t="shared" si="74"/>
        <v/>
      </c>
      <c r="AH75" s="1" t="str">
        <f t="shared" si="75"/>
        <v/>
      </c>
      <c r="AI75" s="1" t="str">
        <f t="shared" si="76"/>
        <v/>
      </c>
      <c r="AJ75" s="1" t="str">
        <f t="shared" si="77"/>
        <v/>
      </c>
      <c r="AK75" s="1">
        <f t="shared" ref="AK75:AL138" si="99">IF(D75="",0,IF(OR(D75="B",D75="XB"),1,INT(RIGHT(D75))))+IF(I75="",0,IF(OR(I75="B",I75="XB"),1,INT(RIGHT(I75))))+IF(P75="",0,IF(OR(P75="B",P75="XB"),1,INT(RIGHT(P75))))</f>
        <v>0</v>
      </c>
      <c r="AL75" s="1">
        <f t="shared" si="99"/>
        <v>0</v>
      </c>
      <c r="AM75" s="1" t="str">
        <f t="shared" si="64"/>
        <v/>
      </c>
      <c r="AN75" s="1">
        <f t="shared" si="78"/>
        <v>0</v>
      </c>
      <c r="AO75" s="1" t="str">
        <f t="shared" si="55"/>
        <v/>
      </c>
      <c r="AP75" s="1" t="str">
        <f t="shared" si="79"/>
        <v>N</v>
      </c>
      <c r="AQ75" s="1" t="str">
        <f t="shared" si="80"/>
        <v>N</v>
      </c>
      <c r="AR75" s="1" t="str">
        <f t="shared" si="81"/>
        <v>N</v>
      </c>
      <c r="AS75" s="1" t="str">
        <f t="shared" si="82"/>
        <v/>
      </c>
      <c r="AT75" s="15" t="str">
        <f t="shared" si="83"/>
        <v/>
      </c>
      <c r="AU75" s="1" t="str">
        <f t="shared" si="84"/>
        <v/>
      </c>
      <c r="AV75" s="1" t="str">
        <f t="shared" si="85"/>
        <v/>
      </c>
      <c r="AW75" s="1" t="str">
        <f t="shared" si="86"/>
        <v/>
      </c>
      <c r="AX75" s="1" t="str">
        <f t="shared" si="87"/>
        <v/>
      </c>
      <c r="AY75" s="1" t="str">
        <f t="shared" si="88"/>
        <v/>
      </c>
      <c r="AZ75" s="1" t="str">
        <f>IF('Hedging Dashboard'!AH75="P",IF(AZ74="",1,AZ74+1),"")</f>
        <v/>
      </c>
      <c r="BA75" s="1" t="str">
        <f>IF('Hedging Dashboard'!AH75="B",IF(BA74="",1,BA74+1),"")</f>
        <v/>
      </c>
      <c r="BB75" s="1" t="str">
        <f t="shared" si="57"/>
        <v>00000</v>
      </c>
      <c r="BC75" s="1" t="str">
        <f t="shared" si="57"/>
        <v>00000</v>
      </c>
      <c r="BD75" s="1" t="str">
        <f t="shared" si="58"/>
        <v>000000</v>
      </c>
      <c r="BE75" s="1" t="str">
        <f t="shared" si="58"/>
        <v>000000</v>
      </c>
      <c r="BF75" s="1" t="str">
        <f t="shared" si="59"/>
        <v>B</v>
      </c>
      <c r="BG75" s="1" t="str">
        <f t="shared" si="89"/>
        <v/>
      </c>
      <c r="BH75" s="1">
        <f t="shared" ref="BH75:BH109" si="100">IF(OR(AO75="S",AND(AT74="Y",AP75="N",BH74&lt;&gt;"B")),"B",IFERROR(VLOOKUP(BG75,BT:BU,2,FALSE),""))</f>
        <v>0</v>
      </c>
      <c r="BI75" s="1" t="str">
        <f t="shared" si="90"/>
        <v/>
      </c>
      <c r="BJ75" s="1">
        <f t="shared" ref="BJ75:BJ109" si="101">IF(OR(AO75="S",AND(AU74="Y",AQ75="N",BJ74&lt;&gt;"B")),"B",IFERROR(VLOOKUP(BI75,BT:BU,2,FALSE),""))</f>
        <v>0</v>
      </c>
      <c r="BK75" s="1" t="str">
        <f t="shared" si="91"/>
        <v/>
      </c>
      <c r="BL75" s="1">
        <f t="shared" ref="BL75:BL109" si="102">IF(OR(AO75="S",AND(AV74="Y",AR75="N",BL74&lt;&gt;"B")),"B",IFERROR(VLOOKUP(BK75,BT:BU,2,FALSE),""))</f>
        <v>0</v>
      </c>
      <c r="BM75" s="1" t="str">
        <f t="shared" ref="BM75:BM109" si="103">IF(BH75="","",IF(OR(BH75="B",BH75="XB"),1,RIGHT(BH75)))</f>
        <v>0</v>
      </c>
      <c r="BN75" s="1" t="str">
        <f t="shared" ref="BN75:BN109" si="104">IF(BJ75="","",IF(OR(BJ75="B",BJ75="XB"),1,RIGHT(BJ75)))</f>
        <v>0</v>
      </c>
      <c r="BO75" s="1" t="str">
        <f t="shared" ref="BO75:BO109" si="105">IF(BL75="","",IF(OR(BL75="B",BL75="XB"),1,RIGHT(BL75)))</f>
        <v>0</v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</row>
    <row r="76" spans="1:76" ht="15.75" thickBot="1">
      <c r="A76" s="1">
        <v>67</v>
      </c>
      <c r="B76" s="9" t="str">
        <f t="shared" si="68"/>
        <v/>
      </c>
      <c r="C76" s="93" t="str">
        <f t="shared" si="61"/>
        <v/>
      </c>
      <c r="D76" s="88" t="str">
        <f t="shared" si="92"/>
        <v/>
      </c>
      <c r="E76" s="89" t="str">
        <f t="shared" si="92"/>
        <v/>
      </c>
      <c r="F76" s="8" t="str">
        <f t="shared" si="69"/>
        <v/>
      </c>
      <c r="H76" s="96" t="str">
        <f t="shared" si="62"/>
        <v/>
      </c>
      <c r="I76" s="88" t="str">
        <f t="shared" si="93"/>
        <v/>
      </c>
      <c r="J76" s="89" t="str">
        <f t="shared" si="93"/>
        <v/>
      </c>
      <c r="K76" s="8" t="str">
        <f t="shared" si="94"/>
        <v/>
      </c>
      <c r="L76" s="54"/>
      <c r="M76" s="17" t="str">
        <f>IF('Hedging Dashboard'!AH76="","",'Hedging Dashboard'!AH76)</f>
        <v/>
      </c>
      <c r="O76" s="9" t="str">
        <f t="shared" si="63"/>
        <v/>
      </c>
      <c r="P76" s="88" t="str">
        <f t="shared" si="95"/>
        <v/>
      </c>
      <c r="Q76" s="89" t="str">
        <f t="shared" si="95"/>
        <v/>
      </c>
      <c r="R76" s="4" t="str">
        <f t="shared" si="96"/>
        <v/>
      </c>
      <c r="S76" s="4" t="str">
        <f t="shared" si="97"/>
        <v/>
      </c>
      <c r="T76" s="112" t="str">
        <f t="shared" si="98"/>
        <v/>
      </c>
      <c r="U76" s="4" t="str">
        <f>IF(M76="","",IF(B76="NB",U75,IF(T76="",SUM($T$5:$T76)+S76,SUM($T$5:$T76))))</f>
        <v/>
      </c>
      <c r="V76" s="100" t="str">
        <f t="shared" si="60"/>
        <v/>
      </c>
      <c r="W76" s="74" t="e">
        <f t="shared" si="70"/>
        <v>#VALUE!</v>
      </c>
      <c r="X76" s="76" t="str">
        <f t="shared" si="71"/>
        <v/>
      </c>
      <c r="Y76" s="9" t="str">
        <f t="shared" si="65"/>
        <v>T</v>
      </c>
      <c r="Z76" s="4" t="str">
        <f t="shared" si="66"/>
        <v>T</v>
      </c>
      <c r="AA76" s="4" t="str">
        <f t="shared" si="67"/>
        <v>C</v>
      </c>
      <c r="AB76" s="4" t="str">
        <f t="shared" ref="AB76:AB116" si="106">F73&amp;F74&amp;F75</f>
        <v/>
      </c>
      <c r="AC76" s="4" t="str">
        <f t="shared" ref="AC76:AC116" si="107">K73&amp;K74&amp;K75</f>
        <v/>
      </c>
      <c r="AD76" s="4" t="str">
        <f t="shared" ref="AD76:AD116" si="108">R73&amp;R74&amp;R75</f>
        <v/>
      </c>
      <c r="AE76" s="1" t="str">
        <f t="shared" si="72"/>
        <v/>
      </c>
      <c r="AF76" s="1" t="str">
        <f t="shared" si="73"/>
        <v/>
      </c>
      <c r="AG76" s="1" t="str">
        <f t="shared" si="74"/>
        <v/>
      </c>
      <c r="AH76" s="1" t="str">
        <f t="shared" si="75"/>
        <v/>
      </c>
      <c r="AI76" s="1" t="str">
        <f t="shared" si="76"/>
        <v/>
      </c>
      <c r="AJ76" s="1" t="str">
        <f t="shared" si="77"/>
        <v/>
      </c>
      <c r="AK76" s="1">
        <f t="shared" si="99"/>
        <v>0</v>
      </c>
      <c r="AL76" s="1">
        <f t="shared" si="99"/>
        <v>0</v>
      </c>
      <c r="AM76" s="1" t="str">
        <f t="shared" si="64"/>
        <v/>
      </c>
      <c r="AN76" s="1">
        <f t="shared" si="78"/>
        <v>0</v>
      </c>
      <c r="AO76" s="1" t="str">
        <f t="shared" ref="AO76:AO109" si="109">IF(M75="","",IF(AW75="R","S",IF(AO75="S","C",IF(S75&gt;=0,"S","C"))))</f>
        <v/>
      </c>
      <c r="AP76" s="1" t="str">
        <f t="shared" si="79"/>
        <v>N</v>
      </c>
      <c r="AQ76" s="1" t="str">
        <f t="shared" si="80"/>
        <v>N</v>
      </c>
      <c r="AR76" s="1" t="str">
        <f t="shared" si="81"/>
        <v>N</v>
      </c>
      <c r="AS76" s="1" t="str">
        <f t="shared" si="82"/>
        <v/>
      </c>
      <c r="AT76" s="15" t="str">
        <f t="shared" si="83"/>
        <v/>
      </c>
      <c r="AU76" s="1" t="str">
        <f t="shared" si="84"/>
        <v/>
      </c>
      <c r="AV76" s="1" t="str">
        <f t="shared" si="85"/>
        <v/>
      </c>
      <c r="AW76" s="1" t="str">
        <f t="shared" si="86"/>
        <v/>
      </c>
      <c r="AX76" s="1" t="str">
        <f t="shared" si="87"/>
        <v/>
      </c>
      <c r="AY76" s="1" t="str">
        <f t="shared" si="88"/>
        <v/>
      </c>
      <c r="AZ76" s="1" t="str">
        <f>IF('Hedging Dashboard'!AH76="P",IF(AZ75="",1,AZ75+1),"")</f>
        <v/>
      </c>
      <c r="BA76" s="1" t="str">
        <f>IF('Hedging Dashboard'!AH76="B",IF(BA75="",1,BA75+1),"")</f>
        <v/>
      </c>
      <c r="BB76" s="1" t="str">
        <f t="shared" si="57"/>
        <v>00000</v>
      </c>
      <c r="BC76" s="1" t="str">
        <f t="shared" si="57"/>
        <v>00000</v>
      </c>
      <c r="BD76" s="1" t="str">
        <f t="shared" si="58"/>
        <v>000000</v>
      </c>
      <c r="BE76" s="1" t="str">
        <f t="shared" si="58"/>
        <v>000000</v>
      </c>
      <c r="BF76" s="1" t="str">
        <f t="shared" si="59"/>
        <v>B</v>
      </c>
      <c r="BG76" s="1" t="str">
        <f t="shared" si="89"/>
        <v/>
      </c>
      <c r="BH76" s="1">
        <f t="shared" si="100"/>
        <v>0</v>
      </c>
      <c r="BI76" s="1" t="str">
        <f t="shared" si="90"/>
        <v/>
      </c>
      <c r="BJ76" s="1">
        <f t="shared" si="101"/>
        <v>0</v>
      </c>
      <c r="BK76" s="1" t="str">
        <f t="shared" si="91"/>
        <v/>
      </c>
      <c r="BL76" s="1">
        <f t="shared" si="102"/>
        <v>0</v>
      </c>
      <c r="BM76" s="1" t="str">
        <f t="shared" si="103"/>
        <v>0</v>
      </c>
      <c r="BN76" s="1" t="str">
        <f t="shared" si="104"/>
        <v>0</v>
      </c>
      <c r="BO76" s="1" t="str">
        <f t="shared" si="105"/>
        <v>0</v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3</v>
      </c>
    </row>
    <row r="77" spans="1:76" ht="15.75" thickBot="1">
      <c r="A77" s="1">
        <v>68</v>
      </c>
      <c r="B77" s="9" t="str">
        <f t="shared" si="68"/>
        <v/>
      </c>
      <c r="C77" s="93" t="str">
        <f t="shared" si="61"/>
        <v/>
      </c>
      <c r="D77" s="88" t="str">
        <f t="shared" si="92"/>
        <v/>
      </c>
      <c r="E77" s="89" t="str">
        <f t="shared" si="92"/>
        <v/>
      </c>
      <c r="F77" s="8" t="str">
        <f t="shared" si="69"/>
        <v/>
      </c>
      <c r="H77" s="96" t="str">
        <f t="shared" si="62"/>
        <v/>
      </c>
      <c r="I77" s="88" t="str">
        <f t="shared" si="93"/>
        <v/>
      </c>
      <c r="J77" s="89" t="str">
        <f t="shared" si="93"/>
        <v/>
      </c>
      <c r="K77" s="8" t="str">
        <f t="shared" si="94"/>
        <v/>
      </c>
      <c r="L77" s="54"/>
      <c r="M77" s="17" t="str">
        <f>IF('Hedging Dashboard'!AH77="","",'Hedging Dashboard'!AH77)</f>
        <v/>
      </c>
      <c r="O77" s="9" t="str">
        <f t="shared" si="63"/>
        <v/>
      </c>
      <c r="P77" s="88" t="str">
        <f t="shared" si="95"/>
        <v/>
      </c>
      <c r="Q77" s="89" t="str">
        <f t="shared" si="95"/>
        <v/>
      </c>
      <c r="R77" s="4" t="str">
        <f t="shared" si="96"/>
        <v/>
      </c>
      <c r="S77" s="4" t="str">
        <f t="shared" si="97"/>
        <v/>
      </c>
      <c r="T77" s="112" t="str">
        <f t="shared" si="98"/>
        <v/>
      </c>
      <c r="U77" s="4" t="str">
        <f>IF(M77="","",IF(B77="NB",U76,IF(T77="",SUM($T$5:$T77)+S77,SUM($T$5:$T77))))</f>
        <v/>
      </c>
      <c r="V77" s="100" t="str">
        <f t="shared" si="60"/>
        <v/>
      </c>
      <c r="W77" s="74" t="e">
        <f t="shared" si="70"/>
        <v>#VALUE!</v>
      </c>
      <c r="X77" s="76" t="str">
        <f t="shared" si="71"/>
        <v/>
      </c>
      <c r="Y77" s="9" t="str">
        <f t="shared" si="65"/>
        <v>T</v>
      </c>
      <c r="Z77" s="4" t="str">
        <f t="shared" si="66"/>
        <v>T</v>
      </c>
      <c r="AA77" s="4" t="str">
        <f t="shared" si="67"/>
        <v>C</v>
      </c>
      <c r="AB77" s="4" t="str">
        <f t="shared" si="106"/>
        <v/>
      </c>
      <c r="AC77" s="4" t="str">
        <f t="shared" si="107"/>
        <v/>
      </c>
      <c r="AD77" s="4" t="str">
        <f t="shared" si="108"/>
        <v/>
      </c>
      <c r="AE77" s="1" t="str">
        <f t="shared" si="72"/>
        <v/>
      </c>
      <c r="AF77" s="1" t="str">
        <f t="shared" si="73"/>
        <v/>
      </c>
      <c r="AG77" s="1" t="str">
        <f t="shared" si="74"/>
        <v/>
      </c>
      <c r="AH77" s="1" t="str">
        <f t="shared" si="75"/>
        <v/>
      </c>
      <c r="AI77" s="1" t="str">
        <f t="shared" si="76"/>
        <v/>
      </c>
      <c r="AJ77" s="1" t="str">
        <f t="shared" si="77"/>
        <v/>
      </c>
      <c r="AK77" s="1">
        <f t="shared" si="99"/>
        <v>0</v>
      </c>
      <c r="AL77" s="1">
        <f t="shared" si="99"/>
        <v>0</v>
      </c>
      <c r="AM77" s="1" t="str">
        <f t="shared" si="64"/>
        <v/>
      </c>
      <c r="AN77" s="1">
        <f t="shared" si="78"/>
        <v>0</v>
      </c>
      <c r="AO77" s="1" t="str">
        <f t="shared" si="109"/>
        <v/>
      </c>
      <c r="AP77" s="1" t="str">
        <f t="shared" si="79"/>
        <v>N</v>
      </c>
      <c r="AQ77" s="1" t="str">
        <f t="shared" si="80"/>
        <v>N</v>
      </c>
      <c r="AR77" s="1" t="str">
        <f t="shared" si="81"/>
        <v>N</v>
      </c>
      <c r="AS77" s="1" t="str">
        <f t="shared" si="82"/>
        <v/>
      </c>
      <c r="AT77" s="15" t="str">
        <f t="shared" si="83"/>
        <v/>
      </c>
      <c r="AU77" s="1" t="str">
        <f t="shared" si="84"/>
        <v/>
      </c>
      <c r="AV77" s="1" t="str">
        <f t="shared" si="85"/>
        <v/>
      </c>
      <c r="AW77" s="1" t="str">
        <f t="shared" si="86"/>
        <v/>
      </c>
      <c r="AX77" s="1" t="str">
        <f t="shared" si="87"/>
        <v/>
      </c>
      <c r="AY77" s="1" t="str">
        <f t="shared" si="88"/>
        <v/>
      </c>
      <c r="AZ77" s="1" t="str">
        <f>IF('Hedging Dashboard'!AH77="P",IF(AZ76="",1,AZ76+1),"")</f>
        <v/>
      </c>
      <c r="BA77" s="1" t="str">
        <f>IF('Hedging Dashboard'!AH77="B",IF(BA76="",1,BA76+1),"")</f>
        <v/>
      </c>
      <c r="BB77" s="1" t="str">
        <f t="shared" si="57"/>
        <v>00000</v>
      </c>
      <c r="BC77" s="1" t="str">
        <f t="shared" si="57"/>
        <v>00000</v>
      </c>
      <c r="BD77" s="1" t="str">
        <f t="shared" si="58"/>
        <v>000000</v>
      </c>
      <c r="BE77" s="1" t="str">
        <f t="shared" si="58"/>
        <v>000000</v>
      </c>
      <c r="BF77" s="1" t="str">
        <f t="shared" si="59"/>
        <v>B</v>
      </c>
      <c r="BG77" s="1" t="str">
        <f t="shared" si="89"/>
        <v/>
      </c>
      <c r="BH77" s="1">
        <f t="shared" si="100"/>
        <v>0</v>
      </c>
      <c r="BI77" s="1" t="str">
        <f t="shared" si="90"/>
        <v/>
      </c>
      <c r="BJ77" s="1">
        <f t="shared" si="101"/>
        <v>0</v>
      </c>
      <c r="BK77" s="1" t="str">
        <f t="shared" si="91"/>
        <v/>
      </c>
      <c r="BL77" s="1">
        <f t="shared" si="102"/>
        <v>0</v>
      </c>
      <c r="BM77" s="1" t="str">
        <f t="shared" si="103"/>
        <v>0</v>
      </c>
      <c r="BN77" s="1" t="str">
        <f t="shared" si="104"/>
        <v>0</v>
      </c>
      <c r="BO77" s="1" t="str">
        <f t="shared" si="105"/>
        <v>0</v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-3</v>
      </c>
    </row>
    <row r="78" spans="1:76" ht="15.75" thickBot="1">
      <c r="A78" s="1">
        <v>69</v>
      </c>
      <c r="B78" s="9" t="str">
        <f t="shared" si="68"/>
        <v/>
      </c>
      <c r="C78" s="93" t="str">
        <f t="shared" si="61"/>
        <v/>
      </c>
      <c r="D78" s="88" t="str">
        <f t="shared" si="92"/>
        <v/>
      </c>
      <c r="E78" s="89" t="str">
        <f t="shared" si="92"/>
        <v/>
      </c>
      <c r="F78" s="8" t="str">
        <f t="shared" si="69"/>
        <v/>
      </c>
      <c r="H78" s="96" t="str">
        <f t="shared" si="62"/>
        <v/>
      </c>
      <c r="I78" s="88" t="str">
        <f t="shared" si="93"/>
        <v/>
      </c>
      <c r="J78" s="89" t="str">
        <f t="shared" si="93"/>
        <v/>
      </c>
      <c r="K78" s="8" t="str">
        <f t="shared" si="94"/>
        <v/>
      </c>
      <c r="L78" s="54"/>
      <c r="M78" s="17" t="str">
        <f>IF('Hedging Dashboard'!AH78="","",'Hedging Dashboard'!AH78)</f>
        <v/>
      </c>
      <c r="O78" s="9" t="str">
        <f t="shared" si="63"/>
        <v/>
      </c>
      <c r="P78" s="88" t="str">
        <f t="shared" si="95"/>
        <v/>
      </c>
      <c r="Q78" s="89" t="str">
        <f t="shared" si="95"/>
        <v/>
      </c>
      <c r="R78" s="4" t="str">
        <f t="shared" si="96"/>
        <v/>
      </c>
      <c r="S78" s="4" t="str">
        <f t="shared" si="97"/>
        <v/>
      </c>
      <c r="T78" s="112" t="str">
        <f t="shared" si="98"/>
        <v/>
      </c>
      <c r="U78" s="4" t="str">
        <f>IF(M78="","",IF(B78="NB",U77,IF(T78="",SUM($T$5:$T78)+S78,SUM($T$5:$T78))))</f>
        <v/>
      </c>
      <c r="V78" s="100" t="str">
        <f t="shared" si="60"/>
        <v/>
      </c>
      <c r="W78" s="74" t="e">
        <f t="shared" si="70"/>
        <v>#VALUE!</v>
      </c>
      <c r="X78" s="76" t="str">
        <f t="shared" si="71"/>
        <v/>
      </c>
      <c r="Y78" s="9" t="str">
        <f t="shared" si="65"/>
        <v>T</v>
      </c>
      <c r="Z78" s="4" t="str">
        <f t="shared" si="66"/>
        <v>T</v>
      </c>
      <c r="AA78" s="4" t="str">
        <f t="shared" si="67"/>
        <v>C</v>
      </c>
      <c r="AB78" s="4" t="str">
        <f t="shared" si="106"/>
        <v/>
      </c>
      <c r="AC78" s="4" t="str">
        <f t="shared" si="107"/>
        <v/>
      </c>
      <c r="AD78" s="4" t="str">
        <f t="shared" si="108"/>
        <v/>
      </c>
      <c r="AE78" s="1" t="str">
        <f t="shared" si="72"/>
        <v/>
      </c>
      <c r="AF78" s="1" t="str">
        <f t="shared" si="73"/>
        <v/>
      </c>
      <c r="AG78" s="1" t="str">
        <f t="shared" si="74"/>
        <v/>
      </c>
      <c r="AH78" s="1" t="str">
        <f t="shared" si="75"/>
        <v/>
      </c>
      <c r="AI78" s="1" t="str">
        <f t="shared" si="76"/>
        <v/>
      </c>
      <c r="AJ78" s="1" t="str">
        <f t="shared" si="77"/>
        <v/>
      </c>
      <c r="AK78" s="1">
        <f t="shared" si="99"/>
        <v>0</v>
      </c>
      <c r="AL78" s="1">
        <f t="shared" si="99"/>
        <v>0</v>
      </c>
      <c r="AM78" s="1" t="str">
        <f t="shared" si="64"/>
        <v/>
      </c>
      <c r="AN78" s="1">
        <f t="shared" si="78"/>
        <v>0</v>
      </c>
      <c r="AO78" s="1" t="str">
        <f t="shared" si="109"/>
        <v/>
      </c>
      <c r="AP78" s="1" t="str">
        <f t="shared" si="79"/>
        <v>N</v>
      </c>
      <c r="AQ78" s="1" t="str">
        <f t="shared" si="80"/>
        <v>N</v>
      </c>
      <c r="AR78" s="1" t="str">
        <f t="shared" si="81"/>
        <v>N</v>
      </c>
      <c r="AS78" s="1" t="str">
        <f t="shared" si="82"/>
        <v/>
      </c>
      <c r="AT78" s="15" t="str">
        <f t="shared" si="83"/>
        <v/>
      </c>
      <c r="AU78" s="1" t="str">
        <f t="shared" si="84"/>
        <v/>
      </c>
      <c r="AV78" s="1" t="str">
        <f t="shared" si="85"/>
        <v/>
      </c>
      <c r="AW78" s="1" t="str">
        <f t="shared" si="86"/>
        <v/>
      </c>
      <c r="AX78" s="1" t="str">
        <f t="shared" si="87"/>
        <v/>
      </c>
      <c r="AY78" s="1" t="str">
        <f t="shared" si="88"/>
        <v/>
      </c>
      <c r="AZ78" s="1" t="str">
        <f>IF('Hedging Dashboard'!AH78="P",IF(AZ77="",1,AZ77+1),"")</f>
        <v/>
      </c>
      <c r="BA78" s="1" t="str">
        <f>IF('Hedging Dashboard'!AH78="B",IF(BA77="",1,BA77+1),"")</f>
        <v/>
      </c>
      <c r="BB78" s="1" t="str">
        <f t="shared" si="57"/>
        <v>00000</v>
      </c>
      <c r="BC78" s="1" t="str">
        <f t="shared" si="57"/>
        <v>00000</v>
      </c>
      <c r="BD78" s="1" t="str">
        <f t="shared" si="58"/>
        <v>000000</v>
      </c>
      <c r="BE78" s="1" t="str">
        <f t="shared" si="58"/>
        <v>000000</v>
      </c>
      <c r="BF78" s="1" t="str">
        <f t="shared" si="59"/>
        <v>B</v>
      </c>
      <c r="BG78" s="1" t="str">
        <f t="shared" si="89"/>
        <v/>
      </c>
      <c r="BH78" s="1">
        <f t="shared" si="100"/>
        <v>0</v>
      </c>
      <c r="BI78" s="1" t="str">
        <f t="shared" si="90"/>
        <v/>
      </c>
      <c r="BJ78" s="1">
        <f t="shared" si="101"/>
        <v>0</v>
      </c>
      <c r="BK78" s="1" t="str">
        <f t="shared" si="91"/>
        <v/>
      </c>
      <c r="BL78" s="1">
        <f t="shared" si="102"/>
        <v>0</v>
      </c>
      <c r="BM78" s="1" t="str">
        <f t="shared" si="103"/>
        <v>0</v>
      </c>
      <c r="BN78" s="1" t="str">
        <f t="shared" si="104"/>
        <v>0</v>
      </c>
      <c r="BO78" s="1" t="str">
        <f t="shared" si="105"/>
        <v>0</v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</row>
    <row r="79" spans="1:76" ht="15.75" thickBot="1">
      <c r="A79" s="1">
        <v>70</v>
      </c>
      <c r="B79" s="77" t="str">
        <f t="shared" si="68"/>
        <v/>
      </c>
      <c r="C79" s="94" t="str">
        <f t="shared" si="61"/>
        <v/>
      </c>
      <c r="D79" s="90" t="str">
        <f t="shared" si="92"/>
        <v/>
      </c>
      <c r="E79" s="91" t="str">
        <f t="shared" si="92"/>
        <v/>
      </c>
      <c r="F79" s="10" t="str">
        <f t="shared" si="69"/>
        <v/>
      </c>
      <c r="H79" s="97" t="str">
        <f t="shared" si="62"/>
        <v/>
      </c>
      <c r="I79" s="90" t="str">
        <f t="shared" si="93"/>
        <v/>
      </c>
      <c r="J79" s="91" t="str">
        <f t="shared" si="93"/>
        <v/>
      </c>
      <c r="K79" s="10" t="str">
        <f t="shared" si="94"/>
        <v/>
      </c>
      <c r="L79" s="54"/>
      <c r="M79" s="18" t="str">
        <f>IF('Hedging Dashboard'!AH79="","",'Hedging Dashboard'!AH79)</f>
        <v/>
      </c>
      <c r="O79" s="77" t="str">
        <f t="shared" si="63"/>
        <v/>
      </c>
      <c r="P79" s="90" t="str">
        <f t="shared" si="95"/>
        <v/>
      </c>
      <c r="Q79" s="91" t="str">
        <f t="shared" si="95"/>
        <v/>
      </c>
      <c r="R79" s="5" t="str">
        <f t="shared" si="96"/>
        <v/>
      </c>
      <c r="S79" s="5" t="str">
        <f t="shared" si="97"/>
        <v/>
      </c>
      <c r="T79" s="113" t="str">
        <f t="shared" si="98"/>
        <v/>
      </c>
      <c r="U79" s="5" t="str">
        <f>IF(M79="","",IF(B79="NB",U78,IF(T79="",SUM($T$5:$T79)+S79,SUM($T$5:$T79))))</f>
        <v/>
      </c>
      <c r="V79" s="101" t="str">
        <f t="shared" si="60"/>
        <v/>
      </c>
      <c r="W79" s="74" t="e">
        <f t="shared" si="70"/>
        <v>#VALUE!</v>
      </c>
      <c r="X79" s="76" t="str">
        <f t="shared" si="71"/>
        <v/>
      </c>
      <c r="Y79" s="9" t="str">
        <f t="shared" si="65"/>
        <v>T</v>
      </c>
      <c r="Z79" s="4" t="str">
        <f t="shared" si="66"/>
        <v>T</v>
      </c>
      <c r="AA79" s="4" t="str">
        <f t="shared" si="67"/>
        <v>C</v>
      </c>
      <c r="AB79" s="4" t="str">
        <f t="shared" si="106"/>
        <v/>
      </c>
      <c r="AC79" s="4" t="str">
        <f t="shared" si="107"/>
        <v/>
      </c>
      <c r="AD79" s="4" t="str">
        <f t="shared" si="108"/>
        <v/>
      </c>
      <c r="AE79" s="1" t="str">
        <f t="shared" si="72"/>
        <v/>
      </c>
      <c r="AF79" s="1" t="str">
        <f t="shared" si="73"/>
        <v/>
      </c>
      <c r="AG79" s="1" t="str">
        <f t="shared" si="74"/>
        <v/>
      </c>
      <c r="AH79" s="1" t="str">
        <f t="shared" si="75"/>
        <v/>
      </c>
      <c r="AI79" s="1" t="str">
        <f t="shared" si="76"/>
        <v/>
      </c>
      <c r="AJ79" s="1" t="str">
        <f t="shared" si="77"/>
        <v/>
      </c>
      <c r="AK79" s="1">
        <f t="shared" si="99"/>
        <v>0</v>
      </c>
      <c r="AL79" s="1">
        <f t="shared" si="99"/>
        <v>0</v>
      </c>
      <c r="AM79" s="1" t="str">
        <f t="shared" si="64"/>
        <v/>
      </c>
      <c r="AN79" s="1">
        <f t="shared" si="78"/>
        <v>0</v>
      </c>
      <c r="AO79" s="1" t="str">
        <f t="shared" si="109"/>
        <v/>
      </c>
      <c r="AP79" s="1" t="str">
        <f t="shared" si="79"/>
        <v>N</v>
      </c>
      <c r="AQ79" s="1" t="str">
        <f t="shared" si="80"/>
        <v>N</v>
      </c>
      <c r="AR79" s="1" t="str">
        <f t="shared" si="81"/>
        <v>N</v>
      </c>
      <c r="AS79" s="1" t="str">
        <f t="shared" si="82"/>
        <v/>
      </c>
      <c r="AT79" s="15" t="str">
        <f t="shared" si="83"/>
        <v/>
      </c>
      <c r="AU79" s="1" t="str">
        <f t="shared" si="84"/>
        <v/>
      </c>
      <c r="AV79" s="1" t="str">
        <f t="shared" si="85"/>
        <v/>
      </c>
      <c r="AW79" s="1" t="str">
        <f t="shared" si="86"/>
        <v/>
      </c>
      <c r="AX79" s="1" t="str">
        <f t="shared" si="87"/>
        <v/>
      </c>
      <c r="AY79" s="1" t="str">
        <f t="shared" si="88"/>
        <v/>
      </c>
      <c r="AZ79" s="1" t="str">
        <f>IF('Hedging Dashboard'!AH79="P",IF(AZ78="",1,AZ78+1),"")</f>
        <v/>
      </c>
      <c r="BA79" s="1" t="str">
        <f>IF('Hedging Dashboard'!AH79="B",IF(BA78="",1,BA78+1),"")</f>
        <v/>
      </c>
      <c r="BB79" s="1" t="str">
        <f t="shared" si="57"/>
        <v>00000</v>
      </c>
      <c r="BC79" s="1" t="str">
        <f t="shared" si="57"/>
        <v>00000</v>
      </c>
      <c r="BD79" s="1" t="str">
        <f t="shared" si="58"/>
        <v>000000</v>
      </c>
      <c r="BE79" s="1" t="str">
        <f t="shared" si="58"/>
        <v>000000</v>
      </c>
      <c r="BF79" s="1" t="str">
        <f t="shared" si="59"/>
        <v>B</v>
      </c>
      <c r="BG79" s="1" t="str">
        <f t="shared" si="89"/>
        <v/>
      </c>
      <c r="BH79" s="1">
        <f t="shared" si="100"/>
        <v>0</v>
      </c>
      <c r="BI79" s="1" t="str">
        <f t="shared" si="90"/>
        <v/>
      </c>
      <c r="BJ79" s="1">
        <f t="shared" si="101"/>
        <v>0</v>
      </c>
      <c r="BK79" s="1" t="str">
        <f t="shared" si="91"/>
        <v/>
      </c>
      <c r="BL79" s="1">
        <f t="shared" si="102"/>
        <v>0</v>
      </c>
      <c r="BM79" s="1" t="str">
        <f t="shared" si="103"/>
        <v>0</v>
      </c>
      <c r="BN79" s="1" t="str">
        <f t="shared" si="104"/>
        <v>0</v>
      </c>
      <c r="BO79" s="1" t="str">
        <f t="shared" si="105"/>
        <v>0</v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</row>
    <row r="80" spans="1:76" ht="15.75" thickBot="1">
      <c r="A80" s="1">
        <v>71</v>
      </c>
      <c r="B80" s="12" t="str">
        <f t="shared" si="68"/>
        <v/>
      </c>
      <c r="C80" s="92" t="str">
        <f t="shared" si="61"/>
        <v/>
      </c>
      <c r="D80" s="13" t="str">
        <f t="shared" si="92"/>
        <v/>
      </c>
      <c r="E80" s="45" t="str">
        <f t="shared" si="92"/>
        <v/>
      </c>
      <c r="F80" s="14" t="str">
        <f t="shared" si="69"/>
        <v/>
      </c>
      <c r="H80" s="95" t="str">
        <f t="shared" si="62"/>
        <v/>
      </c>
      <c r="I80" s="13" t="str">
        <f t="shared" si="93"/>
        <v/>
      </c>
      <c r="J80" s="45" t="str">
        <f t="shared" si="93"/>
        <v/>
      </c>
      <c r="K80" s="14" t="str">
        <f t="shared" si="94"/>
        <v/>
      </c>
      <c r="L80" s="54"/>
      <c r="M80" s="16" t="str">
        <f>IF('Hedging Dashboard'!AH80="","",'Hedging Dashboard'!AH80)</f>
        <v/>
      </c>
      <c r="O80" s="12" t="str">
        <f t="shared" si="63"/>
        <v/>
      </c>
      <c r="P80" s="13" t="str">
        <f t="shared" si="95"/>
        <v/>
      </c>
      <c r="Q80" s="45" t="str">
        <f t="shared" si="95"/>
        <v/>
      </c>
      <c r="R80" s="87" t="str">
        <f t="shared" si="96"/>
        <v/>
      </c>
      <c r="S80" s="87" t="str">
        <f t="shared" si="97"/>
        <v/>
      </c>
      <c r="T80" s="98" t="str">
        <f t="shared" si="98"/>
        <v/>
      </c>
      <c r="U80" s="87" t="str">
        <f>IF(M80="","",IF(B80="NB",U79,IF(T80="",SUM($T$5:$T80)+S80,SUM($T$5:$T80))))</f>
        <v/>
      </c>
      <c r="V80" s="99" t="str">
        <f t="shared" si="60"/>
        <v/>
      </c>
      <c r="W80" s="74" t="e">
        <f t="shared" si="70"/>
        <v>#VALUE!</v>
      </c>
      <c r="X80" s="76" t="str">
        <f t="shared" si="71"/>
        <v/>
      </c>
      <c r="Y80" s="9" t="str">
        <f t="shared" si="65"/>
        <v>T</v>
      </c>
      <c r="Z80" s="4" t="str">
        <f t="shared" si="66"/>
        <v>T</v>
      </c>
      <c r="AA80" s="4" t="str">
        <f t="shared" si="67"/>
        <v>C</v>
      </c>
      <c r="AB80" s="4" t="str">
        <f t="shared" si="106"/>
        <v/>
      </c>
      <c r="AC80" s="4" t="str">
        <f t="shared" si="107"/>
        <v/>
      </c>
      <c r="AD80" s="4" t="str">
        <f t="shared" si="108"/>
        <v/>
      </c>
      <c r="AE80" s="1" t="str">
        <f t="shared" si="72"/>
        <v/>
      </c>
      <c r="AF80" s="1" t="str">
        <f t="shared" si="73"/>
        <v/>
      </c>
      <c r="AG80" s="1" t="str">
        <f t="shared" si="74"/>
        <v/>
      </c>
      <c r="AH80" s="1" t="str">
        <f t="shared" si="75"/>
        <v/>
      </c>
      <c r="AI80" s="1" t="str">
        <f t="shared" si="76"/>
        <v/>
      </c>
      <c r="AJ80" s="1" t="str">
        <f t="shared" si="77"/>
        <v/>
      </c>
      <c r="AK80" s="1">
        <f t="shared" si="99"/>
        <v>0</v>
      </c>
      <c r="AL80" s="1">
        <f t="shared" si="99"/>
        <v>0</v>
      </c>
      <c r="AM80" s="1" t="str">
        <f t="shared" si="64"/>
        <v/>
      </c>
      <c r="AN80" s="1">
        <f t="shared" si="78"/>
        <v>0</v>
      </c>
      <c r="AO80" s="1" t="str">
        <f t="shared" si="109"/>
        <v/>
      </c>
      <c r="AP80" s="1" t="str">
        <f t="shared" si="79"/>
        <v>N</v>
      </c>
      <c r="AQ80" s="1" t="str">
        <f t="shared" si="80"/>
        <v>N</v>
      </c>
      <c r="AR80" s="1" t="str">
        <f t="shared" si="81"/>
        <v>N</v>
      </c>
      <c r="AS80" s="1" t="str">
        <f t="shared" si="82"/>
        <v/>
      </c>
      <c r="AT80" s="15" t="str">
        <f t="shared" si="83"/>
        <v/>
      </c>
      <c r="AU80" s="1" t="str">
        <f t="shared" si="84"/>
        <v/>
      </c>
      <c r="AV80" s="1" t="str">
        <f t="shared" si="85"/>
        <v/>
      </c>
      <c r="AW80" s="1" t="str">
        <f t="shared" si="86"/>
        <v/>
      </c>
      <c r="AX80" s="1" t="str">
        <f t="shared" si="87"/>
        <v/>
      </c>
      <c r="AY80" s="1" t="str">
        <f t="shared" si="88"/>
        <v/>
      </c>
      <c r="AZ80" s="1" t="str">
        <f>IF('Hedging Dashboard'!AH80="P",IF(AZ79="",1,AZ79+1),"")</f>
        <v/>
      </c>
      <c r="BA80" s="1" t="str">
        <f>IF('Hedging Dashboard'!AH80="B",IF(BA79="",1,BA79+1),"")</f>
        <v/>
      </c>
      <c r="BB80" s="1" t="str">
        <f t="shared" si="57"/>
        <v>00000</v>
      </c>
      <c r="BC80" s="1" t="str">
        <f t="shared" si="57"/>
        <v>00000</v>
      </c>
      <c r="BD80" s="1" t="str">
        <f t="shared" si="58"/>
        <v>000000</v>
      </c>
      <c r="BE80" s="1" t="str">
        <f t="shared" si="58"/>
        <v>000000</v>
      </c>
      <c r="BF80" s="1" t="str">
        <f t="shared" si="59"/>
        <v>B</v>
      </c>
      <c r="BG80" s="1" t="str">
        <f t="shared" si="89"/>
        <v/>
      </c>
      <c r="BH80" s="1">
        <f t="shared" si="100"/>
        <v>0</v>
      </c>
      <c r="BI80" s="1" t="str">
        <f t="shared" si="90"/>
        <v/>
      </c>
      <c r="BJ80" s="1">
        <f t="shared" si="101"/>
        <v>0</v>
      </c>
      <c r="BK80" s="1" t="str">
        <f t="shared" si="91"/>
        <v/>
      </c>
      <c r="BL80" s="1">
        <f t="shared" si="102"/>
        <v>0</v>
      </c>
      <c r="BM80" s="1" t="str">
        <f t="shared" si="103"/>
        <v>0</v>
      </c>
      <c r="BN80" s="1" t="str">
        <f t="shared" si="104"/>
        <v>0</v>
      </c>
      <c r="BO80" s="1" t="str">
        <f t="shared" si="105"/>
        <v>0</v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6</v>
      </c>
    </row>
    <row r="81" spans="1:76" ht="15.75" thickBot="1">
      <c r="A81" s="1">
        <v>72</v>
      </c>
      <c r="B81" s="9" t="str">
        <f t="shared" si="68"/>
        <v/>
      </c>
      <c r="C81" s="93" t="str">
        <f t="shared" si="61"/>
        <v/>
      </c>
      <c r="D81" s="88" t="str">
        <f t="shared" si="92"/>
        <v/>
      </c>
      <c r="E81" s="89" t="str">
        <f t="shared" si="92"/>
        <v/>
      </c>
      <c r="F81" s="8" t="str">
        <f t="shared" si="69"/>
        <v/>
      </c>
      <c r="H81" s="96" t="str">
        <f t="shared" si="62"/>
        <v/>
      </c>
      <c r="I81" s="88" t="str">
        <f t="shared" si="93"/>
        <v/>
      </c>
      <c r="J81" s="89" t="str">
        <f t="shared" si="93"/>
        <v/>
      </c>
      <c r="K81" s="8" t="str">
        <f t="shared" si="94"/>
        <v/>
      </c>
      <c r="L81" s="54"/>
      <c r="M81" s="17" t="str">
        <f>IF('Hedging Dashboard'!AH81="","",'Hedging Dashboard'!AH81)</f>
        <v/>
      </c>
      <c r="O81" s="9" t="str">
        <f t="shared" si="63"/>
        <v/>
      </c>
      <c r="P81" s="88" t="str">
        <f t="shared" si="95"/>
        <v/>
      </c>
      <c r="Q81" s="89" t="str">
        <f t="shared" si="95"/>
        <v/>
      </c>
      <c r="R81" s="4" t="str">
        <f t="shared" si="96"/>
        <v/>
      </c>
      <c r="S81" s="4" t="str">
        <f t="shared" si="97"/>
        <v/>
      </c>
      <c r="T81" s="112" t="str">
        <f t="shared" si="98"/>
        <v/>
      </c>
      <c r="U81" s="4" t="str">
        <f>IF(M81="","",IF(B81="NB",U80,IF(T81="",SUM($T$5:$T81)+S81,SUM($T$5:$T81))))</f>
        <v/>
      </c>
      <c r="V81" s="100" t="str">
        <f t="shared" si="60"/>
        <v/>
      </c>
      <c r="W81" s="74" t="e">
        <f t="shared" si="70"/>
        <v>#VALUE!</v>
      </c>
      <c r="X81" s="76" t="str">
        <f t="shared" si="71"/>
        <v/>
      </c>
      <c r="Y81" s="9" t="str">
        <f t="shared" si="65"/>
        <v>T</v>
      </c>
      <c r="Z81" s="4" t="str">
        <f t="shared" si="66"/>
        <v>T</v>
      </c>
      <c r="AA81" s="4" t="str">
        <f t="shared" si="67"/>
        <v>C</v>
      </c>
      <c r="AB81" s="4" t="str">
        <f t="shared" si="106"/>
        <v/>
      </c>
      <c r="AC81" s="4" t="str">
        <f t="shared" si="107"/>
        <v/>
      </c>
      <c r="AD81" s="4" t="str">
        <f t="shared" si="108"/>
        <v/>
      </c>
      <c r="AE81" s="1" t="str">
        <f t="shared" si="72"/>
        <v/>
      </c>
      <c r="AF81" s="1" t="str">
        <f t="shared" si="73"/>
        <v/>
      </c>
      <c r="AG81" s="1" t="str">
        <f t="shared" si="74"/>
        <v/>
      </c>
      <c r="AH81" s="1" t="str">
        <f t="shared" si="75"/>
        <v/>
      </c>
      <c r="AI81" s="1" t="str">
        <f t="shared" si="76"/>
        <v/>
      </c>
      <c r="AJ81" s="1" t="str">
        <f t="shared" si="77"/>
        <v/>
      </c>
      <c r="AK81" s="1">
        <f t="shared" si="99"/>
        <v>0</v>
      </c>
      <c r="AL81" s="1">
        <f t="shared" si="99"/>
        <v>0</v>
      </c>
      <c r="AM81" s="1" t="str">
        <f t="shared" si="64"/>
        <v/>
      </c>
      <c r="AN81" s="1">
        <f t="shared" si="78"/>
        <v>0</v>
      </c>
      <c r="AO81" s="1" t="str">
        <f t="shared" si="109"/>
        <v/>
      </c>
      <c r="AP81" s="1" t="str">
        <f t="shared" si="79"/>
        <v>N</v>
      </c>
      <c r="AQ81" s="1" t="str">
        <f t="shared" si="80"/>
        <v>N</v>
      </c>
      <c r="AR81" s="1" t="str">
        <f t="shared" si="81"/>
        <v>N</v>
      </c>
      <c r="AS81" s="1" t="str">
        <f t="shared" si="82"/>
        <v/>
      </c>
      <c r="AT81" s="15" t="str">
        <f t="shared" si="83"/>
        <v/>
      </c>
      <c r="AU81" s="1" t="str">
        <f t="shared" si="84"/>
        <v/>
      </c>
      <c r="AV81" s="1" t="str">
        <f t="shared" si="85"/>
        <v/>
      </c>
      <c r="AW81" s="1" t="str">
        <f t="shared" si="86"/>
        <v/>
      </c>
      <c r="AX81" s="1" t="str">
        <f t="shared" si="87"/>
        <v/>
      </c>
      <c r="AY81" s="1" t="str">
        <f t="shared" si="88"/>
        <v/>
      </c>
      <c r="AZ81" s="1" t="str">
        <f>IF('Hedging Dashboard'!AH81="P",IF(AZ80="",1,AZ80+1),"")</f>
        <v/>
      </c>
      <c r="BA81" s="1" t="str">
        <f>IF('Hedging Dashboard'!AH81="B",IF(BA80="",1,BA80+1),"")</f>
        <v/>
      </c>
      <c r="BB81" s="1" t="str">
        <f t="shared" si="57"/>
        <v>00000</v>
      </c>
      <c r="BC81" s="1" t="str">
        <f t="shared" si="57"/>
        <v>00000</v>
      </c>
      <c r="BD81" s="1" t="str">
        <f t="shared" si="58"/>
        <v>000000</v>
      </c>
      <c r="BE81" s="1" t="str">
        <f t="shared" si="58"/>
        <v>000000</v>
      </c>
      <c r="BF81" s="1" t="str">
        <f t="shared" si="59"/>
        <v>B</v>
      </c>
      <c r="BG81" s="1" t="str">
        <f t="shared" si="89"/>
        <v/>
      </c>
      <c r="BH81" s="1">
        <f t="shared" si="100"/>
        <v>0</v>
      </c>
      <c r="BI81" s="1" t="str">
        <f t="shared" si="90"/>
        <v/>
      </c>
      <c r="BJ81" s="1">
        <f t="shared" si="101"/>
        <v>0</v>
      </c>
      <c r="BK81" s="1" t="str">
        <f t="shared" si="91"/>
        <v/>
      </c>
      <c r="BL81" s="1">
        <f t="shared" si="102"/>
        <v>0</v>
      </c>
      <c r="BM81" s="1" t="str">
        <f t="shared" si="103"/>
        <v>0</v>
      </c>
      <c r="BN81" s="1" t="str">
        <f t="shared" si="104"/>
        <v>0</v>
      </c>
      <c r="BO81" s="1" t="str">
        <f t="shared" si="105"/>
        <v>0</v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-6</v>
      </c>
    </row>
    <row r="82" spans="1:76" ht="15.75" thickBot="1">
      <c r="A82" s="1">
        <v>73</v>
      </c>
      <c r="B82" s="9" t="str">
        <f t="shared" si="68"/>
        <v/>
      </c>
      <c r="C82" s="93" t="str">
        <f t="shared" si="61"/>
        <v/>
      </c>
      <c r="D82" s="88" t="str">
        <f t="shared" si="92"/>
        <v/>
      </c>
      <c r="E82" s="89" t="str">
        <f t="shared" si="92"/>
        <v/>
      </c>
      <c r="F82" s="8" t="str">
        <f t="shared" si="69"/>
        <v/>
      </c>
      <c r="H82" s="96" t="str">
        <f t="shared" si="62"/>
        <v/>
      </c>
      <c r="I82" s="88" t="str">
        <f t="shared" si="93"/>
        <v/>
      </c>
      <c r="J82" s="89" t="str">
        <f t="shared" si="93"/>
        <v/>
      </c>
      <c r="K82" s="8" t="str">
        <f t="shared" si="94"/>
        <v/>
      </c>
      <c r="L82" s="54"/>
      <c r="M82" s="17" t="str">
        <f>IF('Hedging Dashboard'!AH82="","",'Hedging Dashboard'!AH82)</f>
        <v/>
      </c>
      <c r="O82" s="9" t="str">
        <f t="shared" si="63"/>
        <v/>
      </c>
      <c r="P82" s="88" t="str">
        <f t="shared" si="95"/>
        <v/>
      </c>
      <c r="Q82" s="89" t="str">
        <f t="shared" si="95"/>
        <v/>
      </c>
      <c r="R82" s="4" t="str">
        <f t="shared" si="96"/>
        <v/>
      </c>
      <c r="S82" s="4" t="str">
        <f t="shared" si="97"/>
        <v/>
      </c>
      <c r="T82" s="112" t="str">
        <f t="shared" si="98"/>
        <v/>
      </c>
      <c r="U82" s="4" t="str">
        <f>IF(M82="","",IF(B82="NB",U81,IF(T82="",SUM($T$5:$T82)+S82,SUM($T$5:$T82))))</f>
        <v/>
      </c>
      <c r="V82" s="100" t="str">
        <f t="shared" si="60"/>
        <v/>
      </c>
      <c r="W82" s="74" t="e">
        <f t="shared" si="70"/>
        <v>#VALUE!</v>
      </c>
      <c r="X82" s="76" t="str">
        <f t="shared" si="71"/>
        <v/>
      </c>
      <c r="Y82" s="9" t="str">
        <f t="shared" si="65"/>
        <v>T</v>
      </c>
      <c r="Z82" s="4" t="str">
        <f t="shared" si="66"/>
        <v>T</v>
      </c>
      <c r="AA82" s="4" t="str">
        <f t="shared" si="67"/>
        <v>C</v>
      </c>
      <c r="AB82" s="4" t="str">
        <f t="shared" si="106"/>
        <v/>
      </c>
      <c r="AC82" s="4" t="str">
        <f t="shared" si="107"/>
        <v/>
      </c>
      <c r="AD82" s="4" t="str">
        <f t="shared" si="108"/>
        <v/>
      </c>
      <c r="AE82" s="1" t="str">
        <f t="shared" si="72"/>
        <v/>
      </c>
      <c r="AF82" s="1" t="str">
        <f t="shared" si="73"/>
        <v/>
      </c>
      <c r="AG82" s="1" t="str">
        <f t="shared" si="74"/>
        <v/>
      </c>
      <c r="AH82" s="1" t="str">
        <f t="shared" si="75"/>
        <v/>
      </c>
      <c r="AI82" s="1" t="str">
        <f t="shared" si="76"/>
        <v/>
      </c>
      <c r="AJ82" s="1" t="str">
        <f t="shared" si="77"/>
        <v/>
      </c>
      <c r="AK82" s="1">
        <f t="shared" si="99"/>
        <v>0</v>
      </c>
      <c r="AL82" s="1">
        <f t="shared" si="99"/>
        <v>0</v>
      </c>
      <c r="AM82" s="1" t="str">
        <f t="shared" si="64"/>
        <v/>
      </c>
      <c r="AN82" s="1">
        <f t="shared" si="78"/>
        <v>0</v>
      </c>
      <c r="AO82" s="1" t="str">
        <f t="shared" si="109"/>
        <v/>
      </c>
      <c r="AP82" s="1" t="str">
        <f t="shared" si="79"/>
        <v>N</v>
      </c>
      <c r="AQ82" s="1" t="str">
        <f t="shared" si="80"/>
        <v>N</v>
      </c>
      <c r="AR82" s="1" t="str">
        <f t="shared" si="81"/>
        <v>N</v>
      </c>
      <c r="AS82" s="1" t="str">
        <f t="shared" si="82"/>
        <v/>
      </c>
      <c r="AT82" s="15" t="str">
        <f t="shared" si="83"/>
        <v/>
      </c>
      <c r="AU82" s="1" t="str">
        <f t="shared" si="84"/>
        <v/>
      </c>
      <c r="AV82" s="1" t="str">
        <f t="shared" si="85"/>
        <v/>
      </c>
      <c r="AW82" s="1" t="str">
        <f t="shared" si="86"/>
        <v/>
      </c>
      <c r="AX82" s="1" t="str">
        <f t="shared" si="87"/>
        <v/>
      </c>
      <c r="AY82" s="1" t="str">
        <f t="shared" si="88"/>
        <v/>
      </c>
      <c r="AZ82" s="1" t="str">
        <f>IF('Hedging Dashboard'!AH82="P",IF(AZ81="",1,AZ81+1),"")</f>
        <v/>
      </c>
      <c r="BA82" s="1" t="str">
        <f>IF('Hedging Dashboard'!AH82="B",IF(BA81="",1,BA81+1),"")</f>
        <v/>
      </c>
      <c r="BB82" s="1" t="str">
        <f t="shared" si="57"/>
        <v>00000</v>
      </c>
      <c r="BC82" s="1" t="str">
        <f t="shared" si="57"/>
        <v>00000</v>
      </c>
      <c r="BD82" s="1" t="str">
        <f t="shared" si="58"/>
        <v>000000</v>
      </c>
      <c r="BE82" s="1" t="str">
        <f t="shared" si="58"/>
        <v>000000</v>
      </c>
      <c r="BF82" s="1" t="str">
        <f t="shared" si="59"/>
        <v>B</v>
      </c>
      <c r="BG82" s="1" t="str">
        <f t="shared" si="89"/>
        <v/>
      </c>
      <c r="BH82" s="1">
        <f t="shared" si="100"/>
        <v>0</v>
      </c>
      <c r="BI82" s="1" t="str">
        <f t="shared" si="90"/>
        <v/>
      </c>
      <c r="BJ82" s="1">
        <f t="shared" si="101"/>
        <v>0</v>
      </c>
      <c r="BK82" s="1" t="str">
        <f t="shared" si="91"/>
        <v/>
      </c>
      <c r="BL82" s="1">
        <f t="shared" si="102"/>
        <v>0</v>
      </c>
      <c r="BM82" s="1" t="str">
        <f t="shared" si="103"/>
        <v>0</v>
      </c>
      <c r="BN82" s="1" t="str">
        <f t="shared" si="104"/>
        <v>0</v>
      </c>
      <c r="BO82" s="1" t="str">
        <f t="shared" si="105"/>
        <v>0</v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</row>
    <row r="83" spans="1:76" ht="15.75" thickBot="1">
      <c r="A83" s="1">
        <v>74</v>
      </c>
      <c r="B83" s="9" t="str">
        <f t="shared" si="68"/>
        <v/>
      </c>
      <c r="C83" s="93" t="str">
        <f t="shared" si="61"/>
        <v/>
      </c>
      <c r="D83" s="88" t="str">
        <f t="shared" si="92"/>
        <v/>
      </c>
      <c r="E83" s="89" t="str">
        <f t="shared" si="92"/>
        <v/>
      </c>
      <c r="F83" s="8" t="str">
        <f t="shared" si="69"/>
        <v/>
      </c>
      <c r="H83" s="96" t="str">
        <f t="shared" si="62"/>
        <v/>
      </c>
      <c r="I83" s="88" t="str">
        <f t="shared" si="93"/>
        <v/>
      </c>
      <c r="J83" s="89" t="str">
        <f t="shared" si="93"/>
        <v/>
      </c>
      <c r="K83" s="8" t="str">
        <f t="shared" si="94"/>
        <v/>
      </c>
      <c r="L83" s="54"/>
      <c r="M83" s="17" t="str">
        <f>IF('Hedging Dashboard'!AH83="","",'Hedging Dashboard'!AH83)</f>
        <v/>
      </c>
      <c r="O83" s="9" t="str">
        <f t="shared" si="63"/>
        <v/>
      </c>
      <c r="P83" s="88" t="str">
        <f t="shared" si="95"/>
        <v/>
      </c>
      <c r="Q83" s="89" t="str">
        <f t="shared" si="95"/>
        <v/>
      </c>
      <c r="R83" s="4" t="str">
        <f t="shared" si="96"/>
        <v/>
      </c>
      <c r="S83" s="4" t="str">
        <f t="shared" si="97"/>
        <v/>
      </c>
      <c r="T83" s="112" t="str">
        <f t="shared" si="98"/>
        <v/>
      </c>
      <c r="U83" s="4" t="str">
        <f>IF(M83="","",IF(B83="NB",U82,IF(T83="",SUM($T$5:$T83)+S83,SUM($T$5:$T83))))</f>
        <v/>
      </c>
      <c r="V83" s="100" t="str">
        <f t="shared" si="60"/>
        <v/>
      </c>
      <c r="W83" s="74" t="e">
        <f t="shared" si="70"/>
        <v>#VALUE!</v>
      </c>
      <c r="X83" s="76" t="str">
        <f t="shared" si="71"/>
        <v/>
      </c>
      <c r="Y83" s="9" t="str">
        <f t="shared" si="65"/>
        <v>T</v>
      </c>
      <c r="Z83" s="4" t="str">
        <f t="shared" si="66"/>
        <v>T</v>
      </c>
      <c r="AA83" s="4" t="str">
        <f t="shared" si="67"/>
        <v>C</v>
      </c>
      <c r="AB83" s="4" t="str">
        <f t="shared" si="106"/>
        <v/>
      </c>
      <c r="AC83" s="4" t="str">
        <f t="shared" si="107"/>
        <v/>
      </c>
      <c r="AD83" s="4" t="str">
        <f t="shared" si="108"/>
        <v/>
      </c>
      <c r="AE83" s="1" t="str">
        <f t="shared" si="72"/>
        <v/>
      </c>
      <c r="AF83" s="1" t="str">
        <f t="shared" si="73"/>
        <v/>
      </c>
      <c r="AG83" s="1" t="str">
        <f t="shared" si="74"/>
        <v/>
      </c>
      <c r="AH83" s="1" t="str">
        <f t="shared" si="75"/>
        <v/>
      </c>
      <c r="AI83" s="1" t="str">
        <f t="shared" si="76"/>
        <v/>
      </c>
      <c r="AJ83" s="1" t="str">
        <f t="shared" si="77"/>
        <v/>
      </c>
      <c r="AK83" s="1">
        <f t="shared" si="99"/>
        <v>0</v>
      </c>
      <c r="AL83" s="1">
        <f t="shared" si="99"/>
        <v>0</v>
      </c>
      <c r="AM83" s="1" t="str">
        <f t="shared" si="64"/>
        <v/>
      </c>
      <c r="AN83" s="1">
        <f t="shared" si="78"/>
        <v>0</v>
      </c>
      <c r="AO83" s="1" t="str">
        <f t="shared" si="109"/>
        <v/>
      </c>
      <c r="AP83" s="1" t="str">
        <f t="shared" si="79"/>
        <v>N</v>
      </c>
      <c r="AQ83" s="1" t="str">
        <f t="shared" si="80"/>
        <v>N</v>
      </c>
      <c r="AR83" s="1" t="str">
        <f t="shared" si="81"/>
        <v>N</v>
      </c>
      <c r="AS83" s="1" t="str">
        <f t="shared" si="82"/>
        <v/>
      </c>
      <c r="AT83" s="15" t="str">
        <f t="shared" si="83"/>
        <v/>
      </c>
      <c r="AU83" s="1" t="str">
        <f t="shared" si="84"/>
        <v/>
      </c>
      <c r="AV83" s="1" t="str">
        <f t="shared" si="85"/>
        <v/>
      </c>
      <c r="AW83" s="1" t="str">
        <f t="shared" si="86"/>
        <v/>
      </c>
      <c r="AX83" s="1" t="str">
        <f t="shared" si="87"/>
        <v/>
      </c>
      <c r="AY83" s="1" t="str">
        <f t="shared" si="88"/>
        <v/>
      </c>
      <c r="AZ83" s="1" t="str">
        <f>IF('Hedging Dashboard'!AH83="P",IF(AZ82="",1,AZ82+1),"")</f>
        <v/>
      </c>
      <c r="BA83" s="1" t="str">
        <f>IF('Hedging Dashboard'!AH83="B",IF(BA82="",1,BA82+1),"")</f>
        <v/>
      </c>
      <c r="BB83" s="1" t="str">
        <f t="shared" si="57"/>
        <v>00000</v>
      </c>
      <c r="BC83" s="1" t="str">
        <f t="shared" si="57"/>
        <v>00000</v>
      </c>
      <c r="BD83" s="1" t="str">
        <f t="shared" si="58"/>
        <v>000000</v>
      </c>
      <c r="BE83" s="1" t="str">
        <f t="shared" si="58"/>
        <v>000000</v>
      </c>
      <c r="BF83" s="1" t="str">
        <f t="shared" si="59"/>
        <v>B</v>
      </c>
      <c r="BG83" s="1" t="str">
        <f t="shared" si="89"/>
        <v/>
      </c>
      <c r="BH83" s="1">
        <f t="shared" si="100"/>
        <v>0</v>
      </c>
      <c r="BI83" s="1" t="str">
        <f t="shared" si="90"/>
        <v/>
      </c>
      <c r="BJ83" s="1">
        <f t="shared" si="101"/>
        <v>0</v>
      </c>
      <c r="BK83" s="1" t="str">
        <f t="shared" si="91"/>
        <v/>
      </c>
      <c r="BL83" s="1">
        <f t="shared" si="102"/>
        <v>0</v>
      </c>
      <c r="BM83" s="1" t="str">
        <f t="shared" si="103"/>
        <v>0</v>
      </c>
      <c r="BN83" s="1" t="str">
        <f t="shared" si="104"/>
        <v>0</v>
      </c>
      <c r="BO83" s="1" t="str">
        <f t="shared" si="105"/>
        <v>0</v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</row>
    <row r="84" spans="1:76" ht="15.75" thickBot="1">
      <c r="A84" s="1">
        <v>75</v>
      </c>
      <c r="B84" s="77" t="str">
        <f t="shared" si="68"/>
        <v/>
      </c>
      <c r="C84" s="94" t="str">
        <f t="shared" si="61"/>
        <v/>
      </c>
      <c r="D84" s="90" t="str">
        <f t="shared" si="92"/>
        <v/>
      </c>
      <c r="E84" s="91" t="str">
        <f t="shared" si="92"/>
        <v/>
      </c>
      <c r="F84" s="10" t="str">
        <f t="shared" si="69"/>
        <v/>
      </c>
      <c r="H84" s="97" t="str">
        <f t="shared" si="62"/>
        <v/>
      </c>
      <c r="I84" s="90" t="str">
        <f t="shared" si="93"/>
        <v/>
      </c>
      <c r="J84" s="91" t="str">
        <f t="shared" si="93"/>
        <v/>
      </c>
      <c r="K84" s="10" t="str">
        <f t="shared" si="94"/>
        <v/>
      </c>
      <c r="L84" s="54"/>
      <c r="M84" s="18" t="str">
        <f>IF('Hedging Dashboard'!AH84="","",'Hedging Dashboard'!AH84)</f>
        <v/>
      </c>
      <c r="O84" s="77" t="str">
        <f t="shared" si="63"/>
        <v/>
      </c>
      <c r="P84" s="90" t="str">
        <f t="shared" si="95"/>
        <v/>
      </c>
      <c r="Q84" s="91" t="str">
        <f t="shared" si="95"/>
        <v/>
      </c>
      <c r="R84" s="5" t="str">
        <f t="shared" si="96"/>
        <v/>
      </c>
      <c r="S84" s="5" t="str">
        <f t="shared" si="97"/>
        <v/>
      </c>
      <c r="T84" s="113" t="str">
        <f t="shared" si="98"/>
        <v/>
      </c>
      <c r="U84" s="5" t="str">
        <f>IF(M84="","",IF(B84="NB",U83,IF(T84="",SUM($T$5:$T84)+S84,SUM($T$5:$T84))))</f>
        <v/>
      </c>
      <c r="V84" s="101" t="str">
        <f t="shared" si="60"/>
        <v/>
      </c>
      <c r="W84" s="74" t="e">
        <f t="shared" si="70"/>
        <v>#VALUE!</v>
      </c>
      <c r="X84" s="76" t="str">
        <f t="shared" si="71"/>
        <v/>
      </c>
      <c r="Y84" s="9" t="str">
        <f t="shared" si="65"/>
        <v>T</v>
      </c>
      <c r="Z84" s="4" t="str">
        <f t="shared" si="66"/>
        <v>T</v>
      </c>
      <c r="AA84" s="4" t="str">
        <f t="shared" si="67"/>
        <v>C</v>
      </c>
      <c r="AB84" s="4" t="str">
        <f t="shared" si="106"/>
        <v/>
      </c>
      <c r="AC84" s="4" t="str">
        <f t="shared" si="107"/>
        <v/>
      </c>
      <c r="AD84" s="4" t="str">
        <f t="shared" si="108"/>
        <v/>
      </c>
      <c r="AE84" s="1" t="str">
        <f t="shared" si="72"/>
        <v/>
      </c>
      <c r="AF84" s="1" t="str">
        <f t="shared" si="73"/>
        <v/>
      </c>
      <c r="AG84" s="1" t="str">
        <f t="shared" si="74"/>
        <v/>
      </c>
      <c r="AH84" s="1" t="str">
        <f t="shared" si="75"/>
        <v/>
      </c>
      <c r="AI84" s="1" t="str">
        <f t="shared" si="76"/>
        <v/>
      </c>
      <c r="AJ84" s="1" t="str">
        <f t="shared" si="77"/>
        <v/>
      </c>
      <c r="AK84" s="1">
        <f t="shared" si="99"/>
        <v>0</v>
      </c>
      <c r="AL84" s="1">
        <f t="shared" si="99"/>
        <v>0</v>
      </c>
      <c r="AM84" s="1" t="str">
        <f t="shared" si="64"/>
        <v/>
      </c>
      <c r="AN84" s="1">
        <f t="shared" si="78"/>
        <v>0</v>
      </c>
      <c r="AO84" s="1" t="str">
        <f t="shared" si="109"/>
        <v/>
      </c>
      <c r="AP84" s="1" t="str">
        <f t="shared" si="79"/>
        <v>N</v>
      </c>
      <c r="AQ84" s="1" t="str">
        <f t="shared" si="80"/>
        <v>N</v>
      </c>
      <c r="AR84" s="1" t="str">
        <f t="shared" si="81"/>
        <v>N</v>
      </c>
      <c r="AS84" s="1" t="str">
        <f t="shared" si="82"/>
        <v/>
      </c>
      <c r="AT84" s="15" t="str">
        <f t="shared" si="83"/>
        <v/>
      </c>
      <c r="AU84" s="1" t="str">
        <f t="shared" si="84"/>
        <v/>
      </c>
      <c r="AV84" s="1" t="str">
        <f t="shared" si="85"/>
        <v/>
      </c>
      <c r="AW84" s="1" t="str">
        <f t="shared" si="86"/>
        <v/>
      </c>
      <c r="AX84" s="1" t="str">
        <f t="shared" si="87"/>
        <v/>
      </c>
      <c r="AY84" s="1" t="str">
        <f t="shared" si="88"/>
        <v/>
      </c>
      <c r="AZ84" s="1" t="str">
        <f>IF('Hedging Dashboard'!AH84="P",IF(AZ83="",1,AZ83+1),"")</f>
        <v/>
      </c>
      <c r="BA84" s="1" t="str">
        <f>IF('Hedging Dashboard'!AH84="B",IF(BA83="",1,BA83+1),"")</f>
        <v/>
      </c>
      <c r="BB84" s="1" t="str">
        <f t="shared" si="57"/>
        <v>00000</v>
      </c>
      <c r="BC84" s="1" t="str">
        <f t="shared" si="57"/>
        <v>00000</v>
      </c>
      <c r="BD84" s="1" t="str">
        <f t="shared" si="58"/>
        <v>000000</v>
      </c>
      <c r="BE84" s="1" t="str">
        <f t="shared" si="58"/>
        <v>000000</v>
      </c>
      <c r="BF84" s="1" t="str">
        <f t="shared" si="59"/>
        <v>B</v>
      </c>
      <c r="BG84" s="1" t="str">
        <f t="shared" si="89"/>
        <v/>
      </c>
      <c r="BH84" s="1">
        <f t="shared" si="100"/>
        <v>0</v>
      </c>
      <c r="BI84" s="1" t="str">
        <f t="shared" si="90"/>
        <v/>
      </c>
      <c r="BJ84" s="1">
        <f t="shared" si="101"/>
        <v>0</v>
      </c>
      <c r="BK84" s="1" t="str">
        <f t="shared" si="91"/>
        <v/>
      </c>
      <c r="BL84" s="1">
        <f t="shared" si="102"/>
        <v>0</v>
      </c>
      <c r="BM84" s="1" t="str">
        <f t="shared" si="103"/>
        <v>0</v>
      </c>
      <c r="BN84" s="1" t="str">
        <f t="shared" si="104"/>
        <v>0</v>
      </c>
      <c r="BO84" s="1" t="str">
        <f t="shared" si="105"/>
        <v>0</v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3</v>
      </c>
    </row>
    <row r="85" spans="1:76" ht="15.75" thickBot="1">
      <c r="A85" s="1">
        <v>76</v>
      </c>
      <c r="B85" s="12" t="str">
        <f t="shared" si="68"/>
        <v/>
      </c>
      <c r="C85" s="92" t="str">
        <f t="shared" si="61"/>
        <v/>
      </c>
      <c r="D85" s="13" t="str">
        <f t="shared" si="92"/>
        <v/>
      </c>
      <c r="E85" s="45" t="str">
        <f t="shared" si="92"/>
        <v/>
      </c>
      <c r="F85" s="14" t="str">
        <f t="shared" si="69"/>
        <v/>
      </c>
      <c r="H85" s="95" t="str">
        <f t="shared" si="62"/>
        <v/>
      </c>
      <c r="I85" s="13" t="str">
        <f t="shared" si="93"/>
        <v/>
      </c>
      <c r="J85" s="45" t="str">
        <f t="shared" si="93"/>
        <v/>
      </c>
      <c r="K85" s="14" t="str">
        <f t="shared" si="94"/>
        <v/>
      </c>
      <c r="L85" s="54"/>
      <c r="M85" s="16" t="str">
        <f>IF('Hedging Dashboard'!AH85="","",'Hedging Dashboard'!AH85)</f>
        <v/>
      </c>
      <c r="O85" s="12" t="str">
        <f t="shared" si="63"/>
        <v/>
      </c>
      <c r="P85" s="13" t="str">
        <f t="shared" si="95"/>
        <v/>
      </c>
      <c r="Q85" s="45" t="str">
        <f t="shared" si="95"/>
        <v/>
      </c>
      <c r="R85" s="87" t="str">
        <f t="shared" si="96"/>
        <v/>
      </c>
      <c r="S85" s="87" t="str">
        <f t="shared" si="97"/>
        <v/>
      </c>
      <c r="T85" s="98" t="str">
        <f t="shared" si="98"/>
        <v/>
      </c>
      <c r="U85" s="87" t="str">
        <f>IF(M85="","",IF(B85="NB",U84,IF(T85="",SUM($T$5:$T85)+S85,SUM($T$5:$T85))))</f>
        <v/>
      </c>
      <c r="V85" s="99" t="str">
        <f t="shared" si="60"/>
        <v/>
      </c>
      <c r="W85" s="74" t="e">
        <f t="shared" si="70"/>
        <v>#VALUE!</v>
      </c>
      <c r="X85" s="76" t="str">
        <f t="shared" si="71"/>
        <v/>
      </c>
      <c r="Y85" s="9" t="str">
        <f t="shared" si="65"/>
        <v>T</v>
      </c>
      <c r="Z85" s="4" t="str">
        <f t="shared" si="66"/>
        <v>T</v>
      </c>
      <c r="AA85" s="4" t="str">
        <f t="shared" si="67"/>
        <v>C</v>
      </c>
      <c r="AB85" s="4" t="str">
        <f t="shared" si="106"/>
        <v/>
      </c>
      <c r="AC85" s="4" t="str">
        <f t="shared" si="107"/>
        <v/>
      </c>
      <c r="AD85" s="4" t="str">
        <f t="shared" si="108"/>
        <v/>
      </c>
      <c r="AE85" s="1" t="str">
        <f t="shared" si="72"/>
        <v/>
      </c>
      <c r="AF85" s="1" t="str">
        <f t="shared" si="73"/>
        <v/>
      </c>
      <c r="AG85" s="1" t="str">
        <f t="shared" si="74"/>
        <v/>
      </c>
      <c r="AH85" s="1" t="str">
        <f t="shared" si="75"/>
        <v/>
      </c>
      <c r="AI85" s="1" t="str">
        <f t="shared" si="76"/>
        <v/>
      </c>
      <c r="AJ85" s="1" t="str">
        <f t="shared" si="77"/>
        <v/>
      </c>
      <c r="AK85" s="1">
        <f t="shared" si="99"/>
        <v>0</v>
      </c>
      <c r="AL85" s="1">
        <f t="shared" si="99"/>
        <v>0</v>
      </c>
      <c r="AM85" s="1" t="str">
        <f t="shared" si="64"/>
        <v/>
      </c>
      <c r="AN85" s="1">
        <f t="shared" si="78"/>
        <v>0</v>
      </c>
      <c r="AO85" s="1" t="str">
        <f t="shared" si="109"/>
        <v/>
      </c>
      <c r="AP85" s="1" t="str">
        <f t="shared" si="79"/>
        <v>N</v>
      </c>
      <c r="AQ85" s="1" t="str">
        <f t="shared" si="80"/>
        <v>N</v>
      </c>
      <c r="AR85" s="1" t="str">
        <f t="shared" si="81"/>
        <v>N</v>
      </c>
      <c r="AS85" s="1" t="str">
        <f t="shared" si="82"/>
        <v/>
      </c>
      <c r="AT85" s="15" t="str">
        <f t="shared" si="83"/>
        <v/>
      </c>
      <c r="AU85" s="1" t="str">
        <f t="shared" si="84"/>
        <v/>
      </c>
      <c r="AV85" s="1" t="str">
        <f t="shared" si="85"/>
        <v/>
      </c>
      <c r="AW85" s="1" t="str">
        <f t="shared" si="86"/>
        <v/>
      </c>
      <c r="AX85" s="1" t="str">
        <f t="shared" si="87"/>
        <v/>
      </c>
      <c r="AY85" s="1" t="str">
        <f t="shared" si="88"/>
        <v/>
      </c>
      <c r="AZ85" s="1" t="str">
        <f>IF('Hedging Dashboard'!AH85="P",IF(AZ84="",1,AZ84+1),"")</f>
        <v/>
      </c>
      <c r="BA85" s="1" t="str">
        <f>IF('Hedging Dashboard'!AH85="B",IF(BA84="",1,BA84+1),"")</f>
        <v/>
      </c>
      <c r="BB85" s="1" t="str">
        <f t="shared" si="57"/>
        <v>00000</v>
      </c>
      <c r="BC85" s="1" t="str">
        <f t="shared" si="57"/>
        <v>00000</v>
      </c>
      <c r="BD85" s="1" t="str">
        <f t="shared" si="58"/>
        <v>000000</v>
      </c>
      <c r="BE85" s="1" t="str">
        <f t="shared" si="58"/>
        <v>000000</v>
      </c>
      <c r="BF85" s="1" t="str">
        <f t="shared" si="59"/>
        <v>B</v>
      </c>
      <c r="BG85" s="1" t="str">
        <f t="shared" si="89"/>
        <v/>
      </c>
      <c r="BH85" s="1">
        <f t="shared" si="100"/>
        <v>0</v>
      </c>
      <c r="BI85" s="1" t="str">
        <f t="shared" si="90"/>
        <v/>
      </c>
      <c r="BJ85" s="1">
        <f t="shared" si="101"/>
        <v>0</v>
      </c>
      <c r="BK85" s="1" t="str">
        <f t="shared" si="91"/>
        <v/>
      </c>
      <c r="BL85" s="1">
        <f t="shared" si="102"/>
        <v>0</v>
      </c>
      <c r="BM85" s="1" t="str">
        <f t="shared" si="103"/>
        <v>0</v>
      </c>
      <c r="BN85" s="1" t="str">
        <f t="shared" si="104"/>
        <v>0</v>
      </c>
      <c r="BO85" s="1" t="str">
        <f t="shared" si="105"/>
        <v>0</v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-3</v>
      </c>
    </row>
    <row r="86" spans="1:76" ht="15.75" thickBot="1">
      <c r="A86" s="1">
        <v>77</v>
      </c>
      <c r="B86" s="9" t="str">
        <f t="shared" si="68"/>
        <v/>
      </c>
      <c r="C86" s="93" t="str">
        <f t="shared" si="61"/>
        <v/>
      </c>
      <c r="D86" s="88" t="str">
        <f t="shared" si="92"/>
        <v/>
      </c>
      <c r="E86" s="89" t="str">
        <f t="shared" si="92"/>
        <v/>
      </c>
      <c r="F86" s="8" t="str">
        <f t="shared" si="69"/>
        <v/>
      </c>
      <c r="H86" s="96" t="str">
        <f t="shared" si="62"/>
        <v/>
      </c>
      <c r="I86" s="88" t="str">
        <f t="shared" si="93"/>
        <v/>
      </c>
      <c r="J86" s="89" t="str">
        <f t="shared" si="93"/>
        <v/>
      </c>
      <c r="K86" s="8" t="str">
        <f t="shared" si="94"/>
        <v/>
      </c>
      <c r="L86" s="54"/>
      <c r="M86" s="17" t="str">
        <f>IF('Hedging Dashboard'!AH86="","",'Hedging Dashboard'!AH86)</f>
        <v/>
      </c>
      <c r="O86" s="9" t="str">
        <f t="shared" si="63"/>
        <v/>
      </c>
      <c r="P86" s="88" t="str">
        <f t="shared" si="95"/>
        <v/>
      </c>
      <c r="Q86" s="89" t="str">
        <f t="shared" si="95"/>
        <v/>
      </c>
      <c r="R86" s="4" t="str">
        <f t="shared" si="96"/>
        <v/>
      </c>
      <c r="S86" s="4" t="str">
        <f t="shared" si="97"/>
        <v/>
      </c>
      <c r="T86" s="112" t="str">
        <f t="shared" si="98"/>
        <v/>
      </c>
      <c r="U86" s="4" t="str">
        <f>IF(M86="","",IF(B86="NB",U85,IF(T86="",SUM($T$5:$T86)+S86,SUM($T$5:$T86))))</f>
        <v/>
      </c>
      <c r="V86" s="100" t="str">
        <f t="shared" si="60"/>
        <v/>
      </c>
      <c r="W86" s="74" t="e">
        <f t="shared" si="70"/>
        <v>#VALUE!</v>
      </c>
      <c r="X86" s="76" t="str">
        <f t="shared" si="71"/>
        <v/>
      </c>
      <c r="Y86" s="9" t="str">
        <f t="shared" si="65"/>
        <v>T</v>
      </c>
      <c r="Z86" s="4" t="str">
        <f t="shared" si="66"/>
        <v>T</v>
      </c>
      <c r="AA86" s="4" t="str">
        <f t="shared" si="67"/>
        <v>C</v>
      </c>
      <c r="AB86" s="4" t="str">
        <f t="shared" si="106"/>
        <v/>
      </c>
      <c r="AC86" s="4" t="str">
        <f t="shared" si="107"/>
        <v/>
      </c>
      <c r="AD86" s="4" t="str">
        <f t="shared" si="108"/>
        <v/>
      </c>
      <c r="AE86" s="1" t="str">
        <f t="shared" si="72"/>
        <v/>
      </c>
      <c r="AF86" s="1" t="str">
        <f t="shared" si="73"/>
        <v/>
      </c>
      <c r="AG86" s="1" t="str">
        <f t="shared" si="74"/>
        <v/>
      </c>
      <c r="AH86" s="1" t="str">
        <f t="shared" si="75"/>
        <v/>
      </c>
      <c r="AI86" s="1" t="str">
        <f t="shared" si="76"/>
        <v/>
      </c>
      <c r="AJ86" s="1" t="str">
        <f t="shared" si="77"/>
        <v/>
      </c>
      <c r="AK86" s="1">
        <f t="shared" si="99"/>
        <v>0</v>
      </c>
      <c r="AL86" s="1">
        <f t="shared" si="99"/>
        <v>0</v>
      </c>
      <c r="AM86" s="1" t="str">
        <f t="shared" si="64"/>
        <v/>
      </c>
      <c r="AN86" s="1">
        <f t="shared" si="78"/>
        <v>0</v>
      </c>
      <c r="AO86" s="1" t="str">
        <f t="shared" si="109"/>
        <v/>
      </c>
      <c r="AP86" s="1" t="str">
        <f t="shared" si="79"/>
        <v>N</v>
      </c>
      <c r="AQ86" s="1" t="str">
        <f t="shared" si="80"/>
        <v>N</v>
      </c>
      <c r="AR86" s="1" t="str">
        <f t="shared" si="81"/>
        <v>N</v>
      </c>
      <c r="AS86" s="1" t="str">
        <f t="shared" si="82"/>
        <v/>
      </c>
      <c r="AT86" s="15" t="str">
        <f t="shared" si="83"/>
        <v/>
      </c>
      <c r="AU86" s="1" t="str">
        <f t="shared" si="84"/>
        <v/>
      </c>
      <c r="AV86" s="1" t="str">
        <f t="shared" si="85"/>
        <v/>
      </c>
      <c r="AW86" s="1" t="str">
        <f t="shared" si="86"/>
        <v/>
      </c>
      <c r="AX86" s="1" t="str">
        <f t="shared" si="87"/>
        <v/>
      </c>
      <c r="AY86" s="1" t="str">
        <f t="shared" si="88"/>
        <v/>
      </c>
      <c r="AZ86" s="1" t="str">
        <f>IF('Hedging Dashboard'!AH86="P",IF(AZ85="",1,AZ85+1),"")</f>
        <v/>
      </c>
      <c r="BA86" s="1" t="str">
        <f>IF('Hedging Dashboard'!AH86="B",IF(BA85="",1,BA85+1),"")</f>
        <v/>
      </c>
      <c r="BB86" s="1" t="str">
        <f t="shared" si="57"/>
        <v>00000</v>
      </c>
      <c r="BC86" s="1" t="str">
        <f t="shared" si="57"/>
        <v>00000</v>
      </c>
      <c r="BD86" s="1" t="str">
        <f t="shared" si="58"/>
        <v>000000</v>
      </c>
      <c r="BE86" s="1" t="str">
        <f t="shared" si="58"/>
        <v>000000</v>
      </c>
      <c r="BF86" s="1" t="str">
        <f t="shared" si="59"/>
        <v>B</v>
      </c>
      <c r="BG86" s="1" t="str">
        <f t="shared" si="89"/>
        <v/>
      </c>
      <c r="BH86" s="1">
        <f t="shared" si="100"/>
        <v>0</v>
      </c>
      <c r="BI86" s="1" t="str">
        <f t="shared" si="90"/>
        <v/>
      </c>
      <c r="BJ86" s="1">
        <f t="shared" si="101"/>
        <v>0</v>
      </c>
      <c r="BK86" s="1" t="str">
        <f t="shared" si="91"/>
        <v/>
      </c>
      <c r="BL86" s="1">
        <f t="shared" si="102"/>
        <v>0</v>
      </c>
      <c r="BM86" s="1" t="str">
        <f t="shared" si="103"/>
        <v>0</v>
      </c>
      <c r="BN86" s="1" t="str">
        <f t="shared" si="104"/>
        <v>0</v>
      </c>
      <c r="BO86" s="1" t="str">
        <f t="shared" si="105"/>
        <v>0</v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</row>
    <row r="87" spans="1:76" ht="15.75" thickBot="1">
      <c r="A87" s="1">
        <v>78</v>
      </c>
      <c r="B87" s="9" t="str">
        <f t="shared" si="68"/>
        <v/>
      </c>
      <c r="C87" s="93" t="str">
        <f t="shared" si="61"/>
        <v/>
      </c>
      <c r="D87" s="88" t="str">
        <f t="shared" si="92"/>
        <v/>
      </c>
      <c r="E87" s="89" t="str">
        <f t="shared" si="92"/>
        <v/>
      </c>
      <c r="F87" s="8" t="str">
        <f t="shared" si="69"/>
        <v/>
      </c>
      <c r="H87" s="96" t="str">
        <f t="shared" si="62"/>
        <v/>
      </c>
      <c r="I87" s="88" t="str">
        <f t="shared" si="93"/>
        <v/>
      </c>
      <c r="J87" s="89" t="str">
        <f t="shared" si="93"/>
        <v/>
      </c>
      <c r="K87" s="8" t="str">
        <f t="shared" si="94"/>
        <v/>
      </c>
      <c r="L87" s="54"/>
      <c r="M87" s="17" t="str">
        <f>IF('Hedging Dashboard'!AH87="","",'Hedging Dashboard'!AH87)</f>
        <v/>
      </c>
      <c r="O87" s="9" t="str">
        <f t="shared" si="63"/>
        <v/>
      </c>
      <c r="P87" s="88" t="str">
        <f t="shared" si="95"/>
        <v/>
      </c>
      <c r="Q87" s="89" t="str">
        <f t="shared" si="95"/>
        <v/>
      </c>
      <c r="R87" s="4" t="str">
        <f t="shared" si="96"/>
        <v/>
      </c>
      <c r="S87" s="4" t="str">
        <f t="shared" si="97"/>
        <v/>
      </c>
      <c r="T87" s="112" t="str">
        <f t="shared" si="98"/>
        <v/>
      </c>
      <c r="U87" s="4" t="str">
        <f>IF(M87="","",IF(B87="NB",U86,IF(T87="",SUM($T$5:$T87)+S87,SUM($T$5:$T87))))</f>
        <v/>
      </c>
      <c r="V87" s="100" t="str">
        <f t="shared" si="60"/>
        <v/>
      </c>
      <c r="W87" s="74" t="e">
        <f t="shared" si="70"/>
        <v>#VALUE!</v>
      </c>
      <c r="X87" s="76" t="str">
        <f t="shared" si="71"/>
        <v/>
      </c>
      <c r="Y87" s="9" t="str">
        <f t="shared" si="65"/>
        <v>T</v>
      </c>
      <c r="Z87" s="4" t="str">
        <f t="shared" si="66"/>
        <v>T</v>
      </c>
      <c r="AA87" s="4" t="str">
        <f t="shared" si="67"/>
        <v>C</v>
      </c>
      <c r="AB87" s="4" t="str">
        <f t="shared" si="106"/>
        <v/>
      </c>
      <c r="AC87" s="4" t="str">
        <f t="shared" si="107"/>
        <v/>
      </c>
      <c r="AD87" s="4" t="str">
        <f t="shared" si="108"/>
        <v/>
      </c>
      <c r="AE87" s="1" t="str">
        <f t="shared" si="72"/>
        <v/>
      </c>
      <c r="AF87" s="1" t="str">
        <f t="shared" si="73"/>
        <v/>
      </c>
      <c r="AG87" s="1" t="str">
        <f t="shared" si="74"/>
        <v/>
      </c>
      <c r="AH87" s="1" t="str">
        <f t="shared" si="75"/>
        <v/>
      </c>
      <c r="AI87" s="1" t="str">
        <f t="shared" si="76"/>
        <v/>
      </c>
      <c r="AJ87" s="1" t="str">
        <f t="shared" si="77"/>
        <v/>
      </c>
      <c r="AK87" s="1">
        <f t="shared" si="99"/>
        <v>0</v>
      </c>
      <c r="AL87" s="1">
        <f t="shared" si="99"/>
        <v>0</v>
      </c>
      <c r="AM87" s="1" t="str">
        <f t="shared" si="64"/>
        <v/>
      </c>
      <c r="AN87" s="1">
        <f t="shared" si="78"/>
        <v>0</v>
      </c>
      <c r="AO87" s="1" t="str">
        <f t="shared" si="109"/>
        <v/>
      </c>
      <c r="AP87" s="1" t="str">
        <f t="shared" si="79"/>
        <v>N</v>
      </c>
      <c r="AQ87" s="1" t="str">
        <f t="shared" si="80"/>
        <v>N</v>
      </c>
      <c r="AR87" s="1" t="str">
        <f t="shared" si="81"/>
        <v>N</v>
      </c>
      <c r="AS87" s="1" t="str">
        <f t="shared" si="82"/>
        <v/>
      </c>
      <c r="AT87" s="15" t="str">
        <f t="shared" si="83"/>
        <v/>
      </c>
      <c r="AU87" s="1" t="str">
        <f t="shared" si="84"/>
        <v/>
      </c>
      <c r="AV87" s="1" t="str">
        <f t="shared" si="85"/>
        <v/>
      </c>
      <c r="AW87" s="1" t="str">
        <f t="shared" si="86"/>
        <v/>
      </c>
      <c r="AX87" s="1" t="str">
        <f t="shared" si="87"/>
        <v/>
      </c>
      <c r="AY87" s="1" t="str">
        <f t="shared" si="88"/>
        <v/>
      </c>
      <c r="AZ87" s="1" t="str">
        <f>IF('Hedging Dashboard'!AH87="P",IF(AZ86="",1,AZ86+1),"")</f>
        <v/>
      </c>
      <c r="BA87" s="1" t="str">
        <f>IF('Hedging Dashboard'!AH87="B",IF(BA86="",1,BA86+1),"")</f>
        <v/>
      </c>
      <c r="BB87" s="1" t="str">
        <f t="shared" si="57"/>
        <v>00000</v>
      </c>
      <c r="BC87" s="1" t="str">
        <f t="shared" si="57"/>
        <v>00000</v>
      </c>
      <c r="BD87" s="1" t="str">
        <f t="shared" si="58"/>
        <v>000000</v>
      </c>
      <c r="BE87" s="1" t="str">
        <f t="shared" si="58"/>
        <v>000000</v>
      </c>
      <c r="BF87" s="1" t="str">
        <f t="shared" si="59"/>
        <v>B</v>
      </c>
      <c r="BG87" s="1" t="str">
        <f t="shared" si="89"/>
        <v/>
      </c>
      <c r="BH87" s="1">
        <f t="shared" si="100"/>
        <v>0</v>
      </c>
      <c r="BI87" s="1" t="str">
        <f t="shared" si="90"/>
        <v/>
      </c>
      <c r="BJ87" s="1">
        <f t="shared" si="101"/>
        <v>0</v>
      </c>
      <c r="BK87" s="1" t="str">
        <f t="shared" si="91"/>
        <v/>
      </c>
      <c r="BL87" s="1">
        <f t="shared" si="102"/>
        <v>0</v>
      </c>
      <c r="BM87" s="1" t="str">
        <f t="shared" si="103"/>
        <v>0</v>
      </c>
      <c r="BN87" s="1" t="str">
        <f t="shared" si="104"/>
        <v>0</v>
      </c>
      <c r="BO87" s="1" t="str">
        <f t="shared" si="105"/>
        <v>0</v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</row>
    <row r="88" spans="1:76" ht="15.75" thickBot="1">
      <c r="A88" s="1">
        <v>79</v>
      </c>
      <c r="B88" s="9" t="str">
        <f t="shared" si="68"/>
        <v/>
      </c>
      <c r="C88" s="93" t="str">
        <f t="shared" si="61"/>
        <v/>
      </c>
      <c r="D88" s="88" t="str">
        <f t="shared" si="92"/>
        <v/>
      </c>
      <c r="E88" s="89" t="str">
        <f t="shared" si="92"/>
        <v/>
      </c>
      <c r="F88" s="8" t="str">
        <f t="shared" si="69"/>
        <v/>
      </c>
      <c r="H88" s="96" t="str">
        <f t="shared" si="62"/>
        <v/>
      </c>
      <c r="I88" s="88" t="str">
        <f t="shared" si="93"/>
        <v/>
      </c>
      <c r="J88" s="89" t="str">
        <f t="shared" si="93"/>
        <v/>
      </c>
      <c r="K88" s="8" t="str">
        <f t="shared" si="94"/>
        <v/>
      </c>
      <c r="L88" s="54"/>
      <c r="M88" s="17" t="str">
        <f>IF('Hedging Dashboard'!AH88="","",'Hedging Dashboard'!AH88)</f>
        <v/>
      </c>
      <c r="O88" s="9" t="str">
        <f t="shared" si="63"/>
        <v/>
      </c>
      <c r="P88" s="88" t="str">
        <f t="shared" si="95"/>
        <v/>
      </c>
      <c r="Q88" s="89" t="str">
        <f t="shared" si="95"/>
        <v/>
      </c>
      <c r="R88" s="4" t="str">
        <f t="shared" si="96"/>
        <v/>
      </c>
      <c r="S88" s="4" t="str">
        <f t="shared" si="97"/>
        <v/>
      </c>
      <c r="T88" s="112" t="str">
        <f t="shared" si="98"/>
        <v/>
      </c>
      <c r="U88" s="4" t="str">
        <f>IF(M88="","",IF(B88="NB",U87,IF(T88="",SUM($T$5:$T88)+S88,SUM($T$5:$T88))))</f>
        <v/>
      </c>
      <c r="V88" s="100" t="str">
        <f t="shared" si="60"/>
        <v/>
      </c>
      <c r="W88" s="74" t="e">
        <f t="shared" si="70"/>
        <v>#VALUE!</v>
      </c>
      <c r="X88" s="76" t="str">
        <f t="shared" si="71"/>
        <v/>
      </c>
      <c r="Y88" s="9" t="str">
        <f t="shared" si="65"/>
        <v>T</v>
      </c>
      <c r="Z88" s="4" t="str">
        <f t="shared" si="66"/>
        <v>T</v>
      </c>
      <c r="AA88" s="4" t="str">
        <f t="shared" si="67"/>
        <v>C</v>
      </c>
      <c r="AB88" s="4" t="str">
        <f t="shared" si="106"/>
        <v/>
      </c>
      <c r="AC88" s="4" t="str">
        <f t="shared" si="107"/>
        <v/>
      </c>
      <c r="AD88" s="4" t="str">
        <f t="shared" si="108"/>
        <v/>
      </c>
      <c r="AE88" s="1" t="str">
        <f t="shared" si="72"/>
        <v/>
      </c>
      <c r="AF88" s="1" t="str">
        <f t="shared" si="73"/>
        <v/>
      </c>
      <c r="AG88" s="1" t="str">
        <f t="shared" si="74"/>
        <v/>
      </c>
      <c r="AH88" s="1" t="str">
        <f t="shared" si="75"/>
        <v/>
      </c>
      <c r="AI88" s="1" t="str">
        <f t="shared" si="76"/>
        <v/>
      </c>
      <c r="AJ88" s="1" t="str">
        <f t="shared" si="77"/>
        <v/>
      </c>
      <c r="AK88" s="1">
        <f t="shared" si="99"/>
        <v>0</v>
      </c>
      <c r="AL88" s="1">
        <f t="shared" si="99"/>
        <v>0</v>
      </c>
      <c r="AM88" s="1" t="str">
        <f t="shared" si="64"/>
        <v/>
      </c>
      <c r="AN88" s="1">
        <f t="shared" si="78"/>
        <v>0</v>
      </c>
      <c r="AO88" s="1" t="str">
        <f t="shared" si="109"/>
        <v/>
      </c>
      <c r="AP88" s="1" t="str">
        <f t="shared" si="79"/>
        <v>N</v>
      </c>
      <c r="AQ88" s="1" t="str">
        <f t="shared" si="80"/>
        <v>N</v>
      </c>
      <c r="AR88" s="1" t="str">
        <f t="shared" si="81"/>
        <v>N</v>
      </c>
      <c r="AS88" s="1" t="str">
        <f t="shared" si="82"/>
        <v/>
      </c>
      <c r="AT88" s="15" t="str">
        <f t="shared" si="83"/>
        <v/>
      </c>
      <c r="AU88" s="1" t="str">
        <f t="shared" si="84"/>
        <v/>
      </c>
      <c r="AV88" s="1" t="str">
        <f t="shared" si="85"/>
        <v/>
      </c>
      <c r="AW88" s="1" t="str">
        <f t="shared" si="86"/>
        <v/>
      </c>
      <c r="AX88" s="1" t="str">
        <f t="shared" si="87"/>
        <v/>
      </c>
      <c r="AY88" s="1" t="str">
        <f t="shared" si="88"/>
        <v/>
      </c>
      <c r="AZ88" s="1" t="str">
        <f>IF('Hedging Dashboard'!AH88="P",IF(AZ87="",1,AZ87+1),"")</f>
        <v/>
      </c>
      <c r="BA88" s="1" t="str">
        <f>IF('Hedging Dashboard'!AH88="B",IF(BA87="",1,BA87+1),"")</f>
        <v/>
      </c>
      <c r="BB88" s="1" t="str">
        <f t="shared" si="57"/>
        <v>00000</v>
      </c>
      <c r="BC88" s="1" t="str">
        <f t="shared" si="57"/>
        <v>00000</v>
      </c>
      <c r="BD88" s="1" t="str">
        <f t="shared" si="58"/>
        <v>000000</v>
      </c>
      <c r="BE88" s="1" t="str">
        <f t="shared" si="58"/>
        <v>000000</v>
      </c>
      <c r="BF88" s="1" t="str">
        <f t="shared" si="59"/>
        <v>B</v>
      </c>
      <c r="BG88" s="1" t="str">
        <f t="shared" si="89"/>
        <v/>
      </c>
      <c r="BH88" s="1">
        <f t="shared" si="100"/>
        <v>0</v>
      </c>
      <c r="BI88" s="1" t="str">
        <f t="shared" si="90"/>
        <v/>
      </c>
      <c r="BJ88" s="1">
        <f t="shared" si="101"/>
        <v>0</v>
      </c>
      <c r="BK88" s="1" t="str">
        <f t="shared" si="91"/>
        <v/>
      </c>
      <c r="BL88" s="1">
        <f t="shared" si="102"/>
        <v>0</v>
      </c>
      <c r="BM88" s="1" t="str">
        <f t="shared" si="103"/>
        <v>0</v>
      </c>
      <c r="BN88" s="1" t="str">
        <f t="shared" si="104"/>
        <v>0</v>
      </c>
      <c r="BO88" s="1" t="str">
        <f t="shared" si="105"/>
        <v>0</v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6</v>
      </c>
    </row>
    <row r="89" spans="1:76" ht="15.75" thickBot="1">
      <c r="A89" s="1">
        <v>80</v>
      </c>
      <c r="B89" s="77" t="str">
        <f t="shared" si="68"/>
        <v/>
      </c>
      <c r="C89" s="94" t="str">
        <f t="shared" si="61"/>
        <v/>
      </c>
      <c r="D89" s="90" t="str">
        <f t="shared" si="92"/>
        <v/>
      </c>
      <c r="E89" s="91" t="str">
        <f t="shared" si="92"/>
        <v/>
      </c>
      <c r="F89" s="10" t="str">
        <f t="shared" si="69"/>
        <v/>
      </c>
      <c r="H89" s="97" t="str">
        <f t="shared" si="62"/>
        <v/>
      </c>
      <c r="I89" s="90" t="str">
        <f t="shared" si="93"/>
        <v/>
      </c>
      <c r="J89" s="91" t="str">
        <f t="shared" si="93"/>
        <v/>
      </c>
      <c r="K89" s="10" t="str">
        <f t="shared" si="94"/>
        <v/>
      </c>
      <c r="L89" s="54"/>
      <c r="M89" s="18" t="str">
        <f>IF('Hedging Dashboard'!AH89="","",'Hedging Dashboard'!AH89)</f>
        <v/>
      </c>
      <c r="O89" s="77" t="str">
        <f t="shared" si="63"/>
        <v/>
      </c>
      <c r="P89" s="90" t="str">
        <f t="shared" si="95"/>
        <v/>
      </c>
      <c r="Q89" s="91" t="str">
        <f t="shared" si="95"/>
        <v/>
      </c>
      <c r="R89" s="5" t="str">
        <f t="shared" si="96"/>
        <v/>
      </c>
      <c r="S89" s="5" t="str">
        <f t="shared" si="97"/>
        <v/>
      </c>
      <c r="T89" s="113" t="str">
        <f t="shared" si="98"/>
        <v/>
      </c>
      <c r="U89" s="5" t="str">
        <f>IF(M89="","",IF(B89="NB",U88,IF(T89="",SUM($T$5:$T89)+S89,SUM($T$5:$T89))))</f>
        <v/>
      </c>
      <c r="V89" s="101" t="str">
        <f t="shared" si="60"/>
        <v/>
      </c>
      <c r="W89" s="74" t="e">
        <f t="shared" si="70"/>
        <v>#VALUE!</v>
      </c>
      <c r="X89" s="76" t="str">
        <f t="shared" si="71"/>
        <v/>
      </c>
      <c r="Y89" s="9" t="str">
        <f t="shared" si="65"/>
        <v>T</v>
      </c>
      <c r="Z89" s="4" t="str">
        <f t="shared" si="66"/>
        <v>T</v>
      </c>
      <c r="AA89" s="4" t="str">
        <f t="shared" si="67"/>
        <v>C</v>
      </c>
      <c r="AB89" s="4" t="str">
        <f t="shared" si="106"/>
        <v/>
      </c>
      <c r="AC89" s="4" t="str">
        <f t="shared" si="107"/>
        <v/>
      </c>
      <c r="AD89" s="4" t="str">
        <f t="shared" si="108"/>
        <v/>
      </c>
      <c r="AE89" s="1" t="str">
        <f t="shared" si="72"/>
        <v/>
      </c>
      <c r="AF89" s="1" t="str">
        <f t="shared" si="73"/>
        <v/>
      </c>
      <c r="AG89" s="1" t="str">
        <f t="shared" si="74"/>
        <v/>
      </c>
      <c r="AH89" s="1" t="str">
        <f t="shared" si="75"/>
        <v/>
      </c>
      <c r="AI89" s="1" t="str">
        <f t="shared" si="76"/>
        <v/>
      </c>
      <c r="AJ89" s="1" t="str">
        <f t="shared" si="77"/>
        <v/>
      </c>
      <c r="AK89" s="1">
        <f t="shared" si="99"/>
        <v>0</v>
      </c>
      <c r="AL89" s="1">
        <f t="shared" si="99"/>
        <v>0</v>
      </c>
      <c r="AM89" s="1" t="str">
        <f t="shared" si="64"/>
        <v/>
      </c>
      <c r="AN89" s="1">
        <f t="shared" si="78"/>
        <v>0</v>
      </c>
      <c r="AO89" s="1" t="str">
        <f t="shared" si="109"/>
        <v/>
      </c>
      <c r="AP89" s="1" t="str">
        <f t="shared" si="79"/>
        <v>N</v>
      </c>
      <c r="AQ89" s="1" t="str">
        <f t="shared" si="80"/>
        <v>N</v>
      </c>
      <c r="AR89" s="1" t="str">
        <f t="shared" si="81"/>
        <v>N</v>
      </c>
      <c r="AS89" s="1" t="str">
        <f t="shared" si="82"/>
        <v/>
      </c>
      <c r="AT89" s="15" t="str">
        <f t="shared" si="83"/>
        <v/>
      </c>
      <c r="AU89" s="1" t="str">
        <f t="shared" si="84"/>
        <v/>
      </c>
      <c r="AV89" s="1" t="str">
        <f t="shared" si="85"/>
        <v/>
      </c>
      <c r="AW89" s="1" t="str">
        <f t="shared" si="86"/>
        <v/>
      </c>
      <c r="AX89" s="1" t="str">
        <f t="shared" si="87"/>
        <v/>
      </c>
      <c r="AY89" s="1" t="str">
        <f t="shared" si="88"/>
        <v/>
      </c>
      <c r="AZ89" s="1" t="str">
        <f>IF('Hedging Dashboard'!AH89="P",IF(AZ88="",1,AZ88+1),"")</f>
        <v/>
      </c>
      <c r="BA89" s="1" t="str">
        <f>IF('Hedging Dashboard'!AH89="B",IF(BA88="",1,BA88+1),"")</f>
        <v/>
      </c>
      <c r="BB89" s="1" t="str">
        <f t="shared" si="57"/>
        <v>00000</v>
      </c>
      <c r="BC89" s="1" t="str">
        <f t="shared" si="57"/>
        <v>00000</v>
      </c>
      <c r="BD89" s="1" t="str">
        <f t="shared" si="58"/>
        <v>000000</v>
      </c>
      <c r="BE89" s="1" t="str">
        <f t="shared" si="58"/>
        <v>000000</v>
      </c>
      <c r="BF89" s="1" t="str">
        <f t="shared" si="59"/>
        <v>B</v>
      </c>
      <c r="BG89" s="1" t="str">
        <f t="shared" si="89"/>
        <v/>
      </c>
      <c r="BH89" s="1">
        <f t="shared" si="100"/>
        <v>0</v>
      </c>
      <c r="BI89" s="1" t="str">
        <f t="shared" si="90"/>
        <v/>
      </c>
      <c r="BJ89" s="1">
        <f t="shared" si="101"/>
        <v>0</v>
      </c>
      <c r="BK89" s="1" t="str">
        <f t="shared" si="91"/>
        <v/>
      </c>
      <c r="BL89" s="1">
        <f t="shared" si="102"/>
        <v>0</v>
      </c>
      <c r="BM89" s="1" t="str">
        <f t="shared" si="103"/>
        <v>0</v>
      </c>
      <c r="BN89" s="1" t="str">
        <f t="shared" si="104"/>
        <v>0</v>
      </c>
      <c r="BO89" s="1" t="str">
        <f t="shared" si="105"/>
        <v>0</v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-6</v>
      </c>
    </row>
    <row r="90" spans="1:76" ht="15.75" thickBot="1">
      <c r="A90" s="1">
        <v>81</v>
      </c>
      <c r="B90" s="12" t="str">
        <f t="shared" si="68"/>
        <v/>
      </c>
      <c r="C90" s="92" t="str">
        <f t="shared" si="61"/>
        <v/>
      </c>
      <c r="D90" s="13" t="str">
        <f t="shared" si="92"/>
        <v/>
      </c>
      <c r="E90" s="45" t="str">
        <f t="shared" si="92"/>
        <v/>
      </c>
      <c r="F90" s="14" t="str">
        <f t="shared" si="69"/>
        <v/>
      </c>
      <c r="H90" s="95" t="str">
        <f t="shared" si="62"/>
        <v/>
      </c>
      <c r="I90" s="13" t="str">
        <f t="shared" si="93"/>
        <v/>
      </c>
      <c r="J90" s="45" t="str">
        <f t="shared" si="93"/>
        <v/>
      </c>
      <c r="K90" s="14" t="str">
        <f t="shared" si="94"/>
        <v/>
      </c>
      <c r="L90" s="54"/>
      <c r="M90" s="16" t="str">
        <f>IF('Hedging Dashboard'!AH90="","",'Hedging Dashboard'!AH90)</f>
        <v/>
      </c>
      <c r="O90" s="12" t="str">
        <f t="shared" si="63"/>
        <v/>
      </c>
      <c r="P90" s="13" t="str">
        <f t="shared" si="95"/>
        <v/>
      </c>
      <c r="Q90" s="45" t="str">
        <f t="shared" si="95"/>
        <v/>
      </c>
      <c r="R90" s="87" t="str">
        <f t="shared" si="96"/>
        <v/>
      </c>
      <c r="S90" s="87" t="str">
        <f t="shared" si="97"/>
        <v/>
      </c>
      <c r="T90" s="98" t="str">
        <f t="shared" si="98"/>
        <v/>
      </c>
      <c r="U90" s="87" t="str">
        <f>IF(M90="","",IF(B90="NB",U89,IF(T90="",SUM($T$5:$T90)+S90,SUM($T$5:$T90))))</f>
        <v/>
      </c>
      <c r="V90" s="99" t="str">
        <f t="shared" si="60"/>
        <v/>
      </c>
      <c r="W90" s="74" t="e">
        <f t="shared" si="70"/>
        <v>#VALUE!</v>
      </c>
      <c r="X90" s="76" t="str">
        <f t="shared" si="71"/>
        <v/>
      </c>
      <c r="Y90" s="9" t="str">
        <f t="shared" si="65"/>
        <v>T</v>
      </c>
      <c r="Z90" s="4" t="str">
        <f t="shared" si="66"/>
        <v>T</v>
      </c>
      <c r="AA90" s="4" t="str">
        <f t="shared" si="67"/>
        <v>C</v>
      </c>
      <c r="AB90" s="4" t="str">
        <f t="shared" si="106"/>
        <v/>
      </c>
      <c r="AC90" s="4" t="str">
        <f t="shared" si="107"/>
        <v/>
      </c>
      <c r="AD90" s="4" t="str">
        <f t="shared" si="108"/>
        <v/>
      </c>
      <c r="AE90" s="1" t="str">
        <f t="shared" si="72"/>
        <v/>
      </c>
      <c r="AF90" s="1" t="str">
        <f t="shared" si="73"/>
        <v/>
      </c>
      <c r="AG90" s="1" t="str">
        <f t="shared" si="74"/>
        <v/>
      </c>
      <c r="AH90" s="1" t="str">
        <f t="shared" si="75"/>
        <v/>
      </c>
      <c r="AI90" s="1" t="str">
        <f t="shared" si="76"/>
        <v/>
      </c>
      <c r="AJ90" s="1" t="str">
        <f t="shared" si="77"/>
        <v/>
      </c>
      <c r="AK90" s="1">
        <f t="shared" si="99"/>
        <v>0</v>
      </c>
      <c r="AL90" s="1">
        <f t="shared" si="99"/>
        <v>0</v>
      </c>
      <c r="AM90" s="1" t="str">
        <f t="shared" si="64"/>
        <v/>
      </c>
      <c r="AN90" s="1">
        <f t="shared" si="78"/>
        <v>0</v>
      </c>
      <c r="AO90" s="1" t="str">
        <f t="shared" si="109"/>
        <v/>
      </c>
      <c r="AP90" s="1" t="str">
        <f t="shared" si="79"/>
        <v>N</v>
      </c>
      <c r="AQ90" s="1" t="str">
        <f t="shared" si="80"/>
        <v>N</v>
      </c>
      <c r="AR90" s="1" t="str">
        <f t="shared" si="81"/>
        <v>N</v>
      </c>
      <c r="AS90" s="1" t="str">
        <f t="shared" si="82"/>
        <v/>
      </c>
      <c r="AT90" s="15" t="str">
        <f t="shared" si="83"/>
        <v/>
      </c>
      <c r="AU90" s="1" t="str">
        <f t="shared" si="84"/>
        <v/>
      </c>
      <c r="AV90" s="1" t="str">
        <f t="shared" si="85"/>
        <v/>
      </c>
      <c r="AW90" s="1" t="str">
        <f t="shared" si="86"/>
        <v/>
      </c>
      <c r="AX90" s="1" t="str">
        <f t="shared" si="87"/>
        <v/>
      </c>
      <c r="AY90" s="1" t="str">
        <f t="shared" si="88"/>
        <v/>
      </c>
      <c r="AZ90" s="1" t="str">
        <f>IF('Hedging Dashboard'!AH90="P",IF(AZ89="",1,AZ89+1),"")</f>
        <v/>
      </c>
      <c r="BA90" s="1" t="str">
        <f>IF('Hedging Dashboard'!AH90="B",IF(BA89="",1,BA89+1),"")</f>
        <v/>
      </c>
      <c r="BB90" s="1" t="str">
        <f t="shared" si="57"/>
        <v>00000</v>
      </c>
      <c r="BC90" s="1" t="str">
        <f t="shared" si="57"/>
        <v>00000</v>
      </c>
      <c r="BD90" s="1" t="str">
        <f t="shared" si="58"/>
        <v>000000</v>
      </c>
      <c r="BE90" s="1" t="str">
        <f t="shared" si="58"/>
        <v>000000</v>
      </c>
      <c r="BF90" s="1" t="str">
        <f t="shared" si="59"/>
        <v>B</v>
      </c>
      <c r="BG90" s="1" t="str">
        <f t="shared" si="89"/>
        <v/>
      </c>
      <c r="BH90" s="1">
        <f t="shared" si="100"/>
        <v>0</v>
      </c>
      <c r="BI90" s="1" t="str">
        <f t="shared" si="90"/>
        <v/>
      </c>
      <c r="BJ90" s="1">
        <f t="shared" si="101"/>
        <v>0</v>
      </c>
      <c r="BK90" s="1" t="str">
        <f t="shared" si="91"/>
        <v/>
      </c>
      <c r="BL90" s="1">
        <f t="shared" si="102"/>
        <v>0</v>
      </c>
      <c r="BM90" s="1" t="str">
        <f t="shared" si="103"/>
        <v>0</v>
      </c>
      <c r="BN90" s="1" t="str">
        <f t="shared" si="104"/>
        <v>0</v>
      </c>
      <c r="BO90" s="1" t="str">
        <f t="shared" si="105"/>
        <v>0</v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</row>
    <row r="91" spans="1:76" ht="15.75" thickBot="1">
      <c r="A91" s="1">
        <v>82</v>
      </c>
      <c r="B91" s="9" t="str">
        <f t="shared" si="68"/>
        <v/>
      </c>
      <c r="C91" s="93" t="str">
        <f t="shared" si="61"/>
        <v/>
      </c>
      <c r="D91" s="88" t="str">
        <f t="shared" si="92"/>
        <v/>
      </c>
      <c r="E91" s="89" t="str">
        <f t="shared" si="92"/>
        <v/>
      </c>
      <c r="F91" s="8" t="str">
        <f t="shared" si="69"/>
        <v/>
      </c>
      <c r="H91" s="96" t="str">
        <f t="shared" si="62"/>
        <v/>
      </c>
      <c r="I91" s="88" t="str">
        <f t="shared" si="93"/>
        <v/>
      </c>
      <c r="J91" s="89" t="str">
        <f t="shared" si="93"/>
        <v/>
      </c>
      <c r="K91" s="8" t="str">
        <f t="shared" si="94"/>
        <v/>
      </c>
      <c r="L91" s="54"/>
      <c r="M91" s="17" t="str">
        <f>IF('Hedging Dashboard'!AH91="","",'Hedging Dashboard'!AH91)</f>
        <v/>
      </c>
      <c r="O91" s="9" t="str">
        <f t="shared" si="63"/>
        <v/>
      </c>
      <c r="P91" s="88" t="str">
        <f t="shared" si="95"/>
        <v/>
      </c>
      <c r="Q91" s="89" t="str">
        <f t="shared" si="95"/>
        <v/>
      </c>
      <c r="R91" s="4" t="str">
        <f t="shared" si="96"/>
        <v/>
      </c>
      <c r="S91" s="4" t="str">
        <f t="shared" si="97"/>
        <v/>
      </c>
      <c r="T91" s="112" t="str">
        <f t="shared" si="98"/>
        <v/>
      </c>
      <c r="U91" s="4" t="str">
        <f>IF(M91="","",IF(B91="NB",U90,IF(T91="",SUM($T$5:$T91)+S91,SUM($T$5:$T91))))</f>
        <v/>
      </c>
      <c r="V91" s="100" t="str">
        <f t="shared" si="60"/>
        <v/>
      </c>
      <c r="W91" s="74" t="e">
        <f t="shared" si="70"/>
        <v>#VALUE!</v>
      </c>
      <c r="X91" s="76" t="str">
        <f t="shared" si="71"/>
        <v/>
      </c>
      <c r="Y91" s="9" t="str">
        <f t="shared" si="65"/>
        <v>T</v>
      </c>
      <c r="Z91" s="4" t="str">
        <f t="shared" si="66"/>
        <v>T</v>
      </c>
      <c r="AA91" s="4" t="str">
        <f t="shared" si="67"/>
        <v>C</v>
      </c>
      <c r="AB91" s="4" t="str">
        <f t="shared" si="106"/>
        <v/>
      </c>
      <c r="AC91" s="4" t="str">
        <f t="shared" si="107"/>
        <v/>
      </c>
      <c r="AD91" s="4" t="str">
        <f t="shared" si="108"/>
        <v/>
      </c>
      <c r="AE91" s="1" t="str">
        <f t="shared" si="72"/>
        <v/>
      </c>
      <c r="AF91" s="1" t="str">
        <f t="shared" si="73"/>
        <v/>
      </c>
      <c r="AG91" s="1" t="str">
        <f t="shared" si="74"/>
        <v/>
      </c>
      <c r="AH91" s="1" t="str">
        <f t="shared" si="75"/>
        <v/>
      </c>
      <c r="AI91" s="1" t="str">
        <f t="shared" si="76"/>
        <v/>
      </c>
      <c r="AJ91" s="1" t="str">
        <f t="shared" si="77"/>
        <v/>
      </c>
      <c r="AK91" s="1">
        <f t="shared" si="99"/>
        <v>0</v>
      </c>
      <c r="AL91" s="1">
        <f t="shared" si="99"/>
        <v>0</v>
      </c>
      <c r="AM91" s="1" t="str">
        <f t="shared" si="64"/>
        <v/>
      </c>
      <c r="AN91" s="1">
        <f t="shared" si="78"/>
        <v>0</v>
      </c>
      <c r="AO91" s="1" t="str">
        <f t="shared" si="109"/>
        <v/>
      </c>
      <c r="AP91" s="1" t="str">
        <f t="shared" si="79"/>
        <v>N</v>
      </c>
      <c r="AQ91" s="1" t="str">
        <f t="shared" si="80"/>
        <v>N</v>
      </c>
      <c r="AR91" s="1" t="str">
        <f t="shared" si="81"/>
        <v>N</v>
      </c>
      <c r="AS91" s="1" t="str">
        <f t="shared" si="82"/>
        <v/>
      </c>
      <c r="AT91" s="15" t="str">
        <f t="shared" si="83"/>
        <v/>
      </c>
      <c r="AU91" s="1" t="str">
        <f t="shared" si="84"/>
        <v/>
      </c>
      <c r="AV91" s="1" t="str">
        <f t="shared" si="85"/>
        <v/>
      </c>
      <c r="AW91" s="1" t="str">
        <f t="shared" si="86"/>
        <v/>
      </c>
      <c r="AX91" s="1" t="str">
        <f t="shared" si="87"/>
        <v/>
      </c>
      <c r="AY91" s="1" t="str">
        <f t="shared" si="88"/>
        <v/>
      </c>
      <c r="AZ91" s="1" t="str">
        <f>IF('Hedging Dashboard'!AH91="P",IF(AZ90="",1,AZ90+1),"")</f>
        <v/>
      </c>
      <c r="BA91" s="1" t="str">
        <f>IF('Hedging Dashboard'!AH91="B",IF(BA90="",1,BA90+1),"")</f>
        <v/>
      </c>
      <c r="BB91" s="1" t="str">
        <f t="shared" si="57"/>
        <v>00000</v>
      </c>
      <c r="BC91" s="1" t="str">
        <f t="shared" si="57"/>
        <v>00000</v>
      </c>
      <c r="BD91" s="1" t="str">
        <f t="shared" si="58"/>
        <v>000000</v>
      </c>
      <c r="BE91" s="1" t="str">
        <f t="shared" si="58"/>
        <v>000000</v>
      </c>
      <c r="BF91" s="1" t="str">
        <f t="shared" si="59"/>
        <v>B</v>
      </c>
      <c r="BG91" s="1" t="str">
        <f t="shared" si="89"/>
        <v/>
      </c>
      <c r="BH91" s="1">
        <f t="shared" si="100"/>
        <v>0</v>
      </c>
      <c r="BI91" s="1" t="str">
        <f t="shared" si="90"/>
        <v/>
      </c>
      <c r="BJ91" s="1">
        <f t="shared" si="101"/>
        <v>0</v>
      </c>
      <c r="BK91" s="1" t="str">
        <f t="shared" si="91"/>
        <v/>
      </c>
      <c r="BL91" s="1">
        <f t="shared" si="102"/>
        <v>0</v>
      </c>
      <c r="BM91" s="1" t="str">
        <f t="shared" si="103"/>
        <v>0</v>
      </c>
      <c r="BN91" s="1" t="str">
        <f t="shared" si="104"/>
        <v>0</v>
      </c>
      <c r="BO91" s="1" t="str">
        <f t="shared" si="105"/>
        <v>0</v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</row>
    <row r="92" spans="1:76" ht="15.75" thickBot="1">
      <c r="A92" s="1">
        <v>83</v>
      </c>
      <c r="B92" s="9" t="str">
        <f t="shared" si="68"/>
        <v/>
      </c>
      <c r="C92" s="93" t="str">
        <f t="shared" si="61"/>
        <v/>
      </c>
      <c r="D92" s="88" t="str">
        <f t="shared" si="92"/>
        <v/>
      </c>
      <c r="E92" s="89" t="str">
        <f t="shared" si="92"/>
        <v/>
      </c>
      <c r="F92" s="8" t="str">
        <f t="shared" si="69"/>
        <v/>
      </c>
      <c r="H92" s="96" t="str">
        <f t="shared" si="62"/>
        <v/>
      </c>
      <c r="I92" s="88" t="str">
        <f t="shared" si="93"/>
        <v/>
      </c>
      <c r="J92" s="89" t="str">
        <f t="shared" si="93"/>
        <v/>
      </c>
      <c r="K92" s="8" t="str">
        <f t="shared" si="94"/>
        <v/>
      </c>
      <c r="L92" s="54"/>
      <c r="M92" s="17" t="str">
        <f>IF('Hedging Dashboard'!AH92="","",'Hedging Dashboard'!AH92)</f>
        <v/>
      </c>
      <c r="O92" s="9" t="str">
        <f t="shared" si="63"/>
        <v/>
      </c>
      <c r="P92" s="88" t="str">
        <f t="shared" si="95"/>
        <v/>
      </c>
      <c r="Q92" s="89" t="str">
        <f t="shared" si="95"/>
        <v/>
      </c>
      <c r="R92" s="4" t="str">
        <f t="shared" si="96"/>
        <v/>
      </c>
      <c r="S92" s="4" t="str">
        <f t="shared" si="97"/>
        <v/>
      </c>
      <c r="T92" s="112" t="str">
        <f t="shared" si="98"/>
        <v/>
      </c>
      <c r="U92" s="4" t="str">
        <f>IF(M92="","",IF(B92="NB",U91,IF(T92="",SUM($T$5:$T92)+S92,SUM($T$5:$T92))))</f>
        <v/>
      </c>
      <c r="V92" s="100" t="str">
        <f t="shared" si="60"/>
        <v/>
      </c>
      <c r="W92" s="74" t="e">
        <f t="shared" si="70"/>
        <v>#VALUE!</v>
      </c>
      <c r="X92" s="76" t="str">
        <f t="shared" si="71"/>
        <v/>
      </c>
      <c r="Y92" s="9" t="str">
        <f t="shared" si="65"/>
        <v>T</v>
      </c>
      <c r="Z92" s="4" t="str">
        <f t="shared" si="66"/>
        <v>T</v>
      </c>
      <c r="AA92" s="4" t="str">
        <f t="shared" si="67"/>
        <v>C</v>
      </c>
      <c r="AB92" s="4" t="str">
        <f t="shared" si="106"/>
        <v/>
      </c>
      <c r="AC92" s="4" t="str">
        <f t="shared" si="107"/>
        <v/>
      </c>
      <c r="AD92" s="4" t="str">
        <f t="shared" si="108"/>
        <v/>
      </c>
      <c r="AE92" s="1" t="str">
        <f t="shared" si="72"/>
        <v/>
      </c>
      <c r="AF92" s="1" t="str">
        <f t="shared" si="73"/>
        <v/>
      </c>
      <c r="AG92" s="1" t="str">
        <f t="shared" si="74"/>
        <v/>
      </c>
      <c r="AH92" s="1" t="str">
        <f t="shared" si="75"/>
        <v/>
      </c>
      <c r="AI92" s="1" t="str">
        <f t="shared" si="76"/>
        <v/>
      </c>
      <c r="AJ92" s="1" t="str">
        <f t="shared" si="77"/>
        <v/>
      </c>
      <c r="AK92" s="1">
        <f t="shared" si="99"/>
        <v>0</v>
      </c>
      <c r="AL92" s="1">
        <f t="shared" si="99"/>
        <v>0</v>
      </c>
      <c r="AM92" s="1" t="str">
        <f t="shared" si="64"/>
        <v/>
      </c>
      <c r="AN92" s="1">
        <f t="shared" si="78"/>
        <v>0</v>
      </c>
      <c r="AO92" s="1" t="str">
        <f t="shared" si="109"/>
        <v/>
      </c>
      <c r="AP92" s="1" t="str">
        <f t="shared" si="79"/>
        <v>N</v>
      </c>
      <c r="AQ92" s="1" t="str">
        <f t="shared" si="80"/>
        <v>N</v>
      </c>
      <c r="AR92" s="1" t="str">
        <f t="shared" si="81"/>
        <v>N</v>
      </c>
      <c r="AS92" s="1" t="str">
        <f t="shared" si="82"/>
        <v/>
      </c>
      <c r="AT92" s="15" t="str">
        <f t="shared" si="83"/>
        <v/>
      </c>
      <c r="AU92" s="1" t="str">
        <f t="shared" si="84"/>
        <v/>
      </c>
      <c r="AV92" s="1" t="str">
        <f t="shared" si="85"/>
        <v/>
      </c>
      <c r="AW92" s="1" t="str">
        <f t="shared" si="86"/>
        <v/>
      </c>
      <c r="AX92" s="1" t="str">
        <f t="shared" si="87"/>
        <v/>
      </c>
      <c r="AY92" s="1" t="str">
        <f t="shared" si="88"/>
        <v/>
      </c>
      <c r="AZ92" s="1" t="str">
        <f>IF('Hedging Dashboard'!AH92="P",IF(AZ91="",1,AZ91+1),"")</f>
        <v/>
      </c>
      <c r="BA92" s="1" t="str">
        <f>IF('Hedging Dashboard'!AH92="B",IF(BA91="",1,BA91+1),"")</f>
        <v/>
      </c>
      <c r="BB92" s="1" t="str">
        <f t="shared" si="57"/>
        <v>00000</v>
      </c>
      <c r="BC92" s="1" t="str">
        <f t="shared" si="57"/>
        <v>00000</v>
      </c>
      <c r="BD92" s="1" t="str">
        <f t="shared" si="58"/>
        <v>000000</v>
      </c>
      <c r="BE92" s="1" t="str">
        <f t="shared" si="58"/>
        <v>000000</v>
      </c>
      <c r="BF92" s="1" t="str">
        <f t="shared" si="59"/>
        <v>B</v>
      </c>
      <c r="BG92" s="1" t="str">
        <f t="shared" si="89"/>
        <v/>
      </c>
      <c r="BH92" s="1">
        <f t="shared" si="100"/>
        <v>0</v>
      </c>
      <c r="BI92" s="1" t="str">
        <f t="shared" si="90"/>
        <v/>
      </c>
      <c r="BJ92" s="1">
        <f t="shared" si="101"/>
        <v>0</v>
      </c>
      <c r="BK92" s="1" t="str">
        <f t="shared" si="91"/>
        <v/>
      </c>
      <c r="BL92" s="1">
        <f t="shared" si="102"/>
        <v>0</v>
      </c>
      <c r="BM92" s="1" t="str">
        <f t="shared" si="103"/>
        <v>0</v>
      </c>
      <c r="BN92" s="1" t="str">
        <f t="shared" si="104"/>
        <v>0</v>
      </c>
      <c r="BO92" s="1" t="str">
        <f t="shared" si="105"/>
        <v>0</v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3</v>
      </c>
    </row>
    <row r="93" spans="1:76" ht="15.75" thickBot="1">
      <c r="A93" s="1">
        <v>84</v>
      </c>
      <c r="B93" s="9" t="str">
        <f t="shared" si="68"/>
        <v/>
      </c>
      <c r="C93" s="93" t="str">
        <f t="shared" si="61"/>
        <v/>
      </c>
      <c r="D93" s="88" t="str">
        <f t="shared" si="92"/>
        <v/>
      </c>
      <c r="E93" s="89" t="str">
        <f t="shared" si="92"/>
        <v/>
      </c>
      <c r="F93" s="8" t="str">
        <f t="shared" si="69"/>
        <v/>
      </c>
      <c r="H93" s="96" t="str">
        <f t="shared" si="62"/>
        <v/>
      </c>
      <c r="I93" s="88" t="str">
        <f t="shared" si="93"/>
        <v/>
      </c>
      <c r="J93" s="89" t="str">
        <f t="shared" si="93"/>
        <v/>
      </c>
      <c r="K93" s="8" t="str">
        <f t="shared" si="94"/>
        <v/>
      </c>
      <c r="L93" s="54"/>
      <c r="M93" s="17" t="str">
        <f>IF('Hedging Dashboard'!AH93="","",'Hedging Dashboard'!AH93)</f>
        <v/>
      </c>
      <c r="O93" s="9" t="str">
        <f t="shared" si="63"/>
        <v/>
      </c>
      <c r="P93" s="88" t="str">
        <f t="shared" si="95"/>
        <v/>
      </c>
      <c r="Q93" s="89" t="str">
        <f t="shared" si="95"/>
        <v/>
      </c>
      <c r="R93" s="4" t="str">
        <f t="shared" si="96"/>
        <v/>
      </c>
      <c r="S93" s="4" t="str">
        <f t="shared" si="97"/>
        <v/>
      </c>
      <c r="T93" s="112" t="str">
        <f t="shared" si="98"/>
        <v/>
      </c>
      <c r="U93" s="4" t="str">
        <f>IF(M93="","",IF(B93="NB",U92,IF(T93="",SUM($T$5:$T93)+S93,SUM($T$5:$T93))))</f>
        <v/>
      </c>
      <c r="V93" s="100" t="str">
        <f t="shared" si="60"/>
        <v/>
      </c>
      <c r="W93" s="74" t="e">
        <f t="shared" si="70"/>
        <v>#VALUE!</v>
      </c>
      <c r="X93" s="76" t="str">
        <f t="shared" si="71"/>
        <v/>
      </c>
      <c r="Y93" s="9" t="str">
        <f t="shared" si="65"/>
        <v>T</v>
      </c>
      <c r="Z93" s="4" t="str">
        <f t="shared" si="66"/>
        <v>T</v>
      </c>
      <c r="AA93" s="4" t="str">
        <f t="shared" si="67"/>
        <v>C</v>
      </c>
      <c r="AB93" s="4" t="str">
        <f t="shared" si="106"/>
        <v/>
      </c>
      <c r="AC93" s="4" t="str">
        <f t="shared" si="107"/>
        <v/>
      </c>
      <c r="AD93" s="4" t="str">
        <f t="shared" si="108"/>
        <v/>
      </c>
      <c r="AE93" s="1" t="str">
        <f t="shared" si="72"/>
        <v/>
      </c>
      <c r="AF93" s="1" t="str">
        <f t="shared" si="73"/>
        <v/>
      </c>
      <c r="AG93" s="1" t="str">
        <f t="shared" si="74"/>
        <v/>
      </c>
      <c r="AH93" s="1" t="str">
        <f t="shared" si="75"/>
        <v/>
      </c>
      <c r="AI93" s="1" t="str">
        <f t="shared" si="76"/>
        <v/>
      </c>
      <c r="AJ93" s="1" t="str">
        <f t="shared" si="77"/>
        <v/>
      </c>
      <c r="AK93" s="1">
        <f t="shared" si="99"/>
        <v>0</v>
      </c>
      <c r="AL93" s="1">
        <f t="shared" si="99"/>
        <v>0</v>
      </c>
      <c r="AM93" s="1" t="str">
        <f t="shared" si="64"/>
        <v/>
      </c>
      <c r="AN93" s="1">
        <f t="shared" si="78"/>
        <v>0</v>
      </c>
      <c r="AO93" s="1" t="str">
        <f t="shared" si="109"/>
        <v/>
      </c>
      <c r="AP93" s="1" t="str">
        <f t="shared" si="79"/>
        <v>N</v>
      </c>
      <c r="AQ93" s="1" t="str">
        <f t="shared" si="80"/>
        <v>N</v>
      </c>
      <c r="AR93" s="1" t="str">
        <f t="shared" si="81"/>
        <v>N</v>
      </c>
      <c r="AS93" s="1" t="str">
        <f t="shared" si="82"/>
        <v/>
      </c>
      <c r="AT93" s="15" t="str">
        <f t="shared" si="83"/>
        <v/>
      </c>
      <c r="AU93" s="1" t="str">
        <f t="shared" si="84"/>
        <v/>
      </c>
      <c r="AV93" s="1" t="str">
        <f t="shared" si="85"/>
        <v/>
      </c>
      <c r="AW93" s="1" t="str">
        <f t="shared" si="86"/>
        <v/>
      </c>
      <c r="AX93" s="1" t="str">
        <f t="shared" si="87"/>
        <v/>
      </c>
      <c r="AY93" s="1" t="str">
        <f t="shared" si="88"/>
        <v/>
      </c>
      <c r="AZ93" s="1" t="str">
        <f>IF('Hedging Dashboard'!AH93="P",IF(AZ92="",1,AZ92+1),"")</f>
        <v/>
      </c>
      <c r="BA93" s="1" t="str">
        <f>IF('Hedging Dashboard'!AH93="B",IF(BA92="",1,BA92+1),"")</f>
        <v/>
      </c>
      <c r="BB93" s="1" t="str">
        <f t="shared" si="57"/>
        <v>00000</v>
      </c>
      <c r="BC93" s="1" t="str">
        <f t="shared" si="57"/>
        <v>00000</v>
      </c>
      <c r="BD93" s="1" t="str">
        <f t="shared" si="58"/>
        <v>000000</v>
      </c>
      <c r="BE93" s="1" t="str">
        <f t="shared" si="58"/>
        <v>000000</v>
      </c>
      <c r="BF93" s="1" t="str">
        <f t="shared" si="59"/>
        <v>B</v>
      </c>
      <c r="BG93" s="1" t="str">
        <f t="shared" si="89"/>
        <v/>
      </c>
      <c r="BH93" s="1">
        <f t="shared" si="100"/>
        <v>0</v>
      </c>
      <c r="BI93" s="1" t="str">
        <f t="shared" si="90"/>
        <v/>
      </c>
      <c r="BJ93" s="1">
        <f t="shared" si="101"/>
        <v>0</v>
      </c>
      <c r="BK93" s="1" t="str">
        <f t="shared" si="91"/>
        <v/>
      </c>
      <c r="BL93" s="1">
        <f t="shared" si="102"/>
        <v>0</v>
      </c>
      <c r="BM93" s="1" t="str">
        <f t="shared" si="103"/>
        <v>0</v>
      </c>
      <c r="BN93" s="1" t="str">
        <f t="shared" si="104"/>
        <v>0</v>
      </c>
      <c r="BO93" s="1" t="str">
        <f t="shared" si="105"/>
        <v>0</v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-3</v>
      </c>
    </row>
    <row r="94" spans="1:76" ht="15.75" thickBot="1">
      <c r="A94" s="1">
        <v>85</v>
      </c>
      <c r="B94" s="77" t="str">
        <f t="shared" si="68"/>
        <v/>
      </c>
      <c r="C94" s="94" t="str">
        <f t="shared" si="61"/>
        <v/>
      </c>
      <c r="D94" s="90" t="str">
        <f t="shared" si="92"/>
        <v/>
      </c>
      <c r="E94" s="91" t="str">
        <f t="shared" si="92"/>
        <v/>
      </c>
      <c r="F94" s="10" t="str">
        <f t="shared" si="69"/>
        <v/>
      </c>
      <c r="H94" s="97" t="str">
        <f t="shared" si="62"/>
        <v/>
      </c>
      <c r="I94" s="90" t="str">
        <f t="shared" si="93"/>
        <v/>
      </c>
      <c r="J94" s="91" t="str">
        <f t="shared" si="93"/>
        <v/>
      </c>
      <c r="K94" s="10" t="str">
        <f t="shared" si="94"/>
        <v/>
      </c>
      <c r="L94" s="54"/>
      <c r="M94" s="18" t="str">
        <f>IF('Hedging Dashboard'!AH94="","",'Hedging Dashboard'!AH94)</f>
        <v/>
      </c>
      <c r="O94" s="77" t="str">
        <f t="shared" si="63"/>
        <v/>
      </c>
      <c r="P94" s="90" t="str">
        <f t="shared" si="95"/>
        <v/>
      </c>
      <c r="Q94" s="91" t="str">
        <f t="shared" si="95"/>
        <v/>
      </c>
      <c r="R94" s="5" t="str">
        <f t="shared" si="96"/>
        <v/>
      </c>
      <c r="S94" s="5" t="str">
        <f t="shared" si="97"/>
        <v/>
      </c>
      <c r="T94" s="113" t="str">
        <f t="shared" si="98"/>
        <v/>
      </c>
      <c r="U94" s="5" t="str">
        <f>IF(M94="","",IF(B94="NB",U93,IF(T94="",SUM($T$5:$T94)+S94,SUM($T$5:$T94))))</f>
        <v/>
      </c>
      <c r="V94" s="101" t="str">
        <f t="shared" si="60"/>
        <v/>
      </c>
      <c r="W94" s="74" t="e">
        <f t="shared" si="70"/>
        <v>#VALUE!</v>
      </c>
      <c r="X94" s="76" t="str">
        <f t="shared" si="71"/>
        <v/>
      </c>
      <c r="Y94" s="9" t="str">
        <f t="shared" si="65"/>
        <v>T</v>
      </c>
      <c r="Z94" s="4" t="str">
        <f t="shared" si="66"/>
        <v>T</v>
      </c>
      <c r="AA94" s="4" t="str">
        <f t="shared" si="67"/>
        <v>C</v>
      </c>
      <c r="AB94" s="4" t="str">
        <f t="shared" si="106"/>
        <v/>
      </c>
      <c r="AC94" s="4" t="str">
        <f t="shared" si="107"/>
        <v/>
      </c>
      <c r="AD94" s="4" t="str">
        <f t="shared" si="108"/>
        <v/>
      </c>
      <c r="AE94" s="1" t="str">
        <f t="shared" si="72"/>
        <v/>
      </c>
      <c r="AF94" s="1" t="str">
        <f t="shared" si="73"/>
        <v/>
      </c>
      <c r="AG94" s="1" t="str">
        <f t="shared" si="74"/>
        <v/>
      </c>
      <c r="AH94" s="1" t="str">
        <f t="shared" si="75"/>
        <v/>
      </c>
      <c r="AI94" s="1" t="str">
        <f t="shared" si="76"/>
        <v/>
      </c>
      <c r="AJ94" s="1" t="str">
        <f t="shared" si="77"/>
        <v/>
      </c>
      <c r="AK94" s="1">
        <f t="shared" si="99"/>
        <v>0</v>
      </c>
      <c r="AL94" s="1">
        <f t="shared" si="99"/>
        <v>0</v>
      </c>
      <c r="AM94" s="1" t="str">
        <f t="shared" si="64"/>
        <v/>
      </c>
      <c r="AN94" s="1">
        <f t="shared" si="78"/>
        <v>0</v>
      </c>
      <c r="AO94" s="1" t="str">
        <f t="shared" si="109"/>
        <v/>
      </c>
      <c r="AP94" s="1" t="str">
        <f t="shared" si="79"/>
        <v>N</v>
      </c>
      <c r="AQ94" s="1" t="str">
        <f t="shared" si="80"/>
        <v>N</v>
      </c>
      <c r="AR94" s="1" t="str">
        <f t="shared" si="81"/>
        <v>N</v>
      </c>
      <c r="AS94" s="1" t="str">
        <f t="shared" si="82"/>
        <v/>
      </c>
      <c r="AT94" s="15" t="str">
        <f t="shared" si="83"/>
        <v/>
      </c>
      <c r="AU94" s="1" t="str">
        <f t="shared" si="84"/>
        <v/>
      </c>
      <c r="AV94" s="1" t="str">
        <f t="shared" si="85"/>
        <v/>
      </c>
      <c r="AW94" s="1" t="str">
        <f t="shared" si="86"/>
        <v/>
      </c>
      <c r="AX94" s="1" t="str">
        <f t="shared" si="87"/>
        <v/>
      </c>
      <c r="AY94" s="1" t="str">
        <f t="shared" si="88"/>
        <v/>
      </c>
      <c r="AZ94" s="1" t="str">
        <f>IF('Hedging Dashboard'!AH94="P",IF(AZ93="",1,AZ93+1),"")</f>
        <v/>
      </c>
      <c r="BA94" s="1" t="str">
        <f>IF('Hedging Dashboard'!AH94="B",IF(BA93="",1,BA93+1),"")</f>
        <v/>
      </c>
      <c r="BB94" s="1" t="str">
        <f t="shared" si="57"/>
        <v>00000</v>
      </c>
      <c r="BC94" s="1" t="str">
        <f t="shared" si="57"/>
        <v>00000</v>
      </c>
      <c r="BD94" s="1" t="str">
        <f t="shared" si="58"/>
        <v>000000</v>
      </c>
      <c r="BE94" s="1" t="str">
        <f t="shared" si="58"/>
        <v>000000</v>
      </c>
      <c r="BF94" s="1" t="str">
        <f t="shared" si="59"/>
        <v>B</v>
      </c>
      <c r="BG94" s="1" t="str">
        <f t="shared" si="89"/>
        <v/>
      </c>
      <c r="BH94" s="1">
        <f t="shared" si="100"/>
        <v>0</v>
      </c>
      <c r="BI94" s="1" t="str">
        <f t="shared" si="90"/>
        <v/>
      </c>
      <c r="BJ94" s="1">
        <f t="shared" si="101"/>
        <v>0</v>
      </c>
      <c r="BK94" s="1" t="str">
        <f t="shared" si="91"/>
        <v/>
      </c>
      <c r="BL94" s="1">
        <f t="shared" si="102"/>
        <v>0</v>
      </c>
      <c r="BM94" s="1" t="str">
        <f t="shared" si="103"/>
        <v>0</v>
      </c>
      <c r="BN94" s="1" t="str">
        <f t="shared" si="104"/>
        <v>0</v>
      </c>
      <c r="BO94" s="1" t="str">
        <f t="shared" si="105"/>
        <v>0</v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</row>
    <row r="95" spans="1:76" ht="15.75" thickBot="1">
      <c r="A95" s="1">
        <v>86</v>
      </c>
      <c r="B95" s="12" t="str">
        <f t="shared" si="68"/>
        <v/>
      </c>
      <c r="C95" s="92" t="str">
        <f t="shared" si="61"/>
        <v/>
      </c>
      <c r="D95" s="13" t="str">
        <f t="shared" si="92"/>
        <v/>
      </c>
      <c r="E95" s="45" t="str">
        <f t="shared" si="92"/>
        <v/>
      </c>
      <c r="F95" s="14" t="str">
        <f t="shared" si="69"/>
        <v/>
      </c>
      <c r="H95" s="95" t="str">
        <f t="shared" si="62"/>
        <v/>
      </c>
      <c r="I95" s="13" t="str">
        <f t="shared" si="93"/>
        <v/>
      </c>
      <c r="J95" s="45" t="str">
        <f t="shared" si="93"/>
        <v/>
      </c>
      <c r="K95" s="14" t="str">
        <f t="shared" si="94"/>
        <v/>
      </c>
      <c r="L95" s="54"/>
      <c r="M95" s="16" t="str">
        <f>IF('Hedging Dashboard'!AH95="","",'Hedging Dashboard'!AH95)</f>
        <v/>
      </c>
      <c r="O95" s="12" t="str">
        <f t="shared" si="63"/>
        <v/>
      </c>
      <c r="P95" s="13" t="str">
        <f t="shared" si="95"/>
        <v/>
      </c>
      <c r="Q95" s="45" t="str">
        <f t="shared" si="95"/>
        <v/>
      </c>
      <c r="R95" s="87" t="str">
        <f t="shared" si="96"/>
        <v/>
      </c>
      <c r="S95" s="87" t="str">
        <f t="shared" si="97"/>
        <v/>
      </c>
      <c r="T95" s="98" t="str">
        <f t="shared" si="98"/>
        <v/>
      </c>
      <c r="U95" s="87" t="str">
        <f>IF(M95="","",IF(B95="NB",U94,IF(T95="",SUM($T$5:$T95)+S95,SUM($T$5:$T95))))</f>
        <v/>
      </c>
      <c r="V95" s="99" t="str">
        <f t="shared" si="60"/>
        <v/>
      </c>
      <c r="W95" s="74" t="e">
        <f t="shared" si="70"/>
        <v>#VALUE!</v>
      </c>
      <c r="X95" s="76" t="str">
        <f t="shared" si="71"/>
        <v/>
      </c>
      <c r="Y95" s="9" t="str">
        <f t="shared" si="65"/>
        <v>T</v>
      </c>
      <c r="Z95" s="4" t="str">
        <f t="shared" si="66"/>
        <v>T</v>
      </c>
      <c r="AA95" s="4" t="str">
        <f t="shared" si="67"/>
        <v>C</v>
      </c>
      <c r="AB95" s="4" t="str">
        <f t="shared" si="106"/>
        <v/>
      </c>
      <c r="AC95" s="4" t="str">
        <f t="shared" si="107"/>
        <v/>
      </c>
      <c r="AD95" s="4" t="str">
        <f t="shared" si="108"/>
        <v/>
      </c>
      <c r="AE95" s="1" t="str">
        <f t="shared" si="72"/>
        <v/>
      </c>
      <c r="AF95" s="1" t="str">
        <f t="shared" si="73"/>
        <v/>
      </c>
      <c r="AG95" s="1" t="str">
        <f t="shared" si="74"/>
        <v/>
      </c>
      <c r="AH95" s="1" t="str">
        <f t="shared" si="75"/>
        <v/>
      </c>
      <c r="AI95" s="1" t="str">
        <f t="shared" si="76"/>
        <v/>
      </c>
      <c r="AJ95" s="1" t="str">
        <f t="shared" si="77"/>
        <v/>
      </c>
      <c r="AK95" s="1">
        <f t="shared" si="99"/>
        <v>0</v>
      </c>
      <c r="AL95" s="1">
        <f t="shared" si="99"/>
        <v>0</v>
      </c>
      <c r="AM95" s="1" t="str">
        <f t="shared" si="64"/>
        <v/>
      </c>
      <c r="AN95" s="1">
        <f t="shared" si="78"/>
        <v>0</v>
      </c>
      <c r="AO95" s="1" t="str">
        <f t="shared" si="109"/>
        <v/>
      </c>
      <c r="AP95" s="1" t="str">
        <f t="shared" si="79"/>
        <v>N</v>
      </c>
      <c r="AQ95" s="1" t="str">
        <f t="shared" si="80"/>
        <v>N</v>
      </c>
      <c r="AR95" s="1" t="str">
        <f t="shared" si="81"/>
        <v>N</v>
      </c>
      <c r="AS95" s="1" t="str">
        <f t="shared" si="82"/>
        <v/>
      </c>
      <c r="AT95" s="15" t="str">
        <f t="shared" si="83"/>
        <v/>
      </c>
      <c r="AU95" s="1" t="str">
        <f t="shared" si="84"/>
        <v/>
      </c>
      <c r="AV95" s="1" t="str">
        <f t="shared" si="85"/>
        <v/>
      </c>
      <c r="AW95" s="1" t="str">
        <f t="shared" si="86"/>
        <v/>
      </c>
      <c r="AX95" s="1" t="str">
        <f t="shared" si="87"/>
        <v/>
      </c>
      <c r="AY95" s="1" t="str">
        <f t="shared" si="88"/>
        <v/>
      </c>
      <c r="AZ95" s="1" t="str">
        <f>IF('Hedging Dashboard'!AH95="P",IF(AZ94="",1,AZ94+1),"")</f>
        <v/>
      </c>
      <c r="BA95" s="1" t="str">
        <f>IF('Hedging Dashboard'!AH95="B",IF(BA94="",1,BA94+1),"")</f>
        <v/>
      </c>
      <c r="BB95" s="1" t="str">
        <f t="shared" si="57"/>
        <v>00000</v>
      </c>
      <c r="BC95" s="1" t="str">
        <f t="shared" si="57"/>
        <v>00000</v>
      </c>
      <c r="BD95" s="1" t="str">
        <f t="shared" si="58"/>
        <v>000000</v>
      </c>
      <c r="BE95" s="1" t="str">
        <f t="shared" si="58"/>
        <v>000000</v>
      </c>
      <c r="BF95" s="1" t="str">
        <f t="shared" si="59"/>
        <v>B</v>
      </c>
      <c r="BG95" s="1" t="str">
        <f t="shared" si="89"/>
        <v/>
      </c>
      <c r="BH95" s="1">
        <f t="shared" si="100"/>
        <v>0</v>
      </c>
      <c r="BI95" s="1" t="str">
        <f t="shared" si="90"/>
        <v/>
      </c>
      <c r="BJ95" s="1">
        <f t="shared" si="101"/>
        <v>0</v>
      </c>
      <c r="BK95" s="1" t="str">
        <f t="shared" si="91"/>
        <v/>
      </c>
      <c r="BL95" s="1">
        <f t="shared" si="102"/>
        <v>0</v>
      </c>
      <c r="BM95" s="1" t="str">
        <f t="shared" si="103"/>
        <v>0</v>
      </c>
      <c r="BN95" s="1" t="str">
        <f t="shared" si="104"/>
        <v>0</v>
      </c>
      <c r="BO95" s="1" t="str">
        <f t="shared" si="105"/>
        <v>0</v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</row>
    <row r="96" spans="1:76" ht="15.75" thickBot="1">
      <c r="A96" s="1">
        <v>87</v>
      </c>
      <c r="B96" s="9" t="str">
        <f t="shared" si="68"/>
        <v/>
      </c>
      <c r="C96" s="93" t="str">
        <f t="shared" si="61"/>
        <v/>
      </c>
      <c r="D96" s="88" t="str">
        <f t="shared" si="92"/>
        <v/>
      </c>
      <c r="E96" s="89" t="str">
        <f t="shared" si="92"/>
        <v/>
      </c>
      <c r="F96" s="8" t="str">
        <f t="shared" si="69"/>
        <v/>
      </c>
      <c r="H96" s="96" t="str">
        <f t="shared" si="62"/>
        <v/>
      </c>
      <c r="I96" s="88" t="str">
        <f t="shared" si="93"/>
        <v/>
      </c>
      <c r="J96" s="89" t="str">
        <f t="shared" si="93"/>
        <v/>
      </c>
      <c r="K96" s="8" t="str">
        <f t="shared" si="94"/>
        <v/>
      </c>
      <c r="L96" s="54"/>
      <c r="M96" s="17" t="str">
        <f>IF('Hedging Dashboard'!AH96="","",'Hedging Dashboard'!AH96)</f>
        <v/>
      </c>
      <c r="O96" s="9" t="str">
        <f t="shared" si="63"/>
        <v/>
      </c>
      <c r="P96" s="88" t="str">
        <f t="shared" si="95"/>
        <v/>
      </c>
      <c r="Q96" s="89" t="str">
        <f t="shared" si="95"/>
        <v/>
      </c>
      <c r="R96" s="4" t="str">
        <f t="shared" si="96"/>
        <v/>
      </c>
      <c r="S96" s="4" t="str">
        <f t="shared" si="97"/>
        <v/>
      </c>
      <c r="T96" s="112" t="str">
        <f t="shared" si="98"/>
        <v/>
      </c>
      <c r="U96" s="4" t="str">
        <f>IF(M96="","",IF(B96="NB",U95,IF(T96="",SUM($T$5:$T96)+S96,SUM($T$5:$T96))))</f>
        <v/>
      </c>
      <c r="V96" s="100" t="str">
        <f t="shared" si="60"/>
        <v/>
      </c>
      <c r="W96" s="74" t="e">
        <f t="shared" si="70"/>
        <v>#VALUE!</v>
      </c>
      <c r="X96" s="76" t="str">
        <f t="shared" si="71"/>
        <v/>
      </c>
      <c r="Y96" s="9" t="str">
        <f t="shared" si="65"/>
        <v>T</v>
      </c>
      <c r="Z96" s="4" t="str">
        <f t="shared" si="66"/>
        <v>T</v>
      </c>
      <c r="AA96" s="4" t="str">
        <f t="shared" si="67"/>
        <v>C</v>
      </c>
      <c r="AB96" s="4" t="str">
        <f t="shared" si="106"/>
        <v/>
      </c>
      <c r="AC96" s="4" t="str">
        <f t="shared" si="107"/>
        <v/>
      </c>
      <c r="AD96" s="4" t="str">
        <f t="shared" si="108"/>
        <v/>
      </c>
      <c r="AE96" s="1" t="str">
        <f t="shared" si="72"/>
        <v/>
      </c>
      <c r="AF96" s="1" t="str">
        <f t="shared" si="73"/>
        <v/>
      </c>
      <c r="AG96" s="1" t="str">
        <f t="shared" si="74"/>
        <v/>
      </c>
      <c r="AH96" s="1" t="str">
        <f t="shared" si="75"/>
        <v/>
      </c>
      <c r="AI96" s="1" t="str">
        <f t="shared" si="76"/>
        <v/>
      </c>
      <c r="AJ96" s="1" t="str">
        <f t="shared" si="77"/>
        <v/>
      </c>
      <c r="AK96" s="1">
        <f t="shared" si="99"/>
        <v>0</v>
      </c>
      <c r="AL96" s="1">
        <f t="shared" si="99"/>
        <v>0</v>
      </c>
      <c r="AM96" s="1" t="str">
        <f t="shared" si="64"/>
        <v/>
      </c>
      <c r="AN96" s="1">
        <f t="shared" si="78"/>
        <v>0</v>
      </c>
      <c r="AO96" s="1" t="str">
        <f t="shared" si="109"/>
        <v/>
      </c>
      <c r="AP96" s="1" t="str">
        <f t="shared" si="79"/>
        <v>N</v>
      </c>
      <c r="AQ96" s="1" t="str">
        <f t="shared" si="80"/>
        <v>N</v>
      </c>
      <c r="AR96" s="1" t="str">
        <f t="shared" si="81"/>
        <v>N</v>
      </c>
      <c r="AS96" s="1" t="str">
        <f t="shared" si="82"/>
        <v/>
      </c>
      <c r="AT96" s="15" t="str">
        <f t="shared" si="83"/>
        <v/>
      </c>
      <c r="AU96" s="1" t="str">
        <f t="shared" si="84"/>
        <v/>
      </c>
      <c r="AV96" s="1" t="str">
        <f t="shared" si="85"/>
        <v/>
      </c>
      <c r="AW96" s="1" t="str">
        <f t="shared" si="86"/>
        <v/>
      </c>
      <c r="AX96" s="1" t="str">
        <f t="shared" si="87"/>
        <v/>
      </c>
      <c r="AY96" s="1" t="str">
        <f t="shared" si="88"/>
        <v/>
      </c>
      <c r="AZ96" s="1" t="str">
        <f>IF('Hedging Dashboard'!AH96="P",IF(AZ95="",1,AZ95+1),"")</f>
        <v/>
      </c>
      <c r="BA96" s="1" t="str">
        <f>IF('Hedging Dashboard'!AH96="B",IF(BA95="",1,BA95+1),"")</f>
        <v/>
      </c>
      <c r="BB96" s="1" t="str">
        <f t="shared" si="57"/>
        <v>00000</v>
      </c>
      <c r="BC96" s="1" t="str">
        <f t="shared" si="57"/>
        <v>00000</v>
      </c>
      <c r="BD96" s="1" t="str">
        <f t="shared" si="58"/>
        <v>000000</v>
      </c>
      <c r="BE96" s="1" t="str">
        <f t="shared" si="58"/>
        <v>000000</v>
      </c>
      <c r="BF96" s="1" t="str">
        <f t="shared" si="59"/>
        <v>B</v>
      </c>
      <c r="BG96" s="1" t="str">
        <f t="shared" si="89"/>
        <v/>
      </c>
      <c r="BH96" s="1">
        <f t="shared" si="100"/>
        <v>0</v>
      </c>
      <c r="BI96" s="1" t="str">
        <f t="shared" si="90"/>
        <v/>
      </c>
      <c r="BJ96" s="1">
        <f t="shared" si="101"/>
        <v>0</v>
      </c>
      <c r="BK96" s="1" t="str">
        <f t="shared" si="91"/>
        <v/>
      </c>
      <c r="BL96" s="1">
        <f t="shared" si="102"/>
        <v>0</v>
      </c>
      <c r="BM96" s="1" t="str">
        <f t="shared" si="103"/>
        <v>0</v>
      </c>
      <c r="BN96" s="1" t="str">
        <f t="shared" si="104"/>
        <v>0</v>
      </c>
      <c r="BO96" s="1" t="str">
        <f t="shared" si="105"/>
        <v>0</v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6</v>
      </c>
    </row>
    <row r="97" spans="1:76" ht="15.75" thickBot="1">
      <c r="A97" s="1">
        <v>88</v>
      </c>
      <c r="B97" s="9" t="str">
        <f t="shared" si="68"/>
        <v/>
      </c>
      <c r="C97" s="93" t="str">
        <f t="shared" si="61"/>
        <v/>
      </c>
      <c r="D97" s="88" t="str">
        <f t="shared" si="92"/>
        <v/>
      </c>
      <c r="E97" s="89" t="str">
        <f t="shared" si="92"/>
        <v/>
      </c>
      <c r="F97" s="8" t="str">
        <f t="shared" si="69"/>
        <v/>
      </c>
      <c r="H97" s="96" t="str">
        <f t="shared" si="62"/>
        <v/>
      </c>
      <c r="I97" s="88" t="str">
        <f t="shared" si="93"/>
        <v/>
      </c>
      <c r="J97" s="89" t="str">
        <f t="shared" si="93"/>
        <v/>
      </c>
      <c r="K97" s="8" t="str">
        <f t="shared" si="94"/>
        <v/>
      </c>
      <c r="L97" s="54"/>
      <c r="M97" s="17" t="str">
        <f>IF('Hedging Dashboard'!AH97="","",'Hedging Dashboard'!AH97)</f>
        <v/>
      </c>
      <c r="O97" s="9" t="str">
        <f t="shared" si="63"/>
        <v/>
      </c>
      <c r="P97" s="88" t="str">
        <f t="shared" si="95"/>
        <v/>
      </c>
      <c r="Q97" s="89" t="str">
        <f t="shared" si="95"/>
        <v/>
      </c>
      <c r="R97" s="4" t="str">
        <f t="shared" si="96"/>
        <v/>
      </c>
      <c r="S97" s="4" t="str">
        <f t="shared" si="97"/>
        <v/>
      </c>
      <c r="T97" s="112" t="str">
        <f t="shared" si="98"/>
        <v/>
      </c>
      <c r="U97" s="4" t="str">
        <f>IF(M97="","",IF(B97="NB",U96,IF(T97="",SUM($T$5:$T97)+S97,SUM($T$5:$T97))))</f>
        <v/>
      </c>
      <c r="V97" s="100" t="str">
        <f t="shared" si="60"/>
        <v/>
      </c>
      <c r="W97" s="74" t="e">
        <f t="shared" si="70"/>
        <v>#VALUE!</v>
      </c>
      <c r="X97" s="76" t="str">
        <f t="shared" si="71"/>
        <v/>
      </c>
      <c r="Y97" s="9" t="str">
        <f t="shared" si="65"/>
        <v>T</v>
      </c>
      <c r="Z97" s="4" t="str">
        <f t="shared" si="66"/>
        <v>T</v>
      </c>
      <c r="AA97" s="4" t="str">
        <f t="shared" si="67"/>
        <v>C</v>
      </c>
      <c r="AB97" s="4" t="str">
        <f t="shared" si="106"/>
        <v/>
      </c>
      <c r="AC97" s="4" t="str">
        <f t="shared" si="107"/>
        <v/>
      </c>
      <c r="AD97" s="4" t="str">
        <f t="shared" si="108"/>
        <v/>
      </c>
      <c r="AE97" s="1" t="str">
        <f t="shared" si="72"/>
        <v/>
      </c>
      <c r="AF97" s="1" t="str">
        <f t="shared" si="73"/>
        <v/>
      </c>
      <c r="AG97" s="1" t="str">
        <f t="shared" si="74"/>
        <v/>
      </c>
      <c r="AH97" s="1" t="str">
        <f t="shared" si="75"/>
        <v/>
      </c>
      <c r="AI97" s="1" t="str">
        <f t="shared" si="76"/>
        <v/>
      </c>
      <c r="AJ97" s="1" t="str">
        <f t="shared" si="77"/>
        <v/>
      </c>
      <c r="AK97" s="1">
        <f t="shared" si="99"/>
        <v>0</v>
      </c>
      <c r="AL97" s="1">
        <f t="shared" si="99"/>
        <v>0</v>
      </c>
      <c r="AM97" s="1" t="str">
        <f t="shared" si="64"/>
        <v/>
      </c>
      <c r="AN97" s="1">
        <f t="shared" si="78"/>
        <v>0</v>
      </c>
      <c r="AO97" s="1" t="str">
        <f t="shared" si="109"/>
        <v/>
      </c>
      <c r="AP97" s="1" t="str">
        <f t="shared" si="79"/>
        <v>N</v>
      </c>
      <c r="AQ97" s="1" t="str">
        <f t="shared" si="80"/>
        <v>N</v>
      </c>
      <c r="AR97" s="1" t="str">
        <f t="shared" si="81"/>
        <v>N</v>
      </c>
      <c r="AS97" s="1" t="str">
        <f t="shared" si="82"/>
        <v/>
      </c>
      <c r="AT97" s="15" t="str">
        <f t="shared" si="83"/>
        <v/>
      </c>
      <c r="AU97" s="1" t="str">
        <f t="shared" si="84"/>
        <v/>
      </c>
      <c r="AV97" s="1" t="str">
        <f t="shared" si="85"/>
        <v/>
      </c>
      <c r="AW97" s="1" t="str">
        <f t="shared" si="86"/>
        <v/>
      </c>
      <c r="AX97" s="1" t="str">
        <f t="shared" si="87"/>
        <v/>
      </c>
      <c r="AY97" s="1" t="str">
        <f t="shared" si="88"/>
        <v/>
      </c>
      <c r="AZ97" s="1" t="str">
        <f>IF('Hedging Dashboard'!AH97="P",IF(AZ96="",1,AZ96+1),"")</f>
        <v/>
      </c>
      <c r="BA97" s="1" t="str">
        <f>IF('Hedging Dashboard'!AH97="B",IF(BA96="",1,BA96+1),"")</f>
        <v/>
      </c>
      <c r="BB97" s="1" t="str">
        <f t="shared" si="57"/>
        <v>00000</v>
      </c>
      <c r="BC97" s="1" t="str">
        <f t="shared" si="57"/>
        <v>00000</v>
      </c>
      <c r="BD97" s="1" t="str">
        <f t="shared" si="58"/>
        <v>000000</v>
      </c>
      <c r="BE97" s="1" t="str">
        <f t="shared" si="58"/>
        <v>000000</v>
      </c>
      <c r="BF97" s="1" t="str">
        <f t="shared" si="59"/>
        <v>B</v>
      </c>
      <c r="BG97" s="1" t="str">
        <f t="shared" si="89"/>
        <v/>
      </c>
      <c r="BH97" s="1">
        <f t="shared" si="100"/>
        <v>0</v>
      </c>
      <c r="BI97" s="1" t="str">
        <f t="shared" si="90"/>
        <v/>
      </c>
      <c r="BJ97" s="1">
        <f t="shared" si="101"/>
        <v>0</v>
      </c>
      <c r="BK97" s="1" t="str">
        <f t="shared" si="91"/>
        <v/>
      </c>
      <c r="BL97" s="1">
        <f t="shared" si="102"/>
        <v>0</v>
      </c>
      <c r="BM97" s="1" t="str">
        <f t="shared" si="103"/>
        <v>0</v>
      </c>
      <c r="BN97" s="1" t="str">
        <f t="shared" si="104"/>
        <v>0</v>
      </c>
      <c r="BO97" s="1" t="str">
        <f t="shared" si="105"/>
        <v>0</v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-6</v>
      </c>
    </row>
    <row r="98" spans="1:76" ht="15.75" thickBot="1">
      <c r="A98" s="1">
        <v>89</v>
      </c>
      <c r="B98" s="9" t="str">
        <f t="shared" si="68"/>
        <v/>
      </c>
      <c r="C98" s="93" t="str">
        <f t="shared" si="61"/>
        <v/>
      </c>
      <c r="D98" s="88" t="str">
        <f t="shared" si="92"/>
        <v/>
      </c>
      <c r="E98" s="89" t="str">
        <f t="shared" si="92"/>
        <v/>
      </c>
      <c r="F98" s="8" t="str">
        <f t="shared" si="69"/>
        <v/>
      </c>
      <c r="H98" s="96" t="str">
        <f t="shared" si="62"/>
        <v/>
      </c>
      <c r="I98" s="88" t="str">
        <f t="shared" si="93"/>
        <v/>
      </c>
      <c r="J98" s="89" t="str">
        <f t="shared" si="93"/>
        <v/>
      </c>
      <c r="K98" s="8" t="str">
        <f t="shared" si="94"/>
        <v/>
      </c>
      <c r="L98" s="54"/>
      <c r="M98" s="17" t="str">
        <f>IF('Hedging Dashboard'!AH98="","",'Hedging Dashboard'!AH98)</f>
        <v/>
      </c>
      <c r="O98" s="9" t="str">
        <f t="shared" si="63"/>
        <v/>
      </c>
      <c r="P98" s="88" t="str">
        <f t="shared" si="95"/>
        <v/>
      </c>
      <c r="Q98" s="89" t="str">
        <f t="shared" si="95"/>
        <v/>
      </c>
      <c r="R98" s="4" t="str">
        <f t="shared" si="96"/>
        <v/>
      </c>
      <c r="S98" s="4" t="str">
        <f t="shared" si="97"/>
        <v/>
      </c>
      <c r="T98" s="112" t="str">
        <f t="shared" si="98"/>
        <v/>
      </c>
      <c r="U98" s="4" t="str">
        <f>IF(M98="","",IF(B98="NB",U97,IF(T98="",SUM($T$5:$T98)+S98,SUM($T$5:$T98))))</f>
        <v/>
      </c>
      <c r="V98" s="100" t="str">
        <f t="shared" si="60"/>
        <v/>
      </c>
      <c r="W98" s="74" t="e">
        <f t="shared" si="70"/>
        <v>#VALUE!</v>
      </c>
      <c r="X98" s="76" t="str">
        <f t="shared" si="71"/>
        <v/>
      </c>
      <c r="Y98" s="9" t="str">
        <f t="shared" si="65"/>
        <v>T</v>
      </c>
      <c r="Z98" s="4" t="str">
        <f t="shared" si="66"/>
        <v>T</v>
      </c>
      <c r="AA98" s="4" t="str">
        <f t="shared" si="67"/>
        <v>C</v>
      </c>
      <c r="AB98" s="4" t="str">
        <f t="shared" si="106"/>
        <v/>
      </c>
      <c r="AC98" s="4" t="str">
        <f t="shared" si="107"/>
        <v/>
      </c>
      <c r="AD98" s="4" t="str">
        <f t="shared" si="108"/>
        <v/>
      </c>
      <c r="AE98" s="1" t="str">
        <f t="shared" si="72"/>
        <v/>
      </c>
      <c r="AF98" s="1" t="str">
        <f t="shared" si="73"/>
        <v/>
      </c>
      <c r="AG98" s="1" t="str">
        <f t="shared" si="74"/>
        <v/>
      </c>
      <c r="AH98" s="1" t="str">
        <f t="shared" si="75"/>
        <v/>
      </c>
      <c r="AI98" s="1" t="str">
        <f t="shared" si="76"/>
        <v/>
      </c>
      <c r="AJ98" s="1" t="str">
        <f t="shared" si="77"/>
        <v/>
      </c>
      <c r="AK98" s="1">
        <f t="shared" si="99"/>
        <v>0</v>
      </c>
      <c r="AL98" s="1">
        <f t="shared" si="99"/>
        <v>0</v>
      </c>
      <c r="AM98" s="1" t="str">
        <f t="shared" si="64"/>
        <v/>
      </c>
      <c r="AN98" s="1">
        <f t="shared" si="78"/>
        <v>0</v>
      </c>
      <c r="AO98" s="1" t="str">
        <f t="shared" si="109"/>
        <v/>
      </c>
      <c r="AP98" s="1" t="str">
        <f t="shared" si="79"/>
        <v>N</v>
      </c>
      <c r="AQ98" s="1" t="str">
        <f t="shared" si="80"/>
        <v>N</v>
      </c>
      <c r="AR98" s="1" t="str">
        <f t="shared" si="81"/>
        <v>N</v>
      </c>
      <c r="AS98" s="1" t="str">
        <f t="shared" si="82"/>
        <v/>
      </c>
      <c r="AT98" s="15" t="str">
        <f t="shared" si="83"/>
        <v/>
      </c>
      <c r="AU98" s="1" t="str">
        <f t="shared" si="84"/>
        <v/>
      </c>
      <c r="AV98" s="1" t="str">
        <f t="shared" si="85"/>
        <v/>
      </c>
      <c r="AW98" s="1" t="str">
        <f t="shared" si="86"/>
        <v/>
      </c>
      <c r="AX98" s="1" t="str">
        <f t="shared" si="87"/>
        <v/>
      </c>
      <c r="AY98" s="1" t="str">
        <f t="shared" si="88"/>
        <v/>
      </c>
      <c r="AZ98" s="1" t="str">
        <f>IF('Hedging Dashboard'!AH98="P",IF(AZ97="",1,AZ97+1),"")</f>
        <v/>
      </c>
      <c r="BA98" s="1" t="str">
        <f>IF('Hedging Dashboard'!AH98="B",IF(BA97="",1,BA97+1),"")</f>
        <v/>
      </c>
      <c r="BB98" s="1" t="str">
        <f t="shared" si="57"/>
        <v>00000</v>
      </c>
      <c r="BC98" s="1" t="str">
        <f t="shared" si="57"/>
        <v>00000</v>
      </c>
      <c r="BD98" s="1" t="str">
        <f t="shared" si="58"/>
        <v>000000</v>
      </c>
      <c r="BE98" s="1" t="str">
        <f t="shared" si="58"/>
        <v>000000</v>
      </c>
      <c r="BF98" s="1" t="str">
        <f t="shared" si="59"/>
        <v>B</v>
      </c>
      <c r="BG98" s="1" t="str">
        <f t="shared" si="89"/>
        <v/>
      </c>
      <c r="BH98" s="1">
        <f t="shared" si="100"/>
        <v>0</v>
      </c>
      <c r="BI98" s="1" t="str">
        <f t="shared" si="90"/>
        <v/>
      </c>
      <c r="BJ98" s="1">
        <f t="shared" si="101"/>
        <v>0</v>
      </c>
      <c r="BK98" s="1" t="str">
        <f t="shared" si="91"/>
        <v/>
      </c>
      <c r="BL98" s="1">
        <f t="shared" si="102"/>
        <v>0</v>
      </c>
      <c r="BM98" s="1" t="str">
        <f t="shared" si="103"/>
        <v>0</v>
      </c>
      <c r="BN98" s="1" t="str">
        <f t="shared" si="104"/>
        <v>0</v>
      </c>
      <c r="BO98" s="1" t="str">
        <f t="shared" si="105"/>
        <v>0</v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</row>
    <row r="99" spans="1:76" ht="15.75" thickBot="1">
      <c r="A99" s="1">
        <v>90</v>
      </c>
      <c r="B99" s="77" t="str">
        <f t="shared" si="68"/>
        <v/>
      </c>
      <c r="C99" s="94" t="str">
        <f t="shared" si="61"/>
        <v/>
      </c>
      <c r="D99" s="90" t="str">
        <f t="shared" si="92"/>
        <v/>
      </c>
      <c r="E99" s="91" t="str">
        <f t="shared" si="92"/>
        <v/>
      </c>
      <c r="F99" s="10" t="str">
        <f t="shared" si="69"/>
        <v/>
      </c>
      <c r="H99" s="97" t="str">
        <f t="shared" si="62"/>
        <v/>
      </c>
      <c r="I99" s="90" t="str">
        <f t="shared" si="93"/>
        <v/>
      </c>
      <c r="J99" s="91" t="str">
        <f t="shared" si="93"/>
        <v/>
      </c>
      <c r="K99" s="10" t="str">
        <f t="shared" si="94"/>
        <v/>
      </c>
      <c r="L99" s="54"/>
      <c r="M99" s="18" t="str">
        <f>IF('Hedging Dashboard'!AH99="","",'Hedging Dashboard'!AH99)</f>
        <v/>
      </c>
      <c r="O99" s="77" t="str">
        <f t="shared" si="63"/>
        <v/>
      </c>
      <c r="P99" s="90" t="str">
        <f t="shared" si="95"/>
        <v/>
      </c>
      <c r="Q99" s="91" t="str">
        <f t="shared" si="95"/>
        <v/>
      </c>
      <c r="R99" s="5" t="str">
        <f t="shared" si="96"/>
        <v/>
      </c>
      <c r="S99" s="5" t="str">
        <f t="shared" si="97"/>
        <v/>
      </c>
      <c r="T99" s="113" t="str">
        <f t="shared" si="98"/>
        <v/>
      </c>
      <c r="U99" s="5" t="str">
        <f>IF(M99="","",IF(B99="NB",U98,IF(T99="",SUM($T$5:$T99)+S99,SUM($T$5:$T99))))</f>
        <v/>
      </c>
      <c r="V99" s="101" t="str">
        <f t="shared" si="60"/>
        <v/>
      </c>
      <c r="W99" s="74" t="e">
        <f t="shared" si="70"/>
        <v>#VALUE!</v>
      </c>
      <c r="X99" s="76" t="str">
        <f t="shared" si="71"/>
        <v/>
      </c>
      <c r="Y99" s="9" t="str">
        <f t="shared" si="65"/>
        <v>T</v>
      </c>
      <c r="Z99" s="4" t="str">
        <f t="shared" si="66"/>
        <v>T</v>
      </c>
      <c r="AA99" s="4" t="str">
        <f t="shared" si="67"/>
        <v>C</v>
      </c>
      <c r="AB99" s="4" t="str">
        <f t="shared" si="106"/>
        <v/>
      </c>
      <c r="AC99" s="4" t="str">
        <f t="shared" si="107"/>
        <v/>
      </c>
      <c r="AD99" s="4" t="str">
        <f t="shared" si="108"/>
        <v/>
      </c>
      <c r="AE99" s="1" t="str">
        <f t="shared" si="72"/>
        <v/>
      </c>
      <c r="AF99" s="1" t="str">
        <f t="shared" si="73"/>
        <v/>
      </c>
      <c r="AG99" s="1" t="str">
        <f t="shared" si="74"/>
        <v/>
      </c>
      <c r="AH99" s="1" t="str">
        <f t="shared" si="75"/>
        <v/>
      </c>
      <c r="AI99" s="1" t="str">
        <f t="shared" si="76"/>
        <v/>
      </c>
      <c r="AJ99" s="1" t="str">
        <f t="shared" si="77"/>
        <v/>
      </c>
      <c r="AK99" s="1">
        <f t="shared" si="99"/>
        <v>0</v>
      </c>
      <c r="AL99" s="1">
        <f t="shared" si="99"/>
        <v>0</v>
      </c>
      <c r="AM99" s="1" t="str">
        <f t="shared" si="64"/>
        <v/>
      </c>
      <c r="AN99" s="1">
        <f t="shared" si="78"/>
        <v>0</v>
      </c>
      <c r="AO99" s="1" t="str">
        <f t="shared" si="109"/>
        <v/>
      </c>
      <c r="AP99" s="1" t="str">
        <f t="shared" si="79"/>
        <v>N</v>
      </c>
      <c r="AQ99" s="1" t="str">
        <f t="shared" si="80"/>
        <v>N</v>
      </c>
      <c r="AR99" s="1" t="str">
        <f t="shared" si="81"/>
        <v>N</v>
      </c>
      <c r="AS99" s="1" t="str">
        <f t="shared" si="82"/>
        <v/>
      </c>
      <c r="AT99" s="15" t="str">
        <f t="shared" si="83"/>
        <v/>
      </c>
      <c r="AU99" s="1" t="str">
        <f t="shared" si="84"/>
        <v/>
      </c>
      <c r="AV99" s="1" t="str">
        <f t="shared" si="85"/>
        <v/>
      </c>
      <c r="AW99" s="1" t="str">
        <f t="shared" si="86"/>
        <v/>
      </c>
      <c r="AX99" s="1" t="str">
        <f t="shared" si="87"/>
        <v/>
      </c>
      <c r="AY99" s="1" t="str">
        <f t="shared" si="88"/>
        <v/>
      </c>
      <c r="AZ99" s="1" t="str">
        <f>IF('Hedging Dashboard'!AH99="P",IF(AZ98="",1,AZ98+1),"")</f>
        <v/>
      </c>
      <c r="BA99" s="1" t="str">
        <f>IF('Hedging Dashboard'!AH99="B",IF(BA98="",1,BA98+1),"")</f>
        <v/>
      </c>
      <c r="BB99" s="1" t="str">
        <f t="shared" si="57"/>
        <v>00000</v>
      </c>
      <c r="BC99" s="1" t="str">
        <f t="shared" si="57"/>
        <v>00000</v>
      </c>
      <c r="BD99" s="1" t="str">
        <f t="shared" si="58"/>
        <v>000000</v>
      </c>
      <c r="BE99" s="1" t="str">
        <f t="shared" si="58"/>
        <v>000000</v>
      </c>
      <c r="BF99" s="1" t="str">
        <f t="shared" si="59"/>
        <v>B</v>
      </c>
      <c r="BG99" s="1" t="str">
        <f t="shared" si="89"/>
        <v/>
      </c>
      <c r="BH99" s="1">
        <f t="shared" si="100"/>
        <v>0</v>
      </c>
      <c r="BI99" s="1" t="str">
        <f t="shared" si="90"/>
        <v/>
      </c>
      <c r="BJ99" s="1">
        <f t="shared" si="101"/>
        <v>0</v>
      </c>
      <c r="BK99" s="1" t="str">
        <f t="shared" si="91"/>
        <v/>
      </c>
      <c r="BL99" s="1">
        <f t="shared" si="102"/>
        <v>0</v>
      </c>
      <c r="BM99" s="1" t="str">
        <f t="shared" si="103"/>
        <v>0</v>
      </c>
      <c r="BN99" s="1" t="str">
        <f t="shared" si="104"/>
        <v>0</v>
      </c>
      <c r="BO99" s="1" t="str">
        <f t="shared" si="105"/>
        <v>0</v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</row>
    <row r="100" spans="1:76" ht="15.75" thickBot="1">
      <c r="A100" s="1">
        <v>91</v>
      </c>
      <c r="B100" s="12" t="str">
        <f t="shared" si="68"/>
        <v/>
      </c>
      <c r="C100" s="92" t="str">
        <f t="shared" si="61"/>
        <v/>
      </c>
      <c r="D100" s="13" t="str">
        <f t="shared" si="92"/>
        <v/>
      </c>
      <c r="E100" s="45" t="str">
        <f t="shared" si="92"/>
        <v/>
      </c>
      <c r="F100" s="14" t="str">
        <f t="shared" si="69"/>
        <v/>
      </c>
      <c r="H100" s="95" t="str">
        <f t="shared" si="62"/>
        <v/>
      </c>
      <c r="I100" s="13" t="str">
        <f t="shared" si="93"/>
        <v/>
      </c>
      <c r="J100" s="45" t="str">
        <f t="shared" si="93"/>
        <v/>
      </c>
      <c r="K100" s="14" t="str">
        <f t="shared" si="94"/>
        <v/>
      </c>
      <c r="L100" s="54"/>
      <c r="M100" s="16" t="str">
        <f>IF('Hedging Dashboard'!AH100="","",'Hedging Dashboard'!AH100)</f>
        <v/>
      </c>
      <c r="O100" s="12" t="str">
        <f t="shared" si="63"/>
        <v/>
      </c>
      <c r="P100" s="13" t="str">
        <f t="shared" si="95"/>
        <v/>
      </c>
      <c r="Q100" s="45" t="str">
        <f t="shared" si="95"/>
        <v/>
      </c>
      <c r="R100" s="87" t="str">
        <f t="shared" si="96"/>
        <v/>
      </c>
      <c r="S100" s="87" t="str">
        <f t="shared" si="97"/>
        <v/>
      </c>
      <c r="T100" s="98" t="str">
        <f t="shared" si="98"/>
        <v/>
      </c>
      <c r="U100" s="87" t="str">
        <f>IF(M100="","",IF(B100="NB",U99,IF(T100="",SUM($T$5:$T100)+S100,SUM($T$5:$T100))))</f>
        <v/>
      </c>
      <c r="V100" s="99" t="str">
        <f t="shared" si="60"/>
        <v/>
      </c>
      <c r="W100" s="74" t="e">
        <f t="shared" si="70"/>
        <v>#VALUE!</v>
      </c>
      <c r="X100" s="76" t="str">
        <f t="shared" si="71"/>
        <v/>
      </c>
      <c r="Y100" s="9" t="str">
        <f t="shared" si="65"/>
        <v>T</v>
      </c>
      <c r="Z100" s="4" t="str">
        <f t="shared" si="66"/>
        <v>T</v>
      </c>
      <c r="AA100" s="4" t="str">
        <f t="shared" si="67"/>
        <v>C</v>
      </c>
      <c r="AB100" s="4" t="str">
        <f t="shared" si="106"/>
        <v/>
      </c>
      <c r="AC100" s="4" t="str">
        <f t="shared" si="107"/>
        <v/>
      </c>
      <c r="AD100" s="4" t="str">
        <f t="shared" si="108"/>
        <v/>
      </c>
      <c r="AE100" s="1" t="str">
        <f t="shared" si="72"/>
        <v/>
      </c>
      <c r="AF100" s="1" t="str">
        <f t="shared" si="73"/>
        <v/>
      </c>
      <c r="AG100" s="1" t="str">
        <f t="shared" si="74"/>
        <v/>
      </c>
      <c r="AH100" s="1" t="str">
        <f t="shared" si="75"/>
        <v/>
      </c>
      <c r="AI100" s="1" t="str">
        <f t="shared" si="76"/>
        <v/>
      </c>
      <c r="AJ100" s="1" t="str">
        <f t="shared" si="77"/>
        <v/>
      </c>
      <c r="AK100" s="1">
        <f t="shared" si="99"/>
        <v>0</v>
      </c>
      <c r="AL100" s="1">
        <f t="shared" si="99"/>
        <v>0</v>
      </c>
      <c r="AM100" s="1" t="str">
        <f t="shared" si="64"/>
        <v/>
      </c>
      <c r="AN100" s="1">
        <f t="shared" si="78"/>
        <v>0</v>
      </c>
      <c r="AO100" s="1" t="str">
        <f t="shared" si="109"/>
        <v/>
      </c>
      <c r="AP100" s="1" t="str">
        <f t="shared" si="79"/>
        <v>N</v>
      </c>
      <c r="AQ100" s="1" t="str">
        <f t="shared" si="80"/>
        <v>N</v>
      </c>
      <c r="AR100" s="1" t="str">
        <f t="shared" si="81"/>
        <v>N</v>
      </c>
      <c r="AS100" s="1" t="str">
        <f t="shared" si="82"/>
        <v/>
      </c>
      <c r="AT100" s="15" t="str">
        <f t="shared" si="83"/>
        <v/>
      </c>
      <c r="AU100" s="1" t="str">
        <f t="shared" si="84"/>
        <v/>
      </c>
      <c r="AV100" s="1" t="str">
        <f t="shared" si="85"/>
        <v/>
      </c>
      <c r="AW100" s="1" t="str">
        <f t="shared" si="86"/>
        <v/>
      </c>
      <c r="AX100" s="1" t="str">
        <f t="shared" si="87"/>
        <v/>
      </c>
      <c r="AY100" s="1" t="str">
        <f t="shared" si="88"/>
        <v/>
      </c>
      <c r="AZ100" s="1" t="str">
        <f>IF('Hedging Dashboard'!AH100="P",IF(AZ99="",1,AZ99+1),"")</f>
        <v/>
      </c>
      <c r="BA100" s="1" t="str">
        <f>IF('Hedging Dashboard'!AH100="B",IF(BA99="",1,BA99+1),"")</f>
        <v/>
      </c>
      <c r="BB100" s="1" t="str">
        <f t="shared" si="57"/>
        <v>00000</v>
      </c>
      <c r="BC100" s="1" t="str">
        <f t="shared" si="57"/>
        <v>00000</v>
      </c>
      <c r="BD100" s="1" t="str">
        <f t="shared" si="58"/>
        <v>000000</v>
      </c>
      <c r="BE100" s="1" t="str">
        <f t="shared" si="58"/>
        <v>000000</v>
      </c>
      <c r="BF100" s="1" t="str">
        <f t="shared" si="59"/>
        <v>B</v>
      </c>
      <c r="BG100" s="1" t="str">
        <f t="shared" si="89"/>
        <v/>
      </c>
      <c r="BH100" s="1">
        <f t="shared" si="100"/>
        <v>0</v>
      </c>
      <c r="BI100" s="1" t="str">
        <f t="shared" si="90"/>
        <v/>
      </c>
      <c r="BJ100" s="1">
        <f t="shared" si="101"/>
        <v>0</v>
      </c>
      <c r="BK100" s="1" t="str">
        <f t="shared" si="91"/>
        <v/>
      </c>
      <c r="BL100" s="1">
        <f t="shared" si="102"/>
        <v>0</v>
      </c>
      <c r="BM100" s="1" t="str">
        <f t="shared" si="103"/>
        <v>0</v>
      </c>
      <c r="BN100" s="1" t="str">
        <f t="shared" si="104"/>
        <v>0</v>
      </c>
      <c r="BO100" s="1" t="str">
        <f t="shared" si="105"/>
        <v>0</v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3</v>
      </c>
    </row>
    <row r="101" spans="1:76" ht="15.75" thickBot="1">
      <c r="A101" s="1">
        <v>92</v>
      </c>
      <c r="B101" s="9" t="str">
        <f t="shared" si="68"/>
        <v/>
      </c>
      <c r="C101" s="93" t="str">
        <f t="shared" si="61"/>
        <v/>
      </c>
      <c r="D101" s="88" t="str">
        <f t="shared" si="92"/>
        <v/>
      </c>
      <c r="E101" s="89" t="str">
        <f t="shared" si="92"/>
        <v/>
      </c>
      <c r="F101" s="8" t="str">
        <f t="shared" si="69"/>
        <v/>
      </c>
      <c r="H101" s="96" t="str">
        <f t="shared" si="62"/>
        <v/>
      </c>
      <c r="I101" s="88" t="str">
        <f t="shared" si="93"/>
        <v/>
      </c>
      <c r="J101" s="89" t="str">
        <f t="shared" si="93"/>
        <v/>
      </c>
      <c r="K101" s="8" t="str">
        <f t="shared" si="94"/>
        <v/>
      </c>
      <c r="L101" s="54"/>
      <c r="M101" s="17" t="str">
        <f>IF('Hedging Dashboard'!AH101="","",'Hedging Dashboard'!AH101)</f>
        <v/>
      </c>
      <c r="O101" s="9" t="str">
        <f t="shared" si="63"/>
        <v/>
      </c>
      <c r="P101" s="88" t="str">
        <f t="shared" si="95"/>
        <v/>
      </c>
      <c r="Q101" s="89" t="str">
        <f t="shared" si="95"/>
        <v/>
      </c>
      <c r="R101" s="4" t="str">
        <f t="shared" si="96"/>
        <v/>
      </c>
      <c r="S101" s="4" t="str">
        <f t="shared" si="97"/>
        <v/>
      </c>
      <c r="T101" s="112" t="str">
        <f t="shared" si="98"/>
        <v/>
      </c>
      <c r="U101" s="4" t="str">
        <f>IF(M101="","",IF(B101="NB",U100,IF(T101="",SUM($T$5:$T101)+S101,SUM($T$5:$T101))))</f>
        <v/>
      </c>
      <c r="V101" s="100" t="str">
        <f t="shared" si="60"/>
        <v/>
      </c>
      <c r="W101" s="74" t="e">
        <f t="shared" si="70"/>
        <v>#VALUE!</v>
      </c>
      <c r="X101" s="76" t="str">
        <f t="shared" si="71"/>
        <v/>
      </c>
      <c r="Y101" s="9" t="str">
        <f t="shared" si="65"/>
        <v>T</v>
      </c>
      <c r="Z101" s="4" t="str">
        <f t="shared" si="66"/>
        <v>T</v>
      </c>
      <c r="AA101" s="4" t="str">
        <f t="shared" si="67"/>
        <v>C</v>
      </c>
      <c r="AB101" s="4" t="str">
        <f t="shared" si="106"/>
        <v/>
      </c>
      <c r="AC101" s="4" t="str">
        <f t="shared" si="107"/>
        <v/>
      </c>
      <c r="AD101" s="4" t="str">
        <f t="shared" si="108"/>
        <v/>
      </c>
      <c r="AE101" s="1" t="str">
        <f t="shared" si="72"/>
        <v/>
      </c>
      <c r="AF101" s="1" t="str">
        <f t="shared" si="73"/>
        <v/>
      </c>
      <c r="AG101" s="1" t="str">
        <f t="shared" si="74"/>
        <v/>
      </c>
      <c r="AH101" s="1" t="str">
        <f t="shared" si="75"/>
        <v/>
      </c>
      <c r="AI101" s="1" t="str">
        <f t="shared" si="76"/>
        <v/>
      </c>
      <c r="AJ101" s="1" t="str">
        <f t="shared" si="77"/>
        <v/>
      </c>
      <c r="AK101" s="1">
        <f t="shared" si="99"/>
        <v>0</v>
      </c>
      <c r="AL101" s="1">
        <f t="shared" si="99"/>
        <v>0</v>
      </c>
      <c r="AM101" s="1" t="str">
        <f t="shared" si="64"/>
        <v/>
      </c>
      <c r="AN101" s="1">
        <f t="shared" si="78"/>
        <v>0</v>
      </c>
      <c r="AO101" s="1" t="str">
        <f t="shared" si="109"/>
        <v/>
      </c>
      <c r="AP101" s="1" t="str">
        <f t="shared" si="79"/>
        <v>N</v>
      </c>
      <c r="AQ101" s="1" t="str">
        <f t="shared" si="80"/>
        <v>N</v>
      </c>
      <c r="AR101" s="1" t="str">
        <f t="shared" si="81"/>
        <v>N</v>
      </c>
      <c r="AS101" s="1" t="str">
        <f t="shared" si="82"/>
        <v/>
      </c>
      <c r="AT101" s="15" t="str">
        <f t="shared" si="83"/>
        <v/>
      </c>
      <c r="AU101" s="1" t="str">
        <f t="shared" si="84"/>
        <v/>
      </c>
      <c r="AV101" s="1" t="str">
        <f t="shared" si="85"/>
        <v/>
      </c>
      <c r="AW101" s="1" t="str">
        <f t="shared" si="86"/>
        <v/>
      </c>
      <c r="AX101" s="1" t="str">
        <f t="shared" si="87"/>
        <v/>
      </c>
      <c r="AY101" s="1" t="str">
        <f t="shared" si="88"/>
        <v/>
      </c>
      <c r="AZ101" s="1" t="str">
        <f>IF('Hedging Dashboard'!AH101="P",IF(AZ100="",1,AZ100+1),"")</f>
        <v/>
      </c>
      <c r="BA101" s="1" t="str">
        <f>IF('Hedging Dashboard'!AH101="B",IF(BA100="",1,BA100+1),"")</f>
        <v/>
      </c>
      <c r="BB101" s="1" t="str">
        <f t="shared" si="57"/>
        <v>00000</v>
      </c>
      <c r="BC101" s="1" t="str">
        <f t="shared" si="57"/>
        <v>00000</v>
      </c>
      <c r="BD101" s="1" t="str">
        <f t="shared" si="58"/>
        <v>000000</v>
      </c>
      <c r="BE101" s="1" t="str">
        <f t="shared" si="58"/>
        <v>000000</v>
      </c>
      <c r="BF101" s="1" t="str">
        <f t="shared" si="59"/>
        <v>B</v>
      </c>
      <c r="BG101" s="1" t="str">
        <f t="shared" si="89"/>
        <v/>
      </c>
      <c r="BH101" s="1">
        <f t="shared" si="100"/>
        <v>0</v>
      </c>
      <c r="BI101" s="1" t="str">
        <f t="shared" si="90"/>
        <v/>
      </c>
      <c r="BJ101" s="1">
        <f t="shared" si="101"/>
        <v>0</v>
      </c>
      <c r="BK101" s="1" t="str">
        <f t="shared" si="91"/>
        <v/>
      </c>
      <c r="BL101" s="1">
        <f t="shared" si="102"/>
        <v>0</v>
      </c>
      <c r="BM101" s="1" t="str">
        <f t="shared" si="103"/>
        <v>0</v>
      </c>
      <c r="BN101" s="1" t="str">
        <f t="shared" si="104"/>
        <v>0</v>
      </c>
      <c r="BO101" s="1" t="str">
        <f t="shared" si="105"/>
        <v>0</v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-3</v>
      </c>
    </row>
    <row r="102" spans="1:76" ht="15.75" thickBot="1">
      <c r="A102" s="1">
        <v>93</v>
      </c>
      <c r="B102" s="9" t="str">
        <f t="shared" si="68"/>
        <v/>
      </c>
      <c r="C102" s="93" t="str">
        <f t="shared" si="61"/>
        <v/>
      </c>
      <c r="D102" s="88" t="str">
        <f t="shared" si="92"/>
        <v/>
      </c>
      <c r="E102" s="89" t="str">
        <f t="shared" si="92"/>
        <v/>
      </c>
      <c r="F102" s="8" t="str">
        <f t="shared" si="69"/>
        <v/>
      </c>
      <c r="H102" s="96" t="str">
        <f t="shared" si="62"/>
        <v/>
      </c>
      <c r="I102" s="88" t="str">
        <f t="shared" si="93"/>
        <v/>
      </c>
      <c r="J102" s="89" t="str">
        <f t="shared" si="93"/>
        <v/>
      </c>
      <c r="K102" s="8" t="str">
        <f t="shared" si="94"/>
        <v/>
      </c>
      <c r="L102" s="54"/>
      <c r="M102" s="17" t="str">
        <f>IF('Hedging Dashboard'!AH102="","",'Hedging Dashboard'!AH102)</f>
        <v/>
      </c>
      <c r="O102" s="9" t="str">
        <f t="shared" si="63"/>
        <v/>
      </c>
      <c r="P102" s="88" t="str">
        <f t="shared" si="95"/>
        <v/>
      </c>
      <c r="Q102" s="89" t="str">
        <f t="shared" si="95"/>
        <v/>
      </c>
      <c r="R102" s="4" t="str">
        <f t="shared" si="96"/>
        <v/>
      </c>
      <c r="S102" s="4" t="str">
        <f t="shared" si="97"/>
        <v/>
      </c>
      <c r="T102" s="112" t="str">
        <f t="shared" si="98"/>
        <v/>
      </c>
      <c r="U102" s="4" t="str">
        <f>IF(M102="","",IF(B102="NB",U101,IF(T102="",SUM($T$5:$T102)+S102,SUM($T$5:$T102))))</f>
        <v/>
      </c>
      <c r="V102" s="100" t="str">
        <f t="shared" si="60"/>
        <v/>
      </c>
      <c r="W102" s="74" t="e">
        <f t="shared" si="70"/>
        <v>#VALUE!</v>
      </c>
      <c r="X102" s="76" t="str">
        <f t="shared" si="71"/>
        <v/>
      </c>
      <c r="Y102" s="9" t="str">
        <f t="shared" si="65"/>
        <v>T</v>
      </c>
      <c r="Z102" s="4" t="str">
        <f t="shared" si="66"/>
        <v>T</v>
      </c>
      <c r="AA102" s="4" t="str">
        <f t="shared" si="67"/>
        <v>C</v>
      </c>
      <c r="AB102" s="4" t="str">
        <f t="shared" si="106"/>
        <v/>
      </c>
      <c r="AC102" s="4" t="str">
        <f t="shared" si="107"/>
        <v/>
      </c>
      <c r="AD102" s="4" t="str">
        <f t="shared" si="108"/>
        <v/>
      </c>
      <c r="AE102" s="1" t="str">
        <f t="shared" si="72"/>
        <v/>
      </c>
      <c r="AF102" s="1" t="str">
        <f t="shared" si="73"/>
        <v/>
      </c>
      <c r="AG102" s="1" t="str">
        <f t="shared" si="74"/>
        <v/>
      </c>
      <c r="AH102" s="1" t="str">
        <f t="shared" si="75"/>
        <v/>
      </c>
      <c r="AI102" s="1" t="str">
        <f t="shared" si="76"/>
        <v/>
      </c>
      <c r="AJ102" s="1" t="str">
        <f t="shared" si="77"/>
        <v/>
      </c>
      <c r="AK102" s="1">
        <f t="shared" si="99"/>
        <v>0</v>
      </c>
      <c r="AL102" s="1">
        <f t="shared" si="99"/>
        <v>0</v>
      </c>
      <c r="AM102" s="1" t="str">
        <f t="shared" si="64"/>
        <v/>
      </c>
      <c r="AN102" s="1">
        <f t="shared" si="78"/>
        <v>0</v>
      </c>
      <c r="AO102" s="1" t="str">
        <f t="shared" si="109"/>
        <v/>
      </c>
      <c r="AP102" s="1" t="str">
        <f t="shared" si="79"/>
        <v>N</v>
      </c>
      <c r="AQ102" s="1" t="str">
        <f t="shared" si="80"/>
        <v>N</v>
      </c>
      <c r="AR102" s="1" t="str">
        <f t="shared" si="81"/>
        <v>N</v>
      </c>
      <c r="AS102" s="1" t="str">
        <f t="shared" si="82"/>
        <v/>
      </c>
      <c r="AT102" s="15" t="str">
        <f t="shared" si="83"/>
        <v/>
      </c>
      <c r="AU102" s="1" t="str">
        <f t="shared" si="84"/>
        <v/>
      </c>
      <c r="AV102" s="1" t="str">
        <f t="shared" si="85"/>
        <v/>
      </c>
      <c r="AW102" s="1" t="str">
        <f t="shared" si="86"/>
        <v/>
      </c>
      <c r="AX102" s="1" t="str">
        <f t="shared" si="87"/>
        <v/>
      </c>
      <c r="AY102" s="1" t="str">
        <f t="shared" si="88"/>
        <v/>
      </c>
      <c r="AZ102" s="1" t="str">
        <f>IF('Hedging Dashboard'!AH102="P",IF(AZ101="",1,AZ101+1),"")</f>
        <v/>
      </c>
      <c r="BA102" s="1" t="str">
        <f>IF('Hedging Dashboard'!AH102="B",IF(BA101="",1,BA101+1),"")</f>
        <v/>
      </c>
      <c r="BB102" s="1" t="str">
        <f t="shared" si="57"/>
        <v>00000</v>
      </c>
      <c r="BC102" s="1" t="str">
        <f t="shared" si="57"/>
        <v>00000</v>
      </c>
      <c r="BD102" s="1" t="str">
        <f t="shared" si="58"/>
        <v>000000</v>
      </c>
      <c r="BE102" s="1" t="str">
        <f t="shared" si="58"/>
        <v>000000</v>
      </c>
      <c r="BF102" s="1" t="str">
        <f t="shared" si="59"/>
        <v>B</v>
      </c>
      <c r="BG102" s="1" t="str">
        <f t="shared" si="89"/>
        <v/>
      </c>
      <c r="BH102" s="1">
        <f t="shared" si="100"/>
        <v>0</v>
      </c>
      <c r="BI102" s="1" t="str">
        <f t="shared" si="90"/>
        <v/>
      </c>
      <c r="BJ102" s="1">
        <f t="shared" si="101"/>
        <v>0</v>
      </c>
      <c r="BK102" s="1" t="str">
        <f t="shared" si="91"/>
        <v/>
      </c>
      <c r="BL102" s="1">
        <f t="shared" si="102"/>
        <v>0</v>
      </c>
      <c r="BM102" s="1" t="str">
        <f t="shared" si="103"/>
        <v>0</v>
      </c>
      <c r="BN102" s="1" t="str">
        <f t="shared" si="104"/>
        <v>0</v>
      </c>
      <c r="BO102" s="1" t="str">
        <f t="shared" si="105"/>
        <v>0</v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</row>
    <row r="103" spans="1:76" ht="15.75" thickBot="1">
      <c r="A103" s="1">
        <v>94</v>
      </c>
      <c r="B103" s="9" t="str">
        <f t="shared" si="68"/>
        <v/>
      </c>
      <c r="C103" s="93" t="str">
        <f t="shared" si="61"/>
        <v/>
      </c>
      <c r="D103" s="88" t="str">
        <f t="shared" si="92"/>
        <v/>
      </c>
      <c r="E103" s="89" t="str">
        <f t="shared" si="92"/>
        <v/>
      </c>
      <c r="F103" s="8" t="str">
        <f t="shared" si="69"/>
        <v/>
      </c>
      <c r="H103" s="96" t="str">
        <f t="shared" si="62"/>
        <v/>
      </c>
      <c r="I103" s="88" t="str">
        <f t="shared" si="93"/>
        <v/>
      </c>
      <c r="J103" s="89" t="str">
        <f t="shared" si="93"/>
        <v/>
      </c>
      <c r="K103" s="8" t="str">
        <f t="shared" si="94"/>
        <v/>
      </c>
      <c r="L103" s="54"/>
      <c r="M103" s="17" t="str">
        <f>IF('Hedging Dashboard'!AH103="","",'Hedging Dashboard'!AH103)</f>
        <v/>
      </c>
      <c r="O103" s="9" t="str">
        <f t="shared" si="63"/>
        <v/>
      </c>
      <c r="P103" s="88" t="str">
        <f t="shared" si="95"/>
        <v/>
      </c>
      <c r="Q103" s="89" t="str">
        <f t="shared" si="95"/>
        <v/>
      </c>
      <c r="R103" s="4" t="str">
        <f t="shared" si="96"/>
        <v/>
      </c>
      <c r="S103" s="4" t="str">
        <f t="shared" si="97"/>
        <v/>
      </c>
      <c r="T103" s="112" t="str">
        <f t="shared" si="98"/>
        <v/>
      </c>
      <c r="U103" s="4" t="str">
        <f>IF(M103="","",IF(B103="NB",U102,IF(T103="",SUM($T$5:$T103)+S103,SUM($T$5:$T103))))</f>
        <v/>
      </c>
      <c r="V103" s="100" t="str">
        <f t="shared" si="60"/>
        <v/>
      </c>
      <c r="W103" s="74" t="e">
        <f t="shared" si="70"/>
        <v>#VALUE!</v>
      </c>
      <c r="X103" s="76" t="str">
        <f t="shared" si="71"/>
        <v/>
      </c>
      <c r="Y103" s="9" t="str">
        <f t="shared" si="65"/>
        <v>T</v>
      </c>
      <c r="Z103" s="4" t="str">
        <f t="shared" si="66"/>
        <v>T</v>
      </c>
      <c r="AA103" s="4" t="str">
        <f t="shared" si="67"/>
        <v>C</v>
      </c>
      <c r="AB103" s="4" t="str">
        <f t="shared" si="106"/>
        <v/>
      </c>
      <c r="AC103" s="4" t="str">
        <f t="shared" si="107"/>
        <v/>
      </c>
      <c r="AD103" s="4" t="str">
        <f t="shared" si="108"/>
        <v/>
      </c>
      <c r="AE103" s="1" t="str">
        <f t="shared" si="72"/>
        <v/>
      </c>
      <c r="AF103" s="1" t="str">
        <f t="shared" si="73"/>
        <v/>
      </c>
      <c r="AG103" s="1" t="str">
        <f t="shared" si="74"/>
        <v/>
      </c>
      <c r="AH103" s="1" t="str">
        <f t="shared" si="75"/>
        <v/>
      </c>
      <c r="AI103" s="1" t="str">
        <f t="shared" si="76"/>
        <v/>
      </c>
      <c r="AJ103" s="1" t="str">
        <f t="shared" si="77"/>
        <v/>
      </c>
      <c r="AK103" s="1">
        <f t="shared" si="99"/>
        <v>0</v>
      </c>
      <c r="AL103" s="1">
        <f t="shared" si="99"/>
        <v>0</v>
      </c>
      <c r="AM103" s="1" t="str">
        <f t="shared" si="64"/>
        <v/>
      </c>
      <c r="AN103" s="1">
        <f t="shared" si="78"/>
        <v>0</v>
      </c>
      <c r="AO103" s="1" t="str">
        <f t="shared" si="109"/>
        <v/>
      </c>
      <c r="AP103" s="1" t="str">
        <f t="shared" si="79"/>
        <v>N</v>
      </c>
      <c r="AQ103" s="1" t="str">
        <f t="shared" si="80"/>
        <v>N</v>
      </c>
      <c r="AR103" s="1" t="str">
        <f t="shared" si="81"/>
        <v>N</v>
      </c>
      <c r="AS103" s="1" t="str">
        <f t="shared" si="82"/>
        <v/>
      </c>
      <c r="AT103" s="15" t="str">
        <f t="shared" si="83"/>
        <v/>
      </c>
      <c r="AU103" s="1" t="str">
        <f t="shared" si="84"/>
        <v/>
      </c>
      <c r="AV103" s="1" t="str">
        <f t="shared" si="85"/>
        <v/>
      </c>
      <c r="AW103" s="1" t="str">
        <f t="shared" si="86"/>
        <v/>
      </c>
      <c r="AX103" s="1" t="str">
        <f t="shared" si="87"/>
        <v/>
      </c>
      <c r="AY103" s="1" t="str">
        <f t="shared" si="88"/>
        <v/>
      </c>
      <c r="AZ103" s="1" t="str">
        <f>IF('Hedging Dashboard'!AH103="P",IF(AZ102="",1,AZ102+1),"")</f>
        <v/>
      </c>
      <c r="BA103" s="1" t="str">
        <f>IF('Hedging Dashboard'!AH103="B",IF(BA102="",1,BA102+1),"")</f>
        <v/>
      </c>
      <c r="BB103" s="1" t="str">
        <f t="shared" si="57"/>
        <v>00000</v>
      </c>
      <c r="BC103" s="1" t="str">
        <f t="shared" si="57"/>
        <v>00000</v>
      </c>
      <c r="BD103" s="1" t="str">
        <f t="shared" si="58"/>
        <v>000000</v>
      </c>
      <c r="BE103" s="1" t="str">
        <f t="shared" si="58"/>
        <v>000000</v>
      </c>
      <c r="BF103" s="1" t="str">
        <f t="shared" si="59"/>
        <v>B</v>
      </c>
      <c r="BG103" s="1" t="str">
        <f t="shared" si="89"/>
        <v/>
      </c>
      <c r="BH103" s="1">
        <f t="shared" si="100"/>
        <v>0</v>
      </c>
      <c r="BI103" s="1" t="str">
        <f t="shared" si="90"/>
        <v/>
      </c>
      <c r="BJ103" s="1">
        <f t="shared" si="101"/>
        <v>0</v>
      </c>
      <c r="BK103" s="1" t="str">
        <f t="shared" si="91"/>
        <v/>
      </c>
      <c r="BL103" s="1">
        <f t="shared" si="102"/>
        <v>0</v>
      </c>
      <c r="BM103" s="1" t="str">
        <f t="shared" si="103"/>
        <v>0</v>
      </c>
      <c r="BN103" s="1" t="str">
        <f t="shared" si="104"/>
        <v>0</v>
      </c>
      <c r="BO103" s="1" t="str">
        <f t="shared" si="105"/>
        <v>0</v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</row>
    <row r="104" spans="1:76" ht="15.75" thickBot="1">
      <c r="A104" s="1">
        <v>95</v>
      </c>
      <c r="B104" s="77" t="str">
        <f t="shared" si="68"/>
        <v/>
      </c>
      <c r="C104" s="94" t="str">
        <f t="shared" si="61"/>
        <v/>
      </c>
      <c r="D104" s="90" t="str">
        <f t="shared" si="92"/>
        <v/>
      </c>
      <c r="E104" s="91" t="str">
        <f t="shared" si="92"/>
        <v/>
      </c>
      <c r="F104" s="10" t="str">
        <f t="shared" si="69"/>
        <v/>
      </c>
      <c r="H104" s="97" t="str">
        <f t="shared" si="62"/>
        <v/>
      </c>
      <c r="I104" s="90" t="str">
        <f t="shared" si="93"/>
        <v/>
      </c>
      <c r="J104" s="91" t="str">
        <f t="shared" si="93"/>
        <v/>
      </c>
      <c r="K104" s="10" t="str">
        <f t="shared" si="94"/>
        <v/>
      </c>
      <c r="L104" s="54"/>
      <c r="M104" s="18" t="str">
        <f>IF('Hedging Dashboard'!AH104="","",'Hedging Dashboard'!AH104)</f>
        <v/>
      </c>
      <c r="O104" s="77" t="str">
        <f t="shared" si="63"/>
        <v/>
      </c>
      <c r="P104" s="90" t="str">
        <f t="shared" si="95"/>
        <v/>
      </c>
      <c r="Q104" s="91" t="str">
        <f t="shared" si="95"/>
        <v/>
      </c>
      <c r="R104" s="5" t="str">
        <f t="shared" si="96"/>
        <v/>
      </c>
      <c r="S104" s="5" t="str">
        <f t="shared" si="97"/>
        <v/>
      </c>
      <c r="T104" s="113" t="str">
        <f t="shared" si="98"/>
        <v/>
      </c>
      <c r="U104" s="5" t="str">
        <f>IF(M104="","",IF(B104="NB",U103,IF(T104="",SUM($T$5:$T104)+S104,SUM($T$5:$T104))))</f>
        <v/>
      </c>
      <c r="V104" s="101" t="str">
        <f t="shared" si="60"/>
        <v/>
      </c>
      <c r="W104" s="74" t="e">
        <f t="shared" si="70"/>
        <v>#VALUE!</v>
      </c>
      <c r="X104" s="76" t="str">
        <f t="shared" si="71"/>
        <v/>
      </c>
      <c r="Y104" s="9" t="str">
        <f t="shared" si="65"/>
        <v>T</v>
      </c>
      <c r="Z104" s="4" t="str">
        <f t="shared" si="66"/>
        <v>T</v>
      </c>
      <c r="AA104" s="4" t="str">
        <f t="shared" si="67"/>
        <v>C</v>
      </c>
      <c r="AB104" s="4" t="str">
        <f t="shared" si="106"/>
        <v/>
      </c>
      <c r="AC104" s="4" t="str">
        <f t="shared" si="107"/>
        <v/>
      </c>
      <c r="AD104" s="4" t="str">
        <f t="shared" si="108"/>
        <v/>
      </c>
      <c r="AE104" s="1" t="str">
        <f t="shared" si="72"/>
        <v/>
      </c>
      <c r="AF104" s="1" t="str">
        <f t="shared" si="73"/>
        <v/>
      </c>
      <c r="AG104" s="1" t="str">
        <f t="shared" si="74"/>
        <v/>
      </c>
      <c r="AH104" s="1" t="str">
        <f t="shared" si="75"/>
        <v/>
      </c>
      <c r="AI104" s="1" t="str">
        <f t="shared" si="76"/>
        <v/>
      </c>
      <c r="AJ104" s="1" t="str">
        <f t="shared" si="77"/>
        <v/>
      </c>
      <c r="AK104" s="1">
        <f t="shared" si="99"/>
        <v>0</v>
      </c>
      <c r="AL104" s="1">
        <f t="shared" si="99"/>
        <v>0</v>
      </c>
      <c r="AM104" s="1" t="str">
        <f t="shared" si="64"/>
        <v/>
      </c>
      <c r="AN104" s="1">
        <f t="shared" si="78"/>
        <v>0</v>
      </c>
      <c r="AO104" s="1" t="str">
        <f t="shared" si="109"/>
        <v/>
      </c>
      <c r="AP104" s="1" t="str">
        <f t="shared" si="79"/>
        <v>N</v>
      </c>
      <c r="AQ104" s="1" t="str">
        <f t="shared" si="80"/>
        <v>N</v>
      </c>
      <c r="AR104" s="1" t="str">
        <f t="shared" si="81"/>
        <v>N</v>
      </c>
      <c r="AS104" s="1" t="str">
        <f t="shared" si="82"/>
        <v/>
      </c>
      <c r="AT104" s="15" t="str">
        <f t="shared" si="83"/>
        <v/>
      </c>
      <c r="AU104" s="1" t="str">
        <f t="shared" si="84"/>
        <v/>
      </c>
      <c r="AV104" s="1" t="str">
        <f t="shared" si="85"/>
        <v/>
      </c>
      <c r="AW104" s="1" t="str">
        <f t="shared" si="86"/>
        <v/>
      </c>
      <c r="AX104" s="1" t="str">
        <f t="shared" si="87"/>
        <v/>
      </c>
      <c r="AY104" s="1" t="str">
        <f t="shared" si="88"/>
        <v/>
      </c>
      <c r="AZ104" s="1" t="str">
        <f>IF('Hedging Dashboard'!AH104="P",IF(AZ103="",1,AZ103+1),"")</f>
        <v/>
      </c>
      <c r="BA104" s="1" t="str">
        <f>IF('Hedging Dashboard'!AH104="B",IF(BA103="",1,BA103+1),"")</f>
        <v/>
      </c>
      <c r="BB104" s="1" t="str">
        <f t="shared" si="57"/>
        <v>00000</v>
      </c>
      <c r="BC104" s="1" t="str">
        <f t="shared" si="57"/>
        <v>00000</v>
      </c>
      <c r="BD104" s="1" t="str">
        <f t="shared" si="58"/>
        <v>000000</v>
      </c>
      <c r="BE104" s="1" t="str">
        <f t="shared" si="58"/>
        <v>000000</v>
      </c>
      <c r="BF104" s="1" t="str">
        <f t="shared" si="59"/>
        <v>B</v>
      </c>
      <c r="BG104" s="1" t="str">
        <f t="shared" si="89"/>
        <v/>
      </c>
      <c r="BH104" s="1">
        <f t="shared" si="100"/>
        <v>0</v>
      </c>
      <c r="BI104" s="1" t="str">
        <f t="shared" si="90"/>
        <v/>
      </c>
      <c r="BJ104" s="1">
        <f t="shared" si="101"/>
        <v>0</v>
      </c>
      <c r="BK104" s="1" t="str">
        <f t="shared" si="91"/>
        <v/>
      </c>
      <c r="BL104" s="1">
        <f t="shared" si="102"/>
        <v>0</v>
      </c>
      <c r="BM104" s="1" t="str">
        <f t="shared" si="103"/>
        <v>0</v>
      </c>
      <c r="BN104" s="1" t="str">
        <f t="shared" si="104"/>
        <v>0</v>
      </c>
      <c r="BO104" s="1" t="str">
        <f t="shared" si="105"/>
        <v>0</v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6</v>
      </c>
    </row>
    <row r="105" spans="1:76" ht="15.75" thickBot="1">
      <c r="A105" s="1">
        <v>96</v>
      </c>
      <c r="B105" s="12" t="str">
        <f t="shared" si="68"/>
        <v/>
      </c>
      <c r="C105" s="92" t="str">
        <f t="shared" si="61"/>
        <v/>
      </c>
      <c r="D105" s="13" t="str">
        <f t="shared" si="92"/>
        <v/>
      </c>
      <c r="E105" s="45" t="str">
        <f t="shared" si="92"/>
        <v/>
      </c>
      <c r="F105" s="14" t="str">
        <f t="shared" si="69"/>
        <v/>
      </c>
      <c r="H105" s="95" t="str">
        <f t="shared" si="62"/>
        <v/>
      </c>
      <c r="I105" s="13" t="str">
        <f t="shared" si="93"/>
        <v/>
      </c>
      <c r="J105" s="45" t="str">
        <f t="shared" si="93"/>
        <v/>
      </c>
      <c r="K105" s="14" t="str">
        <f t="shared" si="94"/>
        <v/>
      </c>
      <c r="L105" s="54"/>
      <c r="M105" s="16" t="str">
        <f>IF('Hedging Dashboard'!AH105="","",'Hedging Dashboard'!AH105)</f>
        <v/>
      </c>
      <c r="O105" s="12" t="str">
        <f t="shared" si="63"/>
        <v/>
      </c>
      <c r="P105" s="13" t="str">
        <f t="shared" si="95"/>
        <v/>
      </c>
      <c r="Q105" s="45" t="str">
        <f t="shared" si="95"/>
        <v/>
      </c>
      <c r="R105" s="87" t="str">
        <f t="shared" si="96"/>
        <v/>
      </c>
      <c r="S105" s="87" t="str">
        <f t="shared" si="97"/>
        <v/>
      </c>
      <c r="T105" s="98" t="str">
        <f t="shared" si="98"/>
        <v/>
      </c>
      <c r="U105" s="87" t="str">
        <f>IF(M105="","",IF(B105="NB",U104,IF(T105="",SUM($T$5:$T105)+S105,SUM($T$5:$T105))))</f>
        <v/>
      </c>
      <c r="V105" s="99" t="str">
        <f t="shared" si="60"/>
        <v/>
      </c>
      <c r="W105" s="74" t="e">
        <f t="shared" si="70"/>
        <v>#VALUE!</v>
      </c>
      <c r="X105" s="76" t="str">
        <f t="shared" si="71"/>
        <v/>
      </c>
      <c r="Y105" s="9" t="str">
        <f t="shared" si="65"/>
        <v>T</v>
      </c>
      <c r="Z105" s="4" t="str">
        <f t="shared" si="66"/>
        <v>T</v>
      </c>
      <c r="AA105" s="4" t="str">
        <f t="shared" si="67"/>
        <v>C</v>
      </c>
      <c r="AB105" s="4" t="str">
        <f t="shared" si="106"/>
        <v/>
      </c>
      <c r="AC105" s="4" t="str">
        <f t="shared" si="107"/>
        <v/>
      </c>
      <c r="AD105" s="4" t="str">
        <f t="shared" si="108"/>
        <v/>
      </c>
      <c r="AE105" s="1" t="str">
        <f t="shared" si="72"/>
        <v/>
      </c>
      <c r="AF105" s="1" t="str">
        <f t="shared" si="73"/>
        <v/>
      </c>
      <c r="AG105" s="1" t="str">
        <f t="shared" si="74"/>
        <v/>
      </c>
      <c r="AH105" s="1" t="str">
        <f t="shared" si="75"/>
        <v/>
      </c>
      <c r="AI105" s="1" t="str">
        <f t="shared" si="76"/>
        <v/>
      </c>
      <c r="AJ105" s="1" t="str">
        <f t="shared" si="77"/>
        <v/>
      </c>
      <c r="AK105" s="1">
        <f t="shared" si="99"/>
        <v>0</v>
      </c>
      <c r="AL105" s="1">
        <f t="shared" si="99"/>
        <v>0</v>
      </c>
      <c r="AM105" s="1" t="str">
        <f t="shared" si="64"/>
        <v/>
      </c>
      <c r="AN105" s="1">
        <f t="shared" si="78"/>
        <v>0</v>
      </c>
      <c r="AO105" s="1" t="str">
        <f t="shared" si="109"/>
        <v/>
      </c>
      <c r="AP105" s="1" t="str">
        <f t="shared" si="79"/>
        <v>N</v>
      </c>
      <c r="AQ105" s="1" t="str">
        <f t="shared" si="80"/>
        <v>N</v>
      </c>
      <c r="AR105" s="1" t="str">
        <f t="shared" si="81"/>
        <v>N</v>
      </c>
      <c r="AS105" s="1" t="str">
        <f t="shared" si="82"/>
        <v/>
      </c>
      <c r="AT105" s="15" t="str">
        <f t="shared" si="83"/>
        <v/>
      </c>
      <c r="AU105" s="1" t="str">
        <f t="shared" si="84"/>
        <v/>
      </c>
      <c r="AV105" s="1" t="str">
        <f t="shared" si="85"/>
        <v/>
      </c>
      <c r="AW105" s="1" t="str">
        <f t="shared" si="86"/>
        <v/>
      </c>
      <c r="AX105" s="1" t="str">
        <f t="shared" si="87"/>
        <v/>
      </c>
      <c r="AY105" s="1" t="str">
        <f t="shared" si="88"/>
        <v/>
      </c>
      <c r="AZ105" s="1" t="str">
        <f>IF('Hedging Dashboard'!AH105="P",IF(AZ104="",1,AZ104+1),"")</f>
        <v/>
      </c>
      <c r="BA105" s="1" t="str">
        <f>IF('Hedging Dashboard'!AH105="B",IF(BA104="",1,BA104+1),"")</f>
        <v/>
      </c>
      <c r="BB105" s="1" t="str">
        <f t="shared" si="57"/>
        <v>00000</v>
      </c>
      <c r="BC105" s="1" t="str">
        <f t="shared" si="57"/>
        <v>00000</v>
      </c>
      <c r="BD105" s="1" t="str">
        <f t="shared" si="58"/>
        <v>000000</v>
      </c>
      <c r="BE105" s="1" t="str">
        <f t="shared" si="58"/>
        <v>000000</v>
      </c>
      <c r="BF105" s="1" t="str">
        <f t="shared" si="59"/>
        <v>B</v>
      </c>
      <c r="BG105" s="1" t="str">
        <f t="shared" si="89"/>
        <v/>
      </c>
      <c r="BH105" s="1">
        <f t="shared" si="100"/>
        <v>0</v>
      </c>
      <c r="BI105" s="1" t="str">
        <f t="shared" si="90"/>
        <v/>
      </c>
      <c r="BJ105" s="1">
        <f t="shared" si="101"/>
        <v>0</v>
      </c>
      <c r="BK105" s="1" t="str">
        <f t="shared" si="91"/>
        <v/>
      </c>
      <c r="BL105" s="1">
        <f t="shared" si="102"/>
        <v>0</v>
      </c>
      <c r="BM105" s="1" t="str">
        <f t="shared" si="103"/>
        <v>0</v>
      </c>
      <c r="BN105" s="1" t="str">
        <f t="shared" si="104"/>
        <v>0</v>
      </c>
      <c r="BO105" s="1" t="str">
        <f t="shared" si="105"/>
        <v>0</v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-6</v>
      </c>
    </row>
    <row r="106" spans="1:76" ht="15.75" thickBot="1">
      <c r="A106" s="1">
        <v>97</v>
      </c>
      <c r="B106" s="9" t="str">
        <f t="shared" si="68"/>
        <v/>
      </c>
      <c r="C106" s="93" t="str">
        <f t="shared" si="61"/>
        <v/>
      </c>
      <c r="D106" s="88" t="str">
        <f t="shared" si="92"/>
        <v/>
      </c>
      <c r="E106" s="89" t="str">
        <f t="shared" si="92"/>
        <v/>
      </c>
      <c r="F106" s="8" t="str">
        <f>IF(M106="","",IF(M106="P",IF(D106="","L","W"),IF(E106="","L","W")))</f>
        <v/>
      </c>
      <c r="H106" s="96" t="str">
        <f t="shared" si="62"/>
        <v/>
      </c>
      <c r="I106" s="88" t="str">
        <f t="shared" si="93"/>
        <v/>
      </c>
      <c r="J106" s="89" t="str">
        <f t="shared" si="93"/>
        <v/>
      </c>
      <c r="K106" s="8" t="str">
        <f t="shared" si="94"/>
        <v/>
      </c>
      <c r="L106" s="54"/>
      <c r="M106" s="17" t="str">
        <f>IF('Hedging Dashboard'!AH106="","",'Hedging Dashboard'!AH106)</f>
        <v/>
      </c>
      <c r="O106" s="9" t="str">
        <f t="shared" si="63"/>
        <v/>
      </c>
      <c r="P106" s="88" t="str">
        <f t="shared" si="95"/>
        <v/>
      </c>
      <c r="Q106" s="89" t="str">
        <f t="shared" si="95"/>
        <v/>
      </c>
      <c r="R106" s="4" t="str">
        <f t="shared" si="96"/>
        <v/>
      </c>
      <c r="S106" s="4" t="str">
        <f t="shared" si="97"/>
        <v/>
      </c>
      <c r="T106" s="112" t="str">
        <f t="shared" si="98"/>
        <v/>
      </c>
      <c r="U106" s="4" t="str">
        <f>IF(M106="","",IF(B106="NB",U105,IF(T106="",SUM($T$5:$T106)+S106,SUM($T$5:$T106))))</f>
        <v/>
      </c>
      <c r="V106" s="100" t="str">
        <f t="shared" si="60"/>
        <v/>
      </c>
      <c r="W106" s="74" t="e">
        <f t="shared" si="70"/>
        <v>#VALUE!</v>
      </c>
      <c r="X106" s="76" t="str">
        <f>IF(M106="","",IF(W106&gt;0,"W",IF(W106&lt;0,"L","")))</f>
        <v/>
      </c>
      <c r="Y106" s="9" t="str">
        <f t="shared" si="65"/>
        <v>T</v>
      </c>
      <c r="Z106" s="4" t="str">
        <f t="shared" si="66"/>
        <v>T</v>
      </c>
      <c r="AA106" s="4" t="str">
        <f t="shared" si="67"/>
        <v>C</v>
      </c>
      <c r="AB106" s="4" t="str">
        <f t="shared" si="106"/>
        <v/>
      </c>
      <c r="AC106" s="4" t="str">
        <f t="shared" si="107"/>
        <v/>
      </c>
      <c r="AD106" s="4" t="str">
        <f t="shared" si="108"/>
        <v/>
      </c>
      <c r="AE106" s="1" t="str">
        <f t="shared" si="72"/>
        <v/>
      </c>
      <c r="AF106" s="1" t="str">
        <f t="shared" si="73"/>
        <v/>
      </c>
      <c r="AG106" s="1" t="str">
        <f t="shared" si="74"/>
        <v/>
      </c>
      <c r="AH106" s="1" t="str">
        <f t="shared" si="75"/>
        <v/>
      </c>
      <c r="AI106" s="1" t="str">
        <f t="shared" si="76"/>
        <v/>
      </c>
      <c r="AJ106" s="1" t="str">
        <f t="shared" si="77"/>
        <v/>
      </c>
      <c r="AK106" s="1">
        <f t="shared" si="99"/>
        <v>0</v>
      </c>
      <c r="AL106" s="1">
        <f t="shared" si="99"/>
        <v>0</v>
      </c>
      <c r="AM106" s="1" t="str">
        <f t="shared" si="64"/>
        <v/>
      </c>
      <c r="AN106" s="1">
        <f>IF(X106="",0,IFERROR(VLOOKUP(X101&amp;X102&amp;X103&amp;X104&amp;X105&amp;X106,BW:BX,2,FALSE),0))</f>
        <v>0</v>
      </c>
      <c r="AO106" s="1" t="str">
        <f t="shared" si="109"/>
        <v/>
      </c>
      <c r="AP106" s="1" t="str">
        <f t="shared" si="79"/>
        <v>N</v>
      </c>
      <c r="AQ106" s="1" t="str">
        <f t="shared" si="80"/>
        <v>N</v>
      </c>
      <c r="AR106" s="1" t="str">
        <f t="shared" si="81"/>
        <v>N</v>
      </c>
      <c r="AS106" s="1" t="str">
        <f t="shared" si="82"/>
        <v/>
      </c>
      <c r="AT106" s="15" t="str">
        <f t="shared" si="83"/>
        <v/>
      </c>
      <c r="AU106" s="1" t="str">
        <f t="shared" si="84"/>
        <v/>
      </c>
      <c r="AV106" s="1" t="str">
        <f t="shared" si="85"/>
        <v/>
      </c>
      <c r="AW106" s="1" t="str">
        <f t="shared" si="86"/>
        <v/>
      </c>
      <c r="AX106" s="1" t="str">
        <f t="shared" si="87"/>
        <v/>
      </c>
      <c r="AY106" s="1" t="str">
        <f t="shared" si="88"/>
        <v/>
      </c>
      <c r="AZ106" s="1" t="str">
        <f>IF('Hedging Dashboard'!AH106="P",IF(AZ105="",1,AZ105+1),"")</f>
        <v/>
      </c>
      <c r="BA106" s="1" t="str">
        <f>IF('Hedging Dashboard'!AH106="B",IF(BA105="",1,BA105+1),"")</f>
        <v/>
      </c>
      <c r="BB106" s="1" t="str">
        <f t="shared" si="57"/>
        <v>00000</v>
      </c>
      <c r="BC106" s="1" t="str">
        <f t="shared" si="57"/>
        <v>00000</v>
      </c>
      <c r="BD106" s="1" t="str">
        <f t="shared" si="58"/>
        <v>000000</v>
      </c>
      <c r="BE106" s="1" t="str">
        <f t="shared" si="58"/>
        <v>000000</v>
      </c>
      <c r="BF106" s="1" t="str">
        <f t="shared" si="59"/>
        <v>B</v>
      </c>
      <c r="BG106" s="1" t="str">
        <f t="shared" si="89"/>
        <v/>
      </c>
      <c r="BH106" s="1">
        <f t="shared" si="100"/>
        <v>0</v>
      </c>
      <c r="BI106" s="1" t="str">
        <f t="shared" si="90"/>
        <v/>
      </c>
      <c r="BJ106" s="1">
        <f t="shared" si="101"/>
        <v>0</v>
      </c>
      <c r="BK106" s="1" t="str">
        <f t="shared" si="91"/>
        <v/>
      </c>
      <c r="BL106" s="1">
        <f t="shared" si="102"/>
        <v>0</v>
      </c>
      <c r="BM106" s="1" t="str">
        <f t="shared" si="103"/>
        <v>0</v>
      </c>
      <c r="BN106" s="1" t="str">
        <f t="shared" si="104"/>
        <v>0</v>
      </c>
      <c r="BO106" s="1" t="str">
        <f t="shared" si="105"/>
        <v>0</v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</row>
    <row r="107" spans="1:76" ht="15.75" thickBot="1">
      <c r="A107" s="1">
        <v>98</v>
      </c>
      <c r="B107" s="9" t="str">
        <f t="shared" si="68"/>
        <v/>
      </c>
      <c r="C107" s="93" t="str">
        <f t="shared" si="61"/>
        <v/>
      </c>
      <c r="D107" s="88" t="str">
        <f t="shared" si="92"/>
        <v/>
      </c>
      <c r="E107" s="89" t="str">
        <f t="shared" si="92"/>
        <v/>
      </c>
      <c r="F107" s="8" t="str">
        <f>IF(M107="","",IF(M107="P",IF(D107="","L","W"),IF(E107="","L","W")))</f>
        <v/>
      </c>
      <c r="H107" s="96" t="str">
        <f t="shared" si="62"/>
        <v/>
      </c>
      <c r="I107" s="88" t="str">
        <f t="shared" si="93"/>
        <v/>
      </c>
      <c r="J107" s="89" t="str">
        <f t="shared" si="93"/>
        <v/>
      </c>
      <c r="K107" s="8" t="str">
        <f t="shared" si="94"/>
        <v/>
      </c>
      <c r="L107" s="54"/>
      <c r="M107" s="17" t="str">
        <f>IF('Hedging Dashboard'!AH107="","",'Hedging Dashboard'!AH107)</f>
        <v/>
      </c>
      <c r="O107" s="9" t="str">
        <f t="shared" si="63"/>
        <v/>
      </c>
      <c r="P107" s="88" t="str">
        <f t="shared" si="95"/>
        <v/>
      </c>
      <c r="Q107" s="89" t="str">
        <f t="shared" si="95"/>
        <v/>
      </c>
      <c r="R107" s="4" t="str">
        <f t="shared" si="96"/>
        <v/>
      </c>
      <c r="S107" s="4" t="str">
        <f t="shared" si="97"/>
        <v/>
      </c>
      <c r="T107" s="112" t="str">
        <f t="shared" si="98"/>
        <v/>
      </c>
      <c r="U107" s="4" t="str">
        <f>IF(M107="","",IF(B107="NB",U106,IF(T107="",SUM($T$5:$T107)+S107,SUM($T$5:$T107))))</f>
        <v/>
      </c>
      <c r="V107" s="100" t="str">
        <f t="shared" si="60"/>
        <v/>
      </c>
      <c r="W107" s="74" t="e">
        <f t="shared" si="70"/>
        <v>#VALUE!</v>
      </c>
      <c r="X107" s="76" t="str">
        <f>IF(M107="","",IF(W107&gt;0,"W",IF(W107&lt;0,"L","")))</f>
        <v/>
      </c>
      <c r="Y107" s="9" t="str">
        <f t="shared" si="65"/>
        <v>T</v>
      </c>
      <c r="Z107" s="4" t="str">
        <f t="shared" si="66"/>
        <v>T</v>
      </c>
      <c r="AA107" s="4" t="str">
        <f t="shared" si="67"/>
        <v>C</v>
      </c>
      <c r="AB107" s="4" t="str">
        <f t="shared" si="106"/>
        <v/>
      </c>
      <c r="AC107" s="4" t="str">
        <f t="shared" si="107"/>
        <v/>
      </c>
      <c r="AD107" s="4" t="str">
        <f t="shared" si="108"/>
        <v/>
      </c>
      <c r="AE107" s="1" t="str">
        <f t="shared" si="72"/>
        <v/>
      </c>
      <c r="AF107" s="1" t="str">
        <f t="shared" si="73"/>
        <v/>
      </c>
      <c r="AG107" s="1" t="str">
        <f t="shared" si="74"/>
        <v/>
      </c>
      <c r="AH107" s="1" t="str">
        <f t="shared" si="75"/>
        <v/>
      </c>
      <c r="AI107" s="1" t="str">
        <f t="shared" si="76"/>
        <v/>
      </c>
      <c r="AJ107" s="1" t="str">
        <f t="shared" si="77"/>
        <v/>
      </c>
      <c r="AK107" s="1">
        <f t="shared" si="99"/>
        <v>0</v>
      </c>
      <c r="AL107" s="1">
        <f t="shared" si="99"/>
        <v>0</v>
      </c>
      <c r="AM107" s="1" t="str">
        <f t="shared" si="64"/>
        <v/>
      </c>
      <c r="AN107" s="1">
        <f>IF(X107="",0,IFERROR(VLOOKUP(X102&amp;X103&amp;X104&amp;X105&amp;X106&amp;X107,BW:BX,2,FALSE),0))</f>
        <v>0</v>
      </c>
      <c r="AO107" s="1" t="str">
        <f t="shared" si="109"/>
        <v/>
      </c>
      <c r="AP107" s="1" t="str">
        <f t="shared" si="79"/>
        <v>N</v>
      </c>
      <c r="AQ107" s="1" t="str">
        <f t="shared" si="80"/>
        <v>N</v>
      </c>
      <c r="AR107" s="1" t="str">
        <f t="shared" si="81"/>
        <v>N</v>
      </c>
      <c r="AS107" s="1" t="str">
        <f t="shared" si="82"/>
        <v/>
      </c>
      <c r="AT107" s="15" t="str">
        <f t="shared" si="83"/>
        <v/>
      </c>
      <c r="AU107" s="1" t="str">
        <f t="shared" si="84"/>
        <v/>
      </c>
      <c r="AV107" s="1" t="str">
        <f t="shared" si="85"/>
        <v/>
      </c>
      <c r="AW107" s="1" t="str">
        <f t="shared" si="86"/>
        <v/>
      </c>
      <c r="AX107" s="1" t="str">
        <f t="shared" si="87"/>
        <v/>
      </c>
      <c r="AY107" s="1" t="str">
        <f t="shared" si="88"/>
        <v/>
      </c>
      <c r="AZ107" s="1" t="str">
        <f>IF('Hedging Dashboard'!AH107="P",IF(AZ106="",1,AZ106+1),"")</f>
        <v/>
      </c>
      <c r="BA107" s="1" t="str">
        <f>IF('Hedging Dashboard'!AH107="B",IF(BA106="",1,BA106+1),"")</f>
        <v/>
      </c>
      <c r="BB107" s="1" t="str">
        <f t="shared" si="57"/>
        <v>00000</v>
      </c>
      <c r="BC107" s="1" t="str">
        <f t="shared" si="57"/>
        <v>00000</v>
      </c>
      <c r="BD107" s="1" t="str">
        <f t="shared" si="58"/>
        <v>000000</v>
      </c>
      <c r="BE107" s="1" t="str">
        <f t="shared" si="58"/>
        <v>000000</v>
      </c>
      <c r="BF107" s="1" t="str">
        <f t="shared" si="59"/>
        <v>B</v>
      </c>
      <c r="BG107" s="1" t="str">
        <f t="shared" si="89"/>
        <v/>
      </c>
      <c r="BH107" s="1">
        <f t="shared" si="100"/>
        <v>0</v>
      </c>
      <c r="BI107" s="1" t="str">
        <f t="shared" si="90"/>
        <v/>
      </c>
      <c r="BJ107" s="1">
        <f t="shared" si="101"/>
        <v>0</v>
      </c>
      <c r="BK107" s="1" t="str">
        <f t="shared" si="91"/>
        <v/>
      </c>
      <c r="BL107" s="1">
        <f t="shared" si="102"/>
        <v>0</v>
      </c>
      <c r="BM107" s="1" t="str">
        <f t="shared" si="103"/>
        <v>0</v>
      </c>
      <c r="BN107" s="1" t="str">
        <f t="shared" si="104"/>
        <v>0</v>
      </c>
      <c r="BO107" s="1" t="str">
        <f t="shared" si="105"/>
        <v>0</v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</row>
    <row r="108" spans="1:76" ht="15.75" thickBot="1">
      <c r="A108" s="1">
        <v>99</v>
      </c>
      <c r="B108" s="9" t="str">
        <f t="shared" si="68"/>
        <v/>
      </c>
      <c r="C108" s="93" t="str">
        <f t="shared" si="61"/>
        <v/>
      </c>
      <c r="D108" s="88" t="str">
        <f t="shared" si="92"/>
        <v/>
      </c>
      <c r="E108" s="89" t="str">
        <f t="shared" si="92"/>
        <v/>
      </c>
      <c r="F108" s="8" t="str">
        <f>IF(M108="","",IF(M108="P",IF(D108="","L","W"),IF(E108="","L","W")))</f>
        <v/>
      </c>
      <c r="H108" s="96" t="str">
        <f t="shared" si="62"/>
        <v/>
      </c>
      <c r="I108" s="88" t="str">
        <f t="shared" si="93"/>
        <v/>
      </c>
      <c r="J108" s="89" t="str">
        <f t="shared" si="93"/>
        <v/>
      </c>
      <c r="K108" s="8" t="str">
        <f t="shared" si="94"/>
        <v/>
      </c>
      <c r="L108" s="54"/>
      <c r="M108" s="17" t="str">
        <f>IF('Hedging Dashboard'!AH108="","",'Hedging Dashboard'!AH108)</f>
        <v/>
      </c>
      <c r="O108" s="9" t="str">
        <f t="shared" si="63"/>
        <v/>
      </c>
      <c r="P108" s="88" t="str">
        <f t="shared" si="95"/>
        <v/>
      </c>
      <c r="Q108" s="89" t="str">
        <f t="shared" si="95"/>
        <v/>
      </c>
      <c r="R108" s="4" t="str">
        <f t="shared" si="96"/>
        <v/>
      </c>
      <c r="S108" s="4" t="str">
        <f t="shared" si="97"/>
        <v/>
      </c>
      <c r="T108" s="112" t="str">
        <f t="shared" si="98"/>
        <v/>
      </c>
      <c r="U108" s="4" t="str">
        <f>IF(M108="","",IF(B108="NB",U107,IF(T108="",SUM($T$5:$T108)+S108,SUM($T$5:$T108))))</f>
        <v/>
      </c>
      <c r="V108" s="100" t="str">
        <f t="shared" si="60"/>
        <v/>
      </c>
      <c r="W108" s="74" t="e">
        <f t="shared" si="70"/>
        <v>#VALUE!</v>
      </c>
      <c r="X108" s="76" t="str">
        <f>IF(M108="","",IF(W108&gt;0,"W",IF(W108&lt;0,"L","")))</f>
        <v/>
      </c>
      <c r="Y108" s="9" t="str">
        <f t="shared" si="65"/>
        <v>T</v>
      </c>
      <c r="Z108" s="4" t="str">
        <f t="shared" si="66"/>
        <v>T</v>
      </c>
      <c r="AA108" s="4" t="str">
        <f t="shared" si="67"/>
        <v>C</v>
      </c>
      <c r="AB108" s="4" t="str">
        <f t="shared" si="106"/>
        <v/>
      </c>
      <c r="AC108" s="4" t="str">
        <f t="shared" si="107"/>
        <v/>
      </c>
      <c r="AD108" s="4" t="str">
        <f t="shared" si="108"/>
        <v/>
      </c>
      <c r="AE108" s="1" t="str">
        <f t="shared" si="72"/>
        <v/>
      </c>
      <c r="AF108" s="1" t="str">
        <f t="shared" si="73"/>
        <v/>
      </c>
      <c r="AG108" s="1" t="str">
        <f t="shared" si="74"/>
        <v/>
      </c>
      <c r="AH108" s="1" t="str">
        <f t="shared" si="75"/>
        <v/>
      </c>
      <c r="AI108" s="1" t="str">
        <f t="shared" si="76"/>
        <v/>
      </c>
      <c r="AJ108" s="1" t="str">
        <f t="shared" si="77"/>
        <v/>
      </c>
      <c r="AK108" s="1">
        <f t="shared" si="99"/>
        <v>0</v>
      </c>
      <c r="AL108" s="1">
        <f t="shared" si="99"/>
        <v>0</v>
      </c>
      <c r="AM108" s="1" t="str">
        <f t="shared" si="64"/>
        <v/>
      </c>
      <c r="AN108" s="1">
        <f>IF(X108="",0,IFERROR(VLOOKUP(X103&amp;X104&amp;X105&amp;X106&amp;X107&amp;X108,BW:BX,2,FALSE),0))</f>
        <v>0</v>
      </c>
      <c r="AO108" s="1" t="str">
        <f t="shared" si="109"/>
        <v/>
      </c>
      <c r="AP108" s="1" t="str">
        <f t="shared" si="79"/>
        <v>N</v>
      </c>
      <c r="AQ108" s="1" t="str">
        <f t="shared" si="80"/>
        <v>N</v>
      </c>
      <c r="AR108" s="1" t="str">
        <f t="shared" si="81"/>
        <v>N</v>
      </c>
      <c r="AS108" s="1" t="str">
        <f t="shared" si="82"/>
        <v/>
      </c>
      <c r="AT108" s="15" t="str">
        <f t="shared" si="83"/>
        <v/>
      </c>
      <c r="AU108" s="1" t="str">
        <f t="shared" si="84"/>
        <v/>
      </c>
      <c r="AV108" s="1" t="str">
        <f t="shared" si="85"/>
        <v/>
      </c>
      <c r="AW108" s="1" t="str">
        <f t="shared" si="86"/>
        <v/>
      </c>
      <c r="AX108" s="1" t="str">
        <f t="shared" si="87"/>
        <v/>
      </c>
      <c r="AY108" s="1" t="str">
        <f t="shared" si="88"/>
        <v/>
      </c>
      <c r="AZ108" s="1" t="str">
        <f>IF('Hedging Dashboard'!AH108="P",IF(AZ107="",1,AZ107+1),"")</f>
        <v/>
      </c>
      <c r="BA108" s="1" t="str">
        <f>IF('Hedging Dashboard'!AH108="B",IF(BA107="",1,BA107+1),"")</f>
        <v/>
      </c>
      <c r="BB108" s="1" t="str">
        <f t="shared" si="57"/>
        <v>00000</v>
      </c>
      <c r="BC108" s="1" t="str">
        <f t="shared" si="57"/>
        <v>00000</v>
      </c>
      <c r="BD108" s="1" t="str">
        <f t="shared" si="58"/>
        <v>000000</v>
      </c>
      <c r="BE108" s="1" t="str">
        <f t="shared" si="58"/>
        <v>000000</v>
      </c>
      <c r="BF108" s="1" t="str">
        <f t="shared" si="59"/>
        <v>B</v>
      </c>
      <c r="BG108" s="1" t="str">
        <f t="shared" si="89"/>
        <v/>
      </c>
      <c r="BH108" s="1">
        <f t="shared" si="100"/>
        <v>0</v>
      </c>
      <c r="BI108" s="1" t="str">
        <f t="shared" si="90"/>
        <v/>
      </c>
      <c r="BJ108" s="1">
        <f t="shared" si="101"/>
        <v>0</v>
      </c>
      <c r="BK108" s="1" t="str">
        <f t="shared" si="91"/>
        <v/>
      </c>
      <c r="BL108" s="1">
        <f t="shared" si="102"/>
        <v>0</v>
      </c>
      <c r="BM108" s="1" t="str">
        <f t="shared" si="103"/>
        <v>0</v>
      </c>
      <c r="BN108" s="1" t="str">
        <f t="shared" si="104"/>
        <v>0</v>
      </c>
      <c r="BO108" s="1" t="str">
        <f t="shared" si="105"/>
        <v>0</v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3</v>
      </c>
    </row>
    <row r="109" spans="1:76" ht="15.75" thickBot="1">
      <c r="A109" s="1">
        <v>100</v>
      </c>
      <c r="B109" s="77" t="str">
        <f t="shared" si="68"/>
        <v/>
      </c>
      <c r="C109" s="94" t="str">
        <f t="shared" si="61"/>
        <v/>
      </c>
      <c r="D109" s="90" t="str">
        <f t="shared" si="92"/>
        <v/>
      </c>
      <c r="E109" s="91" t="str">
        <f t="shared" si="92"/>
        <v/>
      </c>
      <c r="F109" s="10" t="str">
        <f>IF(M109="","",IF(M109="P",IF(D109="","L","W"),IF(E109="","L","W")))</f>
        <v/>
      </c>
      <c r="H109" s="97" t="str">
        <f t="shared" si="62"/>
        <v/>
      </c>
      <c r="I109" s="90" t="str">
        <f t="shared" si="93"/>
        <v/>
      </c>
      <c r="J109" s="91" t="str">
        <f t="shared" si="93"/>
        <v/>
      </c>
      <c r="K109" s="10" t="str">
        <f t="shared" si="94"/>
        <v/>
      </c>
      <c r="L109" s="54"/>
      <c r="M109" s="18" t="str">
        <f>IF('Hedging Dashboard'!AH109="","",'Hedging Dashboard'!AH109)</f>
        <v/>
      </c>
      <c r="O109" s="77" t="str">
        <f t="shared" si="63"/>
        <v/>
      </c>
      <c r="P109" s="90" t="str">
        <f t="shared" si="95"/>
        <v/>
      </c>
      <c r="Q109" s="91" t="str">
        <f t="shared" si="95"/>
        <v/>
      </c>
      <c r="R109" s="5" t="str">
        <f t="shared" si="96"/>
        <v/>
      </c>
      <c r="S109" s="5" t="str">
        <f t="shared" si="97"/>
        <v/>
      </c>
      <c r="T109" s="113" t="str">
        <f t="shared" si="98"/>
        <v/>
      </c>
      <c r="U109" s="5" t="str">
        <f>IF(M109="","",IF(B109="NB",U108,IF(T109="",SUM($T$5:$T109)+S109,SUM($T$5:$T109))))</f>
        <v/>
      </c>
      <c r="V109" s="101" t="str">
        <f t="shared" si="60"/>
        <v/>
      </c>
      <c r="W109" s="74" t="e">
        <f t="shared" si="70"/>
        <v>#VALUE!</v>
      </c>
      <c r="X109" s="76" t="str">
        <f>IF(M109="","",IF(W109&gt;0,"W",IF(W109&lt;0,"L","")))</f>
        <v/>
      </c>
      <c r="Y109" s="9" t="str">
        <f t="shared" si="65"/>
        <v>T</v>
      </c>
      <c r="Z109" s="4" t="str">
        <f t="shared" si="66"/>
        <v>T</v>
      </c>
      <c r="AA109" s="4" t="str">
        <f t="shared" si="67"/>
        <v>C</v>
      </c>
      <c r="AB109" s="4" t="str">
        <f t="shared" si="106"/>
        <v/>
      </c>
      <c r="AC109" s="4" t="str">
        <f t="shared" si="107"/>
        <v/>
      </c>
      <c r="AD109" s="4" t="str">
        <f t="shared" si="108"/>
        <v/>
      </c>
      <c r="AE109" s="1" t="str">
        <f t="shared" si="72"/>
        <v/>
      </c>
      <c r="AF109" s="1" t="str">
        <f t="shared" si="73"/>
        <v/>
      </c>
      <c r="AG109" s="1" t="str">
        <f t="shared" si="74"/>
        <v/>
      </c>
      <c r="AH109" s="1" t="str">
        <f t="shared" si="75"/>
        <v/>
      </c>
      <c r="AI109" s="1" t="str">
        <f t="shared" si="76"/>
        <v/>
      </c>
      <c r="AJ109" s="1" t="str">
        <f t="shared" si="77"/>
        <v/>
      </c>
      <c r="AK109" s="1">
        <f t="shared" si="99"/>
        <v>0</v>
      </c>
      <c r="AL109" s="1">
        <f t="shared" si="99"/>
        <v>0</v>
      </c>
      <c r="AM109" s="1" t="str">
        <f t="shared" si="64"/>
        <v/>
      </c>
      <c r="AN109" s="1">
        <f>IF(X109="",0,IFERROR(VLOOKUP(X104&amp;X105&amp;X106&amp;X107&amp;X108&amp;X109,BW:BX,2,FALSE),0))</f>
        <v>0</v>
      </c>
      <c r="AO109" s="1" t="str">
        <f t="shared" si="109"/>
        <v/>
      </c>
      <c r="AP109" s="1" t="str">
        <f t="shared" si="79"/>
        <v>N</v>
      </c>
      <c r="AQ109" s="1" t="str">
        <f t="shared" si="80"/>
        <v>N</v>
      </c>
      <c r="AR109" s="1" t="str">
        <f t="shared" si="81"/>
        <v>N</v>
      </c>
      <c r="AS109" s="1" t="str">
        <f t="shared" si="82"/>
        <v/>
      </c>
      <c r="AT109" s="15" t="str">
        <f t="shared" si="83"/>
        <v/>
      </c>
      <c r="AU109" s="1" t="str">
        <f t="shared" si="84"/>
        <v/>
      </c>
      <c r="AV109" s="1" t="str">
        <f t="shared" si="85"/>
        <v/>
      </c>
      <c r="AW109" s="1" t="str">
        <f t="shared" si="86"/>
        <v/>
      </c>
      <c r="AX109" s="1" t="str">
        <f t="shared" si="87"/>
        <v/>
      </c>
      <c r="AY109" s="1" t="str">
        <f t="shared" si="88"/>
        <v/>
      </c>
      <c r="AZ109" s="1" t="str">
        <f>IF('Hedging Dashboard'!AH109="P",IF(AZ108="",1,AZ108+1),"")</f>
        <v/>
      </c>
      <c r="BA109" s="1" t="str">
        <f>IF('Hedging Dashboard'!AH109="B",IF(BA108="",1,BA108+1),"")</f>
        <v/>
      </c>
      <c r="BB109" s="1" t="str">
        <f t="shared" si="57"/>
        <v>00000</v>
      </c>
      <c r="BC109" s="1" t="str">
        <f t="shared" si="57"/>
        <v>00000</v>
      </c>
      <c r="BD109" s="1" t="str">
        <f t="shared" si="58"/>
        <v>000000</v>
      </c>
      <c r="BE109" s="1" t="str">
        <f t="shared" si="58"/>
        <v>000000</v>
      </c>
      <c r="BF109" s="1" t="str">
        <f t="shared" si="59"/>
        <v>B</v>
      </c>
      <c r="BG109" s="1" t="str">
        <f t="shared" si="89"/>
        <v/>
      </c>
      <c r="BH109" s="1">
        <f t="shared" si="100"/>
        <v>0</v>
      </c>
      <c r="BI109" s="1" t="str">
        <f t="shared" si="90"/>
        <v/>
      </c>
      <c r="BJ109" s="1">
        <f t="shared" si="101"/>
        <v>0</v>
      </c>
      <c r="BK109" s="1" t="str">
        <f t="shared" si="91"/>
        <v/>
      </c>
      <c r="BL109" s="1">
        <f t="shared" si="102"/>
        <v>0</v>
      </c>
      <c r="BM109" s="1" t="str">
        <f t="shared" si="103"/>
        <v>0</v>
      </c>
      <c r="BN109" s="1" t="str">
        <f t="shared" si="104"/>
        <v>0</v>
      </c>
      <c r="BO109" s="1" t="str">
        <f t="shared" si="105"/>
        <v>0</v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-3</v>
      </c>
    </row>
    <row r="110" spans="1:76" ht="27" thickBot="1">
      <c r="A110" s="198" t="s">
        <v>156</v>
      </c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200"/>
      <c r="W110" s="48"/>
      <c r="Y110" s="72"/>
      <c r="Z110" s="72"/>
      <c r="AA110" s="72"/>
      <c r="AB110" s="4" t="str">
        <f t="shared" si="106"/>
        <v/>
      </c>
      <c r="AC110" s="4" t="str">
        <f t="shared" si="107"/>
        <v/>
      </c>
      <c r="AD110" s="4" t="str">
        <f t="shared" si="108"/>
        <v/>
      </c>
      <c r="AE110" s="1" t="str">
        <f t="shared" si="72"/>
        <v/>
      </c>
      <c r="AF110" s="1" t="str">
        <f t="shared" si="73"/>
        <v/>
      </c>
      <c r="AG110" s="1" t="str">
        <f t="shared" si="74"/>
        <v/>
      </c>
      <c r="AH110" s="1" t="str">
        <f t="shared" si="75"/>
        <v/>
      </c>
      <c r="AI110" s="1" t="str">
        <f t="shared" si="76"/>
        <v/>
      </c>
      <c r="AJ110" s="1" t="str">
        <f t="shared" si="77"/>
        <v/>
      </c>
      <c r="AK110" s="1">
        <f t="shared" si="99"/>
        <v>0</v>
      </c>
      <c r="AL110" s="1">
        <f t="shared" si="99"/>
        <v>0</v>
      </c>
      <c r="AP110" s="1" t="str">
        <f t="shared" si="79"/>
        <v>N</v>
      </c>
      <c r="AQ110" s="1" t="str">
        <f t="shared" si="80"/>
        <v>N</v>
      </c>
      <c r="AR110" s="1" t="str">
        <f t="shared" si="81"/>
        <v>N</v>
      </c>
      <c r="AT110" s="15" t="str">
        <f t="shared" si="83"/>
        <v/>
      </c>
      <c r="AU110" s="1" t="str">
        <f t="shared" si="84"/>
        <v/>
      </c>
      <c r="AV110" s="1" t="str">
        <f t="shared" si="85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</row>
    <row r="111" spans="1:76" ht="15.75" thickBot="1">
      <c r="A111" s="188" t="s">
        <v>158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90"/>
      <c r="AB111" s="4" t="str">
        <f t="shared" si="106"/>
        <v/>
      </c>
      <c r="AC111" s="4" t="str">
        <f t="shared" si="107"/>
        <v/>
      </c>
      <c r="AD111" s="4" t="str">
        <f t="shared" si="108"/>
        <v/>
      </c>
      <c r="AE111" s="1" t="str">
        <f t="shared" si="72"/>
        <v/>
      </c>
      <c r="AF111" s="1" t="str">
        <f t="shared" si="73"/>
        <v/>
      </c>
      <c r="AG111" s="1" t="str">
        <f t="shared" si="74"/>
        <v/>
      </c>
      <c r="AH111" s="1" t="str">
        <f t="shared" si="75"/>
        <v/>
      </c>
      <c r="AI111" s="1" t="str">
        <f t="shared" si="76"/>
        <v/>
      </c>
      <c r="AJ111" s="1" t="str">
        <f t="shared" si="77"/>
        <v/>
      </c>
      <c r="AK111" s="1">
        <f t="shared" si="99"/>
        <v>0</v>
      </c>
      <c r="AL111" s="1">
        <f t="shared" si="99"/>
        <v>0</v>
      </c>
      <c r="AP111" s="1" t="str">
        <f t="shared" si="79"/>
        <v>N</v>
      </c>
      <c r="AQ111" s="1" t="str">
        <f t="shared" si="80"/>
        <v>N</v>
      </c>
      <c r="AR111" s="1" t="str">
        <f t="shared" si="81"/>
        <v>N</v>
      </c>
      <c r="AT111" s="15" t="str">
        <f t="shared" si="83"/>
        <v/>
      </c>
      <c r="AU111" s="1" t="str">
        <f t="shared" si="84"/>
        <v/>
      </c>
      <c r="AV111" s="1" t="str">
        <f t="shared" si="85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</row>
    <row r="112" spans="1:76" ht="15.75" thickBot="1">
      <c r="A112" s="183" t="s">
        <v>159</v>
      </c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>
        <f>COUNTIF(M5:M109,"P")</f>
        <v>8</v>
      </c>
      <c r="P112" s="178"/>
      <c r="Q112" s="178"/>
      <c r="R112" s="178"/>
      <c r="S112" s="178"/>
      <c r="T112" s="178"/>
      <c r="U112" s="178"/>
      <c r="V112" s="179"/>
      <c r="AB112" s="4" t="str">
        <f t="shared" si="106"/>
        <v/>
      </c>
      <c r="AC112" s="4" t="str">
        <f t="shared" si="107"/>
        <v/>
      </c>
      <c r="AD112" s="4" t="str">
        <f t="shared" si="108"/>
        <v/>
      </c>
      <c r="AE112" s="1" t="str">
        <f t="shared" si="72"/>
        <v/>
      </c>
      <c r="AF112" s="1" t="str">
        <f t="shared" si="73"/>
        <v/>
      </c>
      <c r="AG112" s="1" t="str">
        <f t="shared" si="74"/>
        <v/>
      </c>
      <c r="AH112" s="1" t="str">
        <f t="shared" si="75"/>
        <v/>
      </c>
      <c r="AI112" s="1" t="str">
        <f t="shared" si="76"/>
        <v/>
      </c>
      <c r="AJ112" s="1" t="str">
        <f t="shared" si="77"/>
        <v/>
      </c>
      <c r="AK112" s="1">
        <f t="shared" si="99"/>
        <v>0</v>
      </c>
      <c r="AL112" s="1">
        <f t="shared" si="99"/>
        <v>0</v>
      </c>
      <c r="AP112" s="1" t="str">
        <f t="shared" si="79"/>
        <v>N</v>
      </c>
      <c r="AQ112" s="1" t="str">
        <f t="shared" si="80"/>
        <v>N</v>
      </c>
      <c r="AR112" s="1" t="str">
        <f t="shared" si="81"/>
        <v>N</v>
      </c>
      <c r="AT112" s="15" t="str">
        <f t="shared" si="83"/>
        <v/>
      </c>
      <c r="AU112" s="1" t="str">
        <f t="shared" si="84"/>
        <v/>
      </c>
      <c r="AV112" s="1" t="str">
        <f t="shared" si="85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6</v>
      </c>
    </row>
    <row r="113" spans="1:76">
      <c r="A113" s="183" t="s">
        <v>160</v>
      </c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>
        <f>COUNTIF(M5:M109,"B")</f>
        <v>8</v>
      </c>
      <c r="P113" s="178"/>
      <c r="Q113" s="178"/>
      <c r="R113" s="178"/>
      <c r="S113" s="178"/>
      <c r="T113" s="178"/>
      <c r="U113" s="178"/>
      <c r="V113" s="179"/>
      <c r="AB113" s="4" t="str">
        <f t="shared" si="106"/>
        <v/>
      </c>
      <c r="AC113" s="4" t="str">
        <f t="shared" si="107"/>
        <v/>
      </c>
      <c r="AD113" s="4" t="str">
        <f t="shared" si="108"/>
        <v/>
      </c>
      <c r="AE113" s="1" t="str">
        <f t="shared" si="72"/>
        <v/>
      </c>
      <c r="AF113" s="1" t="str">
        <f t="shared" si="73"/>
        <v/>
      </c>
      <c r="AG113" s="1" t="str">
        <f t="shared" si="74"/>
        <v/>
      </c>
      <c r="AH113" s="1" t="str">
        <f t="shared" si="75"/>
        <v/>
      </c>
      <c r="AI113" s="1" t="str">
        <f t="shared" si="76"/>
        <v/>
      </c>
      <c r="AJ113" s="1" t="str">
        <f t="shared" si="77"/>
        <v/>
      </c>
      <c r="AK113" s="1">
        <f t="shared" si="99"/>
        <v>0</v>
      </c>
      <c r="AL113" s="1">
        <f t="shared" si="99"/>
        <v>0</v>
      </c>
      <c r="AP113" s="1" t="str">
        <f t="shared" si="79"/>
        <v>N</v>
      </c>
      <c r="AQ113" s="1" t="str">
        <f t="shared" si="80"/>
        <v>N</v>
      </c>
      <c r="AR113" s="1" t="str">
        <f t="shared" si="81"/>
        <v>N</v>
      </c>
      <c r="AT113" s="15" t="str">
        <f t="shared" si="83"/>
        <v/>
      </c>
      <c r="AU113" s="1" t="str">
        <f t="shared" si="84"/>
        <v/>
      </c>
      <c r="AV113" s="1" t="str">
        <f t="shared" si="85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-6</v>
      </c>
    </row>
    <row r="114" spans="1:76">
      <c r="A114" s="182" t="s">
        <v>161</v>
      </c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 cm="1">
        <f t="array" ref="O114">LOOKUP(2,1/(U10:U109&lt;&gt;""),U10:U109)</f>
        <v>2</v>
      </c>
      <c r="P114" s="180"/>
      <c r="Q114" s="180"/>
      <c r="R114" s="180"/>
      <c r="S114" s="180"/>
      <c r="T114" s="180"/>
      <c r="U114" s="180"/>
      <c r="V114" s="181"/>
      <c r="AB114" s="4" t="str">
        <f t="shared" si="106"/>
        <v/>
      </c>
      <c r="AC114" s="4" t="str">
        <f t="shared" si="107"/>
        <v/>
      </c>
      <c r="AD114" s="4" t="str">
        <f t="shared" si="108"/>
        <v/>
      </c>
      <c r="AE114" s="1" t="str">
        <f t="shared" si="72"/>
        <v/>
      </c>
      <c r="AF114" s="1" t="str">
        <f t="shared" si="73"/>
        <v/>
      </c>
      <c r="AG114" s="1" t="str">
        <f t="shared" si="74"/>
        <v/>
      </c>
      <c r="AH114" s="1" t="str">
        <f t="shared" si="75"/>
        <v/>
      </c>
      <c r="AI114" s="1" t="str">
        <f t="shared" si="76"/>
        <v/>
      </c>
      <c r="AJ114" s="1" t="str">
        <f t="shared" si="77"/>
        <v/>
      </c>
      <c r="AK114" s="1">
        <f t="shared" si="99"/>
        <v>0</v>
      </c>
      <c r="AL114" s="1">
        <f t="shared" si="99"/>
        <v>0</v>
      </c>
      <c r="AP114" s="1" t="str">
        <f t="shared" si="79"/>
        <v>N</v>
      </c>
      <c r="AQ114" s="1" t="str">
        <f t="shared" si="80"/>
        <v>N</v>
      </c>
      <c r="AR114" s="1" t="str">
        <f t="shared" si="81"/>
        <v>N</v>
      </c>
      <c r="AT114" s="15" t="str">
        <f t="shared" si="83"/>
        <v/>
      </c>
      <c r="AU114" s="1" t="str">
        <f t="shared" si="84"/>
        <v/>
      </c>
      <c r="AV114" s="1" t="str">
        <f t="shared" si="85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</row>
    <row r="115" spans="1:76">
      <c r="A115" s="182" t="s">
        <v>162</v>
      </c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>
        <f>COUNTIF(X5:X109,"W")</f>
        <v>5</v>
      </c>
      <c r="P115" s="180"/>
      <c r="Q115" s="180"/>
      <c r="R115" s="180"/>
      <c r="S115" s="180"/>
      <c r="T115" s="180"/>
      <c r="U115" s="180"/>
      <c r="V115" s="181"/>
      <c r="AB115" s="4" t="str">
        <f t="shared" si="106"/>
        <v/>
      </c>
      <c r="AC115" s="4" t="str">
        <f t="shared" si="107"/>
        <v/>
      </c>
      <c r="AD115" s="4" t="str">
        <f t="shared" si="108"/>
        <v/>
      </c>
      <c r="AE115" s="1" t="str">
        <f t="shared" si="72"/>
        <v/>
      </c>
      <c r="AF115" s="1" t="str">
        <f t="shared" si="73"/>
        <v/>
      </c>
      <c r="AG115" s="1" t="str">
        <f t="shared" si="74"/>
        <v/>
      </c>
      <c r="AH115" s="1" t="str">
        <f t="shared" si="75"/>
        <v/>
      </c>
      <c r="AI115" s="1" t="str">
        <f t="shared" si="76"/>
        <v/>
      </c>
      <c r="AJ115" s="1" t="str">
        <f t="shared" si="77"/>
        <v/>
      </c>
      <c r="AK115" s="1">
        <f t="shared" si="99"/>
        <v>0</v>
      </c>
      <c r="AL115" s="1">
        <f t="shared" si="99"/>
        <v>0</v>
      </c>
      <c r="AP115" s="1" t="str">
        <f t="shared" si="79"/>
        <v>N</v>
      </c>
      <c r="AQ115" s="1" t="str">
        <f t="shared" si="80"/>
        <v>N</v>
      </c>
      <c r="AR115" s="1" t="str">
        <f t="shared" si="81"/>
        <v>N</v>
      </c>
      <c r="AT115" s="15" t="str">
        <f t="shared" si="83"/>
        <v/>
      </c>
      <c r="AU115" s="1" t="str">
        <f t="shared" si="84"/>
        <v/>
      </c>
      <c r="AV115" s="1" t="str">
        <f t="shared" si="85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</row>
    <row r="116" spans="1:76">
      <c r="A116" s="182" t="s">
        <v>163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>
        <f>COUNTIF(X5:X109,"L")</f>
        <v>5</v>
      </c>
      <c r="P116" s="180"/>
      <c r="Q116" s="180"/>
      <c r="R116" s="180"/>
      <c r="S116" s="180"/>
      <c r="T116" s="180"/>
      <c r="U116" s="180"/>
      <c r="V116" s="181"/>
      <c r="AB116" s="4" t="str">
        <f t="shared" si="106"/>
        <v/>
      </c>
      <c r="AC116" s="4" t="str">
        <f t="shared" si="107"/>
        <v/>
      </c>
      <c r="AD116" s="4" t="str">
        <f t="shared" si="108"/>
        <v/>
      </c>
      <c r="AE116" s="1" t="str">
        <f t="shared" si="72"/>
        <v/>
      </c>
      <c r="AF116" s="1" t="str">
        <f t="shared" si="73"/>
        <v/>
      </c>
      <c r="AG116" s="1" t="str">
        <f t="shared" si="74"/>
        <v/>
      </c>
      <c r="AH116" s="1" t="str">
        <f t="shared" si="75"/>
        <v/>
      </c>
      <c r="AI116" s="1" t="str">
        <f t="shared" si="76"/>
        <v/>
      </c>
      <c r="AJ116" s="1" t="str">
        <f t="shared" si="77"/>
        <v/>
      </c>
      <c r="AK116" s="1">
        <f t="shared" si="99"/>
        <v>0</v>
      </c>
      <c r="AL116" s="1">
        <f t="shared" si="99"/>
        <v>0</v>
      </c>
      <c r="AP116" s="1" t="str">
        <f t="shared" si="79"/>
        <v>N</v>
      </c>
      <c r="AQ116" s="1" t="str">
        <f t="shared" si="80"/>
        <v>N</v>
      </c>
      <c r="AR116" s="1" t="str">
        <f t="shared" si="81"/>
        <v>N</v>
      </c>
      <c r="AT116" s="15" t="str">
        <f t="shared" si="83"/>
        <v/>
      </c>
      <c r="AU116" s="1" t="str">
        <f t="shared" si="84"/>
        <v/>
      </c>
      <c r="AV116" s="1" t="str">
        <f t="shared" si="85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3</v>
      </c>
    </row>
    <row r="117" spans="1:76">
      <c r="A117" s="182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1"/>
      <c r="AE117" s="1" t="str">
        <f t="shared" si="72"/>
        <v/>
      </c>
      <c r="AF117" s="1" t="str">
        <f t="shared" si="73"/>
        <v/>
      </c>
      <c r="AG117" s="1" t="str">
        <f t="shared" si="74"/>
        <v/>
      </c>
      <c r="AH117" s="1" t="str">
        <f t="shared" si="75"/>
        <v/>
      </c>
      <c r="AI117" s="1" t="str">
        <f t="shared" si="76"/>
        <v/>
      </c>
      <c r="AJ117" s="1" t="str">
        <f t="shared" si="77"/>
        <v/>
      </c>
      <c r="AK117" s="1">
        <f t="shared" si="99"/>
        <v>0</v>
      </c>
      <c r="AL117" s="1">
        <f t="shared" si="99"/>
        <v>0</v>
      </c>
      <c r="AP117" s="1" t="str">
        <f t="shared" si="79"/>
        <v>N</v>
      </c>
      <c r="AQ117" s="1" t="str">
        <f t="shared" si="80"/>
        <v>N</v>
      </c>
      <c r="AR117" s="1" t="str">
        <f t="shared" si="81"/>
        <v>N</v>
      </c>
      <c r="AT117" s="15" t="str">
        <f t="shared" si="83"/>
        <v/>
      </c>
      <c r="AU117" s="1" t="str">
        <f t="shared" si="84"/>
        <v/>
      </c>
      <c r="AV117" s="1" t="str">
        <f t="shared" si="85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-3</v>
      </c>
    </row>
    <row r="118" spans="1:76">
      <c r="A118" s="182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1"/>
      <c r="AE118" s="1" t="str">
        <f t="shared" si="72"/>
        <v/>
      </c>
      <c r="AF118" s="1" t="str">
        <f t="shared" si="73"/>
        <v/>
      </c>
      <c r="AG118" s="1" t="str">
        <f t="shared" si="74"/>
        <v/>
      </c>
      <c r="AH118" s="1" t="str">
        <f t="shared" si="75"/>
        <v/>
      </c>
      <c r="AI118" s="1" t="str">
        <f t="shared" si="76"/>
        <v/>
      </c>
      <c r="AJ118" s="1" t="str">
        <f t="shared" si="77"/>
        <v/>
      </c>
      <c r="AK118" s="1">
        <f t="shared" si="99"/>
        <v>0</v>
      </c>
      <c r="AL118" s="1">
        <f t="shared" si="99"/>
        <v>0</v>
      </c>
      <c r="AP118" s="1" t="str">
        <f t="shared" si="79"/>
        <v>N</v>
      </c>
      <c r="AQ118" s="1" t="str">
        <f t="shared" si="80"/>
        <v>N</v>
      </c>
      <c r="AR118" s="1" t="str">
        <f t="shared" si="81"/>
        <v>N</v>
      </c>
      <c r="AT118" s="15" t="str">
        <f t="shared" si="83"/>
        <v/>
      </c>
      <c r="AU118" s="1" t="str">
        <f t="shared" si="84"/>
        <v/>
      </c>
      <c r="AV118" s="1" t="str">
        <f t="shared" si="85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</row>
    <row r="119" spans="1:76">
      <c r="A119" s="182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1"/>
      <c r="AE119" s="1" t="str">
        <f t="shared" si="72"/>
        <v/>
      </c>
      <c r="AF119" s="1" t="str">
        <f t="shared" si="73"/>
        <v/>
      </c>
      <c r="AG119" s="1" t="str">
        <f t="shared" si="74"/>
        <v/>
      </c>
      <c r="AH119" s="1" t="str">
        <f t="shared" si="75"/>
        <v/>
      </c>
      <c r="AI119" s="1" t="str">
        <f t="shared" si="76"/>
        <v/>
      </c>
      <c r="AJ119" s="1" t="str">
        <f t="shared" si="77"/>
        <v/>
      </c>
      <c r="AK119" s="1">
        <f t="shared" si="99"/>
        <v>0</v>
      </c>
      <c r="AL119" s="1">
        <f t="shared" si="99"/>
        <v>0</v>
      </c>
      <c r="AP119" s="1" t="str">
        <f t="shared" si="79"/>
        <v>N</v>
      </c>
      <c r="AQ119" s="1" t="str">
        <f t="shared" si="80"/>
        <v>N</v>
      </c>
      <c r="AR119" s="1" t="str">
        <f t="shared" si="81"/>
        <v>N</v>
      </c>
      <c r="AT119" s="15" t="str">
        <f t="shared" si="83"/>
        <v/>
      </c>
      <c r="AU119" s="1" t="str">
        <f t="shared" si="84"/>
        <v/>
      </c>
      <c r="AV119" s="1" t="str">
        <f t="shared" si="85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</row>
    <row r="120" spans="1:76">
      <c r="A120" s="182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1"/>
      <c r="AE120" s="1" t="str">
        <f t="shared" si="72"/>
        <v/>
      </c>
      <c r="AF120" s="1" t="str">
        <f t="shared" si="73"/>
        <v/>
      </c>
      <c r="AG120" s="1" t="str">
        <f t="shared" si="74"/>
        <v/>
      </c>
      <c r="AH120" s="1" t="str">
        <f t="shared" si="75"/>
        <v/>
      </c>
      <c r="AI120" s="1" t="str">
        <f t="shared" si="76"/>
        <v/>
      </c>
      <c r="AJ120" s="1" t="str">
        <f t="shared" si="77"/>
        <v/>
      </c>
      <c r="AK120" s="1">
        <f t="shared" si="99"/>
        <v>0</v>
      </c>
      <c r="AL120" s="1">
        <f t="shared" si="99"/>
        <v>0</v>
      </c>
      <c r="AP120" s="1" t="str">
        <f t="shared" si="79"/>
        <v>N</v>
      </c>
      <c r="AQ120" s="1" t="str">
        <f t="shared" si="80"/>
        <v>N</v>
      </c>
      <c r="AR120" s="1" t="str">
        <f t="shared" si="81"/>
        <v>N</v>
      </c>
      <c r="AT120" s="15" t="str">
        <f t="shared" si="83"/>
        <v/>
      </c>
      <c r="AU120" s="1" t="str">
        <f t="shared" si="84"/>
        <v/>
      </c>
      <c r="AV120" s="1" t="str">
        <f t="shared" si="85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6</v>
      </c>
    </row>
    <row r="121" spans="1:76">
      <c r="A121" s="182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1"/>
      <c r="AE121" s="1" t="str">
        <f t="shared" si="72"/>
        <v/>
      </c>
      <c r="AF121" s="1" t="str">
        <f t="shared" si="73"/>
        <v/>
      </c>
      <c r="AG121" s="1" t="str">
        <f t="shared" si="74"/>
        <v/>
      </c>
      <c r="AH121" s="1" t="str">
        <f t="shared" si="75"/>
        <v/>
      </c>
      <c r="AI121" s="1" t="str">
        <f t="shared" si="76"/>
        <v/>
      </c>
      <c r="AJ121" s="1" t="str">
        <f t="shared" si="77"/>
        <v/>
      </c>
      <c r="AK121" s="1">
        <f t="shared" si="99"/>
        <v>0</v>
      </c>
      <c r="AL121" s="1">
        <f t="shared" si="99"/>
        <v>0</v>
      </c>
      <c r="AP121" s="1" t="str">
        <f t="shared" si="79"/>
        <v>N</v>
      </c>
      <c r="AQ121" s="1" t="str">
        <f t="shared" si="80"/>
        <v>N</v>
      </c>
      <c r="AR121" s="1" t="str">
        <f t="shared" si="81"/>
        <v>N</v>
      </c>
      <c r="AT121" s="15" t="str">
        <f t="shared" si="83"/>
        <v/>
      </c>
      <c r="AU121" s="1" t="str">
        <f t="shared" si="84"/>
        <v/>
      </c>
      <c r="AV121" s="1" t="str">
        <f t="shared" si="85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-6</v>
      </c>
    </row>
    <row r="122" spans="1:76">
      <c r="A122" s="182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1"/>
      <c r="AE122" s="1" t="str">
        <f t="shared" si="72"/>
        <v/>
      </c>
      <c r="AF122" s="1" t="str">
        <f t="shared" si="73"/>
        <v/>
      </c>
      <c r="AG122" s="1" t="str">
        <f t="shared" si="74"/>
        <v/>
      </c>
      <c r="AH122" s="1" t="str">
        <f t="shared" si="75"/>
        <v/>
      </c>
      <c r="AI122" s="1" t="str">
        <f t="shared" si="76"/>
        <v/>
      </c>
      <c r="AJ122" s="1" t="str">
        <f t="shared" si="77"/>
        <v/>
      </c>
      <c r="AK122" s="1">
        <f t="shared" si="99"/>
        <v>0</v>
      </c>
      <c r="AL122" s="1">
        <f t="shared" si="99"/>
        <v>0</v>
      </c>
      <c r="AP122" s="1" t="str">
        <f t="shared" si="79"/>
        <v>N</v>
      </c>
      <c r="AQ122" s="1" t="str">
        <f t="shared" si="80"/>
        <v>N</v>
      </c>
      <c r="AR122" s="1" t="str">
        <f t="shared" si="81"/>
        <v>N</v>
      </c>
      <c r="AT122" s="15" t="str">
        <f t="shared" si="83"/>
        <v/>
      </c>
      <c r="AU122" s="1" t="str">
        <f t="shared" si="84"/>
        <v/>
      </c>
      <c r="AV122" s="1" t="str">
        <f t="shared" si="85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</row>
    <row r="123" spans="1:76">
      <c r="A123" s="182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1"/>
      <c r="AE123" s="1" t="str">
        <f t="shared" si="72"/>
        <v/>
      </c>
      <c r="AF123" s="1" t="str">
        <f t="shared" si="73"/>
        <v/>
      </c>
      <c r="AG123" s="1" t="str">
        <f t="shared" si="74"/>
        <v/>
      </c>
      <c r="AH123" s="1" t="str">
        <f t="shared" si="75"/>
        <v/>
      </c>
      <c r="AI123" s="1" t="str">
        <f t="shared" si="76"/>
        <v/>
      </c>
      <c r="AJ123" s="1" t="str">
        <f t="shared" si="77"/>
        <v/>
      </c>
      <c r="AK123" s="1">
        <f t="shared" si="99"/>
        <v>0</v>
      </c>
      <c r="AL123" s="1">
        <f t="shared" si="99"/>
        <v>0</v>
      </c>
      <c r="AP123" s="1" t="str">
        <f t="shared" si="79"/>
        <v>N</v>
      </c>
      <c r="AQ123" s="1" t="str">
        <f t="shared" si="80"/>
        <v>N</v>
      </c>
      <c r="AR123" s="1" t="str">
        <f t="shared" si="81"/>
        <v>N</v>
      </c>
      <c r="AT123" s="15" t="str">
        <f t="shared" si="83"/>
        <v/>
      </c>
      <c r="AU123" s="1" t="str">
        <f t="shared" si="84"/>
        <v/>
      </c>
      <c r="AV123" s="1" t="str">
        <f t="shared" si="85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</row>
    <row r="124" spans="1:76">
      <c r="A124" s="182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1"/>
      <c r="AE124" s="1" t="str">
        <f t="shared" si="72"/>
        <v/>
      </c>
      <c r="AF124" s="1" t="str">
        <f t="shared" si="73"/>
        <v/>
      </c>
      <c r="AG124" s="1" t="str">
        <f t="shared" si="74"/>
        <v/>
      </c>
      <c r="AH124" s="1" t="str">
        <f t="shared" si="75"/>
        <v/>
      </c>
      <c r="AI124" s="1" t="str">
        <f t="shared" si="76"/>
        <v/>
      </c>
      <c r="AJ124" s="1" t="str">
        <f t="shared" si="77"/>
        <v/>
      </c>
      <c r="AK124" s="1">
        <f t="shared" si="99"/>
        <v>0</v>
      </c>
      <c r="AL124" s="1">
        <f t="shared" si="99"/>
        <v>0</v>
      </c>
      <c r="AP124" s="1" t="str">
        <f t="shared" si="79"/>
        <v>N</v>
      </c>
      <c r="AQ124" s="1" t="str">
        <f t="shared" si="80"/>
        <v>N</v>
      </c>
      <c r="AR124" s="1" t="str">
        <f t="shared" si="81"/>
        <v>N</v>
      </c>
      <c r="AT124" s="15" t="str">
        <f t="shared" si="83"/>
        <v/>
      </c>
      <c r="AU124" s="1" t="str">
        <f t="shared" si="84"/>
        <v/>
      </c>
      <c r="AV124" s="1" t="str">
        <f t="shared" si="85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3</v>
      </c>
    </row>
    <row r="125" spans="1:76">
      <c r="A125" s="182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1"/>
      <c r="AE125" s="1" t="str">
        <f t="shared" si="72"/>
        <v/>
      </c>
      <c r="AF125" s="1" t="str">
        <f t="shared" si="73"/>
        <v/>
      </c>
      <c r="AG125" s="1" t="str">
        <f t="shared" si="74"/>
        <v/>
      </c>
      <c r="AH125" s="1" t="str">
        <f t="shared" si="75"/>
        <v/>
      </c>
      <c r="AI125" s="1" t="str">
        <f t="shared" si="76"/>
        <v/>
      </c>
      <c r="AJ125" s="1" t="str">
        <f t="shared" si="77"/>
        <v/>
      </c>
      <c r="AK125" s="1">
        <f t="shared" si="99"/>
        <v>0</v>
      </c>
      <c r="AL125" s="1">
        <f t="shared" si="99"/>
        <v>0</v>
      </c>
      <c r="AP125" s="1" t="str">
        <f t="shared" si="79"/>
        <v>N</v>
      </c>
      <c r="AQ125" s="1" t="str">
        <f t="shared" si="80"/>
        <v>N</v>
      </c>
      <c r="AR125" s="1" t="str">
        <f t="shared" si="81"/>
        <v>N</v>
      </c>
      <c r="AT125" s="15" t="str">
        <f t="shared" si="83"/>
        <v/>
      </c>
      <c r="AU125" s="1" t="str">
        <f t="shared" si="84"/>
        <v/>
      </c>
      <c r="AV125" s="1" t="str">
        <f t="shared" si="85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-3</v>
      </c>
    </row>
    <row r="126" spans="1:76">
      <c r="A126" s="182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1"/>
      <c r="AE126" s="1" t="str">
        <f t="shared" si="72"/>
        <v/>
      </c>
      <c r="AF126" s="1" t="str">
        <f t="shared" si="73"/>
        <v/>
      </c>
      <c r="AG126" s="1" t="str">
        <f t="shared" si="74"/>
        <v/>
      </c>
      <c r="AH126" s="1" t="str">
        <f t="shared" si="75"/>
        <v/>
      </c>
      <c r="AI126" s="1" t="str">
        <f t="shared" si="76"/>
        <v/>
      </c>
      <c r="AJ126" s="1" t="str">
        <f t="shared" si="77"/>
        <v/>
      </c>
      <c r="AK126" s="1">
        <f t="shared" si="99"/>
        <v>0</v>
      </c>
      <c r="AL126" s="1">
        <f t="shared" si="99"/>
        <v>0</v>
      </c>
      <c r="AP126" s="1" t="str">
        <f t="shared" si="79"/>
        <v>N</v>
      </c>
      <c r="AQ126" s="1" t="str">
        <f t="shared" si="80"/>
        <v>N</v>
      </c>
      <c r="AR126" s="1" t="str">
        <f t="shared" si="81"/>
        <v>N</v>
      </c>
      <c r="AT126" s="15" t="str">
        <f t="shared" si="83"/>
        <v/>
      </c>
      <c r="AU126" s="1" t="str">
        <f t="shared" si="84"/>
        <v/>
      </c>
      <c r="AV126" s="1" t="str">
        <f t="shared" si="85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</row>
    <row r="127" spans="1:76" ht="15.75" thickBot="1">
      <c r="A127" s="177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5"/>
      <c r="AE127" s="1" t="str">
        <f t="shared" si="72"/>
        <v/>
      </c>
      <c r="AF127" s="1" t="str">
        <f t="shared" si="73"/>
        <v/>
      </c>
      <c r="AG127" s="1" t="str">
        <f t="shared" si="74"/>
        <v/>
      </c>
      <c r="AH127" s="1" t="str">
        <f t="shared" si="75"/>
        <v/>
      </c>
      <c r="AI127" s="1" t="str">
        <f t="shared" si="76"/>
        <v/>
      </c>
      <c r="AJ127" s="1" t="str">
        <f t="shared" si="77"/>
        <v/>
      </c>
      <c r="AK127" s="1">
        <f t="shared" si="99"/>
        <v>0</v>
      </c>
      <c r="AL127" s="1">
        <f t="shared" si="99"/>
        <v>0</v>
      </c>
      <c r="AP127" s="1" t="str">
        <f t="shared" si="79"/>
        <v>N</v>
      </c>
      <c r="AQ127" s="1" t="str">
        <f t="shared" si="80"/>
        <v>N</v>
      </c>
      <c r="AR127" s="1" t="str">
        <f t="shared" si="81"/>
        <v>N</v>
      </c>
      <c r="AT127" s="15" t="str">
        <f t="shared" si="83"/>
        <v/>
      </c>
      <c r="AU127" s="1" t="str">
        <f t="shared" si="84"/>
        <v/>
      </c>
      <c r="AV127" s="1" t="str">
        <f t="shared" si="85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</row>
    <row r="128" spans="1:7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AE128" s="1" t="str">
        <f t="shared" si="72"/>
        <v/>
      </c>
      <c r="AF128" s="1" t="str">
        <f t="shared" si="73"/>
        <v/>
      </c>
      <c r="AG128" s="1" t="str">
        <f t="shared" si="74"/>
        <v/>
      </c>
      <c r="AH128" s="1" t="str">
        <f t="shared" si="75"/>
        <v/>
      </c>
      <c r="AI128" s="1" t="str">
        <f t="shared" si="76"/>
        <v/>
      </c>
      <c r="AJ128" s="1" t="str">
        <f t="shared" si="77"/>
        <v/>
      </c>
      <c r="AK128" s="1">
        <f t="shared" si="99"/>
        <v>0</v>
      </c>
      <c r="AL128" s="1">
        <f t="shared" si="99"/>
        <v>0</v>
      </c>
      <c r="AP128" s="1" t="str">
        <f t="shared" si="79"/>
        <v>N</v>
      </c>
      <c r="AQ128" s="1" t="str">
        <f t="shared" si="80"/>
        <v>N</v>
      </c>
      <c r="AR128" s="1" t="str">
        <f t="shared" si="81"/>
        <v>N</v>
      </c>
      <c r="AT128" s="15" t="str">
        <f t="shared" si="83"/>
        <v/>
      </c>
      <c r="AU128" s="1" t="str">
        <f t="shared" si="84"/>
        <v/>
      </c>
      <c r="AV128" s="1" t="str">
        <f t="shared" si="85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6</v>
      </c>
    </row>
    <row r="129" spans="31:76">
      <c r="AE129" s="1" t="str">
        <f t="shared" si="72"/>
        <v/>
      </c>
      <c r="AF129" s="1" t="str">
        <f t="shared" si="73"/>
        <v/>
      </c>
      <c r="AG129" s="1" t="str">
        <f t="shared" si="74"/>
        <v/>
      </c>
      <c r="AH129" s="1" t="str">
        <f t="shared" si="75"/>
        <v/>
      </c>
      <c r="AI129" s="1" t="str">
        <f t="shared" si="76"/>
        <v/>
      </c>
      <c r="AJ129" s="1" t="str">
        <f t="shared" si="77"/>
        <v/>
      </c>
      <c r="AK129" s="1">
        <f t="shared" si="99"/>
        <v>0</v>
      </c>
      <c r="AL129" s="1">
        <f t="shared" si="99"/>
        <v>0</v>
      </c>
      <c r="AP129" s="1" t="str">
        <f t="shared" si="79"/>
        <v>N</v>
      </c>
      <c r="AQ129" s="1" t="str">
        <f t="shared" si="80"/>
        <v>N</v>
      </c>
      <c r="AR129" s="1" t="str">
        <f t="shared" si="81"/>
        <v>N</v>
      </c>
      <c r="AT129" s="15" t="str">
        <f t="shared" si="83"/>
        <v/>
      </c>
      <c r="AU129" s="1" t="str">
        <f t="shared" si="84"/>
        <v/>
      </c>
      <c r="AV129" s="1" t="str">
        <f t="shared" si="85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-6</v>
      </c>
    </row>
    <row r="130" spans="31:76">
      <c r="AE130" s="1" t="str">
        <f t="shared" si="72"/>
        <v/>
      </c>
      <c r="AF130" s="1" t="str">
        <f t="shared" si="73"/>
        <v/>
      </c>
      <c r="AG130" s="1" t="str">
        <f t="shared" si="74"/>
        <v/>
      </c>
      <c r="AH130" s="1" t="str">
        <f t="shared" si="75"/>
        <v/>
      </c>
      <c r="AI130" s="1" t="str">
        <f t="shared" si="76"/>
        <v/>
      </c>
      <c r="AJ130" s="1" t="str">
        <f t="shared" si="77"/>
        <v/>
      </c>
      <c r="AK130" s="1">
        <f t="shared" si="99"/>
        <v>0</v>
      </c>
      <c r="AL130" s="1">
        <f t="shared" si="99"/>
        <v>0</v>
      </c>
      <c r="AP130" s="1" t="str">
        <f t="shared" si="79"/>
        <v>N</v>
      </c>
      <c r="AQ130" s="1" t="str">
        <f t="shared" si="80"/>
        <v>N</v>
      </c>
      <c r="AR130" s="1" t="str">
        <f t="shared" si="81"/>
        <v>N</v>
      </c>
      <c r="AT130" s="15" t="str">
        <f t="shared" si="83"/>
        <v/>
      </c>
      <c r="AU130" s="1" t="str">
        <f t="shared" si="84"/>
        <v/>
      </c>
      <c r="AV130" s="1" t="str">
        <f t="shared" si="85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</row>
    <row r="131" spans="31:76">
      <c r="AE131" s="1" t="str">
        <f t="shared" si="72"/>
        <v/>
      </c>
      <c r="AF131" s="1" t="str">
        <f t="shared" si="73"/>
        <v/>
      </c>
      <c r="AG131" s="1" t="str">
        <f t="shared" si="74"/>
        <v/>
      </c>
      <c r="AH131" s="1" t="str">
        <f t="shared" si="75"/>
        <v/>
      </c>
      <c r="AI131" s="1" t="str">
        <f t="shared" si="76"/>
        <v/>
      </c>
      <c r="AJ131" s="1" t="str">
        <f t="shared" si="77"/>
        <v/>
      </c>
      <c r="AK131" s="1">
        <f t="shared" si="99"/>
        <v>0</v>
      </c>
      <c r="AL131" s="1">
        <f t="shared" si="99"/>
        <v>0</v>
      </c>
      <c r="AP131" s="1" t="str">
        <f t="shared" si="79"/>
        <v>N</v>
      </c>
      <c r="AQ131" s="1" t="str">
        <f t="shared" si="80"/>
        <v>N</v>
      </c>
      <c r="AR131" s="1" t="str">
        <f t="shared" si="81"/>
        <v>N</v>
      </c>
      <c r="AT131" s="15" t="str">
        <f t="shared" si="83"/>
        <v/>
      </c>
      <c r="AU131" s="1" t="str">
        <f t="shared" si="84"/>
        <v/>
      </c>
      <c r="AV131" s="1" t="str">
        <f t="shared" si="85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</row>
    <row r="132" spans="31:76">
      <c r="AE132" s="1" t="str">
        <f t="shared" si="72"/>
        <v/>
      </c>
      <c r="AF132" s="1" t="str">
        <f t="shared" si="73"/>
        <v/>
      </c>
      <c r="AG132" s="1" t="str">
        <f t="shared" si="74"/>
        <v/>
      </c>
      <c r="AH132" s="1" t="str">
        <f t="shared" si="75"/>
        <v/>
      </c>
      <c r="AI132" s="1" t="str">
        <f t="shared" si="76"/>
        <v/>
      </c>
      <c r="AJ132" s="1" t="str">
        <f t="shared" si="77"/>
        <v/>
      </c>
      <c r="AK132" s="1">
        <f t="shared" si="99"/>
        <v>0</v>
      </c>
      <c r="AL132" s="1">
        <f t="shared" si="99"/>
        <v>0</v>
      </c>
      <c r="AP132" s="1" t="str">
        <f t="shared" si="79"/>
        <v>N</v>
      </c>
      <c r="AQ132" s="1" t="str">
        <f t="shared" si="80"/>
        <v>N</v>
      </c>
      <c r="AR132" s="1" t="str">
        <f t="shared" si="81"/>
        <v>N</v>
      </c>
      <c r="AT132" s="15" t="str">
        <f t="shared" si="83"/>
        <v/>
      </c>
      <c r="AU132" s="1" t="str">
        <f t="shared" si="84"/>
        <v/>
      </c>
      <c r="AV132" s="1" t="str">
        <f t="shared" si="85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3</v>
      </c>
    </row>
    <row r="133" spans="31:76">
      <c r="AE133" s="1" t="str">
        <f t="shared" si="72"/>
        <v/>
      </c>
      <c r="AF133" s="1" t="str">
        <f t="shared" si="73"/>
        <v/>
      </c>
      <c r="AG133" s="1" t="str">
        <f t="shared" si="74"/>
        <v/>
      </c>
      <c r="AH133" s="1" t="str">
        <f t="shared" si="75"/>
        <v/>
      </c>
      <c r="AI133" s="1" t="str">
        <f t="shared" si="76"/>
        <v/>
      </c>
      <c r="AJ133" s="1" t="str">
        <f t="shared" si="77"/>
        <v/>
      </c>
      <c r="AK133" s="1">
        <f t="shared" si="99"/>
        <v>0</v>
      </c>
      <c r="AL133" s="1">
        <f t="shared" si="99"/>
        <v>0</v>
      </c>
      <c r="AP133" s="1" t="str">
        <f t="shared" si="79"/>
        <v>N</v>
      </c>
      <c r="AQ133" s="1" t="str">
        <f t="shared" si="80"/>
        <v>N</v>
      </c>
      <c r="AR133" s="1" t="str">
        <f t="shared" si="81"/>
        <v>N</v>
      </c>
      <c r="AT133" s="15" t="str">
        <f t="shared" si="83"/>
        <v/>
      </c>
      <c r="AU133" s="1" t="str">
        <f t="shared" si="84"/>
        <v/>
      </c>
      <c r="AV133" s="1" t="str">
        <f t="shared" si="85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-3</v>
      </c>
    </row>
    <row r="134" spans="31:76">
      <c r="AE134" s="1" t="str">
        <f t="shared" si="72"/>
        <v/>
      </c>
      <c r="AF134" s="1" t="str">
        <f t="shared" si="73"/>
        <v/>
      </c>
      <c r="AG134" s="1" t="str">
        <f t="shared" si="74"/>
        <v/>
      </c>
      <c r="AH134" s="1" t="str">
        <f t="shared" si="75"/>
        <v/>
      </c>
      <c r="AI134" s="1" t="str">
        <f t="shared" si="76"/>
        <v/>
      </c>
      <c r="AJ134" s="1" t="str">
        <f t="shared" si="77"/>
        <v/>
      </c>
      <c r="AK134" s="1">
        <f t="shared" si="99"/>
        <v>0</v>
      </c>
      <c r="AL134" s="1">
        <f t="shared" si="99"/>
        <v>0</v>
      </c>
      <c r="AP134" s="1" t="str">
        <f t="shared" si="79"/>
        <v>N</v>
      </c>
      <c r="AQ134" s="1" t="str">
        <f t="shared" si="80"/>
        <v>N</v>
      </c>
      <c r="AR134" s="1" t="str">
        <f t="shared" si="81"/>
        <v>N</v>
      </c>
      <c r="AT134" s="15" t="str">
        <f t="shared" si="83"/>
        <v/>
      </c>
      <c r="AU134" s="1" t="str">
        <f t="shared" si="84"/>
        <v/>
      </c>
      <c r="AV134" s="1" t="str">
        <f t="shared" si="85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6">
      <c r="AE135" s="1" t="str">
        <f t="shared" si="72"/>
        <v/>
      </c>
      <c r="AF135" s="1" t="str">
        <f t="shared" si="73"/>
        <v/>
      </c>
      <c r="AG135" s="1" t="str">
        <f t="shared" si="74"/>
        <v/>
      </c>
      <c r="AH135" s="1" t="str">
        <f t="shared" si="75"/>
        <v/>
      </c>
      <c r="AI135" s="1" t="str">
        <f t="shared" si="76"/>
        <v/>
      </c>
      <c r="AJ135" s="1" t="str">
        <f t="shared" si="77"/>
        <v/>
      </c>
      <c r="AK135" s="1">
        <f t="shared" si="99"/>
        <v>0</v>
      </c>
      <c r="AL135" s="1">
        <f t="shared" si="99"/>
        <v>0</v>
      </c>
      <c r="AP135" s="1" t="str">
        <f t="shared" si="79"/>
        <v>N</v>
      </c>
      <c r="AQ135" s="1" t="str">
        <f t="shared" si="80"/>
        <v>N</v>
      </c>
      <c r="AR135" s="1" t="str">
        <f t="shared" si="81"/>
        <v>N</v>
      </c>
      <c r="AT135" s="15" t="str">
        <f t="shared" si="83"/>
        <v/>
      </c>
      <c r="AU135" s="1" t="str">
        <f t="shared" si="84"/>
        <v/>
      </c>
      <c r="AV135" s="1" t="str">
        <f t="shared" si="85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6">
      <c r="AE136" s="1" t="str">
        <f t="shared" si="72"/>
        <v/>
      </c>
      <c r="AF136" s="1" t="str">
        <f t="shared" si="73"/>
        <v/>
      </c>
      <c r="AG136" s="1" t="str">
        <f t="shared" si="74"/>
        <v/>
      </c>
      <c r="AH136" s="1" t="str">
        <f t="shared" si="75"/>
        <v/>
      </c>
      <c r="AI136" s="1" t="str">
        <f t="shared" si="76"/>
        <v/>
      </c>
      <c r="AJ136" s="1" t="str">
        <f t="shared" si="77"/>
        <v/>
      </c>
      <c r="AK136" s="1">
        <f t="shared" si="99"/>
        <v>0</v>
      </c>
      <c r="AL136" s="1">
        <f t="shared" si="99"/>
        <v>0</v>
      </c>
      <c r="AP136" s="1" t="str">
        <f t="shared" si="79"/>
        <v>N</v>
      </c>
      <c r="AQ136" s="1" t="str">
        <f t="shared" si="80"/>
        <v>N</v>
      </c>
      <c r="AR136" s="1" t="str">
        <f t="shared" si="81"/>
        <v>N</v>
      </c>
      <c r="AT136" s="15" t="str">
        <f t="shared" si="83"/>
        <v/>
      </c>
      <c r="AU136" s="1" t="str">
        <f t="shared" si="84"/>
        <v/>
      </c>
      <c r="AV136" s="1" t="str">
        <f t="shared" si="85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6</v>
      </c>
    </row>
    <row r="137" spans="31:76">
      <c r="AE137" s="1" t="str">
        <f t="shared" si="72"/>
        <v/>
      </c>
      <c r="AF137" s="1" t="str">
        <f t="shared" si="73"/>
        <v/>
      </c>
      <c r="AG137" s="1" t="str">
        <f t="shared" si="74"/>
        <v/>
      </c>
      <c r="AH137" s="1" t="str">
        <f t="shared" si="75"/>
        <v/>
      </c>
      <c r="AI137" s="1" t="str">
        <f t="shared" si="76"/>
        <v/>
      </c>
      <c r="AJ137" s="1" t="str">
        <f t="shared" si="77"/>
        <v/>
      </c>
      <c r="AK137" s="1">
        <f t="shared" si="99"/>
        <v>0</v>
      </c>
      <c r="AL137" s="1">
        <f t="shared" si="99"/>
        <v>0</v>
      </c>
      <c r="AP137" s="1" t="str">
        <f t="shared" si="79"/>
        <v>N</v>
      </c>
      <c r="AQ137" s="1" t="str">
        <f t="shared" si="80"/>
        <v>N</v>
      </c>
      <c r="AR137" s="1" t="str">
        <f t="shared" si="81"/>
        <v>N</v>
      </c>
      <c r="AT137" s="15" t="str">
        <f t="shared" si="83"/>
        <v/>
      </c>
      <c r="AU137" s="1" t="str">
        <f t="shared" si="84"/>
        <v/>
      </c>
      <c r="AV137" s="1" t="str">
        <f t="shared" si="85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-6</v>
      </c>
    </row>
    <row r="138" spans="31:76">
      <c r="AE138" s="1" t="str">
        <f t="shared" ref="AE138:AE201" si="110">IF(M137="","",IF(Y138="B",IF(M137="P",BH138,""),IF(M136="B",BH138,"")))</f>
        <v/>
      </c>
      <c r="AF138" s="1" t="str">
        <f t="shared" ref="AF138:AF201" si="111">IF(M137="","",IF(Y138="B",IF(M137="B",BH138,""),IF(M136="P",BH138,"")))</f>
        <v/>
      </c>
      <c r="AG138" s="1" t="str">
        <f t="shared" ref="AG138:AG195" si="112">IF(M137="","",IF(Z138="C",IF(M137="B",BJ138,""),IF(M136="B",BJ138,"")))</f>
        <v/>
      </c>
      <c r="AH138" s="1" t="str">
        <f t="shared" ref="AH138:AH201" si="113">IF(M137="","",IF(Z138="C",IF(M137="P",BJ138,""),IF(M136="P",BJ138,"")))</f>
        <v/>
      </c>
      <c r="AI138" s="1" t="str">
        <f t="shared" ref="AI138:AI201" si="114">IF(M137="","",IF(AND(AE138="L5",AH138="L5",AY138=""),"L0",AX138))</f>
        <v/>
      </c>
      <c r="AJ138" s="1" t="str">
        <f t="shared" ref="AJ138:AJ201" si="115">IF(M137="","",IF(AND(AF138="L5",AH138="L5",AX138=""),"L0",AY138))</f>
        <v/>
      </c>
      <c r="AK138" s="1">
        <f t="shared" si="99"/>
        <v>0</v>
      </c>
      <c r="AL138" s="1">
        <f t="shared" si="99"/>
        <v>0</v>
      </c>
      <c r="AP138" s="1" t="str">
        <f t="shared" ref="AP138:AP201" si="116">IF(OR(F134&amp;F135&amp;F136="WLW",F135&amp;F136="WW"),"Y","N")</f>
        <v>N</v>
      </c>
      <c r="AQ138" s="1" t="str">
        <f t="shared" ref="AQ138:AQ201" si="117">IF(OR(K134&amp;K135&amp;K136="WLW",K135&amp;K136="WW"),"Y","N")</f>
        <v>N</v>
      </c>
      <c r="AR138" s="1" t="str">
        <f t="shared" ref="AR138:AR201" si="118">IF(OR(R134&amp;R135&amp;R136="WLW",R135&amp;R136="WW"),"Y","N")</f>
        <v>N</v>
      </c>
      <c r="AT138" s="15" t="str">
        <f t="shared" ref="AT138:AT160" si="119">IF(AT137="Y","N",IF(M137="","",(IF(AND(F137&amp;F138="WW",OR(AO137&amp;AO138="SC",AO137&amp;AO138="CC")),"Y",IF(AND(F136&amp;F137&amp;F138="WLW",BH138&lt;&gt;"B",OR(AO136&amp;AO137&amp;AO138="SCC",AO136&amp;AO137&amp;AO138="CCC")),"Y","N")))))</f>
        <v/>
      </c>
      <c r="AU138" s="1" t="str">
        <f t="shared" ref="AU138:AU163" si="120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si="121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6">
      <c r="AE139" s="1" t="str">
        <f t="shared" si="110"/>
        <v/>
      </c>
      <c r="AF139" s="1" t="str">
        <f t="shared" si="111"/>
        <v/>
      </c>
      <c r="AG139" s="1" t="str">
        <f t="shared" si="112"/>
        <v/>
      </c>
      <c r="AH139" s="1" t="str">
        <f t="shared" si="113"/>
        <v/>
      </c>
      <c r="AI139" s="1" t="str">
        <f t="shared" si="114"/>
        <v/>
      </c>
      <c r="AJ139" s="1" t="str">
        <f t="shared" si="115"/>
        <v/>
      </c>
      <c r="AK139" s="1">
        <f t="shared" ref="AK139:AL202" si="122">IF(D139="",0,IF(OR(D139="B",D139="XB"),1,INT(RIGHT(D139))))+IF(I139="",0,IF(OR(I139="B",I139="XB"),1,INT(RIGHT(I139))))+IF(P139="",0,IF(OR(P139="B",P139="XB"),1,INT(RIGHT(P139))))</f>
        <v>0</v>
      </c>
      <c r="AL139" s="1">
        <f t="shared" si="122"/>
        <v>0</v>
      </c>
      <c r="AP139" s="1" t="str">
        <f t="shared" si="116"/>
        <v>N</v>
      </c>
      <c r="AQ139" s="1" t="str">
        <f t="shared" si="117"/>
        <v>N</v>
      </c>
      <c r="AR139" s="1" t="str">
        <f t="shared" si="118"/>
        <v>N</v>
      </c>
      <c r="AT139" s="15" t="str">
        <f t="shared" si="119"/>
        <v/>
      </c>
      <c r="AU139" s="1" t="str">
        <f t="shared" si="120"/>
        <v/>
      </c>
      <c r="AV139" s="1" t="str">
        <f t="shared" si="121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6">
      <c r="AE140" s="1" t="str">
        <f t="shared" si="110"/>
        <v/>
      </c>
      <c r="AF140" s="1" t="str">
        <f t="shared" si="111"/>
        <v/>
      </c>
      <c r="AG140" s="1" t="str">
        <f t="shared" si="112"/>
        <v/>
      </c>
      <c r="AH140" s="1" t="str">
        <f t="shared" si="113"/>
        <v/>
      </c>
      <c r="AI140" s="1" t="str">
        <f t="shared" si="114"/>
        <v/>
      </c>
      <c r="AJ140" s="1" t="str">
        <f t="shared" si="115"/>
        <v/>
      </c>
      <c r="AK140" s="1">
        <f t="shared" si="122"/>
        <v>0</v>
      </c>
      <c r="AL140" s="1">
        <f t="shared" si="122"/>
        <v>0</v>
      </c>
      <c r="AP140" s="1" t="str">
        <f t="shared" si="116"/>
        <v>N</v>
      </c>
      <c r="AQ140" s="1" t="str">
        <f t="shared" si="117"/>
        <v>N</v>
      </c>
      <c r="AR140" s="1" t="str">
        <f t="shared" si="118"/>
        <v>N</v>
      </c>
      <c r="AT140" s="15" t="str">
        <f t="shared" si="119"/>
        <v/>
      </c>
      <c r="AU140" s="1" t="str">
        <f t="shared" si="120"/>
        <v/>
      </c>
      <c r="AV140" s="1" t="str">
        <f t="shared" si="121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3</v>
      </c>
    </row>
    <row r="141" spans="31:76">
      <c r="AE141" s="1" t="str">
        <f t="shared" si="110"/>
        <v/>
      </c>
      <c r="AF141" s="1" t="str">
        <f t="shared" si="111"/>
        <v/>
      </c>
      <c r="AG141" s="1" t="str">
        <f t="shared" si="112"/>
        <v/>
      </c>
      <c r="AH141" s="1" t="str">
        <f t="shared" si="113"/>
        <v/>
      </c>
      <c r="AI141" s="1" t="str">
        <f t="shared" si="114"/>
        <v/>
      </c>
      <c r="AJ141" s="1" t="str">
        <f t="shared" si="115"/>
        <v/>
      </c>
      <c r="AK141" s="1">
        <f t="shared" si="122"/>
        <v>0</v>
      </c>
      <c r="AL141" s="1">
        <f t="shared" si="122"/>
        <v>0</v>
      </c>
      <c r="AP141" s="1" t="str">
        <f t="shared" si="116"/>
        <v>N</v>
      </c>
      <c r="AQ141" s="1" t="str">
        <f t="shared" si="117"/>
        <v>N</v>
      </c>
      <c r="AR141" s="1" t="str">
        <f t="shared" si="118"/>
        <v>N</v>
      </c>
      <c r="AT141" s="15" t="str">
        <f t="shared" si="119"/>
        <v/>
      </c>
      <c r="AU141" s="1" t="str">
        <f t="shared" si="120"/>
        <v/>
      </c>
      <c r="AV141" s="1" t="str">
        <f t="shared" si="121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-3</v>
      </c>
    </row>
    <row r="142" spans="31:76">
      <c r="AE142" s="1" t="str">
        <f t="shared" si="110"/>
        <v/>
      </c>
      <c r="AF142" s="1" t="str">
        <f t="shared" si="111"/>
        <v/>
      </c>
      <c r="AG142" s="1" t="str">
        <f t="shared" si="112"/>
        <v/>
      </c>
      <c r="AH142" s="1" t="str">
        <f t="shared" si="113"/>
        <v/>
      </c>
      <c r="AI142" s="1" t="str">
        <f t="shared" si="114"/>
        <v/>
      </c>
      <c r="AJ142" s="1" t="str">
        <f t="shared" si="115"/>
        <v/>
      </c>
      <c r="AK142" s="1">
        <f t="shared" si="122"/>
        <v>0</v>
      </c>
      <c r="AL142" s="1">
        <f t="shared" si="122"/>
        <v>0</v>
      </c>
      <c r="AP142" s="1" t="str">
        <f t="shared" si="116"/>
        <v>N</v>
      </c>
      <c r="AQ142" s="1" t="str">
        <f t="shared" si="117"/>
        <v>N</v>
      </c>
      <c r="AR142" s="1" t="str">
        <f t="shared" si="118"/>
        <v>N</v>
      </c>
      <c r="AT142" s="15" t="str">
        <f t="shared" si="119"/>
        <v/>
      </c>
      <c r="AU142" s="1" t="str">
        <f t="shared" si="120"/>
        <v/>
      </c>
      <c r="AV142" s="1" t="str">
        <f t="shared" si="121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6">
      <c r="AE143" s="1" t="str">
        <f t="shared" si="110"/>
        <v/>
      </c>
      <c r="AF143" s="1" t="str">
        <f t="shared" si="111"/>
        <v/>
      </c>
      <c r="AG143" s="1" t="str">
        <f t="shared" si="112"/>
        <v/>
      </c>
      <c r="AH143" s="1" t="str">
        <f t="shared" si="113"/>
        <v/>
      </c>
      <c r="AI143" s="1" t="str">
        <f t="shared" si="114"/>
        <v/>
      </c>
      <c r="AJ143" s="1" t="str">
        <f t="shared" si="115"/>
        <v/>
      </c>
      <c r="AK143" s="1">
        <f t="shared" si="122"/>
        <v>0</v>
      </c>
      <c r="AL143" s="1">
        <f t="shared" si="122"/>
        <v>0</v>
      </c>
      <c r="AP143" s="1" t="str">
        <f t="shared" si="116"/>
        <v>N</v>
      </c>
      <c r="AQ143" s="1" t="str">
        <f t="shared" si="117"/>
        <v>N</v>
      </c>
      <c r="AR143" s="1" t="str">
        <f t="shared" si="118"/>
        <v>N</v>
      </c>
      <c r="AT143" s="15" t="str">
        <f t="shared" si="119"/>
        <v/>
      </c>
      <c r="AU143" s="1" t="str">
        <f t="shared" si="120"/>
        <v/>
      </c>
      <c r="AV143" s="1" t="str">
        <f t="shared" si="121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6">
      <c r="AE144" s="1" t="str">
        <f t="shared" si="110"/>
        <v/>
      </c>
      <c r="AF144" s="1" t="str">
        <f t="shared" si="111"/>
        <v/>
      </c>
      <c r="AG144" s="1" t="str">
        <f t="shared" si="112"/>
        <v/>
      </c>
      <c r="AH144" s="1" t="str">
        <f t="shared" si="113"/>
        <v/>
      </c>
      <c r="AI144" s="1" t="str">
        <f t="shared" si="114"/>
        <v/>
      </c>
      <c r="AJ144" s="1" t="str">
        <f t="shared" si="115"/>
        <v/>
      </c>
      <c r="AK144" s="1">
        <f t="shared" si="122"/>
        <v>0</v>
      </c>
      <c r="AL144" s="1">
        <f t="shared" si="122"/>
        <v>0</v>
      </c>
      <c r="AP144" s="1" t="str">
        <f t="shared" si="116"/>
        <v>N</v>
      </c>
      <c r="AQ144" s="1" t="str">
        <f t="shared" si="117"/>
        <v>N</v>
      </c>
      <c r="AR144" s="1" t="str">
        <f t="shared" si="118"/>
        <v>N</v>
      </c>
      <c r="AT144" s="15" t="str">
        <f t="shared" si="119"/>
        <v/>
      </c>
      <c r="AU144" s="1" t="str">
        <f t="shared" si="120"/>
        <v/>
      </c>
      <c r="AV144" s="1" t="str">
        <f t="shared" si="121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6</v>
      </c>
    </row>
    <row r="145" spans="31:76">
      <c r="AE145" s="1" t="str">
        <f t="shared" si="110"/>
        <v/>
      </c>
      <c r="AF145" s="1" t="str">
        <f t="shared" si="111"/>
        <v/>
      </c>
      <c r="AG145" s="1" t="str">
        <f t="shared" si="112"/>
        <v/>
      </c>
      <c r="AH145" s="1" t="str">
        <f t="shared" si="113"/>
        <v/>
      </c>
      <c r="AI145" s="1" t="str">
        <f t="shared" si="114"/>
        <v/>
      </c>
      <c r="AJ145" s="1" t="str">
        <f t="shared" si="115"/>
        <v/>
      </c>
      <c r="AK145" s="1">
        <f t="shared" si="122"/>
        <v>0</v>
      </c>
      <c r="AL145" s="1">
        <f t="shared" si="122"/>
        <v>0</v>
      </c>
      <c r="AP145" s="1" t="str">
        <f t="shared" si="116"/>
        <v>N</v>
      </c>
      <c r="AQ145" s="1" t="str">
        <f t="shared" si="117"/>
        <v>N</v>
      </c>
      <c r="AR145" s="1" t="str">
        <f t="shared" si="118"/>
        <v>N</v>
      </c>
      <c r="AT145" s="15" t="str">
        <f t="shared" si="119"/>
        <v/>
      </c>
      <c r="AU145" s="1" t="str">
        <f t="shared" si="120"/>
        <v/>
      </c>
      <c r="AV145" s="1" t="str">
        <f t="shared" si="121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-6</v>
      </c>
    </row>
    <row r="146" spans="31:76">
      <c r="AE146" s="1" t="str">
        <f t="shared" si="110"/>
        <v/>
      </c>
      <c r="AF146" s="1" t="str">
        <f t="shared" si="111"/>
        <v/>
      </c>
      <c r="AG146" s="1" t="str">
        <f t="shared" si="112"/>
        <v/>
      </c>
      <c r="AH146" s="1" t="str">
        <f t="shared" si="113"/>
        <v/>
      </c>
      <c r="AI146" s="1" t="str">
        <f t="shared" si="114"/>
        <v/>
      </c>
      <c r="AJ146" s="1" t="str">
        <f t="shared" si="115"/>
        <v/>
      </c>
      <c r="AK146" s="1">
        <f t="shared" si="122"/>
        <v>0</v>
      </c>
      <c r="AL146" s="1">
        <f t="shared" si="122"/>
        <v>0</v>
      </c>
      <c r="AP146" s="1" t="str">
        <f t="shared" si="116"/>
        <v>N</v>
      </c>
      <c r="AQ146" s="1" t="str">
        <f t="shared" si="117"/>
        <v>N</v>
      </c>
      <c r="AR146" s="1" t="str">
        <f t="shared" si="118"/>
        <v>N</v>
      </c>
      <c r="AT146" s="15" t="str">
        <f t="shared" si="119"/>
        <v/>
      </c>
      <c r="AU146" s="1" t="str">
        <f t="shared" si="120"/>
        <v/>
      </c>
      <c r="AV146" s="1" t="str">
        <f t="shared" si="121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10"/>
        <v/>
      </c>
      <c r="AF147" s="1" t="str">
        <f t="shared" si="111"/>
        <v/>
      </c>
      <c r="AG147" s="1" t="str">
        <f t="shared" si="112"/>
        <v/>
      </c>
      <c r="AH147" s="1" t="str">
        <f t="shared" si="113"/>
        <v/>
      </c>
      <c r="AI147" s="1" t="str">
        <f t="shared" si="114"/>
        <v/>
      </c>
      <c r="AJ147" s="1" t="str">
        <f t="shared" si="115"/>
        <v/>
      </c>
      <c r="AK147" s="1">
        <f t="shared" si="122"/>
        <v>0</v>
      </c>
      <c r="AL147" s="1">
        <f t="shared" si="122"/>
        <v>0</v>
      </c>
      <c r="AP147" s="1" t="str">
        <f t="shared" si="116"/>
        <v>N</v>
      </c>
      <c r="AQ147" s="1" t="str">
        <f t="shared" si="117"/>
        <v>N</v>
      </c>
      <c r="AR147" s="1" t="str">
        <f t="shared" si="118"/>
        <v>N</v>
      </c>
      <c r="AT147" s="15" t="str">
        <f t="shared" si="119"/>
        <v/>
      </c>
      <c r="AU147" s="1" t="str">
        <f t="shared" si="120"/>
        <v/>
      </c>
      <c r="AV147" s="1" t="str">
        <f t="shared" si="121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10"/>
        <v/>
      </c>
      <c r="AF148" s="1" t="str">
        <f t="shared" si="111"/>
        <v/>
      </c>
      <c r="AG148" s="1" t="str">
        <f t="shared" si="112"/>
        <v/>
      </c>
      <c r="AH148" s="1" t="str">
        <f t="shared" si="113"/>
        <v/>
      </c>
      <c r="AI148" s="1" t="str">
        <f t="shared" si="114"/>
        <v/>
      </c>
      <c r="AJ148" s="1" t="str">
        <f t="shared" si="115"/>
        <v/>
      </c>
      <c r="AK148" s="1">
        <f t="shared" si="122"/>
        <v>0</v>
      </c>
      <c r="AL148" s="1">
        <f t="shared" si="122"/>
        <v>0</v>
      </c>
      <c r="AP148" s="1" t="str">
        <f t="shared" si="116"/>
        <v>N</v>
      </c>
      <c r="AQ148" s="1" t="str">
        <f t="shared" si="117"/>
        <v>N</v>
      </c>
      <c r="AR148" s="1" t="str">
        <f t="shared" si="118"/>
        <v>N</v>
      </c>
      <c r="AT148" s="15" t="str">
        <f t="shared" si="119"/>
        <v/>
      </c>
      <c r="AU148" s="1" t="str">
        <f t="shared" si="120"/>
        <v/>
      </c>
      <c r="AV148" s="1" t="str">
        <f t="shared" si="121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3</v>
      </c>
    </row>
    <row r="149" spans="31:76">
      <c r="AE149" s="1" t="str">
        <f t="shared" si="110"/>
        <v/>
      </c>
      <c r="AF149" s="1" t="str">
        <f t="shared" si="111"/>
        <v/>
      </c>
      <c r="AG149" s="1" t="str">
        <f t="shared" si="112"/>
        <v/>
      </c>
      <c r="AH149" s="1" t="str">
        <f t="shared" si="113"/>
        <v/>
      </c>
      <c r="AI149" s="1" t="str">
        <f t="shared" si="114"/>
        <v/>
      </c>
      <c r="AJ149" s="1" t="str">
        <f t="shared" si="115"/>
        <v/>
      </c>
      <c r="AK149" s="1">
        <f t="shared" si="122"/>
        <v>0</v>
      </c>
      <c r="AL149" s="1">
        <f t="shared" si="122"/>
        <v>0</v>
      </c>
      <c r="AP149" s="1" t="str">
        <f t="shared" si="116"/>
        <v>N</v>
      </c>
      <c r="AQ149" s="1" t="str">
        <f t="shared" si="117"/>
        <v>N</v>
      </c>
      <c r="AR149" s="1" t="str">
        <f t="shared" si="118"/>
        <v>N</v>
      </c>
      <c r="AT149" s="15" t="str">
        <f t="shared" si="119"/>
        <v/>
      </c>
      <c r="AU149" s="1" t="str">
        <f t="shared" si="120"/>
        <v/>
      </c>
      <c r="AV149" s="1" t="str">
        <f t="shared" si="121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-3</v>
      </c>
    </row>
    <row r="150" spans="31:76">
      <c r="AE150" s="1" t="str">
        <f t="shared" si="110"/>
        <v/>
      </c>
      <c r="AF150" s="1" t="str">
        <f t="shared" si="111"/>
        <v/>
      </c>
      <c r="AG150" s="1" t="str">
        <f t="shared" si="112"/>
        <v/>
      </c>
      <c r="AH150" s="1" t="str">
        <f t="shared" si="113"/>
        <v/>
      </c>
      <c r="AI150" s="1" t="str">
        <f t="shared" si="114"/>
        <v/>
      </c>
      <c r="AJ150" s="1" t="str">
        <f t="shared" si="115"/>
        <v/>
      </c>
      <c r="AK150" s="1">
        <f t="shared" si="122"/>
        <v>0</v>
      </c>
      <c r="AL150" s="1">
        <f t="shared" si="122"/>
        <v>0</v>
      </c>
      <c r="AP150" s="1" t="str">
        <f t="shared" si="116"/>
        <v>N</v>
      </c>
      <c r="AQ150" s="1" t="str">
        <f t="shared" si="117"/>
        <v>N</v>
      </c>
      <c r="AR150" s="1" t="str">
        <f t="shared" si="118"/>
        <v>N</v>
      </c>
      <c r="AT150" s="15" t="str">
        <f t="shared" si="119"/>
        <v/>
      </c>
      <c r="AU150" s="1" t="str">
        <f t="shared" si="120"/>
        <v/>
      </c>
      <c r="AV150" s="1" t="str">
        <f t="shared" si="121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10"/>
        <v/>
      </c>
      <c r="AF151" s="1" t="str">
        <f t="shared" si="111"/>
        <v/>
      </c>
      <c r="AG151" s="1" t="str">
        <f t="shared" si="112"/>
        <v/>
      </c>
      <c r="AH151" s="1" t="str">
        <f t="shared" si="113"/>
        <v/>
      </c>
      <c r="AI151" s="1" t="str">
        <f t="shared" si="114"/>
        <v/>
      </c>
      <c r="AJ151" s="1" t="str">
        <f t="shared" si="115"/>
        <v/>
      </c>
      <c r="AK151" s="1">
        <f t="shared" si="122"/>
        <v>0</v>
      </c>
      <c r="AL151" s="1">
        <f t="shared" si="122"/>
        <v>0</v>
      </c>
      <c r="AP151" s="1" t="str">
        <f t="shared" si="116"/>
        <v>N</v>
      </c>
      <c r="AQ151" s="1" t="str">
        <f t="shared" si="117"/>
        <v>N</v>
      </c>
      <c r="AR151" s="1" t="str">
        <f t="shared" si="118"/>
        <v>N</v>
      </c>
      <c r="AT151" s="15" t="str">
        <f t="shared" si="119"/>
        <v/>
      </c>
      <c r="AU151" s="1" t="str">
        <f t="shared" si="120"/>
        <v/>
      </c>
      <c r="AV151" s="1" t="str">
        <f t="shared" si="121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10"/>
        <v/>
      </c>
      <c r="AF152" s="1" t="str">
        <f t="shared" si="111"/>
        <v/>
      </c>
      <c r="AG152" s="1" t="str">
        <f t="shared" si="112"/>
        <v/>
      </c>
      <c r="AH152" s="1" t="str">
        <f t="shared" si="113"/>
        <v/>
      </c>
      <c r="AI152" s="1" t="str">
        <f t="shared" si="114"/>
        <v/>
      </c>
      <c r="AJ152" s="1" t="str">
        <f t="shared" si="115"/>
        <v/>
      </c>
      <c r="AK152" s="1">
        <f t="shared" si="122"/>
        <v>0</v>
      </c>
      <c r="AL152" s="1">
        <f t="shared" si="122"/>
        <v>0</v>
      </c>
      <c r="AP152" s="1" t="str">
        <f t="shared" si="116"/>
        <v>N</v>
      </c>
      <c r="AQ152" s="1" t="str">
        <f t="shared" si="117"/>
        <v>N</v>
      </c>
      <c r="AR152" s="1" t="str">
        <f t="shared" si="118"/>
        <v>N</v>
      </c>
      <c r="AT152" s="15" t="str">
        <f t="shared" si="119"/>
        <v/>
      </c>
      <c r="AU152" s="1" t="str">
        <f t="shared" si="120"/>
        <v/>
      </c>
      <c r="AV152" s="1" t="str">
        <f t="shared" si="121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6</v>
      </c>
    </row>
    <row r="153" spans="31:76">
      <c r="AE153" s="1" t="str">
        <f t="shared" si="110"/>
        <v/>
      </c>
      <c r="AF153" s="1" t="str">
        <f t="shared" si="111"/>
        <v/>
      </c>
      <c r="AG153" s="1" t="str">
        <f t="shared" si="112"/>
        <v/>
      </c>
      <c r="AH153" s="1" t="str">
        <f t="shared" si="113"/>
        <v/>
      </c>
      <c r="AI153" s="1" t="str">
        <f t="shared" si="114"/>
        <v/>
      </c>
      <c r="AJ153" s="1" t="str">
        <f t="shared" si="115"/>
        <v/>
      </c>
      <c r="AK153" s="1">
        <f t="shared" si="122"/>
        <v>0</v>
      </c>
      <c r="AL153" s="1">
        <f t="shared" si="122"/>
        <v>0</v>
      </c>
      <c r="AP153" s="1" t="str">
        <f t="shared" si="116"/>
        <v>N</v>
      </c>
      <c r="AQ153" s="1" t="str">
        <f t="shared" si="117"/>
        <v>N</v>
      </c>
      <c r="AR153" s="1" t="str">
        <f t="shared" si="118"/>
        <v>N</v>
      </c>
      <c r="AT153" s="15" t="str">
        <f t="shared" si="119"/>
        <v/>
      </c>
      <c r="AU153" s="1" t="str">
        <f t="shared" si="120"/>
        <v/>
      </c>
      <c r="AV153" s="1" t="str">
        <f t="shared" si="121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-6</v>
      </c>
    </row>
    <row r="154" spans="31:76">
      <c r="AE154" s="1" t="str">
        <f t="shared" si="110"/>
        <v/>
      </c>
      <c r="AF154" s="1" t="str">
        <f t="shared" si="111"/>
        <v/>
      </c>
      <c r="AG154" s="1" t="str">
        <f t="shared" si="112"/>
        <v/>
      </c>
      <c r="AH154" s="1" t="str">
        <f t="shared" si="113"/>
        <v/>
      </c>
      <c r="AI154" s="1" t="str">
        <f t="shared" si="114"/>
        <v/>
      </c>
      <c r="AJ154" s="1" t="str">
        <f t="shared" si="115"/>
        <v/>
      </c>
      <c r="AK154" s="1">
        <f t="shared" si="122"/>
        <v>0</v>
      </c>
      <c r="AL154" s="1">
        <f t="shared" si="122"/>
        <v>0</v>
      </c>
      <c r="AP154" s="1" t="str">
        <f t="shared" si="116"/>
        <v>N</v>
      </c>
      <c r="AQ154" s="1" t="str">
        <f t="shared" si="117"/>
        <v>N</v>
      </c>
      <c r="AR154" s="1" t="str">
        <f t="shared" si="118"/>
        <v>N</v>
      </c>
      <c r="AT154" s="15" t="str">
        <f t="shared" si="119"/>
        <v/>
      </c>
      <c r="AU154" s="1" t="str">
        <f t="shared" si="120"/>
        <v/>
      </c>
      <c r="AV154" s="1" t="str">
        <f t="shared" si="121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10"/>
        <v/>
      </c>
      <c r="AF155" s="1" t="str">
        <f t="shared" si="111"/>
        <v/>
      </c>
      <c r="AG155" s="1" t="str">
        <f t="shared" si="112"/>
        <v/>
      </c>
      <c r="AH155" s="1" t="str">
        <f t="shared" si="113"/>
        <v/>
      </c>
      <c r="AI155" s="1" t="str">
        <f t="shared" si="114"/>
        <v/>
      </c>
      <c r="AJ155" s="1" t="str">
        <f t="shared" si="115"/>
        <v/>
      </c>
      <c r="AK155" s="1">
        <f t="shared" si="122"/>
        <v>0</v>
      </c>
      <c r="AL155" s="1">
        <f t="shared" si="122"/>
        <v>0</v>
      </c>
      <c r="AP155" s="1" t="str">
        <f t="shared" si="116"/>
        <v>N</v>
      </c>
      <c r="AQ155" s="1" t="str">
        <f t="shared" si="117"/>
        <v>N</v>
      </c>
      <c r="AR155" s="1" t="str">
        <f t="shared" si="118"/>
        <v>N</v>
      </c>
      <c r="AT155" s="15" t="str">
        <f t="shared" si="119"/>
        <v/>
      </c>
      <c r="AU155" s="1" t="str">
        <f t="shared" si="120"/>
        <v/>
      </c>
      <c r="AV155" s="1" t="str">
        <f t="shared" si="121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10"/>
        <v/>
      </c>
      <c r="AF156" s="1" t="str">
        <f t="shared" si="111"/>
        <v/>
      </c>
      <c r="AG156" s="1" t="str">
        <f t="shared" si="112"/>
        <v/>
      </c>
      <c r="AH156" s="1" t="str">
        <f t="shared" si="113"/>
        <v/>
      </c>
      <c r="AI156" s="1" t="str">
        <f t="shared" si="114"/>
        <v/>
      </c>
      <c r="AJ156" s="1" t="str">
        <f t="shared" si="115"/>
        <v/>
      </c>
      <c r="AK156" s="1">
        <f t="shared" si="122"/>
        <v>0</v>
      </c>
      <c r="AL156" s="1">
        <f t="shared" si="122"/>
        <v>0</v>
      </c>
      <c r="AP156" s="1" t="str">
        <f t="shared" si="116"/>
        <v>N</v>
      </c>
      <c r="AQ156" s="1" t="str">
        <f t="shared" si="117"/>
        <v>N</v>
      </c>
      <c r="AR156" s="1" t="str">
        <f t="shared" si="118"/>
        <v>N</v>
      </c>
      <c r="AT156" s="15" t="str">
        <f t="shared" si="119"/>
        <v/>
      </c>
      <c r="AU156" s="1" t="str">
        <f t="shared" si="120"/>
        <v/>
      </c>
      <c r="AV156" s="1" t="str">
        <f t="shared" si="121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3</v>
      </c>
    </row>
    <row r="157" spans="31:76">
      <c r="AE157" s="1" t="str">
        <f t="shared" si="110"/>
        <v/>
      </c>
      <c r="AF157" s="1" t="str">
        <f t="shared" si="111"/>
        <v/>
      </c>
      <c r="AG157" s="1" t="str">
        <f t="shared" si="112"/>
        <v/>
      </c>
      <c r="AH157" s="1" t="str">
        <f t="shared" si="113"/>
        <v/>
      </c>
      <c r="AI157" s="1" t="str">
        <f t="shared" si="114"/>
        <v/>
      </c>
      <c r="AJ157" s="1" t="str">
        <f t="shared" si="115"/>
        <v/>
      </c>
      <c r="AK157" s="1">
        <f t="shared" si="122"/>
        <v>0</v>
      </c>
      <c r="AL157" s="1">
        <f t="shared" si="122"/>
        <v>0</v>
      </c>
      <c r="AP157" s="1" t="str">
        <f t="shared" si="116"/>
        <v>N</v>
      </c>
      <c r="AQ157" s="1" t="str">
        <f t="shared" si="117"/>
        <v>N</v>
      </c>
      <c r="AR157" s="1" t="str">
        <f t="shared" si="118"/>
        <v>N</v>
      </c>
      <c r="AT157" s="15" t="str">
        <f t="shared" si="119"/>
        <v/>
      </c>
      <c r="AU157" s="1" t="str">
        <f t="shared" si="120"/>
        <v/>
      </c>
      <c r="AV157" s="1" t="str">
        <f t="shared" si="121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-3</v>
      </c>
    </row>
    <row r="158" spans="31:76">
      <c r="AE158" s="1" t="str">
        <f t="shared" si="110"/>
        <v/>
      </c>
      <c r="AF158" s="1" t="str">
        <f t="shared" si="111"/>
        <v/>
      </c>
      <c r="AG158" s="1" t="str">
        <f t="shared" si="112"/>
        <v/>
      </c>
      <c r="AH158" s="1" t="str">
        <f t="shared" si="113"/>
        <v/>
      </c>
      <c r="AI158" s="1" t="str">
        <f t="shared" si="114"/>
        <v/>
      </c>
      <c r="AJ158" s="1" t="str">
        <f t="shared" si="115"/>
        <v/>
      </c>
      <c r="AK158" s="1">
        <f t="shared" si="122"/>
        <v>0</v>
      </c>
      <c r="AL158" s="1">
        <f t="shared" si="122"/>
        <v>0</v>
      </c>
      <c r="AP158" s="1" t="str">
        <f t="shared" si="116"/>
        <v>N</v>
      </c>
      <c r="AQ158" s="1" t="str">
        <f t="shared" si="117"/>
        <v>N</v>
      </c>
      <c r="AR158" s="1" t="str">
        <f t="shared" si="118"/>
        <v>N</v>
      </c>
      <c r="AT158" s="15" t="str">
        <f t="shared" si="119"/>
        <v/>
      </c>
      <c r="AU158" s="1" t="str">
        <f t="shared" si="120"/>
        <v/>
      </c>
      <c r="AV158" s="1" t="str">
        <f t="shared" si="121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10"/>
        <v/>
      </c>
      <c r="AF159" s="1" t="str">
        <f t="shared" si="111"/>
        <v/>
      </c>
      <c r="AG159" s="1" t="str">
        <f t="shared" si="112"/>
        <v/>
      </c>
      <c r="AH159" s="1" t="str">
        <f t="shared" si="113"/>
        <v/>
      </c>
      <c r="AI159" s="1" t="str">
        <f t="shared" si="114"/>
        <v/>
      </c>
      <c r="AJ159" s="1" t="str">
        <f t="shared" si="115"/>
        <v/>
      </c>
      <c r="AK159" s="1">
        <f t="shared" si="122"/>
        <v>0</v>
      </c>
      <c r="AL159" s="1">
        <f t="shared" si="122"/>
        <v>0</v>
      </c>
      <c r="AP159" s="1" t="str">
        <f t="shared" si="116"/>
        <v>N</v>
      </c>
      <c r="AQ159" s="1" t="str">
        <f t="shared" si="117"/>
        <v>N</v>
      </c>
      <c r="AR159" s="1" t="str">
        <f t="shared" si="118"/>
        <v>N</v>
      </c>
      <c r="AT159" s="15" t="str">
        <f t="shared" si="119"/>
        <v/>
      </c>
      <c r="AU159" s="1" t="str">
        <f t="shared" si="120"/>
        <v/>
      </c>
      <c r="AV159" s="1" t="str">
        <f t="shared" si="121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10"/>
        <v/>
      </c>
      <c r="AF160" s="1" t="str">
        <f t="shared" si="111"/>
        <v/>
      </c>
      <c r="AG160" s="1" t="str">
        <f t="shared" si="112"/>
        <v/>
      </c>
      <c r="AH160" s="1" t="str">
        <f t="shared" si="113"/>
        <v/>
      </c>
      <c r="AI160" s="1" t="str">
        <f t="shared" si="114"/>
        <v/>
      </c>
      <c r="AJ160" s="1" t="str">
        <f t="shared" si="115"/>
        <v/>
      </c>
      <c r="AK160" s="1">
        <f t="shared" si="122"/>
        <v>0</v>
      </c>
      <c r="AL160" s="1">
        <f t="shared" si="122"/>
        <v>0</v>
      </c>
      <c r="AP160" s="1" t="str">
        <f t="shared" si="116"/>
        <v>N</v>
      </c>
      <c r="AQ160" s="1" t="str">
        <f t="shared" si="117"/>
        <v>N</v>
      </c>
      <c r="AR160" s="1" t="str">
        <f t="shared" si="118"/>
        <v>N</v>
      </c>
      <c r="AT160" s="15" t="str">
        <f t="shared" si="119"/>
        <v/>
      </c>
      <c r="AU160" s="1" t="str">
        <f t="shared" si="120"/>
        <v/>
      </c>
      <c r="AV160" s="1" t="str">
        <f t="shared" si="121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6</v>
      </c>
    </row>
    <row r="161" spans="31:76">
      <c r="AE161" s="1" t="str">
        <f t="shared" si="110"/>
        <v/>
      </c>
      <c r="AF161" s="1" t="str">
        <f t="shared" si="111"/>
        <v/>
      </c>
      <c r="AG161" s="1" t="str">
        <f t="shared" si="112"/>
        <v/>
      </c>
      <c r="AH161" s="1" t="str">
        <f t="shared" si="113"/>
        <v/>
      </c>
      <c r="AI161" s="1" t="str">
        <f t="shared" si="114"/>
        <v/>
      </c>
      <c r="AJ161" s="1" t="str">
        <f t="shared" si="115"/>
        <v/>
      </c>
      <c r="AK161" s="1">
        <f t="shared" si="122"/>
        <v>0</v>
      </c>
      <c r="AL161" s="1">
        <f t="shared" si="122"/>
        <v>0</v>
      </c>
      <c r="AP161" s="1" t="str">
        <f t="shared" si="116"/>
        <v>N</v>
      </c>
      <c r="AQ161" s="1" t="str">
        <f t="shared" si="117"/>
        <v>N</v>
      </c>
      <c r="AR161" s="1" t="str">
        <f t="shared" si="118"/>
        <v>N</v>
      </c>
      <c r="AT161" s="15" t="str">
        <f t="shared" ref="AT161:AT163" si="123">IF(AT160="Y","N",IF(M160="","",(IF(AND(F160&amp;F161="WW",OR(AO160&amp;AO161="SC",AO160&amp;AO161="CC")),"Y",IF(AND(F159&amp;F160&amp;F161="WLW",BH161&lt;&gt;"B",OR(F159&amp;F160&amp;F161="SCC",F159&amp;F160&amp;F161="CCC")),"Y","N")))))</f>
        <v/>
      </c>
      <c r="AU161" s="1" t="str">
        <f t="shared" si="120"/>
        <v/>
      </c>
      <c r="AV161" s="1" t="str">
        <f t="shared" si="121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-6</v>
      </c>
    </row>
    <row r="162" spans="31:76">
      <c r="AE162" s="1" t="str">
        <f t="shared" si="110"/>
        <v/>
      </c>
      <c r="AF162" s="1" t="str">
        <f t="shared" si="111"/>
        <v/>
      </c>
      <c r="AG162" s="1" t="str">
        <f t="shared" si="112"/>
        <v/>
      </c>
      <c r="AH162" s="1" t="str">
        <f t="shared" si="113"/>
        <v/>
      </c>
      <c r="AI162" s="1" t="str">
        <f t="shared" si="114"/>
        <v/>
      </c>
      <c r="AJ162" s="1" t="str">
        <f t="shared" si="115"/>
        <v/>
      </c>
      <c r="AK162" s="1">
        <f t="shared" si="122"/>
        <v>0</v>
      </c>
      <c r="AL162" s="1">
        <f t="shared" si="122"/>
        <v>0</v>
      </c>
      <c r="AP162" s="1" t="str">
        <f t="shared" si="116"/>
        <v>N</v>
      </c>
      <c r="AQ162" s="1" t="str">
        <f t="shared" si="117"/>
        <v>N</v>
      </c>
      <c r="AR162" s="1" t="str">
        <f t="shared" si="118"/>
        <v>N</v>
      </c>
      <c r="AT162" s="15" t="str">
        <f t="shared" si="123"/>
        <v/>
      </c>
      <c r="AU162" s="1" t="str">
        <f t="shared" si="120"/>
        <v/>
      </c>
      <c r="AV162" s="1" t="str">
        <f t="shared" si="121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10"/>
        <v/>
      </c>
      <c r="AF163" s="1" t="str">
        <f t="shared" si="111"/>
        <v/>
      </c>
      <c r="AG163" s="1" t="str">
        <f t="shared" si="112"/>
        <v/>
      </c>
      <c r="AH163" s="1" t="str">
        <f t="shared" si="113"/>
        <v/>
      </c>
      <c r="AI163" s="1" t="str">
        <f t="shared" si="114"/>
        <v/>
      </c>
      <c r="AJ163" s="1" t="str">
        <f t="shared" si="115"/>
        <v/>
      </c>
      <c r="AK163" s="1">
        <f t="shared" si="122"/>
        <v>0</v>
      </c>
      <c r="AL163" s="1">
        <f t="shared" si="122"/>
        <v>0</v>
      </c>
      <c r="AP163" s="1" t="str">
        <f t="shared" si="116"/>
        <v>N</v>
      </c>
      <c r="AQ163" s="1" t="str">
        <f t="shared" si="117"/>
        <v>N</v>
      </c>
      <c r="AR163" s="1" t="str">
        <f t="shared" si="118"/>
        <v>N</v>
      </c>
      <c r="AT163" s="15" t="str">
        <f t="shared" si="123"/>
        <v/>
      </c>
      <c r="AU163" s="1" t="str">
        <f t="shared" si="120"/>
        <v/>
      </c>
      <c r="AV163" s="1" t="str">
        <f t="shared" si="121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10"/>
        <v/>
      </c>
      <c r="AF164" s="1" t="str">
        <f t="shared" si="111"/>
        <v/>
      </c>
      <c r="AG164" s="1" t="str">
        <f t="shared" si="112"/>
        <v/>
      </c>
      <c r="AH164" s="1" t="str">
        <f t="shared" si="113"/>
        <v/>
      </c>
      <c r="AI164" s="1" t="str">
        <f t="shared" si="114"/>
        <v/>
      </c>
      <c r="AJ164" s="1" t="str">
        <f t="shared" si="115"/>
        <v/>
      </c>
      <c r="AK164" s="1">
        <f t="shared" si="122"/>
        <v>0</v>
      </c>
      <c r="AL164" s="1">
        <f t="shared" si="122"/>
        <v>0</v>
      </c>
      <c r="AP164" s="1" t="str">
        <f t="shared" si="116"/>
        <v>N</v>
      </c>
      <c r="AQ164" s="1" t="str">
        <f t="shared" si="117"/>
        <v>N</v>
      </c>
      <c r="AR164" s="1" t="str">
        <f t="shared" si="118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3</v>
      </c>
    </row>
    <row r="165" spans="31:76">
      <c r="AE165" s="1" t="str">
        <f t="shared" si="110"/>
        <v/>
      </c>
      <c r="AF165" s="1" t="str">
        <f t="shared" si="111"/>
        <v/>
      </c>
      <c r="AG165" s="1" t="str">
        <f t="shared" si="112"/>
        <v/>
      </c>
      <c r="AH165" s="1" t="str">
        <f t="shared" si="113"/>
        <v/>
      </c>
      <c r="AI165" s="1" t="str">
        <f t="shared" si="114"/>
        <v/>
      </c>
      <c r="AJ165" s="1" t="str">
        <f t="shared" si="115"/>
        <v/>
      </c>
      <c r="AK165" s="1">
        <f t="shared" si="122"/>
        <v>0</v>
      </c>
      <c r="AL165" s="1">
        <f t="shared" si="122"/>
        <v>0</v>
      </c>
      <c r="AP165" s="1" t="str">
        <f t="shared" si="116"/>
        <v>N</v>
      </c>
      <c r="AQ165" s="1" t="str">
        <f t="shared" si="117"/>
        <v>N</v>
      </c>
      <c r="AR165" s="1" t="str">
        <f t="shared" si="118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-3</v>
      </c>
    </row>
    <row r="166" spans="31:76">
      <c r="AE166" s="1" t="str">
        <f t="shared" si="110"/>
        <v/>
      </c>
      <c r="AF166" s="1" t="str">
        <f t="shared" si="111"/>
        <v/>
      </c>
      <c r="AG166" s="1" t="str">
        <f t="shared" si="112"/>
        <v/>
      </c>
      <c r="AH166" s="1" t="str">
        <f t="shared" si="113"/>
        <v/>
      </c>
      <c r="AI166" s="1" t="str">
        <f t="shared" si="114"/>
        <v/>
      </c>
      <c r="AJ166" s="1" t="str">
        <f t="shared" si="115"/>
        <v/>
      </c>
      <c r="AK166" s="1">
        <f t="shared" si="122"/>
        <v>0</v>
      </c>
      <c r="AL166" s="1">
        <f t="shared" si="122"/>
        <v>0</v>
      </c>
      <c r="AP166" s="1" t="str">
        <f t="shared" si="116"/>
        <v>N</v>
      </c>
      <c r="AQ166" s="1" t="str">
        <f t="shared" si="117"/>
        <v>N</v>
      </c>
      <c r="AR166" s="1" t="str">
        <f t="shared" si="118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10"/>
        <v/>
      </c>
      <c r="AF167" s="1" t="str">
        <f t="shared" si="111"/>
        <v/>
      </c>
      <c r="AG167" s="1" t="str">
        <f t="shared" si="112"/>
        <v/>
      </c>
      <c r="AH167" s="1" t="str">
        <f t="shared" si="113"/>
        <v/>
      </c>
      <c r="AI167" s="1" t="str">
        <f t="shared" si="114"/>
        <v/>
      </c>
      <c r="AJ167" s="1" t="str">
        <f t="shared" si="115"/>
        <v/>
      </c>
      <c r="AK167" s="1">
        <f t="shared" si="122"/>
        <v>0</v>
      </c>
      <c r="AL167" s="1">
        <f t="shared" si="122"/>
        <v>0</v>
      </c>
      <c r="AP167" s="1" t="str">
        <f t="shared" si="116"/>
        <v>N</v>
      </c>
      <c r="AQ167" s="1" t="str">
        <f t="shared" si="117"/>
        <v>N</v>
      </c>
      <c r="AR167" s="1" t="str">
        <f t="shared" si="118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10"/>
        <v/>
      </c>
      <c r="AF168" s="1" t="str">
        <f t="shared" si="111"/>
        <v/>
      </c>
      <c r="AG168" s="1" t="str">
        <f t="shared" si="112"/>
        <v/>
      </c>
      <c r="AH168" s="1" t="str">
        <f t="shared" si="113"/>
        <v/>
      </c>
      <c r="AI168" s="1" t="str">
        <f t="shared" si="114"/>
        <v/>
      </c>
      <c r="AJ168" s="1" t="str">
        <f t="shared" si="115"/>
        <v/>
      </c>
      <c r="AK168" s="1">
        <f t="shared" si="122"/>
        <v>0</v>
      </c>
      <c r="AL168" s="1">
        <f t="shared" si="122"/>
        <v>0</v>
      </c>
      <c r="AP168" s="1" t="str">
        <f t="shared" si="116"/>
        <v>N</v>
      </c>
      <c r="AQ168" s="1" t="str">
        <f t="shared" si="117"/>
        <v>N</v>
      </c>
      <c r="AR168" s="1" t="str">
        <f t="shared" si="118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6</v>
      </c>
    </row>
    <row r="169" spans="31:76">
      <c r="AE169" s="1" t="str">
        <f t="shared" si="110"/>
        <v/>
      </c>
      <c r="AF169" s="1" t="str">
        <f t="shared" si="111"/>
        <v/>
      </c>
      <c r="AG169" s="1" t="str">
        <f t="shared" si="112"/>
        <v/>
      </c>
      <c r="AH169" s="1" t="str">
        <f t="shared" si="113"/>
        <v/>
      </c>
      <c r="AI169" s="1" t="str">
        <f t="shared" si="114"/>
        <v/>
      </c>
      <c r="AJ169" s="1" t="str">
        <f t="shared" si="115"/>
        <v/>
      </c>
      <c r="AK169" s="1">
        <f t="shared" si="122"/>
        <v>0</v>
      </c>
      <c r="AL169" s="1">
        <f t="shared" si="122"/>
        <v>0</v>
      </c>
      <c r="AP169" s="1" t="str">
        <f t="shared" si="116"/>
        <v>N</v>
      </c>
      <c r="AQ169" s="1" t="str">
        <f t="shared" si="117"/>
        <v>N</v>
      </c>
      <c r="AR169" s="1" t="str">
        <f t="shared" si="118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-6</v>
      </c>
    </row>
    <row r="170" spans="31:76">
      <c r="AE170" s="1" t="str">
        <f t="shared" si="110"/>
        <v/>
      </c>
      <c r="AF170" s="1" t="str">
        <f t="shared" si="111"/>
        <v/>
      </c>
      <c r="AG170" s="1" t="str">
        <f t="shared" si="112"/>
        <v/>
      </c>
      <c r="AH170" s="1" t="str">
        <f t="shared" si="113"/>
        <v/>
      </c>
      <c r="AI170" s="1" t="str">
        <f t="shared" si="114"/>
        <v/>
      </c>
      <c r="AJ170" s="1" t="str">
        <f t="shared" si="115"/>
        <v/>
      </c>
      <c r="AK170" s="1">
        <f t="shared" si="122"/>
        <v>0</v>
      </c>
      <c r="AL170" s="1">
        <f t="shared" si="122"/>
        <v>0</v>
      </c>
      <c r="AP170" s="1" t="str">
        <f t="shared" si="116"/>
        <v>N</v>
      </c>
      <c r="AQ170" s="1" t="str">
        <f t="shared" si="117"/>
        <v>N</v>
      </c>
      <c r="AR170" s="1" t="str">
        <f t="shared" si="118"/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10"/>
        <v/>
      </c>
      <c r="AF171" s="1" t="str">
        <f t="shared" si="111"/>
        <v/>
      </c>
      <c r="AG171" s="1" t="str">
        <f t="shared" si="112"/>
        <v/>
      </c>
      <c r="AH171" s="1" t="str">
        <f t="shared" si="113"/>
        <v/>
      </c>
      <c r="AI171" s="1" t="str">
        <f t="shared" si="114"/>
        <v/>
      </c>
      <c r="AJ171" s="1" t="str">
        <f t="shared" si="115"/>
        <v/>
      </c>
      <c r="AK171" s="1">
        <f t="shared" si="122"/>
        <v>0</v>
      </c>
      <c r="AL171" s="1">
        <f t="shared" si="122"/>
        <v>0</v>
      </c>
      <c r="AP171" s="1" t="str">
        <f t="shared" si="116"/>
        <v>N</v>
      </c>
      <c r="AQ171" s="1" t="str">
        <f t="shared" si="117"/>
        <v>N</v>
      </c>
      <c r="AR171" s="1" t="str">
        <f t="shared" si="118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10"/>
        <v/>
      </c>
      <c r="AF172" s="1" t="str">
        <f t="shared" si="111"/>
        <v/>
      </c>
      <c r="AG172" s="1" t="str">
        <f t="shared" si="112"/>
        <v/>
      </c>
      <c r="AH172" s="1" t="str">
        <f t="shared" si="113"/>
        <v/>
      </c>
      <c r="AI172" s="1" t="str">
        <f t="shared" si="114"/>
        <v/>
      </c>
      <c r="AJ172" s="1" t="str">
        <f t="shared" si="115"/>
        <v/>
      </c>
      <c r="AK172" s="1">
        <f t="shared" si="122"/>
        <v>0</v>
      </c>
      <c r="AL172" s="1">
        <f t="shared" si="122"/>
        <v>0</v>
      </c>
      <c r="AP172" s="1" t="str">
        <f t="shared" si="116"/>
        <v>N</v>
      </c>
      <c r="AQ172" s="1" t="str">
        <f t="shared" si="117"/>
        <v>N</v>
      </c>
      <c r="AR172" s="1" t="str">
        <f t="shared" si="118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3</v>
      </c>
    </row>
    <row r="173" spans="31:76">
      <c r="AE173" s="1" t="str">
        <f t="shared" si="110"/>
        <v/>
      </c>
      <c r="AF173" s="1" t="str">
        <f t="shared" si="111"/>
        <v/>
      </c>
      <c r="AG173" s="1" t="str">
        <f t="shared" si="112"/>
        <v/>
      </c>
      <c r="AH173" s="1" t="str">
        <f t="shared" si="113"/>
        <v/>
      </c>
      <c r="AI173" s="1" t="str">
        <f t="shared" si="114"/>
        <v/>
      </c>
      <c r="AJ173" s="1" t="str">
        <f t="shared" si="115"/>
        <v/>
      </c>
      <c r="AK173" s="1">
        <f t="shared" si="122"/>
        <v>0</v>
      </c>
      <c r="AL173" s="1">
        <f t="shared" si="122"/>
        <v>0</v>
      </c>
      <c r="AP173" s="1" t="str">
        <f t="shared" si="116"/>
        <v>N</v>
      </c>
      <c r="AQ173" s="1" t="str">
        <f t="shared" si="117"/>
        <v>N</v>
      </c>
      <c r="AR173" s="1" t="str">
        <f t="shared" si="118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-3</v>
      </c>
    </row>
    <row r="174" spans="31:76">
      <c r="AE174" s="1" t="str">
        <f t="shared" si="110"/>
        <v/>
      </c>
      <c r="AF174" s="1" t="str">
        <f t="shared" si="111"/>
        <v/>
      </c>
      <c r="AG174" s="1" t="str">
        <f t="shared" si="112"/>
        <v/>
      </c>
      <c r="AH174" s="1" t="str">
        <f t="shared" si="113"/>
        <v/>
      </c>
      <c r="AI174" s="1" t="str">
        <f t="shared" si="114"/>
        <v/>
      </c>
      <c r="AJ174" s="1" t="str">
        <f t="shared" si="115"/>
        <v/>
      </c>
      <c r="AK174" s="1">
        <f t="shared" si="122"/>
        <v>0</v>
      </c>
      <c r="AL174" s="1">
        <f t="shared" si="122"/>
        <v>0</v>
      </c>
      <c r="AP174" s="1" t="str">
        <f t="shared" si="116"/>
        <v>N</v>
      </c>
      <c r="AQ174" s="1" t="str">
        <f t="shared" si="117"/>
        <v>N</v>
      </c>
      <c r="AR174" s="1" t="str">
        <f t="shared" si="118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10"/>
        <v/>
      </c>
      <c r="AF175" s="1" t="str">
        <f t="shared" si="111"/>
        <v/>
      </c>
      <c r="AG175" s="1" t="str">
        <f t="shared" si="112"/>
        <v/>
      </c>
      <c r="AH175" s="1" t="str">
        <f t="shared" si="113"/>
        <v/>
      </c>
      <c r="AI175" s="1" t="str">
        <f t="shared" si="114"/>
        <v/>
      </c>
      <c r="AJ175" s="1" t="str">
        <f t="shared" si="115"/>
        <v/>
      </c>
      <c r="AK175" s="1">
        <f t="shared" si="122"/>
        <v>0</v>
      </c>
      <c r="AL175" s="1">
        <f t="shared" si="122"/>
        <v>0</v>
      </c>
      <c r="AP175" s="1" t="str">
        <f t="shared" si="116"/>
        <v>N</v>
      </c>
      <c r="AQ175" s="1" t="str">
        <f t="shared" si="117"/>
        <v>N</v>
      </c>
      <c r="AR175" s="1" t="str">
        <f t="shared" si="118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10"/>
        <v/>
      </c>
      <c r="AF176" s="1" t="str">
        <f t="shared" si="111"/>
        <v/>
      </c>
      <c r="AG176" s="1" t="str">
        <f t="shared" si="112"/>
        <v/>
      </c>
      <c r="AH176" s="1" t="str">
        <f t="shared" si="113"/>
        <v/>
      </c>
      <c r="AI176" s="1" t="str">
        <f t="shared" si="114"/>
        <v/>
      </c>
      <c r="AJ176" s="1" t="str">
        <f t="shared" si="115"/>
        <v/>
      </c>
      <c r="AK176" s="1">
        <f t="shared" si="122"/>
        <v>0</v>
      </c>
      <c r="AL176" s="1">
        <f t="shared" si="122"/>
        <v>0</v>
      </c>
      <c r="AP176" s="1" t="str">
        <f t="shared" si="116"/>
        <v>N</v>
      </c>
      <c r="AQ176" s="1" t="str">
        <f t="shared" si="117"/>
        <v>N</v>
      </c>
      <c r="AR176" s="1" t="str">
        <f t="shared" si="118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6</v>
      </c>
    </row>
    <row r="177" spans="31:76">
      <c r="AE177" s="1" t="str">
        <f t="shared" si="110"/>
        <v/>
      </c>
      <c r="AF177" s="1" t="str">
        <f t="shared" si="111"/>
        <v/>
      </c>
      <c r="AG177" s="1" t="str">
        <f t="shared" si="112"/>
        <v/>
      </c>
      <c r="AH177" s="1" t="str">
        <f t="shared" si="113"/>
        <v/>
      </c>
      <c r="AI177" s="1" t="str">
        <f t="shared" si="114"/>
        <v/>
      </c>
      <c r="AJ177" s="1" t="str">
        <f t="shared" si="115"/>
        <v/>
      </c>
      <c r="AK177" s="1">
        <f t="shared" si="122"/>
        <v>0</v>
      </c>
      <c r="AL177" s="1">
        <f t="shared" si="122"/>
        <v>0</v>
      </c>
      <c r="AP177" s="1" t="str">
        <f t="shared" si="116"/>
        <v>N</v>
      </c>
      <c r="AQ177" s="1" t="str">
        <f t="shared" si="117"/>
        <v>N</v>
      </c>
      <c r="AR177" s="1" t="str">
        <f t="shared" si="118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-6</v>
      </c>
    </row>
    <row r="178" spans="31:76">
      <c r="AE178" s="1" t="str">
        <f t="shared" si="110"/>
        <v/>
      </c>
      <c r="AF178" s="1" t="str">
        <f t="shared" si="111"/>
        <v/>
      </c>
      <c r="AG178" s="1" t="str">
        <f t="shared" si="112"/>
        <v/>
      </c>
      <c r="AH178" s="1" t="str">
        <f t="shared" si="113"/>
        <v/>
      </c>
      <c r="AI178" s="1" t="str">
        <f t="shared" si="114"/>
        <v/>
      </c>
      <c r="AJ178" s="1" t="str">
        <f t="shared" si="115"/>
        <v/>
      </c>
      <c r="AK178" s="1">
        <f t="shared" si="122"/>
        <v>0</v>
      </c>
      <c r="AL178" s="1">
        <f t="shared" si="122"/>
        <v>0</v>
      </c>
      <c r="AP178" s="1" t="str">
        <f t="shared" si="116"/>
        <v>N</v>
      </c>
      <c r="AQ178" s="1" t="str">
        <f t="shared" si="117"/>
        <v>N</v>
      </c>
      <c r="AR178" s="1" t="str">
        <f t="shared" si="118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10"/>
        <v/>
      </c>
      <c r="AF179" s="1" t="str">
        <f t="shared" si="111"/>
        <v/>
      </c>
      <c r="AG179" s="1" t="str">
        <f t="shared" si="112"/>
        <v/>
      </c>
      <c r="AH179" s="1" t="str">
        <f t="shared" si="113"/>
        <v/>
      </c>
      <c r="AI179" s="1" t="str">
        <f t="shared" si="114"/>
        <v/>
      </c>
      <c r="AJ179" s="1" t="str">
        <f t="shared" si="115"/>
        <v/>
      </c>
      <c r="AK179" s="1">
        <f t="shared" si="122"/>
        <v>0</v>
      </c>
      <c r="AL179" s="1">
        <f t="shared" si="122"/>
        <v>0</v>
      </c>
      <c r="AP179" s="1" t="str">
        <f t="shared" si="116"/>
        <v>N</v>
      </c>
      <c r="AQ179" s="1" t="str">
        <f t="shared" si="117"/>
        <v>N</v>
      </c>
      <c r="AR179" s="1" t="str">
        <f t="shared" si="118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10"/>
        <v/>
      </c>
      <c r="AF180" s="1" t="str">
        <f t="shared" si="111"/>
        <v/>
      </c>
      <c r="AG180" s="1" t="str">
        <f t="shared" si="112"/>
        <v/>
      </c>
      <c r="AH180" s="1" t="str">
        <f t="shared" si="113"/>
        <v/>
      </c>
      <c r="AI180" s="1" t="str">
        <f t="shared" si="114"/>
        <v/>
      </c>
      <c r="AJ180" s="1" t="str">
        <f t="shared" si="115"/>
        <v/>
      </c>
      <c r="AK180" s="1">
        <f t="shared" si="122"/>
        <v>0</v>
      </c>
      <c r="AL180" s="1">
        <f t="shared" si="122"/>
        <v>0</v>
      </c>
      <c r="AP180" s="1" t="str">
        <f t="shared" si="116"/>
        <v>N</v>
      </c>
      <c r="AQ180" s="1" t="str">
        <f t="shared" si="117"/>
        <v>N</v>
      </c>
      <c r="AR180" s="1" t="str">
        <f t="shared" si="118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3</v>
      </c>
    </row>
    <row r="181" spans="31:76">
      <c r="AE181" s="1" t="str">
        <f t="shared" si="110"/>
        <v/>
      </c>
      <c r="AF181" s="1" t="str">
        <f t="shared" si="111"/>
        <v/>
      </c>
      <c r="AG181" s="1" t="str">
        <f t="shared" si="112"/>
        <v/>
      </c>
      <c r="AH181" s="1" t="str">
        <f t="shared" si="113"/>
        <v/>
      </c>
      <c r="AI181" s="1" t="str">
        <f t="shared" si="114"/>
        <v/>
      </c>
      <c r="AJ181" s="1" t="str">
        <f t="shared" si="115"/>
        <v/>
      </c>
      <c r="AK181" s="1">
        <f t="shared" si="122"/>
        <v>0</v>
      </c>
      <c r="AL181" s="1">
        <f t="shared" si="122"/>
        <v>0</v>
      </c>
      <c r="AP181" s="1" t="str">
        <f t="shared" si="116"/>
        <v>N</v>
      </c>
      <c r="AQ181" s="1" t="str">
        <f t="shared" si="117"/>
        <v>N</v>
      </c>
      <c r="AR181" s="1" t="str">
        <f t="shared" si="118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-3</v>
      </c>
    </row>
    <row r="182" spans="31:76">
      <c r="AE182" s="1" t="str">
        <f t="shared" si="110"/>
        <v/>
      </c>
      <c r="AF182" s="1" t="str">
        <f t="shared" si="111"/>
        <v/>
      </c>
      <c r="AG182" s="1" t="str">
        <f t="shared" si="112"/>
        <v/>
      </c>
      <c r="AH182" s="1" t="str">
        <f t="shared" si="113"/>
        <v/>
      </c>
      <c r="AI182" s="1" t="str">
        <f t="shared" si="114"/>
        <v/>
      </c>
      <c r="AJ182" s="1" t="str">
        <f t="shared" si="115"/>
        <v/>
      </c>
      <c r="AK182" s="1">
        <f t="shared" si="122"/>
        <v>0</v>
      </c>
      <c r="AL182" s="1">
        <f t="shared" si="122"/>
        <v>0</v>
      </c>
      <c r="AP182" s="1" t="str">
        <f t="shared" si="116"/>
        <v>N</v>
      </c>
      <c r="AQ182" s="1" t="str">
        <f t="shared" si="117"/>
        <v>N</v>
      </c>
      <c r="AR182" s="1" t="str">
        <f t="shared" si="118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10"/>
        <v/>
      </c>
      <c r="AF183" s="1" t="str">
        <f t="shared" si="111"/>
        <v/>
      </c>
      <c r="AG183" s="1" t="str">
        <f t="shared" si="112"/>
        <v/>
      </c>
      <c r="AH183" s="1" t="str">
        <f t="shared" si="113"/>
        <v/>
      </c>
      <c r="AI183" s="1" t="str">
        <f t="shared" si="114"/>
        <v/>
      </c>
      <c r="AJ183" s="1" t="str">
        <f t="shared" si="115"/>
        <v/>
      </c>
      <c r="AK183" s="1">
        <f t="shared" si="122"/>
        <v>0</v>
      </c>
      <c r="AL183" s="1">
        <f t="shared" si="122"/>
        <v>0</v>
      </c>
      <c r="AP183" s="1" t="str">
        <f t="shared" si="116"/>
        <v>N</v>
      </c>
      <c r="AQ183" s="1" t="str">
        <f t="shared" si="117"/>
        <v>N</v>
      </c>
      <c r="AR183" s="1" t="str">
        <f t="shared" si="118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10"/>
        <v/>
      </c>
      <c r="AF184" s="1" t="str">
        <f t="shared" si="111"/>
        <v/>
      </c>
      <c r="AG184" s="1" t="str">
        <f t="shared" si="112"/>
        <v/>
      </c>
      <c r="AH184" s="1" t="str">
        <f t="shared" si="113"/>
        <v/>
      </c>
      <c r="AI184" s="1" t="str">
        <f t="shared" si="114"/>
        <v/>
      </c>
      <c r="AJ184" s="1" t="str">
        <f t="shared" si="115"/>
        <v/>
      </c>
      <c r="AK184" s="1">
        <f t="shared" si="122"/>
        <v>0</v>
      </c>
      <c r="AL184" s="1">
        <f t="shared" si="122"/>
        <v>0</v>
      </c>
      <c r="AP184" s="1" t="str">
        <f t="shared" si="116"/>
        <v>N</v>
      </c>
      <c r="AQ184" s="1" t="str">
        <f t="shared" si="117"/>
        <v>N</v>
      </c>
      <c r="AR184" s="1" t="str">
        <f t="shared" si="118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6</v>
      </c>
    </row>
    <row r="185" spans="31:76">
      <c r="AE185" s="1" t="str">
        <f t="shared" si="110"/>
        <v/>
      </c>
      <c r="AF185" s="1" t="str">
        <f t="shared" si="111"/>
        <v/>
      </c>
      <c r="AG185" s="1" t="str">
        <f t="shared" si="112"/>
        <v/>
      </c>
      <c r="AH185" s="1" t="str">
        <f t="shared" si="113"/>
        <v/>
      </c>
      <c r="AI185" s="1" t="str">
        <f t="shared" si="114"/>
        <v/>
      </c>
      <c r="AJ185" s="1" t="str">
        <f t="shared" si="115"/>
        <v/>
      </c>
      <c r="AK185" s="1">
        <f t="shared" si="122"/>
        <v>0</v>
      </c>
      <c r="AL185" s="1">
        <f t="shared" si="122"/>
        <v>0</v>
      </c>
      <c r="AP185" s="1" t="str">
        <f t="shared" si="116"/>
        <v>N</v>
      </c>
      <c r="AQ185" s="1" t="str">
        <f t="shared" si="117"/>
        <v>N</v>
      </c>
      <c r="AR185" s="1" t="str">
        <f t="shared" si="118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-6</v>
      </c>
    </row>
    <row r="186" spans="31:76">
      <c r="AE186" s="1" t="str">
        <f t="shared" si="110"/>
        <v/>
      </c>
      <c r="AF186" s="1" t="str">
        <f t="shared" si="111"/>
        <v/>
      </c>
      <c r="AG186" s="1" t="str">
        <f t="shared" si="112"/>
        <v/>
      </c>
      <c r="AH186" s="1" t="str">
        <f t="shared" si="113"/>
        <v/>
      </c>
      <c r="AI186" s="1" t="str">
        <f t="shared" si="114"/>
        <v/>
      </c>
      <c r="AJ186" s="1" t="str">
        <f t="shared" si="115"/>
        <v/>
      </c>
      <c r="AK186" s="1">
        <f t="shared" si="122"/>
        <v>0</v>
      </c>
      <c r="AL186" s="1">
        <f t="shared" si="122"/>
        <v>0</v>
      </c>
      <c r="AP186" s="1" t="str">
        <f t="shared" si="116"/>
        <v>N</v>
      </c>
      <c r="AQ186" s="1" t="str">
        <f t="shared" si="117"/>
        <v>N</v>
      </c>
      <c r="AR186" s="1" t="str">
        <f t="shared" si="118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10"/>
        <v/>
      </c>
      <c r="AF187" s="1" t="str">
        <f t="shared" si="111"/>
        <v/>
      </c>
      <c r="AG187" s="1" t="str">
        <f t="shared" si="112"/>
        <v/>
      </c>
      <c r="AH187" s="1" t="str">
        <f t="shared" si="113"/>
        <v/>
      </c>
      <c r="AI187" s="1" t="str">
        <f t="shared" si="114"/>
        <v/>
      </c>
      <c r="AJ187" s="1" t="str">
        <f t="shared" si="115"/>
        <v/>
      </c>
      <c r="AK187" s="1">
        <f t="shared" si="122"/>
        <v>0</v>
      </c>
      <c r="AL187" s="1">
        <f t="shared" si="122"/>
        <v>0</v>
      </c>
      <c r="AP187" s="1" t="str">
        <f t="shared" si="116"/>
        <v>N</v>
      </c>
      <c r="AQ187" s="1" t="str">
        <f t="shared" si="117"/>
        <v>N</v>
      </c>
      <c r="AR187" s="1" t="str">
        <f t="shared" si="118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10"/>
        <v/>
      </c>
      <c r="AF188" s="1" t="str">
        <f t="shared" si="111"/>
        <v/>
      </c>
      <c r="AG188" s="1" t="str">
        <f t="shared" si="112"/>
        <v/>
      </c>
      <c r="AH188" s="1" t="str">
        <f t="shared" si="113"/>
        <v/>
      </c>
      <c r="AI188" s="1" t="str">
        <f t="shared" si="114"/>
        <v/>
      </c>
      <c r="AJ188" s="1" t="str">
        <f t="shared" si="115"/>
        <v/>
      </c>
      <c r="AK188" s="1">
        <f t="shared" si="122"/>
        <v>0</v>
      </c>
      <c r="AL188" s="1">
        <f t="shared" si="122"/>
        <v>0</v>
      </c>
      <c r="AP188" s="1" t="str">
        <f t="shared" si="116"/>
        <v>N</v>
      </c>
      <c r="AQ188" s="1" t="str">
        <f t="shared" si="117"/>
        <v>N</v>
      </c>
      <c r="AR188" s="1" t="str">
        <f t="shared" si="118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3</v>
      </c>
    </row>
    <row r="189" spans="31:76">
      <c r="AE189" s="1" t="str">
        <f t="shared" si="110"/>
        <v/>
      </c>
      <c r="AF189" s="1" t="str">
        <f t="shared" si="111"/>
        <v/>
      </c>
      <c r="AG189" s="1" t="str">
        <f t="shared" si="112"/>
        <v/>
      </c>
      <c r="AH189" s="1" t="str">
        <f t="shared" si="113"/>
        <v/>
      </c>
      <c r="AI189" s="1" t="str">
        <f t="shared" si="114"/>
        <v/>
      </c>
      <c r="AJ189" s="1" t="str">
        <f t="shared" si="115"/>
        <v/>
      </c>
      <c r="AK189" s="1">
        <f t="shared" si="122"/>
        <v>0</v>
      </c>
      <c r="AL189" s="1">
        <f t="shared" si="122"/>
        <v>0</v>
      </c>
      <c r="AP189" s="1" t="str">
        <f t="shared" si="116"/>
        <v>N</v>
      </c>
      <c r="AQ189" s="1" t="str">
        <f t="shared" si="117"/>
        <v>N</v>
      </c>
      <c r="AR189" s="1" t="str">
        <f t="shared" si="118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-3</v>
      </c>
    </row>
    <row r="190" spans="31:76">
      <c r="AE190" s="1" t="str">
        <f t="shared" si="110"/>
        <v/>
      </c>
      <c r="AF190" s="1" t="str">
        <f t="shared" si="111"/>
        <v/>
      </c>
      <c r="AG190" s="1" t="str">
        <f t="shared" si="112"/>
        <v/>
      </c>
      <c r="AH190" s="1" t="str">
        <f t="shared" si="113"/>
        <v/>
      </c>
      <c r="AI190" s="1" t="str">
        <f t="shared" si="114"/>
        <v/>
      </c>
      <c r="AJ190" s="1" t="str">
        <f t="shared" si="115"/>
        <v/>
      </c>
      <c r="AK190" s="1">
        <f t="shared" si="122"/>
        <v>0</v>
      </c>
      <c r="AL190" s="1">
        <f t="shared" si="122"/>
        <v>0</v>
      </c>
      <c r="AP190" s="1" t="str">
        <f t="shared" si="116"/>
        <v>N</v>
      </c>
      <c r="AQ190" s="1" t="str">
        <f t="shared" si="117"/>
        <v>N</v>
      </c>
      <c r="AR190" s="1" t="str">
        <f t="shared" si="118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10"/>
        <v/>
      </c>
      <c r="AF191" s="1" t="str">
        <f t="shared" si="111"/>
        <v/>
      </c>
      <c r="AG191" s="1" t="str">
        <f t="shared" si="112"/>
        <v/>
      </c>
      <c r="AH191" s="1" t="str">
        <f t="shared" si="113"/>
        <v/>
      </c>
      <c r="AI191" s="1" t="str">
        <f t="shared" si="114"/>
        <v/>
      </c>
      <c r="AJ191" s="1" t="str">
        <f t="shared" si="115"/>
        <v/>
      </c>
      <c r="AK191" s="1">
        <f t="shared" si="122"/>
        <v>0</v>
      </c>
      <c r="AL191" s="1">
        <f t="shared" si="122"/>
        <v>0</v>
      </c>
      <c r="AP191" s="1" t="str">
        <f t="shared" si="116"/>
        <v>N</v>
      </c>
      <c r="AQ191" s="1" t="str">
        <f t="shared" si="117"/>
        <v>N</v>
      </c>
      <c r="AR191" s="1" t="str">
        <f t="shared" si="118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10"/>
        <v/>
      </c>
      <c r="AF192" s="1" t="str">
        <f t="shared" si="111"/>
        <v/>
      </c>
      <c r="AG192" s="1" t="str">
        <f t="shared" si="112"/>
        <v/>
      </c>
      <c r="AH192" s="1" t="str">
        <f t="shared" si="113"/>
        <v/>
      </c>
      <c r="AI192" s="1" t="str">
        <f t="shared" si="114"/>
        <v/>
      </c>
      <c r="AJ192" s="1" t="str">
        <f t="shared" si="115"/>
        <v/>
      </c>
      <c r="AK192" s="1">
        <f t="shared" si="122"/>
        <v>0</v>
      </c>
      <c r="AL192" s="1">
        <f t="shared" si="122"/>
        <v>0</v>
      </c>
      <c r="AP192" s="1" t="str">
        <f t="shared" si="116"/>
        <v>N</v>
      </c>
      <c r="AQ192" s="1" t="str">
        <f t="shared" si="117"/>
        <v>N</v>
      </c>
      <c r="AR192" s="1" t="str">
        <f t="shared" si="118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6</v>
      </c>
    </row>
    <row r="193" spans="31:76">
      <c r="AE193" s="1" t="str">
        <f t="shared" si="110"/>
        <v/>
      </c>
      <c r="AF193" s="1" t="str">
        <f t="shared" si="111"/>
        <v/>
      </c>
      <c r="AG193" s="1" t="str">
        <f t="shared" si="112"/>
        <v/>
      </c>
      <c r="AH193" s="1" t="str">
        <f t="shared" si="113"/>
        <v/>
      </c>
      <c r="AI193" s="1" t="str">
        <f t="shared" si="114"/>
        <v/>
      </c>
      <c r="AJ193" s="1" t="str">
        <f t="shared" si="115"/>
        <v/>
      </c>
      <c r="AK193" s="1">
        <f t="shared" si="122"/>
        <v>0</v>
      </c>
      <c r="AL193" s="1">
        <f t="shared" si="122"/>
        <v>0</v>
      </c>
      <c r="AP193" s="1" t="str">
        <f t="shared" si="116"/>
        <v>N</v>
      </c>
      <c r="AQ193" s="1" t="str">
        <f t="shared" si="117"/>
        <v>N</v>
      </c>
      <c r="AR193" s="1" t="str">
        <f t="shared" si="118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-6</v>
      </c>
    </row>
    <row r="194" spans="31:76">
      <c r="AE194" s="1" t="str">
        <f t="shared" si="110"/>
        <v/>
      </c>
      <c r="AF194" s="1" t="str">
        <f t="shared" si="111"/>
        <v/>
      </c>
      <c r="AG194" s="1" t="str">
        <f t="shared" si="112"/>
        <v/>
      </c>
      <c r="AH194" s="1" t="str">
        <f t="shared" si="113"/>
        <v/>
      </c>
      <c r="AI194" s="1" t="str">
        <f t="shared" si="114"/>
        <v/>
      </c>
      <c r="AJ194" s="1" t="str">
        <f t="shared" si="115"/>
        <v/>
      </c>
      <c r="AK194" s="1">
        <f t="shared" si="122"/>
        <v>0</v>
      </c>
      <c r="AL194" s="1">
        <f t="shared" si="122"/>
        <v>0</v>
      </c>
      <c r="AP194" s="1" t="str">
        <f t="shared" si="116"/>
        <v>N</v>
      </c>
      <c r="AQ194" s="1" t="str">
        <f t="shared" si="117"/>
        <v>N</v>
      </c>
      <c r="AR194" s="1" t="str">
        <f t="shared" si="118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10"/>
        <v/>
      </c>
      <c r="AF195" s="1" t="str">
        <f t="shared" si="111"/>
        <v/>
      </c>
      <c r="AG195" s="1" t="str">
        <f t="shared" si="112"/>
        <v/>
      </c>
      <c r="AH195" s="1" t="str">
        <f t="shared" si="113"/>
        <v/>
      </c>
      <c r="AI195" s="1" t="str">
        <f t="shared" si="114"/>
        <v/>
      </c>
      <c r="AJ195" s="1" t="str">
        <f t="shared" si="115"/>
        <v/>
      </c>
      <c r="AK195" s="1">
        <f t="shared" si="122"/>
        <v>0</v>
      </c>
      <c r="AL195" s="1">
        <f t="shared" si="122"/>
        <v>0</v>
      </c>
      <c r="AP195" s="1" t="str">
        <f t="shared" si="116"/>
        <v>N</v>
      </c>
      <c r="AQ195" s="1" t="str">
        <f t="shared" si="117"/>
        <v>N</v>
      </c>
      <c r="AR195" s="1" t="str">
        <f t="shared" si="118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si="110"/>
        <v/>
      </c>
      <c r="AF196" s="1" t="str">
        <f t="shared" si="111"/>
        <v/>
      </c>
      <c r="AH196" s="1" t="str">
        <f t="shared" si="113"/>
        <v/>
      </c>
      <c r="AI196" s="1" t="str">
        <f t="shared" si="114"/>
        <v/>
      </c>
      <c r="AJ196" s="1" t="str">
        <f t="shared" si="115"/>
        <v/>
      </c>
      <c r="AK196" s="1">
        <f t="shared" si="122"/>
        <v>0</v>
      </c>
      <c r="AL196" s="1">
        <f t="shared" si="122"/>
        <v>0</v>
      </c>
      <c r="AP196" s="1" t="str">
        <f t="shared" si="116"/>
        <v>N</v>
      </c>
      <c r="AQ196" s="1" t="str">
        <f t="shared" si="117"/>
        <v>N</v>
      </c>
      <c r="AR196" s="1" t="str">
        <f t="shared" si="118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3</v>
      </c>
    </row>
    <row r="197" spans="31:76">
      <c r="AE197" s="1" t="str">
        <f t="shared" si="110"/>
        <v/>
      </c>
      <c r="AF197" s="1" t="str">
        <f t="shared" si="111"/>
        <v/>
      </c>
      <c r="AH197" s="1" t="str">
        <f t="shared" si="113"/>
        <v/>
      </c>
      <c r="AI197" s="1" t="str">
        <f t="shared" si="114"/>
        <v/>
      </c>
      <c r="AJ197" s="1" t="str">
        <f t="shared" si="115"/>
        <v/>
      </c>
      <c r="AK197" s="1">
        <f t="shared" si="122"/>
        <v>0</v>
      </c>
      <c r="AL197" s="1">
        <f t="shared" si="122"/>
        <v>0</v>
      </c>
      <c r="AP197" s="1" t="str">
        <f t="shared" si="116"/>
        <v>N</v>
      </c>
      <c r="AQ197" s="1" t="str">
        <f t="shared" si="117"/>
        <v>N</v>
      </c>
      <c r="AR197" s="1" t="str">
        <f t="shared" si="118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-3</v>
      </c>
    </row>
    <row r="198" spans="31:76">
      <c r="AE198" s="1" t="str">
        <f t="shared" si="110"/>
        <v/>
      </c>
      <c r="AF198" s="1" t="str">
        <f t="shared" si="111"/>
        <v/>
      </c>
      <c r="AH198" s="1" t="str">
        <f t="shared" si="113"/>
        <v/>
      </c>
      <c r="AI198" s="1" t="str">
        <f t="shared" si="114"/>
        <v/>
      </c>
      <c r="AJ198" s="1" t="str">
        <f t="shared" si="115"/>
        <v/>
      </c>
      <c r="AK198" s="1">
        <f t="shared" si="122"/>
        <v>0</v>
      </c>
      <c r="AL198" s="1">
        <f t="shared" si="122"/>
        <v>0</v>
      </c>
      <c r="AP198" s="1" t="str">
        <f t="shared" si="116"/>
        <v>N</v>
      </c>
      <c r="AQ198" s="1" t="str">
        <f t="shared" si="117"/>
        <v>N</v>
      </c>
      <c r="AR198" s="1" t="str">
        <f t="shared" si="118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10"/>
        <v/>
      </c>
      <c r="AF199" s="1" t="str">
        <f t="shared" si="111"/>
        <v/>
      </c>
      <c r="AH199" s="1" t="str">
        <f t="shared" si="113"/>
        <v/>
      </c>
      <c r="AI199" s="1" t="str">
        <f t="shared" si="114"/>
        <v/>
      </c>
      <c r="AJ199" s="1" t="str">
        <f t="shared" si="115"/>
        <v/>
      </c>
      <c r="AK199" s="1">
        <f t="shared" si="122"/>
        <v>0</v>
      </c>
      <c r="AL199" s="1">
        <f t="shared" si="122"/>
        <v>0</v>
      </c>
      <c r="AP199" s="1" t="str">
        <f t="shared" si="116"/>
        <v>N</v>
      </c>
      <c r="AQ199" s="1" t="str">
        <f t="shared" si="117"/>
        <v>N</v>
      </c>
      <c r="AR199" s="1" t="str">
        <f t="shared" si="118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10"/>
        <v/>
      </c>
      <c r="AF200" s="1" t="str">
        <f t="shared" si="111"/>
        <v/>
      </c>
      <c r="AH200" s="1" t="str">
        <f t="shared" si="113"/>
        <v/>
      </c>
      <c r="AI200" s="1" t="str">
        <f t="shared" si="114"/>
        <v/>
      </c>
      <c r="AJ200" s="1" t="str">
        <f t="shared" si="115"/>
        <v/>
      </c>
      <c r="AK200" s="1">
        <f t="shared" si="122"/>
        <v>0</v>
      </c>
      <c r="AL200" s="1">
        <f t="shared" si="122"/>
        <v>0</v>
      </c>
      <c r="AP200" s="1" t="str">
        <f t="shared" si="116"/>
        <v>N</v>
      </c>
      <c r="AQ200" s="1" t="str">
        <f t="shared" si="117"/>
        <v>N</v>
      </c>
      <c r="AR200" s="1" t="str">
        <f t="shared" si="118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6</v>
      </c>
    </row>
    <row r="201" spans="31:76">
      <c r="AE201" s="1" t="str">
        <f t="shared" si="110"/>
        <v/>
      </c>
      <c r="AF201" s="1" t="str">
        <f t="shared" si="111"/>
        <v/>
      </c>
      <c r="AH201" s="1" t="str">
        <f t="shared" si="113"/>
        <v/>
      </c>
      <c r="AI201" s="1" t="str">
        <f t="shared" si="114"/>
        <v/>
      </c>
      <c r="AJ201" s="1" t="str">
        <f t="shared" si="115"/>
        <v/>
      </c>
      <c r="AK201" s="1">
        <f t="shared" si="122"/>
        <v>0</v>
      </c>
      <c r="AL201" s="1">
        <f t="shared" si="122"/>
        <v>0</v>
      </c>
      <c r="AP201" s="1" t="str">
        <f t="shared" si="116"/>
        <v>N</v>
      </c>
      <c r="AQ201" s="1" t="str">
        <f t="shared" si="117"/>
        <v>N</v>
      </c>
      <c r="AR201" s="1" t="str">
        <f t="shared" si="118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-6</v>
      </c>
    </row>
    <row r="202" spans="31:76">
      <c r="AE202" s="1" t="str">
        <f t="shared" ref="AE202:AE209" si="124">IF(M201="","",IF(Y202="B",IF(M201="P",BH202,""),IF(M200="B",BH202,"")))</f>
        <v/>
      </c>
      <c r="AF202" s="1" t="str">
        <f t="shared" ref="AF202:AF209" si="125">IF(M201="","",IF(Y202="B",IF(M201="B",BH202,""),IF(M200="P",BH202,"")))</f>
        <v/>
      </c>
      <c r="AH202" s="1" t="str">
        <f t="shared" ref="AH202:AH209" si="126">IF(M201="","",IF(Z202="C",IF(M201="P",BJ202,""),IF(M200="P",BJ202,"")))</f>
        <v/>
      </c>
      <c r="AI202" s="1" t="str">
        <f t="shared" ref="AI202:AI209" si="127">IF(M201="","",IF(AND(AE202="L5",AH202="L5",AY202=""),"L0",AX202))</f>
        <v/>
      </c>
      <c r="AJ202" s="1" t="str">
        <f t="shared" ref="AJ202:AJ209" si="128">IF(M201="","",IF(AND(AF202="L5",AH202="L5",AX202=""),"L0",AY202))</f>
        <v/>
      </c>
      <c r="AK202" s="1">
        <f t="shared" si="122"/>
        <v>0</v>
      </c>
      <c r="AL202" s="1">
        <f t="shared" si="122"/>
        <v>0</v>
      </c>
      <c r="AP202" s="1" t="str">
        <f t="shared" ref="AP202:AP229" si="129">IF(OR(F198&amp;F199&amp;F200="WLW",F199&amp;F200="WW"),"Y","N")</f>
        <v>N</v>
      </c>
      <c r="AQ202" s="1" t="str">
        <f t="shared" ref="AQ202:AQ229" si="130">IF(OR(K198&amp;K199&amp;K200="WLW",K199&amp;K200="WW"),"Y","N")</f>
        <v>N</v>
      </c>
      <c r="AR202" s="1" t="str">
        <f t="shared" ref="AR202:AR229" si="131"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24"/>
        <v/>
      </c>
      <c r="AF203" s="1" t="str">
        <f t="shared" si="125"/>
        <v/>
      </c>
      <c r="AH203" s="1" t="str">
        <f t="shared" si="126"/>
        <v/>
      </c>
      <c r="AI203" s="1" t="str">
        <f t="shared" si="127"/>
        <v/>
      </c>
      <c r="AJ203" s="1" t="str">
        <f t="shared" si="128"/>
        <v/>
      </c>
      <c r="AK203" s="1">
        <f t="shared" ref="AK203:AL246" si="132">IF(D203="",0,IF(OR(D203="B",D203="XB"),1,INT(RIGHT(D203))))+IF(I203="",0,IF(OR(I203="B",I203="XB"),1,INT(RIGHT(I203))))+IF(P203="",0,IF(OR(P203="B",P203="XB"),1,INT(RIGHT(P203))))</f>
        <v>0</v>
      </c>
      <c r="AL203" s="1">
        <f t="shared" si="132"/>
        <v>0</v>
      </c>
      <c r="AP203" s="1" t="str">
        <f t="shared" si="129"/>
        <v>N</v>
      </c>
      <c r="AQ203" s="1" t="str">
        <f t="shared" si="130"/>
        <v>N</v>
      </c>
      <c r="AR203" s="1" t="str">
        <f t="shared" si="131"/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24"/>
        <v/>
      </c>
      <c r="AF204" s="1" t="str">
        <f t="shared" si="125"/>
        <v/>
      </c>
      <c r="AH204" s="1" t="str">
        <f t="shared" si="126"/>
        <v/>
      </c>
      <c r="AI204" s="1" t="str">
        <f t="shared" si="127"/>
        <v/>
      </c>
      <c r="AJ204" s="1" t="str">
        <f t="shared" si="128"/>
        <v/>
      </c>
      <c r="AK204" s="1">
        <f t="shared" si="132"/>
        <v>0</v>
      </c>
      <c r="AL204" s="1">
        <f t="shared" si="132"/>
        <v>0</v>
      </c>
      <c r="AP204" s="1" t="str">
        <f t="shared" si="129"/>
        <v>N</v>
      </c>
      <c r="AQ204" s="1" t="str">
        <f t="shared" si="130"/>
        <v>N</v>
      </c>
      <c r="AR204" s="1" t="str">
        <f t="shared" si="131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3</v>
      </c>
    </row>
    <row r="205" spans="31:76">
      <c r="AE205" s="1" t="str">
        <f t="shared" si="124"/>
        <v/>
      </c>
      <c r="AF205" s="1" t="str">
        <f t="shared" si="125"/>
        <v/>
      </c>
      <c r="AH205" s="1" t="str">
        <f t="shared" si="126"/>
        <v/>
      </c>
      <c r="AI205" s="1" t="str">
        <f t="shared" si="127"/>
        <v/>
      </c>
      <c r="AJ205" s="1" t="str">
        <f t="shared" si="128"/>
        <v/>
      </c>
      <c r="AK205" s="1">
        <f t="shared" si="132"/>
        <v>0</v>
      </c>
      <c r="AL205" s="1">
        <f t="shared" si="132"/>
        <v>0</v>
      </c>
      <c r="AP205" s="1" t="str">
        <f t="shared" si="129"/>
        <v>N</v>
      </c>
      <c r="AQ205" s="1" t="str">
        <f t="shared" si="130"/>
        <v>N</v>
      </c>
      <c r="AR205" s="1" t="str">
        <f t="shared" si="131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-3</v>
      </c>
    </row>
    <row r="206" spans="31:76">
      <c r="AE206" s="1" t="str">
        <f t="shared" si="124"/>
        <v/>
      </c>
      <c r="AF206" s="1" t="str">
        <f t="shared" si="125"/>
        <v/>
      </c>
      <c r="AH206" s="1" t="str">
        <f t="shared" si="126"/>
        <v/>
      </c>
      <c r="AI206" s="1" t="str">
        <f t="shared" si="127"/>
        <v/>
      </c>
      <c r="AJ206" s="1" t="str">
        <f t="shared" si="128"/>
        <v/>
      </c>
      <c r="AK206" s="1">
        <f t="shared" si="132"/>
        <v>0</v>
      </c>
      <c r="AL206" s="1">
        <f t="shared" si="132"/>
        <v>0</v>
      </c>
      <c r="AP206" s="1" t="str">
        <f t="shared" si="129"/>
        <v>N</v>
      </c>
      <c r="AQ206" s="1" t="str">
        <f t="shared" si="130"/>
        <v>N</v>
      </c>
      <c r="AR206" s="1" t="str">
        <f t="shared" si="131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24"/>
        <v/>
      </c>
      <c r="AF207" s="1" t="str">
        <f t="shared" si="125"/>
        <v/>
      </c>
      <c r="AH207" s="1" t="str">
        <f t="shared" si="126"/>
        <v/>
      </c>
      <c r="AI207" s="1" t="str">
        <f t="shared" si="127"/>
        <v/>
      </c>
      <c r="AJ207" s="1" t="str">
        <f t="shared" si="128"/>
        <v/>
      </c>
      <c r="AK207" s="1">
        <f t="shared" si="132"/>
        <v>0</v>
      </c>
      <c r="AL207" s="1">
        <f t="shared" si="132"/>
        <v>0</v>
      </c>
      <c r="AP207" s="1" t="str">
        <f t="shared" si="129"/>
        <v>N</v>
      </c>
      <c r="AQ207" s="1" t="str">
        <f t="shared" si="130"/>
        <v>N</v>
      </c>
      <c r="AR207" s="1" t="str">
        <f t="shared" si="131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24"/>
        <v/>
      </c>
      <c r="AF208" s="1" t="str">
        <f t="shared" si="125"/>
        <v/>
      </c>
      <c r="AH208" s="1" t="str">
        <f t="shared" si="126"/>
        <v/>
      </c>
      <c r="AI208" s="1" t="str">
        <f t="shared" si="127"/>
        <v/>
      </c>
      <c r="AJ208" s="1" t="str">
        <f t="shared" si="128"/>
        <v/>
      </c>
      <c r="AK208" s="1">
        <f t="shared" si="132"/>
        <v>0</v>
      </c>
      <c r="AL208" s="1">
        <f t="shared" si="132"/>
        <v>0</v>
      </c>
      <c r="AP208" s="1" t="str">
        <f t="shared" si="129"/>
        <v>N</v>
      </c>
      <c r="AQ208" s="1" t="str">
        <f t="shared" si="130"/>
        <v>N</v>
      </c>
      <c r="AR208" s="1" t="str">
        <f t="shared" si="131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6</v>
      </c>
    </row>
    <row r="209" spans="31:76">
      <c r="AE209" s="1" t="str">
        <f t="shared" si="124"/>
        <v/>
      </c>
      <c r="AF209" s="1" t="str">
        <f t="shared" si="125"/>
        <v/>
      </c>
      <c r="AH209" s="1" t="str">
        <f t="shared" si="126"/>
        <v/>
      </c>
      <c r="AI209" s="1" t="str">
        <f t="shared" si="127"/>
        <v/>
      </c>
      <c r="AJ209" s="1" t="str">
        <f t="shared" si="128"/>
        <v/>
      </c>
      <c r="AK209" s="1">
        <f t="shared" si="132"/>
        <v>0</v>
      </c>
      <c r="AL209" s="1">
        <f t="shared" si="132"/>
        <v>0</v>
      </c>
      <c r="AP209" s="1" t="str">
        <f t="shared" si="129"/>
        <v>N</v>
      </c>
      <c r="AQ209" s="1" t="str">
        <f t="shared" si="130"/>
        <v>N</v>
      </c>
      <c r="AR209" s="1" t="str">
        <f t="shared" si="131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-6</v>
      </c>
    </row>
    <row r="210" spans="31:76">
      <c r="AK210" s="1">
        <f t="shared" si="132"/>
        <v>0</v>
      </c>
      <c r="AL210" s="1">
        <f t="shared" si="132"/>
        <v>0</v>
      </c>
      <c r="AP210" s="1" t="str">
        <f t="shared" si="129"/>
        <v>N</v>
      </c>
      <c r="AQ210" s="1" t="str">
        <f t="shared" si="130"/>
        <v>N</v>
      </c>
      <c r="AR210" s="1" t="str">
        <f t="shared" si="131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32"/>
        <v>0</v>
      </c>
      <c r="AL211" s="1">
        <f t="shared" si="132"/>
        <v>0</v>
      </c>
      <c r="AP211" s="1" t="str">
        <f t="shared" si="129"/>
        <v>N</v>
      </c>
      <c r="AQ211" s="1" t="str">
        <f t="shared" si="130"/>
        <v>N</v>
      </c>
      <c r="AR211" s="1" t="str">
        <f t="shared" si="131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32"/>
        <v>0</v>
      </c>
      <c r="AL212" s="1">
        <f t="shared" si="132"/>
        <v>0</v>
      </c>
      <c r="AP212" s="1" t="str">
        <f t="shared" si="129"/>
        <v>N</v>
      </c>
      <c r="AQ212" s="1" t="str">
        <f t="shared" si="130"/>
        <v>N</v>
      </c>
      <c r="AR212" s="1" t="str">
        <f t="shared" si="131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3</v>
      </c>
    </row>
    <row r="213" spans="31:76">
      <c r="AK213" s="1">
        <f t="shared" si="132"/>
        <v>0</v>
      </c>
      <c r="AL213" s="1">
        <f t="shared" si="132"/>
        <v>0</v>
      </c>
      <c r="AP213" s="1" t="str">
        <f t="shared" si="129"/>
        <v>N</v>
      </c>
      <c r="AQ213" s="1" t="str">
        <f t="shared" si="130"/>
        <v>N</v>
      </c>
      <c r="AR213" s="1" t="str">
        <f t="shared" si="131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-3</v>
      </c>
    </row>
    <row r="214" spans="31:76">
      <c r="AK214" s="1">
        <f t="shared" si="132"/>
        <v>0</v>
      </c>
      <c r="AL214" s="1">
        <f t="shared" si="132"/>
        <v>0</v>
      </c>
      <c r="AP214" s="1" t="str">
        <f t="shared" si="129"/>
        <v>N</v>
      </c>
      <c r="AQ214" s="1" t="str">
        <f t="shared" si="130"/>
        <v>N</v>
      </c>
      <c r="AR214" s="1" t="str">
        <f t="shared" si="131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32"/>
        <v>0</v>
      </c>
      <c r="AL215" s="1">
        <f t="shared" si="132"/>
        <v>0</v>
      </c>
      <c r="AP215" s="1" t="str">
        <f t="shared" si="129"/>
        <v>N</v>
      </c>
      <c r="AQ215" s="1" t="str">
        <f t="shared" si="130"/>
        <v>N</v>
      </c>
      <c r="AR215" s="1" t="str">
        <f t="shared" si="131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32"/>
        <v>0</v>
      </c>
      <c r="AL216" s="1">
        <f t="shared" si="132"/>
        <v>0</v>
      </c>
      <c r="AP216" s="1" t="str">
        <f t="shared" si="129"/>
        <v>N</v>
      </c>
      <c r="AQ216" s="1" t="str">
        <f t="shared" si="130"/>
        <v>N</v>
      </c>
      <c r="AR216" s="1" t="str">
        <f t="shared" si="131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6</v>
      </c>
    </row>
    <row r="217" spans="31:76">
      <c r="AK217" s="1">
        <f t="shared" si="132"/>
        <v>0</v>
      </c>
      <c r="AL217" s="1">
        <f t="shared" si="132"/>
        <v>0</v>
      </c>
      <c r="AP217" s="1" t="str">
        <f t="shared" si="129"/>
        <v>N</v>
      </c>
      <c r="AQ217" s="1" t="str">
        <f t="shared" si="130"/>
        <v>N</v>
      </c>
      <c r="AR217" s="1" t="str">
        <f t="shared" si="131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-6</v>
      </c>
    </row>
    <row r="218" spans="31:76">
      <c r="AK218" s="1">
        <f t="shared" si="132"/>
        <v>0</v>
      </c>
      <c r="AL218" s="1">
        <f t="shared" si="132"/>
        <v>0</v>
      </c>
      <c r="AP218" s="1" t="str">
        <f t="shared" si="129"/>
        <v>N</v>
      </c>
      <c r="AQ218" s="1" t="str">
        <f t="shared" si="130"/>
        <v>N</v>
      </c>
      <c r="AR218" s="1" t="str">
        <f t="shared" si="131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32"/>
        <v>0</v>
      </c>
      <c r="AL219" s="1">
        <f t="shared" si="132"/>
        <v>0</v>
      </c>
      <c r="AP219" s="1" t="str">
        <f t="shared" si="129"/>
        <v>N</v>
      </c>
      <c r="AQ219" s="1" t="str">
        <f t="shared" si="130"/>
        <v>N</v>
      </c>
      <c r="AR219" s="1" t="str">
        <f t="shared" si="131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32"/>
        <v>0</v>
      </c>
      <c r="AL220" s="1">
        <f t="shared" si="132"/>
        <v>0</v>
      </c>
      <c r="AP220" s="1" t="str">
        <f t="shared" si="129"/>
        <v>N</v>
      </c>
      <c r="AQ220" s="1" t="str">
        <f t="shared" si="130"/>
        <v>N</v>
      </c>
      <c r="AR220" s="1" t="str">
        <f t="shared" si="131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3</v>
      </c>
    </row>
    <row r="221" spans="31:76">
      <c r="AK221" s="1">
        <f t="shared" si="132"/>
        <v>0</v>
      </c>
      <c r="AL221" s="1">
        <f t="shared" si="132"/>
        <v>0</v>
      </c>
      <c r="AP221" s="1" t="str">
        <f t="shared" si="129"/>
        <v>N</v>
      </c>
      <c r="AQ221" s="1" t="str">
        <f t="shared" si="130"/>
        <v>N</v>
      </c>
      <c r="AR221" s="1" t="str">
        <f t="shared" si="131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-3</v>
      </c>
    </row>
    <row r="222" spans="31:76">
      <c r="AK222" s="1">
        <f t="shared" si="132"/>
        <v>0</v>
      </c>
      <c r="AL222" s="1">
        <f t="shared" si="132"/>
        <v>0</v>
      </c>
      <c r="AP222" s="1" t="str">
        <f t="shared" si="129"/>
        <v>N</v>
      </c>
      <c r="AQ222" s="1" t="str">
        <f t="shared" si="130"/>
        <v>N</v>
      </c>
      <c r="AR222" s="1" t="str">
        <f t="shared" si="131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32"/>
        <v>0</v>
      </c>
      <c r="AL223" s="1">
        <f t="shared" si="132"/>
        <v>0</v>
      </c>
      <c r="AP223" s="1" t="str">
        <f t="shared" si="129"/>
        <v>N</v>
      </c>
      <c r="AQ223" s="1" t="str">
        <f t="shared" si="130"/>
        <v>N</v>
      </c>
      <c r="AR223" s="1" t="str">
        <f t="shared" si="131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32"/>
        <v>0</v>
      </c>
      <c r="AL224" s="1">
        <f t="shared" si="132"/>
        <v>0</v>
      </c>
      <c r="AP224" s="1" t="str">
        <f t="shared" si="129"/>
        <v>N</v>
      </c>
      <c r="AQ224" s="1" t="str">
        <f t="shared" si="130"/>
        <v>N</v>
      </c>
      <c r="AR224" s="1" t="str">
        <f t="shared" si="131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6</v>
      </c>
    </row>
    <row r="225" spans="37:76">
      <c r="AK225" s="1">
        <f t="shared" si="132"/>
        <v>0</v>
      </c>
      <c r="AL225" s="1">
        <f t="shared" si="132"/>
        <v>0</v>
      </c>
      <c r="AP225" s="1" t="str">
        <f t="shared" si="129"/>
        <v>N</v>
      </c>
      <c r="AQ225" s="1" t="str">
        <f t="shared" si="130"/>
        <v>N</v>
      </c>
      <c r="AR225" s="1" t="str">
        <f t="shared" si="131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-6</v>
      </c>
    </row>
    <row r="226" spans="37:76">
      <c r="AK226" s="1">
        <f t="shared" si="132"/>
        <v>0</v>
      </c>
      <c r="AL226" s="1">
        <f t="shared" si="132"/>
        <v>0</v>
      </c>
      <c r="AP226" s="1" t="str">
        <f t="shared" si="129"/>
        <v>N</v>
      </c>
      <c r="AQ226" s="1" t="str">
        <f t="shared" si="130"/>
        <v>N</v>
      </c>
      <c r="AR226" s="1" t="str">
        <f t="shared" si="131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32"/>
        <v>0</v>
      </c>
      <c r="AL227" s="1">
        <f t="shared" si="132"/>
        <v>0</v>
      </c>
      <c r="AP227" s="1" t="str">
        <f t="shared" si="129"/>
        <v>N</v>
      </c>
      <c r="AQ227" s="1" t="str">
        <f t="shared" si="130"/>
        <v>N</v>
      </c>
      <c r="AR227" s="1" t="str">
        <f t="shared" si="131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32"/>
        <v>0</v>
      </c>
      <c r="AL228" s="1">
        <f t="shared" si="132"/>
        <v>0</v>
      </c>
      <c r="AP228" s="1" t="str">
        <f t="shared" si="129"/>
        <v>N</v>
      </c>
      <c r="AQ228" s="1" t="str">
        <f t="shared" si="130"/>
        <v>N</v>
      </c>
      <c r="AR228" s="1" t="str">
        <f t="shared" si="131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3</v>
      </c>
    </row>
    <row r="229" spans="37:76">
      <c r="AK229" s="1">
        <f t="shared" si="132"/>
        <v>0</v>
      </c>
      <c r="AL229" s="1">
        <f t="shared" si="132"/>
        <v>0</v>
      </c>
      <c r="AP229" s="1" t="str">
        <f t="shared" si="129"/>
        <v>N</v>
      </c>
      <c r="AQ229" s="1" t="str">
        <f t="shared" si="130"/>
        <v>N</v>
      </c>
      <c r="AR229" s="1" t="str">
        <f t="shared" si="131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-3</v>
      </c>
    </row>
    <row r="230" spans="37:76">
      <c r="AK230" s="1">
        <f t="shared" si="132"/>
        <v>0</v>
      </c>
      <c r="AL230" s="1">
        <f t="shared" si="132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32"/>
        <v>0</v>
      </c>
      <c r="AL231" s="1">
        <f t="shared" si="132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32"/>
        <v>0</v>
      </c>
      <c r="AL232" s="1">
        <f t="shared" si="132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6</v>
      </c>
    </row>
    <row r="233" spans="37:76">
      <c r="AK233" s="1">
        <f t="shared" si="132"/>
        <v>0</v>
      </c>
      <c r="AL233" s="1">
        <f t="shared" si="132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-6</v>
      </c>
    </row>
    <row r="234" spans="37:76">
      <c r="AK234" s="1">
        <f t="shared" si="132"/>
        <v>0</v>
      </c>
      <c r="AL234" s="1">
        <f t="shared" si="132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32"/>
        <v>0</v>
      </c>
      <c r="AL235" s="1">
        <f t="shared" si="132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32"/>
        <v>0</v>
      </c>
      <c r="AL236" s="1">
        <f t="shared" si="132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3</v>
      </c>
    </row>
    <row r="237" spans="37:76">
      <c r="AK237" s="1">
        <f t="shared" si="132"/>
        <v>0</v>
      </c>
      <c r="AL237" s="1">
        <f t="shared" si="132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-3</v>
      </c>
    </row>
    <row r="238" spans="37:76">
      <c r="AK238" s="1">
        <f t="shared" si="132"/>
        <v>0</v>
      </c>
      <c r="AL238" s="1">
        <f t="shared" si="132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32"/>
        <v>0</v>
      </c>
      <c r="AL239" s="1">
        <f t="shared" si="132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32"/>
        <v>0</v>
      </c>
      <c r="AL240" s="1">
        <f t="shared" si="132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6</v>
      </c>
    </row>
    <row r="241" spans="37:76">
      <c r="AK241" s="1">
        <f t="shared" si="132"/>
        <v>0</v>
      </c>
      <c r="AL241" s="1">
        <f t="shared" si="132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-6</v>
      </c>
    </row>
    <row r="242" spans="37:76">
      <c r="AK242" s="1">
        <f t="shared" si="132"/>
        <v>0</v>
      </c>
      <c r="AL242" s="1">
        <f t="shared" si="132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32"/>
        <v>0</v>
      </c>
      <c r="AL243" s="1">
        <f t="shared" si="132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32"/>
        <v>0</v>
      </c>
      <c r="AL244" s="1">
        <f t="shared" si="132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3</v>
      </c>
    </row>
    <row r="245" spans="37:76">
      <c r="AK245" s="1">
        <f t="shared" si="132"/>
        <v>0</v>
      </c>
      <c r="AL245" s="1">
        <f t="shared" si="132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-3</v>
      </c>
    </row>
    <row r="246" spans="37:76">
      <c r="AK246" s="1">
        <f t="shared" si="132"/>
        <v>0</v>
      </c>
      <c r="AL246" s="1">
        <f t="shared" si="132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6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-6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3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-3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6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sheetProtection algorithmName="SHA-512" hashValue="2gyQkHTVbVcyOyYx/eMlFM60zAYEpDBaIEJcNjg/QF0dUTq0GLe3P0ZiKK0d8fv9fjQLCj/CjTfOfis6ldKw8w==" saltValue="HW6mbL2qVISChTelpIxZ8g==" spinCount="100000" sheet="1" objects="1" scenarios="1"/>
  <mergeCells count="61">
    <mergeCell ref="A126:N126"/>
    <mergeCell ref="O126:V126"/>
    <mergeCell ref="A127:N127"/>
    <mergeCell ref="O127:V127"/>
    <mergeCell ref="A128:N128"/>
    <mergeCell ref="O128:V128"/>
    <mergeCell ref="A123:N123"/>
    <mergeCell ref="O123:V123"/>
    <mergeCell ref="A124:N124"/>
    <mergeCell ref="O124:V124"/>
    <mergeCell ref="A125:N125"/>
    <mergeCell ref="O125:V125"/>
    <mergeCell ref="A120:N120"/>
    <mergeCell ref="O120:V120"/>
    <mergeCell ref="A121:N121"/>
    <mergeCell ref="O121:V121"/>
    <mergeCell ref="A122:N122"/>
    <mergeCell ref="O122:V122"/>
    <mergeCell ref="A117:N117"/>
    <mergeCell ref="O117:V117"/>
    <mergeCell ref="A118:N118"/>
    <mergeCell ref="O118:V118"/>
    <mergeCell ref="A119:N119"/>
    <mergeCell ref="O119:V119"/>
    <mergeCell ref="A114:N114"/>
    <mergeCell ref="O114:V114"/>
    <mergeCell ref="A115:N115"/>
    <mergeCell ref="O115:V115"/>
    <mergeCell ref="A116:N116"/>
    <mergeCell ref="O116:V116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A113:N113"/>
    <mergeCell ref="O113:V113"/>
    <mergeCell ref="BB3:BC3"/>
    <mergeCell ref="BD3:BE3"/>
    <mergeCell ref="BF3:BF4"/>
    <mergeCell ref="AL3:AL4"/>
    <mergeCell ref="AP3:AP4"/>
    <mergeCell ref="AQ3:AQ4"/>
    <mergeCell ref="AR3:AR4"/>
    <mergeCell ref="AZ3:AZ4"/>
    <mergeCell ref="BA3:BA4"/>
    <mergeCell ref="AC3:AC4"/>
    <mergeCell ref="AD3:AD4"/>
    <mergeCell ref="AE3:AF3"/>
    <mergeCell ref="AG3:AH3"/>
    <mergeCell ref="AI3:AJ3"/>
  </mergeCells>
  <conditionalFormatting sqref="M5:M109 M129:M1048576">
    <cfRule type="cellIs" dxfId="39" priority="2" operator="equal">
      <formula>"B"</formula>
    </cfRule>
    <cfRule type="cellIs" dxfId="38" priority="3" operator="equal">
      <formula>"P"</formula>
    </cfRule>
  </conditionalFormatting>
  <conditionalFormatting sqref="M5:M109">
    <cfRule type="cellIs" dxfId="37" priority="4" operator="equal">
      <formula>"P"</formula>
    </cfRule>
  </conditionalFormatting>
  <conditionalFormatting sqref="T5:T109 V5:V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7A998-9E86-494A-8FD2-1FFC06D7CF10}">
  <dimension ref="A1:BY282"/>
  <sheetViews>
    <sheetView topLeftCell="A3" zoomScale="148" zoomScaleNormal="148" workbookViewId="0">
      <pane ySplit="2" topLeftCell="A37" activePane="bottomLeft" state="frozen"/>
      <selection activeCell="AQ18" sqref="AQ18"/>
      <selection pane="bottomLeft" activeCell="Q60" sqref="Q60"/>
    </sheetView>
  </sheetViews>
  <sheetFormatPr defaultColWidth="9.140625" defaultRowHeight="15"/>
  <cols>
    <col min="1" max="1" width="4.42578125" style="1" customWidth="1"/>
    <col min="2" max="6" width="5.28515625" style="1" customWidth="1"/>
    <col min="7" max="7" width="4.7109375" style="1" customWidth="1"/>
    <col min="8" max="21" width="5.28515625" style="1" customWidth="1"/>
    <col min="22" max="22" width="5.28515625" style="15" customWidth="1"/>
    <col min="23" max="24" width="5.28515625" style="1" hidden="1" customWidth="1"/>
    <col min="25" max="30" width="8.7109375" style="4" hidden="1" customWidth="1"/>
    <col min="31" max="40" width="8.7109375" style="1" hidden="1" customWidth="1"/>
    <col min="41" max="51" width="9" style="1" hidden="1" customWidth="1"/>
    <col min="52" max="53" width="7.28515625" style="1" hidden="1" customWidth="1"/>
    <col min="54" max="57" width="7" style="1" hidden="1" customWidth="1"/>
    <col min="58" max="69" width="9.140625" style="1" hidden="1" customWidth="1"/>
    <col min="70" max="70" width="5" style="1" hidden="1" customWidth="1"/>
    <col min="71" max="71" width="7.42578125" style="1" hidden="1" customWidth="1"/>
    <col min="72" max="72" width="10.85546875" style="1" hidden="1" customWidth="1"/>
    <col min="73" max="74" width="9.140625" style="1" hidden="1" customWidth="1"/>
    <col min="75" max="75" width="12.7109375" style="1" hidden="1" customWidth="1"/>
    <col min="76" max="77" width="9.140625" style="1" hidden="1" customWidth="1"/>
    <col min="78" max="78" width="0" style="1" hidden="1" customWidth="1"/>
    <col min="79" max="16384" width="9.140625" style="1"/>
  </cols>
  <sheetData>
    <row r="1" spans="1:76" ht="15.75" hidden="1" thickBot="1">
      <c r="Y1" s="1"/>
      <c r="Z1" s="1"/>
      <c r="AA1" s="1"/>
      <c r="AB1" s="1"/>
      <c r="AC1" s="1"/>
      <c r="AD1" s="1"/>
    </row>
    <row r="2" spans="1:76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76" ht="19.5" customHeight="1" thickBot="1">
      <c r="B3" s="184" t="str">
        <f>'Hedging Dashboard'!B3</f>
        <v>H1 | Hedge 1 | (BTC)1</v>
      </c>
      <c r="C3" s="185"/>
      <c r="D3" s="185"/>
      <c r="E3" s="185"/>
      <c r="F3" s="185"/>
      <c r="G3" s="186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7"/>
      <c r="W3" s="196" t="s">
        <v>49</v>
      </c>
      <c r="X3" s="1" t="s">
        <v>50</v>
      </c>
      <c r="Y3" s="201" t="s">
        <v>306</v>
      </c>
      <c r="Z3" s="167" t="s">
        <v>307</v>
      </c>
      <c r="AA3" s="167" t="s">
        <v>308</v>
      </c>
      <c r="AB3" s="167" t="s">
        <v>310</v>
      </c>
      <c r="AC3" s="167" t="s">
        <v>311</v>
      </c>
      <c r="AD3" s="169" t="s">
        <v>312</v>
      </c>
      <c r="AE3" s="173" t="s">
        <v>37</v>
      </c>
      <c r="AF3" s="173"/>
      <c r="AG3" s="173" t="s">
        <v>305</v>
      </c>
      <c r="AH3" s="173"/>
      <c r="AI3" s="173" t="s">
        <v>36</v>
      </c>
      <c r="AJ3" s="173"/>
      <c r="AK3" s="171" t="s">
        <v>318</v>
      </c>
      <c r="AL3" s="171" t="s">
        <v>317</v>
      </c>
      <c r="AO3" s="1" t="s">
        <v>33</v>
      </c>
      <c r="AP3" s="172" t="s">
        <v>292</v>
      </c>
      <c r="AQ3" s="172" t="s">
        <v>319</v>
      </c>
      <c r="AR3" s="172" t="s">
        <v>293</v>
      </c>
      <c r="AZ3" s="191" t="s">
        <v>1</v>
      </c>
      <c r="BA3" s="191" t="s">
        <v>2</v>
      </c>
      <c r="BB3" s="194" t="s">
        <v>7</v>
      </c>
      <c r="BC3" s="195"/>
      <c r="BD3" s="194" t="s">
        <v>16</v>
      </c>
      <c r="BE3" s="195"/>
      <c r="BF3" s="191" t="s">
        <v>8</v>
      </c>
      <c r="BG3" s="165" t="s">
        <v>3</v>
      </c>
      <c r="BH3" s="166"/>
      <c r="BI3" s="165" t="s">
        <v>4</v>
      </c>
      <c r="BJ3" s="166"/>
      <c r="BK3" s="165" t="s">
        <v>313</v>
      </c>
      <c r="BL3" s="166"/>
      <c r="BM3" s="7" t="s">
        <v>3</v>
      </c>
      <c r="BN3" s="7" t="s">
        <v>4</v>
      </c>
      <c r="BO3" s="7" t="s">
        <v>313</v>
      </c>
      <c r="BP3" s="193" t="s">
        <v>30</v>
      </c>
      <c r="BQ3" s="193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</row>
    <row r="4" spans="1:76" ht="21.75" customHeight="1" thickBot="1">
      <c r="B4" s="79" t="s">
        <v>11</v>
      </c>
      <c r="C4" s="80" t="s">
        <v>37</v>
      </c>
      <c r="D4" s="80" t="s">
        <v>5</v>
      </c>
      <c r="E4" s="80" t="s">
        <v>6</v>
      </c>
      <c r="F4" s="81" t="s">
        <v>12</v>
      </c>
      <c r="G4" s="54"/>
      <c r="H4" s="80" t="s">
        <v>305</v>
      </c>
      <c r="I4" s="80" t="s">
        <v>5</v>
      </c>
      <c r="J4" s="80" t="s">
        <v>6</v>
      </c>
      <c r="K4" s="81" t="s">
        <v>12</v>
      </c>
      <c r="L4" s="54"/>
      <c r="M4" s="86" t="s">
        <v>0</v>
      </c>
      <c r="N4" s="53"/>
      <c r="O4" s="79" t="s">
        <v>36</v>
      </c>
      <c r="P4" s="80" t="s">
        <v>5</v>
      </c>
      <c r="Q4" s="80" t="s">
        <v>6</v>
      </c>
      <c r="R4" s="80" t="s">
        <v>12</v>
      </c>
      <c r="S4" s="80" t="s">
        <v>14</v>
      </c>
      <c r="T4" s="80" t="s">
        <v>15</v>
      </c>
      <c r="U4" s="80" t="s">
        <v>157</v>
      </c>
      <c r="V4" s="81" t="s">
        <v>45</v>
      </c>
      <c r="W4" s="197"/>
      <c r="X4" s="1" t="s">
        <v>51</v>
      </c>
      <c r="Y4" s="202"/>
      <c r="Z4" s="168"/>
      <c r="AA4" s="168"/>
      <c r="AB4" s="168"/>
      <c r="AC4" s="168"/>
      <c r="AD4" s="170"/>
      <c r="AE4" s="78" t="s">
        <v>321</v>
      </c>
      <c r="AF4" s="78" t="s">
        <v>6</v>
      </c>
      <c r="AG4" s="78" t="s">
        <v>321</v>
      </c>
      <c r="AH4" s="78" t="s">
        <v>6</v>
      </c>
      <c r="AI4" s="78" t="s">
        <v>321</v>
      </c>
      <c r="AJ4" s="78" t="s">
        <v>6</v>
      </c>
      <c r="AK4" s="171"/>
      <c r="AL4" s="171"/>
      <c r="AM4" s="1" t="str">
        <f>AM28</f>
        <v/>
      </c>
      <c r="AO4" s="1" t="s">
        <v>34</v>
      </c>
      <c r="AP4" s="172"/>
      <c r="AQ4" s="172"/>
      <c r="AR4" s="172"/>
      <c r="AS4" s="1" t="s">
        <v>38</v>
      </c>
      <c r="AT4" s="1" t="s">
        <v>39</v>
      </c>
      <c r="AU4" s="1" t="s">
        <v>320</v>
      </c>
      <c r="AV4" s="1" t="s">
        <v>40</v>
      </c>
      <c r="AW4" s="1" t="s">
        <v>45</v>
      </c>
      <c r="AX4" s="1" t="s">
        <v>46</v>
      </c>
      <c r="AY4" s="1" t="s">
        <v>47</v>
      </c>
      <c r="AZ4" s="192"/>
      <c r="BA4" s="192"/>
      <c r="BB4" s="3" t="s">
        <v>1</v>
      </c>
      <c r="BC4" s="3" t="s">
        <v>2</v>
      </c>
      <c r="BD4" s="3" t="s">
        <v>1</v>
      </c>
      <c r="BE4" s="3" t="s">
        <v>2</v>
      </c>
      <c r="BF4" s="192"/>
      <c r="BG4" s="6" t="s">
        <v>23</v>
      </c>
      <c r="BH4" s="6" t="s">
        <v>24</v>
      </c>
      <c r="BI4" s="6" t="s">
        <v>25</v>
      </c>
      <c r="BJ4" s="6" t="s">
        <v>26</v>
      </c>
      <c r="BK4" s="6" t="s">
        <v>314</v>
      </c>
      <c r="BL4" s="6" t="s">
        <v>315</v>
      </c>
      <c r="BM4" s="7" t="s">
        <v>27</v>
      </c>
      <c r="BN4" s="7" t="s">
        <v>27</v>
      </c>
      <c r="BO4" s="7" t="s">
        <v>27</v>
      </c>
      <c r="BP4" s="7" t="s">
        <v>31</v>
      </c>
      <c r="BQ4" s="7" t="s">
        <v>32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</row>
    <row r="5" spans="1:76">
      <c r="B5" s="47"/>
      <c r="C5" s="21" t="str">
        <f>Y5</f>
        <v>B</v>
      </c>
      <c r="D5" s="21"/>
      <c r="E5" s="21"/>
      <c r="F5" s="22"/>
      <c r="H5" s="47" t="s">
        <v>286</v>
      </c>
      <c r="I5" s="21"/>
      <c r="J5" s="21"/>
      <c r="K5" s="22"/>
      <c r="L5" s="85"/>
      <c r="M5" s="16" t="str">
        <f>IF('Hedging Dashboard'!AH5="","",'Hedging Dashboard'!AH5)</f>
        <v>P</v>
      </c>
      <c r="O5" s="47" t="s">
        <v>295</v>
      </c>
      <c r="P5" s="21"/>
      <c r="Q5" s="21"/>
      <c r="R5" s="21"/>
      <c r="S5" s="21"/>
      <c r="T5" s="51" t="s">
        <v>48</v>
      </c>
      <c r="U5" s="21"/>
      <c r="V5" s="52" t="str">
        <f t="shared" ref="V5:V68" si="0">IF(AW5="R","Rabbit","")</f>
        <v/>
      </c>
      <c r="W5" s="49" t="s">
        <v>309</v>
      </c>
      <c r="Y5" s="9" t="s">
        <v>6</v>
      </c>
      <c r="Z5" s="4" t="s">
        <v>286</v>
      </c>
      <c r="AA5" s="4" t="s">
        <v>295</v>
      </c>
      <c r="AD5" s="8"/>
      <c r="AM5" s="1">
        <f>AN5</f>
        <v>0</v>
      </c>
      <c r="AN5" s="1">
        <f>IF(X5="",0,IFERROR(VLOOKUP(X5,BW:BX,2,FALSE),0))</f>
        <v>0</v>
      </c>
      <c r="AZ5" s="1">
        <f>IF('Hedging Dashboard'!AH5="P",1,"")</f>
        <v>1</v>
      </c>
      <c r="BA5" s="1" t="str">
        <f>IF('Hedging Dashboard'!AH5="B",1,"")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-3</v>
      </c>
    </row>
    <row r="6" spans="1:76">
      <c r="B6" s="43"/>
      <c r="C6" s="23" t="str">
        <f>IF(Y6=Y5,"",Y6)</f>
        <v/>
      </c>
      <c r="D6" s="23"/>
      <c r="E6" s="23"/>
      <c r="F6" s="24"/>
      <c r="H6" s="43" t="str">
        <f>IF(Z6=Z5,"",Z6)</f>
        <v/>
      </c>
      <c r="I6" s="23"/>
      <c r="J6" s="23"/>
      <c r="K6" s="24"/>
      <c r="L6" s="85"/>
      <c r="M6" s="17" t="str">
        <f>IF('Hedging Dashboard'!AH6="","",'Hedging Dashboard'!AH6)</f>
        <v>B</v>
      </c>
      <c r="O6" s="43" t="str">
        <f>IF(AA5=AA6,"",AA6)</f>
        <v/>
      </c>
      <c r="P6" s="23"/>
      <c r="Q6" s="23"/>
      <c r="R6" s="23"/>
      <c r="S6" s="23"/>
      <c r="T6" s="46" t="s">
        <v>48</v>
      </c>
      <c r="U6" s="23"/>
      <c r="V6" s="44" t="str">
        <f t="shared" si="0"/>
        <v/>
      </c>
      <c r="W6" s="50"/>
      <c r="Y6" s="9" t="s">
        <v>6</v>
      </c>
      <c r="Z6" s="4" t="s">
        <v>286</v>
      </c>
      <c r="AA6" s="4" t="s">
        <v>295</v>
      </c>
      <c r="AD6" s="8"/>
      <c r="AM6" s="1">
        <f>AM5+AN5</f>
        <v>0</v>
      </c>
      <c r="AN6" s="1">
        <f>IF(X6="",0,IFERROR(VLOOKUP(X5&amp;X6,BW:BX,2,FALSE),0))</f>
        <v>0</v>
      </c>
      <c r="AZ6" s="1" t="str">
        <f>IF('Hedging Dashboard'!AH6="P",IF(AZ5="",1,AZ5+1),"")</f>
        <v/>
      </c>
      <c r="BA6" s="1">
        <f>IF('Hedging Dashboard'!AH6="B",IF(BA5="",1,BA5+1),"")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</row>
    <row r="7" spans="1:76">
      <c r="B7" s="43"/>
      <c r="C7" s="23" t="str">
        <f t="shared" ref="C7:C70" si="1">IF(Y7=Y6,"",Y7)</f>
        <v/>
      </c>
      <c r="D7" s="23"/>
      <c r="E7" s="23"/>
      <c r="F7" s="24"/>
      <c r="H7" s="43" t="str">
        <f t="shared" ref="H7:H70" si="2">IF(Z7=Z6,"",Z7)</f>
        <v/>
      </c>
      <c r="I7" s="23"/>
      <c r="J7" s="23"/>
      <c r="K7" s="24"/>
      <c r="L7" s="85"/>
      <c r="M7" s="17" t="str">
        <f>IF('Hedging Dashboard'!AH7="","",'Hedging Dashboard'!AH7)</f>
        <v>P</v>
      </c>
      <c r="O7" s="43" t="str">
        <f t="shared" ref="O7:O70" si="3">IF(AA6=AA7,"",AA7)</f>
        <v/>
      </c>
      <c r="P7" s="23"/>
      <c r="Q7" s="23"/>
      <c r="R7" s="23"/>
      <c r="S7" s="23"/>
      <c r="T7" s="46" t="s">
        <v>48</v>
      </c>
      <c r="U7" s="23"/>
      <c r="V7" s="44" t="str">
        <f t="shared" si="0"/>
        <v/>
      </c>
      <c r="W7" s="50"/>
      <c r="Y7" s="9" t="str">
        <f>IF(AND(AB7="LL",Y5=Y6),IF(Y6="B","T","B"),Y6)</f>
        <v>B</v>
      </c>
      <c r="Z7" s="4" t="str">
        <f>IF(AND(AC7="LL",Z5=Z6),IF(Z6="T","C","T"),Z6)</f>
        <v>T</v>
      </c>
      <c r="AA7" s="4" t="str">
        <f>IF(AND(AD7="LL",AA5=AA6),IF(AA6="C","B","C"),AA6)</f>
        <v>C</v>
      </c>
      <c r="AB7" s="4" t="str">
        <f t="shared" ref="AB7:AB70" si="4">F5&amp;F6</f>
        <v/>
      </c>
      <c r="AC7" s="4" t="str">
        <f>K5&amp;K6</f>
        <v/>
      </c>
      <c r="AD7" s="4" t="str">
        <f>R5&amp;R6</f>
        <v/>
      </c>
      <c r="AM7" s="1">
        <f t="shared" ref="AM7:AM70" si="5">IF(M7="","",IF(AM6+AN7&gt;=10,10,IF(AM6+AN7&lt;=-10,-10,AM6+AN7)))</f>
        <v>0</v>
      </c>
      <c r="AN7" s="1">
        <f>IF(X7="",0,IFERROR(VLOOKUP(X5&amp;X6&amp;X7,BW:BX,2,FALSE),0))</f>
        <v>0</v>
      </c>
      <c r="AZ7" s="1">
        <f>IF('Hedging Dashboard'!AH7="P",IF(AZ6="",1,AZ6+1),"")</f>
        <v>1</v>
      </c>
      <c r="BA7" s="1" t="str">
        <f>IF('Hedging Dashboard'!AH7="B",IF(BA6="",1,BA6+1),"")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</row>
    <row r="8" spans="1:76">
      <c r="B8" s="43"/>
      <c r="C8" s="23" t="str">
        <f t="shared" si="1"/>
        <v/>
      </c>
      <c r="D8" s="23"/>
      <c r="E8" s="23"/>
      <c r="F8" s="24"/>
      <c r="H8" s="43" t="str">
        <f t="shared" si="2"/>
        <v/>
      </c>
      <c r="I8" s="23"/>
      <c r="J8" s="23"/>
      <c r="K8" s="24"/>
      <c r="L8" s="85"/>
      <c r="M8" s="17" t="str">
        <f>IF('Hedging Dashboard'!AH8="","",'Hedging Dashboard'!AH8)</f>
        <v>B</v>
      </c>
      <c r="O8" s="43" t="str">
        <f t="shared" si="3"/>
        <v/>
      </c>
      <c r="P8" s="23"/>
      <c r="Q8" s="23"/>
      <c r="R8" s="23"/>
      <c r="S8" s="23"/>
      <c r="T8" s="46" t="s">
        <v>48</v>
      </c>
      <c r="U8" s="23"/>
      <c r="V8" s="44" t="str">
        <f t="shared" si="0"/>
        <v/>
      </c>
      <c r="W8" s="50"/>
      <c r="Y8" s="9" t="str">
        <f t="shared" ref="Y8:Y71" si="6">IF(AND(AB8="LL",Y6=Y7),IF(Y7="B","T","B"),Y7)</f>
        <v>B</v>
      </c>
      <c r="Z8" s="4" t="str">
        <f t="shared" ref="Z8:Z71" si="7">IF(AND(AC8="LL",Z6=Z7),IF(Z7="T","C","T"),Z7)</f>
        <v>T</v>
      </c>
      <c r="AA8" s="4" t="str">
        <f t="shared" ref="AA8:AA71" si="8">IF(AND(AD8="LL",AA6=AA7),IF(AA7="C","B","C"),AA7)</f>
        <v>C</v>
      </c>
      <c r="AB8" s="4" t="str">
        <f t="shared" si="4"/>
        <v/>
      </c>
      <c r="AC8" s="4" t="str">
        <f t="shared" ref="AC8:AC71" si="9">K6&amp;K7</f>
        <v/>
      </c>
      <c r="AD8" s="4" t="str">
        <f t="shared" ref="AD8:AD71" si="10">R6&amp;R7</f>
        <v/>
      </c>
      <c r="AM8" s="1">
        <f t="shared" si="5"/>
        <v>0</v>
      </c>
      <c r="AN8" s="1">
        <f>IF(X8="",0,IFERROR(VLOOKUP(X5&amp;X6&amp;X7&amp;X8,BW:BX,2,FALSE),0))</f>
        <v>0</v>
      </c>
      <c r="AZ8" s="1" t="str">
        <f>IF('Hedging Dashboard'!AH8="P",IF(AZ7="",1,AZ7+1),"")</f>
        <v/>
      </c>
      <c r="BA8" s="1">
        <f>IF('Hedging Dashboard'!AH8="B",IF(BA7="",1,BA7+1),"")</f>
        <v>1</v>
      </c>
      <c r="BG8" s="1" t="str">
        <f>AP13</f>
        <v>N</v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3</v>
      </c>
    </row>
    <row r="9" spans="1:76" ht="15.75" thickBot="1">
      <c r="B9" s="82"/>
      <c r="C9" s="83" t="str">
        <f t="shared" si="1"/>
        <v/>
      </c>
      <c r="D9" s="83"/>
      <c r="E9" s="83"/>
      <c r="F9" s="84"/>
      <c r="H9" s="82" t="str">
        <f t="shared" si="2"/>
        <v/>
      </c>
      <c r="I9" s="83"/>
      <c r="J9" s="83"/>
      <c r="K9" s="84"/>
      <c r="L9" s="85"/>
      <c r="M9" s="18" t="str">
        <f>IF('Hedging Dashboard'!AH9="","",'Hedging Dashboard'!AH9)</f>
        <v>B</v>
      </c>
      <c r="O9" s="82" t="str">
        <f t="shared" si="3"/>
        <v/>
      </c>
      <c r="P9" s="83"/>
      <c r="Q9" s="83"/>
      <c r="R9" s="83"/>
      <c r="S9" s="83">
        <v>0</v>
      </c>
      <c r="T9" s="102" t="s">
        <v>48</v>
      </c>
      <c r="U9" s="83"/>
      <c r="V9" s="103" t="str">
        <f t="shared" si="0"/>
        <v/>
      </c>
      <c r="W9" s="73"/>
      <c r="X9" s="75"/>
      <c r="Y9" s="9" t="str">
        <f t="shared" si="6"/>
        <v>B</v>
      </c>
      <c r="Z9" s="4" t="str">
        <f t="shared" si="7"/>
        <v>T</v>
      </c>
      <c r="AA9" s="4" t="str">
        <f t="shared" si="8"/>
        <v>C</v>
      </c>
      <c r="AB9" s="4" t="str">
        <f t="shared" si="4"/>
        <v/>
      </c>
      <c r="AC9" s="4" t="str">
        <f t="shared" si="9"/>
        <v/>
      </c>
      <c r="AD9" s="4" t="str">
        <f t="shared" si="10"/>
        <v/>
      </c>
      <c r="AM9" s="1">
        <f t="shared" si="5"/>
        <v>0</v>
      </c>
      <c r="AN9" s="1">
        <f>IF(X9="",0,IFERROR(VLOOKUP(X5&amp;X6&amp;X7&amp;X8&amp;X9,BW:BX,2,FALSE),0))</f>
        <v>0</v>
      </c>
      <c r="AZ9" s="1" t="str">
        <f>IF('Hedging Dashboard'!AH9="P",IF(AZ8="",1,AZ8+1),"")</f>
        <v/>
      </c>
      <c r="BA9" s="1">
        <f>IF('Hedging Dashboard'!AH9="B",IF(BA8="",1,BA8+1),"")</f>
        <v>2</v>
      </c>
      <c r="BG9" s="1" t="str">
        <f>AT12</f>
        <v>N</v>
      </c>
      <c r="BH9" s="1" t="s">
        <v>41</v>
      </c>
      <c r="BJ9" s="1" t="s">
        <v>316</v>
      </c>
      <c r="BL9" s="1" t="s">
        <v>42</v>
      </c>
      <c r="BM9" s="1" t="s">
        <v>43</v>
      </c>
      <c r="BN9" s="1" t="s">
        <v>342</v>
      </c>
      <c r="BO9" s="1" t="s">
        <v>44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-6</v>
      </c>
    </row>
    <row r="10" spans="1:76" ht="15.75" thickBot="1">
      <c r="A10" s="1">
        <v>1</v>
      </c>
      <c r="B10" s="12" t="str">
        <f t="shared" ref="B10:B73" si="11">IF(M9="","",IF(AK10=AL10,"NB",IF(AK10&gt;AL10,"P"&amp;(AK10-AL10),"B"&amp;(AL10-AK10))))</f>
        <v>P1</v>
      </c>
      <c r="C10" s="92" t="str">
        <f>IF(M9="","",C5)</f>
        <v>B</v>
      </c>
      <c r="D10" s="13" t="str">
        <f>AE10</f>
        <v/>
      </c>
      <c r="E10" s="45" t="str">
        <f>AF10</f>
        <v>B</v>
      </c>
      <c r="F10" s="14" t="str">
        <f t="shared" ref="F10:F73" si="12">IF(M10="","",IF(M10="P",IF(D10="","L","W"),IF(E10="","L","W")))</f>
        <v>W</v>
      </c>
      <c r="H10" s="95" t="str">
        <f>IF(M9="","",H5)</f>
        <v>T</v>
      </c>
      <c r="I10" s="13" t="str">
        <f>AG10</f>
        <v>B</v>
      </c>
      <c r="J10" s="45" t="str">
        <f>AH10</f>
        <v/>
      </c>
      <c r="K10" s="14" t="str">
        <f>IF(M10="","",IF(M10="P",IF(I10="","L","W"),IF(J10="","L","W")))</f>
        <v>L</v>
      </c>
      <c r="L10" s="85"/>
      <c r="M10" s="16" t="str">
        <f>IF('Hedging Dashboard'!AH10="","",'Hedging Dashboard'!AH10)</f>
        <v>B</v>
      </c>
      <c r="O10" s="12" t="str">
        <f>IF(M9="","",O5)</f>
        <v>C</v>
      </c>
      <c r="P10" s="13" t="str">
        <f>AI10</f>
        <v>B</v>
      </c>
      <c r="Q10" s="45" t="str">
        <f>AJ10</f>
        <v/>
      </c>
      <c r="R10" s="87" t="str">
        <f>IF(M10="","",IF(M10="P",IF(P10="","L","W"),IF(Q10="","L","W")))</f>
        <v>L</v>
      </c>
      <c r="S10" s="87">
        <f>IF(M10="","",IF(X10="",IF(AO10="S",0,S9),IF(X10="W",IF(AO10="S",0,S9)+INT(REPLACE(B10,1,1,"")),IF(AO10="S",0,S9)-INT(REPLACE(B10,1,1,"")))))</f>
        <v>-1</v>
      </c>
      <c r="T10" s="98" t="str">
        <f>IF(M9="","",IF(AO10="S","",IF(S10&gt;=0,S10,IF(AW10="R",S10,""))))</f>
        <v/>
      </c>
      <c r="U10" s="87">
        <f>IF(M10="","",IF(B10="NB",U9,IF(T10="",SUM($T$5:$T10)+S10,SUM($T$5:$T10))))</f>
        <v>-1</v>
      </c>
      <c r="V10" s="99" t="str">
        <f t="shared" si="0"/>
        <v/>
      </c>
      <c r="W10" s="74">
        <f t="shared" ref="W10:W73" si="13">IF(M10="","",IF(K10="W",0+BN10,0-BN10)+IF(F10="W",0+BM10,0-BM10))+IF(R10="W",0+BO10,0-BO10)</f>
        <v>-1</v>
      </c>
      <c r="X10" s="76" t="str">
        <f t="shared" ref="X10:X73" si="14">IF(M10="","",IF(W10&gt;0,"W",IF(W10&lt;0,"L","")))</f>
        <v>L</v>
      </c>
      <c r="Y10" s="9" t="str">
        <f t="shared" si="6"/>
        <v>B</v>
      </c>
      <c r="Z10" s="4" t="str">
        <f t="shared" si="7"/>
        <v>T</v>
      </c>
      <c r="AA10" s="4" t="str">
        <f t="shared" si="8"/>
        <v>C</v>
      </c>
      <c r="AB10" s="4" t="str">
        <f t="shared" si="4"/>
        <v/>
      </c>
      <c r="AC10" s="4" t="str">
        <f t="shared" si="9"/>
        <v/>
      </c>
      <c r="AD10" s="4" t="str">
        <f t="shared" si="10"/>
        <v/>
      </c>
      <c r="AE10" s="1" t="str">
        <f t="shared" ref="AE10:AE73" si="15">IF(M9="","",IF(Y10="B",IF(M9="P",BH10,""),IF(M8="B",BH10,"")))</f>
        <v/>
      </c>
      <c r="AF10" s="1" t="str">
        <f t="shared" ref="AF10:AF73" si="16">IF(M9="","",IF(Y10="B",IF(M9="B",BH10,""),IF(M8="P",BH10,"")))</f>
        <v>B</v>
      </c>
      <c r="AG10" s="1" t="str">
        <f t="shared" ref="AG10:AG73" si="17">IF(M9="","",IF(Z10="C",IF(M9="B",BJ10,""),IF(M8="B",BJ10,"")))</f>
        <v>B</v>
      </c>
      <c r="AH10" s="1" t="str">
        <f t="shared" ref="AH10:AH73" si="18">IF(M9="","",IF(Z10="C",IF(M9="P",BJ10,""),IF(M8="P",BJ10,"")))</f>
        <v/>
      </c>
      <c r="AI10" s="1" t="str">
        <f t="shared" ref="AI10:AI73" si="19">IF(M9="","",IF(AND(AE10="L5",AH10="L5",AY10=""),"L0",AX10))</f>
        <v>B</v>
      </c>
      <c r="AJ10" s="1" t="str">
        <f t="shared" ref="AJ10:AJ73" si="20">IF(M9="","",IF(AND(AF10="L5",AH10="L5",AX10=""),"L0",AY10))</f>
        <v/>
      </c>
      <c r="AK10" s="1">
        <f>IF(D10="",0,IF(OR(D10="B",D10="XB"),1,INT(RIGHT(D10))))+IF(I10="",0,IF(OR(I10="B",I10="XB"),1,INT(RIGHT(I10))))+IF(P10="",0,IF(OR(P10="B",P10="XB"),1,INT(RIGHT(P10))))</f>
        <v>2</v>
      </c>
      <c r="AL10" s="1">
        <f>IF(E10="",0,IF(OR(E10="B",E10="XB"),1,INT(RIGHT(E10))))+IF(J10="",0,IF(OR(J10="B",J10="XB"),1,INT(RIGHT(J10))))+IF(Q10="",0,IF(OR(Q10="B",Q10="XB"),1,INT(RIGHT(Q10))))</f>
        <v>1</v>
      </c>
      <c r="AM10" s="1">
        <f t="shared" si="5"/>
        <v>-1</v>
      </c>
      <c r="AN10" s="1">
        <f t="shared" ref="AN10:AN73" si="21">IF(X10="",0,IFERROR(VLOOKUP(X5&amp;X6&amp;X7&amp;X8&amp;X9&amp;X10,BW:BX,2,FALSE),0))</f>
        <v>-1</v>
      </c>
      <c r="AO10" s="1" t="s">
        <v>35</v>
      </c>
      <c r="AP10" s="1" t="str">
        <f t="shared" ref="AP10:AP73" si="22">IF(OR(F6&amp;F7&amp;F8="WLW",F7&amp;F8="WW"),"Y","N")</f>
        <v>N</v>
      </c>
      <c r="AQ10" s="1" t="str">
        <f t="shared" ref="AQ10:AQ73" si="23">IF(OR(K6&amp;K7&amp;K8="WLW",K7&amp;K8="WW"),"Y","N")</f>
        <v>N</v>
      </c>
      <c r="AR10" s="1" t="str">
        <f t="shared" ref="AR10:AR73" si="24">IF(OR(R6&amp;R7&amp;R8="WLW",R7&amp;R8="WW"),"Y","N")</f>
        <v>N</v>
      </c>
      <c r="AS10" s="1">
        <f t="shared" ref="AS10:AS73" si="25">IF(M9="","",IF(AO10="S",1,AS9+1))</f>
        <v>1</v>
      </c>
      <c r="AT10" s="15" t="str">
        <f t="shared" ref="AT10:AT73" si="26"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73" si="27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73" si="28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73" si="29">IF(M9="","",IF(AND(S10&lt;0,AS10&gt;2,S10&gt;=(2-AS10)),"R","N"))</f>
        <v>N</v>
      </c>
      <c r="AX10" s="1" t="str">
        <f t="shared" ref="AX10:AX73" si="30">IF(M9="","",IF(AA10="B",IF(M9="P",BL10,""),IF(M9="B",BL10,"")))</f>
        <v>B</v>
      </c>
      <c r="AY10" s="1" t="str">
        <f t="shared" ref="AY10:AY73" si="31">IF(M9="","",IF(AA10="B",IF(M9="B",BL10,""),IF(M9="P",BL10,"")))</f>
        <v/>
      </c>
      <c r="AZ10" s="1" t="str">
        <f>IF('Hedging Dashboard'!AH10="P",IF(AZ9="",1,AZ9+1),"")</f>
        <v/>
      </c>
      <c r="BA10" s="1">
        <f>IF('Hedging Dashboard'!AH10="B",IF(BA9="",1,BA9+1),"")</f>
        <v>3</v>
      </c>
      <c r="BB10" s="1" t="str">
        <f t="shared" ref="BB10:BC25" si="32">IF(AZ5="",0,AZ5)&amp;IF(AZ6="",0,AZ6)&amp;IF(AZ7="",0,AZ7)&amp;IF(AZ8="",0,AZ8)&amp;IF(AZ9="",0,AZ9)</f>
        <v>10100</v>
      </c>
      <c r="BC10" s="1" t="str">
        <f t="shared" si="32"/>
        <v>01012</v>
      </c>
      <c r="BF10" s="1" t="str">
        <f>IF(COUNTBLANK(AZ5:AZ9)&gt;2,"B","P")</f>
        <v>B</v>
      </c>
      <c r="BG10" s="1" t="str">
        <f t="shared" ref="BG10:BG73" si="33">IF(AE9="",AF9,AE9)&amp;F9</f>
        <v/>
      </c>
      <c r="BH10" s="1" t="str">
        <f>IF(OR(AO10="S",AND(AT9="Y",AP10="N",BH9&lt;&gt;"B")),"B",IFERROR(VLOOKUP(BG10,BT:BU,2,FALSE),""))</f>
        <v>B</v>
      </c>
      <c r="BI10" s="1" t="str">
        <f t="shared" ref="BI10:BI73" si="34">IF(AG9="",AH9,AG9)&amp;K9</f>
        <v/>
      </c>
      <c r="BJ10" s="1" t="str">
        <f>IF(OR(AO10="S",AND(AU9="Y",AQ10="N",BJ9&lt;&gt;"B")),"B",IFERROR(VLOOKUP(BI10,BT:BU,2,FALSE),""))</f>
        <v>B</v>
      </c>
      <c r="BK10" s="1" t="str">
        <f t="shared" ref="BK10:BK73" si="35">IF(AI9="",AJ9,AI9)&amp;R9</f>
        <v/>
      </c>
      <c r="BL10" s="1" t="str">
        <f>IF(OR(AO10="S",AND(AV9="Y",AR10="N",BL9&lt;&gt;"B")),"B",IFERROR(VLOOKUP(BK10,BT:BU,2,FALSE),""))</f>
        <v>B</v>
      </c>
      <c r="BM10" s="1">
        <f>IF(BH10="","",IF(OR(BH10="B",BH10="XB"),1,RIGHT(BH10)))</f>
        <v>1</v>
      </c>
      <c r="BN10" s="1">
        <f>IF(BJ10="","",IF(OR(BJ10="B",BJ10="XB"),1,RIGHT(BJ10)))</f>
        <v>1</v>
      </c>
      <c r="BO10" s="1">
        <f>IF(BL10="","",IF(OR(BL10="B",BL10="XB"),1,RIGHT(BL10)))</f>
        <v>1</v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</row>
    <row r="11" spans="1:76" ht="15.75" thickBot="1">
      <c r="A11" s="1">
        <v>2</v>
      </c>
      <c r="B11" s="9" t="str">
        <f t="shared" si="11"/>
        <v>NB</v>
      </c>
      <c r="C11" s="93" t="str">
        <f t="shared" si="1"/>
        <v/>
      </c>
      <c r="D11" s="88" t="str">
        <f t="shared" ref="D11:E74" si="36">AE11</f>
        <v/>
      </c>
      <c r="E11" s="89" t="str">
        <f t="shared" si="36"/>
        <v>L4</v>
      </c>
      <c r="F11" s="8" t="str">
        <f t="shared" si="12"/>
        <v>L</v>
      </c>
      <c r="H11" s="96" t="str">
        <f t="shared" si="2"/>
        <v/>
      </c>
      <c r="I11" s="88" t="str">
        <f t="shared" ref="I11:J74" si="37">AG11</f>
        <v>F2</v>
      </c>
      <c r="J11" s="89" t="str">
        <f t="shared" si="37"/>
        <v/>
      </c>
      <c r="K11" s="8" t="str">
        <f t="shared" ref="K11:K74" si="38">IF(M11="","",IF(M11="P",IF(I11="","L","W"),IF(J11="","L","W")))</f>
        <v>W</v>
      </c>
      <c r="L11" s="85"/>
      <c r="M11" s="17" t="str">
        <f>IF('Hedging Dashboard'!AH11="","",'Hedging Dashboard'!AH11)</f>
        <v>P</v>
      </c>
      <c r="O11" s="9" t="str">
        <f t="shared" si="3"/>
        <v/>
      </c>
      <c r="P11" s="88" t="str">
        <f t="shared" ref="P11:Q74" si="39">AI11</f>
        <v>F2</v>
      </c>
      <c r="Q11" s="89" t="str">
        <f t="shared" si="39"/>
        <v/>
      </c>
      <c r="R11" s="4" t="str">
        <f t="shared" ref="R11:R74" si="40">IF(M11="","",IF(M11="P",IF(P11="","L","W"),IF(Q11="","L","W")))</f>
        <v>W</v>
      </c>
      <c r="S11" s="4">
        <f t="shared" ref="S11:S74" si="41">IF(M11="","",IF(X11="",IF(AO11="S",0,S10),IF(X11="W",IF(AO11="S",0,S10)+INT(REPLACE(B11,1,1,"")),IF(AO11="S",0,S10)-INT(REPLACE(B11,1,1,"")))))</f>
        <v>-1</v>
      </c>
      <c r="T11" s="112" t="str">
        <f t="shared" ref="T11:T74" si="42">IF(M10="","",IF(AO11="S","",IF(S11&gt;=0,S11,IF(AW11="R",S11,""))))</f>
        <v/>
      </c>
      <c r="U11" s="4">
        <f>IF(M11="","",IF(B11="NB",U10,IF(T11="",SUM($T$5:$T11)+S11,SUM($T$5:$T11))))</f>
        <v>-1</v>
      </c>
      <c r="V11" s="100" t="str">
        <f t="shared" si="0"/>
        <v/>
      </c>
      <c r="W11" s="74">
        <f t="shared" si="13"/>
        <v>0</v>
      </c>
      <c r="X11" s="76" t="str">
        <f t="shared" si="14"/>
        <v/>
      </c>
      <c r="Y11" s="9" t="str">
        <f t="shared" si="6"/>
        <v>B</v>
      </c>
      <c r="Z11" s="4" t="str">
        <f t="shared" si="7"/>
        <v>T</v>
      </c>
      <c r="AA11" s="4" t="str">
        <f t="shared" si="8"/>
        <v>C</v>
      </c>
      <c r="AB11" s="4" t="str">
        <f t="shared" si="4"/>
        <v>W</v>
      </c>
      <c r="AC11" s="4" t="str">
        <f t="shared" si="9"/>
        <v>L</v>
      </c>
      <c r="AD11" s="4" t="str">
        <f t="shared" si="10"/>
        <v>L</v>
      </c>
      <c r="AE11" s="1" t="str">
        <f t="shared" si="15"/>
        <v/>
      </c>
      <c r="AF11" s="1" t="str">
        <f t="shared" si="16"/>
        <v>L4</v>
      </c>
      <c r="AG11" s="1" t="str">
        <f t="shared" si="17"/>
        <v>F2</v>
      </c>
      <c r="AH11" s="1" t="str">
        <f t="shared" si="18"/>
        <v/>
      </c>
      <c r="AI11" s="1" t="str">
        <f t="shared" si="19"/>
        <v>F2</v>
      </c>
      <c r="AJ11" s="1" t="str">
        <f t="shared" si="20"/>
        <v/>
      </c>
      <c r="AK11" s="1">
        <f t="shared" ref="AK11:AL74" si="43">IF(D11="",0,IF(OR(D11="B",D11="XB"),1,INT(RIGHT(D11))))+IF(I11="",0,IF(OR(I11="B",I11="XB"),1,INT(RIGHT(I11))))+IF(P11="",0,IF(OR(P11="B",P11="XB"),1,INT(RIGHT(P11))))</f>
        <v>4</v>
      </c>
      <c r="AL11" s="1">
        <f t="shared" si="43"/>
        <v>4</v>
      </c>
      <c r="AM11" s="1">
        <f t="shared" si="5"/>
        <v>-1</v>
      </c>
      <c r="AN11" s="1">
        <f t="shared" si="21"/>
        <v>0</v>
      </c>
      <c r="AO11" s="1" t="str">
        <f>IF(M10="","",IF(AW10="R","S",IF(AO10="S","C",IF(S10&gt;=0,"S","C"))))</f>
        <v>C</v>
      </c>
      <c r="AP11" s="1" t="str">
        <f t="shared" si="22"/>
        <v>N</v>
      </c>
      <c r="AQ11" s="1" t="str">
        <f t="shared" si="23"/>
        <v>N</v>
      </c>
      <c r="AR11" s="1" t="str">
        <f t="shared" si="24"/>
        <v>N</v>
      </c>
      <c r="AS11" s="1">
        <f t="shared" si="25"/>
        <v>2</v>
      </c>
      <c r="AT11" s="15" t="str">
        <f t="shared" si="26"/>
        <v>N</v>
      </c>
      <c r="AU11" s="1" t="str">
        <f t="shared" si="27"/>
        <v>N</v>
      </c>
      <c r="AV11" s="1" t="str">
        <f t="shared" si="28"/>
        <v>N</v>
      </c>
      <c r="AW11" s="1" t="str">
        <f t="shared" si="29"/>
        <v>N</v>
      </c>
      <c r="AX11" s="1" t="str">
        <f t="shared" si="30"/>
        <v>F2</v>
      </c>
      <c r="AY11" s="1" t="str">
        <f t="shared" si="31"/>
        <v/>
      </c>
      <c r="AZ11" s="1">
        <f>IF('Hedging Dashboard'!AH11="P",IF(AZ10="",1,AZ10+1),"")</f>
        <v>1</v>
      </c>
      <c r="BA11" s="1" t="str">
        <f>IF('Hedging Dashboard'!AH11="B",IF(BA10="",1,BA10+1),"")</f>
        <v/>
      </c>
      <c r="BB11" s="1" t="str">
        <f t="shared" si="32"/>
        <v>01000</v>
      </c>
      <c r="BC11" s="1" t="str">
        <f t="shared" si="32"/>
        <v>10123</v>
      </c>
      <c r="BD11" s="1" t="str">
        <f t="shared" ref="BD11:BE45" si="44">IF(AZ5="",0,AZ5)&amp;IF(AZ6="",0,AZ6)&amp;IF(AZ7="",0,AZ7)&amp;IF(AZ8="",0,AZ8)&amp;IF(AZ9="",0,AZ9)&amp;IF(AZ10="",0,AZ10)</f>
        <v>101000</v>
      </c>
      <c r="BE11" s="1" t="str">
        <f t="shared" si="44"/>
        <v>010123</v>
      </c>
      <c r="BF11" s="1" t="str">
        <f t="shared" ref="BF11:BF45" si="45">IF(COUNTBLANK(AZ6:AZ10)&gt;2,"B","P")</f>
        <v>B</v>
      </c>
      <c r="BG11" s="1" t="str">
        <f t="shared" si="33"/>
        <v>BW</v>
      </c>
      <c r="BH11" s="1" t="str">
        <f t="shared" ref="BH11:BH74" si="46">IF(OR(AO11="S",AND(AT10="Y",AP11="N",BH10&lt;&gt;"B")),"B",IFERROR(VLOOKUP(BG11,BT:BU,2,FALSE),""))</f>
        <v>L4</v>
      </c>
      <c r="BI11" s="1" t="str">
        <f t="shared" si="34"/>
        <v>BL</v>
      </c>
      <c r="BJ11" s="1" t="str">
        <f t="shared" ref="BJ11:BJ74" si="47">IF(OR(AO11="S",AND(AU10="Y",AQ11="N",BJ10&lt;&gt;"B")),"B",IFERROR(VLOOKUP(BI11,BT:BU,2,FALSE),""))</f>
        <v>F2</v>
      </c>
      <c r="BK11" s="1" t="str">
        <f t="shared" si="35"/>
        <v>BL</v>
      </c>
      <c r="BL11" s="1" t="str">
        <f t="shared" ref="BL11:BL74" si="48">IF(OR(AO11="S",AND(AV10="Y",AR11="N",BL10&lt;&gt;"B")),"B",IFERROR(VLOOKUP(BK11,BT:BU,2,FALSE),""))</f>
        <v>F2</v>
      </c>
      <c r="BM11" s="1" t="str">
        <f t="shared" ref="BM11:BM74" si="49">IF(BH11="","",IF(OR(BH11="B",BH11="XB"),1,RIGHT(BH11)))</f>
        <v>4</v>
      </c>
      <c r="BN11" s="1" t="str">
        <f t="shared" ref="BN11:BN74" si="50">IF(BJ11="","",IF(OR(BJ11="B",BJ11="XB"),1,RIGHT(BJ11)))</f>
        <v>2</v>
      </c>
      <c r="BO11" s="1" t="str">
        <f t="shared" ref="BO11:BO74" si="51">IF(BL11="","",IF(OR(BL11="B",BL11="XB"),1,RIGHT(BL11)))</f>
        <v>2</v>
      </c>
      <c r="BP11" s="1">
        <f>IFERROR(VLOOKUP(BI10,BT:BU,2,FALSE),"")</f>
        <v>0</v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</row>
    <row r="12" spans="1:76" ht="15.75" thickBot="1">
      <c r="A12" s="1">
        <v>3</v>
      </c>
      <c r="B12" s="9" t="str">
        <f t="shared" si="11"/>
        <v>P2</v>
      </c>
      <c r="C12" s="93" t="str">
        <f t="shared" si="1"/>
        <v/>
      </c>
      <c r="D12" s="88" t="str">
        <f t="shared" si="36"/>
        <v>F2</v>
      </c>
      <c r="E12" s="89" t="str">
        <f t="shared" si="36"/>
        <v/>
      </c>
      <c r="F12" s="8" t="str">
        <f t="shared" si="12"/>
        <v>L</v>
      </c>
      <c r="H12" s="96" t="str">
        <f t="shared" si="2"/>
        <v/>
      </c>
      <c r="I12" s="88" t="str">
        <f t="shared" si="37"/>
        <v>B</v>
      </c>
      <c r="J12" s="89" t="str">
        <f t="shared" si="37"/>
        <v/>
      </c>
      <c r="K12" s="8" t="str">
        <f t="shared" si="38"/>
        <v>L</v>
      </c>
      <c r="L12" s="85"/>
      <c r="M12" s="17" t="str">
        <f>IF('Hedging Dashboard'!AH12="","",'Hedging Dashboard'!AH12)</f>
        <v>B</v>
      </c>
      <c r="O12" s="9" t="str">
        <f t="shared" si="3"/>
        <v/>
      </c>
      <c r="P12" s="88" t="str">
        <f t="shared" si="39"/>
        <v/>
      </c>
      <c r="Q12" s="89" t="str">
        <f t="shared" si="39"/>
        <v>B</v>
      </c>
      <c r="R12" s="4" t="str">
        <f t="shared" si="40"/>
        <v>W</v>
      </c>
      <c r="S12" s="4">
        <f t="shared" si="41"/>
        <v>-3</v>
      </c>
      <c r="T12" s="112" t="str">
        <f t="shared" si="42"/>
        <v/>
      </c>
      <c r="U12" s="4">
        <f>IF(M12="","",IF(B12="NB",U11,IF(T12="",SUM($T$5:$T12)+S12,SUM($T$5:$T12))))</f>
        <v>-3</v>
      </c>
      <c r="V12" s="100" t="str">
        <f t="shared" si="0"/>
        <v/>
      </c>
      <c r="W12" s="74">
        <f t="shared" si="13"/>
        <v>-2</v>
      </c>
      <c r="X12" s="76" t="str">
        <f t="shared" si="14"/>
        <v>L</v>
      </c>
      <c r="Y12" s="9" t="str">
        <f t="shared" si="6"/>
        <v>B</v>
      </c>
      <c r="Z12" s="4" t="str">
        <f t="shared" si="7"/>
        <v>T</v>
      </c>
      <c r="AA12" s="4" t="str">
        <f t="shared" si="8"/>
        <v>C</v>
      </c>
      <c r="AB12" s="4" t="str">
        <f t="shared" si="4"/>
        <v>WL</v>
      </c>
      <c r="AC12" s="4" t="str">
        <f t="shared" si="9"/>
        <v>LW</v>
      </c>
      <c r="AD12" s="4" t="str">
        <f t="shared" si="10"/>
        <v>LW</v>
      </c>
      <c r="AE12" s="1" t="str">
        <f t="shared" si="15"/>
        <v>F2</v>
      </c>
      <c r="AF12" s="1" t="str">
        <f t="shared" si="16"/>
        <v/>
      </c>
      <c r="AG12" s="1" t="str">
        <f t="shared" si="17"/>
        <v>B</v>
      </c>
      <c r="AH12" s="1" t="str">
        <f t="shared" si="18"/>
        <v/>
      </c>
      <c r="AI12" s="1" t="str">
        <f t="shared" si="19"/>
        <v/>
      </c>
      <c r="AJ12" s="1" t="str">
        <f t="shared" si="20"/>
        <v>B</v>
      </c>
      <c r="AK12" s="1">
        <f t="shared" si="43"/>
        <v>3</v>
      </c>
      <c r="AL12" s="1">
        <f t="shared" si="43"/>
        <v>1</v>
      </c>
      <c r="AM12" s="1">
        <f t="shared" si="5"/>
        <v>-4</v>
      </c>
      <c r="AN12" s="1">
        <f t="shared" si="21"/>
        <v>-3</v>
      </c>
      <c r="AO12" s="1" t="str">
        <f t="shared" ref="AO12:AO75" si="52">IF(M11="","",IF(AW11="R","S",IF(AO11="S","C",IF(S11&gt;=0,"S","C"))))</f>
        <v>C</v>
      </c>
      <c r="AP12" s="1" t="str">
        <f t="shared" si="22"/>
        <v>N</v>
      </c>
      <c r="AQ12" s="1" t="str">
        <f t="shared" si="23"/>
        <v>N</v>
      </c>
      <c r="AR12" s="1" t="str">
        <f t="shared" si="24"/>
        <v>N</v>
      </c>
      <c r="AS12" s="1">
        <f t="shared" si="25"/>
        <v>3</v>
      </c>
      <c r="AT12" s="15" t="str">
        <f t="shared" si="26"/>
        <v>N</v>
      </c>
      <c r="AU12" s="1" t="str">
        <f t="shared" si="27"/>
        <v>N</v>
      </c>
      <c r="AV12" s="1" t="str">
        <f t="shared" si="28"/>
        <v>Y</v>
      </c>
      <c r="AW12" s="1" t="str">
        <f t="shared" si="29"/>
        <v>N</v>
      </c>
      <c r="AX12" s="1" t="str">
        <f t="shared" si="30"/>
        <v/>
      </c>
      <c r="AY12" s="1" t="str">
        <f t="shared" si="31"/>
        <v>B</v>
      </c>
      <c r="AZ12" s="1" t="str">
        <f>IF('Hedging Dashboard'!AH12="P",IF(AZ11="",1,AZ11+1),"")</f>
        <v/>
      </c>
      <c r="BA12" s="1">
        <f>IF('Hedging Dashboard'!AH12="B",IF(BA11="",1,BA11+1),"")</f>
        <v>1</v>
      </c>
      <c r="BB12" s="1" t="str">
        <f t="shared" si="32"/>
        <v>10001</v>
      </c>
      <c r="BC12" s="1" t="str">
        <f t="shared" si="32"/>
        <v>01230</v>
      </c>
      <c r="BD12" s="1" t="str">
        <f t="shared" si="44"/>
        <v>010001</v>
      </c>
      <c r="BE12" s="1" t="str">
        <f t="shared" si="44"/>
        <v>101230</v>
      </c>
      <c r="BF12" s="1" t="str">
        <f t="shared" si="45"/>
        <v>B</v>
      </c>
      <c r="BG12" s="1" t="str">
        <f t="shared" si="33"/>
        <v>L4L</v>
      </c>
      <c r="BH12" s="1" t="str">
        <f t="shared" si="46"/>
        <v>F2</v>
      </c>
      <c r="BI12" s="1" t="str">
        <f t="shared" si="34"/>
        <v>F2W</v>
      </c>
      <c r="BJ12" s="1" t="str">
        <f t="shared" si="47"/>
        <v>B</v>
      </c>
      <c r="BK12" s="1" t="str">
        <f t="shared" si="35"/>
        <v>F2W</v>
      </c>
      <c r="BL12" s="1" t="str">
        <f t="shared" si="48"/>
        <v>B</v>
      </c>
      <c r="BM12" s="1" t="str">
        <f t="shared" si="49"/>
        <v>2</v>
      </c>
      <c r="BN12" s="1">
        <f t="shared" si="50"/>
        <v>1</v>
      </c>
      <c r="BO12" s="1">
        <f t="shared" si="51"/>
        <v>1</v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3</v>
      </c>
    </row>
    <row r="13" spans="1:76" ht="15.75" thickBot="1">
      <c r="A13" s="1">
        <v>4</v>
      </c>
      <c r="B13" s="9" t="str">
        <f t="shared" si="11"/>
        <v>B1</v>
      </c>
      <c r="C13" s="93" t="str">
        <f t="shared" si="1"/>
        <v>T</v>
      </c>
      <c r="D13" s="88" t="str">
        <f t="shared" si="36"/>
        <v/>
      </c>
      <c r="E13" s="89" t="str">
        <f t="shared" si="36"/>
        <v>F3</v>
      </c>
      <c r="F13" s="8" t="str">
        <f t="shared" si="12"/>
        <v>L</v>
      </c>
      <c r="H13" s="96" t="str">
        <f t="shared" si="2"/>
        <v/>
      </c>
      <c r="I13" s="88" t="str">
        <f t="shared" si="37"/>
        <v/>
      </c>
      <c r="J13" s="89" t="str">
        <f t="shared" si="37"/>
        <v>F2</v>
      </c>
      <c r="K13" s="8" t="str">
        <f t="shared" si="38"/>
        <v>L</v>
      </c>
      <c r="L13" s="85"/>
      <c r="M13" s="17" t="str">
        <f>IF('Hedging Dashboard'!AH13="","",'Hedging Dashboard'!AH13)</f>
        <v>P</v>
      </c>
      <c r="O13" s="9" t="str">
        <f t="shared" si="3"/>
        <v/>
      </c>
      <c r="P13" s="88" t="str">
        <f t="shared" si="39"/>
        <v>L4</v>
      </c>
      <c r="Q13" s="89" t="str">
        <f t="shared" si="39"/>
        <v/>
      </c>
      <c r="R13" s="4" t="str">
        <f t="shared" si="40"/>
        <v>W</v>
      </c>
      <c r="S13" s="4">
        <f t="shared" si="41"/>
        <v>-4</v>
      </c>
      <c r="T13" s="112" t="str">
        <f t="shared" si="42"/>
        <v/>
      </c>
      <c r="U13" s="4">
        <f>IF(M13="","",IF(B13="NB",U12,IF(T13="",SUM($T$5:$T13)+S13,SUM($T$5:$T13))))</f>
        <v>-4</v>
      </c>
      <c r="V13" s="100" t="str">
        <f t="shared" si="0"/>
        <v/>
      </c>
      <c r="W13" s="74">
        <f t="shared" si="13"/>
        <v>-1</v>
      </c>
      <c r="X13" s="76" t="str">
        <f t="shared" si="14"/>
        <v>L</v>
      </c>
      <c r="Y13" s="9" t="str">
        <f t="shared" si="6"/>
        <v>T</v>
      </c>
      <c r="Z13" s="4" t="str">
        <f t="shared" si="7"/>
        <v>T</v>
      </c>
      <c r="AA13" s="4" t="str">
        <f t="shared" si="8"/>
        <v>C</v>
      </c>
      <c r="AB13" s="4" t="str">
        <f t="shared" si="4"/>
        <v>LL</v>
      </c>
      <c r="AC13" s="4" t="str">
        <f t="shared" si="9"/>
        <v>WL</v>
      </c>
      <c r="AD13" s="4" t="str">
        <f t="shared" si="10"/>
        <v>WW</v>
      </c>
      <c r="AE13" s="1" t="str">
        <f t="shared" si="15"/>
        <v/>
      </c>
      <c r="AF13" s="1" t="str">
        <f t="shared" si="16"/>
        <v>F3</v>
      </c>
      <c r="AG13" s="1" t="str">
        <f t="shared" si="17"/>
        <v/>
      </c>
      <c r="AH13" s="1" t="str">
        <f t="shared" si="18"/>
        <v>F2</v>
      </c>
      <c r="AI13" s="1" t="str">
        <f t="shared" si="19"/>
        <v>L4</v>
      </c>
      <c r="AJ13" s="1" t="str">
        <f t="shared" si="20"/>
        <v/>
      </c>
      <c r="AK13" s="1">
        <f t="shared" si="43"/>
        <v>4</v>
      </c>
      <c r="AL13" s="1">
        <f t="shared" si="43"/>
        <v>5</v>
      </c>
      <c r="AM13" s="1">
        <f t="shared" si="5"/>
        <v>-10</v>
      </c>
      <c r="AN13" s="1">
        <f t="shared" si="21"/>
        <v>-6</v>
      </c>
      <c r="AO13" s="1" t="str">
        <f t="shared" si="52"/>
        <v>C</v>
      </c>
      <c r="AP13" s="1" t="str">
        <f t="shared" si="22"/>
        <v>N</v>
      </c>
      <c r="AQ13" s="1" t="str">
        <f t="shared" si="23"/>
        <v>N</v>
      </c>
      <c r="AR13" s="1" t="str">
        <f t="shared" si="24"/>
        <v>N</v>
      </c>
      <c r="AS13" s="1">
        <f t="shared" si="25"/>
        <v>4</v>
      </c>
      <c r="AT13" s="15" t="str">
        <f t="shared" si="26"/>
        <v>N</v>
      </c>
      <c r="AU13" s="1" t="str">
        <f t="shared" si="27"/>
        <v>N</v>
      </c>
      <c r="AV13" s="1" t="str">
        <f t="shared" si="28"/>
        <v>N</v>
      </c>
      <c r="AW13" s="1" t="str">
        <f t="shared" si="29"/>
        <v>N</v>
      </c>
      <c r="AX13" s="1" t="str">
        <f t="shared" si="30"/>
        <v>L4</v>
      </c>
      <c r="AY13" s="1" t="str">
        <f t="shared" si="31"/>
        <v/>
      </c>
      <c r="AZ13" s="1">
        <f>IF('Hedging Dashboard'!AH13="P",IF(AZ12="",1,AZ12+1),"")</f>
        <v>1</v>
      </c>
      <c r="BA13" s="1" t="str">
        <f>IF('Hedging Dashboard'!AH13="B",IF(BA12="",1,BA12+1),"")</f>
        <v/>
      </c>
      <c r="BB13" s="1" t="str">
        <f t="shared" si="32"/>
        <v>00010</v>
      </c>
      <c r="BC13" s="1" t="str">
        <f t="shared" si="32"/>
        <v>12301</v>
      </c>
      <c r="BD13" s="1" t="str">
        <f t="shared" si="44"/>
        <v>100010</v>
      </c>
      <c r="BE13" s="1" t="str">
        <f t="shared" si="44"/>
        <v>012301</v>
      </c>
      <c r="BF13" s="1" t="str">
        <f t="shared" si="45"/>
        <v>B</v>
      </c>
      <c r="BG13" s="1" t="str">
        <f t="shared" si="33"/>
        <v>F2L</v>
      </c>
      <c r="BH13" s="1" t="str">
        <f t="shared" si="46"/>
        <v>F3</v>
      </c>
      <c r="BI13" s="1" t="str">
        <f t="shared" si="34"/>
        <v>BL</v>
      </c>
      <c r="BJ13" s="1" t="str">
        <f t="shared" si="47"/>
        <v>F2</v>
      </c>
      <c r="BK13" s="1" t="str">
        <f t="shared" si="35"/>
        <v>BW</v>
      </c>
      <c r="BL13" s="1" t="str">
        <f t="shared" si="48"/>
        <v>L4</v>
      </c>
      <c r="BM13" s="1" t="str">
        <f t="shared" si="49"/>
        <v>3</v>
      </c>
      <c r="BN13" s="1" t="str">
        <f t="shared" si="50"/>
        <v>2</v>
      </c>
      <c r="BO13" s="1" t="str">
        <f t="shared" si="51"/>
        <v>4</v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-3</v>
      </c>
    </row>
    <row r="14" spans="1:76" ht="15.75" thickBot="1">
      <c r="A14" s="1">
        <v>5</v>
      </c>
      <c r="B14" s="77" t="str">
        <f t="shared" si="11"/>
        <v>B4</v>
      </c>
      <c r="C14" s="94" t="str">
        <f t="shared" si="1"/>
        <v/>
      </c>
      <c r="D14" s="90" t="str">
        <f t="shared" si="36"/>
        <v>XF2</v>
      </c>
      <c r="E14" s="91" t="str">
        <f t="shared" si="36"/>
        <v/>
      </c>
      <c r="F14" s="10" t="str">
        <f t="shared" si="12"/>
        <v>W</v>
      </c>
      <c r="G14" s="1" t="str">
        <f>AF14</f>
        <v/>
      </c>
      <c r="H14" s="97" t="str">
        <f t="shared" si="2"/>
        <v>C</v>
      </c>
      <c r="I14" s="90" t="str">
        <f t="shared" si="37"/>
        <v/>
      </c>
      <c r="J14" s="91" t="str">
        <f t="shared" si="37"/>
        <v>F3</v>
      </c>
      <c r="K14" s="10" t="str">
        <f t="shared" si="38"/>
        <v>L</v>
      </c>
      <c r="L14" s="85"/>
      <c r="M14" s="18" t="str">
        <f>IF('Hedging Dashboard'!AH14="","",'Hedging Dashboard'!AH14)</f>
        <v>P</v>
      </c>
      <c r="O14" s="77" t="str">
        <f t="shared" si="3"/>
        <v/>
      </c>
      <c r="P14" s="90" t="str">
        <f t="shared" si="39"/>
        <v/>
      </c>
      <c r="Q14" s="91" t="str">
        <f t="shared" si="39"/>
        <v>L3</v>
      </c>
      <c r="R14" s="5" t="str">
        <f t="shared" si="40"/>
        <v>L</v>
      </c>
      <c r="S14" s="5">
        <f t="shared" si="41"/>
        <v>-8</v>
      </c>
      <c r="T14" s="113" t="str">
        <f t="shared" si="42"/>
        <v/>
      </c>
      <c r="U14" s="5">
        <f>IF(M14="","",IF(B14="NB",U13,IF(T14="",SUM($T$5:$T14)+S14,SUM($T$5:$T14))))</f>
        <v>-8</v>
      </c>
      <c r="V14" s="101" t="str">
        <f t="shared" si="0"/>
        <v/>
      </c>
      <c r="W14" s="74">
        <f t="shared" si="13"/>
        <v>-4</v>
      </c>
      <c r="X14" s="76" t="str">
        <f t="shared" si="14"/>
        <v>L</v>
      </c>
      <c r="Y14" s="9" t="str">
        <f t="shared" si="6"/>
        <v>T</v>
      </c>
      <c r="Z14" s="4" t="str">
        <f t="shared" si="7"/>
        <v>C</v>
      </c>
      <c r="AA14" s="4" t="str">
        <f t="shared" si="8"/>
        <v>C</v>
      </c>
      <c r="AB14" s="4" t="str">
        <f t="shared" si="4"/>
        <v>LL</v>
      </c>
      <c r="AC14" s="4" t="str">
        <f t="shared" si="9"/>
        <v>LL</v>
      </c>
      <c r="AD14" s="4" t="str">
        <f t="shared" si="10"/>
        <v>WW</v>
      </c>
      <c r="AE14" s="1" t="str">
        <f t="shared" si="15"/>
        <v>XF2</v>
      </c>
      <c r="AF14" s="1" t="str">
        <f t="shared" si="16"/>
        <v/>
      </c>
      <c r="AG14" s="1" t="str">
        <f t="shared" si="17"/>
        <v/>
      </c>
      <c r="AH14" s="1" t="str">
        <f t="shared" si="18"/>
        <v>F3</v>
      </c>
      <c r="AI14" s="1" t="str">
        <f t="shared" si="19"/>
        <v/>
      </c>
      <c r="AJ14" s="1" t="str">
        <f t="shared" si="20"/>
        <v>L3</v>
      </c>
      <c r="AK14" s="1">
        <f t="shared" si="43"/>
        <v>2</v>
      </c>
      <c r="AL14" s="1">
        <f t="shared" si="43"/>
        <v>6</v>
      </c>
      <c r="AM14" s="1">
        <f t="shared" si="5"/>
        <v>-10</v>
      </c>
      <c r="AN14" s="1">
        <f t="shared" si="21"/>
        <v>-6</v>
      </c>
      <c r="AO14" s="1" t="str">
        <f t="shared" si="52"/>
        <v>C</v>
      </c>
      <c r="AP14" s="1" t="str">
        <f t="shared" si="22"/>
        <v>N</v>
      </c>
      <c r="AQ14" s="1" t="str">
        <f t="shared" si="23"/>
        <v>N</v>
      </c>
      <c r="AR14" s="1" t="str">
        <f t="shared" si="24"/>
        <v>Y</v>
      </c>
      <c r="AS14" s="1">
        <f t="shared" si="25"/>
        <v>5</v>
      </c>
      <c r="AT14" s="15" t="str">
        <f t="shared" si="26"/>
        <v>N</v>
      </c>
      <c r="AU14" s="1" t="str">
        <f t="shared" si="27"/>
        <v>N</v>
      </c>
      <c r="AV14" s="1" t="str">
        <f t="shared" si="28"/>
        <v>N</v>
      </c>
      <c r="AW14" s="1" t="str">
        <f t="shared" si="29"/>
        <v>N</v>
      </c>
      <c r="AX14" s="1" t="str">
        <f t="shared" si="30"/>
        <v/>
      </c>
      <c r="AY14" s="1" t="str">
        <f t="shared" si="31"/>
        <v>L3</v>
      </c>
      <c r="AZ14" s="1">
        <f>IF('Hedging Dashboard'!AH14="P",IF(AZ13="",1,AZ13+1),"")</f>
        <v>2</v>
      </c>
      <c r="BA14" s="1" t="str">
        <f>IF('Hedging Dashboard'!AH14="B",IF(BA13="",1,BA13+1),"")</f>
        <v/>
      </c>
      <c r="BB14" s="1" t="str">
        <f t="shared" si="32"/>
        <v>00101</v>
      </c>
      <c r="BC14" s="1" t="str">
        <f t="shared" si="32"/>
        <v>23010</v>
      </c>
      <c r="BD14" s="1" t="str">
        <f t="shared" si="44"/>
        <v>000101</v>
      </c>
      <c r="BE14" s="1" t="str">
        <f t="shared" si="44"/>
        <v>123010</v>
      </c>
      <c r="BF14" s="1" t="str">
        <f t="shared" si="45"/>
        <v>B</v>
      </c>
      <c r="BG14" s="1" t="str">
        <f t="shared" si="33"/>
        <v>F3L</v>
      </c>
      <c r="BH14" s="1" t="str">
        <f t="shared" si="46"/>
        <v>XF2</v>
      </c>
      <c r="BI14" s="1" t="str">
        <f t="shared" si="34"/>
        <v>F2L</v>
      </c>
      <c r="BJ14" s="1" t="str">
        <f t="shared" si="47"/>
        <v>F3</v>
      </c>
      <c r="BK14" s="1" t="str">
        <f t="shared" si="35"/>
        <v>L4W</v>
      </c>
      <c r="BL14" s="1" t="str">
        <f t="shared" si="48"/>
        <v>L3</v>
      </c>
      <c r="BM14" s="1" t="str">
        <f t="shared" si="49"/>
        <v>2</v>
      </c>
      <c r="BN14" s="1" t="str">
        <f t="shared" si="50"/>
        <v>3</v>
      </c>
      <c r="BO14" s="1" t="str">
        <f t="shared" si="51"/>
        <v>3</v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</row>
    <row r="15" spans="1:76" ht="15.75" thickBot="1">
      <c r="A15" s="1">
        <v>6</v>
      </c>
      <c r="B15" s="12" t="str">
        <f t="shared" si="11"/>
        <v>B7</v>
      </c>
      <c r="C15" s="92" t="str">
        <f t="shared" si="1"/>
        <v/>
      </c>
      <c r="D15" s="13" t="str">
        <f t="shared" si="36"/>
        <v/>
      </c>
      <c r="E15" s="45" t="str">
        <f t="shared" si="36"/>
        <v>F3</v>
      </c>
      <c r="F15" s="14" t="str">
        <f t="shared" si="12"/>
        <v>W</v>
      </c>
      <c r="H15" s="95" t="str">
        <f t="shared" si="2"/>
        <v/>
      </c>
      <c r="I15" s="13" t="str">
        <f t="shared" si="37"/>
        <v/>
      </c>
      <c r="J15" s="45" t="str">
        <f t="shared" si="37"/>
        <v>XF2</v>
      </c>
      <c r="K15" s="14" t="str">
        <f t="shared" si="38"/>
        <v>W</v>
      </c>
      <c r="L15" s="54"/>
      <c r="M15" s="16" t="str">
        <f>IF('Hedging Dashboard'!AH15="","",'Hedging Dashboard'!AH15)</f>
        <v>B</v>
      </c>
      <c r="O15" s="12" t="str">
        <f t="shared" si="3"/>
        <v/>
      </c>
      <c r="P15" s="13" t="str">
        <f t="shared" si="39"/>
        <v/>
      </c>
      <c r="Q15" s="45" t="str">
        <f t="shared" si="39"/>
        <v>F2</v>
      </c>
      <c r="R15" s="87" t="str">
        <f t="shared" si="40"/>
        <v>W</v>
      </c>
      <c r="S15" s="87">
        <f t="shared" si="41"/>
        <v>-1</v>
      </c>
      <c r="T15" s="98">
        <f t="shared" si="42"/>
        <v>-1</v>
      </c>
      <c r="U15" s="87">
        <f>IF(M15="","",IF(B15="NB",U14,IF(T15="",SUM($T$5:$T15)+S15,SUM($T$5:$T15))))</f>
        <v>-1</v>
      </c>
      <c r="V15" s="99" t="str">
        <f t="shared" si="0"/>
        <v>Rabbit</v>
      </c>
      <c r="W15" s="74">
        <f t="shared" si="13"/>
        <v>7</v>
      </c>
      <c r="X15" s="76" t="str">
        <f t="shared" si="14"/>
        <v>W</v>
      </c>
      <c r="Y15" s="9" t="str">
        <f t="shared" si="6"/>
        <v>T</v>
      </c>
      <c r="Z15" s="4" t="str">
        <f t="shared" si="7"/>
        <v>C</v>
      </c>
      <c r="AA15" s="4" t="str">
        <f t="shared" si="8"/>
        <v>C</v>
      </c>
      <c r="AB15" s="4" t="str">
        <f t="shared" si="4"/>
        <v>LW</v>
      </c>
      <c r="AC15" s="4" t="str">
        <f t="shared" si="9"/>
        <v>LL</v>
      </c>
      <c r="AD15" s="4" t="str">
        <f t="shared" si="10"/>
        <v>WL</v>
      </c>
      <c r="AE15" s="1" t="str">
        <f t="shared" si="15"/>
        <v/>
      </c>
      <c r="AF15" s="1" t="str">
        <f t="shared" si="16"/>
        <v>F3</v>
      </c>
      <c r="AG15" s="1" t="str">
        <f t="shared" si="17"/>
        <v/>
      </c>
      <c r="AH15" s="1" t="str">
        <f t="shared" si="18"/>
        <v>XF2</v>
      </c>
      <c r="AI15" s="1" t="str">
        <f t="shared" si="19"/>
        <v/>
      </c>
      <c r="AJ15" s="1" t="str">
        <f t="shared" si="20"/>
        <v>F2</v>
      </c>
      <c r="AK15" s="1">
        <f t="shared" si="43"/>
        <v>0</v>
      </c>
      <c r="AL15" s="1">
        <f t="shared" si="43"/>
        <v>7</v>
      </c>
      <c r="AM15" s="1">
        <f t="shared" si="5"/>
        <v>-9</v>
      </c>
      <c r="AN15" s="1">
        <f t="shared" si="21"/>
        <v>1</v>
      </c>
      <c r="AO15" s="1" t="str">
        <f t="shared" si="52"/>
        <v>C</v>
      </c>
      <c r="AP15" s="1" t="str">
        <f t="shared" si="22"/>
        <v>N</v>
      </c>
      <c r="AQ15" s="1" t="str">
        <f t="shared" si="23"/>
        <v>N</v>
      </c>
      <c r="AR15" s="1" t="str">
        <f t="shared" si="24"/>
        <v>Y</v>
      </c>
      <c r="AS15" s="1">
        <f t="shared" si="25"/>
        <v>6</v>
      </c>
      <c r="AT15" s="15" t="str">
        <f t="shared" si="26"/>
        <v>Y</v>
      </c>
      <c r="AU15" s="1" t="str">
        <f t="shared" si="27"/>
        <v>N</v>
      </c>
      <c r="AV15" s="1" t="str">
        <f t="shared" si="28"/>
        <v>Y</v>
      </c>
      <c r="AW15" s="1" t="str">
        <f t="shared" si="29"/>
        <v>R</v>
      </c>
      <c r="AX15" s="1" t="str">
        <f t="shared" si="30"/>
        <v/>
      </c>
      <c r="AY15" s="1" t="str">
        <f t="shared" si="31"/>
        <v>F2</v>
      </c>
      <c r="AZ15" s="1" t="str">
        <f>IF('Hedging Dashboard'!AH15="P",IF(AZ14="",1,AZ14+1),"")</f>
        <v/>
      </c>
      <c r="BA15" s="1">
        <f>IF('Hedging Dashboard'!AH15="B",IF(BA14="",1,BA14+1),"")</f>
        <v>1</v>
      </c>
      <c r="BB15" s="1" t="str">
        <f t="shared" si="32"/>
        <v>01012</v>
      </c>
      <c r="BC15" s="1" t="str">
        <f t="shared" si="32"/>
        <v>30100</v>
      </c>
      <c r="BD15" s="1" t="str">
        <f t="shared" si="44"/>
        <v>001012</v>
      </c>
      <c r="BE15" s="1" t="str">
        <f t="shared" si="44"/>
        <v>230100</v>
      </c>
      <c r="BF15" s="1" t="str">
        <f t="shared" si="45"/>
        <v>P</v>
      </c>
      <c r="BG15" s="1" t="str">
        <f t="shared" si="33"/>
        <v>XF2W</v>
      </c>
      <c r="BH15" s="1" t="str">
        <f t="shared" si="46"/>
        <v>F3</v>
      </c>
      <c r="BI15" s="1" t="str">
        <f t="shared" si="34"/>
        <v>F3L</v>
      </c>
      <c r="BJ15" s="1" t="str">
        <f t="shared" si="47"/>
        <v>XF2</v>
      </c>
      <c r="BK15" s="1" t="str">
        <f t="shared" si="35"/>
        <v>L3L</v>
      </c>
      <c r="BL15" s="1" t="str">
        <f t="shared" si="48"/>
        <v>F2</v>
      </c>
      <c r="BM15" s="1" t="str">
        <f t="shared" si="49"/>
        <v>3</v>
      </c>
      <c r="BN15" s="1" t="str">
        <f t="shared" si="50"/>
        <v>2</v>
      </c>
      <c r="BO15" s="1" t="str">
        <f t="shared" si="51"/>
        <v>2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</row>
    <row r="16" spans="1:76" ht="15.75" thickBot="1">
      <c r="A16" s="1">
        <v>7</v>
      </c>
      <c r="B16" s="9" t="str">
        <f t="shared" si="11"/>
        <v>P1</v>
      </c>
      <c r="C16" s="93" t="str">
        <f t="shared" si="1"/>
        <v/>
      </c>
      <c r="D16" s="88" t="str">
        <f t="shared" si="36"/>
        <v/>
      </c>
      <c r="E16" s="89" t="str">
        <f t="shared" si="36"/>
        <v>B</v>
      </c>
      <c r="F16" s="8" t="str">
        <f t="shared" si="12"/>
        <v>L</v>
      </c>
      <c r="H16" s="96" t="str">
        <f t="shared" si="2"/>
        <v/>
      </c>
      <c r="I16" s="88" t="str">
        <f t="shared" si="37"/>
        <v>B</v>
      </c>
      <c r="J16" s="89" t="str">
        <f t="shared" si="37"/>
        <v/>
      </c>
      <c r="K16" s="8" t="str">
        <f t="shared" si="38"/>
        <v>W</v>
      </c>
      <c r="L16" s="54"/>
      <c r="M16" s="17" t="str">
        <f>IF('Hedging Dashboard'!AH16="","",'Hedging Dashboard'!AH16)</f>
        <v>P</v>
      </c>
      <c r="O16" s="9" t="str">
        <f t="shared" si="3"/>
        <v/>
      </c>
      <c r="P16" s="88" t="str">
        <f t="shared" si="39"/>
        <v>B</v>
      </c>
      <c r="Q16" s="89" t="str">
        <f t="shared" si="39"/>
        <v/>
      </c>
      <c r="R16" s="4" t="str">
        <f t="shared" si="40"/>
        <v>W</v>
      </c>
      <c r="S16" s="4">
        <f t="shared" si="41"/>
        <v>1</v>
      </c>
      <c r="T16" s="112" t="str">
        <f t="shared" si="42"/>
        <v/>
      </c>
      <c r="U16" s="4">
        <f>IF(M16="","",IF(B16="NB",U15,IF(T16="",SUM($T$5:$T16)+S16,SUM($T$5:$T16))))</f>
        <v>0</v>
      </c>
      <c r="V16" s="100" t="str">
        <f t="shared" si="0"/>
        <v/>
      </c>
      <c r="W16" s="74">
        <f t="shared" si="13"/>
        <v>1</v>
      </c>
      <c r="X16" s="76" t="str">
        <f t="shared" si="14"/>
        <v>W</v>
      </c>
      <c r="Y16" s="9" t="str">
        <f t="shared" si="6"/>
        <v>T</v>
      </c>
      <c r="Z16" s="4" t="str">
        <f t="shared" si="7"/>
        <v>C</v>
      </c>
      <c r="AA16" s="4" t="str">
        <f t="shared" si="8"/>
        <v>C</v>
      </c>
      <c r="AB16" s="4" t="str">
        <f t="shared" si="4"/>
        <v>WW</v>
      </c>
      <c r="AC16" s="4" t="str">
        <f t="shared" si="9"/>
        <v>LW</v>
      </c>
      <c r="AD16" s="4" t="str">
        <f t="shared" si="10"/>
        <v>LW</v>
      </c>
      <c r="AE16" s="1" t="str">
        <f t="shared" si="15"/>
        <v/>
      </c>
      <c r="AF16" s="1" t="str">
        <f t="shared" si="16"/>
        <v>B</v>
      </c>
      <c r="AG16" s="1" t="str">
        <f t="shared" si="17"/>
        <v>B</v>
      </c>
      <c r="AH16" s="1" t="str">
        <f t="shared" si="18"/>
        <v/>
      </c>
      <c r="AI16" s="1" t="str">
        <f t="shared" si="19"/>
        <v>B</v>
      </c>
      <c r="AJ16" s="1" t="str">
        <f t="shared" si="20"/>
        <v/>
      </c>
      <c r="AK16" s="1">
        <f t="shared" si="43"/>
        <v>2</v>
      </c>
      <c r="AL16" s="1">
        <f t="shared" si="43"/>
        <v>1</v>
      </c>
      <c r="AM16" s="1">
        <f t="shared" si="5"/>
        <v>-6</v>
      </c>
      <c r="AN16" s="1">
        <f t="shared" si="21"/>
        <v>3</v>
      </c>
      <c r="AO16" s="1" t="str">
        <f t="shared" si="52"/>
        <v>S</v>
      </c>
      <c r="AP16" s="1" t="str">
        <f t="shared" si="22"/>
        <v>N</v>
      </c>
      <c r="AQ16" s="1" t="str">
        <f t="shared" si="23"/>
        <v>N</v>
      </c>
      <c r="AR16" s="1" t="str">
        <f t="shared" si="24"/>
        <v>N</v>
      </c>
      <c r="AS16" s="1">
        <f t="shared" si="25"/>
        <v>1</v>
      </c>
      <c r="AT16" s="15" t="str">
        <f t="shared" si="26"/>
        <v>N</v>
      </c>
      <c r="AU16" s="1" t="str">
        <f t="shared" si="27"/>
        <v>N</v>
      </c>
      <c r="AV16" s="1" t="str">
        <f t="shared" si="28"/>
        <v>N</v>
      </c>
      <c r="AW16" s="1" t="str">
        <f t="shared" si="29"/>
        <v>N</v>
      </c>
      <c r="AX16" s="1" t="str">
        <f t="shared" si="30"/>
        <v>B</v>
      </c>
      <c r="AY16" s="1" t="str">
        <f t="shared" si="31"/>
        <v/>
      </c>
      <c r="AZ16" s="1">
        <f>IF('Hedging Dashboard'!AH16="P",IF(AZ15="",1,AZ15+1),"")</f>
        <v>1</v>
      </c>
      <c r="BA16" s="1" t="str">
        <f>IF('Hedging Dashboard'!AH16="B",IF(BA15="",1,BA15+1),"")</f>
        <v/>
      </c>
      <c r="BB16" s="1" t="str">
        <f t="shared" si="32"/>
        <v>10120</v>
      </c>
      <c r="BC16" s="1" t="str">
        <f t="shared" si="32"/>
        <v>01001</v>
      </c>
      <c r="BD16" s="1" t="str">
        <f t="shared" si="44"/>
        <v>010120</v>
      </c>
      <c r="BE16" s="1" t="str">
        <f t="shared" si="44"/>
        <v>301001</v>
      </c>
      <c r="BF16" s="1" t="str">
        <f t="shared" si="45"/>
        <v>P</v>
      </c>
      <c r="BG16" s="1" t="str">
        <f t="shared" si="33"/>
        <v>F3W</v>
      </c>
      <c r="BH16" s="1" t="str">
        <f t="shared" si="46"/>
        <v>B</v>
      </c>
      <c r="BI16" s="1" t="str">
        <f t="shared" si="34"/>
        <v>XF2W</v>
      </c>
      <c r="BJ16" s="1" t="str">
        <f t="shared" si="47"/>
        <v>B</v>
      </c>
      <c r="BK16" s="1" t="str">
        <f t="shared" si="35"/>
        <v>F2W</v>
      </c>
      <c r="BL16" s="1" t="str">
        <f t="shared" si="48"/>
        <v>B</v>
      </c>
      <c r="BM16" s="1">
        <f t="shared" si="49"/>
        <v>1</v>
      </c>
      <c r="BN16" s="1">
        <f t="shared" si="50"/>
        <v>1</v>
      </c>
      <c r="BO16" s="1">
        <f t="shared" si="51"/>
        <v>1</v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6</v>
      </c>
    </row>
    <row r="17" spans="1:76" ht="15.75" thickBot="1">
      <c r="A17" s="1">
        <v>8</v>
      </c>
      <c r="B17" s="9" t="str">
        <f t="shared" si="11"/>
        <v>B6</v>
      </c>
      <c r="C17" s="93" t="str">
        <f t="shared" si="1"/>
        <v/>
      </c>
      <c r="D17" s="88" t="str">
        <f t="shared" si="36"/>
        <v>F2</v>
      </c>
      <c r="E17" s="89" t="str">
        <f t="shared" si="36"/>
        <v/>
      </c>
      <c r="F17" s="8" t="str">
        <f t="shared" si="12"/>
        <v>W</v>
      </c>
      <c r="H17" s="96" t="str">
        <f t="shared" si="2"/>
        <v/>
      </c>
      <c r="I17" s="88" t="str">
        <f t="shared" si="37"/>
        <v/>
      </c>
      <c r="J17" s="89" t="str">
        <f t="shared" si="37"/>
        <v>L4</v>
      </c>
      <c r="K17" s="8" t="str">
        <f t="shared" si="38"/>
        <v>L</v>
      </c>
      <c r="L17" s="54"/>
      <c r="M17" s="17" t="str">
        <f>IF('Hedging Dashboard'!AH17="","",'Hedging Dashboard'!AH17)</f>
        <v>P</v>
      </c>
      <c r="O17" s="9" t="str">
        <f t="shared" si="3"/>
        <v/>
      </c>
      <c r="P17" s="88" t="str">
        <f t="shared" si="39"/>
        <v/>
      </c>
      <c r="Q17" s="89" t="str">
        <f t="shared" si="39"/>
        <v>L4</v>
      </c>
      <c r="R17" s="4" t="str">
        <f t="shared" si="40"/>
        <v>L</v>
      </c>
      <c r="S17" s="4">
        <f t="shared" si="41"/>
        <v>-5</v>
      </c>
      <c r="T17" s="112" t="str">
        <f t="shared" si="42"/>
        <v/>
      </c>
      <c r="U17" s="4">
        <f>IF(M17="","",IF(B17="NB",U16,IF(T17="",SUM($T$5:$T17)+S17,SUM($T$5:$T17))))</f>
        <v>-6</v>
      </c>
      <c r="V17" s="100" t="str">
        <f t="shared" si="0"/>
        <v/>
      </c>
      <c r="W17" s="74">
        <f t="shared" si="13"/>
        <v>-6</v>
      </c>
      <c r="X17" s="76" t="str">
        <f t="shared" si="14"/>
        <v>L</v>
      </c>
      <c r="Y17" s="9" t="str">
        <f t="shared" si="6"/>
        <v>T</v>
      </c>
      <c r="Z17" s="4" t="str">
        <f t="shared" si="7"/>
        <v>C</v>
      </c>
      <c r="AA17" s="4" t="str">
        <f t="shared" si="8"/>
        <v>C</v>
      </c>
      <c r="AB17" s="4" t="str">
        <f t="shared" si="4"/>
        <v>WL</v>
      </c>
      <c r="AC17" s="4" t="str">
        <f t="shared" si="9"/>
        <v>WW</v>
      </c>
      <c r="AD17" s="4" t="str">
        <f t="shared" si="10"/>
        <v>WW</v>
      </c>
      <c r="AE17" s="1" t="str">
        <f t="shared" si="15"/>
        <v>F2</v>
      </c>
      <c r="AF17" s="1" t="str">
        <f t="shared" si="16"/>
        <v/>
      </c>
      <c r="AG17" s="1" t="str">
        <f t="shared" si="17"/>
        <v/>
      </c>
      <c r="AH17" s="1" t="str">
        <f t="shared" si="18"/>
        <v>L4</v>
      </c>
      <c r="AI17" s="1" t="str">
        <f t="shared" si="19"/>
        <v/>
      </c>
      <c r="AJ17" s="1" t="str">
        <f t="shared" si="20"/>
        <v>L4</v>
      </c>
      <c r="AK17" s="1">
        <f t="shared" si="43"/>
        <v>2</v>
      </c>
      <c r="AL17" s="1">
        <f t="shared" si="43"/>
        <v>8</v>
      </c>
      <c r="AM17" s="1">
        <f t="shared" si="5"/>
        <v>-7</v>
      </c>
      <c r="AN17" s="1">
        <f t="shared" si="21"/>
        <v>-1</v>
      </c>
      <c r="AO17" s="1" t="str">
        <f t="shared" si="52"/>
        <v>C</v>
      </c>
      <c r="AP17" s="1" t="str">
        <f t="shared" si="22"/>
        <v>Y</v>
      </c>
      <c r="AQ17" s="1" t="str">
        <f t="shared" si="23"/>
        <v>N</v>
      </c>
      <c r="AR17" s="1" t="str">
        <f t="shared" si="24"/>
        <v>Y</v>
      </c>
      <c r="AS17" s="1">
        <f t="shared" si="25"/>
        <v>2</v>
      </c>
      <c r="AT17" s="15" t="str">
        <f t="shared" si="26"/>
        <v>N</v>
      </c>
      <c r="AU17" s="1" t="str">
        <f t="shared" si="27"/>
        <v>N</v>
      </c>
      <c r="AV17" s="1" t="str">
        <f t="shared" si="28"/>
        <v>N</v>
      </c>
      <c r="AW17" s="1" t="str">
        <f t="shared" si="29"/>
        <v>N</v>
      </c>
      <c r="AX17" s="1" t="str">
        <f t="shared" si="30"/>
        <v/>
      </c>
      <c r="AY17" s="1" t="str">
        <f t="shared" si="31"/>
        <v>L4</v>
      </c>
      <c r="AZ17" s="1">
        <f>IF('Hedging Dashboard'!AH17="P",IF(AZ16="",1,AZ16+1),"")</f>
        <v>2</v>
      </c>
      <c r="BA17" s="1" t="str">
        <f>IF('Hedging Dashboard'!AH17="B",IF(BA16="",1,BA16+1),"")</f>
        <v/>
      </c>
      <c r="BB17" s="1" t="str">
        <f t="shared" si="32"/>
        <v>01201</v>
      </c>
      <c r="BC17" s="1" t="str">
        <f t="shared" si="32"/>
        <v>10010</v>
      </c>
      <c r="BD17" s="1" t="str">
        <f t="shared" si="44"/>
        <v>101201</v>
      </c>
      <c r="BE17" s="1" t="str">
        <f t="shared" si="44"/>
        <v>010010</v>
      </c>
      <c r="BF17" s="1" t="str">
        <f t="shared" si="45"/>
        <v>P</v>
      </c>
      <c r="BG17" s="1" t="str">
        <f t="shared" si="33"/>
        <v>BL</v>
      </c>
      <c r="BH17" s="1" t="str">
        <f t="shared" si="46"/>
        <v>F2</v>
      </c>
      <c r="BI17" s="1" t="str">
        <f t="shared" si="34"/>
        <v>BW</v>
      </c>
      <c r="BJ17" s="1" t="str">
        <f t="shared" si="47"/>
        <v>L4</v>
      </c>
      <c r="BK17" s="1" t="str">
        <f t="shared" si="35"/>
        <v>BW</v>
      </c>
      <c r="BL17" s="1" t="str">
        <f t="shared" si="48"/>
        <v>L4</v>
      </c>
      <c r="BM17" s="1" t="str">
        <f t="shared" si="49"/>
        <v>2</v>
      </c>
      <c r="BN17" s="1" t="str">
        <f t="shared" si="50"/>
        <v>4</v>
      </c>
      <c r="BO17" s="1" t="str">
        <f t="shared" si="51"/>
        <v>4</v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-6</v>
      </c>
    </row>
    <row r="18" spans="1:76" ht="15.75" thickBot="1">
      <c r="A18" s="1">
        <v>9</v>
      </c>
      <c r="B18" s="9" t="str">
        <f t="shared" si="11"/>
        <v>B5</v>
      </c>
      <c r="C18" s="93" t="str">
        <f t="shared" si="1"/>
        <v/>
      </c>
      <c r="D18" s="88" t="str">
        <f t="shared" si="36"/>
        <v/>
      </c>
      <c r="E18" s="89" t="str">
        <f t="shared" si="36"/>
        <v>B</v>
      </c>
      <c r="F18" s="8" t="str">
        <f t="shared" si="12"/>
        <v>L</v>
      </c>
      <c r="H18" s="96" t="str">
        <f t="shared" si="2"/>
        <v/>
      </c>
      <c r="I18" s="88" t="str">
        <f t="shared" si="37"/>
        <v/>
      </c>
      <c r="J18" s="89" t="str">
        <f t="shared" si="37"/>
        <v>F2</v>
      </c>
      <c r="K18" s="8" t="str">
        <f t="shared" si="38"/>
        <v>L</v>
      </c>
      <c r="L18" s="54"/>
      <c r="M18" s="17" t="str">
        <f>IF('Hedging Dashboard'!AH18="","",'Hedging Dashboard'!AH18)</f>
        <v>P</v>
      </c>
      <c r="O18" s="9" t="str">
        <f t="shared" si="3"/>
        <v/>
      </c>
      <c r="P18" s="88" t="str">
        <f t="shared" si="39"/>
        <v/>
      </c>
      <c r="Q18" s="89" t="str">
        <f t="shared" si="39"/>
        <v>F2</v>
      </c>
      <c r="R18" s="4" t="str">
        <f t="shared" si="40"/>
        <v>L</v>
      </c>
      <c r="S18" s="4">
        <f t="shared" si="41"/>
        <v>-10</v>
      </c>
      <c r="T18" s="112" t="str">
        <f t="shared" si="42"/>
        <v/>
      </c>
      <c r="U18" s="4">
        <f>IF(M18="","",IF(B18="NB",U17,IF(T18="",SUM($T$5:$T18)+S18,SUM($T$5:$T18))))</f>
        <v>-11</v>
      </c>
      <c r="V18" s="100" t="str">
        <f t="shared" si="0"/>
        <v/>
      </c>
      <c r="W18" s="74">
        <f t="shared" si="13"/>
        <v>-5</v>
      </c>
      <c r="X18" s="76" t="str">
        <f t="shared" si="14"/>
        <v>L</v>
      </c>
      <c r="Y18" s="9" t="str">
        <f t="shared" si="6"/>
        <v>T</v>
      </c>
      <c r="Z18" s="4" t="str">
        <f t="shared" si="7"/>
        <v>C</v>
      </c>
      <c r="AA18" s="4" t="str">
        <f t="shared" si="8"/>
        <v>C</v>
      </c>
      <c r="AB18" s="4" t="str">
        <f t="shared" si="4"/>
        <v>LW</v>
      </c>
      <c r="AC18" s="4" t="str">
        <f t="shared" si="9"/>
        <v>WL</v>
      </c>
      <c r="AD18" s="4" t="str">
        <f t="shared" si="10"/>
        <v>WL</v>
      </c>
      <c r="AE18" s="1" t="str">
        <f t="shared" si="15"/>
        <v/>
      </c>
      <c r="AF18" s="1" t="str">
        <f t="shared" si="16"/>
        <v>B</v>
      </c>
      <c r="AG18" s="1" t="str">
        <f t="shared" si="17"/>
        <v/>
      </c>
      <c r="AH18" s="1" t="str">
        <f t="shared" si="18"/>
        <v>F2</v>
      </c>
      <c r="AI18" s="1" t="str">
        <f t="shared" si="19"/>
        <v/>
      </c>
      <c r="AJ18" s="1" t="str">
        <f t="shared" si="20"/>
        <v>F2</v>
      </c>
      <c r="AK18" s="1">
        <f t="shared" si="43"/>
        <v>0</v>
      </c>
      <c r="AL18" s="1">
        <f t="shared" si="43"/>
        <v>5</v>
      </c>
      <c r="AM18" s="1">
        <f t="shared" si="5"/>
        <v>-10</v>
      </c>
      <c r="AN18" s="1">
        <f t="shared" si="21"/>
        <v>-3</v>
      </c>
      <c r="AO18" s="1" t="str">
        <f t="shared" si="52"/>
        <v>C</v>
      </c>
      <c r="AP18" s="1" t="str">
        <f t="shared" si="22"/>
        <v>N</v>
      </c>
      <c r="AQ18" s="1" t="str">
        <f t="shared" si="23"/>
        <v>Y</v>
      </c>
      <c r="AR18" s="1" t="str">
        <f t="shared" si="24"/>
        <v>Y</v>
      </c>
      <c r="AS18" s="1">
        <f t="shared" si="25"/>
        <v>3</v>
      </c>
      <c r="AT18" s="15" t="str">
        <f t="shared" si="26"/>
        <v>N</v>
      </c>
      <c r="AU18" s="1" t="str">
        <f t="shared" si="27"/>
        <v>N</v>
      </c>
      <c r="AV18" s="1" t="str">
        <f t="shared" si="28"/>
        <v>N</v>
      </c>
      <c r="AW18" s="1" t="str">
        <f t="shared" si="29"/>
        <v>N</v>
      </c>
      <c r="AX18" s="1" t="str">
        <f t="shared" si="30"/>
        <v/>
      </c>
      <c r="AY18" s="1" t="str">
        <f t="shared" si="31"/>
        <v>F2</v>
      </c>
      <c r="AZ18" s="1">
        <f>IF('Hedging Dashboard'!AH18="P",IF(AZ17="",1,AZ17+1),"")</f>
        <v>3</v>
      </c>
      <c r="BA18" s="1" t="str">
        <f>IF('Hedging Dashboard'!AH18="B",IF(BA17="",1,BA17+1),"")</f>
        <v/>
      </c>
      <c r="BB18" s="1" t="str">
        <f t="shared" si="32"/>
        <v>12012</v>
      </c>
      <c r="BC18" s="1" t="str">
        <f t="shared" si="32"/>
        <v>00100</v>
      </c>
      <c r="BD18" s="1" t="str">
        <f t="shared" si="44"/>
        <v>012012</v>
      </c>
      <c r="BE18" s="1" t="str">
        <f t="shared" si="44"/>
        <v>100100</v>
      </c>
      <c r="BF18" s="1" t="str">
        <f t="shared" si="45"/>
        <v>P</v>
      </c>
      <c r="BG18" s="1" t="str">
        <f t="shared" si="33"/>
        <v>F2W</v>
      </c>
      <c r="BH18" s="1" t="str">
        <f t="shared" si="46"/>
        <v>B</v>
      </c>
      <c r="BI18" s="1" t="str">
        <f t="shared" si="34"/>
        <v>L4L</v>
      </c>
      <c r="BJ18" s="1" t="str">
        <f t="shared" si="47"/>
        <v>F2</v>
      </c>
      <c r="BK18" s="1" t="str">
        <f t="shared" si="35"/>
        <v>L4L</v>
      </c>
      <c r="BL18" s="1" t="str">
        <f t="shared" si="48"/>
        <v>F2</v>
      </c>
      <c r="BM18" s="1">
        <f t="shared" si="49"/>
        <v>1</v>
      </c>
      <c r="BN18" s="1" t="str">
        <f t="shared" si="50"/>
        <v>2</v>
      </c>
      <c r="BO18" s="1" t="str">
        <f t="shared" si="51"/>
        <v>2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</row>
    <row r="19" spans="1:76" ht="15.75" thickBot="1">
      <c r="A19" s="1">
        <v>10</v>
      </c>
      <c r="B19" s="77" t="str">
        <f t="shared" si="11"/>
        <v>B2</v>
      </c>
      <c r="C19" s="94" t="str">
        <f t="shared" si="1"/>
        <v/>
      </c>
      <c r="D19" s="90" t="str">
        <f t="shared" si="36"/>
        <v/>
      </c>
      <c r="E19" s="91" t="str">
        <f t="shared" si="36"/>
        <v>F2</v>
      </c>
      <c r="F19" s="10" t="str">
        <f t="shared" si="12"/>
        <v>W</v>
      </c>
      <c r="H19" s="97" t="str">
        <f t="shared" si="2"/>
        <v>T</v>
      </c>
      <c r="I19" s="90" t="str">
        <f t="shared" si="37"/>
        <v/>
      </c>
      <c r="J19" s="91" t="str">
        <f t="shared" si="37"/>
        <v>F3</v>
      </c>
      <c r="K19" s="10" t="str">
        <f t="shared" si="38"/>
        <v>W</v>
      </c>
      <c r="L19" s="54"/>
      <c r="M19" s="18" t="str">
        <f>IF('Hedging Dashboard'!AH19="","",'Hedging Dashboard'!AH19)</f>
        <v>B</v>
      </c>
      <c r="O19" s="77" t="str">
        <f t="shared" si="3"/>
        <v>B</v>
      </c>
      <c r="P19" s="90" t="str">
        <f t="shared" si="39"/>
        <v>F3</v>
      </c>
      <c r="Q19" s="91" t="str">
        <f t="shared" si="39"/>
        <v/>
      </c>
      <c r="R19" s="5" t="str">
        <f t="shared" si="40"/>
        <v>L</v>
      </c>
      <c r="S19" s="5">
        <f t="shared" si="41"/>
        <v>-8</v>
      </c>
      <c r="T19" s="113" t="str">
        <f t="shared" si="42"/>
        <v/>
      </c>
      <c r="U19" s="5">
        <f>IF(M19="","",IF(B19="NB",U18,IF(T19="",SUM($T$5:$T19)+S19,SUM($T$5:$T19))))</f>
        <v>-9</v>
      </c>
      <c r="V19" s="101" t="str">
        <f t="shared" si="0"/>
        <v/>
      </c>
      <c r="W19" s="74">
        <f t="shared" si="13"/>
        <v>2</v>
      </c>
      <c r="X19" s="76" t="str">
        <f t="shared" si="14"/>
        <v>W</v>
      </c>
      <c r="Y19" s="9" t="str">
        <f t="shared" si="6"/>
        <v>T</v>
      </c>
      <c r="Z19" s="4" t="str">
        <f t="shared" si="7"/>
        <v>T</v>
      </c>
      <c r="AA19" s="4" t="str">
        <f t="shared" si="8"/>
        <v>B</v>
      </c>
      <c r="AB19" s="4" t="str">
        <f t="shared" si="4"/>
        <v>WL</v>
      </c>
      <c r="AC19" s="4" t="str">
        <f t="shared" si="9"/>
        <v>LL</v>
      </c>
      <c r="AD19" s="4" t="str">
        <f t="shared" si="10"/>
        <v>LL</v>
      </c>
      <c r="AE19" s="1" t="str">
        <f t="shared" si="15"/>
        <v/>
      </c>
      <c r="AF19" s="1" t="str">
        <f t="shared" si="16"/>
        <v>F2</v>
      </c>
      <c r="AG19" s="1" t="str">
        <f t="shared" si="17"/>
        <v/>
      </c>
      <c r="AH19" s="1" t="str">
        <f t="shared" si="18"/>
        <v>F3</v>
      </c>
      <c r="AI19" s="1" t="str">
        <f t="shared" si="19"/>
        <v>F3</v>
      </c>
      <c r="AJ19" s="1" t="str">
        <f t="shared" si="20"/>
        <v/>
      </c>
      <c r="AK19" s="1">
        <f t="shared" si="43"/>
        <v>3</v>
      </c>
      <c r="AL19" s="1">
        <f t="shared" si="43"/>
        <v>5</v>
      </c>
      <c r="AM19" s="1">
        <f t="shared" si="5"/>
        <v>-9</v>
      </c>
      <c r="AN19" s="1">
        <f t="shared" si="21"/>
        <v>1</v>
      </c>
      <c r="AO19" s="1" t="str">
        <f t="shared" si="52"/>
        <v>C</v>
      </c>
      <c r="AP19" s="1" t="str">
        <f t="shared" si="22"/>
        <v>Y</v>
      </c>
      <c r="AQ19" s="1" t="str">
        <f t="shared" si="23"/>
        <v>N</v>
      </c>
      <c r="AR19" s="1" t="str">
        <f t="shared" si="24"/>
        <v>N</v>
      </c>
      <c r="AS19" s="1">
        <f t="shared" si="25"/>
        <v>4</v>
      </c>
      <c r="AT19" s="15" t="str">
        <f t="shared" si="26"/>
        <v>Y</v>
      </c>
      <c r="AU19" s="1" t="str">
        <f t="shared" si="27"/>
        <v>N</v>
      </c>
      <c r="AV19" s="1" t="str">
        <f t="shared" si="28"/>
        <v>N</v>
      </c>
      <c r="AW19" s="1" t="str">
        <f t="shared" si="29"/>
        <v>N</v>
      </c>
      <c r="AX19" s="1" t="str">
        <f t="shared" si="30"/>
        <v>F3</v>
      </c>
      <c r="AY19" s="1" t="str">
        <f t="shared" si="31"/>
        <v/>
      </c>
      <c r="AZ19" s="1" t="str">
        <f>IF('Hedging Dashboard'!AH19="P",IF(AZ18="",1,AZ18+1),"")</f>
        <v/>
      </c>
      <c r="BA19" s="1">
        <f>IF('Hedging Dashboard'!AH19="B",IF(BA18="",1,BA18+1),"")</f>
        <v>1</v>
      </c>
      <c r="BB19" s="1" t="str">
        <f t="shared" si="32"/>
        <v>20123</v>
      </c>
      <c r="BC19" s="1" t="str">
        <f t="shared" si="32"/>
        <v>01000</v>
      </c>
      <c r="BD19" s="1" t="str">
        <f t="shared" si="44"/>
        <v>120123</v>
      </c>
      <c r="BE19" s="1" t="str">
        <f t="shared" si="44"/>
        <v>001000</v>
      </c>
      <c r="BF19" s="1" t="str">
        <f t="shared" si="45"/>
        <v>P</v>
      </c>
      <c r="BG19" s="1" t="str">
        <f t="shared" si="33"/>
        <v>BL</v>
      </c>
      <c r="BH19" s="1" t="str">
        <f t="shared" si="46"/>
        <v>F2</v>
      </c>
      <c r="BI19" s="1" t="str">
        <f t="shared" si="34"/>
        <v>F2L</v>
      </c>
      <c r="BJ19" s="1" t="str">
        <f t="shared" si="47"/>
        <v>F3</v>
      </c>
      <c r="BK19" s="1" t="str">
        <f t="shared" si="35"/>
        <v>F2L</v>
      </c>
      <c r="BL19" s="1" t="str">
        <f t="shared" si="48"/>
        <v>F3</v>
      </c>
      <c r="BM19" s="1" t="str">
        <f t="shared" si="49"/>
        <v>2</v>
      </c>
      <c r="BN19" s="1" t="str">
        <f t="shared" si="50"/>
        <v>3</v>
      </c>
      <c r="BO19" s="1" t="str">
        <f t="shared" si="51"/>
        <v>3</v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</row>
    <row r="20" spans="1:76" ht="15.75" thickBot="1">
      <c r="A20" s="1">
        <v>11</v>
      </c>
      <c r="B20" s="12" t="str">
        <f t="shared" si="11"/>
        <v>B5</v>
      </c>
      <c r="C20" s="92" t="str">
        <f t="shared" si="1"/>
        <v/>
      </c>
      <c r="D20" s="13" t="str">
        <f t="shared" si="36"/>
        <v/>
      </c>
      <c r="E20" s="45" t="str">
        <f t="shared" si="36"/>
        <v>B</v>
      </c>
      <c r="F20" s="14" t="str">
        <f t="shared" si="12"/>
        <v>W</v>
      </c>
      <c r="H20" s="95" t="str">
        <f t="shared" si="2"/>
        <v/>
      </c>
      <c r="I20" s="13" t="str">
        <f t="shared" si="37"/>
        <v/>
      </c>
      <c r="J20" s="45" t="str">
        <f t="shared" si="37"/>
        <v>F2</v>
      </c>
      <c r="K20" s="14" t="str">
        <f t="shared" si="38"/>
        <v>W</v>
      </c>
      <c r="L20" s="54"/>
      <c r="M20" s="16" t="str">
        <f>IF('Hedging Dashboard'!AH20="","",'Hedging Dashboard'!AH20)</f>
        <v>B</v>
      </c>
      <c r="O20" s="12" t="str">
        <f t="shared" si="3"/>
        <v/>
      </c>
      <c r="P20" s="13" t="str">
        <f t="shared" si="39"/>
        <v/>
      </c>
      <c r="Q20" s="45" t="str">
        <f t="shared" si="39"/>
        <v>XF2</v>
      </c>
      <c r="R20" s="87" t="str">
        <f t="shared" si="40"/>
        <v>W</v>
      </c>
      <c r="S20" s="87">
        <f t="shared" si="41"/>
        <v>-3</v>
      </c>
      <c r="T20" s="98">
        <f t="shared" si="42"/>
        <v>-3</v>
      </c>
      <c r="U20" s="87">
        <f>IF(M20="","",IF(B20="NB",U19,IF(T20="",SUM($T$5:$T20)+S20,SUM($T$5:$T20))))</f>
        <v>-4</v>
      </c>
      <c r="V20" s="99" t="str">
        <f t="shared" si="0"/>
        <v>Rabbit</v>
      </c>
      <c r="W20" s="74">
        <f t="shared" si="13"/>
        <v>5</v>
      </c>
      <c r="X20" s="76" t="str">
        <f t="shared" si="14"/>
        <v>W</v>
      </c>
      <c r="Y20" s="9" t="str">
        <f t="shared" si="6"/>
        <v>T</v>
      </c>
      <c r="Z20" s="4" t="str">
        <f t="shared" si="7"/>
        <v>T</v>
      </c>
      <c r="AA20" s="4" t="str">
        <f t="shared" si="8"/>
        <v>B</v>
      </c>
      <c r="AB20" s="4" t="str">
        <f t="shared" si="4"/>
        <v>LW</v>
      </c>
      <c r="AC20" s="4" t="str">
        <f t="shared" si="9"/>
        <v>LW</v>
      </c>
      <c r="AD20" s="4" t="str">
        <f t="shared" si="10"/>
        <v>LL</v>
      </c>
      <c r="AE20" s="1" t="str">
        <f t="shared" si="15"/>
        <v/>
      </c>
      <c r="AF20" s="1" t="str">
        <f t="shared" si="16"/>
        <v>B</v>
      </c>
      <c r="AG20" s="1" t="str">
        <f t="shared" si="17"/>
        <v/>
      </c>
      <c r="AH20" s="1" t="str">
        <f t="shared" si="18"/>
        <v>F2</v>
      </c>
      <c r="AI20" s="1" t="str">
        <f t="shared" si="19"/>
        <v/>
      </c>
      <c r="AJ20" s="1" t="str">
        <f t="shared" si="20"/>
        <v>XF2</v>
      </c>
      <c r="AK20" s="1">
        <f t="shared" si="43"/>
        <v>0</v>
      </c>
      <c r="AL20" s="1">
        <f t="shared" si="43"/>
        <v>5</v>
      </c>
      <c r="AM20" s="1">
        <f t="shared" si="5"/>
        <v>-6</v>
      </c>
      <c r="AN20" s="1">
        <f t="shared" si="21"/>
        <v>3</v>
      </c>
      <c r="AO20" s="1" t="str">
        <f t="shared" si="52"/>
        <v>C</v>
      </c>
      <c r="AP20" s="1" t="str">
        <f t="shared" si="22"/>
        <v>N</v>
      </c>
      <c r="AQ20" s="1" t="str">
        <f t="shared" si="23"/>
        <v>N</v>
      </c>
      <c r="AR20" s="1" t="str">
        <f t="shared" si="24"/>
        <v>N</v>
      </c>
      <c r="AS20" s="1">
        <f t="shared" si="25"/>
        <v>5</v>
      </c>
      <c r="AT20" s="15" t="str">
        <f t="shared" si="26"/>
        <v>N</v>
      </c>
      <c r="AU20" s="1" t="str">
        <f t="shared" si="27"/>
        <v>Y</v>
      </c>
      <c r="AV20" s="1" t="str">
        <f t="shared" si="28"/>
        <v>N</v>
      </c>
      <c r="AW20" s="1" t="str">
        <f t="shared" si="29"/>
        <v>R</v>
      </c>
      <c r="AX20" s="1" t="str">
        <f t="shared" si="30"/>
        <v/>
      </c>
      <c r="AY20" s="1" t="str">
        <f t="shared" si="31"/>
        <v>XF2</v>
      </c>
      <c r="AZ20" s="1" t="str">
        <f>IF('Hedging Dashboard'!AH20="P",IF(AZ19="",1,AZ19+1),"")</f>
        <v/>
      </c>
      <c r="BA20" s="1">
        <f>IF('Hedging Dashboard'!AH20="B",IF(BA19="",1,BA19+1),"")</f>
        <v>2</v>
      </c>
      <c r="BB20" s="1" t="str">
        <f t="shared" si="32"/>
        <v>01230</v>
      </c>
      <c r="BC20" s="1" t="str">
        <f t="shared" si="32"/>
        <v>10001</v>
      </c>
      <c r="BD20" s="1" t="str">
        <f t="shared" si="44"/>
        <v>201230</v>
      </c>
      <c r="BE20" s="1" t="str">
        <f t="shared" si="44"/>
        <v>010001</v>
      </c>
      <c r="BF20" s="1" t="str">
        <f t="shared" si="45"/>
        <v>P</v>
      </c>
      <c r="BG20" s="1" t="str">
        <f t="shared" si="33"/>
        <v>F2W</v>
      </c>
      <c r="BH20" s="1" t="str">
        <f t="shared" si="46"/>
        <v>B</v>
      </c>
      <c r="BI20" s="1" t="str">
        <f t="shared" si="34"/>
        <v>F3W</v>
      </c>
      <c r="BJ20" s="1" t="str">
        <f t="shared" si="47"/>
        <v>F2</v>
      </c>
      <c r="BK20" s="1" t="str">
        <f t="shared" si="35"/>
        <v>F3L</v>
      </c>
      <c r="BL20" s="1" t="str">
        <f t="shared" si="48"/>
        <v>XF2</v>
      </c>
      <c r="BM20" s="1">
        <f t="shared" si="49"/>
        <v>1</v>
      </c>
      <c r="BN20" s="1" t="str">
        <f t="shared" si="50"/>
        <v>2</v>
      </c>
      <c r="BO20" s="1" t="str">
        <f t="shared" si="51"/>
        <v>2</v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3</v>
      </c>
    </row>
    <row r="21" spans="1:76" ht="15.75" thickBot="1">
      <c r="A21" s="1">
        <v>12</v>
      </c>
      <c r="B21" s="9" t="str">
        <f t="shared" si="11"/>
        <v>P1</v>
      </c>
      <c r="C21" s="93" t="str">
        <f t="shared" si="1"/>
        <v/>
      </c>
      <c r="D21" s="88" t="str">
        <f t="shared" si="36"/>
        <v>B</v>
      </c>
      <c r="E21" s="89" t="str">
        <f t="shared" si="36"/>
        <v/>
      </c>
      <c r="F21" s="8" t="str">
        <f t="shared" si="12"/>
        <v/>
      </c>
      <c r="H21" s="96" t="str">
        <f t="shared" si="2"/>
        <v/>
      </c>
      <c r="I21" s="88" t="str">
        <f t="shared" si="37"/>
        <v>B</v>
      </c>
      <c r="J21" s="89" t="str">
        <f t="shared" si="37"/>
        <v/>
      </c>
      <c r="K21" s="8" t="str">
        <f t="shared" si="38"/>
        <v/>
      </c>
      <c r="L21" s="54"/>
      <c r="M21" s="17" t="str">
        <f>IF('Hedging Dashboard'!AH21="","",'Hedging Dashboard'!AH21)</f>
        <v/>
      </c>
      <c r="O21" s="9" t="str">
        <f t="shared" si="3"/>
        <v/>
      </c>
      <c r="P21" s="88" t="str">
        <f t="shared" si="39"/>
        <v/>
      </c>
      <c r="Q21" s="89" t="str">
        <f t="shared" si="39"/>
        <v>B</v>
      </c>
      <c r="R21" s="4" t="str">
        <f t="shared" si="40"/>
        <v/>
      </c>
      <c r="S21" s="4" t="str">
        <f t="shared" si="41"/>
        <v/>
      </c>
      <c r="T21" s="112" t="str">
        <f t="shared" si="42"/>
        <v/>
      </c>
      <c r="U21" s="4" t="str">
        <f>IF(M21="","",IF(B21="NB",U20,IF(T21="",SUM($T$5:$T21)+S21,SUM($T$5:$T21))))</f>
        <v/>
      </c>
      <c r="V21" s="100" t="str">
        <f t="shared" si="0"/>
        <v/>
      </c>
      <c r="W21" s="74" t="e">
        <f t="shared" si="13"/>
        <v>#VALUE!</v>
      </c>
      <c r="X21" s="76" t="str">
        <f t="shared" si="14"/>
        <v/>
      </c>
      <c r="Y21" s="9" t="str">
        <f t="shared" si="6"/>
        <v>T</v>
      </c>
      <c r="Z21" s="4" t="str">
        <f t="shared" si="7"/>
        <v>T</v>
      </c>
      <c r="AA21" s="4" t="str">
        <f t="shared" si="8"/>
        <v>B</v>
      </c>
      <c r="AB21" s="4" t="str">
        <f t="shared" si="4"/>
        <v>WW</v>
      </c>
      <c r="AC21" s="4" t="str">
        <f t="shared" si="9"/>
        <v>WW</v>
      </c>
      <c r="AD21" s="4" t="str">
        <f t="shared" si="10"/>
        <v>LW</v>
      </c>
      <c r="AE21" s="1" t="str">
        <f t="shared" si="15"/>
        <v>B</v>
      </c>
      <c r="AF21" s="1" t="str">
        <f t="shared" si="16"/>
        <v/>
      </c>
      <c r="AG21" s="1" t="str">
        <f t="shared" si="17"/>
        <v>B</v>
      </c>
      <c r="AH21" s="1" t="str">
        <f t="shared" si="18"/>
        <v/>
      </c>
      <c r="AI21" s="1" t="str">
        <f t="shared" si="19"/>
        <v/>
      </c>
      <c r="AJ21" s="1" t="str">
        <f t="shared" si="20"/>
        <v>B</v>
      </c>
      <c r="AK21" s="1">
        <f t="shared" si="43"/>
        <v>2</v>
      </c>
      <c r="AL21" s="1">
        <f t="shared" si="43"/>
        <v>1</v>
      </c>
      <c r="AM21" s="1" t="str">
        <f t="shared" si="5"/>
        <v/>
      </c>
      <c r="AN21" s="1">
        <f t="shared" si="21"/>
        <v>0</v>
      </c>
      <c r="AO21" s="1" t="str">
        <f t="shared" si="52"/>
        <v>S</v>
      </c>
      <c r="AP21" s="1" t="str">
        <f t="shared" si="22"/>
        <v>Y</v>
      </c>
      <c r="AQ21" s="1" t="str">
        <f t="shared" si="23"/>
        <v>N</v>
      </c>
      <c r="AR21" s="1" t="str">
        <f t="shared" si="24"/>
        <v>N</v>
      </c>
      <c r="AS21" s="1">
        <f t="shared" si="25"/>
        <v>1</v>
      </c>
      <c r="AT21" s="15" t="str">
        <f t="shared" si="26"/>
        <v>N</v>
      </c>
      <c r="AU21" s="1" t="str">
        <f t="shared" si="27"/>
        <v>N</v>
      </c>
      <c r="AV21" s="1" t="str">
        <f t="shared" si="28"/>
        <v>N</v>
      </c>
      <c r="AW21" s="1" t="str">
        <f t="shared" si="29"/>
        <v>N</v>
      </c>
      <c r="AX21" s="1" t="str">
        <f t="shared" si="30"/>
        <v/>
      </c>
      <c r="AY21" s="1" t="str">
        <f t="shared" si="31"/>
        <v>B</v>
      </c>
      <c r="AZ21" s="1" t="str">
        <f>IF('Hedging Dashboard'!AH21="P",IF(AZ20="",1,AZ20+1),"")</f>
        <v/>
      </c>
      <c r="BA21" s="1" t="str">
        <f>IF('Hedging Dashboard'!AH21="B",IF(BA20="",1,BA20+1),"")</f>
        <v/>
      </c>
      <c r="BB21" s="1" t="str">
        <f t="shared" si="32"/>
        <v>12300</v>
      </c>
      <c r="BC21" s="1" t="str">
        <f t="shared" si="32"/>
        <v>00012</v>
      </c>
      <c r="BD21" s="1" t="str">
        <f t="shared" si="44"/>
        <v>012300</v>
      </c>
      <c r="BE21" s="1" t="str">
        <f t="shared" si="44"/>
        <v>100012</v>
      </c>
      <c r="BF21" s="1" t="str">
        <f t="shared" si="45"/>
        <v>P</v>
      </c>
      <c r="BG21" s="1" t="str">
        <f t="shared" si="33"/>
        <v>BW</v>
      </c>
      <c r="BH21" s="1" t="str">
        <f t="shared" si="46"/>
        <v>B</v>
      </c>
      <c r="BI21" s="1" t="str">
        <f t="shared" si="34"/>
        <v>F2W</v>
      </c>
      <c r="BJ21" s="1" t="str">
        <f t="shared" si="47"/>
        <v>B</v>
      </c>
      <c r="BK21" s="1" t="str">
        <f t="shared" si="35"/>
        <v>XF2W</v>
      </c>
      <c r="BL21" s="1" t="str">
        <f t="shared" si="48"/>
        <v>B</v>
      </c>
      <c r="BM21" s="1">
        <f t="shared" si="49"/>
        <v>1</v>
      </c>
      <c r="BN21" s="1">
        <f t="shared" si="50"/>
        <v>1</v>
      </c>
      <c r="BO21" s="1">
        <f t="shared" si="51"/>
        <v>1</v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-3</v>
      </c>
    </row>
    <row r="22" spans="1:76" ht="15.75" thickBot="1">
      <c r="A22" s="1">
        <v>13</v>
      </c>
      <c r="B22" s="9" t="str">
        <f t="shared" si="11"/>
        <v/>
      </c>
      <c r="C22" s="93" t="str">
        <f t="shared" si="1"/>
        <v/>
      </c>
      <c r="D22" s="88" t="str">
        <f t="shared" si="36"/>
        <v/>
      </c>
      <c r="E22" s="89" t="str">
        <f t="shared" si="36"/>
        <v/>
      </c>
      <c r="F22" s="8" t="str">
        <f t="shared" si="12"/>
        <v/>
      </c>
      <c r="H22" s="96" t="str">
        <f t="shared" si="2"/>
        <v/>
      </c>
      <c r="I22" s="88" t="str">
        <f t="shared" si="37"/>
        <v/>
      </c>
      <c r="J22" s="89" t="str">
        <f t="shared" si="37"/>
        <v/>
      </c>
      <c r="K22" s="8" t="str">
        <f t="shared" si="38"/>
        <v/>
      </c>
      <c r="L22" s="54"/>
      <c r="M22" s="17" t="str">
        <f>IF('Hedging Dashboard'!AH22="","",'Hedging Dashboard'!AH22)</f>
        <v/>
      </c>
      <c r="O22" s="9" t="str">
        <f t="shared" si="3"/>
        <v/>
      </c>
      <c r="P22" s="88" t="str">
        <f t="shared" si="39"/>
        <v/>
      </c>
      <c r="Q22" s="89" t="str">
        <f t="shared" si="39"/>
        <v/>
      </c>
      <c r="R22" s="4" t="str">
        <f t="shared" si="40"/>
        <v/>
      </c>
      <c r="S22" s="4" t="str">
        <f t="shared" si="41"/>
        <v/>
      </c>
      <c r="T22" s="112" t="str">
        <f t="shared" si="42"/>
        <v/>
      </c>
      <c r="U22" s="4" t="str">
        <f>IF(M22="","",IF(B22="NB",U21,IF(T22="",SUM($T$5:$T22)+S22,SUM($T$5:$T22))))</f>
        <v/>
      </c>
      <c r="V22" s="100" t="str">
        <f t="shared" si="0"/>
        <v/>
      </c>
      <c r="W22" s="74" t="e">
        <f t="shared" si="13"/>
        <v>#VALUE!</v>
      </c>
      <c r="X22" s="76" t="str">
        <f t="shared" si="14"/>
        <v/>
      </c>
      <c r="Y22" s="9" t="str">
        <f t="shared" si="6"/>
        <v>T</v>
      </c>
      <c r="Z22" s="4" t="str">
        <f t="shared" si="7"/>
        <v>T</v>
      </c>
      <c r="AA22" s="4" t="str">
        <f t="shared" si="8"/>
        <v>B</v>
      </c>
      <c r="AB22" s="4" t="str">
        <f t="shared" si="4"/>
        <v>W</v>
      </c>
      <c r="AC22" s="4" t="str">
        <f t="shared" si="9"/>
        <v>W</v>
      </c>
      <c r="AD22" s="4" t="str">
        <f t="shared" si="10"/>
        <v>W</v>
      </c>
      <c r="AE22" s="1" t="str">
        <f t="shared" si="15"/>
        <v/>
      </c>
      <c r="AF22" s="1" t="str">
        <f t="shared" si="16"/>
        <v/>
      </c>
      <c r="AG22" s="1" t="str">
        <f t="shared" si="17"/>
        <v/>
      </c>
      <c r="AH22" s="1" t="str">
        <f t="shared" si="18"/>
        <v/>
      </c>
      <c r="AI22" s="1" t="str">
        <f t="shared" si="19"/>
        <v/>
      </c>
      <c r="AJ22" s="1" t="str">
        <f t="shared" si="20"/>
        <v/>
      </c>
      <c r="AK22" s="1">
        <f t="shared" si="43"/>
        <v>0</v>
      </c>
      <c r="AL22" s="1">
        <f t="shared" si="43"/>
        <v>0</v>
      </c>
      <c r="AM22" s="1" t="str">
        <f t="shared" si="5"/>
        <v/>
      </c>
      <c r="AN22" s="1">
        <f t="shared" si="21"/>
        <v>0</v>
      </c>
      <c r="AO22" s="1" t="str">
        <f t="shared" si="52"/>
        <v/>
      </c>
      <c r="AP22" s="1" t="str">
        <f t="shared" si="22"/>
        <v>Y</v>
      </c>
      <c r="AQ22" s="1" t="str">
        <f t="shared" si="23"/>
        <v>Y</v>
      </c>
      <c r="AR22" s="1" t="str">
        <f t="shared" si="24"/>
        <v>N</v>
      </c>
      <c r="AS22" s="1" t="str">
        <f t="shared" si="25"/>
        <v/>
      </c>
      <c r="AT22" s="15" t="str">
        <f t="shared" si="26"/>
        <v/>
      </c>
      <c r="AU22" s="1" t="str">
        <f t="shared" si="27"/>
        <v/>
      </c>
      <c r="AV22" s="1" t="str">
        <f t="shared" si="28"/>
        <v/>
      </c>
      <c r="AW22" s="1" t="str">
        <f t="shared" si="29"/>
        <v/>
      </c>
      <c r="AX22" s="1" t="str">
        <f t="shared" si="30"/>
        <v/>
      </c>
      <c r="AY22" s="1" t="str">
        <f t="shared" si="31"/>
        <v/>
      </c>
      <c r="AZ22" s="1" t="str">
        <f>IF('Hedging Dashboard'!AH22="P",IF(AZ21="",1,AZ21+1),"")</f>
        <v/>
      </c>
      <c r="BA22" s="1" t="str">
        <f>IF('Hedging Dashboard'!AH22="B",IF(BA21="",1,BA21+1),"")</f>
        <v/>
      </c>
      <c r="BB22" s="1" t="str">
        <f t="shared" si="32"/>
        <v>23000</v>
      </c>
      <c r="BC22" s="1" t="str">
        <f t="shared" si="32"/>
        <v>00120</v>
      </c>
      <c r="BD22" s="1" t="str">
        <f t="shared" si="44"/>
        <v>123000</v>
      </c>
      <c r="BE22" s="1" t="str">
        <f t="shared" si="44"/>
        <v>000120</v>
      </c>
      <c r="BF22" s="1" t="str">
        <f t="shared" si="45"/>
        <v>B</v>
      </c>
      <c r="BG22" s="1" t="str">
        <f t="shared" si="33"/>
        <v>B</v>
      </c>
      <c r="BH22" s="1" t="str">
        <f t="shared" si="46"/>
        <v/>
      </c>
      <c r="BI22" s="1" t="str">
        <f t="shared" si="34"/>
        <v>B</v>
      </c>
      <c r="BJ22" s="1" t="str">
        <f t="shared" si="47"/>
        <v/>
      </c>
      <c r="BK22" s="1" t="str">
        <f t="shared" si="35"/>
        <v>B</v>
      </c>
      <c r="BL22" s="1" t="str">
        <f t="shared" si="48"/>
        <v/>
      </c>
      <c r="BM22" s="1" t="str">
        <f t="shared" si="49"/>
        <v/>
      </c>
      <c r="BN22" s="1" t="str">
        <f t="shared" si="50"/>
        <v/>
      </c>
      <c r="BO22" s="1" t="str">
        <f t="shared" si="51"/>
        <v/>
      </c>
      <c r="BR22" s="1">
        <f>General!A20</f>
        <v>0</v>
      </c>
      <c r="BS22" s="1">
        <f>General!B20</f>
        <v>0</v>
      </c>
      <c r="BT22" s="1" t="str">
        <f>General!C20</f>
        <v/>
      </c>
      <c r="BU22" s="1">
        <f>General!D20</f>
        <v>0</v>
      </c>
      <c r="BW22" s="1" t="str">
        <f>General!F20</f>
        <v>LWLW</v>
      </c>
      <c r="BX22" s="1">
        <f>General!G20</f>
        <v>1</v>
      </c>
    </row>
    <row r="23" spans="1:76" ht="15.75" thickBot="1">
      <c r="A23" s="1">
        <v>14</v>
      </c>
      <c r="B23" s="9" t="str">
        <f t="shared" si="11"/>
        <v/>
      </c>
      <c r="C23" s="93" t="str">
        <f t="shared" si="1"/>
        <v/>
      </c>
      <c r="D23" s="88" t="str">
        <f t="shared" si="36"/>
        <v/>
      </c>
      <c r="E23" s="89" t="str">
        <f t="shared" si="36"/>
        <v/>
      </c>
      <c r="F23" s="8" t="str">
        <f t="shared" si="12"/>
        <v/>
      </c>
      <c r="H23" s="96" t="str">
        <f t="shared" si="2"/>
        <v/>
      </c>
      <c r="I23" s="88" t="str">
        <f t="shared" si="37"/>
        <v/>
      </c>
      <c r="J23" s="89" t="str">
        <f t="shared" si="37"/>
        <v/>
      </c>
      <c r="K23" s="8" t="str">
        <f t="shared" si="38"/>
        <v/>
      </c>
      <c r="L23" s="54"/>
      <c r="M23" s="17" t="str">
        <f>IF('Hedging Dashboard'!AH23="","",'Hedging Dashboard'!AH23)</f>
        <v/>
      </c>
      <c r="O23" s="9" t="str">
        <f t="shared" si="3"/>
        <v/>
      </c>
      <c r="P23" s="88" t="str">
        <f t="shared" si="39"/>
        <v/>
      </c>
      <c r="Q23" s="89" t="str">
        <f t="shared" si="39"/>
        <v/>
      </c>
      <c r="R23" s="4" t="str">
        <f t="shared" si="40"/>
        <v/>
      </c>
      <c r="S23" s="4" t="str">
        <f t="shared" si="41"/>
        <v/>
      </c>
      <c r="T23" s="112" t="str">
        <f t="shared" si="42"/>
        <v/>
      </c>
      <c r="U23" s="4" t="str">
        <f>IF(M23="","",IF(B23="NB",U22,IF(T23="",SUM($T$5:$T23)+S23,SUM($T$5:$T23))))</f>
        <v/>
      </c>
      <c r="V23" s="100" t="str">
        <f t="shared" si="0"/>
        <v/>
      </c>
      <c r="W23" s="74" t="e">
        <f t="shared" si="13"/>
        <v>#VALUE!</v>
      </c>
      <c r="X23" s="76" t="str">
        <f t="shared" si="14"/>
        <v/>
      </c>
      <c r="Y23" s="9" t="str">
        <f t="shared" si="6"/>
        <v>T</v>
      </c>
      <c r="Z23" s="4" t="str">
        <f t="shared" si="7"/>
        <v>T</v>
      </c>
      <c r="AA23" s="4" t="str">
        <f t="shared" si="8"/>
        <v>B</v>
      </c>
      <c r="AB23" s="4" t="str">
        <f t="shared" si="4"/>
        <v/>
      </c>
      <c r="AC23" s="4" t="str">
        <f t="shared" si="9"/>
        <v/>
      </c>
      <c r="AD23" s="4" t="str">
        <f t="shared" si="10"/>
        <v/>
      </c>
      <c r="AE23" s="1" t="str">
        <f t="shared" si="15"/>
        <v/>
      </c>
      <c r="AF23" s="1" t="str">
        <f t="shared" si="16"/>
        <v/>
      </c>
      <c r="AG23" s="1" t="str">
        <f t="shared" si="17"/>
        <v/>
      </c>
      <c r="AH23" s="1" t="str">
        <f t="shared" si="18"/>
        <v/>
      </c>
      <c r="AI23" s="1" t="str">
        <f t="shared" si="19"/>
        <v/>
      </c>
      <c r="AJ23" s="1" t="str">
        <f t="shared" si="20"/>
        <v/>
      </c>
      <c r="AK23" s="1">
        <f t="shared" si="43"/>
        <v>0</v>
      </c>
      <c r="AL23" s="1">
        <f t="shared" si="43"/>
        <v>0</v>
      </c>
      <c r="AM23" s="1" t="str">
        <f t="shared" si="5"/>
        <v/>
      </c>
      <c r="AN23" s="1">
        <f t="shared" si="21"/>
        <v>0</v>
      </c>
      <c r="AO23" s="1" t="str">
        <f t="shared" si="52"/>
        <v/>
      </c>
      <c r="AP23" s="1" t="str">
        <f t="shared" si="22"/>
        <v>N</v>
      </c>
      <c r="AQ23" s="1" t="str">
        <f t="shared" si="23"/>
        <v>N</v>
      </c>
      <c r="AR23" s="1" t="str">
        <f t="shared" si="24"/>
        <v>N</v>
      </c>
      <c r="AS23" s="1" t="str">
        <f t="shared" si="25"/>
        <v/>
      </c>
      <c r="AT23" s="15" t="str">
        <f t="shared" si="26"/>
        <v/>
      </c>
      <c r="AU23" s="1" t="str">
        <f t="shared" si="27"/>
        <v/>
      </c>
      <c r="AV23" s="1" t="str">
        <f t="shared" si="28"/>
        <v/>
      </c>
      <c r="AW23" s="1" t="str">
        <f t="shared" si="29"/>
        <v/>
      </c>
      <c r="AX23" s="1" t="str">
        <f t="shared" si="30"/>
        <v/>
      </c>
      <c r="AY23" s="1" t="str">
        <f t="shared" si="31"/>
        <v/>
      </c>
      <c r="AZ23" s="1" t="str">
        <f>IF('Hedging Dashboard'!AH23="P",IF(AZ22="",1,AZ22+1),"")</f>
        <v/>
      </c>
      <c r="BA23" s="1" t="str">
        <f>IF('Hedging Dashboard'!AH23="B",IF(BA22="",1,BA22+1),"")</f>
        <v/>
      </c>
      <c r="BB23" s="1" t="str">
        <f t="shared" si="32"/>
        <v>30000</v>
      </c>
      <c r="BC23" s="1" t="str">
        <f t="shared" si="32"/>
        <v>01200</v>
      </c>
      <c r="BD23" s="1" t="str">
        <f t="shared" si="44"/>
        <v>230000</v>
      </c>
      <c r="BE23" s="1" t="str">
        <f t="shared" si="44"/>
        <v>001200</v>
      </c>
      <c r="BF23" s="1" t="str">
        <f t="shared" si="45"/>
        <v>B</v>
      </c>
      <c r="BG23" s="1" t="str">
        <f t="shared" si="33"/>
        <v/>
      </c>
      <c r="BH23" s="1">
        <f t="shared" si="46"/>
        <v>0</v>
      </c>
      <c r="BI23" s="1" t="str">
        <f t="shared" si="34"/>
        <v/>
      </c>
      <c r="BJ23" s="1">
        <f t="shared" si="47"/>
        <v>0</v>
      </c>
      <c r="BK23" s="1" t="str">
        <f t="shared" si="35"/>
        <v/>
      </c>
      <c r="BL23" s="1">
        <f t="shared" si="48"/>
        <v>0</v>
      </c>
      <c r="BM23" s="1" t="str">
        <f t="shared" si="49"/>
        <v>0</v>
      </c>
      <c r="BN23" s="1" t="str">
        <f t="shared" si="50"/>
        <v>0</v>
      </c>
      <c r="BO23" s="1" t="str">
        <f t="shared" si="51"/>
        <v>0</v>
      </c>
      <c r="BR23" s="1">
        <f>General!A21</f>
        <v>0</v>
      </c>
      <c r="BS23" s="1">
        <f>General!B21</f>
        <v>0</v>
      </c>
      <c r="BT23" s="1" t="str">
        <f>General!C21</f>
        <v/>
      </c>
      <c r="BU23" s="1">
        <f>General!D21</f>
        <v>0</v>
      </c>
      <c r="BW23" s="1" t="str">
        <f>General!F21</f>
        <v>LWWL</v>
      </c>
      <c r="BX23" s="1">
        <f>General!G21</f>
        <v>-1</v>
      </c>
    </row>
    <row r="24" spans="1:76" ht="15.75" thickBot="1">
      <c r="A24" s="1">
        <v>15</v>
      </c>
      <c r="B24" s="77" t="str">
        <f t="shared" si="11"/>
        <v/>
      </c>
      <c r="C24" s="94" t="str">
        <f t="shared" si="1"/>
        <v/>
      </c>
      <c r="D24" s="90" t="str">
        <f t="shared" si="36"/>
        <v/>
      </c>
      <c r="E24" s="91" t="str">
        <f t="shared" si="36"/>
        <v/>
      </c>
      <c r="F24" s="10" t="str">
        <f t="shared" si="12"/>
        <v/>
      </c>
      <c r="H24" s="97" t="str">
        <f t="shared" si="2"/>
        <v/>
      </c>
      <c r="I24" s="90" t="str">
        <f t="shared" si="37"/>
        <v/>
      </c>
      <c r="J24" s="91" t="str">
        <f t="shared" si="37"/>
        <v/>
      </c>
      <c r="K24" s="10" t="str">
        <f t="shared" si="38"/>
        <v/>
      </c>
      <c r="L24" s="54"/>
      <c r="M24" s="18" t="str">
        <f>IF('Hedging Dashboard'!AH24="","",'Hedging Dashboard'!AH24)</f>
        <v/>
      </c>
      <c r="O24" s="77" t="str">
        <f t="shared" si="3"/>
        <v/>
      </c>
      <c r="P24" s="90" t="str">
        <f t="shared" si="39"/>
        <v/>
      </c>
      <c r="Q24" s="91" t="str">
        <f t="shared" si="39"/>
        <v/>
      </c>
      <c r="R24" s="5" t="str">
        <f t="shared" si="40"/>
        <v/>
      </c>
      <c r="S24" s="5" t="str">
        <f t="shared" si="41"/>
        <v/>
      </c>
      <c r="T24" s="113" t="str">
        <f t="shared" si="42"/>
        <v/>
      </c>
      <c r="U24" s="5" t="str">
        <f>IF(M24="","",IF(B24="NB",U23,IF(T24="",SUM($T$5:$T24)+S24,SUM($T$5:$T24))))</f>
        <v/>
      </c>
      <c r="V24" s="101" t="str">
        <f t="shared" si="0"/>
        <v/>
      </c>
      <c r="W24" s="74" t="e">
        <f t="shared" si="13"/>
        <v>#VALUE!</v>
      </c>
      <c r="X24" s="76" t="str">
        <f t="shared" si="14"/>
        <v/>
      </c>
      <c r="Y24" s="9" t="str">
        <f t="shared" si="6"/>
        <v>T</v>
      </c>
      <c r="Z24" s="4" t="str">
        <f t="shared" si="7"/>
        <v>T</v>
      </c>
      <c r="AA24" s="4" t="str">
        <f t="shared" si="8"/>
        <v>B</v>
      </c>
      <c r="AB24" s="4" t="str">
        <f t="shared" si="4"/>
        <v/>
      </c>
      <c r="AC24" s="4" t="str">
        <f t="shared" si="9"/>
        <v/>
      </c>
      <c r="AD24" s="4" t="str">
        <f t="shared" si="10"/>
        <v/>
      </c>
      <c r="AE24" s="1" t="str">
        <f t="shared" si="15"/>
        <v/>
      </c>
      <c r="AF24" s="1" t="str">
        <f t="shared" si="16"/>
        <v/>
      </c>
      <c r="AG24" s="1" t="str">
        <f t="shared" si="17"/>
        <v/>
      </c>
      <c r="AH24" s="1" t="str">
        <f t="shared" si="18"/>
        <v/>
      </c>
      <c r="AI24" s="1" t="str">
        <f t="shared" si="19"/>
        <v/>
      </c>
      <c r="AJ24" s="1" t="str">
        <f t="shared" si="20"/>
        <v/>
      </c>
      <c r="AK24" s="1">
        <f t="shared" si="43"/>
        <v>0</v>
      </c>
      <c r="AL24" s="1">
        <f t="shared" si="43"/>
        <v>0</v>
      </c>
      <c r="AM24" s="1" t="str">
        <f t="shared" si="5"/>
        <v/>
      </c>
      <c r="AN24" s="1">
        <f t="shared" si="21"/>
        <v>0</v>
      </c>
      <c r="AO24" s="1" t="str">
        <f t="shared" si="52"/>
        <v/>
      </c>
      <c r="AP24" s="1" t="str">
        <f t="shared" si="22"/>
        <v>N</v>
      </c>
      <c r="AQ24" s="1" t="str">
        <f t="shared" si="23"/>
        <v>N</v>
      </c>
      <c r="AR24" s="1" t="str">
        <f t="shared" si="24"/>
        <v>N</v>
      </c>
      <c r="AS24" s="1" t="str">
        <f t="shared" si="25"/>
        <v/>
      </c>
      <c r="AT24" s="15" t="str">
        <f t="shared" si="26"/>
        <v/>
      </c>
      <c r="AU24" s="1" t="str">
        <f t="shared" si="27"/>
        <v/>
      </c>
      <c r="AV24" s="1" t="str">
        <f t="shared" si="28"/>
        <v/>
      </c>
      <c r="AW24" s="1" t="str">
        <f t="shared" si="29"/>
        <v/>
      </c>
      <c r="AX24" s="1" t="str">
        <f t="shared" si="30"/>
        <v/>
      </c>
      <c r="AY24" s="1" t="str">
        <f t="shared" si="31"/>
        <v/>
      </c>
      <c r="AZ24" s="1" t="str">
        <f>IF('Hedging Dashboard'!AH24="P",IF(AZ23="",1,AZ23+1),"")</f>
        <v/>
      </c>
      <c r="BA24" s="1" t="str">
        <f>IF('Hedging Dashboard'!AH24="B",IF(BA23="",1,BA23+1),"")</f>
        <v/>
      </c>
      <c r="BB24" s="1" t="str">
        <f t="shared" si="32"/>
        <v>00000</v>
      </c>
      <c r="BC24" s="1" t="str">
        <f t="shared" si="32"/>
        <v>12000</v>
      </c>
      <c r="BD24" s="1" t="str">
        <f t="shared" si="44"/>
        <v>300000</v>
      </c>
      <c r="BE24" s="1" t="str">
        <f t="shared" si="44"/>
        <v>012000</v>
      </c>
      <c r="BF24" s="1" t="str">
        <f t="shared" si="45"/>
        <v>B</v>
      </c>
      <c r="BG24" s="1" t="str">
        <f t="shared" si="33"/>
        <v/>
      </c>
      <c r="BH24" s="1">
        <f t="shared" si="46"/>
        <v>0</v>
      </c>
      <c r="BI24" s="1" t="str">
        <f t="shared" si="34"/>
        <v/>
      </c>
      <c r="BJ24" s="1">
        <f t="shared" si="47"/>
        <v>0</v>
      </c>
      <c r="BK24" s="1" t="str">
        <f t="shared" si="35"/>
        <v/>
      </c>
      <c r="BL24" s="1">
        <f t="shared" si="48"/>
        <v>0</v>
      </c>
      <c r="BM24" s="1" t="str">
        <f t="shared" si="49"/>
        <v>0</v>
      </c>
      <c r="BN24" s="1" t="str">
        <f t="shared" si="50"/>
        <v>0</v>
      </c>
      <c r="BO24" s="1" t="str">
        <f t="shared" si="51"/>
        <v>0</v>
      </c>
      <c r="BR24" s="1">
        <f>General!A22</f>
        <v>0</v>
      </c>
      <c r="BS24" s="1">
        <f>General!B22</f>
        <v>0</v>
      </c>
      <c r="BT24" s="1" t="str">
        <f>General!C22</f>
        <v/>
      </c>
      <c r="BU24" s="1">
        <f>General!D22</f>
        <v>0</v>
      </c>
      <c r="BW24" s="1" t="str">
        <f>General!F22</f>
        <v>LWWW</v>
      </c>
      <c r="BX24" s="1">
        <f>General!G22</f>
        <v>6</v>
      </c>
    </row>
    <row r="25" spans="1:76" ht="15.75" thickBot="1">
      <c r="A25" s="1">
        <v>16</v>
      </c>
      <c r="B25" s="12" t="str">
        <f t="shared" si="11"/>
        <v/>
      </c>
      <c r="C25" s="92" t="str">
        <f t="shared" si="1"/>
        <v/>
      </c>
      <c r="D25" s="13" t="str">
        <f t="shared" si="36"/>
        <v/>
      </c>
      <c r="E25" s="45" t="str">
        <f t="shared" si="36"/>
        <v/>
      </c>
      <c r="F25" s="14" t="str">
        <f t="shared" si="12"/>
        <v/>
      </c>
      <c r="H25" s="95" t="str">
        <f t="shared" si="2"/>
        <v/>
      </c>
      <c r="I25" s="13" t="str">
        <f t="shared" si="37"/>
        <v/>
      </c>
      <c r="J25" s="45" t="str">
        <f t="shared" si="37"/>
        <v/>
      </c>
      <c r="K25" s="14" t="str">
        <f t="shared" si="38"/>
        <v/>
      </c>
      <c r="L25" s="54"/>
      <c r="M25" s="16" t="str">
        <f>IF('Hedging Dashboard'!AH25="","",'Hedging Dashboard'!AH25)</f>
        <v/>
      </c>
      <c r="O25" s="12" t="str">
        <f t="shared" si="3"/>
        <v/>
      </c>
      <c r="P25" s="13" t="str">
        <f t="shared" si="39"/>
        <v/>
      </c>
      <c r="Q25" s="45" t="str">
        <f t="shared" si="39"/>
        <v/>
      </c>
      <c r="R25" s="87" t="str">
        <f t="shared" si="40"/>
        <v/>
      </c>
      <c r="S25" s="87" t="str">
        <f t="shared" si="41"/>
        <v/>
      </c>
      <c r="T25" s="98" t="str">
        <f t="shared" si="42"/>
        <v/>
      </c>
      <c r="U25" s="87" t="str">
        <f>IF(M25="","",IF(B25="NB",U24,IF(T25="",SUM($T$5:$T25)+S25,SUM($T$5:$T25))))</f>
        <v/>
      </c>
      <c r="V25" s="99" t="str">
        <f t="shared" si="0"/>
        <v/>
      </c>
      <c r="W25" s="74" t="e">
        <f t="shared" si="13"/>
        <v>#VALUE!</v>
      </c>
      <c r="X25" s="76" t="str">
        <f t="shared" si="14"/>
        <v/>
      </c>
      <c r="Y25" s="9" t="str">
        <f t="shared" si="6"/>
        <v>T</v>
      </c>
      <c r="Z25" s="4" t="str">
        <f t="shared" si="7"/>
        <v>T</v>
      </c>
      <c r="AA25" s="4" t="str">
        <f t="shared" si="8"/>
        <v>B</v>
      </c>
      <c r="AB25" s="4" t="str">
        <f t="shared" si="4"/>
        <v/>
      </c>
      <c r="AC25" s="4" t="str">
        <f t="shared" si="9"/>
        <v/>
      </c>
      <c r="AD25" s="4" t="str">
        <f t="shared" si="10"/>
        <v/>
      </c>
      <c r="AE25" s="1" t="str">
        <f t="shared" si="15"/>
        <v/>
      </c>
      <c r="AF25" s="1" t="str">
        <f t="shared" si="16"/>
        <v/>
      </c>
      <c r="AG25" s="1" t="str">
        <f t="shared" si="17"/>
        <v/>
      </c>
      <c r="AH25" s="1" t="str">
        <f t="shared" si="18"/>
        <v/>
      </c>
      <c r="AI25" s="1" t="str">
        <f t="shared" si="19"/>
        <v/>
      </c>
      <c r="AJ25" s="1" t="str">
        <f t="shared" si="20"/>
        <v/>
      </c>
      <c r="AK25" s="1">
        <f t="shared" si="43"/>
        <v>0</v>
      </c>
      <c r="AL25" s="1">
        <f t="shared" si="43"/>
        <v>0</v>
      </c>
      <c r="AM25" s="1" t="str">
        <f t="shared" si="5"/>
        <v/>
      </c>
      <c r="AN25" s="1">
        <f t="shared" si="21"/>
        <v>0</v>
      </c>
      <c r="AO25" s="1" t="str">
        <f t="shared" si="52"/>
        <v/>
      </c>
      <c r="AP25" s="1" t="str">
        <f t="shared" si="22"/>
        <v>N</v>
      </c>
      <c r="AQ25" s="1" t="str">
        <f t="shared" si="23"/>
        <v>N</v>
      </c>
      <c r="AR25" s="1" t="str">
        <f t="shared" si="24"/>
        <v>N</v>
      </c>
      <c r="AS25" s="1" t="str">
        <f t="shared" si="25"/>
        <v/>
      </c>
      <c r="AT25" s="15" t="str">
        <f t="shared" si="26"/>
        <v/>
      </c>
      <c r="AU25" s="1" t="str">
        <f t="shared" si="27"/>
        <v/>
      </c>
      <c r="AV25" s="1" t="str">
        <f t="shared" si="28"/>
        <v/>
      </c>
      <c r="AW25" s="1" t="str">
        <f t="shared" si="29"/>
        <v/>
      </c>
      <c r="AX25" s="1" t="str">
        <f t="shared" si="30"/>
        <v/>
      </c>
      <c r="AY25" s="1" t="str">
        <f t="shared" si="31"/>
        <v/>
      </c>
      <c r="AZ25" s="1" t="str">
        <f>IF('Hedging Dashboard'!AH25="P",IF(AZ24="",1,AZ24+1),"")</f>
        <v/>
      </c>
      <c r="BA25" s="1" t="str">
        <f>IF('Hedging Dashboard'!AH25="B",IF(BA24="",1,BA24+1),"")</f>
        <v/>
      </c>
      <c r="BB25" s="1" t="str">
        <f t="shared" si="32"/>
        <v>00000</v>
      </c>
      <c r="BC25" s="1" t="str">
        <f t="shared" si="32"/>
        <v>20000</v>
      </c>
      <c r="BD25" s="1" t="str">
        <f t="shared" si="44"/>
        <v>000000</v>
      </c>
      <c r="BE25" s="1" t="str">
        <f t="shared" si="44"/>
        <v>120000</v>
      </c>
      <c r="BF25" s="1" t="str">
        <f t="shared" si="45"/>
        <v>B</v>
      </c>
      <c r="BG25" s="1" t="str">
        <f t="shared" si="33"/>
        <v/>
      </c>
      <c r="BH25" s="1">
        <f t="shared" si="46"/>
        <v>0</v>
      </c>
      <c r="BI25" s="1" t="str">
        <f t="shared" si="34"/>
        <v/>
      </c>
      <c r="BJ25" s="1">
        <f t="shared" si="47"/>
        <v>0</v>
      </c>
      <c r="BK25" s="1" t="str">
        <f t="shared" si="35"/>
        <v/>
      </c>
      <c r="BL25" s="1">
        <f t="shared" si="48"/>
        <v>0</v>
      </c>
      <c r="BM25" s="1" t="str">
        <f t="shared" si="49"/>
        <v>0</v>
      </c>
      <c r="BN25" s="1" t="str">
        <f t="shared" si="50"/>
        <v>0</v>
      </c>
      <c r="BO25" s="1" t="str">
        <f t="shared" si="51"/>
        <v>0</v>
      </c>
      <c r="BR25" s="1">
        <f>General!A23</f>
        <v>0</v>
      </c>
      <c r="BS25" s="1">
        <f>General!B23</f>
        <v>0</v>
      </c>
      <c r="BT25" s="1" t="str">
        <f>General!C23</f>
        <v/>
      </c>
      <c r="BU25" s="1">
        <f>General!D23</f>
        <v>0</v>
      </c>
      <c r="BW25" s="1" t="str">
        <f>General!F23</f>
        <v>WLLL</v>
      </c>
      <c r="BX25" s="1">
        <f>General!G23</f>
        <v>-6</v>
      </c>
    </row>
    <row r="26" spans="1:76" ht="15.75" thickBot="1">
      <c r="A26" s="1">
        <v>17</v>
      </c>
      <c r="B26" s="9" t="str">
        <f t="shared" si="11"/>
        <v/>
      </c>
      <c r="C26" s="93" t="str">
        <f t="shared" si="1"/>
        <v/>
      </c>
      <c r="D26" s="88" t="str">
        <f t="shared" si="36"/>
        <v/>
      </c>
      <c r="E26" s="89" t="str">
        <f t="shared" si="36"/>
        <v/>
      </c>
      <c r="F26" s="8" t="str">
        <f t="shared" si="12"/>
        <v/>
      </c>
      <c r="H26" s="96" t="str">
        <f t="shared" si="2"/>
        <v/>
      </c>
      <c r="I26" s="88" t="str">
        <f t="shared" si="37"/>
        <v/>
      </c>
      <c r="J26" s="89" t="str">
        <f t="shared" si="37"/>
        <v/>
      </c>
      <c r="K26" s="8" t="str">
        <f t="shared" si="38"/>
        <v/>
      </c>
      <c r="L26" s="54"/>
      <c r="M26" s="17" t="str">
        <f>IF('Hedging Dashboard'!AH26="","",'Hedging Dashboard'!AH26)</f>
        <v/>
      </c>
      <c r="O26" s="9" t="str">
        <f t="shared" si="3"/>
        <v/>
      </c>
      <c r="P26" s="88" t="str">
        <f t="shared" si="39"/>
        <v/>
      </c>
      <c r="Q26" s="89" t="str">
        <f t="shared" si="39"/>
        <v/>
      </c>
      <c r="R26" s="4" t="str">
        <f t="shared" si="40"/>
        <v/>
      </c>
      <c r="S26" s="4" t="str">
        <f t="shared" si="41"/>
        <v/>
      </c>
      <c r="T26" s="112" t="str">
        <f t="shared" si="42"/>
        <v/>
      </c>
      <c r="U26" s="4" t="str">
        <f>IF(M26="","",IF(B26="NB",U25,IF(T26="",SUM($T$5:$T26)+S26,SUM($T$5:$T26))))</f>
        <v/>
      </c>
      <c r="V26" s="100" t="str">
        <f t="shared" si="0"/>
        <v/>
      </c>
      <c r="W26" s="74" t="e">
        <f t="shared" si="13"/>
        <v>#VALUE!</v>
      </c>
      <c r="X26" s="76" t="str">
        <f t="shared" si="14"/>
        <v/>
      </c>
      <c r="Y26" s="9" t="str">
        <f t="shared" si="6"/>
        <v>T</v>
      </c>
      <c r="Z26" s="4" t="str">
        <f t="shared" si="7"/>
        <v>T</v>
      </c>
      <c r="AA26" s="4" t="str">
        <f t="shared" si="8"/>
        <v>B</v>
      </c>
      <c r="AB26" s="4" t="str">
        <f t="shared" si="4"/>
        <v/>
      </c>
      <c r="AC26" s="4" t="str">
        <f t="shared" si="9"/>
        <v/>
      </c>
      <c r="AD26" s="4" t="str">
        <f t="shared" si="10"/>
        <v/>
      </c>
      <c r="AE26" s="1" t="str">
        <f t="shared" si="15"/>
        <v/>
      </c>
      <c r="AF26" s="1" t="str">
        <f t="shared" si="16"/>
        <v/>
      </c>
      <c r="AG26" s="1" t="str">
        <f t="shared" si="17"/>
        <v/>
      </c>
      <c r="AH26" s="1" t="str">
        <f t="shared" si="18"/>
        <v/>
      </c>
      <c r="AI26" s="1" t="str">
        <f t="shared" si="19"/>
        <v/>
      </c>
      <c r="AJ26" s="1" t="str">
        <f t="shared" si="20"/>
        <v/>
      </c>
      <c r="AK26" s="1">
        <f t="shared" si="43"/>
        <v>0</v>
      </c>
      <c r="AL26" s="1">
        <f t="shared" si="43"/>
        <v>0</v>
      </c>
      <c r="AM26" s="1" t="str">
        <f t="shared" si="5"/>
        <v/>
      </c>
      <c r="AN26" s="1">
        <f t="shared" si="21"/>
        <v>0</v>
      </c>
      <c r="AO26" s="1" t="str">
        <f t="shared" si="52"/>
        <v/>
      </c>
      <c r="AP26" s="1" t="str">
        <f t="shared" si="22"/>
        <v>N</v>
      </c>
      <c r="AQ26" s="1" t="str">
        <f t="shared" si="23"/>
        <v>N</v>
      </c>
      <c r="AR26" s="1" t="str">
        <f t="shared" si="24"/>
        <v>N</v>
      </c>
      <c r="AS26" s="1" t="str">
        <f t="shared" si="25"/>
        <v/>
      </c>
      <c r="AT26" s="15" t="str">
        <f t="shared" si="26"/>
        <v/>
      </c>
      <c r="AU26" s="1" t="str">
        <f t="shared" si="27"/>
        <v/>
      </c>
      <c r="AV26" s="1" t="str">
        <f t="shared" si="28"/>
        <v/>
      </c>
      <c r="AW26" s="1" t="str">
        <f t="shared" si="29"/>
        <v/>
      </c>
      <c r="AX26" s="1" t="str">
        <f t="shared" si="30"/>
        <v/>
      </c>
      <c r="AY26" s="1" t="str">
        <f t="shared" si="31"/>
        <v/>
      </c>
      <c r="AZ26" s="1" t="str">
        <f>IF('Hedging Dashboard'!AH26="P",IF(AZ25="",1,AZ25+1),"")</f>
        <v/>
      </c>
      <c r="BA26" s="1" t="str">
        <f>IF('Hedging Dashboard'!AH26="B",IF(BA25="",1,BA25+1),"")</f>
        <v/>
      </c>
      <c r="BB26" s="1" t="str">
        <f t="shared" ref="BB26:BC45" si="53">IF(AZ21="",0,AZ21)&amp;IF(AZ22="",0,AZ22)&amp;IF(AZ23="",0,AZ23)&amp;IF(AZ24="",0,AZ24)&amp;IF(AZ25="",0,AZ25)</f>
        <v>00000</v>
      </c>
      <c r="BC26" s="1" t="str">
        <f t="shared" si="53"/>
        <v>00000</v>
      </c>
      <c r="BD26" s="1" t="str">
        <f t="shared" si="44"/>
        <v>000000</v>
      </c>
      <c r="BE26" s="1" t="str">
        <f t="shared" si="44"/>
        <v>200000</v>
      </c>
      <c r="BF26" s="1" t="str">
        <f t="shared" si="45"/>
        <v>B</v>
      </c>
      <c r="BG26" s="1" t="str">
        <f t="shared" si="33"/>
        <v/>
      </c>
      <c r="BH26" s="1">
        <f t="shared" si="46"/>
        <v>0</v>
      </c>
      <c r="BI26" s="1" t="str">
        <f t="shared" si="34"/>
        <v/>
      </c>
      <c r="BJ26" s="1">
        <f t="shared" si="47"/>
        <v>0</v>
      </c>
      <c r="BK26" s="1" t="str">
        <f t="shared" si="35"/>
        <v/>
      </c>
      <c r="BL26" s="1">
        <f t="shared" si="48"/>
        <v>0</v>
      </c>
      <c r="BM26" s="1" t="str">
        <f t="shared" si="49"/>
        <v>0</v>
      </c>
      <c r="BN26" s="1" t="str">
        <f t="shared" si="50"/>
        <v>0</v>
      </c>
      <c r="BO26" s="1" t="str">
        <f t="shared" si="51"/>
        <v>0</v>
      </c>
      <c r="BR26" s="1">
        <f>General!A24</f>
        <v>0</v>
      </c>
      <c r="BS26" s="1">
        <f>General!B24</f>
        <v>0</v>
      </c>
      <c r="BT26" s="1" t="str">
        <f>General!C24</f>
        <v/>
      </c>
      <c r="BU26" s="1">
        <f>General!D24</f>
        <v>0</v>
      </c>
      <c r="BW26" s="1" t="str">
        <f>General!F24</f>
        <v>WLLW</v>
      </c>
      <c r="BX26" s="1">
        <f>General!G24</f>
        <v>1</v>
      </c>
    </row>
    <row r="27" spans="1:76" ht="15.75" thickBot="1">
      <c r="A27" s="1">
        <v>18</v>
      </c>
      <c r="B27" s="9" t="str">
        <f t="shared" si="11"/>
        <v/>
      </c>
      <c r="C27" s="93" t="str">
        <f t="shared" si="1"/>
        <v/>
      </c>
      <c r="D27" s="88" t="str">
        <f t="shared" si="36"/>
        <v/>
      </c>
      <c r="E27" s="89" t="str">
        <f t="shared" si="36"/>
        <v/>
      </c>
      <c r="F27" s="8" t="str">
        <f t="shared" si="12"/>
        <v/>
      </c>
      <c r="H27" s="96" t="str">
        <f t="shared" si="2"/>
        <v/>
      </c>
      <c r="I27" s="88" t="str">
        <f t="shared" si="37"/>
        <v/>
      </c>
      <c r="J27" s="89" t="str">
        <f t="shared" si="37"/>
        <v/>
      </c>
      <c r="K27" s="8" t="str">
        <f t="shared" si="38"/>
        <v/>
      </c>
      <c r="L27" s="54"/>
      <c r="M27" s="17" t="str">
        <f>IF('Hedging Dashboard'!AH27="","",'Hedging Dashboard'!AH27)</f>
        <v/>
      </c>
      <c r="O27" s="9" t="str">
        <f t="shared" si="3"/>
        <v/>
      </c>
      <c r="P27" s="88" t="str">
        <f t="shared" si="39"/>
        <v/>
      </c>
      <c r="Q27" s="89" t="str">
        <f t="shared" si="39"/>
        <v/>
      </c>
      <c r="R27" s="4" t="str">
        <f t="shared" si="40"/>
        <v/>
      </c>
      <c r="S27" s="4" t="str">
        <f t="shared" si="41"/>
        <v/>
      </c>
      <c r="T27" s="112" t="str">
        <f t="shared" si="42"/>
        <v/>
      </c>
      <c r="U27" s="4" t="str">
        <f>IF(M27="","",IF(B27="NB",U26,IF(T27="",SUM($T$5:$T27)+S27,SUM($T$5:$T27))))</f>
        <v/>
      </c>
      <c r="V27" s="100" t="str">
        <f t="shared" si="0"/>
        <v/>
      </c>
      <c r="W27" s="74" t="e">
        <f t="shared" si="13"/>
        <v>#VALUE!</v>
      </c>
      <c r="X27" s="76" t="str">
        <f t="shared" si="14"/>
        <v/>
      </c>
      <c r="Y27" s="9" t="str">
        <f t="shared" si="6"/>
        <v>T</v>
      </c>
      <c r="Z27" s="4" t="str">
        <f t="shared" si="7"/>
        <v>T</v>
      </c>
      <c r="AA27" s="4" t="str">
        <f t="shared" si="8"/>
        <v>B</v>
      </c>
      <c r="AB27" s="4" t="str">
        <f t="shared" si="4"/>
        <v/>
      </c>
      <c r="AC27" s="4" t="str">
        <f t="shared" si="9"/>
        <v/>
      </c>
      <c r="AD27" s="4" t="str">
        <f t="shared" si="10"/>
        <v/>
      </c>
      <c r="AE27" s="1" t="str">
        <f t="shared" si="15"/>
        <v/>
      </c>
      <c r="AF27" s="1" t="str">
        <f t="shared" si="16"/>
        <v/>
      </c>
      <c r="AG27" s="1" t="str">
        <f t="shared" si="17"/>
        <v/>
      </c>
      <c r="AH27" s="1" t="str">
        <f t="shared" si="18"/>
        <v/>
      </c>
      <c r="AI27" s="1" t="str">
        <f t="shared" si="19"/>
        <v/>
      </c>
      <c r="AJ27" s="1" t="str">
        <f t="shared" si="20"/>
        <v/>
      </c>
      <c r="AK27" s="1">
        <f t="shared" si="43"/>
        <v>0</v>
      </c>
      <c r="AL27" s="1">
        <f t="shared" si="43"/>
        <v>0</v>
      </c>
      <c r="AM27" s="1" t="str">
        <f t="shared" si="5"/>
        <v/>
      </c>
      <c r="AN27" s="1">
        <f t="shared" si="21"/>
        <v>0</v>
      </c>
      <c r="AO27" s="1" t="str">
        <f t="shared" si="52"/>
        <v/>
      </c>
      <c r="AP27" s="1" t="str">
        <f t="shared" si="22"/>
        <v>N</v>
      </c>
      <c r="AQ27" s="1" t="str">
        <f t="shared" si="23"/>
        <v>N</v>
      </c>
      <c r="AR27" s="1" t="str">
        <f t="shared" si="24"/>
        <v>N</v>
      </c>
      <c r="AS27" s="1" t="str">
        <f t="shared" si="25"/>
        <v/>
      </c>
      <c r="AT27" s="15" t="str">
        <f t="shared" si="26"/>
        <v/>
      </c>
      <c r="AU27" s="1" t="str">
        <f t="shared" si="27"/>
        <v/>
      </c>
      <c r="AV27" s="1" t="str">
        <f t="shared" si="28"/>
        <v/>
      </c>
      <c r="AW27" s="1" t="str">
        <f t="shared" si="29"/>
        <v/>
      </c>
      <c r="AX27" s="1" t="str">
        <f t="shared" si="30"/>
        <v/>
      </c>
      <c r="AY27" s="1" t="str">
        <f t="shared" si="31"/>
        <v/>
      </c>
      <c r="AZ27" s="1" t="str">
        <f>IF('Hedging Dashboard'!AH27="P",IF(AZ26="",1,AZ26+1),"")</f>
        <v/>
      </c>
      <c r="BA27" s="1" t="str">
        <f>IF('Hedging Dashboard'!AH27="B",IF(BA26="",1,BA26+1),"")</f>
        <v/>
      </c>
      <c r="BB27" s="1" t="str">
        <f t="shared" si="53"/>
        <v>00000</v>
      </c>
      <c r="BC27" s="1" t="str">
        <f t="shared" si="53"/>
        <v>00000</v>
      </c>
      <c r="BD27" s="1" t="str">
        <f t="shared" si="44"/>
        <v>000000</v>
      </c>
      <c r="BE27" s="1" t="str">
        <f t="shared" si="44"/>
        <v>000000</v>
      </c>
      <c r="BF27" s="1" t="str">
        <f t="shared" si="45"/>
        <v>B</v>
      </c>
      <c r="BG27" s="1" t="str">
        <f t="shared" si="33"/>
        <v/>
      </c>
      <c r="BH27" s="1">
        <f t="shared" si="46"/>
        <v>0</v>
      </c>
      <c r="BI27" s="1" t="str">
        <f t="shared" si="34"/>
        <v/>
      </c>
      <c r="BJ27" s="1">
        <f t="shared" si="47"/>
        <v>0</v>
      </c>
      <c r="BK27" s="1" t="str">
        <f t="shared" si="35"/>
        <v/>
      </c>
      <c r="BL27" s="1">
        <f t="shared" si="48"/>
        <v>0</v>
      </c>
      <c r="BM27" s="1" t="str">
        <f t="shared" si="49"/>
        <v>0</v>
      </c>
      <c r="BN27" s="1" t="str">
        <f t="shared" si="50"/>
        <v>0</v>
      </c>
      <c r="BO27" s="1" t="str">
        <f t="shared" si="51"/>
        <v>0</v>
      </c>
      <c r="BR27" s="1">
        <f>General!A25</f>
        <v>0</v>
      </c>
      <c r="BS27" s="1">
        <f>General!B25</f>
        <v>0</v>
      </c>
      <c r="BT27" s="1" t="str">
        <f>General!C25</f>
        <v/>
      </c>
      <c r="BU27" s="1">
        <f>General!D25</f>
        <v>0</v>
      </c>
      <c r="BW27" s="1" t="str">
        <f>General!F25</f>
        <v>WLWL</v>
      </c>
      <c r="BX27" s="1">
        <f>General!G25</f>
        <v>-1</v>
      </c>
    </row>
    <row r="28" spans="1:76" ht="15.75" thickBot="1">
      <c r="A28" s="1">
        <v>19</v>
      </c>
      <c r="B28" s="9" t="str">
        <f t="shared" si="11"/>
        <v/>
      </c>
      <c r="C28" s="93" t="str">
        <f t="shared" si="1"/>
        <v/>
      </c>
      <c r="D28" s="88" t="str">
        <f t="shared" si="36"/>
        <v/>
      </c>
      <c r="E28" s="89" t="str">
        <f t="shared" si="36"/>
        <v/>
      </c>
      <c r="F28" s="8" t="str">
        <f t="shared" si="12"/>
        <v/>
      </c>
      <c r="H28" s="96" t="str">
        <f t="shared" si="2"/>
        <v/>
      </c>
      <c r="I28" s="88" t="str">
        <f t="shared" si="37"/>
        <v/>
      </c>
      <c r="J28" s="89" t="str">
        <f t="shared" si="37"/>
        <v/>
      </c>
      <c r="K28" s="8" t="str">
        <f t="shared" si="38"/>
        <v/>
      </c>
      <c r="L28" s="54"/>
      <c r="M28" s="17" t="str">
        <f>IF('Hedging Dashboard'!AH28="","",'Hedging Dashboard'!AH28)</f>
        <v/>
      </c>
      <c r="O28" s="9" t="str">
        <f t="shared" si="3"/>
        <v/>
      </c>
      <c r="P28" s="88" t="str">
        <f t="shared" si="39"/>
        <v/>
      </c>
      <c r="Q28" s="89" t="str">
        <f t="shared" si="39"/>
        <v/>
      </c>
      <c r="R28" s="4" t="str">
        <f t="shared" si="40"/>
        <v/>
      </c>
      <c r="S28" s="4" t="str">
        <f t="shared" si="41"/>
        <v/>
      </c>
      <c r="T28" s="112" t="str">
        <f t="shared" si="42"/>
        <v/>
      </c>
      <c r="U28" s="4" t="str">
        <f>IF(M28="","",IF(B28="NB",U27,IF(T28="",SUM($T$5:$T28)+S28,SUM($T$5:$T28))))</f>
        <v/>
      </c>
      <c r="V28" s="100" t="str">
        <f t="shared" si="0"/>
        <v/>
      </c>
      <c r="W28" s="74" t="e">
        <f t="shared" si="13"/>
        <v>#VALUE!</v>
      </c>
      <c r="X28" s="76" t="str">
        <f t="shared" si="14"/>
        <v/>
      </c>
      <c r="Y28" s="9" t="str">
        <f t="shared" si="6"/>
        <v>T</v>
      </c>
      <c r="Z28" s="4" t="str">
        <f t="shared" si="7"/>
        <v>T</v>
      </c>
      <c r="AA28" s="4" t="str">
        <f t="shared" si="8"/>
        <v>B</v>
      </c>
      <c r="AB28" s="4" t="str">
        <f t="shared" si="4"/>
        <v/>
      </c>
      <c r="AC28" s="4" t="str">
        <f t="shared" si="9"/>
        <v/>
      </c>
      <c r="AD28" s="4" t="str">
        <f t="shared" si="10"/>
        <v/>
      </c>
      <c r="AE28" s="1" t="str">
        <f t="shared" si="15"/>
        <v/>
      </c>
      <c r="AF28" s="1" t="str">
        <f t="shared" si="16"/>
        <v/>
      </c>
      <c r="AG28" s="1" t="str">
        <f t="shared" si="17"/>
        <v/>
      </c>
      <c r="AH28" s="1" t="str">
        <f t="shared" si="18"/>
        <v/>
      </c>
      <c r="AI28" s="1" t="str">
        <f t="shared" si="19"/>
        <v/>
      </c>
      <c r="AJ28" s="1" t="str">
        <f t="shared" si="20"/>
        <v/>
      </c>
      <c r="AK28" s="1">
        <f t="shared" si="43"/>
        <v>0</v>
      </c>
      <c r="AL28" s="1">
        <f t="shared" si="43"/>
        <v>0</v>
      </c>
      <c r="AM28" s="1" t="str">
        <f t="shared" si="5"/>
        <v/>
      </c>
      <c r="AN28" s="1">
        <f t="shared" si="21"/>
        <v>0</v>
      </c>
      <c r="AO28" s="1" t="str">
        <f t="shared" si="52"/>
        <v/>
      </c>
      <c r="AP28" s="1" t="str">
        <f t="shared" si="22"/>
        <v>N</v>
      </c>
      <c r="AQ28" s="1" t="str">
        <f t="shared" si="23"/>
        <v>N</v>
      </c>
      <c r="AR28" s="1" t="str">
        <f t="shared" si="24"/>
        <v>N</v>
      </c>
      <c r="AS28" s="1" t="str">
        <f t="shared" si="25"/>
        <v/>
      </c>
      <c r="AT28" s="15" t="str">
        <f t="shared" si="26"/>
        <v/>
      </c>
      <c r="AU28" s="1" t="str">
        <f t="shared" si="27"/>
        <v/>
      </c>
      <c r="AV28" s="1" t="str">
        <f t="shared" si="28"/>
        <v/>
      </c>
      <c r="AW28" s="1" t="str">
        <f t="shared" si="29"/>
        <v/>
      </c>
      <c r="AX28" s="1" t="str">
        <f t="shared" si="30"/>
        <v/>
      </c>
      <c r="AY28" s="1" t="str">
        <f t="shared" si="31"/>
        <v/>
      </c>
      <c r="AZ28" s="1" t="str">
        <f>IF('Hedging Dashboard'!AH28="P",IF(AZ27="",1,AZ27+1),"")</f>
        <v/>
      </c>
      <c r="BA28" s="1" t="str">
        <f>IF('Hedging Dashboard'!AH28="B",IF(BA27="",1,BA27+1),"")</f>
        <v/>
      </c>
      <c r="BB28" s="1" t="str">
        <f t="shared" si="53"/>
        <v>00000</v>
      </c>
      <c r="BC28" s="1" t="str">
        <f t="shared" si="53"/>
        <v>00000</v>
      </c>
      <c r="BD28" s="1" t="str">
        <f t="shared" si="44"/>
        <v>000000</v>
      </c>
      <c r="BE28" s="1" t="str">
        <f t="shared" si="44"/>
        <v>000000</v>
      </c>
      <c r="BF28" s="1" t="str">
        <f t="shared" si="45"/>
        <v>B</v>
      </c>
      <c r="BG28" s="1" t="str">
        <f t="shared" si="33"/>
        <v/>
      </c>
      <c r="BH28" s="1">
        <f t="shared" si="46"/>
        <v>0</v>
      </c>
      <c r="BI28" s="1" t="str">
        <f t="shared" si="34"/>
        <v/>
      </c>
      <c r="BJ28" s="1">
        <f t="shared" si="47"/>
        <v>0</v>
      </c>
      <c r="BK28" s="1" t="str">
        <f t="shared" si="35"/>
        <v/>
      </c>
      <c r="BL28" s="1">
        <f t="shared" si="48"/>
        <v>0</v>
      </c>
      <c r="BM28" s="1" t="str">
        <f t="shared" si="49"/>
        <v>0</v>
      </c>
      <c r="BN28" s="1" t="str">
        <f t="shared" si="50"/>
        <v>0</v>
      </c>
      <c r="BO28" s="1" t="str">
        <f t="shared" si="51"/>
        <v>0</v>
      </c>
      <c r="BR28" s="1">
        <f>General!A26</f>
        <v>0</v>
      </c>
      <c r="BS28" s="1">
        <f>General!B26</f>
        <v>0</v>
      </c>
      <c r="BT28" s="1" t="str">
        <f>General!C26</f>
        <v/>
      </c>
      <c r="BU28" s="1">
        <f>General!D26</f>
        <v>0</v>
      </c>
      <c r="BW28" s="1" t="str">
        <f>General!F26</f>
        <v>WLWW</v>
      </c>
      <c r="BX28" s="1">
        <f>General!G26</f>
        <v>3</v>
      </c>
    </row>
    <row r="29" spans="1:76" ht="15.75" thickBot="1">
      <c r="A29" s="1">
        <v>20</v>
      </c>
      <c r="B29" s="77" t="str">
        <f t="shared" si="11"/>
        <v/>
      </c>
      <c r="C29" s="94" t="str">
        <f t="shared" si="1"/>
        <v/>
      </c>
      <c r="D29" s="90" t="str">
        <f t="shared" si="36"/>
        <v/>
      </c>
      <c r="E29" s="91" t="str">
        <f t="shared" si="36"/>
        <v/>
      </c>
      <c r="F29" s="10" t="str">
        <f t="shared" si="12"/>
        <v/>
      </c>
      <c r="H29" s="97" t="str">
        <f t="shared" si="2"/>
        <v/>
      </c>
      <c r="I29" s="90" t="str">
        <f t="shared" si="37"/>
        <v/>
      </c>
      <c r="J29" s="91" t="str">
        <f t="shared" si="37"/>
        <v/>
      </c>
      <c r="K29" s="10" t="str">
        <f t="shared" si="38"/>
        <v/>
      </c>
      <c r="L29" s="54"/>
      <c r="M29" s="18" t="str">
        <f>IF('Hedging Dashboard'!AH29="","",'Hedging Dashboard'!AH29)</f>
        <v/>
      </c>
      <c r="O29" s="77" t="str">
        <f t="shared" si="3"/>
        <v/>
      </c>
      <c r="P29" s="90" t="str">
        <f t="shared" si="39"/>
        <v/>
      </c>
      <c r="Q29" s="91" t="str">
        <f t="shared" si="39"/>
        <v/>
      </c>
      <c r="R29" s="5" t="str">
        <f t="shared" si="40"/>
        <v/>
      </c>
      <c r="S29" s="5" t="str">
        <f t="shared" si="41"/>
        <v/>
      </c>
      <c r="T29" s="113" t="str">
        <f t="shared" si="42"/>
        <v/>
      </c>
      <c r="U29" s="5" t="str">
        <f>IF(M29="","",IF(B29="NB",U28,IF(T29="",SUM($T$5:$T29)+S29,SUM($T$5:$T29))))</f>
        <v/>
      </c>
      <c r="V29" s="101" t="str">
        <f t="shared" si="0"/>
        <v/>
      </c>
      <c r="W29" s="74" t="e">
        <f t="shared" si="13"/>
        <v>#VALUE!</v>
      </c>
      <c r="X29" s="76" t="str">
        <f t="shared" si="14"/>
        <v/>
      </c>
      <c r="Y29" s="9" t="str">
        <f t="shared" si="6"/>
        <v>T</v>
      </c>
      <c r="Z29" s="4" t="str">
        <f t="shared" si="7"/>
        <v>T</v>
      </c>
      <c r="AA29" s="4" t="str">
        <f t="shared" si="8"/>
        <v>B</v>
      </c>
      <c r="AB29" s="4" t="str">
        <f t="shared" si="4"/>
        <v/>
      </c>
      <c r="AC29" s="4" t="str">
        <f t="shared" si="9"/>
        <v/>
      </c>
      <c r="AD29" s="4" t="str">
        <f t="shared" si="10"/>
        <v/>
      </c>
      <c r="AE29" s="1" t="str">
        <f t="shared" si="15"/>
        <v/>
      </c>
      <c r="AF29" s="1" t="str">
        <f t="shared" si="16"/>
        <v/>
      </c>
      <c r="AG29" s="1" t="str">
        <f t="shared" si="17"/>
        <v/>
      </c>
      <c r="AH29" s="1" t="str">
        <f t="shared" si="18"/>
        <v/>
      </c>
      <c r="AI29" s="1" t="str">
        <f t="shared" si="19"/>
        <v/>
      </c>
      <c r="AJ29" s="1" t="str">
        <f t="shared" si="20"/>
        <v/>
      </c>
      <c r="AK29" s="1">
        <f t="shared" si="43"/>
        <v>0</v>
      </c>
      <c r="AL29" s="1">
        <f t="shared" si="43"/>
        <v>0</v>
      </c>
      <c r="AM29" s="1" t="str">
        <f t="shared" si="5"/>
        <v/>
      </c>
      <c r="AN29" s="1">
        <f t="shared" si="21"/>
        <v>0</v>
      </c>
      <c r="AO29" s="1" t="str">
        <f t="shared" si="52"/>
        <v/>
      </c>
      <c r="AP29" s="1" t="str">
        <f t="shared" si="22"/>
        <v>N</v>
      </c>
      <c r="AQ29" s="1" t="str">
        <f t="shared" si="23"/>
        <v>N</v>
      </c>
      <c r="AR29" s="1" t="str">
        <f t="shared" si="24"/>
        <v>N</v>
      </c>
      <c r="AS29" s="1" t="str">
        <f t="shared" si="25"/>
        <v/>
      </c>
      <c r="AT29" s="15" t="str">
        <f t="shared" si="26"/>
        <v/>
      </c>
      <c r="AU29" s="1" t="str">
        <f t="shared" si="27"/>
        <v/>
      </c>
      <c r="AV29" s="1" t="str">
        <f t="shared" si="28"/>
        <v/>
      </c>
      <c r="AW29" s="1" t="str">
        <f t="shared" si="29"/>
        <v/>
      </c>
      <c r="AX29" s="1" t="str">
        <f t="shared" si="30"/>
        <v/>
      </c>
      <c r="AY29" s="1" t="str">
        <f t="shared" si="31"/>
        <v/>
      </c>
      <c r="AZ29" s="1" t="str">
        <f>IF('Hedging Dashboard'!AH29="P",IF(AZ28="",1,AZ28+1),"")</f>
        <v/>
      </c>
      <c r="BA29" s="1" t="str">
        <f>IF('Hedging Dashboard'!AH29="B",IF(BA28="",1,BA28+1),"")</f>
        <v/>
      </c>
      <c r="BB29" s="1" t="str">
        <f t="shared" si="53"/>
        <v>00000</v>
      </c>
      <c r="BC29" s="1" t="str">
        <f t="shared" si="53"/>
        <v>00000</v>
      </c>
      <c r="BD29" s="1" t="str">
        <f t="shared" si="44"/>
        <v>000000</v>
      </c>
      <c r="BE29" s="1" t="str">
        <f t="shared" si="44"/>
        <v>000000</v>
      </c>
      <c r="BF29" s="1" t="str">
        <f t="shared" si="45"/>
        <v>B</v>
      </c>
      <c r="BG29" s="1" t="str">
        <f t="shared" si="33"/>
        <v/>
      </c>
      <c r="BH29" s="1">
        <f t="shared" si="46"/>
        <v>0</v>
      </c>
      <c r="BI29" s="1" t="str">
        <f t="shared" si="34"/>
        <v/>
      </c>
      <c r="BJ29" s="1">
        <f t="shared" si="47"/>
        <v>0</v>
      </c>
      <c r="BK29" s="1" t="str">
        <f t="shared" si="35"/>
        <v/>
      </c>
      <c r="BL29" s="1">
        <f t="shared" si="48"/>
        <v>0</v>
      </c>
      <c r="BM29" s="1" t="str">
        <f t="shared" si="49"/>
        <v>0</v>
      </c>
      <c r="BN29" s="1" t="str">
        <f t="shared" si="50"/>
        <v>0</v>
      </c>
      <c r="BO29" s="1" t="str">
        <f t="shared" si="51"/>
        <v>0</v>
      </c>
      <c r="BR29" s="1">
        <f>General!A27</f>
        <v>0</v>
      </c>
      <c r="BS29" s="1">
        <f>General!B27</f>
        <v>0</v>
      </c>
      <c r="BT29" s="1" t="str">
        <f>General!C27</f>
        <v/>
      </c>
      <c r="BU29" s="1">
        <f>General!D27</f>
        <v>0</v>
      </c>
      <c r="BW29" s="1" t="str">
        <f>General!F27</f>
        <v>WWLL</v>
      </c>
      <c r="BX29" s="1">
        <f>General!G27</f>
        <v>-3</v>
      </c>
    </row>
    <row r="30" spans="1:76" ht="15.75" thickBot="1">
      <c r="A30" s="1">
        <v>21</v>
      </c>
      <c r="B30" s="12" t="str">
        <f t="shared" si="11"/>
        <v/>
      </c>
      <c r="C30" s="92" t="str">
        <f t="shared" si="1"/>
        <v/>
      </c>
      <c r="D30" s="13" t="str">
        <f t="shared" si="36"/>
        <v/>
      </c>
      <c r="E30" s="45" t="str">
        <f t="shared" si="36"/>
        <v/>
      </c>
      <c r="F30" s="14" t="str">
        <f t="shared" si="12"/>
        <v/>
      </c>
      <c r="H30" s="95" t="str">
        <f t="shared" si="2"/>
        <v/>
      </c>
      <c r="I30" s="13" t="str">
        <f t="shared" si="37"/>
        <v/>
      </c>
      <c r="J30" s="45" t="str">
        <f t="shared" si="37"/>
        <v/>
      </c>
      <c r="K30" s="14" t="str">
        <f t="shared" si="38"/>
        <v/>
      </c>
      <c r="L30" s="54"/>
      <c r="M30" s="16" t="str">
        <f>IF('Hedging Dashboard'!AH30="","",'Hedging Dashboard'!AH30)</f>
        <v/>
      </c>
      <c r="O30" s="12" t="str">
        <f t="shared" si="3"/>
        <v/>
      </c>
      <c r="P30" s="13" t="str">
        <f t="shared" si="39"/>
        <v/>
      </c>
      <c r="Q30" s="45" t="str">
        <f t="shared" si="39"/>
        <v/>
      </c>
      <c r="R30" s="87" t="str">
        <f t="shared" si="40"/>
        <v/>
      </c>
      <c r="S30" s="87" t="str">
        <f t="shared" si="41"/>
        <v/>
      </c>
      <c r="T30" s="98" t="str">
        <f t="shared" si="42"/>
        <v/>
      </c>
      <c r="U30" s="87" t="str">
        <f>IF(M30="","",IF(B30="NB",U29,IF(T30="",SUM($T$5:$T30)+S30,SUM($T$5:$T30))))</f>
        <v/>
      </c>
      <c r="V30" s="99" t="str">
        <f t="shared" si="0"/>
        <v/>
      </c>
      <c r="W30" s="74" t="e">
        <f t="shared" si="13"/>
        <v>#VALUE!</v>
      </c>
      <c r="X30" s="76" t="str">
        <f t="shared" si="14"/>
        <v/>
      </c>
      <c r="Y30" s="9" t="str">
        <f t="shared" si="6"/>
        <v>T</v>
      </c>
      <c r="Z30" s="4" t="str">
        <f t="shared" si="7"/>
        <v>T</v>
      </c>
      <c r="AA30" s="4" t="str">
        <f t="shared" si="8"/>
        <v>B</v>
      </c>
      <c r="AB30" s="4" t="str">
        <f t="shared" si="4"/>
        <v/>
      </c>
      <c r="AC30" s="4" t="str">
        <f t="shared" si="9"/>
        <v/>
      </c>
      <c r="AD30" s="4" t="str">
        <f t="shared" si="10"/>
        <v/>
      </c>
      <c r="AE30" s="1" t="str">
        <f t="shared" si="15"/>
        <v/>
      </c>
      <c r="AF30" s="1" t="str">
        <f t="shared" si="16"/>
        <v/>
      </c>
      <c r="AG30" s="1" t="str">
        <f t="shared" si="17"/>
        <v/>
      </c>
      <c r="AH30" s="1" t="str">
        <f t="shared" si="18"/>
        <v/>
      </c>
      <c r="AI30" s="1" t="str">
        <f t="shared" si="19"/>
        <v/>
      </c>
      <c r="AJ30" s="1" t="str">
        <f t="shared" si="20"/>
        <v/>
      </c>
      <c r="AK30" s="1">
        <f t="shared" si="43"/>
        <v>0</v>
      </c>
      <c r="AL30" s="1">
        <f t="shared" si="43"/>
        <v>0</v>
      </c>
      <c r="AM30" s="1" t="str">
        <f t="shared" si="5"/>
        <v/>
      </c>
      <c r="AN30" s="1">
        <f t="shared" si="21"/>
        <v>0</v>
      </c>
      <c r="AO30" s="1" t="str">
        <f t="shared" si="52"/>
        <v/>
      </c>
      <c r="AP30" s="1" t="str">
        <f t="shared" si="22"/>
        <v>N</v>
      </c>
      <c r="AQ30" s="1" t="str">
        <f t="shared" si="23"/>
        <v>N</v>
      </c>
      <c r="AR30" s="1" t="str">
        <f t="shared" si="24"/>
        <v>N</v>
      </c>
      <c r="AS30" s="1" t="str">
        <f t="shared" si="25"/>
        <v/>
      </c>
      <c r="AT30" s="15" t="str">
        <f t="shared" si="26"/>
        <v/>
      </c>
      <c r="AU30" s="1" t="str">
        <f t="shared" si="27"/>
        <v/>
      </c>
      <c r="AV30" s="1" t="str">
        <f t="shared" si="28"/>
        <v/>
      </c>
      <c r="AW30" s="1" t="str">
        <f t="shared" si="29"/>
        <v/>
      </c>
      <c r="AX30" s="1" t="str">
        <f t="shared" si="30"/>
        <v/>
      </c>
      <c r="AY30" s="1" t="str">
        <f t="shared" si="31"/>
        <v/>
      </c>
      <c r="AZ30" s="1" t="str">
        <f>IF('Hedging Dashboard'!AH30="P",IF(AZ29="",1,AZ29+1),"")</f>
        <v/>
      </c>
      <c r="BA30" s="1" t="str">
        <f>IF('Hedging Dashboard'!AH30="B",IF(BA29="",1,BA29+1),"")</f>
        <v/>
      </c>
      <c r="BB30" s="1" t="str">
        <f t="shared" si="53"/>
        <v>00000</v>
      </c>
      <c r="BC30" s="1" t="str">
        <f t="shared" si="53"/>
        <v>00000</v>
      </c>
      <c r="BD30" s="1" t="str">
        <f t="shared" si="44"/>
        <v>000000</v>
      </c>
      <c r="BE30" s="1" t="str">
        <f t="shared" si="44"/>
        <v>000000</v>
      </c>
      <c r="BF30" s="1" t="str">
        <f t="shared" si="45"/>
        <v>B</v>
      </c>
      <c r="BG30" s="1" t="str">
        <f t="shared" si="33"/>
        <v/>
      </c>
      <c r="BH30" s="1">
        <f t="shared" si="46"/>
        <v>0</v>
      </c>
      <c r="BI30" s="1" t="str">
        <f t="shared" si="34"/>
        <v/>
      </c>
      <c r="BJ30" s="1">
        <f t="shared" si="47"/>
        <v>0</v>
      </c>
      <c r="BK30" s="1" t="str">
        <f t="shared" si="35"/>
        <v/>
      </c>
      <c r="BL30" s="1">
        <f t="shared" si="48"/>
        <v>0</v>
      </c>
      <c r="BM30" s="1" t="str">
        <f t="shared" si="49"/>
        <v>0</v>
      </c>
      <c r="BN30" s="1" t="str">
        <f t="shared" si="50"/>
        <v>0</v>
      </c>
      <c r="BO30" s="1" t="str">
        <f t="shared" si="51"/>
        <v>0</v>
      </c>
      <c r="BR30" s="1">
        <f>General!A28</f>
        <v>0</v>
      </c>
      <c r="BS30" s="1">
        <f>General!B28</f>
        <v>0</v>
      </c>
      <c r="BT30" s="1" t="str">
        <f>General!C28</f>
        <v/>
      </c>
      <c r="BU30" s="1">
        <f>General!D28</f>
        <v>0</v>
      </c>
      <c r="BW30" s="1" t="str">
        <f>General!F28</f>
        <v>WWLW</v>
      </c>
      <c r="BX30" s="1">
        <f>General!G28</f>
        <v>1</v>
      </c>
    </row>
    <row r="31" spans="1:76" ht="15.75" thickBot="1">
      <c r="A31" s="1">
        <v>22</v>
      </c>
      <c r="B31" s="9" t="str">
        <f t="shared" si="11"/>
        <v/>
      </c>
      <c r="C31" s="93" t="str">
        <f t="shared" si="1"/>
        <v/>
      </c>
      <c r="D31" s="88" t="str">
        <f t="shared" si="36"/>
        <v/>
      </c>
      <c r="E31" s="89" t="str">
        <f t="shared" si="36"/>
        <v/>
      </c>
      <c r="F31" s="8" t="str">
        <f t="shared" si="12"/>
        <v/>
      </c>
      <c r="H31" s="96" t="str">
        <f t="shared" si="2"/>
        <v/>
      </c>
      <c r="I31" s="88" t="str">
        <f t="shared" si="37"/>
        <v/>
      </c>
      <c r="J31" s="89" t="str">
        <f t="shared" si="37"/>
        <v/>
      </c>
      <c r="K31" s="8" t="str">
        <f t="shared" si="38"/>
        <v/>
      </c>
      <c r="L31" s="54"/>
      <c r="M31" s="17" t="str">
        <f>IF('Hedging Dashboard'!AH31="","",'Hedging Dashboard'!AH31)</f>
        <v/>
      </c>
      <c r="O31" s="9" t="str">
        <f t="shared" si="3"/>
        <v/>
      </c>
      <c r="P31" s="88" t="str">
        <f t="shared" si="39"/>
        <v/>
      </c>
      <c r="Q31" s="89" t="str">
        <f t="shared" si="39"/>
        <v/>
      </c>
      <c r="R31" s="4" t="str">
        <f t="shared" si="40"/>
        <v/>
      </c>
      <c r="S31" s="4" t="str">
        <f t="shared" si="41"/>
        <v/>
      </c>
      <c r="T31" s="112" t="str">
        <f t="shared" si="42"/>
        <v/>
      </c>
      <c r="U31" s="4" t="str">
        <f>IF(M31="","",IF(B31="NB",U30,IF(T31="",SUM($T$5:$T31)+S31,SUM($T$5:$T31))))</f>
        <v/>
      </c>
      <c r="V31" s="100" t="str">
        <f t="shared" si="0"/>
        <v/>
      </c>
      <c r="W31" s="74" t="e">
        <f t="shared" si="13"/>
        <v>#VALUE!</v>
      </c>
      <c r="X31" s="76" t="str">
        <f t="shared" si="14"/>
        <v/>
      </c>
      <c r="Y31" s="9" t="str">
        <f t="shared" si="6"/>
        <v>T</v>
      </c>
      <c r="Z31" s="4" t="str">
        <f t="shared" si="7"/>
        <v>T</v>
      </c>
      <c r="AA31" s="4" t="str">
        <f t="shared" si="8"/>
        <v>B</v>
      </c>
      <c r="AB31" s="4" t="str">
        <f t="shared" si="4"/>
        <v/>
      </c>
      <c r="AC31" s="4" t="str">
        <f t="shared" si="9"/>
        <v/>
      </c>
      <c r="AD31" s="4" t="str">
        <f t="shared" si="10"/>
        <v/>
      </c>
      <c r="AE31" s="1" t="str">
        <f t="shared" si="15"/>
        <v/>
      </c>
      <c r="AF31" s="1" t="str">
        <f t="shared" si="16"/>
        <v/>
      </c>
      <c r="AG31" s="1" t="str">
        <f t="shared" si="17"/>
        <v/>
      </c>
      <c r="AH31" s="1" t="str">
        <f t="shared" si="18"/>
        <v/>
      </c>
      <c r="AI31" s="1" t="str">
        <f t="shared" si="19"/>
        <v/>
      </c>
      <c r="AJ31" s="1" t="str">
        <f t="shared" si="20"/>
        <v/>
      </c>
      <c r="AK31" s="1">
        <f t="shared" si="43"/>
        <v>0</v>
      </c>
      <c r="AL31" s="1">
        <f t="shared" si="43"/>
        <v>0</v>
      </c>
      <c r="AM31" s="1" t="str">
        <f t="shared" si="5"/>
        <v/>
      </c>
      <c r="AN31" s="1">
        <f t="shared" si="21"/>
        <v>0</v>
      </c>
      <c r="AO31" s="1" t="str">
        <f t="shared" si="52"/>
        <v/>
      </c>
      <c r="AP31" s="1" t="str">
        <f t="shared" si="22"/>
        <v>N</v>
      </c>
      <c r="AQ31" s="1" t="str">
        <f t="shared" si="23"/>
        <v>N</v>
      </c>
      <c r="AR31" s="1" t="str">
        <f t="shared" si="24"/>
        <v>N</v>
      </c>
      <c r="AS31" s="1" t="str">
        <f t="shared" si="25"/>
        <v/>
      </c>
      <c r="AT31" s="15" t="str">
        <f t="shared" si="26"/>
        <v/>
      </c>
      <c r="AU31" s="1" t="str">
        <f t="shared" si="27"/>
        <v/>
      </c>
      <c r="AV31" s="1" t="str">
        <f t="shared" si="28"/>
        <v/>
      </c>
      <c r="AW31" s="1" t="str">
        <f t="shared" si="29"/>
        <v/>
      </c>
      <c r="AX31" s="1" t="str">
        <f t="shared" si="30"/>
        <v/>
      </c>
      <c r="AY31" s="1" t="str">
        <f t="shared" si="31"/>
        <v/>
      </c>
      <c r="AZ31" s="1" t="str">
        <f>IF('Hedging Dashboard'!AH31="P",IF(AZ30="",1,AZ30+1),"")</f>
        <v/>
      </c>
      <c r="BA31" s="1" t="str">
        <f>IF('Hedging Dashboard'!AH31="B",IF(BA30="",1,BA30+1),"")</f>
        <v/>
      </c>
      <c r="BB31" s="1" t="str">
        <f t="shared" si="53"/>
        <v>00000</v>
      </c>
      <c r="BC31" s="1" t="str">
        <f t="shared" si="53"/>
        <v>00000</v>
      </c>
      <c r="BD31" s="1" t="str">
        <f t="shared" si="44"/>
        <v>000000</v>
      </c>
      <c r="BE31" s="1" t="str">
        <f t="shared" si="44"/>
        <v>000000</v>
      </c>
      <c r="BF31" s="1" t="str">
        <f t="shared" si="45"/>
        <v>B</v>
      </c>
      <c r="BG31" s="1" t="str">
        <f t="shared" si="33"/>
        <v/>
      </c>
      <c r="BH31" s="1">
        <f t="shared" si="46"/>
        <v>0</v>
      </c>
      <c r="BI31" s="1" t="str">
        <f t="shared" si="34"/>
        <v/>
      </c>
      <c r="BJ31" s="1">
        <f t="shared" si="47"/>
        <v>0</v>
      </c>
      <c r="BK31" s="1" t="str">
        <f t="shared" si="35"/>
        <v/>
      </c>
      <c r="BL31" s="1">
        <f t="shared" si="48"/>
        <v>0</v>
      </c>
      <c r="BM31" s="1" t="str">
        <f t="shared" si="49"/>
        <v>0</v>
      </c>
      <c r="BN31" s="1" t="str">
        <f t="shared" si="50"/>
        <v>0</v>
      </c>
      <c r="BO31" s="1" t="str">
        <f t="shared" si="51"/>
        <v>0</v>
      </c>
      <c r="BR31" s="1">
        <f>General!A29</f>
        <v>0</v>
      </c>
      <c r="BS31" s="1">
        <f>General!B29</f>
        <v>0</v>
      </c>
      <c r="BT31" s="1" t="str">
        <f>General!C29</f>
        <v/>
      </c>
      <c r="BU31" s="1">
        <f>General!D29</f>
        <v>0</v>
      </c>
      <c r="BW31" s="1" t="str">
        <f>General!F29</f>
        <v>WWWL</v>
      </c>
      <c r="BX31" s="1">
        <f>General!G29</f>
        <v>-1</v>
      </c>
    </row>
    <row r="32" spans="1:76" ht="15.75" thickBot="1">
      <c r="A32" s="1">
        <v>23</v>
      </c>
      <c r="B32" s="9" t="str">
        <f t="shared" si="11"/>
        <v/>
      </c>
      <c r="C32" s="93" t="str">
        <f t="shared" si="1"/>
        <v/>
      </c>
      <c r="D32" s="88" t="str">
        <f t="shared" si="36"/>
        <v/>
      </c>
      <c r="E32" s="89" t="str">
        <f t="shared" si="36"/>
        <v/>
      </c>
      <c r="F32" s="8" t="str">
        <f t="shared" si="12"/>
        <v/>
      </c>
      <c r="H32" s="96" t="str">
        <f t="shared" si="2"/>
        <v/>
      </c>
      <c r="I32" s="88" t="str">
        <f t="shared" si="37"/>
        <v/>
      </c>
      <c r="J32" s="89" t="str">
        <f t="shared" si="37"/>
        <v/>
      </c>
      <c r="K32" s="8" t="str">
        <f t="shared" si="38"/>
        <v/>
      </c>
      <c r="L32" s="54"/>
      <c r="M32" s="17" t="str">
        <f>IF('Hedging Dashboard'!AH32="","",'Hedging Dashboard'!AH32)</f>
        <v/>
      </c>
      <c r="O32" s="9" t="str">
        <f t="shared" si="3"/>
        <v/>
      </c>
      <c r="P32" s="88" t="str">
        <f t="shared" si="39"/>
        <v/>
      </c>
      <c r="Q32" s="89" t="str">
        <f t="shared" si="39"/>
        <v/>
      </c>
      <c r="R32" s="4" t="str">
        <f t="shared" si="40"/>
        <v/>
      </c>
      <c r="S32" s="4" t="str">
        <f t="shared" si="41"/>
        <v/>
      </c>
      <c r="T32" s="112" t="str">
        <f t="shared" si="42"/>
        <v/>
      </c>
      <c r="U32" s="4" t="str">
        <f>IF(M32="","",IF(B32="NB",U31,IF(T32="",SUM($T$5:$T32)+S32,SUM($T$5:$T32))))</f>
        <v/>
      </c>
      <c r="V32" s="100" t="str">
        <f t="shared" si="0"/>
        <v/>
      </c>
      <c r="W32" s="74" t="e">
        <f t="shared" si="13"/>
        <v>#VALUE!</v>
      </c>
      <c r="X32" s="76" t="str">
        <f t="shared" si="14"/>
        <v/>
      </c>
      <c r="Y32" s="9" t="str">
        <f t="shared" si="6"/>
        <v>T</v>
      </c>
      <c r="Z32" s="4" t="str">
        <f t="shared" si="7"/>
        <v>T</v>
      </c>
      <c r="AA32" s="4" t="str">
        <f t="shared" si="8"/>
        <v>B</v>
      </c>
      <c r="AB32" s="4" t="str">
        <f t="shared" si="4"/>
        <v/>
      </c>
      <c r="AC32" s="4" t="str">
        <f t="shared" si="9"/>
        <v/>
      </c>
      <c r="AD32" s="4" t="str">
        <f t="shared" si="10"/>
        <v/>
      </c>
      <c r="AE32" s="1" t="str">
        <f t="shared" si="15"/>
        <v/>
      </c>
      <c r="AF32" s="1" t="str">
        <f t="shared" si="16"/>
        <v/>
      </c>
      <c r="AG32" s="1" t="str">
        <f t="shared" si="17"/>
        <v/>
      </c>
      <c r="AH32" s="1" t="str">
        <f t="shared" si="18"/>
        <v/>
      </c>
      <c r="AI32" s="1" t="str">
        <f t="shared" si="19"/>
        <v/>
      </c>
      <c r="AJ32" s="1" t="str">
        <f t="shared" si="20"/>
        <v/>
      </c>
      <c r="AK32" s="1">
        <f t="shared" si="43"/>
        <v>0</v>
      </c>
      <c r="AL32" s="1">
        <f t="shared" si="43"/>
        <v>0</v>
      </c>
      <c r="AM32" s="1" t="str">
        <f t="shared" si="5"/>
        <v/>
      </c>
      <c r="AN32" s="1">
        <f t="shared" si="21"/>
        <v>0</v>
      </c>
      <c r="AO32" s="1" t="str">
        <f t="shared" si="52"/>
        <v/>
      </c>
      <c r="AP32" s="1" t="str">
        <f t="shared" si="22"/>
        <v>N</v>
      </c>
      <c r="AQ32" s="1" t="str">
        <f t="shared" si="23"/>
        <v>N</v>
      </c>
      <c r="AR32" s="1" t="str">
        <f t="shared" si="24"/>
        <v>N</v>
      </c>
      <c r="AS32" s="1" t="str">
        <f t="shared" si="25"/>
        <v/>
      </c>
      <c r="AT32" s="15" t="str">
        <f t="shared" si="26"/>
        <v/>
      </c>
      <c r="AU32" s="1" t="str">
        <f t="shared" si="27"/>
        <v/>
      </c>
      <c r="AV32" s="1" t="str">
        <f t="shared" si="28"/>
        <v/>
      </c>
      <c r="AW32" s="1" t="str">
        <f t="shared" si="29"/>
        <v/>
      </c>
      <c r="AX32" s="1" t="str">
        <f t="shared" si="30"/>
        <v/>
      </c>
      <c r="AY32" s="1" t="str">
        <f t="shared" si="31"/>
        <v/>
      </c>
      <c r="AZ32" s="1" t="str">
        <f>IF('Hedging Dashboard'!AH32="P",IF(AZ31="",1,AZ31+1),"")</f>
        <v/>
      </c>
      <c r="BA32" s="1" t="str">
        <f>IF('Hedging Dashboard'!AH32="B",IF(BA31="",1,BA31+1),"")</f>
        <v/>
      </c>
      <c r="BB32" s="1" t="str">
        <f t="shared" si="53"/>
        <v>00000</v>
      </c>
      <c r="BC32" s="1" t="str">
        <f t="shared" si="53"/>
        <v>00000</v>
      </c>
      <c r="BD32" s="1" t="str">
        <f t="shared" si="44"/>
        <v>000000</v>
      </c>
      <c r="BE32" s="1" t="str">
        <f t="shared" si="44"/>
        <v>000000</v>
      </c>
      <c r="BF32" s="1" t="str">
        <f t="shared" si="45"/>
        <v>B</v>
      </c>
      <c r="BG32" s="1" t="str">
        <f t="shared" si="33"/>
        <v/>
      </c>
      <c r="BH32" s="1">
        <f t="shared" si="46"/>
        <v>0</v>
      </c>
      <c r="BI32" s="1" t="str">
        <f t="shared" si="34"/>
        <v/>
      </c>
      <c r="BJ32" s="1">
        <f t="shared" si="47"/>
        <v>0</v>
      </c>
      <c r="BK32" s="1" t="str">
        <f t="shared" si="35"/>
        <v/>
      </c>
      <c r="BL32" s="1">
        <f t="shared" si="48"/>
        <v>0</v>
      </c>
      <c r="BM32" s="1" t="str">
        <f t="shared" si="49"/>
        <v>0</v>
      </c>
      <c r="BN32" s="1" t="str">
        <f t="shared" si="50"/>
        <v>0</v>
      </c>
      <c r="BO32" s="1" t="str">
        <f t="shared" si="51"/>
        <v>0</v>
      </c>
      <c r="BR32" s="1">
        <f>General!A30</f>
        <v>0</v>
      </c>
      <c r="BS32" s="1">
        <f>General!B30</f>
        <v>0</v>
      </c>
      <c r="BT32" s="1" t="str">
        <f>General!C30</f>
        <v/>
      </c>
      <c r="BU32" s="1">
        <f>General!D30</f>
        <v>0</v>
      </c>
      <c r="BW32" s="1" t="str">
        <f>General!F30</f>
        <v>WWWW</v>
      </c>
      <c r="BX32" s="1">
        <f>General!G30</f>
        <v>6</v>
      </c>
    </row>
    <row r="33" spans="1:76" ht="15.75" thickBot="1">
      <c r="A33" s="1">
        <v>24</v>
      </c>
      <c r="B33" s="9" t="str">
        <f t="shared" si="11"/>
        <v/>
      </c>
      <c r="C33" s="93" t="str">
        <f t="shared" si="1"/>
        <v/>
      </c>
      <c r="D33" s="88" t="str">
        <f t="shared" si="36"/>
        <v/>
      </c>
      <c r="E33" s="89" t="str">
        <f t="shared" si="36"/>
        <v/>
      </c>
      <c r="F33" s="8" t="str">
        <f t="shared" si="12"/>
        <v/>
      </c>
      <c r="H33" s="96" t="str">
        <f t="shared" si="2"/>
        <v/>
      </c>
      <c r="I33" s="88" t="str">
        <f t="shared" si="37"/>
        <v/>
      </c>
      <c r="J33" s="89" t="str">
        <f t="shared" si="37"/>
        <v/>
      </c>
      <c r="K33" s="8" t="str">
        <f t="shared" si="38"/>
        <v/>
      </c>
      <c r="L33" s="54"/>
      <c r="M33" s="17" t="str">
        <f>IF('Hedging Dashboard'!AH33="","",'Hedging Dashboard'!AH33)</f>
        <v/>
      </c>
      <c r="O33" s="9" t="str">
        <f t="shared" si="3"/>
        <v/>
      </c>
      <c r="P33" s="88" t="str">
        <f t="shared" si="39"/>
        <v/>
      </c>
      <c r="Q33" s="89" t="str">
        <f t="shared" si="39"/>
        <v/>
      </c>
      <c r="R33" s="4" t="str">
        <f t="shared" si="40"/>
        <v/>
      </c>
      <c r="S33" s="4" t="str">
        <f t="shared" si="41"/>
        <v/>
      </c>
      <c r="T33" s="112" t="str">
        <f t="shared" si="42"/>
        <v/>
      </c>
      <c r="U33" s="4" t="str">
        <f>IF(M33="","",IF(B33="NB",U32,IF(T33="",SUM($T$5:$T33)+S33,SUM($T$5:$T33))))</f>
        <v/>
      </c>
      <c r="V33" s="100" t="str">
        <f t="shared" si="0"/>
        <v/>
      </c>
      <c r="W33" s="74" t="e">
        <f t="shared" si="13"/>
        <v>#VALUE!</v>
      </c>
      <c r="X33" s="76" t="str">
        <f t="shared" si="14"/>
        <v/>
      </c>
      <c r="Y33" s="9" t="str">
        <f t="shared" si="6"/>
        <v>T</v>
      </c>
      <c r="Z33" s="4" t="str">
        <f t="shared" si="7"/>
        <v>T</v>
      </c>
      <c r="AA33" s="4" t="str">
        <f t="shared" si="8"/>
        <v>B</v>
      </c>
      <c r="AB33" s="4" t="str">
        <f t="shared" si="4"/>
        <v/>
      </c>
      <c r="AC33" s="4" t="str">
        <f t="shared" si="9"/>
        <v/>
      </c>
      <c r="AD33" s="4" t="str">
        <f t="shared" si="10"/>
        <v/>
      </c>
      <c r="AE33" s="1" t="str">
        <f t="shared" si="15"/>
        <v/>
      </c>
      <c r="AF33" s="1" t="str">
        <f t="shared" si="16"/>
        <v/>
      </c>
      <c r="AG33" s="1" t="str">
        <f t="shared" si="17"/>
        <v/>
      </c>
      <c r="AH33" s="1" t="str">
        <f t="shared" si="18"/>
        <v/>
      </c>
      <c r="AI33" s="1" t="str">
        <f t="shared" si="19"/>
        <v/>
      </c>
      <c r="AJ33" s="1" t="str">
        <f t="shared" si="20"/>
        <v/>
      </c>
      <c r="AK33" s="1">
        <f t="shared" si="43"/>
        <v>0</v>
      </c>
      <c r="AL33" s="1">
        <f t="shared" si="43"/>
        <v>0</v>
      </c>
      <c r="AM33" s="1" t="str">
        <f t="shared" si="5"/>
        <v/>
      </c>
      <c r="AN33" s="1">
        <f t="shared" si="21"/>
        <v>0</v>
      </c>
      <c r="AO33" s="1" t="str">
        <f t="shared" si="52"/>
        <v/>
      </c>
      <c r="AP33" s="1" t="str">
        <f t="shared" si="22"/>
        <v>N</v>
      </c>
      <c r="AQ33" s="1" t="str">
        <f t="shared" si="23"/>
        <v>N</v>
      </c>
      <c r="AR33" s="1" t="str">
        <f t="shared" si="24"/>
        <v>N</v>
      </c>
      <c r="AS33" s="1" t="str">
        <f t="shared" si="25"/>
        <v/>
      </c>
      <c r="AT33" s="15" t="str">
        <f t="shared" si="26"/>
        <v/>
      </c>
      <c r="AU33" s="1" t="str">
        <f t="shared" si="27"/>
        <v/>
      </c>
      <c r="AV33" s="1" t="str">
        <f t="shared" si="28"/>
        <v/>
      </c>
      <c r="AW33" s="1" t="str">
        <f t="shared" si="29"/>
        <v/>
      </c>
      <c r="AX33" s="1" t="str">
        <f t="shared" si="30"/>
        <v/>
      </c>
      <c r="AY33" s="1" t="str">
        <f t="shared" si="31"/>
        <v/>
      </c>
      <c r="AZ33" s="1" t="str">
        <f>IF('Hedging Dashboard'!AH33="P",IF(AZ32="",1,AZ32+1),"")</f>
        <v/>
      </c>
      <c r="BA33" s="1" t="str">
        <f>IF('Hedging Dashboard'!AH33="B",IF(BA32="",1,BA32+1),"")</f>
        <v/>
      </c>
      <c r="BB33" s="1" t="str">
        <f t="shared" si="53"/>
        <v>00000</v>
      </c>
      <c r="BC33" s="1" t="str">
        <f t="shared" si="53"/>
        <v>00000</v>
      </c>
      <c r="BD33" s="1" t="str">
        <f t="shared" si="44"/>
        <v>000000</v>
      </c>
      <c r="BE33" s="1" t="str">
        <f t="shared" si="44"/>
        <v>000000</v>
      </c>
      <c r="BF33" s="1" t="str">
        <f t="shared" si="45"/>
        <v>B</v>
      </c>
      <c r="BG33" s="1" t="str">
        <f t="shared" si="33"/>
        <v/>
      </c>
      <c r="BH33" s="1">
        <f t="shared" si="46"/>
        <v>0</v>
      </c>
      <c r="BI33" s="1" t="str">
        <f t="shared" si="34"/>
        <v/>
      </c>
      <c r="BJ33" s="1">
        <f t="shared" si="47"/>
        <v>0</v>
      </c>
      <c r="BK33" s="1" t="str">
        <f t="shared" si="35"/>
        <v/>
      </c>
      <c r="BL33" s="1">
        <f t="shared" si="48"/>
        <v>0</v>
      </c>
      <c r="BM33" s="1" t="str">
        <f t="shared" si="49"/>
        <v>0</v>
      </c>
      <c r="BN33" s="1" t="str">
        <f t="shared" si="50"/>
        <v>0</v>
      </c>
      <c r="BO33" s="1" t="str">
        <f t="shared" si="51"/>
        <v>0</v>
      </c>
      <c r="BR33" s="1">
        <f>General!A31</f>
        <v>0</v>
      </c>
      <c r="BS33" s="1">
        <f>General!B31</f>
        <v>0</v>
      </c>
      <c r="BT33" s="1" t="str">
        <f>General!C31</f>
        <v/>
      </c>
      <c r="BU33" s="1">
        <f>General!D31</f>
        <v>0</v>
      </c>
      <c r="BW33" s="1" t="str">
        <f>General!F31</f>
        <v>LLLLL</v>
      </c>
      <c r="BX33" s="1">
        <f>General!G31</f>
        <v>-6</v>
      </c>
    </row>
    <row r="34" spans="1:76" ht="15.75" thickBot="1">
      <c r="A34" s="1">
        <v>25</v>
      </c>
      <c r="B34" s="77" t="str">
        <f t="shared" si="11"/>
        <v/>
      </c>
      <c r="C34" s="94" t="str">
        <f t="shared" si="1"/>
        <v/>
      </c>
      <c r="D34" s="90" t="str">
        <f t="shared" si="36"/>
        <v/>
      </c>
      <c r="E34" s="91" t="str">
        <f t="shared" si="36"/>
        <v/>
      </c>
      <c r="F34" s="10" t="str">
        <f t="shared" si="12"/>
        <v/>
      </c>
      <c r="H34" s="97" t="str">
        <f t="shared" si="2"/>
        <v/>
      </c>
      <c r="I34" s="90" t="str">
        <f t="shared" si="37"/>
        <v/>
      </c>
      <c r="J34" s="91" t="str">
        <f t="shared" si="37"/>
        <v/>
      </c>
      <c r="K34" s="10" t="str">
        <f t="shared" si="38"/>
        <v/>
      </c>
      <c r="L34" s="54"/>
      <c r="M34" s="18" t="str">
        <f>IF('Hedging Dashboard'!AH34="","",'Hedging Dashboard'!AH34)</f>
        <v/>
      </c>
      <c r="O34" s="77" t="str">
        <f t="shared" si="3"/>
        <v/>
      </c>
      <c r="P34" s="90" t="str">
        <f t="shared" si="39"/>
        <v/>
      </c>
      <c r="Q34" s="91" t="str">
        <f t="shared" si="39"/>
        <v/>
      </c>
      <c r="R34" s="5" t="str">
        <f t="shared" si="40"/>
        <v/>
      </c>
      <c r="S34" s="5" t="str">
        <f t="shared" si="41"/>
        <v/>
      </c>
      <c r="T34" s="113" t="str">
        <f t="shared" si="42"/>
        <v/>
      </c>
      <c r="U34" s="5" t="str">
        <f>IF(M34="","",IF(B34="NB",U33,IF(T34="",SUM($T$5:$T34)+S34,SUM($T$5:$T34))))</f>
        <v/>
      </c>
      <c r="V34" s="101" t="str">
        <f t="shared" si="0"/>
        <v/>
      </c>
      <c r="W34" s="74" t="e">
        <f t="shared" si="13"/>
        <v>#VALUE!</v>
      </c>
      <c r="X34" s="76" t="str">
        <f t="shared" si="14"/>
        <v/>
      </c>
      <c r="Y34" s="9" t="str">
        <f t="shared" si="6"/>
        <v>T</v>
      </c>
      <c r="Z34" s="4" t="str">
        <f t="shared" si="7"/>
        <v>T</v>
      </c>
      <c r="AA34" s="4" t="str">
        <f t="shared" si="8"/>
        <v>B</v>
      </c>
      <c r="AB34" s="4" t="str">
        <f t="shared" si="4"/>
        <v/>
      </c>
      <c r="AC34" s="4" t="str">
        <f t="shared" si="9"/>
        <v/>
      </c>
      <c r="AD34" s="4" t="str">
        <f t="shared" si="10"/>
        <v/>
      </c>
      <c r="AE34" s="1" t="str">
        <f t="shared" si="15"/>
        <v/>
      </c>
      <c r="AF34" s="1" t="str">
        <f t="shared" si="16"/>
        <v/>
      </c>
      <c r="AG34" s="1" t="str">
        <f t="shared" si="17"/>
        <v/>
      </c>
      <c r="AH34" s="1" t="str">
        <f t="shared" si="18"/>
        <v/>
      </c>
      <c r="AI34" s="1" t="str">
        <f t="shared" si="19"/>
        <v/>
      </c>
      <c r="AJ34" s="1" t="str">
        <f t="shared" si="20"/>
        <v/>
      </c>
      <c r="AK34" s="1">
        <f t="shared" si="43"/>
        <v>0</v>
      </c>
      <c r="AL34" s="1">
        <f t="shared" si="43"/>
        <v>0</v>
      </c>
      <c r="AM34" s="1" t="str">
        <f t="shared" si="5"/>
        <v/>
      </c>
      <c r="AN34" s="1">
        <f t="shared" si="21"/>
        <v>0</v>
      </c>
      <c r="AO34" s="1" t="str">
        <f t="shared" si="52"/>
        <v/>
      </c>
      <c r="AP34" s="1" t="str">
        <f t="shared" si="22"/>
        <v>N</v>
      </c>
      <c r="AQ34" s="1" t="str">
        <f t="shared" si="23"/>
        <v>N</v>
      </c>
      <c r="AR34" s="1" t="str">
        <f t="shared" si="24"/>
        <v>N</v>
      </c>
      <c r="AS34" s="1" t="str">
        <f t="shared" si="25"/>
        <v/>
      </c>
      <c r="AT34" s="15" t="str">
        <f t="shared" si="26"/>
        <v/>
      </c>
      <c r="AU34" s="1" t="str">
        <f t="shared" si="27"/>
        <v/>
      </c>
      <c r="AV34" s="1" t="str">
        <f t="shared" si="28"/>
        <v/>
      </c>
      <c r="AW34" s="1" t="str">
        <f t="shared" si="29"/>
        <v/>
      </c>
      <c r="AX34" s="1" t="str">
        <f t="shared" si="30"/>
        <v/>
      </c>
      <c r="AY34" s="1" t="str">
        <f t="shared" si="31"/>
        <v/>
      </c>
      <c r="AZ34" s="1" t="str">
        <f>IF('Hedging Dashboard'!AH34="P",IF(AZ33="",1,AZ33+1),"")</f>
        <v/>
      </c>
      <c r="BA34" s="1" t="str">
        <f>IF('Hedging Dashboard'!AH34="B",IF(BA33="",1,BA33+1),"")</f>
        <v/>
      </c>
      <c r="BB34" s="1" t="str">
        <f t="shared" si="53"/>
        <v>00000</v>
      </c>
      <c r="BC34" s="1" t="str">
        <f t="shared" si="53"/>
        <v>00000</v>
      </c>
      <c r="BD34" s="1" t="str">
        <f t="shared" si="44"/>
        <v>000000</v>
      </c>
      <c r="BE34" s="1" t="str">
        <f t="shared" si="44"/>
        <v>000000</v>
      </c>
      <c r="BF34" s="1" t="str">
        <f t="shared" si="45"/>
        <v>B</v>
      </c>
      <c r="BG34" s="1" t="str">
        <f t="shared" si="33"/>
        <v/>
      </c>
      <c r="BH34" s="1">
        <f t="shared" si="46"/>
        <v>0</v>
      </c>
      <c r="BI34" s="1" t="str">
        <f t="shared" si="34"/>
        <v/>
      </c>
      <c r="BJ34" s="1">
        <f t="shared" si="47"/>
        <v>0</v>
      </c>
      <c r="BK34" s="1" t="str">
        <f t="shared" si="35"/>
        <v/>
      </c>
      <c r="BL34" s="1">
        <f t="shared" si="48"/>
        <v>0</v>
      </c>
      <c r="BM34" s="1" t="str">
        <f t="shared" si="49"/>
        <v>0</v>
      </c>
      <c r="BN34" s="1" t="str">
        <f t="shared" si="50"/>
        <v>0</v>
      </c>
      <c r="BO34" s="1" t="str">
        <f t="shared" si="51"/>
        <v>0</v>
      </c>
      <c r="BR34" s="1">
        <f>General!A32</f>
        <v>0</v>
      </c>
      <c r="BS34" s="1">
        <f>General!B32</f>
        <v>0</v>
      </c>
      <c r="BT34" s="1" t="str">
        <f>General!C32</f>
        <v/>
      </c>
      <c r="BU34" s="1">
        <f>General!D32</f>
        <v>0</v>
      </c>
      <c r="BW34" s="1" t="str">
        <f>General!F32</f>
        <v>LLLLW</v>
      </c>
      <c r="BX34" s="1">
        <f>General!G32</f>
        <v>1</v>
      </c>
    </row>
    <row r="35" spans="1:76" ht="15.75" thickBot="1">
      <c r="A35" s="1">
        <v>26</v>
      </c>
      <c r="B35" s="12" t="str">
        <f t="shared" si="11"/>
        <v/>
      </c>
      <c r="C35" s="92" t="str">
        <f t="shared" si="1"/>
        <v/>
      </c>
      <c r="D35" s="13" t="str">
        <f t="shared" si="36"/>
        <v/>
      </c>
      <c r="E35" s="45" t="str">
        <f t="shared" si="36"/>
        <v/>
      </c>
      <c r="F35" s="14" t="str">
        <f t="shared" si="12"/>
        <v/>
      </c>
      <c r="H35" s="95" t="str">
        <f t="shared" si="2"/>
        <v/>
      </c>
      <c r="I35" s="13" t="str">
        <f t="shared" si="37"/>
        <v/>
      </c>
      <c r="J35" s="45" t="str">
        <f t="shared" si="37"/>
        <v/>
      </c>
      <c r="K35" s="14" t="str">
        <f t="shared" si="38"/>
        <v/>
      </c>
      <c r="L35" s="54"/>
      <c r="M35" s="16" t="str">
        <f>IF('Hedging Dashboard'!AH35="","",'Hedging Dashboard'!AH35)</f>
        <v/>
      </c>
      <c r="O35" s="12" t="str">
        <f t="shared" si="3"/>
        <v/>
      </c>
      <c r="P35" s="13" t="str">
        <f t="shared" si="39"/>
        <v/>
      </c>
      <c r="Q35" s="45" t="str">
        <f t="shared" si="39"/>
        <v/>
      </c>
      <c r="R35" s="87" t="str">
        <f t="shared" si="40"/>
        <v/>
      </c>
      <c r="S35" s="87" t="str">
        <f t="shared" si="41"/>
        <v/>
      </c>
      <c r="T35" s="98" t="str">
        <f t="shared" si="42"/>
        <v/>
      </c>
      <c r="U35" s="87" t="str">
        <f>IF(M35="","",IF(B35="NB",U34,IF(T35="",SUM($T$5:$T35)+S35,SUM($T$5:$T35))))</f>
        <v/>
      </c>
      <c r="V35" s="99" t="str">
        <f t="shared" si="0"/>
        <v/>
      </c>
      <c r="W35" s="74" t="e">
        <f t="shared" si="13"/>
        <v>#VALUE!</v>
      </c>
      <c r="X35" s="76" t="str">
        <f t="shared" si="14"/>
        <v/>
      </c>
      <c r="Y35" s="9" t="str">
        <f t="shared" si="6"/>
        <v>T</v>
      </c>
      <c r="Z35" s="4" t="str">
        <f t="shared" si="7"/>
        <v>T</v>
      </c>
      <c r="AA35" s="4" t="str">
        <f t="shared" si="8"/>
        <v>B</v>
      </c>
      <c r="AB35" s="4" t="str">
        <f t="shared" si="4"/>
        <v/>
      </c>
      <c r="AC35" s="4" t="str">
        <f t="shared" si="9"/>
        <v/>
      </c>
      <c r="AD35" s="4" t="str">
        <f t="shared" si="10"/>
        <v/>
      </c>
      <c r="AE35" s="1" t="str">
        <f t="shared" si="15"/>
        <v/>
      </c>
      <c r="AF35" s="1" t="str">
        <f t="shared" si="16"/>
        <v/>
      </c>
      <c r="AG35" s="1" t="str">
        <f t="shared" si="17"/>
        <v/>
      </c>
      <c r="AH35" s="1" t="str">
        <f t="shared" si="18"/>
        <v/>
      </c>
      <c r="AI35" s="1" t="str">
        <f t="shared" si="19"/>
        <v/>
      </c>
      <c r="AJ35" s="1" t="str">
        <f t="shared" si="20"/>
        <v/>
      </c>
      <c r="AK35" s="1">
        <f t="shared" si="43"/>
        <v>0</v>
      </c>
      <c r="AL35" s="1">
        <f t="shared" si="43"/>
        <v>0</v>
      </c>
      <c r="AM35" s="1" t="str">
        <f t="shared" si="5"/>
        <v/>
      </c>
      <c r="AN35" s="1">
        <f t="shared" si="21"/>
        <v>0</v>
      </c>
      <c r="AO35" s="1" t="str">
        <f t="shared" si="52"/>
        <v/>
      </c>
      <c r="AP35" s="1" t="str">
        <f t="shared" si="22"/>
        <v>N</v>
      </c>
      <c r="AQ35" s="1" t="str">
        <f t="shared" si="23"/>
        <v>N</v>
      </c>
      <c r="AR35" s="1" t="str">
        <f t="shared" si="24"/>
        <v>N</v>
      </c>
      <c r="AS35" s="1" t="str">
        <f t="shared" si="25"/>
        <v/>
      </c>
      <c r="AT35" s="15" t="str">
        <f t="shared" si="26"/>
        <v/>
      </c>
      <c r="AU35" s="1" t="str">
        <f t="shared" si="27"/>
        <v/>
      </c>
      <c r="AV35" s="1" t="str">
        <f t="shared" si="28"/>
        <v/>
      </c>
      <c r="AW35" s="1" t="str">
        <f t="shared" si="29"/>
        <v/>
      </c>
      <c r="AX35" s="1" t="str">
        <f t="shared" si="30"/>
        <v/>
      </c>
      <c r="AY35" s="1" t="str">
        <f t="shared" si="31"/>
        <v/>
      </c>
      <c r="AZ35" s="1" t="str">
        <f>IF('Hedging Dashboard'!AH35="P",IF(AZ34="",1,AZ34+1),"")</f>
        <v/>
      </c>
      <c r="BA35" s="1" t="str">
        <f>IF('Hedging Dashboard'!AH35="B",IF(BA34="",1,BA34+1),"")</f>
        <v/>
      </c>
      <c r="BB35" s="1" t="str">
        <f t="shared" si="53"/>
        <v>00000</v>
      </c>
      <c r="BC35" s="1" t="str">
        <f t="shared" si="53"/>
        <v>00000</v>
      </c>
      <c r="BD35" s="1" t="str">
        <f t="shared" si="44"/>
        <v>000000</v>
      </c>
      <c r="BE35" s="1" t="str">
        <f t="shared" si="44"/>
        <v>000000</v>
      </c>
      <c r="BF35" s="1" t="str">
        <f t="shared" si="45"/>
        <v>B</v>
      </c>
      <c r="BG35" s="1" t="str">
        <f t="shared" si="33"/>
        <v/>
      </c>
      <c r="BH35" s="1">
        <f t="shared" si="46"/>
        <v>0</v>
      </c>
      <c r="BI35" s="1" t="str">
        <f t="shared" si="34"/>
        <v/>
      </c>
      <c r="BJ35" s="1">
        <f t="shared" si="47"/>
        <v>0</v>
      </c>
      <c r="BK35" s="1" t="str">
        <f t="shared" si="35"/>
        <v/>
      </c>
      <c r="BL35" s="1">
        <f t="shared" si="48"/>
        <v>0</v>
      </c>
      <c r="BM35" s="1" t="str">
        <f t="shared" si="49"/>
        <v>0</v>
      </c>
      <c r="BN35" s="1" t="str">
        <f t="shared" si="50"/>
        <v>0</v>
      </c>
      <c r="BO35" s="1" t="str">
        <f t="shared" si="51"/>
        <v>0</v>
      </c>
      <c r="BR35" s="1">
        <f>General!A33</f>
        <v>0</v>
      </c>
      <c r="BS35" s="1">
        <f>General!B33</f>
        <v>0</v>
      </c>
      <c r="BT35" s="1" t="str">
        <f>General!C33</f>
        <v/>
      </c>
      <c r="BU35" s="1">
        <f>General!D33</f>
        <v>0</v>
      </c>
      <c r="BW35" s="1" t="str">
        <f>General!F33</f>
        <v>LLLWL</v>
      </c>
      <c r="BX35" s="1">
        <f>General!G33</f>
        <v>-1</v>
      </c>
    </row>
    <row r="36" spans="1:76" ht="15.75" thickBot="1">
      <c r="A36" s="1">
        <v>27</v>
      </c>
      <c r="B36" s="9" t="str">
        <f t="shared" si="11"/>
        <v/>
      </c>
      <c r="C36" s="93" t="str">
        <f t="shared" si="1"/>
        <v/>
      </c>
      <c r="D36" s="88" t="str">
        <f t="shared" si="36"/>
        <v/>
      </c>
      <c r="E36" s="89" t="str">
        <f t="shared" si="36"/>
        <v/>
      </c>
      <c r="F36" s="8" t="str">
        <f t="shared" si="12"/>
        <v/>
      </c>
      <c r="H36" s="96" t="str">
        <f t="shared" si="2"/>
        <v/>
      </c>
      <c r="I36" s="88" t="str">
        <f t="shared" si="37"/>
        <v/>
      </c>
      <c r="J36" s="89" t="str">
        <f t="shared" si="37"/>
        <v/>
      </c>
      <c r="K36" s="8" t="str">
        <f t="shared" si="38"/>
        <v/>
      </c>
      <c r="L36" s="54"/>
      <c r="M36" s="17" t="str">
        <f>IF('Hedging Dashboard'!AH36="","",'Hedging Dashboard'!AH36)</f>
        <v/>
      </c>
      <c r="O36" s="9" t="str">
        <f t="shared" si="3"/>
        <v/>
      </c>
      <c r="P36" s="88" t="str">
        <f t="shared" si="39"/>
        <v/>
      </c>
      <c r="Q36" s="89" t="str">
        <f t="shared" si="39"/>
        <v/>
      </c>
      <c r="R36" s="4" t="str">
        <f t="shared" si="40"/>
        <v/>
      </c>
      <c r="S36" s="4" t="str">
        <f t="shared" si="41"/>
        <v/>
      </c>
      <c r="T36" s="112" t="str">
        <f t="shared" si="42"/>
        <v/>
      </c>
      <c r="U36" s="4" t="str">
        <f>IF(M36="","",IF(B36="NB",U35,IF(T36="",SUM($T$5:$T36)+S36,SUM($T$5:$T36))))</f>
        <v/>
      </c>
      <c r="V36" s="100" t="str">
        <f t="shared" si="0"/>
        <v/>
      </c>
      <c r="W36" s="74" t="e">
        <f t="shared" si="13"/>
        <v>#VALUE!</v>
      </c>
      <c r="X36" s="76" t="str">
        <f t="shared" si="14"/>
        <v/>
      </c>
      <c r="Y36" s="9" t="str">
        <f t="shared" si="6"/>
        <v>T</v>
      </c>
      <c r="Z36" s="4" t="str">
        <f t="shared" si="7"/>
        <v>T</v>
      </c>
      <c r="AA36" s="4" t="str">
        <f t="shared" si="8"/>
        <v>B</v>
      </c>
      <c r="AB36" s="4" t="str">
        <f t="shared" si="4"/>
        <v/>
      </c>
      <c r="AC36" s="4" t="str">
        <f t="shared" si="9"/>
        <v/>
      </c>
      <c r="AD36" s="4" t="str">
        <f t="shared" si="10"/>
        <v/>
      </c>
      <c r="AE36" s="1" t="str">
        <f t="shared" si="15"/>
        <v/>
      </c>
      <c r="AF36" s="1" t="str">
        <f t="shared" si="16"/>
        <v/>
      </c>
      <c r="AG36" s="1" t="str">
        <f t="shared" si="17"/>
        <v/>
      </c>
      <c r="AH36" s="1" t="str">
        <f t="shared" si="18"/>
        <v/>
      </c>
      <c r="AI36" s="1" t="str">
        <f t="shared" si="19"/>
        <v/>
      </c>
      <c r="AJ36" s="1" t="str">
        <f t="shared" si="20"/>
        <v/>
      </c>
      <c r="AK36" s="1">
        <f t="shared" si="43"/>
        <v>0</v>
      </c>
      <c r="AL36" s="1">
        <f t="shared" si="43"/>
        <v>0</v>
      </c>
      <c r="AM36" s="1" t="str">
        <f t="shared" si="5"/>
        <v/>
      </c>
      <c r="AN36" s="1">
        <f t="shared" si="21"/>
        <v>0</v>
      </c>
      <c r="AO36" s="1" t="str">
        <f t="shared" si="52"/>
        <v/>
      </c>
      <c r="AP36" s="1" t="str">
        <f t="shared" si="22"/>
        <v>N</v>
      </c>
      <c r="AQ36" s="1" t="str">
        <f t="shared" si="23"/>
        <v>N</v>
      </c>
      <c r="AR36" s="1" t="str">
        <f t="shared" si="24"/>
        <v>N</v>
      </c>
      <c r="AS36" s="1" t="str">
        <f t="shared" si="25"/>
        <v/>
      </c>
      <c r="AT36" s="15" t="str">
        <f t="shared" si="26"/>
        <v/>
      </c>
      <c r="AU36" s="1" t="str">
        <f t="shared" si="27"/>
        <v/>
      </c>
      <c r="AV36" s="1" t="str">
        <f t="shared" si="28"/>
        <v/>
      </c>
      <c r="AW36" s="1" t="str">
        <f t="shared" si="29"/>
        <v/>
      </c>
      <c r="AX36" s="1" t="str">
        <f t="shared" si="30"/>
        <v/>
      </c>
      <c r="AY36" s="1" t="str">
        <f t="shared" si="31"/>
        <v/>
      </c>
      <c r="AZ36" s="1" t="str">
        <f>IF('Hedging Dashboard'!AH36="P",IF(AZ35="",1,AZ35+1),"")</f>
        <v/>
      </c>
      <c r="BA36" s="1" t="str">
        <f>IF('Hedging Dashboard'!AH36="B",IF(BA35="",1,BA35+1),"")</f>
        <v/>
      </c>
      <c r="BB36" s="1" t="str">
        <f t="shared" si="53"/>
        <v>00000</v>
      </c>
      <c r="BC36" s="1" t="str">
        <f t="shared" si="53"/>
        <v>00000</v>
      </c>
      <c r="BD36" s="1" t="str">
        <f t="shared" si="44"/>
        <v>000000</v>
      </c>
      <c r="BE36" s="1" t="str">
        <f t="shared" si="44"/>
        <v>000000</v>
      </c>
      <c r="BF36" s="1" t="str">
        <f t="shared" si="45"/>
        <v>B</v>
      </c>
      <c r="BG36" s="1" t="str">
        <f t="shared" si="33"/>
        <v/>
      </c>
      <c r="BH36" s="1">
        <f t="shared" si="46"/>
        <v>0</v>
      </c>
      <c r="BI36" s="1" t="str">
        <f t="shared" si="34"/>
        <v/>
      </c>
      <c r="BJ36" s="1">
        <f t="shared" si="47"/>
        <v>0</v>
      </c>
      <c r="BK36" s="1" t="str">
        <f t="shared" si="35"/>
        <v/>
      </c>
      <c r="BL36" s="1">
        <f t="shared" si="48"/>
        <v>0</v>
      </c>
      <c r="BM36" s="1" t="str">
        <f t="shared" si="49"/>
        <v>0</v>
      </c>
      <c r="BN36" s="1" t="str">
        <f t="shared" si="50"/>
        <v>0</v>
      </c>
      <c r="BO36" s="1" t="str">
        <f t="shared" si="51"/>
        <v>0</v>
      </c>
      <c r="BR36" s="1">
        <f>General!A34</f>
        <v>0</v>
      </c>
      <c r="BS36" s="1">
        <f>General!B34</f>
        <v>0</v>
      </c>
      <c r="BT36" s="1" t="str">
        <f>General!C34</f>
        <v/>
      </c>
      <c r="BU36" s="1">
        <f>General!D34</f>
        <v>0</v>
      </c>
      <c r="BW36" s="1" t="str">
        <f>General!F34</f>
        <v>LLLWW</v>
      </c>
      <c r="BX36" s="1">
        <f>General!G34</f>
        <v>3</v>
      </c>
    </row>
    <row r="37" spans="1:76" ht="15.75" thickBot="1">
      <c r="A37" s="1">
        <v>28</v>
      </c>
      <c r="B37" s="9" t="str">
        <f t="shared" si="11"/>
        <v/>
      </c>
      <c r="C37" s="93" t="str">
        <f t="shared" si="1"/>
        <v/>
      </c>
      <c r="D37" s="88" t="str">
        <f t="shared" si="36"/>
        <v/>
      </c>
      <c r="E37" s="89" t="str">
        <f t="shared" si="36"/>
        <v/>
      </c>
      <c r="F37" s="8" t="str">
        <f t="shared" si="12"/>
        <v/>
      </c>
      <c r="H37" s="96" t="str">
        <f t="shared" si="2"/>
        <v/>
      </c>
      <c r="I37" s="88" t="str">
        <f t="shared" si="37"/>
        <v/>
      </c>
      <c r="J37" s="89" t="str">
        <f t="shared" si="37"/>
        <v/>
      </c>
      <c r="K37" s="8" t="str">
        <f t="shared" si="38"/>
        <v/>
      </c>
      <c r="L37" s="54"/>
      <c r="M37" s="17" t="str">
        <f>IF('Hedging Dashboard'!AH37="","",'Hedging Dashboard'!AH37)</f>
        <v/>
      </c>
      <c r="O37" s="9" t="str">
        <f t="shared" si="3"/>
        <v/>
      </c>
      <c r="P37" s="88" t="str">
        <f t="shared" si="39"/>
        <v/>
      </c>
      <c r="Q37" s="89" t="str">
        <f t="shared" si="39"/>
        <v/>
      </c>
      <c r="R37" s="4" t="str">
        <f t="shared" si="40"/>
        <v/>
      </c>
      <c r="S37" s="4" t="str">
        <f t="shared" si="41"/>
        <v/>
      </c>
      <c r="T37" s="112" t="str">
        <f t="shared" si="42"/>
        <v/>
      </c>
      <c r="U37" s="4" t="str">
        <f>IF(M37="","",IF(B37="NB",U36,IF(T37="",SUM($T$5:$T37)+S37,SUM($T$5:$T37))))</f>
        <v/>
      </c>
      <c r="V37" s="100" t="str">
        <f t="shared" si="0"/>
        <v/>
      </c>
      <c r="W37" s="74" t="e">
        <f t="shared" si="13"/>
        <v>#VALUE!</v>
      </c>
      <c r="X37" s="76" t="str">
        <f t="shared" si="14"/>
        <v/>
      </c>
      <c r="Y37" s="9" t="str">
        <f t="shared" si="6"/>
        <v>T</v>
      </c>
      <c r="Z37" s="4" t="str">
        <f t="shared" si="7"/>
        <v>T</v>
      </c>
      <c r="AA37" s="4" t="str">
        <f t="shared" si="8"/>
        <v>B</v>
      </c>
      <c r="AB37" s="4" t="str">
        <f t="shared" si="4"/>
        <v/>
      </c>
      <c r="AC37" s="4" t="str">
        <f t="shared" si="9"/>
        <v/>
      </c>
      <c r="AD37" s="4" t="str">
        <f t="shared" si="10"/>
        <v/>
      </c>
      <c r="AE37" s="1" t="str">
        <f t="shared" si="15"/>
        <v/>
      </c>
      <c r="AF37" s="1" t="str">
        <f t="shared" si="16"/>
        <v/>
      </c>
      <c r="AG37" s="1" t="str">
        <f t="shared" si="17"/>
        <v/>
      </c>
      <c r="AH37" s="1" t="str">
        <f t="shared" si="18"/>
        <v/>
      </c>
      <c r="AI37" s="1" t="str">
        <f t="shared" si="19"/>
        <v/>
      </c>
      <c r="AJ37" s="1" t="str">
        <f t="shared" si="20"/>
        <v/>
      </c>
      <c r="AK37" s="1">
        <f t="shared" si="43"/>
        <v>0</v>
      </c>
      <c r="AL37" s="1">
        <f t="shared" si="43"/>
        <v>0</v>
      </c>
      <c r="AM37" s="1" t="str">
        <f t="shared" si="5"/>
        <v/>
      </c>
      <c r="AN37" s="1">
        <f t="shared" si="21"/>
        <v>0</v>
      </c>
      <c r="AO37" s="1" t="str">
        <f t="shared" si="52"/>
        <v/>
      </c>
      <c r="AP37" s="1" t="str">
        <f t="shared" si="22"/>
        <v>N</v>
      </c>
      <c r="AQ37" s="1" t="str">
        <f t="shared" si="23"/>
        <v>N</v>
      </c>
      <c r="AR37" s="1" t="str">
        <f t="shared" si="24"/>
        <v>N</v>
      </c>
      <c r="AS37" s="1" t="str">
        <f t="shared" si="25"/>
        <v/>
      </c>
      <c r="AT37" s="15" t="str">
        <f t="shared" si="26"/>
        <v/>
      </c>
      <c r="AU37" s="1" t="str">
        <f t="shared" si="27"/>
        <v/>
      </c>
      <c r="AV37" s="1" t="str">
        <f t="shared" si="28"/>
        <v/>
      </c>
      <c r="AW37" s="1" t="str">
        <f t="shared" si="29"/>
        <v/>
      </c>
      <c r="AX37" s="1" t="str">
        <f t="shared" si="30"/>
        <v/>
      </c>
      <c r="AY37" s="1" t="str">
        <f t="shared" si="31"/>
        <v/>
      </c>
      <c r="AZ37" s="1" t="str">
        <f>IF('Hedging Dashboard'!AH37="P",IF(AZ36="",1,AZ36+1),"")</f>
        <v/>
      </c>
      <c r="BA37" s="1" t="str">
        <f>IF('Hedging Dashboard'!AH37="B",IF(BA36="",1,BA36+1),"")</f>
        <v/>
      </c>
      <c r="BB37" s="1" t="str">
        <f t="shared" si="53"/>
        <v>00000</v>
      </c>
      <c r="BC37" s="1" t="str">
        <f t="shared" si="53"/>
        <v>00000</v>
      </c>
      <c r="BD37" s="1" t="str">
        <f t="shared" si="44"/>
        <v>000000</v>
      </c>
      <c r="BE37" s="1" t="str">
        <f t="shared" si="44"/>
        <v>000000</v>
      </c>
      <c r="BF37" s="1" t="str">
        <f t="shared" si="45"/>
        <v>B</v>
      </c>
      <c r="BG37" s="1" t="str">
        <f t="shared" si="33"/>
        <v/>
      </c>
      <c r="BH37" s="1">
        <f t="shared" si="46"/>
        <v>0</v>
      </c>
      <c r="BI37" s="1" t="str">
        <f t="shared" si="34"/>
        <v/>
      </c>
      <c r="BJ37" s="1">
        <f t="shared" si="47"/>
        <v>0</v>
      </c>
      <c r="BK37" s="1" t="str">
        <f t="shared" si="35"/>
        <v/>
      </c>
      <c r="BL37" s="1">
        <f t="shared" si="48"/>
        <v>0</v>
      </c>
      <c r="BM37" s="1" t="str">
        <f t="shared" si="49"/>
        <v>0</v>
      </c>
      <c r="BN37" s="1" t="str">
        <f t="shared" si="50"/>
        <v>0</v>
      </c>
      <c r="BO37" s="1" t="str">
        <f t="shared" si="51"/>
        <v>0</v>
      </c>
      <c r="BR37" s="1">
        <f>General!A35</f>
        <v>0</v>
      </c>
      <c r="BS37" s="1">
        <f>General!B35</f>
        <v>0</v>
      </c>
      <c r="BT37" s="1" t="str">
        <f>General!C35</f>
        <v/>
      </c>
      <c r="BU37" s="1">
        <f>General!D35</f>
        <v>0</v>
      </c>
      <c r="BW37" s="1" t="str">
        <f>General!F35</f>
        <v>LLWLL</v>
      </c>
      <c r="BX37" s="1">
        <f>General!G35</f>
        <v>-3</v>
      </c>
    </row>
    <row r="38" spans="1:76" ht="15.75" thickBot="1">
      <c r="A38" s="1">
        <v>29</v>
      </c>
      <c r="B38" s="9" t="str">
        <f t="shared" si="11"/>
        <v/>
      </c>
      <c r="C38" s="93" t="str">
        <f t="shared" si="1"/>
        <v/>
      </c>
      <c r="D38" s="88" t="str">
        <f t="shared" si="36"/>
        <v/>
      </c>
      <c r="E38" s="89" t="str">
        <f t="shared" si="36"/>
        <v/>
      </c>
      <c r="F38" s="8" t="str">
        <f t="shared" si="12"/>
        <v/>
      </c>
      <c r="H38" s="96" t="str">
        <f t="shared" si="2"/>
        <v/>
      </c>
      <c r="I38" s="88" t="str">
        <f t="shared" si="37"/>
        <v/>
      </c>
      <c r="J38" s="89" t="str">
        <f t="shared" si="37"/>
        <v/>
      </c>
      <c r="K38" s="8" t="str">
        <f t="shared" si="38"/>
        <v/>
      </c>
      <c r="L38" s="54"/>
      <c r="M38" s="17" t="str">
        <f>IF('Hedging Dashboard'!AH38="","",'Hedging Dashboard'!AH38)</f>
        <v/>
      </c>
      <c r="O38" s="9" t="str">
        <f t="shared" si="3"/>
        <v/>
      </c>
      <c r="P38" s="88" t="str">
        <f t="shared" si="39"/>
        <v/>
      </c>
      <c r="Q38" s="89" t="str">
        <f t="shared" si="39"/>
        <v/>
      </c>
      <c r="R38" s="4" t="str">
        <f t="shared" si="40"/>
        <v/>
      </c>
      <c r="S38" s="4" t="str">
        <f t="shared" si="41"/>
        <v/>
      </c>
      <c r="T38" s="112" t="str">
        <f t="shared" si="42"/>
        <v/>
      </c>
      <c r="U38" s="4" t="str">
        <f>IF(M38="","",IF(B38="NB",U37,IF(T38="",SUM($T$5:$T38)+S38,SUM($T$5:$T38))))</f>
        <v/>
      </c>
      <c r="V38" s="100" t="str">
        <f t="shared" si="0"/>
        <v/>
      </c>
      <c r="W38" s="74" t="e">
        <f t="shared" si="13"/>
        <v>#VALUE!</v>
      </c>
      <c r="X38" s="76" t="str">
        <f t="shared" si="14"/>
        <v/>
      </c>
      <c r="Y38" s="9" t="str">
        <f t="shared" si="6"/>
        <v>T</v>
      </c>
      <c r="Z38" s="4" t="str">
        <f t="shared" si="7"/>
        <v>T</v>
      </c>
      <c r="AA38" s="4" t="str">
        <f t="shared" si="8"/>
        <v>B</v>
      </c>
      <c r="AB38" s="4" t="str">
        <f t="shared" si="4"/>
        <v/>
      </c>
      <c r="AC38" s="4" t="str">
        <f t="shared" si="9"/>
        <v/>
      </c>
      <c r="AD38" s="4" t="str">
        <f t="shared" si="10"/>
        <v/>
      </c>
      <c r="AE38" s="1" t="str">
        <f t="shared" si="15"/>
        <v/>
      </c>
      <c r="AF38" s="1" t="str">
        <f t="shared" si="16"/>
        <v/>
      </c>
      <c r="AG38" s="1" t="str">
        <f t="shared" si="17"/>
        <v/>
      </c>
      <c r="AH38" s="1" t="str">
        <f t="shared" si="18"/>
        <v/>
      </c>
      <c r="AI38" s="1" t="str">
        <f t="shared" si="19"/>
        <v/>
      </c>
      <c r="AJ38" s="1" t="str">
        <f t="shared" si="20"/>
        <v/>
      </c>
      <c r="AK38" s="1">
        <f t="shared" si="43"/>
        <v>0</v>
      </c>
      <c r="AL38" s="1">
        <f t="shared" si="43"/>
        <v>0</v>
      </c>
      <c r="AM38" s="1" t="str">
        <f t="shared" si="5"/>
        <v/>
      </c>
      <c r="AN38" s="1">
        <f t="shared" si="21"/>
        <v>0</v>
      </c>
      <c r="AO38" s="1" t="str">
        <f t="shared" si="52"/>
        <v/>
      </c>
      <c r="AP38" s="1" t="str">
        <f t="shared" si="22"/>
        <v>N</v>
      </c>
      <c r="AQ38" s="1" t="str">
        <f t="shared" si="23"/>
        <v>N</v>
      </c>
      <c r="AR38" s="1" t="str">
        <f t="shared" si="24"/>
        <v>N</v>
      </c>
      <c r="AS38" s="1" t="str">
        <f t="shared" si="25"/>
        <v/>
      </c>
      <c r="AT38" s="15" t="str">
        <f t="shared" si="26"/>
        <v/>
      </c>
      <c r="AU38" s="1" t="str">
        <f t="shared" si="27"/>
        <v/>
      </c>
      <c r="AV38" s="1" t="str">
        <f t="shared" si="28"/>
        <v/>
      </c>
      <c r="AW38" s="1" t="str">
        <f t="shared" si="29"/>
        <v/>
      </c>
      <c r="AX38" s="1" t="str">
        <f t="shared" si="30"/>
        <v/>
      </c>
      <c r="AY38" s="1" t="str">
        <f t="shared" si="31"/>
        <v/>
      </c>
      <c r="AZ38" s="1" t="str">
        <f>IF('Hedging Dashboard'!AH38="P",IF(AZ37="",1,AZ37+1),"")</f>
        <v/>
      </c>
      <c r="BA38" s="1" t="str">
        <f>IF('Hedging Dashboard'!AH38="B",IF(BA37="",1,BA37+1),"")</f>
        <v/>
      </c>
      <c r="BB38" s="1" t="str">
        <f t="shared" si="53"/>
        <v>00000</v>
      </c>
      <c r="BC38" s="1" t="str">
        <f t="shared" si="53"/>
        <v>00000</v>
      </c>
      <c r="BD38" s="1" t="str">
        <f t="shared" si="44"/>
        <v>000000</v>
      </c>
      <c r="BE38" s="1" t="str">
        <f t="shared" si="44"/>
        <v>000000</v>
      </c>
      <c r="BF38" s="1" t="str">
        <f t="shared" si="45"/>
        <v>B</v>
      </c>
      <c r="BG38" s="1" t="str">
        <f t="shared" si="33"/>
        <v/>
      </c>
      <c r="BH38" s="1">
        <f t="shared" si="46"/>
        <v>0</v>
      </c>
      <c r="BI38" s="1" t="str">
        <f t="shared" si="34"/>
        <v/>
      </c>
      <c r="BJ38" s="1">
        <f t="shared" si="47"/>
        <v>0</v>
      </c>
      <c r="BK38" s="1" t="str">
        <f t="shared" si="35"/>
        <v/>
      </c>
      <c r="BL38" s="1">
        <f t="shared" si="48"/>
        <v>0</v>
      </c>
      <c r="BM38" s="1" t="str">
        <f t="shared" si="49"/>
        <v>0</v>
      </c>
      <c r="BN38" s="1" t="str">
        <f t="shared" si="50"/>
        <v>0</v>
      </c>
      <c r="BO38" s="1" t="str">
        <f t="shared" si="51"/>
        <v>0</v>
      </c>
      <c r="BR38" s="1">
        <f>General!A36</f>
        <v>0</v>
      </c>
      <c r="BS38" s="1">
        <f>General!B36</f>
        <v>0</v>
      </c>
      <c r="BT38" s="1" t="str">
        <f>General!C36</f>
        <v/>
      </c>
      <c r="BU38" s="1">
        <f>General!D36</f>
        <v>0</v>
      </c>
      <c r="BW38" s="1" t="str">
        <f>General!F36</f>
        <v>LLWLW</v>
      </c>
      <c r="BX38" s="1">
        <f>General!G36</f>
        <v>1</v>
      </c>
    </row>
    <row r="39" spans="1:76" ht="15.75" thickBot="1">
      <c r="A39" s="1">
        <v>30</v>
      </c>
      <c r="B39" s="77" t="str">
        <f t="shared" si="11"/>
        <v/>
      </c>
      <c r="C39" s="94" t="str">
        <f t="shared" si="1"/>
        <v/>
      </c>
      <c r="D39" s="90" t="str">
        <f t="shared" si="36"/>
        <v/>
      </c>
      <c r="E39" s="91" t="str">
        <f t="shared" si="36"/>
        <v/>
      </c>
      <c r="F39" s="10" t="str">
        <f t="shared" si="12"/>
        <v/>
      </c>
      <c r="H39" s="97" t="str">
        <f t="shared" si="2"/>
        <v/>
      </c>
      <c r="I39" s="90" t="str">
        <f t="shared" si="37"/>
        <v/>
      </c>
      <c r="J39" s="91" t="str">
        <f t="shared" si="37"/>
        <v/>
      </c>
      <c r="K39" s="10" t="str">
        <f t="shared" si="38"/>
        <v/>
      </c>
      <c r="L39" s="54"/>
      <c r="M39" s="18" t="str">
        <f>IF('Hedging Dashboard'!AH39="","",'Hedging Dashboard'!AH39)</f>
        <v/>
      </c>
      <c r="O39" s="77" t="str">
        <f t="shared" si="3"/>
        <v/>
      </c>
      <c r="P39" s="90" t="str">
        <f t="shared" si="39"/>
        <v/>
      </c>
      <c r="Q39" s="91" t="str">
        <f t="shared" si="39"/>
        <v/>
      </c>
      <c r="R39" s="5" t="str">
        <f t="shared" si="40"/>
        <v/>
      </c>
      <c r="S39" s="5" t="str">
        <f t="shared" si="41"/>
        <v/>
      </c>
      <c r="T39" s="113" t="str">
        <f t="shared" si="42"/>
        <v/>
      </c>
      <c r="U39" s="5" t="str">
        <f>IF(M39="","",IF(B39="NB",U38,IF(T39="",SUM($T$5:$T39)+S39,SUM($T$5:$T39))))</f>
        <v/>
      </c>
      <c r="V39" s="101" t="str">
        <f t="shared" si="0"/>
        <v/>
      </c>
      <c r="W39" s="74" t="e">
        <f t="shared" si="13"/>
        <v>#VALUE!</v>
      </c>
      <c r="X39" s="76" t="str">
        <f t="shared" si="14"/>
        <v/>
      </c>
      <c r="Y39" s="9" t="str">
        <f t="shared" si="6"/>
        <v>T</v>
      </c>
      <c r="Z39" s="4" t="str">
        <f t="shared" si="7"/>
        <v>T</v>
      </c>
      <c r="AA39" s="4" t="str">
        <f t="shared" si="8"/>
        <v>B</v>
      </c>
      <c r="AB39" s="4" t="str">
        <f t="shared" si="4"/>
        <v/>
      </c>
      <c r="AC39" s="4" t="str">
        <f t="shared" si="9"/>
        <v/>
      </c>
      <c r="AD39" s="4" t="str">
        <f t="shared" si="10"/>
        <v/>
      </c>
      <c r="AE39" s="1" t="str">
        <f t="shared" si="15"/>
        <v/>
      </c>
      <c r="AF39" s="1" t="str">
        <f t="shared" si="16"/>
        <v/>
      </c>
      <c r="AG39" s="1" t="str">
        <f t="shared" si="17"/>
        <v/>
      </c>
      <c r="AH39" s="1" t="str">
        <f t="shared" si="18"/>
        <v/>
      </c>
      <c r="AI39" s="1" t="str">
        <f t="shared" si="19"/>
        <v/>
      </c>
      <c r="AJ39" s="1" t="str">
        <f t="shared" si="20"/>
        <v/>
      </c>
      <c r="AK39" s="1">
        <f t="shared" si="43"/>
        <v>0</v>
      </c>
      <c r="AL39" s="1">
        <f t="shared" si="43"/>
        <v>0</v>
      </c>
      <c r="AM39" s="1" t="str">
        <f t="shared" si="5"/>
        <v/>
      </c>
      <c r="AN39" s="1">
        <f t="shared" si="21"/>
        <v>0</v>
      </c>
      <c r="AO39" s="1" t="str">
        <f t="shared" si="52"/>
        <v/>
      </c>
      <c r="AP39" s="1" t="str">
        <f t="shared" si="22"/>
        <v>N</v>
      </c>
      <c r="AQ39" s="1" t="str">
        <f t="shared" si="23"/>
        <v>N</v>
      </c>
      <c r="AR39" s="1" t="str">
        <f t="shared" si="24"/>
        <v>N</v>
      </c>
      <c r="AS39" s="1" t="str">
        <f t="shared" si="25"/>
        <v/>
      </c>
      <c r="AT39" s="15" t="str">
        <f t="shared" si="26"/>
        <v/>
      </c>
      <c r="AU39" s="1" t="str">
        <f t="shared" si="27"/>
        <v/>
      </c>
      <c r="AV39" s="1" t="str">
        <f t="shared" si="28"/>
        <v/>
      </c>
      <c r="AW39" s="1" t="str">
        <f t="shared" si="29"/>
        <v/>
      </c>
      <c r="AX39" s="1" t="str">
        <f t="shared" si="30"/>
        <v/>
      </c>
      <c r="AY39" s="1" t="str">
        <f t="shared" si="31"/>
        <v/>
      </c>
      <c r="AZ39" s="1" t="str">
        <f>IF('Hedging Dashboard'!AH39="P",IF(AZ38="",1,AZ38+1),"")</f>
        <v/>
      </c>
      <c r="BA39" s="1" t="str">
        <f>IF('Hedging Dashboard'!AH39="B",IF(BA38="",1,BA38+1),"")</f>
        <v/>
      </c>
      <c r="BB39" s="1" t="str">
        <f t="shared" si="53"/>
        <v>00000</v>
      </c>
      <c r="BC39" s="1" t="str">
        <f t="shared" si="53"/>
        <v>00000</v>
      </c>
      <c r="BD39" s="1" t="str">
        <f t="shared" si="44"/>
        <v>000000</v>
      </c>
      <c r="BE39" s="1" t="str">
        <f t="shared" si="44"/>
        <v>000000</v>
      </c>
      <c r="BF39" s="1" t="str">
        <f t="shared" si="45"/>
        <v>B</v>
      </c>
      <c r="BG39" s="1" t="str">
        <f t="shared" si="33"/>
        <v/>
      </c>
      <c r="BH39" s="1">
        <f t="shared" si="46"/>
        <v>0</v>
      </c>
      <c r="BI39" s="1" t="str">
        <f t="shared" si="34"/>
        <v/>
      </c>
      <c r="BJ39" s="1">
        <f t="shared" si="47"/>
        <v>0</v>
      </c>
      <c r="BK39" s="1" t="str">
        <f t="shared" si="35"/>
        <v/>
      </c>
      <c r="BL39" s="1">
        <f t="shared" si="48"/>
        <v>0</v>
      </c>
      <c r="BM39" s="1" t="str">
        <f t="shared" si="49"/>
        <v>0</v>
      </c>
      <c r="BN39" s="1" t="str">
        <f t="shared" si="50"/>
        <v>0</v>
      </c>
      <c r="BO39" s="1" t="str">
        <f t="shared" si="51"/>
        <v>0</v>
      </c>
      <c r="BR39" s="1">
        <f>General!A37</f>
        <v>0</v>
      </c>
      <c r="BS39" s="1">
        <f>General!B37</f>
        <v>0</v>
      </c>
      <c r="BT39" s="1" t="str">
        <f>General!C37</f>
        <v/>
      </c>
      <c r="BU39" s="1">
        <f>General!D37</f>
        <v>0</v>
      </c>
      <c r="BW39" s="1" t="str">
        <f>General!F37</f>
        <v>LLWWL</v>
      </c>
      <c r="BX39" s="1">
        <f>General!G37</f>
        <v>-1</v>
      </c>
    </row>
    <row r="40" spans="1:76" ht="15.75" thickBot="1">
      <c r="A40" s="1">
        <v>31</v>
      </c>
      <c r="B40" s="12" t="str">
        <f t="shared" si="11"/>
        <v/>
      </c>
      <c r="C40" s="92" t="str">
        <f t="shared" si="1"/>
        <v/>
      </c>
      <c r="D40" s="13" t="str">
        <f t="shared" si="36"/>
        <v/>
      </c>
      <c r="E40" s="45" t="str">
        <f t="shared" si="36"/>
        <v/>
      </c>
      <c r="F40" s="14" t="str">
        <f t="shared" si="12"/>
        <v/>
      </c>
      <c r="H40" s="95" t="str">
        <f t="shared" si="2"/>
        <v/>
      </c>
      <c r="I40" s="13" t="str">
        <f t="shared" si="37"/>
        <v/>
      </c>
      <c r="J40" s="45" t="str">
        <f t="shared" si="37"/>
        <v/>
      </c>
      <c r="K40" s="14" t="str">
        <f t="shared" si="38"/>
        <v/>
      </c>
      <c r="L40" s="54"/>
      <c r="M40" s="16" t="str">
        <f>IF('Hedging Dashboard'!AH40="","",'Hedging Dashboard'!AH40)</f>
        <v/>
      </c>
      <c r="O40" s="12" t="str">
        <f t="shared" si="3"/>
        <v/>
      </c>
      <c r="P40" s="13" t="str">
        <f t="shared" si="39"/>
        <v/>
      </c>
      <c r="Q40" s="45" t="str">
        <f t="shared" si="39"/>
        <v/>
      </c>
      <c r="R40" s="87" t="str">
        <f t="shared" si="40"/>
        <v/>
      </c>
      <c r="S40" s="87" t="str">
        <f t="shared" si="41"/>
        <v/>
      </c>
      <c r="T40" s="98" t="str">
        <f t="shared" si="42"/>
        <v/>
      </c>
      <c r="U40" s="87" t="str">
        <f>IF(M40="","",IF(B40="NB",U39,IF(T40="",SUM($T$5:$T40)+S40,SUM($T$5:$T40))))</f>
        <v/>
      </c>
      <c r="V40" s="99" t="str">
        <f t="shared" si="0"/>
        <v/>
      </c>
      <c r="W40" s="74" t="e">
        <f t="shared" si="13"/>
        <v>#VALUE!</v>
      </c>
      <c r="X40" s="76" t="str">
        <f t="shared" si="14"/>
        <v/>
      </c>
      <c r="Y40" s="9" t="str">
        <f t="shared" si="6"/>
        <v>T</v>
      </c>
      <c r="Z40" s="4" t="str">
        <f t="shared" si="7"/>
        <v>T</v>
      </c>
      <c r="AA40" s="4" t="str">
        <f t="shared" si="8"/>
        <v>B</v>
      </c>
      <c r="AB40" s="4" t="str">
        <f t="shared" si="4"/>
        <v/>
      </c>
      <c r="AC40" s="4" t="str">
        <f t="shared" si="9"/>
        <v/>
      </c>
      <c r="AD40" s="4" t="str">
        <f t="shared" si="10"/>
        <v/>
      </c>
      <c r="AE40" s="1" t="str">
        <f t="shared" si="15"/>
        <v/>
      </c>
      <c r="AF40" s="1" t="str">
        <f t="shared" si="16"/>
        <v/>
      </c>
      <c r="AG40" s="1" t="str">
        <f t="shared" si="17"/>
        <v/>
      </c>
      <c r="AH40" s="1" t="str">
        <f t="shared" si="18"/>
        <v/>
      </c>
      <c r="AI40" s="1" t="str">
        <f t="shared" si="19"/>
        <v/>
      </c>
      <c r="AJ40" s="1" t="str">
        <f t="shared" si="20"/>
        <v/>
      </c>
      <c r="AK40" s="1">
        <f t="shared" si="43"/>
        <v>0</v>
      </c>
      <c r="AL40" s="1">
        <f t="shared" si="43"/>
        <v>0</v>
      </c>
      <c r="AM40" s="1" t="str">
        <f t="shared" si="5"/>
        <v/>
      </c>
      <c r="AN40" s="1">
        <f t="shared" si="21"/>
        <v>0</v>
      </c>
      <c r="AO40" s="1" t="str">
        <f t="shared" si="52"/>
        <v/>
      </c>
      <c r="AP40" s="1" t="str">
        <f t="shared" si="22"/>
        <v>N</v>
      </c>
      <c r="AQ40" s="1" t="str">
        <f t="shared" si="23"/>
        <v>N</v>
      </c>
      <c r="AR40" s="1" t="str">
        <f t="shared" si="24"/>
        <v>N</v>
      </c>
      <c r="AS40" s="1" t="str">
        <f t="shared" si="25"/>
        <v/>
      </c>
      <c r="AT40" s="15" t="str">
        <f t="shared" si="26"/>
        <v/>
      </c>
      <c r="AU40" s="1" t="str">
        <f t="shared" si="27"/>
        <v/>
      </c>
      <c r="AV40" s="1" t="str">
        <f t="shared" si="28"/>
        <v/>
      </c>
      <c r="AW40" s="1" t="str">
        <f t="shared" si="29"/>
        <v/>
      </c>
      <c r="AX40" s="1" t="str">
        <f t="shared" si="30"/>
        <v/>
      </c>
      <c r="AY40" s="1" t="str">
        <f t="shared" si="31"/>
        <v/>
      </c>
      <c r="AZ40" s="1" t="str">
        <f>IF('Hedging Dashboard'!AH40="P",IF(AZ39="",1,AZ39+1),"")</f>
        <v/>
      </c>
      <c r="BA40" s="1" t="str">
        <f>IF('Hedging Dashboard'!AH40="B",IF(BA39="",1,BA39+1),"")</f>
        <v/>
      </c>
      <c r="BB40" s="1" t="str">
        <f t="shared" si="53"/>
        <v>00000</v>
      </c>
      <c r="BC40" s="1" t="str">
        <f t="shared" si="53"/>
        <v>00000</v>
      </c>
      <c r="BD40" s="1" t="str">
        <f t="shared" si="44"/>
        <v>000000</v>
      </c>
      <c r="BE40" s="1" t="str">
        <f t="shared" si="44"/>
        <v>000000</v>
      </c>
      <c r="BF40" s="1" t="str">
        <f t="shared" si="45"/>
        <v>B</v>
      </c>
      <c r="BG40" s="1" t="str">
        <f t="shared" si="33"/>
        <v/>
      </c>
      <c r="BH40" s="1">
        <f t="shared" si="46"/>
        <v>0</v>
      </c>
      <c r="BI40" s="1" t="str">
        <f t="shared" si="34"/>
        <v/>
      </c>
      <c r="BJ40" s="1">
        <f t="shared" si="47"/>
        <v>0</v>
      </c>
      <c r="BK40" s="1" t="str">
        <f t="shared" si="35"/>
        <v/>
      </c>
      <c r="BL40" s="1">
        <f t="shared" si="48"/>
        <v>0</v>
      </c>
      <c r="BM40" s="1" t="str">
        <f t="shared" si="49"/>
        <v>0</v>
      </c>
      <c r="BN40" s="1" t="str">
        <f t="shared" si="50"/>
        <v>0</v>
      </c>
      <c r="BO40" s="1" t="str">
        <f t="shared" si="51"/>
        <v>0</v>
      </c>
      <c r="BR40" s="1">
        <f>General!A38</f>
        <v>0</v>
      </c>
      <c r="BS40" s="1">
        <f>General!B38</f>
        <v>0</v>
      </c>
      <c r="BT40" s="1" t="str">
        <f>General!C38</f>
        <v/>
      </c>
      <c r="BU40" s="1">
        <f>General!D38</f>
        <v>0</v>
      </c>
      <c r="BW40" s="1" t="str">
        <f>General!F38</f>
        <v>LLWWW</v>
      </c>
      <c r="BX40" s="1">
        <f>General!G38</f>
        <v>6</v>
      </c>
    </row>
    <row r="41" spans="1:76" ht="15.75" thickBot="1">
      <c r="A41" s="1">
        <v>32</v>
      </c>
      <c r="B41" s="9" t="str">
        <f t="shared" si="11"/>
        <v/>
      </c>
      <c r="C41" s="93" t="str">
        <f t="shared" si="1"/>
        <v/>
      </c>
      <c r="D41" s="88" t="str">
        <f t="shared" si="36"/>
        <v/>
      </c>
      <c r="E41" s="89" t="str">
        <f t="shared" si="36"/>
        <v/>
      </c>
      <c r="F41" s="8" t="str">
        <f t="shared" si="12"/>
        <v/>
      </c>
      <c r="H41" s="96" t="str">
        <f t="shared" si="2"/>
        <v/>
      </c>
      <c r="I41" s="88" t="str">
        <f t="shared" si="37"/>
        <v/>
      </c>
      <c r="J41" s="89" t="str">
        <f t="shared" si="37"/>
        <v/>
      </c>
      <c r="K41" s="8" t="str">
        <f t="shared" si="38"/>
        <v/>
      </c>
      <c r="L41" s="54"/>
      <c r="M41" s="17" t="str">
        <f>IF('Hedging Dashboard'!AH41="","",'Hedging Dashboard'!AH41)</f>
        <v/>
      </c>
      <c r="O41" s="9" t="str">
        <f t="shared" si="3"/>
        <v/>
      </c>
      <c r="P41" s="88" t="str">
        <f t="shared" si="39"/>
        <v/>
      </c>
      <c r="Q41" s="89" t="str">
        <f t="shared" si="39"/>
        <v/>
      </c>
      <c r="R41" s="4" t="str">
        <f t="shared" si="40"/>
        <v/>
      </c>
      <c r="S41" s="4" t="str">
        <f t="shared" si="41"/>
        <v/>
      </c>
      <c r="T41" s="112" t="str">
        <f t="shared" si="42"/>
        <v/>
      </c>
      <c r="U41" s="4" t="str">
        <f>IF(M41="","",IF(B41="NB",U40,IF(T41="",SUM($T$5:$T41)+S41,SUM($T$5:$T41))))</f>
        <v/>
      </c>
      <c r="V41" s="100" t="str">
        <f t="shared" si="0"/>
        <v/>
      </c>
      <c r="W41" s="74" t="e">
        <f t="shared" si="13"/>
        <v>#VALUE!</v>
      </c>
      <c r="X41" s="76" t="str">
        <f t="shared" si="14"/>
        <v/>
      </c>
      <c r="Y41" s="9" t="str">
        <f t="shared" si="6"/>
        <v>T</v>
      </c>
      <c r="Z41" s="4" t="str">
        <f t="shared" si="7"/>
        <v>T</v>
      </c>
      <c r="AA41" s="4" t="str">
        <f t="shared" si="8"/>
        <v>B</v>
      </c>
      <c r="AB41" s="4" t="str">
        <f t="shared" si="4"/>
        <v/>
      </c>
      <c r="AC41" s="4" t="str">
        <f t="shared" si="9"/>
        <v/>
      </c>
      <c r="AD41" s="4" t="str">
        <f t="shared" si="10"/>
        <v/>
      </c>
      <c r="AE41" s="1" t="str">
        <f t="shared" si="15"/>
        <v/>
      </c>
      <c r="AF41" s="1" t="str">
        <f t="shared" si="16"/>
        <v/>
      </c>
      <c r="AG41" s="1" t="str">
        <f t="shared" si="17"/>
        <v/>
      </c>
      <c r="AH41" s="1" t="str">
        <f t="shared" si="18"/>
        <v/>
      </c>
      <c r="AI41" s="1" t="str">
        <f t="shared" si="19"/>
        <v/>
      </c>
      <c r="AJ41" s="1" t="str">
        <f t="shared" si="20"/>
        <v/>
      </c>
      <c r="AK41" s="1">
        <f t="shared" si="43"/>
        <v>0</v>
      </c>
      <c r="AL41" s="1">
        <f t="shared" si="43"/>
        <v>0</v>
      </c>
      <c r="AM41" s="1" t="str">
        <f t="shared" si="5"/>
        <v/>
      </c>
      <c r="AN41" s="1">
        <f t="shared" si="21"/>
        <v>0</v>
      </c>
      <c r="AO41" s="1" t="str">
        <f t="shared" si="52"/>
        <v/>
      </c>
      <c r="AP41" s="1" t="str">
        <f t="shared" si="22"/>
        <v>N</v>
      </c>
      <c r="AQ41" s="1" t="str">
        <f t="shared" si="23"/>
        <v>N</v>
      </c>
      <c r="AR41" s="1" t="str">
        <f t="shared" si="24"/>
        <v>N</v>
      </c>
      <c r="AS41" s="1" t="str">
        <f t="shared" si="25"/>
        <v/>
      </c>
      <c r="AT41" s="15" t="str">
        <f t="shared" si="26"/>
        <v/>
      </c>
      <c r="AU41" s="1" t="str">
        <f t="shared" si="27"/>
        <v/>
      </c>
      <c r="AV41" s="1" t="str">
        <f t="shared" si="28"/>
        <v/>
      </c>
      <c r="AW41" s="1" t="str">
        <f t="shared" si="29"/>
        <v/>
      </c>
      <c r="AX41" s="1" t="str">
        <f t="shared" si="30"/>
        <v/>
      </c>
      <c r="AY41" s="1" t="str">
        <f t="shared" si="31"/>
        <v/>
      </c>
      <c r="AZ41" s="1" t="str">
        <f>IF('Hedging Dashboard'!AH41="P",IF(AZ40="",1,AZ40+1),"")</f>
        <v/>
      </c>
      <c r="BA41" s="1" t="str">
        <f>IF('Hedging Dashboard'!AH41="B",IF(BA40="",1,BA40+1),"")</f>
        <v/>
      </c>
      <c r="BB41" s="1" t="str">
        <f t="shared" si="53"/>
        <v>00000</v>
      </c>
      <c r="BC41" s="1" t="str">
        <f t="shared" si="53"/>
        <v>00000</v>
      </c>
      <c r="BD41" s="1" t="str">
        <f t="shared" si="44"/>
        <v>000000</v>
      </c>
      <c r="BE41" s="1" t="str">
        <f t="shared" si="44"/>
        <v>000000</v>
      </c>
      <c r="BF41" s="1" t="str">
        <f t="shared" si="45"/>
        <v>B</v>
      </c>
      <c r="BG41" s="1" t="str">
        <f t="shared" si="33"/>
        <v/>
      </c>
      <c r="BH41" s="1">
        <f t="shared" si="46"/>
        <v>0</v>
      </c>
      <c r="BI41" s="1" t="str">
        <f t="shared" si="34"/>
        <v/>
      </c>
      <c r="BJ41" s="1">
        <f t="shared" si="47"/>
        <v>0</v>
      </c>
      <c r="BK41" s="1" t="str">
        <f t="shared" si="35"/>
        <v/>
      </c>
      <c r="BL41" s="1">
        <f t="shared" si="48"/>
        <v>0</v>
      </c>
      <c r="BM41" s="1" t="str">
        <f t="shared" si="49"/>
        <v>0</v>
      </c>
      <c r="BN41" s="1" t="str">
        <f t="shared" si="50"/>
        <v>0</v>
      </c>
      <c r="BO41" s="1" t="str">
        <f t="shared" si="51"/>
        <v>0</v>
      </c>
      <c r="BR41" s="1">
        <f>General!A39</f>
        <v>0</v>
      </c>
      <c r="BS41" s="1">
        <f>General!B39</f>
        <v>0</v>
      </c>
      <c r="BT41" s="1" t="str">
        <f>General!C39</f>
        <v/>
      </c>
      <c r="BU41" s="1">
        <f>General!D39</f>
        <v>0</v>
      </c>
      <c r="BW41" s="1" t="str">
        <f>General!F39</f>
        <v>LWLLL</v>
      </c>
      <c r="BX41" s="1">
        <f>General!G39</f>
        <v>-6</v>
      </c>
    </row>
    <row r="42" spans="1:76" ht="15.75" thickBot="1">
      <c r="A42" s="1">
        <v>33</v>
      </c>
      <c r="B42" s="9" t="str">
        <f t="shared" si="11"/>
        <v/>
      </c>
      <c r="C42" s="93" t="str">
        <f t="shared" si="1"/>
        <v/>
      </c>
      <c r="D42" s="88" t="str">
        <f t="shared" si="36"/>
        <v/>
      </c>
      <c r="E42" s="89" t="str">
        <f t="shared" si="36"/>
        <v/>
      </c>
      <c r="F42" s="8" t="str">
        <f t="shared" si="12"/>
        <v/>
      </c>
      <c r="H42" s="96" t="str">
        <f t="shared" si="2"/>
        <v/>
      </c>
      <c r="I42" s="88" t="str">
        <f t="shared" si="37"/>
        <v/>
      </c>
      <c r="J42" s="89" t="str">
        <f t="shared" si="37"/>
        <v/>
      </c>
      <c r="K42" s="8" t="str">
        <f t="shared" si="38"/>
        <v/>
      </c>
      <c r="L42" s="54"/>
      <c r="M42" s="17" t="str">
        <f>IF('Hedging Dashboard'!AH42="","",'Hedging Dashboard'!AH42)</f>
        <v/>
      </c>
      <c r="O42" s="9" t="str">
        <f t="shared" si="3"/>
        <v/>
      </c>
      <c r="P42" s="88" t="str">
        <f t="shared" si="39"/>
        <v/>
      </c>
      <c r="Q42" s="89" t="str">
        <f t="shared" si="39"/>
        <v/>
      </c>
      <c r="R42" s="4" t="str">
        <f t="shared" si="40"/>
        <v/>
      </c>
      <c r="S42" s="4" t="str">
        <f t="shared" si="41"/>
        <v/>
      </c>
      <c r="T42" s="112" t="str">
        <f t="shared" si="42"/>
        <v/>
      </c>
      <c r="U42" s="4" t="str">
        <f>IF(M42="","",IF(B42="NB",U41,IF(T42="",SUM($T$5:$T42)+S42,SUM($T$5:$T42))))</f>
        <v/>
      </c>
      <c r="V42" s="100" t="str">
        <f t="shared" si="0"/>
        <v/>
      </c>
      <c r="W42" s="74" t="e">
        <f t="shared" si="13"/>
        <v>#VALUE!</v>
      </c>
      <c r="X42" s="76" t="str">
        <f t="shared" si="14"/>
        <v/>
      </c>
      <c r="Y42" s="9" t="str">
        <f t="shared" si="6"/>
        <v>T</v>
      </c>
      <c r="Z42" s="4" t="str">
        <f t="shared" si="7"/>
        <v>T</v>
      </c>
      <c r="AA42" s="4" t="str">
        <f t="shared" si="8"/>
        <v>B</v>
      </c>
      <c r="AB42" s="4" t="str">
        <f t="shared" si="4"/>
        <v/>
      </c>
      <c r="AC42" s="4" t="str">
        <f t="shared" si="9"/>
        <v/>
      </c>
      <c r="AD42" s="4" t="str">
        <f t="shared" si="10"/>
        <v/>
      </c>
      <c r="AE42" s="1" t="str">
        <f t="shared" si="15"/>
        <v/>
      </c>
      <c r="AF42" s="1" t="str">
        <f t="shared" si="16"/>
        <v/>
      </c>
      <c r="AG42" s="1" t="str">
        <f t="shared" si="17"/>
        <v/>
      </c>
      <c r="AH42" s="1" t="str">
        <f t="shared" si="18"/>
        <v/>
      </c>
      <c r="AI42" s="1" t="str">
        <f t="shared" si="19"/>
        <v/>
      </c>
      <c r="AJ42" s="1" t="str">
        <f t="shared" si="20"/>
        <v/>
      </c>
      <c r="AK42" s="1">
        <f t="shared" si="43"/>
        <v>0</v>
      </c>
      <c r="AL42" s="1">
        <f t="shared" si="43"/>
        <v>0</v>
      </c>
      <c r="AM42" s="1" t="str">
        <f t="shared" si="5"/>
        <v/>
      </c>
      <c r="AN42" s="1">
        <f t="shared" si="21"/>
        <v>0</v>
      </c>
      <c r="AO42" s="1" t="str">
        <f t="shared" si="52"/>
        <v/>
      </c>
      <c r="AP42" s="1" t="str">
        <f t="shared" si="22"/>
        <v>N</v>
      </c>
      <c r="AQ42" s="1" t="str">
        <f t="shared" si="23"/>
        <v>N</v>
      </c>
      <c r="AR42" s="1" t="str">
        <f t="shared" si="24"/>
        <v>N</v>
      </c>
      <c r="AS42" s="1" t="str">
        <f t="shared" si="25"/>
        <v/>
      </c>
      <c r="AT42" s="15" t="str">
        <f t="shared" si="26"/>
        <v/>
      </c>
      <c r="AU42" s="1" t="str">
        <f t="shared" si="27"/>
        <v/>
      </c>
      <c r="AV42" s="1" t="str">
        <f t="shared" si="28"/>
        <v/>
      </c>
      <c r="AW42" s="1" t="str">
        <f t="shared" si="29"/>
        <v/>
      </c>
      <c r="AX42" s="1" t="str">
        <f t="shared" si="30"/>
        <v/>
      </c>
      <c r="AY42" s="1" t="str">
        <f t="shared" si="31"/>
        <v/>
      </c>
      <c r="AZ42" s="1" t="str">
        <f>IF('Hedging Dashboard'!AH42="P",IF(AZ41="",1,AZ41+1),"")</f>
        <v/>
      </c>
      <c r="BA42" s="1" t="str">
        <f>IF('Hedging Dashboard'!AH42="B",IF(BA41="",1,BA41+1),"")</f>
        <v/>
      </c>
      <c r="BB42" s="1" t="str">
        <f t="shared" si="53"/>
        <v>00000</v>
      </c>
      <c r="BC42" s="1" t="str">
        <f t="shared" si="53"/>
        <v>00000</v>
      </c>
      <c r="BD42" s="1" t="str">
        <f t="shared" si="44"/>
        <v>000000</v>
      </c>
      <c r="BE42" s="1" t="str">
        <f t="shared" si="44"/>
        <v>000000</v>
      </c>
      <c r="BF42" s="1" t="str">
        <f t="shared" si="45"/>
        <v>B</v>
      </c>
      <c r="BG42" s="1" t="str">
        <f t="shared" si="33"/>
        <v/>
      </c>
      <c r="BH42" s="1">
        <f t="shared" si="46"/>
        <v>0</v>
      </c>
      <c r="BI42" s="1" t="str">
        <f t="shared" si="34"/>
        <v/>
      </c>
      <c r="BJ42" s="1">
        <f t="shared" si="47"/>
        <v>0</v>
      </c>
      <c r="BK42" s="1" t="str">
        <f t="shared" si="35"/>
        <v/>
      </c>
      <c r="BL42" s="1">
        <f t="shared" si="48"/>
        <v>0</v>
      </c>
      <c r="BM42" s="1" t="str">
        <f t="shared" si="49"/>
        <v>0</v>
      </c>
      <c r="BN42" s="1" t="str">
        <f t="shared" si="50"/>
        <v>0</v>
      </c>
      <c r="BO42" s="1" t="str">
        <f t="shared" si="51"/>
        <v>0</v>
      </c>
      <c r="BR42" s="1">
        <f>General!A40</f>
        <v>0</v>
      </c>
      <c r="BS42" s="1">
        <f>General!B40</f>
        <v>0</v>
      </c>
      <c r="BT42" s="1" t="str">
        <f>General!C40</f>
        <v/>
      </c>
      <c r="BU42" s="1">
        <f>General!D40</f>
        <v>0</v>
      </c>
      <c r="BW42" s="1" t="str">
        <f>General!F40</f>
        <v>LWLLW</v>
      </c>
      <c r="BX42" s="1">
        <f>General!G40</f>
        <v>1</v>
      </c>
    </row>
    <row r="43" spans="1:76" ht="15.75" thickBot="1">
      <c r="A43" s="1">
        <v>34</v>
      </c>
      <c r="B43" s="9" t="str">
        <f t="shared" si="11"/>
        <v/>
      </c>
      <c r="C43" s="93" t="str">
        <f t="shared" si="1"/>
        <v/>
      </c>
      <c r="D43" s="88" t="str">
        <f t="shared" si="36"/>
        <v/>
      </c>
      <c r="E43" s="89" t="str">
        <f t="shared" si="36"/>
        <v/>
      </c>
      <c r="F43" s="8" t="str">
        <f t="shared" si="12"/>
        <v/>
      </c>
      <c r="H43" s="96" t="str">
        <f t="shared" si="2"/>
        <v/>
      </c>
      <c r="I43" s="88" t="str">
        <f t="shared" si="37"/>
        <v/>
      </c>
      <c r="J43" s="89" t="str">
        <f t="shared" si="37"/>
        <v/>
      </c>
      <c r="K43" s="8" t="str">
        <f t="shared" si="38"/>
        <v/>
      </c>
      <c r="L43" s="54"/>
      <c r="M43" s="17" t="str">
        <f>IF('Hedging Dashboard'!AH43="","",'Hedging Dashboard'!AH43)</f>
        <v/>
      </c>
      <c r="O43" s="9" t="str">
        <f t="shared" si="3"/>
        <v/>
      </c>
      <c r="P43" s="88" t="str">
        <f t="shared" si="39"/>
        <v/>
      </c>
      <c r="Q43" s="89" t="str">
        <f t="shared" si="39"/>
        <v/>
      </c>
      <c r="R43" s="4" t="str">
        <f t="shared" si="40"/>
        <v/>
      </c>
      <c r="S43" s="4" t="str">
        <f t="shared" si="41"/>
        <v/>
      </c>
      <c r="T43" s="112" t="str">
        <f t="shared" si="42"/>
        <v/>
      </c>
      <c r="U43" s="4" t="str">
        <f>IF(M43="","",IF(B43="NB",U42,IF(T43="",SUM($T$5:$T43)+S43,SUM($T$5:$T43))))</f>
        <v/>
      </c>
      <c r="V43" s="100" t="str">
        <f t="shared" si="0"/>
        <v/>
      </c>
      <c r="W43" s="74" t="e">
        <f t="shared" si="13"/>
        <v>#VALUE!</v>
      </c>
      <c r="X43" s="76" t="str">
        <f t="shared" si="14"/>
        <v/>
      </c>
      <c r="Y43" s="9" t="str">
        <f t="shared" si="6"/>
        <v>T</v>
      </c>
      <c r="Z43" s="4" t="str">
        <f t="shared" si="7"/>
        <v>T</v>
      </c>
      <c r="AA43" s="4" t="str">
        <f t="shared" si="8"/>
        <v>B</v>
      </c>
      <c r="AB43" s="4" t="str">
        <f t="shared" si="4"/>
        <v/>
      </c>
      <c r="AC43" s="4" t="str">
        <f t="shared" si="9"/>
        <v/>
      </c>
      <c r="AD43" s="4" t="str">
        <f t="shared" si="10"/>
        <v/>
      </c>
      <c r="AE43" s="1" t="str">
        <f t="shared" si="15"/>
        <v/>
      </c>
      <c r="AF43" s="1" t="str">
        <f t="shared" si="16"/>
        <v/>
      </c>
      <c r="AG43" s="1" t="str">
        <f t="shared" si="17"/>
        <v/>
      </c>
      <c r="AH43" s="1" t="str">
        <f t="shared" si="18"/>
        <v/>
      </c>
      <c r="AI43" s="1" t="str">
        <f t="shared" si="19"/>
        <v/>
      </c>
      <c r="AJ43" s="1" t="str">
        <f t="shared" si="20"/>
        <v/>
      </c>
      <c r="AK43" s="1">
        <f t="shared" si="43"/>
        <v>0</v>
      </c>
      <c r="AL43" s="1">
        <f t="shared" si="43"/>
        <v>0</v>
      </c>
      <c r="AM43" s="1" t="str">
        <f t="shared" si="5"/>
        <v/>
      </c>
      <c r="AN43" s="1">
        <f t="shared" si="21"/>
        <v>0</v>
      </c>
      <c r="AO43" s="1" t="str">
        <f t="shared" si="52"/>
        <v/>
      </c>
      <c r="AP43" s="1" t="str">
        <f t="shared" si="22"/>
        <v>N</v>
      </c>
      <c r="AQ43" s="1" t="str">
        <f t="shared" si="23"/>
        <v>N</v>
      </c>
      <c r="AR43" s="1" t="str">
        <f t="shared" si="24"/>
        <v>N</v>
      </c>
      <c r="AS43" s="1" t="str">
        <f t="shared" si="25"/>
        <v/>
      </c>
      <c r="AT43" s="15" t="str">
        <f t="shared" si="26"/>
        <v/>
      </c>
      <c r="AU43" s="1" t="str">
        <f t="shared" si="27"/>
        <v/>
      </c>
      <c r="AV43" s="1" t="str">
        <f t="shared" si="28"/>
        <v/>
      </c>
      <c r="AW43" s="1" t="str">
        <f t="shared" si="29"/>
        <v/>
      </c>
      <c r="AX43" s="1" t="str">
        <f t="shared" si="30"/>
        <v/>
      </c>
      <c r="AY43" s="1" t="str">
        <f t="shared" si="31"/>
        <v/>
      </c>
      <c r="AZ43" s="1" t="str">
        <f>IF('Hedging Dashboard'!AH43="P",IF(AZ42="",1,AZ42+1),"")</f>
        <v/>
      </c>
      <c r="BA43" s="1" t="str">
        <f>IF('Hedging Dashboard'!AH43="B",IF(BA42="",1,BA42+1),"")</f>
        <v/>
      </c>
      <c r="BB43" s="1" t="str">
        <f t="shared" si="53"/>
        <v>00000</v>
      </c>
      <c r="BC43" s="1" t="str">
        <f t="shared" si="53"/>
        <v>00000</v>
      </c>
      <c r="BD43" s="1" t="str">
        <f t="shared" si="44"/>
        <v>000000</v>
      </c>
      <c r="BE43" s="1" t="str">
        <f t="shared" si="44"/>
        <v>000000</v>
      </c>
      <c r="BF43" s="1" t="str">
        <f t="shared" si="45"/>
        <v>B</v>
      </c>
      <c r="BG43" s="1" t="str">
        <f t="shared" si="33"/>
        <v/>
      </c>
      <c r="BH43" s="1">
        <f t="shared" si="46"/>
        <v>0</v>
      </c>
      <c r="BI43" s="1" t="str">
        <f t="shared" si="34"/>
        <v/>
      </c>
      <c r="BJ43" s="1">
        <f t="shared" si="47"/>
        <v>0</v>
      </c>
      <c r="BK43" s="1" t="str">
        <f t="shared" si="35"/>
        <v/>
      </c>
      <c r="BL43" s="1">
        <f t="shared" si="48"/>
        <v>0</v>
      </c>
      <c r="BM43" s="1" t="str">
        <f t="shared" si="49"/>
        <v>0</v>
      </c>
      <c r="BN43" s="1" t="str">
        <f t="shared" si="50"/>
        <v>0</v>
      </c>
      <c r="BO43" s="1" t="str">
        <f t="shared" si="51"/>
        <v>0</v>
      </c>
      <c r="BR43" s="1">
        <f>General!A41</f>
        <v>0</v>
      </c>
      <c r="BS43" s="1">
        <f>General!B41</f>
        <v>0</v>
      </c>
      <c r="BT43" s="1" t="str">
        <f>General!C41</f>
        <v/>
      </c>
      <c r="BU43" s="1">
        <f>General!D41</f>
        <v>0</v>
      </c>
      <c r="BW43" s="1" t="str">
        <f>General!F41</f>
        <v>LWLWL</v>
      </c>
      <c r="BX43" s="1">
        <f>General!G41</f>
        <v>-1</v>
      </c>
    </row>
    <row r="44" spans="1:76" ht="15.75" thickBot="1">
      <c r="A44" s="1">
        <v>35</v>
      </c>
      <c r="B44" s="77" t="str">
        <f t="shared" si="11"/>
        <v/>
      </c>
      <c r="C44" s="94" t="str">
        <f t="shared" si="1"/>
        <v/>
      </c>
      <c r="D44" s="90" t="str">
        <f t="shared" si="36"/>
        <v/>
      </c>
      <c r="E44" s="91" t="str">
        <f t="shared" si="36"/>
        <v/>
      </c>
      <c r="F44" s="10" t="str">
        <f t="shared" si="12"/>
        <v/>
      </c>
      <c r="H44" s="97" t="str">
        <f t="shared" si="2"/>
        <v/>
      </c>
      <c r="I44" s="90" t="str">
        <f t="shared" si="37"/>
        <v/>
      </c>
      <c r="J44" s="91" t="str">
        <f t="shared" si="37"/>
        <v/>
      </c>
      <c r="K44" s="10" t="str">
        <f t="shared" si="38"/>
        <v/>
      </c>
      <c r="L44" s="54"/>
      <c r="M44" s="18" t="str">
        <f>IF('Hedging Dashboard'!AH44="","",'Hedging Dashboard'!AH44)</f>
        <v/>
      </c>
      <c r="O44" s="77" t="str">
        <f t="shared" si="3"/>
        <v/>
      </c>
      <c r="P44" s="90" t="str">
        <f t="shared" si="39"/>
        <v/>
      </c>
      <c r="Q44" s="91" t="str">
        <f t="shared" si="39"/>
        <v/>
      </c>
      <c r="R44" s="5" t="str">
        <f t="shared" si="40"/>
        <v/>
      </c>
      <c r="S44" s="5" t="str">
        <f t="shared" si="41"/>
        <v/>
      </c>
      <c r="T44" s="113" t="str">
        <f t="shared" si="42"/>
        <v/>
      </c>
      <c r="U44" s="5" t="str">
        <f>IF(M44="","",IF(B44="NB",U43,IF(T44="",SUM($T$5:$T44)+S44,SUM($T$5:$T44))))</f>
        <v/>
      </c>
      <c r="V44" s="101" t="str">
        <f t="shared" si="0"/>
        <v/>
      </c>
      <c r="W44" s="74" t="e">
        <f t="shared" si="13"/>
        <v>#VALUE!</v>
      </c>
      <c r="X44" s="76" t="str">
        <f t="shared" si="14"/>
        <v/>
      </c>
      <c r="Y44" s="9" t="str">
        <f t="shared" si="6"/>
        <v>T</v>
      </c>
      <c r="Z44" s="4" t="str">
        <f t="shared" si="7"/>
        <v>T</v>
      </c>
      <c r="AA44" s="4" t="str">
        <f t="shared" si="8"/>
        <v>B</v>
      </c>
      <c r="AB44" s="4" t="str">
        <f t="shared" si="4"/>
        <v/>
      </c>
      <c r="AC44" s="4" t="str">
        <f t="shared" si="9"/>
        <v/>
      </c>
      <c r="AD44" s="4" t="str">
        <f t="shared" si="10"/>
        <v/>
      </c>
      <c r="AE44" s="1" t="str">
        <f t="shared" si="15"/>
        <v/>
      </c>
      <c r="AF44" s="1" t="str">
        <f t="shared" si="16"/>
        <v/>
      </c>
      <c r="AG44" s="1" t="str">
        <f t="shared" si="17"/>
        <v/>
      </c>
      <c r="AH44" s="1" t="str">
        <f t="shared" si="18"/>
        <v/>
      </c>
      <c r="AI44" s="1" t="str">
        <f t="shared" si="19"/>
        <v/>
      </c>
      <c r="AJ44" s="1" t="str">
        <f t="shared" si="20"/>
        <v/>
      </c>
      <c r="AK44" s="1">
        <f t="shared" si="43"/>
        <v>0</v>
      </c>
      <c r="AL44" s="1">
        <f t="shared" si="43"/>
        <v>0</v>
      </c>
      <c r="AM44" s="1" t="str">
        <f t="shared" si="5"/>
        <v/>
      </c>
      <c r="AN44" s="1">
        <f t="shared" si="21"/>
        <v>0</v>
      </c>
      <c r="AO44" s="1" t="str">
        <f t="shared" si="52"/>
        <v/>
      </c>
      <c r="AP44" s="1" t="str">
        <f t="shared" si="22"/>
        <v>N</v>
      </c>
      <c r="AQ44" s="1" t="str">
        <f t="shared" si="23"/>
        <v>N</v>
      </c>
      <c r="AR44" s="1" t="str">
        <f t="shared" si="24"/>
        <v>N</v>
      </c>
      <c r="AS44" s="1" t="str">
        <f t="shared" si="25"/>
        <v/>
      </c>
      <c r="AT44" s="15" t="str">
        <f t="shared" si="26"/>
        <v/>
      </c>
      <c r="AU44" s="1" t="str">
        <f t="shared" si="27"/>
        <v/>
      </c>
      <c r="AV44" s="1" t="str">
        <f t="shared" si="28"/>
        <v/>
      </c>
      <c r="AW44" s="1" t="str">
        <f t="shared" si="29"/>
        <v/>
      </c>
      <c r="AX44" s="1" t="str">
        <f t="shared" si="30"/>
        <v/>
      </c>
      <c r="AY44" s="1" t="str">
        <f t="shared" si="31"/>
        <v/>
      </c>
      <c r="AZ44" s="1" t="str">
        <f>IF('Hedging Dashboard'!AH44="P",IF(AZ43="",1,AZ43+1),"")</f>
        <v/>
      </c>
      <c r="BA44" s="1" t="str">
        <f>IF('Hedging Dashboard'!AH44="B",IF(BA43="",1,BA43+1),"")</f>
        <v/>
      </c>
      <c r="BB44" s="1" t="str">
        <f t="shared" si="53"/>
        <v>00000</v>
      </c>
      <c r="BC44" s="1" t="str">
        <f t="shared" si="53"/>
        <v>00000</v>
      </c>
      <c r="BD44" s="1" t="str">
        <f t="shared" si="44"/>
        <v>000000</v>
      </c>
      <c r="BE44" s="1" t="str">
        <f t="shared" si="44"/>
        <v>000000</v>
      </c>
      <c r="BF44" s="1" t="str">
        <f t="shared" si="45"/>
        <v>B</v>
      </c>
      <c r="BG44" s="1" t="str">
        <f t="shared" si="33"/>
        <v/>
      </c>
      <c r="BH44" s="1">
        <f t="shared" si="46"/>
        <v>0</v>
      </c>
      <c r="BI44" s="1" t="str">
        <f t="shared" si="34"/>
        <v/>
      </c>
      <c r="BJ44" s="1">
        <f t="shared" si="47"/>
        <v>0</v>
      </c>
      <c r="BK44" s="1" t="str">
        <f t="shared" si="35"/>
        <v/>
      </c>
      <c r="BL44" s="1">
        <f t="shared" si="48"/>
        <v>0</v>
      </c>
      <c r="BM44" s="1" t="str">
        <f t="shared" si="49"/>
        <v>0</v>
      </c>
      <c r="BN44" s="1" t="str">
        <f t="shared" si="50"/>
        <v>0</v>
      </c>
      <c r="BO44" s="1" t="str">
        <f t="shared" si="51"/>
        <v>0</v>
      </c>
      <c r="BR44" s="1">
        <f>General!A42</f>
        <v>0</v>
      </c>
      <c r="BS44" s="1">
        <f>General!B42</f>
        <v>0</v>
      </c>
      <c r="BT44" s="1" t="str">
        <f>General!C42</f>
        <v/>
      </c>
      <c r="BU44" s="1">
        <f>General!D42</f>
        <v>0</v>
      </c>
      <c r="BW44" s="1" t="str">
        <f>General!F42</f>
        <v>LWLWW</v>
      </c>
      <c r="BX44" s="1">
        <f>General!G42</f>
        <v>3</v>
      </c>
    </row>
    <row r="45" spans="1:76" ht="15.75" thickBot="1">
      <c r="A45" s="1">
        <v>36</v>
      </c>
      <c r="B45" s="12" t="str">
        <f t="shared" si="11"/>
        <v/>
      </c>
      <c r="C45" s="92" t="str">
        <f t="shared" si="1"/>
        <v/>
      </c>
      <c r="D45" s="13" t="str">
        <f t="shared" si="36"/>
        <v/>
      </c>
      <c r="E45" s="45" t="str">
        <f t="shared" si="36"/>
        <v/>
      </c>
      <c r="F45" s="14" t="str">
        <f t="shared" si="12"/>
        <v/>
      </c>
      <c r="H45" s="95" t="str">
        <f t="shared" si="2"/>
        <v/>
      </c>
      <c r="I45" s="13" t="str">
        <f t="shared" si="37"/>
        <v/>
      </c>
      <c r="J45" s="45" t="str">
        <f t="shared" si="37"/>
        <v/>
      </c>
      <c r="K45" s="14" t="str">
        <f t="shared" si="38"/>
        <v/>
      </c>
      <c r="L45" s="54"/>
      <c r="M45" s="16" t="str">
        <f>IF('Hedging Dashboard'!AH45="","",'Hedging Dashboard'!AH45)</f>
        <v/>
      </c>
      <c r="O45" s="12" t="str">
        <f t="shared" si="3"/>
        <v/>
      </c>
      <c r="P45" s="13" t="str">
        <f t="shared" si="39"/>
        <v/>
      </c>
      <c r="Q45" s="45" t="str">
        <f t="shared" si="39"/>
        <v/>
      </c>
      <c r="R45" s="87" t="str">
        <f t="shared" si="40"/>
        <v/>
      </c>
      <c r="S45" s="87" t="str">
        <f t="shared" si="41"/>
        <v/>
      </c>
      <c r="T45" s="98" t="str">
        <f t="shared" si="42"/>
        <v/>
      </c>
      <c r="U45" s="87" t="str">
        <f>IF(M45="","",IF(B45="NB",U44,IF(T45="",SUM($T$5:$T45)+S45,SUM($T$5:$T45))))</f>
        <v/>
      </c>
      <c r="V45" s="99" t="str">
        <f t="shared" si="0"/>
        <v/>
      </c>
      <c r="W45" s="74" t="e">
        <f t="shared" si="13"/>
        <v>#VALUE!</v>
      </c>
      <c r="X45" s="76" t="str">
        <f t="shared" si="14"/>
        <v/>
      </c>
      <c r="Y45" s="9" t="str">
        <f t="shared" si="6"/>
        <v>T</v>
      </c>
      <c r="Z45" s="4" t="str">
        <f t="shared" si="7"/>
        <v>T</v>
      </c>
      <c r="AA45" s="4" t="str">
        <f t="shared" si="8"/>
        <v>B</v>
      </c>
      <c r="AB45" s="4" t="str">
        <f t="shared" si="4"/>
        <v/>
      </c>
      <c r="AC45" s="4" t="str">
        <f t="shared" si="9"/>
        <v/>
      </c>
      <c r="AD45" s="4" t="str">
        <f t="shared" si="10"/>
        <v/>
      </c>
      <c r="AE45" s="1" t="str">
        <f t="shared" si="15"/>
        <v/>
      </c>
      <c r="AF45" s="1" t="str">
        <f t="shared" si="16"/>
        <v/>
      </c>
      <c r="AG45" s="1" t="str">
        <f t="shared" si="17"/>
        <v/>
      </c>
      <c r="AH45" s="1" t="str">
        <f t="shared" si="18"/>
        <v/>
      </c>
      <c r="AI45" s="1" t="str">
        <f t="shared" si="19"/>
        <v/>
      </c>
      <c r="AJ45" s="1" t="str">
        <f t="shared" si="20"/>
        <v/>
      </c>
      <c r="AK45" s="1">
        <f t="shared" si="43"/>
        <v>0</v>
      </c>
      <c r="AL45" s="1">
        <f t="shared" si="43"/>
        <v>0</v>
      </c>
      <c r="AM45" s="1" t="str">
        <f t="shared" si="5"/>
        <v/>
      </c>
      <c r="AN45" s="1">
        <f t="shared" si="21"/>
        <v>0</v>
      </c>
      <c r="AO45" s="1" t="str">
        <f t="shared" si="52"/>
        <v/>
      </c>
      <c r="AP45" s="1" t="str">
        <f t="shared" si="22"/>
        <v>N</v>
      </c>
      <c r="AQ45" s="1" t="str">
        <f t="shared" si="23"/>
        <v>N</v>
      </c>
      <c r="AR45" s="1" t="str">
        <f t="shared" si="24"/>
        <v>N</v>
      </c>
      <c r="AS45" s="1" t="str">
        <f t="shared" si="25"/>
        <v/>
      </c>
      <c r="AT45" s="15" t="str">
        <f t="shared" si="26"/>
        <v/>
      </c>
      <c r="AU45" s="1" t="str">
        <f t="shared" si="27"/>
        <v/>
      </c>
      <c r="AV45" s="1" t="str">
        <f t="shared" si="28"/>
        <v/>
      </c>
      <c r="AW45" s="1" t="str">
        <f t="shared" si="29"/>
        <v/>
      </c>
      <c r="AX45" s="1" t="str">
        <f t="shared" si="30"/>
        <v/>
      </c>
      <c r="AY45" s="1" t="str">
        <f t="shared" si="31"/>
        <v/>
      </c>
      <c r="AZ45" s="1" t="str">
        <f>IF('Hedging Dashboard'!AH45="P",IF(AZ44="",1,AZ44+1),"")</f>
        <v/>
      </c>
      <c r="BA45" s="1" t="str">
        <f>IF('Hedging Dashboard'!AH45="B",IF(BA44="",1,BA44+1),"")</f>
        <v/>
      </c>
      <c r="BB45" s="1" t="str">
        <f t="shared" si="53"/>
        <v>00000</v>
      </c>
      <c r="BC45" s="1" t="str">
        <f t="shared" si="53"/>
        <v>00000</v>
      </c>
      <c r="BD45" s="1" t="str">
        <f t="shared" si="44"/>
        <v>000000</v>
      </c>
      <c r="BE45" s="1" t="str">
        <f t="shared" si="44"/>
        <v>000000</v>
      </c>
      <c r="BF45" s="1" t="str">
        <f t="shared" si="45"/>
        <v>B</v>
      </c>
      <c r="BG45" s="1" t="str">
        <f t="shared" si="33"/>
        <v/>
      </c>
      <c r="BH45" s="1">
        <f t="shared" si="46"/>
        <v>0</v>
      </c>
      <c r="BI45" s="1" t="str">
        <f t="shared" si="34"/>
        <v/>
      </c>
      <c r="BJ45" s="1">
        <f t="shared" si="47"/>
        <v>0</v>
      </c>
      <c r="BK45" s="1" t="str">
        <f t="shared" si="35"/>
        <v/>
      </c>
      <c r="BL45" s="1">
        <f t="shared" si="48"/>
        <v>0</v>
      </c>
      <c r="BM45" s="1" t="str">
        <f t="shared" si="49"/>
        <v>0</v>
      </c>
      <c r="BN45" s="1" t="str">
        <f t="shared" si="50"/>
        <v>0</v>
      </c>
      <c r="BO45" s="1" t="str">
        <f t="shared" si="51"/>
        <v>0</v>
      </c>
      <c r="BR45" s="1">
        <f>General!A43</f>
        <v>0</v>
      </c>
      <c r="BS45" s="1">
        <f>General!B43</f>
        <v>0</v>
      </c>
      <c r="BT45" s="1" t="str">
        <f>General!C43</f>
        <v/>
      </c>
      <c r="BU45" s="1">
        <f>General!D43</f>
        <v>0</v>
      </c>
      <c r="BW45" s="1" t="str">
        <f>General!F43</f>
        <v>LWWLL</v>
      </c>
      <c r="BX45" s="1">
        <f>General!G43</f>
        <v>-3</v>
      </c>
    </row>
    <row r="46" spans="1:76" ht="15.75" thickBot="1">
      <c r="A46" s="1">
        <v>37</v>
      </c>
      <c r="B46" s="9" t="str">
        <f t="shared" si="11"/>
        <v/>
      </c>
      <c r="C46" s="93" t="str">
        <f t="shared" si="1"/>
        <v/>
      </c>
      <c r="D46" s="88" t="str">
        <f t="shared" si="36"/>
        <v/>
      </c>
      <c r="E46" s="89" t="str">
        <f t="shared" si="36"/>
        <v/>
      </c>
      <c r="F46" s="8" t="str">
        <f t="shared" si="12"/>
        <v/>
      </c>
      <c r="H46" s="96" t="str">
        <f t="shared" si="2"/>
        <v/>
      </c>
      <c r="I46" s="88" t="str">
        <f t="shared" si="37"/>
        <v/>
      </c>
      <c r="J46" s="89" t="str">
        <f t="shared" si="37"/>
        <v/>
      </c>
      <c r="K46" s="8" t="str">
        <f t="shared" si="38"/>
        <v/>
      </c>
      <c r="L46" s="54"/>
      <c r="M46" s="17" t="str">
        <f>IF('Hedging Dashboard'!AH46="","",'Hedging Dashboard'!AH46)</f>
        <v/>
      </c>
      <c r="O46" s="9" t="str">
        <f t="shared" si="3"/>
        <v/>
      </c>
      <c r="P46" s="88" t="str">
        <f t="shared" si="39"/>
        <v/>
      </c>
      <c r="Q46" s="89" t="str">
        <f t="shared" si="39"/>
        <v/>
      </c>
      <c r="R46" s="4" t="str">
        <f t="shared" si="40"/>
        <v/>
      </c>
      <c r="S46" s="4" t="str">
        <f t="shared" si="41"/>
        <v/>
      </c>
      <c r="T46" s="112" t="str">
        <f t="shared" si="42"/>
        <v/>
      </c>
      <c r="U46" s="4" t="str">
        <f>IF(M46="","",IF(B46="NB",U45,IF(T46="",SUM($T$5:$T46)+S46,SUM($T$5:$T46))))</f>
        <v/>
      </c>
      <c r="V46" s="100" t="str">
        <f t="shared" si="0"/>
        <v/>
      </c>
      <c r="W46" s="74" t="e">
        <f t="shared" si="13"/>
        <v>#VALUE!</v>
      </c>
      <c r="X46" s="76" t="str">
        <f t="shared" si="14"/>
        <v/>
      </c>
      <c r="Y46" s="9" t="str">
        <f t="shared" si="6"/>
        <v>T</v>
      </c>
      <c r="Z46" s="4" t="str">
        <f t="shared" si="7"/>
        <v>T</v>
      </c>
      <c r="AA46" s="4" t="str">
        <f t="shared" si="8"/>
        <v>B</v>
      </c>
      <c r="AB46" s="4" t="str">
        <f t="shared" si="4"/>
        <v/>
      </c>
      <c r="AC46" s="4" t="str">
        <f t="shared" si="9"/>
        <v/>
      </c>
      <c r="AD46" s="4" t="str">
        <f t="shared" si="10"/>
        <v/>
      </c>
      <c r="AE46" s="1" t="str">
        <f t="shared" si="15"/>
        <v/>
      </c>
      <c r="AF46" s="1" t="str">
        <f t="shared" si="16"/>
        <v/>
      </c>
      <c r="AG46" s="1" t="str">
        <f t="shared" si="17"/>
        <v/>
      </c>
      <c r="AH46" s="1" t="str">
        <f t="shared" si="18"/>
        <v/>
      </c>
      <c r="AI46" s="1" t="str">
        <f t="shared" si="19"/>
        <v/>
      </c>
      <c r="AJ46" s="1" t="str">
        <f t="shared" si="20"/>
        <v/>
      </c>
      <c r="AK46" s="1">
        <f t="shared" si="43"/>
        <v>0</v>
      </c>
      <c r="AL46" s="1">
        <f t="shared" si="43"/>
        <v>0</v>
      </c>
      <c r="AM46" s="1" t="str">
        <f t="shared" si="5"/>
        <v/>
      </c>
      <c r="AN46" s="1">
        <f t="shared" si="21"/>
        <v>0</v>
      </c>
      <c r="AO46" s="1" t="str">
        <f t="shared" si="52"/>
        <v/>
      </c>
      <c r="AP46" s="1" t="str">
        <f t="shared" si="22"/>
        <v>N</v>
      </c>
      <c r="AQ46" s="1" t="str">
        <f t="shared" si="23"/>
        <v>N</v>
      </c>
      <c r="AR46" s="1" t="str">
        <f t="shared" si="24"/>
        <v>N</v>
      </c>
      <c r="AS46" s="1" t="str">
        <f t="shared" si="25"/>
        <v/>
      </c>
      <c r="AT46" s="15" t="str">
        <f t="shared" si="26"/>
        <v/>
      </c>
      <c r="AU46" s="1" t="str">
        <f t="shared" si="27"/>
        <v/>
      </c>
      <c r="AV46" s="1" t="str">
        <f t="shared" si="28"/>
        <v/>
      </c>
      <c r="AW46" s="1" t="str">
        <f t="shared" si="29"/>
        <v/>
      </c>
      <c r="AX46" s="1" t="str">
        <f t="shared" si="30"/>
        <v/>
      </c>
      <c r="AY46" s="1" t="str">
        <f t="shared" si="31"/>
        <v/>
      </c>
      <c r="AZ46" s="1" t="str">
        <f>IF('Hedging Dashboard'!AH46="P",IF(AZ45="",1,AZ45+1),"")</f>
        <v/>
      </c>
      <c r="BA46" s="1" t="str">
        <f>IF('Hedging Dashboard'!AH46="B",IF(BA45="",1,BA45+1),"")</f>
        <v/>
      </c>
      <c r="BB46" s="1" t="str">
        <f>IF(AZ41="",0,AZ41)&amp;IF(AZ42="",0,AZ42)&amp;IF(AZ43="",0,AZ43)&amp;IF(AZ44="",0,AZ44)&amp;IF(AZ45="",0,AZ45)</f>
        <v>00000</v>
      </c>
      <c r="BC46" s="1" t="str">
        <f>IF(BA41="",0,BA41)&amp;IF(BA42="",0,BA42)&amp;IF(BA43="",0,BA43)&amp;IF(BA44="",0,BA44)&amp;IF(BA45="",0,BA45)</f>
        <v>00000</v>
      </c>
      <c r="BD46" s="1" t="str">
        <f>IF(AZ40="",0,AZ40)&amp;IF(AZ41="",0,AZ41)&amp;IF(AZ42="",0,AZ42)&amp;IF(AZ43="",0,AZ43)&amp;IF(AZ44="",0,AZ44)&amp;IF(AZ45="",0,AZ45)</f>
        <v>000000</v>
      </c>
      <c r="BE46" s="1" t="str">
        <f>IF(BA40="",0,BA40)&amp;IF(BA41="",0,BA41)&amp;IF(BA42="",0,BA42)&amp;IF(BA43="",0,BA43)&amp;IF(BA44="",0,BA44)&amp;IF(BA45="",0,BA45)</f>
        <v>000000</v>
      </c>
      <c r="BF46" s="1" t="str">
        <f>IF(COUNTBLANK(AZ41:AZ45)&gt;2,"B","P")</f>
        <v>B</v>
      </c>
      <c r="BG46" s="1" t="str">
        <f t="shared" si="33"/>
        <v/>
      </c>
      <c r="BH46" s="1">
        <f t="shared" si="46"/>
        <v>0</v>
      </c>
      <c r="BI46" s="1" t="str">
        <f t="shared" si="34"/>
        <v/>
      </c>
      <c r="BJ46" s="1">
        <f t="shared" si="47"/>
        <v>0</v>
      </c>
      <c r="BK46" s="1" t="str">
        <f t="shared" si="35"/>
        <v/>
      </c>
      <c r="BL46" s="1">
        <f t="shared" si="48"/>
        <v>0</v>
      </c>
      <c r="BM46" s="1" t="str">
        <f t="shared" si="49"/>
        <v>0</v>
      </c>
      <c r="BN46" s="1" t="str">
        <f t="shared" si="50"/>
        <v>0</v>
      </c>
      <c r="BO46" s="1" t="str">
        <f t="shared" si="51"/>
        <v>0</v>
      </c>
      <c r="BR46" s="1">
        <f>General!A44</f>
        <v>0</v>
      </c>
      <c r="BS46" s="1">
        <f>General!B44</f>
        <v>0</v>
      </c>
      <c r="BT46" s="1" t="str">
        <f>General!C44</f>
        <v/>
      </c>
      <c r="BU46" s="1">
        <f>General!D44</f>
        <v>0</v>
      </c>
      <c r="BW46" s="1" t="str">
        <f>General!F44</f>
        <v>LWWLW</v>
      </c>
      <c r="BX46" s="1">
        <f>General!G44</f>
        <v>1</v>
      </c>
    </row>
    <row r="47" spans="1:76" ht="15.75" thickBot="1">
      <c r="A47" s="1">
        <v>38</v>
      </c>
      <c r="B47" s="9" t="str">
        <f t="shared" si="11"/>
        <v/>
      </c>
      <c r="C47" s="93" t="str">
        <f t="shared" si="1"/>
        <v/>
      </c>
      <c r="D47" s="88" t="str">
        <f t="shared" si="36"/>
        <v/>
      </c>
      <c r="E47" s="89" t="str">
        <f t="shared" si="36"/>
        <v/>
      </c>
      <c r="F47" s="8" t="str">
        <f t="shared" si="12"/>
        <v/>
      </c>
      <c r="H47" s="96" t="str">
        <f t="shared" si="2"/>
        <v/>
      </c>
      <c r="I47" s="88" t="str">
        <f t="shared" si="37"/>
        <v/>
      </c>
      <c r="J47" s="89" t="str">
        <f t="shared" si="37"/>
        <v/>
      </c>
      <c r="K47" s="8" t="str">
        <f t="shared" si="38"/>
        <v/>
      </c>
      <c r="L47" s="54"/>
      <c r="M47" s="17" t="str">
        <f>IF('Hedging Dashboard'!AH47="","",'Hedging Dashboard'!AH47)</f>
        <v/>
      </c>
      <c r="O47" s="9" t="str">
        <f t="shared" si="3"/>
        <v/>
      </c>
      <c r="P47" s="88" t="str">
        <f t="shared" si="39"/>
        <v/>
      </c>
      <c r="Q47" s="89" t="str">
        <f t="shared" si="39"/>
        <v/>
      </c>
      <c r="R47" s="4" t="str">
        <f t="shared" si="40"/>
        <v/>
      </c>
      <c r="S47" s="4" t="str">
        <f t="shared" si="41"/>
        <v/>
      </c>
      <c r="T47" s="112" t="str">
        <f t="shared" si="42"/>
        <v/>
      </c>
      <c r="U47" s="4" t="str">
        <f>IF(M47="","",IF(B47="NB",U46,IF(T47="",SUM($T$5:$T47)+S47,SUM($T$5:$T47))))</f>
        <v/>
      </c>
      <c r="V47" s="100" t="str">
        <f t="shared" si="0"/>
        <v/>
      </c>
      <c r="W47" s="74" t="e">
        <f t="shared" si="13"/>
        <v>#VALUE!</v>
      </c>
      <c r="X47" s="76" t="str">
        <f t="shared" si="14"/>
        <v/>
      </c>
      <c r="Y47" s="9" t="str">
        <f t="shared" si="6"/>
        <v>T</v>
      </c>
      <c r="Z47" s="4" t="str">
        <f t="shared" si="7"/>
        <v>T</v>
      </c>
      <c r="AA47" s="4" t="str">
        <f t="shared" si="8"/>
        <v>B</v>
      </c>
      <c r="AB47" s="4" t="str">
        <f t="shared" si="4"/>
        <v/>
      </c>
      <c r="AC47" s="4" t="str">
        <f t="shared" si="9"/>
        <v/>
      </c>
      <c r="AD47" s="4" t="str">
        <f t="shared" si="10"/>
        <v/>
      </c>
      <c r="AE47" s="1" t="str">
        <f t="shared" si="15"/>
        <v/>
      </c>
      <c r="AF47" s="1" t="str">
        <f t="shared" si="16"/>
        <v/>
      </c>
      <c r="AG47" s="1" t="str">
        <f t="shared" si="17"/>
        <v/>
      </c>
      <c r="AH47" s="1" t="str">
        <f t="shared" si="18"/>
        <v/>
      </c>
      <c r="AI47" s="1" t="str">
        <f t="shared" si="19"/>
        <v/>
      </c>
      <c r="AJ47" s="1" t="str">
        <f t="shared" si="20"/>
        <v/>
      </c>
      <c r="AK47" s="1">
        <f t="shared" si="43"/>
        <v>0</v>
      </c>
      <c r="AL47" s="1">
        <f t="shared" si="43"/>
        <v>0</v>
      </c>
      <c r="AM47" s="1" t="str">
        <f t="shared" si="5"/>
        <v/>
      </c>
      <c r="AN47" s="1">
        <f t="shared" si="21"/>
        <v>0</v>
      </c>
      <c r="AO47" s="1" t="str">
        <f t="shared" si="52"/>
        <v/>
      </c>
      <c r="AP47" s="1" t="str">
        <f t="shared" si="22"/>
        <v>N</v>
      </c>
      <c r="AQ47" s="1" t="str">
        <f t="shared" si="23"/>
        <v>N</v>
      </c>
      <c r="AR47" s="1" t="str">
        <f t="shared" si="24"/>
        <v>N</v>
      </c>
      <c r="AS47" s="1" t="str">
        <f t="shared" si="25"/>
        <v/>
      </c>
      <c r="AT47" s="15" t="str">
        <f t="shared" si="26"/>
        <v/>
      </c>
      <c r="AU47" s="1" t="str">
        <f t="shared" si="27"/>
        <v/>
      </c>
      <c r="AV47" s="1" t="str">
        <f t="shared" si="28"/>
        <v/>
      </c>
      <c r="AW47" s="1" t="str">
        <f t="shared" si="29"/>
        <v/>
      </c>
      <c r="AX47" s="1" t="str">
        <f t="shared" si="30"/>
        <v/>
      </c>
      <c r="AY47" s="1" t="str">
        <f t="shared" si="31"/>
        <v/>
      </c>
      <c r="AZ47" s="1" t="str">
        <f>IF('Hedging Dashboard'!AH47="P",IF(AZ46="",1,AZ46+1),"")</f>
        <v/>
      </c>
      <c r="BA47" s="1" t="str">
        <f>IF('Hedging Dashboard'!AH47="B",IF(BA46="",1,BA46+1),"")</f>
        <v/>
      </c>
      <c r="BB47" s="1" t="str">
        <f t="shared" ref="BB47:BC109" si="54">IF(AZ42="",0,AZ42)&amp;IF(AZ43="",0,AZ43)&amp;IF(AZ44="",0,AZ44)&amp;IF(AZ45="",0,AZ45)&amp;IF(AZ46="",0,AZ46)</f>
        <v>00000</v>
      </c>
      <c r="BC47" s="1" t="str">
        <f t="shared" si="54"/>
        <v>00000</v>
      </c>
      <c r="BD47" s="1" t="str">
        <f t="shared" ref="BD47:BE109" si="55">IF(AZ41="",0,AZ41)&amp;IF(AZ42="",0,AZ42)&amp;IF(AZ43="",0,AZ43)&amp;IF(AZ44="",0,AZ44)&amp;IF(AZ45="",0,AZ45)&amp;IF(AZ46="",0,AZ46)</f>
        <v>000000</v>
      </c>
      <c r="BE47" s="1" t="str">
        <f t="shared" si="55"/>
        <v>000000</v>
      </c>
      <c r="BF47" s="1" t="str">
        <f t="shared" ref="BF47:BF109" si="56">IF(COUNTBLANK(AZ42:AZ46)&gt;2,"B","P")</f>
        <v>B</v>
      </c>
      <c r="BG47" s="1" t="str">
        <f t="shared" si="33"/>
        <v/>
      </c>
      <c r="BH47" s="1">
        <f t="shared" si="46"/>
        <v>0</v>
      </c>
      <c r="BI47" s="1" t="str">
        <f t="shared" si="34"/>
        <v/>
      </c>
      <c r="BJ47" s="1">
        <f t="shared" si="47"/>
        <v>0</v>
      </c>
      <c r="BK47" s="1" t="str">
        <f t="shared" si="35"/>
        <v/>
      </c>
      <c r="BL47" s="1">
        <f t="shared" si="48"/>
        <v>0</v>
      </c>
      <c r="BM47" s="1" t="str">
        <f t="shared" si="49"/>
        <v>0</v>
      </c>
      <c r="BN47" s="1" t="str">
        <f t="shared" si="50"/>
        <v>0</v>
      </c>
      <c r="BO47" s="1" t="str">
        <f t="shared" si="51"/>
        <v>0</v>
      </c>
      <c r="BR47" s="1">
        <f>General!A45</f>
        <v>0</v>
      </c>
      <c r="BS47" s="1">
        <f>General!B45</f>
        <v>0</v>
      </c>
      <c r="BT47" s="1" t="str">
        <f>General!C45</f>
        <v/>
      </c>
      <c r="BU47" s="1">
        <f>General!D45</f>
        <v>0</v>
      </c>
      <c r="BW47" s="1" t="str">
        <f>General!F45</f>
        <v>LWWWL</v>
      </c>
      <c r="BX47" s="1">
        <f>General!G45</f>
        <v>-1</v>
      </c>
    </row>
    <row r="48" spans="1:76" ht="15.75" thickBot="1">
      <c r="A48" s="1">
        <v>39</v>
      </c>
      <c r="B48" s="9" t="str">
        <f t="shared" si="11"/>
        <v/>
      </c>
      <c r="C48" s="93" t="str">
        <f t="shared" si="1"/>
        <v/>
      </c>
      <c r="D48" s="88" t="str">
        <f t="shared" si="36"/>
        <v/>
      </c>
      <c r="E48" s="89" t="str">
        <f t="shared" si="36"/>
        <v/>
      </c>
      <c r="F48" s="8" t="str">
        <f t="shared" si="12"/>
        <v/>
      </c>
      <c r="H48" s="96" t="str">
        <f t="shared" si="2"/>
        <v/>
      </c>
      <c r="I48" s="88" t="str">
        <f t="shared" si="37"/>
        <v/>
      </c>
      <c r="J48" s="89" t="str">
        <f t="shared" si="37"/>
        <v/>
      </c>
      <c r="K48" s="8" t="str">
        <f t="shared" si="38"/>
        <v/>
      </c>
      <c r="L48" s="54"/>
      <c r="M48" s="17" t="str">
        <f>IF('Hedging Dashboard'!AH48="","",'Hedging Dashboard'!AH48)</f>
        <v/>
      </c>
      <c r="O48" s="9" t="str">
        <f t="shared" si="3"/>
        <v/>
      </c>
      <c r="P48" s="88" t="str">
        <f t="shared" si="39"/>
        <v/>
      </c>
      <c r="Q48" s="89" t="str">
        <f t="shared" si="39"/>
        <v/>
      </c>
      <c r="R48" s="4" t="str">
        <f t="shared" si="40"/>
        <v/>
      </c>
      <c r="S48" s="4" t="str">
        <f t="shared" si="41"/>
        <v/>
      </c>
      <c r="T48" s="112" t="str">
        <f t="shared" si="42"/>
        <v/>
      </c>
      <c r="U48" s="4" t="str">
        <f>IF(M48="","",IF(B48="NB",U47,IF(T48="",SUM($T$5:$T48)+S48,SUM($T$5:$T48))))</f>
        <v/>
      </c>
      <c r="V48" s="100" t="str">
        <f t="shared" si="0"/>
        <v/>
      </c>
      <c r="W48" s="74" t="e">
        <f t="shared" si="13"/>
        <v>#VALUE!</v>
      </c>
      <c r="X48" s="76" t="str">
        <f t="shared" si="14"/>
        <v/>
      </c>
      <c r="Y48" s="9" t="str">
        <f t="shared" si="6"/>
        <v>T</v>
      </c>
      <c r="Z48" s="4" t="str">
        <f t="shared" si="7"/>
        <v>T</v>
      </c>
      <c r="AA48" s="4" t="str">
        <f t="shared" si="8"/>
        <v>B</v>
      </c>
      <c r="AB48" s="4" t="str">
        <f t="shared" si="4"/>
        <v/>
      </c>
      <c r="AC48" s="4" t="str">
        <f t="shared" si="9"/>
        <v/>
      </c>
      <c r="AD48" s="4" t="str">
        <f t="shared" si="10"/>
        <v/>
      </c>
      <c r="AE48" s="1" t="str">
        <f t="shared" si="15"/>
        <v/>
      </c>
      <c r="AF48" s="1" t="str">
        <f t="shared" si="16"/>
        <v/>
      </c>
      <c r="AG48" s="1" t="str">
        <f t="shared" si="17"/>
        <v/>
      </c>
      <c r="AH48" s="1" t="str">
        <f t="shared" si="18"/>
        <v/>
      </c>
      <c r="AI48" s="1" t="str">
        <f t="shared" si="19"/>
        <v/>
      </c>
      <c r="AJ48" s="1" t="str">
        <f t="shared" si="20"/>
        <v/>
      </c>
      <c r="AK48" s="1">
        <f t="shared" si="43"/>
        <v>0</v>
      </c>
      <c r="AL48" s="1">
        <f t="shared" si="43"/>
        <v>0</v>
      </c>
      <c r="AM48" s="1" t="str">
        <f t="shared" si="5"/>
        <v/>
      </c>
      <c r="AN48" s="1">
        <f t="shared" si="21"/>
        <v>0</v>
      </c>
      <c r="AO48" s="1" t="str">
        <f t="shared" si="52"/>
        <v/>
      </c>
      <c r="AP48" s="1" t="str">
        <f t="shared" si="22"/>
        <v>N</v>
      </c>
      <c r="AQ48" s="1" t="str">
        <f t="shared" si="23"/>
        <v>N</v>
      </c>
      <c r="AR48" s="1" t="str">
        <f t="shared" si="24"/>
        <v>N</v>
      </c>
      <c r="AS48" s="1" t="str">
        <f t="shared" si="25"/>
        <v/>
      </c>
      <c r="AT48" s="15" t="str">
        <f t="shared" si="26"/>
        <v/>
      </c>
      <c r="AU48" s="1" t="str">
        <f t="shared" si="27"/>
        <v/>
      </c>
      <c r="AV48" s="1" t="str">
        <f t="shared" si="28"/>
        <v/>
      </c>
      <c r="AW48" s="1" t="str">
        <f t="shared" si="29"/>
        <v/>
      </c>
      <c r="AX48" s="1" t="str">
        <f t="shared" si="30"/>
        <v/>
      </c>
      <c r="AY48" s="1" t="str">
        <f t="shared" si="31"/>
        <v/>
      </c>
      <c r="AZ48" s="1" t="str">
        <f>IF('Hedging Dashboard'!AH48="P",IF(AZ47="",1,AZ47+1),"")</f>
        <v/>
      </c>
      <c r="BA48" s="1" t="str">
        <f>IF('Hedging Dashboard'!AH48="B",IF(BA47="",1,BA47+1),"")</f>
        <v/>
      </c>
      <c r="BB48" s="1" t="str">
        <f t="shared" si="54"/>
        <v>00000</v>
      </c>
      <c r="BC48" s="1" t="str">
        <f t="shared" si="54"/>
        <v>00000</v>
      </c>
      <c r="BD48" s="1" t="str">
        <f t="shared" si="55"/>
        <v>000000</v>
      </c>
      <c r="BE48" s="1" t="str">
        <f t="shared" si="55"/>
        <v>000000</v>
      </c>
      <c r="BF48" s="1" t="str">
        <f t="shared" si="56"/>
        <v>B</v>
      </c>
      <c r="BG48" s="1" t="str">
        <f t="shared" si="33"/>
        <v/>
      </c>
      <c r="BH48" s="1">
        <f t="shared" si="46"/>
        <v>0</v>
      </c>
      <c r="BI48" s="1" t="str">
        <f t="shared" si="34"/>
        <v/>
      </c>
      <c r="BJ48" s="1">
        <f t="shared" si="47"/>
        <v>0</v>
      </c>
      <c r="BK48" s="1" t="str">
        <f t="shared" si="35"/>
        <v/>
      </c>
      <c r="BL48" s="1">
        <f t="shared" si="48"/>
        <v>0</v>
      </c>
      <c r="BM48" s="1" t="str">
        <f t="shared" si="49"/>
        <v>0</v>
      </c>
      <c r="BN48" s="1" t="str">
        <f t="shared" si="50"/>
        <v>0</v>
      </c>
      <c r="BO48" s="1" t="str">
        <f t="shared" si="51"/>
        <v>0</v>
      </c>
      <c r="BR48" s="1">
        <f>General!A46</f>
        <v>0</v>
      </c>
      <c r="BS48" s="1">
        <f>General!B46</f>
        <v>0</v>
      </c>
      <c r="BT48" s="1" t="str">
        <f>General!C46</f>
        <v/>
      </c>
      <c r="BU48" s="1">
        <f>General!D46</f>
        <v>0</v>
      </c>
      <c r="BW48" s="1" t="str">
        <f>General!F46</f>
        <v>LWWWW</v>
      </c>
      <c r="BX48" s="1">
        <f>General!G46</f>
        <v>6</v>
      </c>
    </row>
    <row r="49" spans="1:76" ht="15.75" thickBot="1">
      <c r="A49" s="1">
        <v>40</v>
      </c>
      <c r="B49" s="77" t="str">
        <f t="shared" si="11"/>
        <v/>
      </c>
      <c r="C49" s="94" t="str">
        <f t="shared" si="1"/>
        <v/>
      </c>
      <c r="D49" s="90" t="str">
        <f t="shared" si="36"/>
        <v/>
      </c>
      <c r="E49" s="91" t="str">
        <f t="shared" si="36"/>
        <v/>
      </c>
      <c r="F49" s="10" t="str">
        <f t="shared" si="12"/>
        <v/>
      </c>
      <c r="H49" s="97" t="str">
        <f t="shared" si="2"/>
        <v/>
      </c>
      <c r="I49" s="90" t="str">
        <f t="shared" si="37"/>
        <v/>
      </c>
      <c r="J49" s="91" t="str">
        <f t="shared" si="37"/>
        <v/>
      </c>
      <c r="K49" s="10" t="str">
        <f t="shared" si="38"/>
        <v/>
      </c>
      <c r="L49" s="54"/>
      <c r="M49" s="18" t="str">
        <f>IF('Hedging Dashboard'!AH49="","",'Hedging Dashboard'!AH49)</f>
        <v/>
      </c>
      <c r="O49" s="77" t="str">
        <f t="shared" si="3"/>
        <v/>
      </c>
      <c r="P49" s="90" t="str">
        <f t="shared" si="39"/>
        <v/>
      </c>
      <c r="Q49" s="91" t="str">
        <f t="shared" si="39"/>
        <v/>
      </c>
      <c r="R49" s="5" t="str">
        <f t="shared" si="40"/>
        <v/>
      </c>
      <c r="S49" s="5" t="str">
        <f t="shared" si="41"/>
        <v/>
      </c>
      <c r="T49" s="113" t="str">
        <f t="shared" si="42"/>
        <v/>
      </c>
      <c r="U49" s="5" t="str">
        <f>IF(M49="","",IF(B49="NB",U48,IF(T49="",SUM($T$5:$T49)+S49,SUM($T$5:$T49))))</f>
        <v/>
      </c>
      <c r="V49" s="101" t="str">
        <f t="shared" si="0"/>
        <v/>
      </c>
      <c r="W49" s="74" t="e">
        <f t="shared" si="13"/>
        <v>#VALUE!</v>
      </c>
      <c r="X49" s="76" t="str">
        <f t="shared" si="14"/>
        <v/>
      </c>
      <c r="Y49" s="9" t="str">
        <f t="shared" si="6"/>
        <v>T</v>
      </c>
      <c r="Z49" s="4" t="str">
        <f t="shared" si="7"/>
        <v>T</v>
      </c>
      <c r="AA49" s="4" t="str">
        <f t="shared" si="8"/>
        <v>B</v>
      </c>
      <c r="AB49" s="4" t="str">
        <f t="shared" si="4"/>
        <v/>
      </c>
      <c r="AC49" s="4" t="str">
        <f t="shared" si="9"/>
        <v/>
      </c>
      <c r="AD49" s="4" t="str">
        <f t="shared" si="10"/>
        <v/>
      </c>
      <c r="AE49" s="1" t="str">
        <f t="shared" si="15"/>
        <v/>
      </c>
      <c r="AF49" s="1" t="str">
        <f t="shared" si="16"/>
        <v/>
      </c>
      <c r="AG49" s="1" t="str">
        <f t="shared" si="17"/>
        <v/>
      </c>
      <c r="AH49" s="1" t="str">
        <f t="shared" si="18"/>
        <v/>
      </c>
      <c r="AI49" s="1" t="str">
        <f t="shared" si="19"/>
        <v/>
      </c>
      <c r="AJ49" s="1" t="str">
        <f t="shared" si="20"/>
        <v/>
      </c>
      <c r="AK49" s="1">
        <f t="shared" si="43"/>
        <v>0</v>
      </c>
      <c r="AL49" s="1">
        <f t="shared" si="43"/>
        <v>0</v>
      </c>
      <c r="AM49" s="1" t="str">
        <f t="shared" si="5"/>
        <v/>
      </c>
      <c r="AN49" s="1">
        <f t="shared" si="21"/>
        <v>0</v>
      </c>
      <c r="AO49" s="1" t="str">
        <f t="shared" si="52"/>
        <v/>
      </c>
      <c r="AP49" s="1" t="str">
        <f t="shared" si="22"/>
        <v>N</v>
      </c>
      <c r="AQ49" s="1" t="str">
        <f t="shared" si="23"/>
        <v>N</v>
      </c>
      <c r="AR49" s="1" t="str">
        <f t="shared" si="24"/>
        <v>N</v>
      </c>
      <c r="AS49" s="1" t="str">
        <f t="shared" si="25"/>
        <v/>
      </c>
      <c r="AT49" s="15" t="str">
        <f t="shared" si="26"/>
        <v/>
      </c>
      <c r="AU49" s="1" t="str">
        <f t="shared" si="27"/>
        <v/>
      </c>
      <c r="AV49" s="1" t="str">
        <f t="shared" si="28"/>
        <v/>
      </c>
      <c r="AW49" s="1" t="str">
        <f t="shared" si="29"/>
        <v/>
      </c>
      <c r="AX49" s="1" t="str">
        <f t="shared" si="30"/>
        <v/>
      </c>
      <c r="AY49" s="1" t="str">
        <f t="shared" si="31"/>
        <v/>
      </c>
      <c r="AZ49" s="1" t="str">
        <f>IF('Hedging Dashboard'!AH49="P",IF(AZ48="",1,AZ48+1),"")</f>
        <v/>
      </c>
      <c r="BA49" s="1" t="str">
        <f>IF('Hedging Dashboard'!AH49="B",IF(BA48="",1,BA48+1),"")</f>
        <v/>
      </c>
      <c r="BB49" s="1" t="str">
        <f t="shared" si="54"/>
        <v>00000</v>
      </c>
      <c r="BC49" s="1" t="str">
        <f t="shared" si="54"/>
        <v>00000</v>
      </c>
      <c r="BD49" s="1" t="str">
        <f t="shared" si="55"/>
        <v>000000</v>
      </c>
      <c r="BE49" s="1" t="str">
        <f t="shared" si="55"/>
        <v>000000</v>
      </c>
      <c r="BF49" s="1" t="str">
        <f t="shared" si="56"/>
        <v>B</v>
      </c>
      <c r="BG49" s="1" t="str">
        <f t="shared" si="33"/>
        <v/>
      </c>
      <c r="BH49" s="1">
        <f t="shared" si="46"/>
        <v>0</v>
      </c>
      <c r="BI49" s="1" t="str">
        <f t="shared" si="34"/>
        <v/>
      </c>
      <c r="BJ49" s="1">
        <f t="shared" si="47"/>
        <v>0</v>
      </c>
      <c r="BK49" s="1" t="str">
        <f t="shared" si="35"/>
        <v/>
      </c>
      <c r="BL49" s="1">
        <f t="shared" si="48"/>
        <v>0</v>
      </c>
      <c r="BM49" s="1" t="str">
        <f t="shared" si="49"/>
        <v>0</v>
      </c>
      <c r="BN49" s="1" t="str">
        <f t="shared" si="50"/>
        <v>0</v>
      </c>
      <c r="BO49" s="1" t="str">
        <f t="shared" si="51"/>
        <v>0</v>
      </c>
      <c r="BR49" s="1">
        <f>General!A47</f>
        <v>0</v>
      </c>
      <c r="BS49" s="1">
        <f>General!B47</f>
        <v>0</v>
      </c>
      <c r="BT49" s="1" t="str">
        <f>General!C47</f>
        <v/>
      </c>
      <c r="BU49" s="1">
        <f>General!D47</f>
        <v>0</v>
      </c>
      <c r="BW49" s="1" t="str">
        <f>General!F47</f>
        <v>WLLLL</v>
      </c>
      <c r="BX49" s="1">
        <f>General!G47</f>
        <v>-6</v>
      </c>
    </row>
    <row r="50" spans="1:76" ht="15.75" thickBot="1">
      <c r="A50" s="1">
        <v>41</v>
      </c>
      <c r="B50" s="12" t="str">
        <f t="shared" si="11"/>
        <v/>
      </c>
      <c r="C50" s="92" t="str">
        <f t="shared" si="1"/>
        <v/>
      </c>
      <c r="D50" s="13" t="str">
        <f t="shared" si="36"/>
        <v/>
      </c>
      <c r="E50" s="45" t="str">
        <f t="shared" si="36"/>
        <v/>
      </c>
      <c r="F50" s="14" t="str">
        <f t="shared" si="12"/>
        <v/>
      </c>
      <c r="H50" s="95" t="str">
        <f t="shared" si="2"/>
        <v/>
      </c>
      <c r="I50" s="13" t="str">
        <f t="shared" si="37"/>
        <v/>
      </c>
      <c r="J50" s="45" t="str">
        <f t="shared" si="37"/>
        <v/>
      </c>
      <c r="K50" s="14" t="str">
        <f t="shared" si="38"/>
        <v/>
      </c>
      <c r="L50" s="54"/>
      <c r="M50" s="16" t="str">
        <f>IF('Hedging Dashboard'!AH50="","",'Hedging Dashboard'!AH50)</f>
        <v/>
      </c>
      <c r="O50" s="12" t="str">
        <f t="shared" si="3"/>
        <v/>
      </c>
      <c r="P50" s="13" t="str">
        <f t="shared" si="39"/>
        <v/>
      </c>
      <c r="Q50" s="45" t="str">
        <f t="shared" si="39"/>
        <v/>
      </c>
      <c r="R50" s="87" t="str">
        <f t="shared" si="40"/>
        <v/>
      </c>
      <c r="S50" s="87" t="str">
        <f t="shared" si="41"/>
        <v/>
      </c>
      <c r="T50" s="98" t="str">
        <f t="shared" si="42"/>
        <v/>
      </c>
      <c r="U50" s="87" t="str">
        <f>IF(M50="","",IF(B50="NB",U49,IF(T50="",SUM($T$5:$T50)+S50,SUM($T$5:$T50))))</f>
        <v/>
      </c>
      <c r="V50" s="99" t="str">
        <f t="shared" si="0"/>
        <v/>
      </c>
      <c r="W50" s="74" t="e">
        <f t="shared" si="13"/>
        <v>#VALUE!</v>
      </c>
      <c r="X50" s="76" t="str">
        <f t="shared" si="14"/>
        <v/>
      </c>
      <c r="Y50" s="9" t="str">
        <f t="shared" si="6"/>
        <v>T</v>
      </c>
      <c r="Z50" s="4" t="str">
        <f t="shared" si="7"/>
        <v>T</v>
      </c>
      <c r="AA50" s="4" t="str">
        <f t="shared" si="8"/>
        <v>B</v>
      </c>
      <c r="AB50" s="4" t="str">
        <f t="shared" si="4"/>
        <v/>
      </c>
      <c r="AC50" s="4" t="str">
        <f t="shared" si="9"/>
        <v/>
      </c>
      <c r="AD50" s="4" t="str">
        <f t="shared" si="10"/>
        <v/>
      </c>
      <c r="AE50" s="1" t="str">
        <f t="shared" si="15"/>
        <v/>
      </c>
      <c r="AF50" s="1" t="str">
        <f t="shared" si="16"/>
        <v/>
      </c>
      <c r="AG50" s="1" t="str">
        <f t="shared" si="17"/>
        <v/>
      </c>
      <c r="AH50" s="1" t="str">
        <f t="shared" si="18"/>
        <v/>
      </c>
      <c r="AI50" s="1" t="str">
        <f t="shared" si="19"/>
        <v/>
      </c>
      <c r="AJ50" s="1" t="str">
        <f t="shared" si="20"/>
        <v/>
      </c>
      <c r="AK50" s="1">
        <f t="shared" si="43"/>
        <v>0</v>
      </c>
      <c r="AL50" s="1">
        <f t="shared" si="43"/>
        <v>0</v>
      </c>
      <c r="AM50" s="1" t="str">
        <f t="shared" si="5"/>
        <v/>
      </c>
      <c r="AN50" s="1">
        <f t="shared" si="21"/>
        <v>0</v>
      </c>
      <c r="AO50" s="1" t="str">
        <f t="shared" si="52"/>
        <v/>
      </c>
      <c r="AP50" s="1" t="str">
        <f t="shared" si="22"/>
        <v>N</v>
      </c>
      <c r="AQ50" s="1" t="str">
        <f t="shared" si="23"/>
        <v>N</v>
      </c>
      <c r="AR50" s="1" t="str">
        <f t="shared" si="24"/>
        <v>N</v>
      </c>
      <c r="AS50" s="1" t="str">
        <f t="shared" si="25"/>
        <v/>
      </c>
      <c r="AT50" s="15" t="str">
        <f t="shared" si="26"/>
        <v/>
      </c>
      <c r="AU50" s="1" t="str">
        <f t="shared" si="27"/>
        <v/>
      </c>
      <c r="AV50" s="1" t="str">
        <f t="shared" si="28"/>
        <v/>
      </c>
      <c r="AW50" s="1" t="str">
        <f t="shared" si="29"/>
        <v/>
      </c>
      <c r="AX50" s="1" t="str">
        <f t="shared" si="30"/>
        <v/>
      </c>
      <c r="AY50" s="1" t="str">
        <f t="shared" si="31"/>
        <v/>
      </c>
      <c r="AZ50" s="1" t="str">
        <f>IF('Hedging Dashboard'!AH50="P",IF(AZ49="",1,AZ49+1),"")</f>
        <v/>
      </c>
      <c r="BA50" s="1" t="str">
        <f>IF('Hedging Dashboard'!AH50="B",IF(BA49="",1,BA49+1),"")</f>
        <v/>
      </c>
      <c r="BB50" s="1" t="str">
        <f t="shared" si="54"/>
        <v>00000</v>
      </c>
      <c r="BC50" s="1" t="str">
        <f t="shared" si="54"/>
        <v>00000</v>
      </c>
      <c r="BD50" s="1" t="str">
        <f t="shared" si="55"/>
        <v>000000</v>
      </c>
      <c r="BE50" s="1" t="str">
        <f t="shared" si="55"/>
        <v>000000</v>
      </c>
      <c r="BF50" s="1" t="str">
        <f t="shared" si="56"/>
        <v>B</v>
      </c>
      <c r="BG50" s="1" t="str">
        <f t="shared" si="33"/>
        <v/>
      </c>
      <c r="BH50" s="1">
        <f t="shared" si="46"/>
        <v>0</v>
      </c>
      <c r="BI50" s="1" t="str">
        <f t="shared" si="34"/>
        <v/>
      </c>
      <c r="BJ50" s="1">
        <f t="shared" si="47"/>
        <v>0</v>
      </c>
      <c r="BK50" s="1" t="str">
        <f t="shared" si="35"/>
        <v/>
      </c>
      <c r="BL50" s="1">
        <f t="shared" si="48"/>
        <v>0</v>
      </c>
      <c r="BM50" s="1" t="str">
        <f t="shared" si="49"/>
        <v>0</v>
      </c>
      <c r="BN50" s="1" t="str">
        <f t="shared" si="50"/>
        <v>0</v>
      </c>
      <c r="BO50" s="1" t="str">
        <f t="shared" si="51"/>
        <v>0</v>
      </c>
      <c r="BR50" s="1">
        <f>General!A48</f>
        <v>0</v>
      </c>
      <c r="BS50" s="1">
        <f>General!B48</f>
        <v>0</v>
      </c>
      <c r="BT50" s="1" t="str">
        <f>General!C48</f>
        <v/>
      </c>
      <c r="BU50" s="1">
        <f>General!D48</f>
        <v>0</v>
      </c>
      <c r="BW50" s="1" t="str">
        <f>General!F48</f>
        <v>WLLLW</v>
      </c>
      <c r="BX50" s="1">
        <f>General!G48</f>
        <v>1</v>
      </c>
    </row>
    <row r="51" spans="1:76" ht="15.75" thickBot="1">
      <c r="A51" s="1">
        <v>42</v>
      </c>
      <c r="B51" s="9" t="str">
        <f t="shared" si="11"/>
        <v/>
      </c>
      <c r="C51" s="93" t="str">
        <f t="shared" si="1"/>
        <v/>
      </c>
      <c r="D51" s="88" t="str">
        <f t="shared" si="36"/>
        <v/>
      </c>
      <c r="E51" s="89" t="str">
        <f t="shared" si="36"/>
        <v/>
      </c>
      <c r="F51" s="8" t="str">
        <f t="shared" si="12"/>
        <v/>
      </c>
      <c r="H51" s="96" t="str">
        <f t="shared" si="2"/>
        <v/>
      </c>
      <c r="I51" s="88" t="str">
        <f t="shared" si="37"/>
        <v/>
      </c>
      <c r="J51" s="89" t="str">
        <f t="shared" si="37"/>
        <v/>
      </c>
      <c r="K51" s="8" t="str">
        <f t="shared" si="38"/>
        <v/>
      </c>
      <c r="L51" s="54"/>
      <c r="M51" s="17" t="str">
        <f>IF('Hedging Dashboard'!AH51="","",'Hedging Dashboard'!AH51)</f>
        <v/>
      </c>
      <c r="O51" s="9" t="str">
        <f t="shared" si="3"/>
        <v/>
      </c>
      <c r="P51" s="88" t="str">
        <f t="shared" si="39"/>
        <v/>
      </c>
      <c r="Q51" s="89" t="str">
        <f t="shared" si="39"/>
        <v/>
      </c>
      <c r="R51" s="4" t="str">
        <f t="shared" si="40"/>
        <v/>
      </c>
      <c r="S51" s="4" t="str">
        <f t="shared" si="41"/>
        <v/>
      </c>
      <c r="T51" s="112" t="str">
        <f t="shared" si="42"/>
        <v/>
      </c>
      <c r="U51" s="4" t="str">
        <f>IF(M51="","",IF(B51="NB",U50,IF(T51="",SUM($T$5:$T51)+S51,SUM($T$5:$T51))))</f>
        <v/>
      </c>
      <c r="V51" s="100" t="str">
        <f t="shared" si="0"/>
        <v/>
      </c>
      <c r="W51" s="74" t="e">
        <f t="shared" si="13"/>
        <v>#VALUE!</v>
      </c>
      <c r="X51" s="76" t="str">
        <f t="shared" si="14"/>
        <v/>
      </c>
      <c r="Y51" s="9" t="str">
        <f t="shared" si="6"/>
        <v>T</v>
      </c>
      <c r="Z51" s="4" t="str">
        <f t="shared" si="7"/>
        <v>T</v>
      </c>
      <c r="AA51" s="4" t="str">
        <f t="shared" si="8"/>
        <v>B</v>
      </c>
      <c r="AB51" s="4" t="str">
        <f t="shared" si="4"/>
        <v/>
      </c>
      <c r="AC51" s="4" t="str">
        <f t="shared" si="9"/>
        <v/>
      </c>
      <c r="AD51" s="4" t="str">
        <f t="shared" si="10"/>
        <v/>
      </c>
      <c r="AE51" s="1" t="str">
        <f t="shared" si="15"/>
        <v/>
      </c>
      <c r="AF51" s="1" t="str">
        <f t="shared" si="16"/>
        <v/>
      </c>
      <c r="AG51" s="1" t="str">
        <f t="shared" si="17"/>
        <v/>
      </c>
      <c r="AH51" s="1" t="str">
        <f t="shared" si="18"/>
        <v/>
      </c>
      <c r="AI51" s="1" t="str">
        <f t="shared" si="19"/>
        <v/>
      </c>
      <c r="AJ51" s="1" t="str">
        <f t="shared" si="20"/>
        <v/>
      </c>
      <c r="AK51" s="1">
        <f t="shared" si="43"/>
        <v>0</v>
      </c>
      <c r="AL51" s="1">
        <f t="shared" si="43"/>
        <v>0</v>
      </c>
      <c r="AM51" s="1" t="str">
        <f t="shared" si="5"/>
        <v/>
      </c>
      <c r="AN51" s="1">
        <f t="shared" si="21"/>
        <v>0</v>
      </c>
      <c r="AO51" s="1" t="str">
        <f t="shared" si="52"/>
        <v/>
      </c>
      <c r="AP51" s="1" t="str">
        <f t="shared" si="22"/>
        <v>N</v>
      </c>
      <c r="AQ51" s="1" t="str">
        <f t="shared" si="23"/>
        <v>N</v>
      </c>
      <c r="AR51" s="1" t="str">
        <f t="shared" si="24"/>
        <v>N</v>
      </c>
      <c r="AS51" s="1" t="str">
        <f t="shared" si="25"/>
        <v/>
      </c>
      <c r="AT51" s="15" t="str">
        <f t="shared" si="26"/>
        <v/>
      </c>
      <c r="AU51" s="1" t="str">
        <f t="shared" si="27"/>
        <v/>
      </c>
      <c r="AV51" s="1" t="str">
        <f t="shared" si="28"/>
        <v/>
      </c>
      <c r="AW51" s="1" t="str">
        <f t="shared" si="29"/>
        <v/>
      </c>
      <c r="AX51" s="1" t="str">
        <f t="shared" si="30"/>
        <v/>
      </c>
      <c r="AY51" s="1" t="str">
        <f t="shared" si="31"/>
        <v/>
      </c>
      <c r="AZ51" s="1" t="str">
        <f>IF('Hedging Dashboard'!AH51="P",IF(AZ50="",1,AZ50+1),"")</f>
        <v/>
      </c>
      <c r="BA51" s="1" t="str">
        <f>IF('Hedging Dashboard'!AH51="B",IF(BA50="",1,BA50+1),"")</f>
        <v/>
      </c>
      <c r="BB51" s="1" t="str">
        <f t="shared" si="54"/>
        <v>00000</v>
      </c>
      <c r="BC51" s="1" t="str">
        <f t="shared" si="54"/>
        <v>00000</v>
      </c>
      <c r="BD51" s="1" t="str">
        <f t="shared" si="55"/>
        <v>000000</v>
      </c>
      <c r="BE51" s="1" t="str">
        <f t="shared" si="55"/>
        <v>000000</v>
      </c>
      <c r="BF51" s="1" t="str">
        <f t="shared" si="56"/>
        <v>B</v>
      </c>
      <c r="BG51" s="1" t="str">
        <f t="shared" si="33"/>
        <v/>
      </c>
      <c r="BH51" s="1">
        <f t="shared" si="46"/>
        <v>0</v>
      </c>
      <c r="BI51" s="1" t="str">
        <f t="shared" si="34"/>
        <v/>
      </c>
      <c r="BJ51" s="1">
        <f t="shared" si="47"/>
        <v>0</v>
      </c>
      <c r="BK51" s="1" t="str">
        <f t="shared" si="35"/>
        <v/>
      </c>
      <c r="BL51" s="1">
        <f t="shared" si="48"/>
        <v>0</v>
      </c>
      <c r="BM51" s="1" t="str">
        <f t="shared" si="49"/>
        <v>0</v>
      </c>
      <c r="BN51" s="1" t="str">
        <f t="shared" si="50"/>
        <v>0</v>
      </c>
      <c r="BO51" s="1" t="str">
        <f t="shared" si="51"/>
        <v>0</v>
      </c>
      <c r="BR51" s="1">
        <f>General!A49</f>
        <v>0</v>
      </c>
      <c r="BS51" s="1">
        <f>General!B49</f>
        <v>0</v>
      </c>
      <c r="BT51" s="1" t="str">
        <f>General!C49</f>
        <v/>
      </c>
      <c r="BU51" s="1">
        <f>General!D49</f>
        <v>0</v>
      </c>
      <c r="BW51" s="1" t="str">
        <f>General!F49</f>
        <v>WLLWL</v>
      </c>
      <c r="BX51" s="1">
        <f>General!G49</f>
        <v>-1</v>
      </c>
    </row>
    <row r="52" spans="1:76" ht="15.75" thickBot="1">
      <c r="A52" s="1">
        <v>43</v>
      </c>
      <c r="B52" s="9" t="str">
        <f t="shared" si="11"/>
        <v/>
      </c>
      <c r="C52" s="93" t="str">
        <f t="shared" si="1"/>
        <v/>
      </c>
      <c r="D52" s="88" t="str">
        <f t="shared" si="36"/>
        <v/>
      </c>
      <c r="E52" s="89" t="str">
        <f t="shared" si="36"/>
        <v/>
      </c>
      <c r="F52" s="8" t="str">
        <f t="shared" si="12"/>
        <v/>
      </c>
      <c r="H52" s="96" t="str">
        <f t="shared" si="2"/>
        <v/>
      </c>
      <c r="I52" s="88" t="str">
        <f t="shared" si="37"/>
        <v/>
      </c>
      <c r="J52" s="89" t="str">
        <f t="shared" si="37"/>
        <v/>
      </c>
      <c r="K52" s="8" t="str">
        <f t="shared" si="38"/>
        <v/>
      </c>
      <c r="L52" s="54"/>
      <c r="M52" s="17" t="str">
        <f>IF('Hedging Dashboard'!AH52="","",'Hedging Dashboard'!AH52)</f>
        <v/>
      </c>
      <c r="O52" s="9" t="str">
        <f t="shared" si="3"/>
        <v/>
      </c>
      <c r="P52" s="88" t="str">
        <f t="shared" si="39"/>
        <v/>
      </c>
      <c r="Q52" s="89" t="str">
        <f t="shared" si="39"/>
        <v/>
      </c>
      <c r="R52" s="4" t="str">
        <f t="shared" si="40"/>
        <v/>
      </c>
      <c r="S52" s="4" t="str">
        <f t="shared" si="41"/>
        <v/>
      </c>
      <c r="T52" s="112" t="str">
        <f t="shared" si="42"/>
        <v/>
      </c>
      <c r="U52" s="4" t="str">
        <f>IF(M52="","",IF(B52="NB",U51,IF(T52="",SUM($T$5:$T52)+S52,SUM($T$5:$T52))))</f>
        <v/>
      </c>
      <c r="V52" s="100" t="str">
        <f t="shared" si="0"/>
        <v/>
      </c>
      <c r="W52" s="74" t="e">
        <f t="shared" si="13"/>
        <v>#VALUE!</v>
      </c>
      <c r="X52" s="76" t="str">
        <f t="shared" si="14"/>
        <v/>
      </c>
      <c r="Y52" s="9" t="str">
        <f t="shared" si="6"/>
        <v>T</v>
      </c>
      <c r="Z52" s="4" t="str">
        <f t="shared" si="7"/>
        <v>T</v>
      </c>
      <c r="AA52" s="4" t="str">
        <f t="shared" si="8"/>
        <v>B</v>
      </c>
      <c r="AB52" s="4" t="str">
        <f t="shared" si="4"/>
        <v/>
      </c>
      <c r="AC52" s="4" t="str">
        <f t="shared" si="9"/>
        <v/>
      </c>
      <c r="AD52" s="4" t="str">
        <f t="shared" si="10"/>
        <v/>
      </c>
      <c r="AE52" s="1" t="str">
        <f t="shared" si="15"/>
        <v/>
      </c>
      <c r="AF52" s="1" t="str">
        <f t="shared" si="16"/>
        <v/>
      </c>
      <c r="AG52" s="1" t="str">
        <f t="shared" si="17"/>
        <v/>
      </c>
      <c r="AH52" s="1" t="str">
        <f t="shared" si="18"/>
        <v/>
      </c>
      <c r="AI52" s="1" t="str">
        <f t="shared" si="19"/>
        <v/>
      </c>
      <c r="AJ52" s="1" t="str">
        <f t="shared" si="20"/>
        <v/>
      </c>
      <c r="AK52" s="1">
        <f t="shared" si="43"/>
        <v>0</v>
      </c>
      <c r="AL52" s="1">
        <f t="shared" si="43"/>
        <v>0</v>
      </c>
      <c r="AM52" s="1" t="str">
        <f t="shared" si="5"/>
        <v/>
      </c>
      <c r="AN52" s="1">
        <f t="shared" si="21"/>
        <v>0</v>
      </c>
      <c r="AO52" s="1" t="str">
        <f t="shared" si="52"/>
        <v/>
      </c>
      <c r="AP52" s="1" t="str">
        <f t="shared" si="22"/>
        <v>N</v>
      </c>
      <c r="AQ52" s="1" t="str">
        <f t="shared" si="23"/>
        <v>N</v>
      </c>
      <c r="AR52" s="1" t="str">
        <f t="shared" si="24"/>
        <v>N</v>
      </c>
      <c r="AS52" s="1" t="str">
        <f t="shared" si="25"/>
        <v/>
      </c>
      <c r="AT52" s="15" t="str">
        <f t="shared" si="26"/>
        <v/>
      </c>
      <c r="AU52" s="1" t="str">
        <f t="shared" si="27"/>
        <v/>
      </c>
      <c r="AV52" s="1" t="str">
        <f t="shared" si="28"/>
        <v/>
      </c>
      <c r="AW52" s="1" t="str">
        <f t="shared" si="29"/>
        <v/>
      </c>
      <c r="AX52" s="1" t="str">
        <f t="shared" si="30"/>
        <v/>
      </c>
      <c r="AY52" s="1" t="str">
        <f t="shared" si="31"/>
        <v/>
      </c>
      <c r="AZ52" s="1" t="str">
        <f>IF('Hedging Dashboard'!AH52="P",IF(AZ51="",1,AZ51+1),"")</f>
        <v/>
      </c>
      <c r="BA52" s="1" t="str">
        <f>IF('Hedging Dashboard'!AH52="B",IF(BA51="",1,BA51+1),"")</f>
        <v/>
      </c>
      <c r="BB52" s="1" t="str">
        <f t="shared" si="54"/>
        <v>00000</v>
      </c>
      <c r="BC52" s="1" t="str">
        <f t="shared" si="54"/>
        <v>00000</v>
      </c>
      <c r="BD52" s="1" t="str">
        <f t="shared" si="55"/>
        <v>000000</v>
      </c>
      <c r="BE52" s="1" t="str">
        <f t="shared" si="55"/>
        <v>000000</v>
      </c>
      <c r="BF52" s="1" t="str">
        <f t="shared" si="56"/>
        <v>B</v>
      </c>
      <c r="BG52" s="1" t="str">
        <f t="shared" si="33"/>
        <v/>
      </c>
      <c r="BH52" s="1">
        <f t="shared" si="46"/>
        <v>0</v>
      </c>
      <c r="BI52" s="1" t="str">
        <f t="shared" si="34"/>
        <v/>
      </c>
      <c r="BJ52" s="1">
        <f t="shared" si="47"/>
        <v>0</v>
      </c>
      <c r="BK52" s="1" t="str">
        <f t="shared" si="35"/>
        <v/>
      </c>
      <c r="BL52" s="1">
        <f t="shared" si="48"/>
        <v>0</v>
      </c>
      <c r="BM52" s="1" t="str">
        <f t="shared" si="49"/>
        <v>0</v>
      </c>
      <c r="BN52" s="1" t="str">
        <f t="shared" si="50"/>
        <v>0</v>
      </c>
      <c r="BO52" s="1" t="str">
        <f t="shared" si="51"/>
        <v>0</v>
      </c>
      <c r="BR52" s="1">
        <f>General!A50</f>
        <v>0</v>
      </c>
      <c r="BS52" s="1">
        <f>General!B50</f>
        <v>0</v>
      </c>
      <c r="BT52" s="1" t="str">
        <f>General!C50</f>
        <v/>
      </c>
      <c r="BU52" s="1">
        <f>General!D50</f>
        <v>0</v>
      </c>
      <c r="BW52" s="1" t="str">
        <f>General!F50</f>
        <v>WLLWW</v>
      </c>
      <c r="BX52" s="1">
        <f>General!G50</f>
        <v>3</v>
      </c>
    </row>
    <row r="53" spans="1:76" ht="15.75" thickBot="1">
      <c r="A53" s="1">
        <v>44</v>
      </c>
      <c r="B53" s="9" t="str">
        <f t="shared" si="11"/>
        <v/>
      </c>
      <c r="C53" s="93" t="str">
        <f t="shared" si="1"/>
        <v/>
      </c>
      <c r="D53" s="88" t="str">
        <f t="shared" si="36"/>
        <v/>
      </c>
      <c r="E53" s="89" t="str">
        <f t="shared" si="36"/>
        <v/>
      </c>
      <c r="F53" s="8" t="str">
        <f t="shared" si="12"/>
        <v/>
      </c>
      <c r="H53" s="96" t="str">
        <f t="shared" si="2"/>
        <v/>
      </c>
      <c r="I53" s="88" t="str">
        <f t="shared" si="37"/>
        <v/>
      </c>
      <c r="J53" s="89" t="str">
        <f t="shared" si="37"/>
        <v/>
      </c>
      <c r="K53" s="8" t="str">
        <f t="shared" si="38"/>
        <v/>
      </c>
      <c r="L53" s="54"/>
      <c r="M53" s="17" t="str">
        <f>IF('Hedging Dashboard'!AH53="","",'Hedging Dashboard'!AH53)</f>
        <v/>
      </c>
      <c r="O53" s="9" t="str">
        <f t="shared" si="3"/>
        <v/>
      </c>
      <c r="P53" s="88" t="str">
        <f t="shared" si="39"/>
        <v/>
      </c>
      <c r="Q53" s="89" t="str">
        <f t="shared" si="39"/>
        <v/>
      </c>
      <c r="R53" s="4" t="str">
        <f t="shared" si="40"/>
        <v/>
      </c>
      <c r="S53" s="4" t="str">
        <f t="shared" si="41"/>
        <v/>
      </c>
      <c r="T53" s="112" t="str">
        <f t="shared" si="42"/>
        <v/>
      </c>
      <c r="U53" s="4" t="str">
        <f>IF(M53="","",IF(B53="NB",U52,IF(T53="",SUM($T$5:$T53)+S53,SUM($T$5:$T53))))</f>
        <v/>
      </c>
      <c r="V53" s="100" t="str">
        <f t="shared" si="0"/>
        <v/>
      </c>
      <c r="W53" s="74" t="e">
        <f t="shared" si="13"/>
        <v>#VALUE!</v>
      </c>
      <c r="X53" s="76" t="str">
        <f t="shared" si="14"/>
        <v/>
      </c>
      <c r="Y53" s="9" t="str">
        <f t="shared" si="6"/>
        <v>T</v>
      </c>
      <c r="Z53" s="4" t="str">
        <f t="shared" si="7"/>
        <v>T</v>
      </c>
      <c r="AA53" s="4" t="str">
        <f t="shared" si="8"/>
        <v>B</v>
      </c>
      <c r="AB53" s="4" t="str">
        <f t="shared" si="4"/>
        <v/>
      </c>
      <c r="AC53" s="4" t="str">
        <f t="shared" si="9"/>
        <v/>
      </c>
      <c r="AD53" s="4" t="str">
        <f t="shared" si="10"/>
        <v/>
      </c>
      <c r="AE53" s="1" t="str">
        <f t="shared" si="15"/>
        <v/>
      </c>
      <c r="AF53" s="1" t="str">
        <f t="shared" si="16"/>
        <v/>
      </c>
      <c r="AG53" s="1" t="str">
        <f t="shared" si="17"/>
        <v/>
      </c>
      <c r="AH53" s="1" t="str">
        <f t="shared" si="18"/>
        <v/>
      </c>
      <c r="AI53" s="1" t="str">
        <f t="shared" si="19"/>
        <v/>
      </c>
      <c r="AJ53" s="1" t="str">
        <f t="shared" si="20"/>
        <v/>
      </c>
      <c r="AK53" s="1">
        <f t="shared" si="43"/>
        <v>0</v>
      </c>
      <c r="AL53" s="1">
        <f t="shared" si="43"/>
        <v>0</v>
      </c>
      <c r="AM53" s="1" t="str">
        <f t="shared" si="5"/>
        <v/>
      </c>
      <c r="AN53" s="1">
        <f t="shared" si="21"/>
        <v>0</v>
      </c>
      <c r="AO53" s="1" t="str">
        <f t="shared" si="52"/>
        <v/>
      </c>
      <c r="AP53" s="1" t="str">
        <f t="shared" si="22"/>
        <v>N</v>
      </c>
      <c r="AQ53" s="1" t="str">
        <f t="shared" si="23"/>
        <v>N</v>
      </c>
      <c r="AR53" s="1" t="str">
        <f t="shared" si="24"/>
        <v>N</v>
      </c>
      <c r="AS53" s="1" t="str">
        <f t="shared" si="25"/>
        <v/>
      </c>
      <c r="AT53" s="15" t="str">
        <f t="shared" si="26"/>
        <v/>
      </c>
      <c r="AU53" s="1" t="str">
        <f t="shared" si="27"/>
        <v/>
      </c>
      <c r="AV53" s="1" t="str">
        <f t="shared" si="28"/>
        <v/>
      </c>
      <c r="AW53" s="1" t="str">
        <f t="shared" si="29"/>
        <v/>
      </c>
      <c r="AX53" s="1" t="str">
        <f t="shared" si="30"/>
        <v/>
      </c>
      <c r="AY53" s="1" t="str">
        <f t="shared" si="31"/>
        <v/>
      </c>
      <c r="AZ53" s="1" t="str">
        <f>IF('Hedging Dashboard'!AH53="P",IF(AZ52="",1,AZ52+1),"")</f>
        <v/>
      </c>
      <c r="BA53" s="1" t="str">
        <f>IF('Hedging Dashboard'!AH53="B",IF(BA52="",1,BA52+1),"")</f>
        <v/>
      </c>
      <c r="BB53" s="1" t="str">
        <f t="shared" si="54"/>
        <v>00000</v>
      </c>
      <c r="BC53" s="1" t="str">
        <f t="shared" si="54"/>
        <v>00000</v>
      </c>
      <c r="BD53" s="1" t="str">
        <f t="shared" si="55"/>
        <v>000000</v>
      </c>
      <c r="BE53" s="1" t="str">
        <f t="shared" si="55"/>
        <v>000000</v>
      </c>
      <c r="BF53" s="1" t="str">
        <f t="shared" si="56"/>
        <v>B</v>
      </c>
      <c r="BG53" s="1" t="str">
        <f t="shared" si="33"/>
        <v/>
      </c>
      <c r="BH53" s="1">
        <f t="shared" si="46"/>
        <v>0</v>
      </c>
      <c r="BI53" s="1" t="str">
        <f t="shared" si="34"/>
        <v/>
      </c>
      <c r="BJ53" s="1">
        <f t="shared" si="47"/>
        <v>0</v>
      </c>
      <c r="BK53" s="1" t="str">
        <f t="shared" si="35"/>
        <v/>
      </c>
      <c r="BL53" s="1">
        <f t="shared" si="48"/>
        <v>0</v>
      </c>
      <c r="BM53" s="1" t="str">
        <f t="shared" si="49"/>
        <v>0</v>
      </c>
      <c r="BN53" s="1" t="str">
        <f t="shared" si="50"/>
        <v>0</v>
      </c>
      <c r="BO53" s="1" t="str">
        <f t="shared" si="51"/>
        <v>0</v>
      </c>
      <c r="BR53" s="1">
        <f>General!A51</f>
        <v>0</v>
      </c>
      <c r="BS53" s="1">
        <f>General!B51</f>
        <v>0</v>
      </c>
      <c r="BT53" s="1" t="str">
        <f>General!C51</f>
        <v/>
      </c>
      <c r="BU53" s="1">
        <f>General!D51</f>
        <v>0</v>
      </c>
      <c r="BW53" s="1" t="str">
        <f>General!F51</f>
        <v>WLWLL</v>
      </c>
      <c r="BX53" s="1">
        <f>General!G51</f>
        <v>-3</v>
      </c>
    </row>
    <row r="54" spans="1:76" ht="15.75" thickBot="1">
      <c r="A54" s="1">
        <v>45</v>
      </c>
      <c r="B54" s="77" t="str">
        <f t="shared" si="11"/>
        <v/>
      </c>
      <c r="C54" s="94" t="str">
        <f t="shared" si="1"/>
        <v/>
      </c>
      <c r="D54" s="90" t="str">
        <f t="shared" si="36"/>
        <v/>
      </c>
      <c r="E54" s="91" t="str">
        <f t="shared" si="36"/>
        <v/>
      </c>
      <c r="F54" s="10" t="str">
        <f t="shared" si="12"/>
        <v/>
      </c>
      <c r="H54" s="97" t="str">
        <f t="shared" si="2"/>
        <v/>
      </c>
      <c r="I54" s="90" t="str">
        <f t="shared" si="37"/>
        <v/>
      </c>
      <c r="J54" s="91" t="str">
        <f t="shared" si="37"/>
        <v/>
      </c>
      <c r="K54" s="10" t="str">
        <f t="shared" si="38"/>
        <v/>
      </c>
      <c r="L54" s="54"/>
      <c r="M54" s="18" t="str">
        <f>IF('Hedging Dashboard'!AH54="","",'Hedging Dashboard'!AH54)</f>
        <v/>
      </c>
      <c r="O54" s="77" t="str">
        <f t="shared" si="3"/>
        <v/>
      </c>
      <c r="P54" s="90" t="str">
        <f t="shared" si="39"/>
        <v/>
      </c>
      <c r="Q54" s="91" t="str">
        <f t="shared" si="39"/>
        <v/>
      </c>
      <c r="R54" s="5" t="str">
        <f t="shared" si="40"/>
        <v/>
      </c>
      <c r="S54" s="5" t="str">
        <f t="shared" si="41"/>
        <v/>
      </c>
      <c r="T54" s="113" t="str">
        <f t="shared" si="42"/>
        <v/>
      </c>
      <c r="U54" s="5" t="str">
        <f>IF(M54="","",IF(B54="NB",U53,IF(T54="",SUM($T$5:$T54)+S54,SUM($T$5:$T54))))</f>
        <v/>
      </c>
      <c r="V54" s="101" t="str">
        <f t="shared" si="0"/>
        <v/>
      </c>
      <c r="W54" s="74" t="e">
        <f t="shared" si="13"/>
        <v>#VALUE!</v>
      </c>
      <c r="X54" s="76" t="str">
        <f t="shared" si="14"/>
        <v/>
      </c>
      <c r="Y54" s="9" t="str">
        <f t="shared" si="6"/>
        <v>T</v>
      </c>
      <c r="Z54" s="4" t="str">
        <f t="shared" si="7"/>
        <v>T</v>
      </c>
      <c r="AA54" s="4" t="str">
        <f t="shared" si="8"/>
        <v>B</v>
      </c>
      <c r="AB54" s="4" t="str">
        <f t="shared" si="4"/>
        <v/>
      </c>
      <c r="AC54" s="4" t="str">
        <f t="shared" si="9"/>
        <v/>
      </c>
      <c r="AD54" s="4" t="str">
        <f t="shared" si="10"/>
        <v/>
      </c>
      <c r="AE54" s="1" t="str">
        <f t="shared" si="15"/>
        <v/>
      </c>
      <c r="AF54" s="1" t="str">
        <f t="shared" si="16"/>
        <v/>
      </c>
      <c r="AG54" s="1" t="str">
        <f t="shared" si="17"/>
        <v/>
      </c>
      <c r="AH54" s="1" t="str">
        <f t="shared" si="18"/>
        <v/>
      </c>
      <c r="AI54" s="1" t="str">
        <f t="shared" si="19"/>
        <v/>
      </c>
      <c r="AJ54" s="1" t="str">
        <f t="shared" si="20"/>
        <v/>
      </c>
      <c r="AK54" s="1">
        <f t="shared" si="43"/>
        <v>0</v>
      </c>
      <c r="AL54" s="1">
        <f t="shared" si="43"/>
        <v>0</v>
      </c>
      <c r="AM54" s="1" t="str">
        <f t="shared" si="5"/>
        <v/>
      </c>
      <c r="AN54" s="1">
        <f t="shared" si="21"/>
        <v>0</v>
      </c>
      <c r="AO54" s="1" t="str">
        <f t="shared" si="52"/>
        <v/>
      </c>
      <c r="AP54" s="1" t="str">
        <f t="shared" si="22"/>
        <v>N</v>
      </c>
      <c r="AQ54" s="1" t="str">
        <f t="shared" si="23"/>
        <v>N</v>
      </c>
      <c r="AR54" s="1" t="str">
        <f t="shared" si="24"/>
        <v>N</v>
      </c>
      <c r="AS54" s="1" t="str">
        <f t="shared" si="25"/>
        <v/>
      </c>
      <c r="AT54" s="15" t="str">
        <f t="shared" si="26"/>
        <v/>
      </c>
      <c r="AU54" s="1" t="str">
        <f t="shared" si="27"/>
        <v/>
      </c>
      <c r="AV54" s="1" t="str">
        <f t="shared" si="28"/>
        <v/>
      </c>
      <c r="AW54" s="1" t="str">
        <f t="shared" si="29"/>
        <v/>
      </c>
      <c r="AX54" s="1" t="str">
        <f t="shared" si="30"/>
        <v/>
      </c>
      <c r="AY54" s="1" t="str">
        <f t="shared" si="31"/>
        <v/>
      </c>
      <c r="AZ54" s="1" t="str">
        <f>IF('Hedging Dashboard'!AH54="P",IF(AZ53="",1,AZ53+1),"")</f>
        <v/>
      </c>
      <c r="BA54" s="1" t="str">
        <f>IF('Hedging Dashboard'!AH54="B",IF(BA53="",1,BA53+1),"")</f>
        <v/>
      </c>
      <c r="BB54" s="1" t="str">
        <f t="shared" si="54"/>
        <v>00000</v>
      </c>
      <c r="BC54" s="1" t="str">
        <f t="shared" si="54"/>
        <v>00000</v>
      </c>
      <c r="BD54" s="1" t="str">
        <f t="shared" si="55"/>
        <v>000000</v>
      </c>
      <c r="BE54" s="1" t="str">
        <f t="shared" si="55"/>
        <v>000000</v>
      </c>
      <c r="BF54" s="1" t="str">
        <f t="shared" si="56"/>
        <v>B</v>
      </c>
      <c r="BG54" s="1" t="str">
        <f t="shared" si="33"/>
        <v/>
      </c>
      <c r="BH54" s="1">
        <f t="shared" si="46"/>
        <v>0</v>
      </c>
      <c r="BI54" s="1" t="str">
        <f t="shared" si="34"/>
        <v/>
      </c>
      <c r="BJ54" s="1">
        <f t="shared" si="47"/>
        <v>0</v>
      </c>
      <c r="BK54" s="1" t="str">
        <f t="shared" si="35"/>
        <v/>
      </c>
      <c r="BL54" s="1">
        <f t="shared" si="48"/>
        <v>0</v>
      </c>
      <c r="BM54" s="1" t="str">
        <f t="shared" si="49"/>
        <v>0</v>
      </c>
      <c r="BN54" s="1" t="str">
        <f t="shared" si="50"/>
        <v>0</v>
      </c>
      <c r="BO54" s="1" t="str">
        <f t="shared" si="51"/>
        <v>0</v>
      </c>
      <c r="BR54" s="1">
        <f>General!A52</f>
        <v>0</v>
      </c>
      <c r="BS54" s="1">
        <f>General!B52</f>
        <v>0</v>
      </c>
      <c r="BT54" s="1" t="str">
        <f>General!C52</f>
        <v/>
      </c>
      <c r="BU54" s="1">
        <f>General!D52</f>
        <v>0</v>
      </c>
      <c r="BW54" s="1" t="str">
        <f>General!F52</f>
        <v>WLWLW</v>
      </c>
      <c r="BX54" s="1">
        <f>General!G52</f>
        <v>1</v>
      </c>
    </row>
    <row r="55" spans="1:76" ht="15.75" thickBot="1">
      <c r="A55" s="1">
        <v>46</v>
      </c>
      <c r="B55" s="12" t="str">
        <f t="shared" si="11"/>
        <v/>
      </c>
      <c r="C55" s="92" t="str">
        <f t="shared" si="1"/>
        <v/>
      </c>
      <c r="D55" s="13" t="str">
        <f t="shared" si="36"/>
        <v/>
      </c>
      <c r="E55" s="45" t="str">
        <f t="shared" si="36"/>
        <v/>
      </c>
      <c r="F55" s="14" t="str">
        <f t="shared" si="12"/>
        <v/>
      </c>
      <c r="H55" s="95" t="str">
        <f t="shared" si="2"/>
        <v/>
      </c>
      <c r="I55" s="13" t="str">
        <f t="shared" si="37"/>
        <v/>
      </c>
      <c r="J55" s="45" t="str">
        <f t="shared" si="37"/>
        <v/>
      </c>
      <c r="K55" s="14" t="str">
        <f t="shared" si="38"/>
        <v/>
      </c>
      <c r="L55" s="54"/>
      <c r="M55" s="16" t="str">
        <f>IF('Hedging Dashboard'!AH55="","",'Hedging Dashboard'!AH55)</f>
        <v/>
      </c>
      <c r="O55" s="12" t="str">
        <f t="shared" si="3"/>
        <v/>
      </c>
      <c r="P55" s="13" t="str">
        <f t="shared" si="39"/>
        <v/>
      </c>
      <c r="Q55" s="45" t="str">
        <f t="shared" si="39"/>
        <v/>
      </c>
      <c r="R55" s="87" t="str">
        <f t="shared" si="40"/>
        <v/>
      </c>
      <c r="S55" s="87" t="str">
        <f t="shared" si="41"/>
        <v/>
      </c>
      <c r="T55" s="98" t="str">
        <f t="shared" si="42"/>
        <v/>
      </c>
      <c r="U55" s="87" t="str">
        <f>IF(M55="","",IF(B55="NB",U54,IF(T55="",SUM($T$5:$T55)+S55,SUM($T$5:$T55))))</f>
        <v/>
      </c>
      <c r="V55" s="99" t="str">
        <f t="shared" si="0"/>
        <v/>
      </c>
      <c r="W55" s="74" t="e">
        <f t="shared" si="13"/>
        <v>#VALUE!</v>
      </c>
      <c r="X55" s="76" t="str">
        <f t="shared" si="14"/>
        <v/>
      </c>
      <c r="Y55" s="9" t="str">
        <f t="shared" si="6"/>
        <v>T</v>
      </c>
      <c r="Z55" s="4" t="str">
        <f t="shared" si="7"/>
        <v>T</v>
      </c>
      <c r="AA55" s="4" t="str">
        <f t="shared" si="8"/>
        <v>B</v>
      </c>
      <c r="AB55" s="4" t="str">
        <f t="shared" si="4"/>
        <v/>
      </c>
      <c r="AC55" s="4" t="str">
        <f t="shared" si="9"/>
        <v/>
      </c>
      <c r="AD55" s="4" t="str">
        <f t="shared" si="10"/>
        <v/>
      </c>
      <c r="AE55" s="1" t="str">
        <f t="shared" si="15"/>
        <v/>
      </c>
      <c r="AF55" s="1" t="str">
        <f t="shared" si="16"/>
        <v/>
      </c>
      <c r="AG55" s="1" t="str">
        <f t="shared" si="17"/>
        <v/>
      </c>
      <c r="AH55" s="1" t="str">
        <f t="shared" si="18"/>
        <v/>
      </c>
      <c r="AI55" s="1" t="str">
        <f t="shared" si="19"/>
        <v/>
      </c>
      <c r="AJ55" s="1" t="str">
        <f t="shared" si="20"/>
        <v/>
      </c>
      <c r="AK55" s="1">
        <f t="shared" si="43"/>
        <v>0</v>
      </c>
      <c r="AL55" s="1">
        <f t="shared" si="43"/>
        <v>0</v>
      </c>
      <c r="AM55" s="1" t="str">
        <f t="shared" si="5"/>
        <v/>
      </c>
      <c r="AN55" s="1">
        <f t="shared" si="21"/>
        <v>0</v>
      </c>
      <c r="AO55" s="1" t="str">
        <f t="shared" si="52"/>
        <v/>
      </c>
      <c r="AP55" s="1" t="str">
        <f t="shared" si="22"/>
        <v>N</v>
      </c>
      <c r="AQ55" s="1" t="str">
        <f t="shared" si="23"/>
        <v>N</v>
      </c>
      <c r="AR55" s="1" t="str">
        <f t="shared" si="24"/>
        <v>N</v>
      </c>
      <c r="AS55" s="1" t="str">
        <f t="shared" si="25"/>
        <v/>
      </c>
      <c r="AT55" s="15" t="str">
        <f t="shared" si="26"/>
        <v/>
      </c>
      <c r="AU55" s="1" t="str">
        <f t="shared" si="27"/>
        <v/>
      </c>
      <c r="AV55" s="1" t="str">
        <f t="shared" si="28"/>
        <v/>
      </c>
      <c r="AW55" s="1" t="str">
        <f t="shared" si="29"/>
        <v/>
      </c>
      <c r="AX55" s="1" t="str">
        <f t="shared" si="30"/>
        <v/>
      </c>
      <c r="AY55" s="1" t="str">
        <f t="shared" si="31"/>
        <v/>
      </c>
      <c r="AZ55" s="1" t="str">
        <f>IF('Hedging Dashboard'!AH55="P",IF(AZ54="",1,AZ54+1),"")</f>
        <v/>
      </c>
      <c r="BA55" s="1" t="str">
        <f>IF('Hedging Dashboard'!AH55="B",IF(BA54="",1,BA54+1),"")</f>
        <v/>
      </c>
      <c r="BB55" s="1" t="str">
        <f t="shared" si="54"/>
        <v>00000</v>
      </c>
      <c r="BC55" s="1" t="str">
        <f t="shared" si="54"/>
        <v>00000</v>
      </c>
      <c r="BD55" s="1" t="str">
        <f t="shared" si="55"/>
        <v>000000</v>
      </c>
      <c r="BE55" s="1" t="str">
        <f t="shared" si="55"/>
        <v>000000</v>
      </c>
      <c r="BF55" s="1" t="str">
        <f t="shared" si="56"/>
        <v>B</v>
      </c>
      <c r="BG55" s="1" t="str">
        <f t="shared" si="33"/>
        <v/>
      </c>
      <c r="BH55" s="1">
        <f t="shared" si="46"/>
        <v>0</v>
      </c>
      <c r="BI55" s="1" t="str">
        <f t="shared" si="34"/>
        <v/>
      </c>
      <c r="BJ55" s="1">
        <f t="shared" si="47"/>
        <v>0</v>
      </c>
      <c r="BK55" s="1" t="str">
        <f t="shared" si="35"/>
        <v/>
      </c>
      <c r="BL55" s="1">
        <f t="shared" si="48"/>
        <v>0</v>
      </c>
      <c r="BM55" s="1" t="str">
        <f t="shared" si="49"/>
        <v>0</v>
      </c>
      <c r="BN55" s="1" t="str">
        <f t="shared" si="50"/>
        <v>0</v>
      </c>
      <c r="BO55" s="1" t="str">
        <f t="shared" si="51"/>
        <v>0</v>
      </c>
      <c r="BR55" s="1">
        <f>General!A53</f>
        <v>0</v>
      </c>
      <c r="BS55" s="1">
        <f>General!B53</f>
        <v>0</v>
      </c>
      <c r="BT55" s="1" t="str">
        <f>General!C53</f>
        <v/>
      </c>
      <c r="BU55" s="1">
        <f>General!D53</f>
        <v>0</v>
      </c>
      <c r="BW55" s="1" t="str">
        <f>General!F53</f>
        <v>WLWWL</v>
      </c>
      <c r="BX55" s="1">
        <f>General!G53</f>
        <v>-1</v>
      </c>
    </row>
    <row r="56" spans="1:76" ht="15.75" thickBot="1">
      <c r="A56" s="1">
        <v>47</v>
      </c>
      <c r="B56" s="9" t="str">
        <f t="shared" si="11"/>
        <v/>
      </c>
      <c r="C56" s="93" t="str">
        <f t="shared" si="1"/>
        <v/>
      </c>
      <c r="D56" s="88" t="str">
        <f t="shared" si="36"/>
        <v/>
      </c>
      <c r="E56" s="89" t="str">
        <f t="shared" si="36"/>
        <v/>
      </c>
      <c r="F56" s="8" t="str">
        <f t="shared" si="12"/>
        <v/>
      </c>
      <c r="H56" s="96" t="str">
        <f t="shared" si="2"/>
        <v/>
      </c>
      <c r="I56" s="88" t="str">
        <f t="shared" si="37"/>
        <v/>
      </c>
      <c r="J56" s="89" t="str">
        <f t="shared" si="37"/>
        <v/>
      </c>
      <c r="K56" s="8" t="str">
        <f t="shared" si="38"/>
        <v/>
      </c>
      <c r="L56" s="54"/>
      <c r="M56" s="17" t="str">
        <f>IF('Hedging Dashboard'!AH56="","",'Hedging Dashboard'!AH56)</f>
        <v/>
      </c>
      <c r="O56" s="9" t="str">
        <f t="shared" si="3"/>
        <v/>
      </c>
      <c r="P56" s="88" t="str">
        <f t="shared" si="39"/>
        <v/>
      </c>
      <c r="Q56" s="89" t="str">
        <f t="shared" si="39"/>
        <v/>
      </c>
      <c r="R56" s="4" t="str">
        <f t="shared" si="40"/>
        <v/>
      </c>
      <c r="S56" s="4" t="str">
        <f t="shared" si="41"/>
        <v/>
      </c>
      <c r="T56" s="112" t="str">
        <f t="shared" si="42"/>
        <v/>
      </c>
      <c r="U56" s="4" t="str">
        <f>IF(M56="","",IF(B56="NB",U55,IF(T56="",SUM($T$5:$T56)+S56,SUM($T$5:$T56))))</f>
        <v/>
      </c>
      <c r="V56" s="100" t="str">
        <f t="shared" si="0"/>
        <v/>
      </c>
      <c r="W56" s="74" t="e">
        <f t="shared" si="13"/>
        <v>#VALUE!</v>
      </c>
      <c r="X56" s="76" t="str">
        <f t="shared" si="14"/>
        <v/>
      </c>
      <c r="Y56" s="9" t="str">
        <f t="shared" si="6"/>
        <v>T</v>
      </c>
      <c r="Z56" s="4" t="str">
        <f t="shared" si="7"/>
        <v>T</v>
      </c>
      <c r="AA56" s="4" t="str">
        <f t="shared" si="8"/>
        <v>B</v>
      </c>
      <c r="AB56" s="4" t="str">
        <f t="shared" si="4"/>
        <v/>
      </c>
      <c r="AC56" s="4" t="str">
        <f t="shared" si="9"/>
        <v/>
      </c>
      <c r="AD56" s="4" t="str">
        <f t="shared" si="10"/>
        <v/>
      </c>
      <c r="AE56" s="1" t="str">
        <f t="shared" si="15"/>
        <v/>
      </c>
      <c r="AF56" s="1" t="str">
        <f t="shared" si="16"/>
        <v/>
      </c>
      <c r="AG56" s="1" t="str">
        <f t="shared" si="17"/>
        <v/>
      </c>
      <c r="AH56" s="1" t="str">
        <f t="shared" si="18"/>
        <v/>
      </c>
      <c r="AI56" s="1" t="str">
        <f t="shared" si="19"/>
        <v/>
      </c>
      <c r="AJ56" s="1" t="str">
        <f t="shared" si="20"/>
        <v/>
      </c>
      <c r="AK56" s="1">
        <f t="shared" si="43"/>
        <v>0</v>
      </c>
      <c r="AL56" s="1">
        <f t="shared" si="43"/>
        <v>0</v>
      </c>
      <c r="AM56" s="1" t="str">
        <f t="shared" si="5"/>
        <v/>
      </c>
      <c r="AN56" s="1">
        <f t="shared" si="21"/>
        <v>0</v>
      </c>
      <c r="AO56" s="1" t="str">
        <f t="shared" si="52"/>
        <v/>
      </c>
      <c r="AP56" s="1" t="str">
        <f t="shared" si="22"/>
        <v>N</v>
      </c>
      <c r="AQ56" s="1" t="str">
        <f t="shared" si="23"/>
        <v>N</v>
      </c>
      <c r="AR56" s="1" t="str">
        <f t="shared" si="24"/>
        <v>N</v>
      </c>
      <c r="AS56" s="1" t="str">
        <f t="shared" si="25"/>
        <v/>
      </c>
      <c r="AT56" s="15" t="str">
        <f t="shared" si="26"/>
        <v/>
      </c>
      <c r="AU56" s="1" t="str">
        <f t="shared" si="27"/>
        <v/>
      </c>
      <c r="AV56" s="1" t="str">
        <f t="shared" si="28"/>
        <v/>
      </c>
      <c r="AW56" s="1" t="str">
        <f t="shared" si="29"/>
        <v/>
      </c>
      <c r="AX56" s="1" t="str">
        <f t="shared" si="30"/>
        <v/>
      </c>
      <c r="AY56" s="1" t="str">
        <f t="shared" si="31"/>
        <v/>
      </c>
      <c r="AZ56" s="1" t="str">
        <f>IF('Hedging Dashboard'!AH56="P",IF(AZ55="",1,AZ55+1),"")</f>
        <v/>
      </c>
      <c r="BA56" s="1" t="str">
        <f>IF('Hedging Dashboard'!AH56="B",IF(BA55="",1,BA55+1),"")</f>
        <v/>
      </c>
      <c r="BB56" s="1" t="str">
        <f t="shared" si="54"/>
        <v>00000</v>
      </c>
      <c r="BC56" s="1" t="str">
        <f t="shared" si="54"/>
        <v>00000</v>
      </c>
      <c r="BD56" s="1" t="str">
        <f t="shared" si="55"/>
        <v>000000</v>
      </c>
      <c r="BE56" s="1" t="str">
        <f t="shared" si="55"/>
        <v>000000</v>
      </c>
      <c r="BF56" s="1" t="str">
        <f t="shared" si="56"/>
        <v>B</v>
      </c>
      <c r="BG56" s="1" t="str">
        <f t="shared" si="33"/>
        <v/>
      </c>
      <c r="BH56" s="1">
        <f t="shared" si="46"/>
        <v>0</v>
      </c>
      <c r="BI56" s="1" t="str">
        <f t="shared" si="34"/>
        <v/>
      </c>
      <c r="BJ56" s="1">
        <f t="shared" si="47"/>
        <v>0</v>
      </c>
      <c r="BK56" s="1" t="str">
        <f t="shared" si="35"/>
        <v/>
      </c>
      <c r="BL56" s="1">
        <f t="shared" si="48"/>
        <v>0</v>
      </c>
      <c r="BM56" s="1" t="str">
        <f t="shared" si="49"/>
        <v>0</v>
      </c>
      <c r="BN56" s="1" t="str">
        <f t="shared" si="50"/>
        <v>0</v>
      </c>
      <c r="BO56" s="1" t="str">
        <f t="shared" si="51"/>
        <v>0</v>
      </c>
      <c r="BR56" s="1">
        <f>General!A54</f>
        <v>0</v>
      </c>
      <c r="BS56" s="1">
        <f>General!B54</f>
        <v>0</v>
      </c>
      <c r="BT56" s="1" t="str">
        <f>General!C54</f>
        <v/>
      </c>
      <c r="BU56" s="1">
        <f>General!D54</f>
        <v>0</v>
      </c>
      <c r="BW56" s="1" t="str">
        <f>General!F54</f>
        <v>WLWWW</v>
      </c>
      <c r="BX56" s="1">
        <f>General!G54</f>
        <v>6</v>
      </c>
    </row>
    <row r="57" spans="1:76" ht="15.75" thickBot="1">
      <c r="A57" s="1">
        <v>48</v>
      </c>
      <c r="B57" s="9" t="str">
        <f t="shared" si="11"/>
        <v/>
      </c>
      <c r="C57" s="93" t="str">
        <f t="shared" si="1"/>
        <v/>
      </c>
      <c r="D57" s="88" t="str">
        <f t="shared" si="36"/>
        <v/>
      </c>
      <c r="E57" s="89" t="str">
        <f t="shared" si="36"/>
        <v/>
      </c>
      <c r="F57" s="8" t="str">
        <f t="shared" si="12"/>
        <v/>
      </c>
      <c r="H57" s="96" t="str">
        <f t="shared" si="2"/>
        <v/>
      </c>
      <c r="I57" s="88" t="str">
        <f t="shared" si="37"/>
        <v/>
      </c>
      <c r="J57" s="89" t="str">
        <f t="shared" si="37"/>
        <v/>
      </c>
      <c r="K57" s="8" t="str">
        <f t="shared" si="38"/>
        <v/>
      </c>
      <c r="L57" s="54"/>
      <c r="M57" s="17" t="str">
        <f>IF('Hedging Dashboard'!AH57="","",'Hedging Dashboard'!AH57)</f>
        <v/>
      </c>
      <c r="O57" s="9" t="str">
        <f t="shared" si="3"/>
        <v/>
      </c>
      <c r="P57" s="88" t="str">
        <f t="shared" si="39"/>
        <v/>
      </c>
      <c r="Q57" s="89" t="str">
        <f t="shared" si="39"/>
        <v/>
      </c>
      <c r="R57" s="4" t="str">
        <f t="shared" si="40"/>
        <v/>
      </c>
      <c r="S57" s="4" t="str">
        <f t="shared" si="41"/>
        <v/>
      </c>
      <c r="T57" s="112" t="str">
        <f t="shared" si="42"/>
        <v/>
      </c>
      <c r="U57" s="4" t="str">
        <f>IF(M57="","",IF(B57="NB",U56,IF(T57="",SUM($T$5:$T57)+S57,SUM($T$5:$T57))))</f>
        <v/>
      </c>
      <c r="V57" s="100" t="str">
        <f t="shared" si="0"/>
        <v/>
      </c>
      <c r="W57" s="74" t="e">
        <f t="shared" si="13"/>
        <v>#VALUE!</v>
      </c>
      <c r="X57" s="76" t="str">
        <f t="shared" si="14"/>
        <v/>
      </c>
      <c r="Y57" s="9" t="str">
        <f t="shared" si="6"/>
        <v>T</v>
      </c>
      <c r="Z57" s="4" t="str">
        <f t="shared" si="7"/>
        <v>T</v>
      </c>
      <c r="AA57" s="4" t="str">
        <f t="shared" si="8"/>
        <v>B</v>
      </c>
      <c r="AB57" s="4" t="str">
        <f t="shared" si="4"/>
        <v/>
      </c>
      <c r="AC57" s="4" t="str">
        <f t="shared" si="9"/>
        <v/>
      </c>
      <c r="AD57" s="4" t="str">
        <f t="shared" si="10"/>
        <v/>
      </c>
      <c r="AE57" s="1" t="str">
        <f t="shared" si="15"/>
        <v/>
      </c>
      <c r="AF57" s="1" t="str">
        <f t="shared" si="16"/>
        <v/>
      </c>
      <c r="AG57" s="1" t="str">
        <f t="shared" si="17"/>
        <v/>
      </c>
      <c r="AH57" s="1" t="str">
        <f t="shared" si="18"/>
        <v/>
      </c>
      <c r="AI57" s="1" t="str">
        <f t="shared" si="19"/>
        <v/>
      </c>
      <c r="AJ57" s="1" t="str">
        <f t="shared" si="20"/>
        <v/>
      </c>
      <c r="AK57" s="1">
        <f t="shared" si="43"/>
        <v>0</v>
      </c>
      <c r="AL57" s="1">
        <f t="shared" si="43"/>
        <v>0</v>
      </c>
      <c r="AM57" s="1" t="str">
        <f t="shared" si="5"/>
        <v/>
      </c>
      <c r="AN57" s="1">
        <f t="shared" si="21"/>
        <v>0</v>
      </c>
      <c r="AO57" s="1" t="str">
        <f t="shared" si="52"/>
        <v/>
      </c>
      <c r="AP57" s="1" t="str">
        <f t="shared" si="22"/>
        <v>N</v>
      </c>
      <c r="AQ57" s="1" t="str">
        <f t="shared" si="23"/>
        <v>N</v>
      </c>
      <c r="AR57" s="1" t="str">
        <f t="shared" si="24"/>
        <v>N</v>
      </c>
      <c r="AS57" s="1" t="str">
        <f t="shared" si="25"/>
        <v/>
      </c>
      <c r="AT57" s="15" t="str">
        <f t="shared" si="26"/>
        <v/>
      </c>
      <c r="AU57" s="1" t="str">
        <f t="shared" si="27"/>
        <v/>
      </c>
      <c r="AV57" s="1" t="str">
        <f t="shared" si="28"/>
        <v/>
      </c>
      <c r="AW57" s="1" t="str">
        <f t="shared" si="29"/>
        <v/>
      </c>
      <c r="AX57" s="1" t="str">
        <f t="shared" si="30"/>
        <v/>
      </c>
      <c r="AY57" s="1" t="str">
        <f t="shared" si="31"/>
        <v/>
      </c>
      <c r="AZ57" s="1" t="str">
        <f>IF('Hedging Dashboard'!AH57="P",IF(AZ56="",1,AZ56+1),"")</f>
        <v/>
      </c>
      <c r="BA57" s="1" t="str">
        <f>IF('Hedging Dashboard'!AH57="B",IF(BA56="",1,BA56+1),"")</f>
        <v/>
      </c>
      <c r="BB57" s="1" t="str">
        <f t="shared" si="54"/>
        <v>00000</v>
      </c>
      <c r="BC57" s="1" t="str">
        <f t="shared" si="54"/>
        <v>00000</v>
      </c>
      <c r="BD57" s="1" t="str">
        <f t="shared" si="55"/>
        <v>000000</v>
      </c>
      <c r="BE57" s="1" t="str">
        <f t="shared" si="55"/>
        <v>000000</v>
      </c>
      <c r="BF57" s="1" t="str">
        <f t="shared" si="56"/>
        <v>B</v>
      </c>
      <c r="BG57" s="1" t="str">
        <f t="shared" si="33"/>
        <v/>
      </c>
      <c r="BH57" s="1">
        <f t="shared" si="46"/>
        <v>0</v>
      </c>
      <c r="BI57" s="1" t="str">
        <f t="shared" si="34"/>
        <v/>
      </c>
      <c r="BJ57" s="1">
        <f t="shared" si="47"/>
        <v>0</v>
      </c>
      <c r="BK57" s="1" t="str">
        <f t="shared" si="35"/>
        <v/>
      </c>
      <c r="BL57" s="1">
        <f t="shared" si="48"/>
        <v>0</v>
      </c>
      <c r="BM57" s="1" t="str">
        <f t="shared" si="49"/>
        <v>0</v>
      </c>
      <c r="BN57" s="1" t="str">
        <f t="shared" si="50"/>
        <v>0</v>
      </c>
      <c r="BO57" s="1" t="str">
        <f t="shared" si="51"/>
        <v>0</v>
      </c>
      <c r="BR57" s="1">
        <f>General!A55</f>
        <v>0</v>
      </c>
      <c r="BS57" s="1">
        <f>General!B55</f>
        <v>0</v>
      </c>
      <c r="BT57" s="1" t="str">
        <f>General!C55</f>
        <v/>
      </c>
      <c r="BU57" s="1">
        <f>General!D55</f>
        <v>0</v>
      </c>
      <c r="BW57" s="1" t="str">
        <f>General!F55</f>
        <v>WWLLL</v>
      </c>
      <c r="BX57" s="1">
        <f>General!G55</f>
        <v>-6</v>
      </c>
    </row>
    <row r="58" spans="1:76" ht="15.75" thickBot="1">
      <c r="A58" s="1">
        <v>49</v>
      </c>
      <c r="B58" s="9" t="str">
        <f t="shared" si="11"/>
        <v/>
      </c>
      <c r="C58" s="93" t="str">
        <f t="shared" si="1"/>
        <v/>
      </c>
      <c r="D58" s="88" t="str">
        <f t="shared" si="36"/>
        <v/>
      </c>
      <c r="E58" s="89" t="str">
        <f t="shared" si="36"/>
        <v/>
      </c>
      <c r="F58" s="8" t="str">
        <f t="shared" si="12"/>
        <v/>
      </c>
      <c r="H58" s="96" t="str">
        <f t="shared" si="2"/>
        <v/>
      </c>
      <c r="I58" s="88" t="str">
        <f t="shared" si="37"/>
        <v/>
      </c>
      <c r="J58" s="89" t="str">
        <f t="shared" si="37"/>
        <v/>
      </c>
      <c r="K58" s="8" t="str">
        <f t="shared" si="38"/>
        <v/>
      </c>
      <c r="L58" s="54"/>
      <c r="M58" s="17" t="str">
        <f>IF('Hedging Dashboard'!AH58="","",'Hedging Dashboard'!AH58)</f>
        <v/>
      </c>
      <c r="O58" s="9" t="str">
        <f t="shared" si="3"/>
        <v/>
      </c>
      <c r="P58" s="88" t="str">
        <f t="shared" si="39"/>
        <v/>
      </c>
      <c r="Q58" s="89" t="str">
        <f t="shared" si="39"/>
        <v/>
      </c>
      <c r="R58" s="4" t="str">
        <f t="shared" si="40"/>
        <v/>
      </c>
      <c r="S58" s="4" t="str">
        <f t="shared" si="41"/>
        <v/>
      </c>
      <c r="T58" s="112" t="str">
        <f t="shared" si="42"/>
        <v/>
      </c>
      <c r="U58" s="4" t="str">
        <f>IF(M58="","",IF(B58="NB",U57,IF(T58="",SUM($T$5:$T58)+S58,SUM($T$5:$T58))))</f>
        <v/>
      </c>
      <c r="V58" s="100" t="str">
        <f t="shared" si="0"/>
        <v/>
      </c>
      <c r="W58" s="74" t="e">
        <f t="shared" si="13"/>
        <v>#VALUE!</v>
      </c>
      <c r="X58" s="76" t="str">
        <f t="shared" si="14"/>
        <v/>
      </c>
      <c r="Y58" s="9" t="str">
        <f t="shared" si="6"/>
        <v>T</v>
      </c>
      <c r="Z58" s="4" t="str">
        <f t="shared" si="7"/>
        <v>T</v>
      </c>
      <c r="AA58" s="4" t="str">
        <f t="shared" si="8"/>
        <v>B</v>
      </c>
      <c r="AB58" s="4" t="str">
        <f t="shared" si="4"/>
        <v/>
      </c>
      <c r="AC58" s="4" t="str">
        <f t="shared" si="9"/>
        <v/>
      </c>
      <c r="AD58" s="4" t="str">
        <f t="shared" si="10"/>
        <v/>
      </c>
      <c r="AE58" s="1" t="str">
        <f t="shared" si="15"/>
        <v/>
      </c>
      <c r="AF58" s="1" t="str">
        <f t="shared" si="16"/>
        <v/>
      </c>
      <c r="AG58" s="1" t="str">
        <f t="shared" si="17"/>
        <v/>
      </c>
      <c r="AH58" s="1" t="str">
        <f t="shared" si="18"/>
        <v/>
      </c>
      <c r="AI58" s="1" t="str">
        <f t="shared" si="19"/>
        <v/>
      </c>
      <c r="AJ58" s="1" t="str">
        <f t="shared" si="20"/>
        <v/>
      </c>
      <c r="AK58" s="1">
        <f t="shared" si="43"/>
        <v>0</v>
      </c>
      <c r="AL58" s="1">
        <f t="shared" si="43"/>
        <v>0</v>
      </c>
      <c r="AM58" s="1" t="str">
        <f t="shared" si="5"/>
        <v/>
      </c>
      <c r="AN58" s="1">
        <f t="shared" si="21"/>
        <v>0</v>
      </c>
      <c r="AO58" s="1" t="str">
        <f t="shared" si="52"/>
        <v/>
      </c>
      <c r="AP58" s="1" t="str">
        <f t="shared" si="22"/>
        <v>N</v>
      </c>
      <c r="AQ58" s="1" t="str">
        <f t="shared" si="23"/>
        <v>N</v>
      </c>
      <c r="AR58" s="1" t="str">
        <f t="shared" si="24"/>
        <v>N</v>
      </c>
      <c r="AS58" s="1" t="str">
        <f t="shared" si="25"/>
        <v/>
      </c>
      <c r="AT58" s="15" t="str">
        <f t="shared" si="26"/>
        <v/>
      </c>
      <c r="AU58" s="1" t="str">
        <f t="shared" si="27"/>
        <v/>
      </c>
      <c r="AV58" s="1" t="str">
        <f t="shared" si="28"/>
        <v/>
      </c>
      <c r="AW58" s="1" t="str">
        <f t="shared" si="29"/>
        <v/>
      </c>
      <c r="AX58" s="1" t="str">
        <f t="shared" si="30"/>
        <v/>
      </c>
      <c r="AY58" s="1" t="str">
        <f t="shared" si="31"/>
        <v/>
      </c>
      <c r="AZ58" s="1" t="str">
        <f>IF('Hedging Dashboard'!AH58="P",IF(AZ57="",1,AZ57+1),"")</f>
        <v/>
      </c>
      <c r="BA58" s="1" t="str">
        <f>IF('Hedging Dashboard'!AH58="B",IF(BA57="",1,BA57+1),"")</f>
        <v/>
      </c>
      <c r="BB58" s="1" t="str">
        <f t="shared" si="54"/>
        <v>00000</v>
      </c>
      <c r="BC58" s="1" t="str">
        <f t="shared" si="54"/>
        <v>00000</v>
      </c>
      <c r="BD58" s="1" t="str">
        <f t="shared" si="55"/>
        <v>000000</v>
      </c>
      <c r="BE58" s="1" t="str">
        <f t="shared" si="55"/>
        <v>000000</v>
      </c>
      <c r="BF58" s="1" t="str">
        <f t="shared" si="56"/>
        <v>B</v>
      </c>
      <c r="BG58" s="1" t="str">
        <f t="shared" si="33"/>
        <v/>
      </c>
      <c r="BH58" s="1">
        <f t="shared" si="46"/>
        <v>0</v>
      </c>
      <c r="BI58" s="1" t="str">
        <f t="shared" si="34"/>
        <v/>
      </c>
      <c r="BJ58" s="1">
        <f t="shared" si="47"/>
        <v>0</v>
      </c>
      <c r="BK58" s="1" t="str">
        <f t="shared" si="35"/>
        <v/>
      </c>
      <c r="BL58" s="1">
        <f t="shared" si="48"/>
        <v>0</v>
      </c>
      <c r="BM58" s="1" t="str">
        <f t="shared" si="49"/>
        <v>0</v>
      </c>
      <c r="BN58" s="1" t="str">
        <f t="shared" si="50"/>
        <v>0</v>
      </c>
      <c r="BO58" s="1" t="str">
        <f t="shared" si="51"/>
        <v>0</v>
      </c>
      <c r="BR58" s="1">
        <f>General!A56</f>
        <v>0</v>
      </c>
      <c r="BS58" s="1">
        <f>General!B56</f>
        <v>0</v>
      </c>
      <c r="BT58" s="1" t="str">
        <f>General!C56</f>
        <v/>
      </c>
      <c r="BU58" s="1">
        <f>General!D56</f>
        <v>0</v>
      </c>
      <c r="BW58" s="1" t="str">
        <f>General!F56</f>
        <v>WWLLW</v>
      </c>
      <c r="BX58" s="1">
        <f>General!G56</f>
        <v>1</v>
      </c>
    </row>
    <row r="59" spans="1:76" ht="15.75" thickBot="1">
      <c r="A59" s="1">
        <v>50</v>
      </c>
      <c r="B59" s="77" t="str">
        <f t="shared" si="11"/>
        <v/>
      </c>
      <c r="C59" s="94" t="str">
        <f t="shared" si="1"/>
        <v/>
      </c>
      <c r="D59" s="90" t="str">
        <f t="shared" si="36"/>
        <v/>
      </c>
      <c r="E59" s="91" t="str">
        <f t="shared" si="36"/>
        <v/>
      </c>
      <c r="F59" s="10" t="str">
        <f t="shared" si="12"/>
        <v/>
      </c>
      <c r="H59" s="97" t="str">
        <f t="shared" si="2"/>
        <v/>
      </c>
      <c r="I59" s="90" t="str">
        <f t="shared" si="37"/>
        <v/>
      </c>
      <c r="J59" s="91" t="str">
        <f t="shared" si="37"/>
        <v/>
      </c>
      <c r="K59" s="10" t="str">
        <f t="shared" si="38"/>
        <v/>
      </c>
      <c r="L59" s="54"/>
      <c r="M59" s="18" t="str">
        <f>IF('Hedging Dashboard'!AH59="","",'Hedging Dashboard'!AH59)</f>
        <v/>
      </c>
      <c r="O59" s="77" t="str">
        <f t="shared" si="3"/>
        <v/>
      </c>
      <c r="P59" s="90" t="str">
        <f t="shared" si="39"/>
        <v/>
      </c>
      <c r="Q59" s="91" t="str">
        <f t="shared" si="39"/>
        <v/>
      </c>
      <c r="R59" s="5" t="str">
        <f t="shared" si="40"/>
        <v/>
      </c>
      <c r="S59" s="5" t="str">
        <f t="shared" si="41"/>
        <v/>
      </c>
      <c r="T59" s="113" t="str">
        <f t="shared" si="42"/>
        <v/>
      </c>
      <c r="U59" s="5" t="str">
        <f>IF(M59="","",IF(B59="NB",U58,IF(T59="",SUM($T$5:$T59)+S59,SUM($T$5:$T59))))</f>
        <v/>
      </c>
      <c r="V59" s="101" t="str">
        <f t="shared" si="0"/>
        <v/>
      </c>
      <c r="W59" s="74" t="e">
        <f t="shared" si="13"/>
        <v>#VALUE!</v>
      </c>
      <c r="X59" s="76" t="str">
        <f t="shared" si="14"/>
        <v/>
      </c>
      <c r="Y59" s="9" t="str">
        <f t="shared" si="6"/>
        <v>T</v>
      </c>
      <c r="Z59" s="4" t="str">
        <f t="shared" si="7"/>
        <v>T</v>
      </c>
      <c r="AA59" s="4" t="str">
        <f t="shared" si="8"/>
        <v>B</v>
      </c>
      <c r="AB59" s="4" t="str">
        <f t="shared" si="4"/>
        <v/>
      </c>
      <c r="AC59" s="4" t="str">
        <f t="shared" si="9"/>
        <v/>
      </c>
      <c r="AD59" s="4" t="str">
        <f t="shared" si="10"/>
        <v/>
      </c>
      <c r="AE59" s="1" t="str">
        <f t="shared" si="15"/>
        <v/>
      </c>
      <c r="AF59" s="1" t="str">
        <f t="shared" si="16"/>
        <v/>
      </c>
      <c r="AG59" s="1" t="str">
        <f t="shared" si="17"/>
        <v/>
      </c>
      <c r="AH59" s="1" t="str">
        <f t="shared" si="18"/>
        <v/>
      </c>
      <c r="AI59" s="1" t="str">
        <f t="shared" si="19"/>
        <v/>
      </c>
      <c r="AJ59" s="1" t="str">
        <f t="shared" si="20"/>
        <v/>
      </c>
      <c r="AK59" s="1">
        <f t="shared" si="43"/>
        <v>0</v>
      </c>
      <c r="AL59" s="1">
        <f t="shared" si="43"/>
        <v>0</v>
      </c>
      <c r="AM59" s="1" t="str">
        <f t="shared" si="5"/>
        <v/>
      </c>
      <c r="AN59" s="1">
        <f t="shared" si="21"/>
        <v>0</v>
      </c>
      <c r="AO59" s="1" t="str">
        <f t="shared" si="52"/>
        <v/>
      </c>
      <c r="AP59" s="1" t="str">
        <f t="shared" si="22"/>
        <v>N</v>
      </c>
      <c r="AQ59" s="1" t="str">
        <f t="shared" si="23"/>
        <v>N</v>
      </c>
      <c r="AR59" s="1" t="str">
        <f t="shared" si="24"/>
        <v>N</v>
      </c>
      <c r="AS59" s="1" t="str">
        <f t="shared" si="25"/>
        <v/>
      </c>
      <c r="AT59" s="15" t="str">
        <f t="shared" si="26"/>
        <v/>
      </c>
      <c r="AU59" s="1" t="str">
        <f t="shared" si="27"/>
        <v/>
      </c>
      <c r="AV59" s="1" t="str">
        <f t="shared" si="28"/>
        <v/>
      </c>
      <c r="AW59" s="1" t="str">
        <f t="shared" si="29"/>
        <v/>
      </c>
      <c r="AX59" s="1" t="str">
        <f t="shared" si="30"/>
        <v/>
      </c>
      <c r="AY59" s="1" t="str">
        <f t="shared" si="31"/>
        <v/>
      </c>
      <c r="AZ59" s="1" t="str">
        <f>IF('Hedging Dashboard'!AH59="P",IF(AZ58="",1,AZ58+1),"")</f>
        <v/>
      </c>
      <c r="BA59" s="1" t="str">
        <f>IF('Hedging Dashboard'!AH59="B",IF(BA58="",1,BA58+1),"")</f>
        <v/>
      </c>
      <c r="BB59" s="1" t="str">
        <f t="shared" si="54"/>
        <v>00000</v>
      </c>
      <c r="BC59" s="1" t="str">
        <f t="shared" si="54"/>
        <v>00000</v>
      </c>
      <c r="BD59" s="1" t="str">
        <f t="shared" si="55"/>
        <v>000000</v>
      </c>
      <c r="BE59" s="1" t="str">
        <f t="shared" si="55"/>
        <v>000000</v>
      </c>
      <c r="BF59" s="1" t="str">
        <f t="shared" si="56"/>
        <v>B</v>
      </c>
      <c r="BG59" s="1" t="str">
        <f t="shared" si="33"/>
        <v/>
      </c>
      <c r="BH59" s="1">
        <f t="shared" si="46"/>
        <v>0</v>
      </c>
      <c r="BI59" s="1" t="str">
        <f t="shared" si="34"/>
        <v/>
      </c>
      <c r="BJ59" s="1">
        <f t="shared" si="47"/>
        <v>0</v>
      </c>
      <c r="BK59" s="1" t="str">
        <f t="shared" si="35"/>
        <v/>
      </c>
      <c r="BL59" s="1">
        <f t="shared" si="48"/>
        <v>0</v>
      </c>
      <c r="BM59" s="1" t="str">
        <f t="shared" si="49"/>
        <v>0</v>
      </c>
      <c r="BN59" s="1" t="str">
        <f t="shared" si="50"/>
        <v>0</v>
      </c>
      <c r="BO59" s="1" t="str">
        <f t="shared" si="51"/>
        <v>0</v>
      </c>
      <c r="BR59" s="1">
        <f>General!A57</f>
        <v>0</v>
      </c>
      <c r="BS59" s="1">
        <f>General!B57</f>
        <v>0</v>
      </c>
      <c r="BT59" s="1" t="str">
        <f>General!C57</f>
        <v/>
      </c>
      <c r="BU59" s="1">
        <f>General!D57</f>
        <v>0</v>
      </c>
      <c r="BW59" s="1" t="str">
        <f>General!F57</f>
        <v>WWLWL</v>
      </c>
      <c r="BX59" s="1">
        <f>General!G57</f>
        <v>-1</v>
      </c>
    </row>
    <row r="60" spans="1:76" ht="15.75" thickBot="1">
      <c r="A60" s="1">
        <v>51</v>
      </c>
      <c r="B60" s="12" t="str">
        <f t="shared" si="11"/>
        <v/>
      </c>
      <c r="C60" s="92" t="str">
        <f t="shared" si="1"/>
        <v/>
      </c>
      <c r="D60" s="13" t="str">
        <f t="shared" si="36"/>
        <v/>
      </c>
      <c r="E60" s="45" t="str">
        <f t="shared" si="36"/>
        <v/>
      </c>
      <c r="F60" s="14" t="str">
        <f t="shared" si="12"/>
        <v/>
      </c>
      <c r="H60" s="95" t="str">
        <f t="shared" si="2"/>
        <v/>
      </c>
      <c r="I60" s="13" t="str">
        <f t="shared" si="37"/>
        <v/>
      </c>
      <c r="J60" s="45" t="str">
        <f t="shared" si="37"/>
        <v/>
      </c>
      <c r="K60" s="14" t="str">
        <f t="shared" si="38"/>
        <v/>
      </c>
      <c r="L60" s="54"/>
      <c r="M60" s="16" t="str">
        <f>IF('Hedging Dashboard'!AH60="","",'Hedging Dashboard'!AH60)</f>
        <v/>
      </c>
      <c r="O60" s="12" t="str">
        <f t="shared" si="3"/>
        <v/>
      </c>
      <c r="P60" s="13" t="str">
        <f t="shared" si="39"/>
        <v/>
      </c>
      <c r="Q60" s="45" t="str">
        <f t="shared" si="39"/>
        <v/>
      </c>
      <c r="R60" s="87" t="str">
        <f t="shared" si="40"/>
        <v/>
      </c>
      <c r="S60" s="87" t="str">
        <f t="shared" si="41"/>
        <v/>
      </c>
      <c r="T60" s="98" t="str">
        <f t="shared" si="42"/>
        <v/>
      </c>
      <c r="U60" s="87" t="str">
        <f>IF(M60="","",IF(B60="NB",U59,IF(T60="",SUM($T$5:$T60)+S60,SUM($T$5:$T60))))</f>
        <v/>
      </c>
      <c r="V60" s="99" t="str">
        <f t="shared" si="0"/>
        <v/>
      </c>
      <c r="W60" s="74" t="e">
        <f t="shared" si="13"/>
        <v>#VALUE!</v>
      </c>
      <c r="X60" s="76" t="str">
        <f t="shared" si="14"/>
        <v/>
      </c>
      <c r="Y60" s="9" t="str">
        <f t="shared" si="6"/>
        <v>T</v>
      </c>
      <c r="Z60" s="4" t="str">
        <f t="shared" si="7"/>
        <v>T</v>
      </c>
      <c r="AA60" s="4" t="str">
        <f t="shared" si="8"/>
        <v>B</v>
      </c>
      <c r="AB60" s="4" t="str">
        <f t="shared" si="4"/>
        <v/>
      </c>
      <c r="AC60" s="4" t="str">
        <f t="shared" si="9"/>
        <v/>
      </c>
      <c r="AD60" s="4" t="str">
        <f t="shared" si="10"/>
        <v/>
      </c>
      <c r="AE60" s="1" t="str">
        <f t="shared" si="15"/>
        <v/>
      </c>
      <c r="AF60" s="1" t="str">
        <f t="shared" si="16"/>
        <v/>
      </c>
      <c r="AG60" s="1" t="str">
        <f t="shared" si="17"/>
        <v/>
      </c>
      <c r="AH60" s="1" t="str">
        <f t="shared" si="18"/>
        <v/>
      </c>
      <c r="AI60" s="1" t="str">
        <f t="shared" si="19"/>
        <v/>
      </c>
      <c r="AJ60" s="1" t="str">
        <f t="shared" si="20"/>
        <v/>
      </c>
      <c r="AK60" s="1">
        <f t="shared" si="43"/>
        <v>0</v>
      </c>
      <c r="AL60" s="1">
        <f t="shared" si="43"/>
        <v>0</v>
      </c>
      <c r="AM60" s="1" t="str">
        <f t="shared" si="5"/>
        <v/>
      </c>
      <c r="AN60" s="1">
        <f t="shared" si="21"/>
        <v>0</v>
      </c>
      <c r="AO60" s="1" t="str">
        <f t="shared" si="52"/>
        <v/>
      </c>
      <c r="AP60" s="1" t="str">
        <f t="shared" si="22"/>
        <v>N</v>
      </c>
      <c r="AQ60" s="1" t="str">
        <f t="shared" si="23"/>
        <v>N</v>
      </c>
      <c r="AR60" s="1" t="str">
        <f t="shared" si="24"/>
        <v>N</v>
      </c>
      <c r="AS60" s="1" t="str">
        <f t="shared" si="25"/>
        <v/>
      </c>
      <c r="AT60" s="15" t="str">
        <f t="shared" si="26"/>
        <v/>
      </c>
      <c r="AU60" s="1" t="str">
        <f t="shared" si="27"/>
        <v/>
      </c>
      <c r="AV60" s="1" t="str">
        <f t="shared" si="28"/>
        <v/>
      </c>
      <c r="AW60" s="1" t="str">
        <f t="shared" si="29"/>
        <v/>
      </c>
      <c r="AX60" s="1" t="str">
        <f t="shared" si="30"/>
        <v/>
      </c>
      <c r="AY60" s="1" t="str">
        <f t="shared" si="31"/>
        <v/>
      </c>
      <c r="AZ60" s="1" t="str">
        <f>IF('Hedging Dashboard'!AH60="P",IF(AZ59="",1,AZ59+1),"")</f>
        <v/>
      </c>
      <c r="BA60" s="1" t="str">
        <f>IF('Hedging Dashboard'!AH60="B",IF(BA59="",1,BA59+1),"")</f>
        <v/>
      </c>
      <c r="BB60" s="1" t="str">
        <f t="shared" si="54"/>
        <v>00000</v>
      </c>
      <c r="BC60" s="1" t="str">
        <f t="shared" si="54"/>
        <v>00000</v>
      </c>
      <c r="BD60" s="1" t="str">
        <f t="shared" si="55"/>
        <v>000000</v>
      </c>
      <c r="BE60" s="1" t="str">
        <f t="shared" si="55"/>
        <v>000000</v>
      </c>
      <c r="BF60" s="1" t="str">
        <f t="shared" si="56"/>
        <v>B</v>
      </c>
      <c r="BG60" s="1" t="str">
        <f t="shared" si="33"/>
        <v/>
      </c>
      <c r="BH60" s="1">
        <f t="shared" si="46"/>
        <v>0</v>
      </c>
      <c r="BI60" s="1" t="str">
        <f t="shared" si="34"/>
        <v/>
      </c>
      <c r="BJ60" s="1">
        <f t="shared" si="47"/>
        <v>0</v>
      </c>
      <c r="BK60" s="1" t="str">
        <f t="shared" si="35"/>
        <v/>
      </c>
      <c r="BL60" s="1">
        <f t="shared" si="48"/>
        <v>0</v>
      </c>
      <c r="BM60" s="1" t="str">
        <f t="shared" si="49"/>
        <v>0</v>
      </c>
      <c r="BN60" s="1" t="str">
        <f t="shared" si="50"/>
        <v>0</v>
      </c>
      <c r="BO60" s="1" t="str">
        <f t="shared" si="51"/>
        <v>0</v>
      </c>
      <c r="BR60" s="1">
        <f>General!A58</f>
        <v>0</v>
      </c>
      <c r="BS60" s="1">
        <f>General!B58</f>
        <v>0</v>
      </c>
      <c r="BT60" s="1" t="str">
        <f>General!C58</f>
        <v/>
      </c>
      <c r="BU60" s="1">
        <f>General!D58</f>
        <v>0</v>
      </c>
      <c r="BW60" s="1" t="str">
        <f>General!F58</f>
        <v>WWLWW</v>
      </c>
      <c r="BX60" s="1">
        <f>General!G58</f>
        <v>3</v>
      </c>
    </row>
    <row r="61" spans="1:76" ht="15.75" thickBot="1">
      <c r="A61" s="1">
        <v>52</v>
      </c>
      <c r="B61" s="9" t="str">
        <f t="shared" si="11"/>
        <v/>
      </c>
      <c r="C61" s="93" t="str">
        <f t="shared" si="1"/>
        <v/>
      </c>
      <c r="D61" s="88" t="str">
        <f t="shared" si="36"/>
        <v/>
      </c>
      <c r="E61" s="89" t="str">
        <f t="shared" si="36"/>
        <v/>
      </c>
      <c r="F61" s="8" t="str">
        <f t="shared" si="12"/>
        <v/>
      </c>
      <c r="H61" s="96" t="str">
        <f t="shared" si="2"/>
        <v/>
      </c>
      <c r="I61" s="88" t="str">
        <f t="shared" si="37"/>
        <v/>
      </c>
      <c r="J61" s="89" t="str">
        <f t="shared" si="37"/>
        <v/>
      </c>
      <c r="K61" s="8" t="str">
        <f t="shared" si="38"/>
        <v/>
      </c>
      <c r="L61" s="54"/>
      <c r="M61" s="17" t="str">
        <f>IF('Hedging Dashboard'!AH61="","",'Hedging Dashboard'!AH61)</f>
        <v/>
      </c>
      <c r="O61" s="9" t="str">
        <f t="shared" si="3"/>
        <v/>
      </c>
      <c r="P61" s="88" t="str">
        <f t="shared" si="39"/>
        <v/>
      </c>
      <c r="Q61" s="89" t="str">
        <f t="shared" si="39"/>
        <v/>
      </c>
      <c r="R61" s="4" t="str">
        <f t="shared" si="40"/>
        <v/>
      </c>
      <c r="S61" s="4" t="str">
        <f t="shared" si="41"/>
        <v/>
      </c>
      <c r="T61" s="112" t="str">
        <f t="shared" si="42"/>
        <v/>
      </c>
      <c r="U61" s="4" t="str">
        <f>IF(M61="","",IF(B61="NB",U60,IF(T61="",SUM($T$5:$T61)+S61,SUM($T$5:$T61))))</f>
        <v/>
      </c>
      <c r="V61" s="100" t="str">
        <f t="shared" si="0"/>
        <v/>
      </c>
      <c r="W61" s="74" t="e">
        <f t="shared" si="13"/>
        <v>#VALUE!</v>
      </c>
      <c r="X61" s="76" t="str">
        <f t="shared" si="14"/>
        <v/>
      </c>
      <c r="Y61" s="9" t="str">
        <f t="shared" si="6"/>
        <v>T</v>
      </c>
      <c r="Z61" s="4" t="str">
        <f t="shared" si="7"/>
        <v>T</v>
      </c>
      <c r="AA61" s="4" t="str">
        <f t="shared" si="8"/>
        <v>B</v>
      </c>
      <c r="AB61" s="4" t="str">
        <f t="shared" si="4"/>
        <v/>
      </c>
      <c r="AC61" s="4" t="str">
        <f t="shared" si="9"/>
        <v/>
      </c>
      <c r="AD61" s="4" t="str">
        <f t="shared" si="10"/>
        <v/>
      </c>
      <c r="AE61" s="1" t="str">
        <f t="shared" si="15"/>
        <v/>
      </c>
      <c r="AF61" s="1" t="str">
        <f t="shared" si="16"/>
        <v/>
      </c>
      <c r="AG61" s="1" t="str">
        <f t="shared" si="17"/>
        <v/>
      </c>
      <c r="AH61" s="1" t="str">
        <f t="shared" si="18"/>
        <v/>
      </c>
      <c r="AI61" s="1" t="str">
        <f t="shared" si="19"/>
        <v/>
      </c>
      <c r="AJ61" s="1" t="str">
        <f t="shared" si="20"/>
        <v/>
      </c>
      <c r="AK61" s="1">
        <f t="shared" si="43"/>
        <v>0</v>
      </c>
      <c r="AL61" s="1">
        <f t="shared" si="43"/>
        <v>0</v>
      </c>
      <c r="AM61" s="1" t="str">
        <f t="shared" si="5"/>
        <v/>
      </c>
      <c r="AN61" s="1">
        <f t="shared" si="21"/>
        <v>0</v>
      </c>
      <c r="AO61" s="1" t="str">
        <f t="shared" si="52"/>
        <v/>
      </c>
      <c r="AP61" s="1" t="str">
        <f t="shared" si="22"/>
        <v>N</v>
      </c>
      <c r="AQ61" s="1" t="str">
        <f t="shared" si="23"/>
        <v>N</v>
      </c>
      <c r="AR61" s="1" t="str">
        <f t="shared" si="24"/>
        <v>N</v>
      </c>
      <c r="AS61" s="1" t="str">
        <f t="shared" si="25"/>
        <v/>
      </c>
      <c r="AT61" s="15" t="str">
        <f t="shared" si="26"/>
        <v/>
      </c>
      <c r="AU61" s="1" t="str">
        <f t="shared" si="27"/>
        <v/>
      </c>
      <c r="AV61" s="1" t="str">
        <f t="shared" si="28"/>
        <v/>
      </c>
      <c r="AW61" s="1" t="str">
        <f t="shared" si="29"/>
        <v/>
      </c>
      <c r="AX61" s="1" t="str">
        <f t="shared" si="30"/>
        <v/>
      </c>
      <c r="AY61" s="1" t="str">
        <f t="shared" si="31"/>
        <v/>
      </c>
      <c r="AZ61" s="1" t="str">
        <f>IF('Hedging Dashboard'!AH61="P",IF(AZ60="",1,AZ60+1),"")</f>
        <v/>
      </c>
      <c r="BA61" s="1" t="str">
        <f>IF('Hedging Dashboard'!AH61="B",IF(BA60="",1,BA60+1),"")</f>
        <v/>
      </c>
      <c r="BB61" s="1" t="str">
        <f t="shared" si="54"/>
        <v>00000</v>
      </c>
      <c r="BC61" s="1" t="str">
        <f t="shared" si="54"/>
        <v>00000</v>
      </c>
      <c r="BD61" s="1" t="str">
        <f t="shared" si="55"/>
        <v>000000</v>
      </c>
      <c r="BE61" s="1" t="str">
        <f t="shared" si="55"/>
        <v>000000</v>
      </c>
      <c r="BF61" s="1" t="str">
        <f t="shared" si="56"/>
        <v>B</v>
      </c>
      <c r="BG61" s="1" t="str">
        <f t="shared" si="33"/>
        <v/>
      </c>
      <c r="BH61" s="1">
        <f t="shared" si="46"/>
        <v>0</v>
      </c>
      <c r="BI61" s="1" t="str">
        <f t="shared" si="34"/>
        <v/>
      </c>
      <c r="BJ61" s="1">
        <f t="shared" si="47"/>
        <v>0</v>
      </c>
      <c r="BK61" s="1" t="str">
        <f t="shared" si="35"/>
        <v/>
      </c>
      <c r="BL61" s="1">
        <f t="shared" si="48"/>
        <v>0</v>
      </c>
      <c r="BM61" s="1" t="str">
        <f t="shared" si="49"/>
        <v>0</v>
      </c>
      <c r="BN61" s="1" t="str">
        <f t="shared" si="50"/>
        <v>0</v>
      </c>
      <c r="BO61" s="1" t="str">
        <f t="shared" si="51"/>
        <v>0</v>
      </c>
      <c r="BR61" s="1">
        <f>General!A59</f>
        <v>0</v>
      </c>
      <c r="BS61" s="1">
        <f>General!B59</f>
        <v>0</v>
      </c>
      <c r="BT61" s="1" t="str">
        <f>General!C59</f>
        <v/>
      </c>
      <c r="BU61" s="1">
        <f>General!D59</f>
        <v>0</v>
      </c>
      <c r="BW61" s="1" t="str">
        <f>General!F59</f>
        <v>WWWLL</v>
      </c>
      <c r="BX61" s="1">
        <f>General!G59</f>
        <v>-3</v>
      </c>
    </row>
    <row r="62" spans="1:76" ht="15.75" thickBot="1">
      <c r="A62" s="1">
        <v>53</v>
      </c>
      <c r="B62" s="9" t="str">
        <f t="shared" si="11"/>
        <v/>
      </c>
      <c r="C62" s="93" t="str">
        <f t="shared" si="1"/>
        <v/>
      </c>
      <c r="D62" s="88" t="str">
        <f t="shared" si="36"/>
        <v/>
      </c>
      <c r="E62" s="89" t="str">
        <f t="shared" si="36"/>
        <v/>
      </c>
      <c r="F62" s="8" t="str">
        <f t="shared" si="12"/>
        <v/>
      </c>
      <c r="H62" s="96" t="str">
        <f t="shared" si="2"/>
        <v/>
      </c>
      <c r="I62" s="88" t="str">
        <f t="shared" si="37"/>
        <v/>
      </c>
      <c r="J62" s="89" t="str">
        <f t="shared" si="37"/>
        <v/>
      </c>
      <c r="K62" s="8" t="str">
        <f t="shared" si="38"/>
        <v/>
      </c>
      <c r="L62" s="54"/>
      <c r="M62" s="17" t="str">
        <f>IF('Hedging Dashboard'!AH62="","",'Hedging Dashboard'!AH62)</f>
        <v/>
      </c>
      <c r="O62" s="9" t="str">
        <f t="shared" si="3"/>
        <v/>
      </c>
      <c r="P62" s="88" t="str">
        <f t="shared" si="39"/>
        <v/>
      </c>
      <c r="Q62" s="89" t="str">
        <f t="shared" si="39"/>
        <v/>
      </c>
      <c r="R62" s="4" t="str">
        <f t="shared" si="40"/>
        <v/>
      </c>
      <c r="S62" s="4" t="str">
        <f t="shared" si="41"/>
        <v/>
      </c>
      <c r="T62" s="112" t="str">
        <f t="shared" si="42"/>
        <v/>
      </c>
      <c r="U62" s="4" t="str">
        <f>IF(M62="","",IF(B62="NB",U61,IF(T62="",SUM($T$5:$T62)+S62,SUM($T$5:$T62))))</f>
        <v/>
      </c>
      <c r="V62" s="100" t="str">
        <f t="shared" si="0"/>
        <v/>
      </c>
      <c r="W62" s="74" t="e">
        <f t="shared" si="13"/>
        <v>#VALUE!</v>
      </c>
      <c r="X62" s="76" t="str">
        <f t="shared" si="14"/>
        <v/>
      </c>
      <c r="Y62" s="9" t="str">
        <f t="shared" si="6"/>
        <v>T</v>
      </c>
      <c r="Z62" s="4" t="str">
        <f t="shared" si="7"/>
        <v>T</v>
      </c>
      <c r="AA62" s="4" t="str">
        <f t="shared" si="8"/>
        <v>B</v>
      </c>
      <c r="AB62" s="4" t="str">
        <f t="shared" si="4"/>
        <v/>
      </c>
      <c r="AC62" s="4" t="str">
        <f t="shared" si="9"/>
        <v/>
      </c>
      <c r="AD62" s="4" t="str">
        <f t="shared" si="10"/>
        <v/>
      </c>
      <c r="AE62" s="1" t="str">
        <f t="shared" si="15"/>
        <v/>
      </c>
      <c r="AF62" s="1" t="str">
        <f t="shared" si="16"/>
        <v/>
      </c>
      <c r="AG62" s="1" t="str">
        <f t="shared" si="17"/>
        <v/>
      </c>
      <c r="AH62" s="1" t="str">
        <f t="shared" si="18"/>
        <v/>
      </c>
      <c r="AI62" s="1" t="str">
        <f t="shared" si="19"/>
        <v/>
      </c>
      <c r="AJ62" s="1" t="str">
        <f t="shared" si="20"/>
        <v/>
      </c>
      <c r="AK62" s="1">
        <f t="shared" si="43"/>
        <v>0</v>
      </c>
      <c r="AL62" s="1">
        <f t="shared" si="43"/>
        <v>0</v>
      </c>
      <c r="AM62" s="1" t="str">
        <f t="shared" si="5"/>
        <v/>
      </c>
      <c r="AN62" s="1">
        <f t="shared" si="21"/>
        <v>0</v>
      </c>
      <c r="AO62" s="1" t="str">
        <f t="shared" si="52"/>
        <v/>
      </c>
      <c r="AP62" s="1" t="str">
        <f t="shared" si="22"/>
        <v>N</v>
      </c>
      <c r="AQ62" s="1" t="str">
        <f t="shared" si="23"/>
        <v>N</v>
      </c>
      <c r="AR62" s="1" t="str">
        <f t="shared" si="24"/>
        <v>N</v>
      </c>
      <c r="AS62" s="1" t="str">
        <f t="shared" si="25"/>
        <v/>
      </c>
      <c r="AT62" s="15" t="str">
        <f t="shared" si="26"/>
        <v/>
      </c>
      <c r="AU62" s="1" t="str">
        <f t="shared" si="27"/>
        <v/>
      </c>
      <c r="AV62" s="1" t="str">
        <f t="shared" si="28"/>
        <v/>
      </c>
      <c r="AW62" s="1" t="str">
        <f t="shared" si="29"/>
        <v/>
      </c>
      <c r="AX62" s="1" t="str">
        <f t="shared" si="30"/>
        <v/>
      </c>
      <c r="AY62" s="1" t="str">
        <f t="shared" si="31"/>
        <v/>
      </c>
      <c r="AZ62" s="1" t="str">
        <f>IF('Hedging Dashboard'!AH62="P",IF(AZ61="",1,AZ61+1),"")</f>
        <v/>
      </c>
      <c r="BA62" s="1" t="str">
        <f>IF('Hedging Dashboard'!AH62="B",IF(BA61="",1,BA61+1),"")</f>
        <v/>
      </c>
      <c r="BB62" s="1" t="str">
        <f t="shared" si="54"/>
        <v>00000</v>
      </c>
      <c r="BC62" s="1" t="str">
        <f t="shared" si="54"/>
        <v>00000</v>
      </c>
      <c r="BD62" s="1" t="str">
        <f t="shared" si="55"/>
        <v>000000</v>
      </c>
      <c r="BE62" s="1" t="str">
        <f t="shared" si="55"/>
        <v>000000</v>
      </c>
      <c r="BF62" s="1" t="str">
        <f t="shared" si="56"/>
        <v>B</v>
      </c>
      <c r="BG62" s="1" t="str">
        <f t="shared" si="33"/>
        <v/>
      </c>
      <c r="BH62" s="1">
        <f t="shared" si="46"/>
        <v>0</v>
      </c>
      <c r="BI62" s="1" t="str">
        <f t="shared" si="34"/>
        <v/>
      </c>
      <c r="BJ62" s="1">
        <f t="shared" si="47"/>
        <v>0</v>
      </c>
      <c r="BK62" s="1" t="str">
        <f t="shared" si="35"/>
        <v/>
      </c>
      <c r="BL62" s="1">
        <f t="shared" si="48"/>
        <v>0</v>
      </c>
      <c r="BM62" s="1" t="str">
        <f t="shared" si="49"/>
        <v>0</v>
      </c>
      <c r="BN62" s="1" t="str">
        <f t="shared" si="50"/>
        <v>0</v>
      </c>
      <c r="BO62" s="1" t="str">
        <f t="shared" si="51"/>
        <v>0</v>
      </c>
      <c r="BR62" s="1">
        <f>General!A60</f>
        <v>0</v>
      </c>
      <c r="BS62" s="1">
        <f>General!B60</f>
        <v>0</v>
      </c>
      <c r="BT62" s="1" t="str">
        <f>General!C60</f>
        <v/>
      </c>
      <c r="BU62" s="1">
        <f>General!D60</f>
        <v>0</v>
      </c>
      <c r="BW62" s="1" t="str">
        <f>General!F60</f>
        <v>WWWLW</v>
      </c>
      <c r="BX62" s="1">
        <f>General!G60</f>
        <v>1</v>
      </c>
    </row>
    <row r="63" spans="1:76" ht="15.75" thickBot="1">
      <c r="A63" s="1">
        <v>54</v>
      </c>
      <c r="B63" s="9" t="str">
        <f t="shared" si="11"/>
        <v/>
      </c>
      <c r="C63" s="93" t="str">
        <f t="shared" si="1"/>
        <v/>
      </c>
      <c r="D63" s="88" t="str">
        <f t="shared" si="36"/>
        <v/>
      </c>
      <c r="E63" s="89" t="str">
        <f t="shared" si="36"/>
        <v/>
      </c>
      <c r="F63" s="8" t="str">
        <f t="shared" si="12"/>
        <v/>
      </c>
      <c r="H63" s="96" t="str">
        <f t="shared" si="2"/>
        <v/>
      </c>
      <c r="I63" s="88" t="str">
        <f t="shared" si="37"/>
        <v/>
      </c>
      <c r="J63" s="89" t="str">
        <f t="shared" si="37"/>
        <v/>
      </c>
      <c r="K63" s="8" t="str">
        <f t="shared" si="38"/>
        <v/>
      </c>
      <c r="L63" s="54"/>
      <c r="M63" s="17" t="str">
        <f>IF('Hedging Dashboard'!AH63="","",'Hedging Dashboard'!AH63)</f>
        <v/>
      </c>
      <c r="O63" s="9" t="str">
        <f t="shared" si="3"/>
        <v/>
      </c>
      <c r="P63" s="88" t="str">
        <f t="shared" si="39"/>
        <v/>
      </c>
      <c r="Q63" s="89" t="str">
        <f t="shared" si="39"/>
        <v/>
      </c>
      <c r="R63" s="4" t="str">
        <f t="shared" si="40"/>
        <v/>
      </c>
      <c r="S63" s="4" t="str">
        <f t="shared" si="41"/>
        <v/>
      </c>
      <c r="T63" s="112" t="str">
        <f t="shared" si="42"/>
        <v/>
      </c>
      <c r="U63" s="4" t="str">
        <f>IF(M63="","",IF(B63="NB",U62,IF(T63="",SUM($T$5:$T63)+S63,SUM($T$5:$T63))))</f>
        <v/>
      </c>
      <c r="V63" s="100" t="str">
        <f t="shared" si="0"/>
        <v/>
      </c>
      <c r="W63" s="74" t="e">
        <f t="shared" si="13"/>
        <v>#VALUE!</v>
      </c>
      <c r="X63" s="76" t="str">
        <f t="shared" si="14"/>
        <v/>
      </c>
      <c r="Y63" s="9" t="str">
        <f t="shared" si="6"/>
        <v>T</v>
      </c>
      <c r="Z63" s="4" t="str">
        <f t="shared" si="7"/>
        <v>T</v>
      </c>
      <c r="AA63" s="4" t="str">
        <f t="shared" si="8"/>
        <v>B</v>
      </c>
      <c r="AB63" s="4" t="str">
        <f t="shared" si="4"/>
        <v/>
      </c>
      <c r="AC63" s="4" t="str">
        <f t="shared" si="9"/>
        <v/>
      </c>
      <c r="AD63" s="4" t="str">
        <f t="shared" si="10"/>
        <v/>
      </c>
      <c r="AE63" s="1" t="str">
        <f t="shared" si="15"/>
        <v/>
      </c>
      <c r="AF63" s="1" t="str">
        <f t="shared" si="16"/>
        <v/>
      </c>
      <c r="AG63" s="1" t="str">
        <f t="shared" si="17"/>
        <v/>
      </c>
      <c r="AH63" s="1" t="str">
        <f t="shared" si="18"/>
        <v/>
      </c>
      <c r="AI63" s="1" t="str">
        <f t="shared" si="19"/>
        <v/>
      </c>
      <c r="AJ63" s="1" t="str">
        <f t="shared" si="20"/>
        <v/>
      </c>
      <c r="AK63" s="1">
        <f t="shared" si="43"/>
        <v>0</v>
      </c>
      <c r="AL63" s="1">
        <f t="shared" si="43"/>
        <v>0</v>
      </c>
      <c r="AM63" s="1" t="str">
        <f t="shared" si="5"/>
        <v/>
      </c>
      <c r="AN63" s="1">
        <f t="shared" si="21"/>
        <v>0</v>
      </c>
      <c r="AO63" s="1" t="str">
        <f t="shared" si="52"/>
        <v/>
      </c>
      <c r="AP63" s="1" t="str">
        <f t="shared" si="22"/>
        <v>N</v>
      </c>
      <c r="AQ63" s="1" t="str">
        <f t="shared" si="23"/>
        <v>N</v>
      </c>
      <c r="AR63" s="1" t="str">
        <f t="shared" si="24"/>
        <v>N</v>
      </c>
      <c r="AS63" s="1" t="str">
        <f t="shared" si="25"/>
        <v/>
      </c>
      <c r="AT63" s="15" t="str">
        <f t="shared" si="26"/>
        <v/>
      </c>
      <c r="AU63" s="1" t="str">
        <f t="shared" si="27"/>
        <v/>
      </c>
      <c r="AV63" s="1" t="str">
        <f t="shared" si="28"/>
        <v/>
      </c>
      <c r="AW63" s="1" t="str">
        <f t="shared" si="29"/>
        <v/>
      </c>
      <c r="AX63" s="1" t="str">
        <f t="shared" si="30"/>
        <v/>
      </c>
      <c r="AY63" s="1" t="str">
        <f t="shared" si="31"/>
        <v/>
      </c>
      <c r="AZ63" s="1" t="str">
        <f>IF('Hedging Dashboard'!AH63="P",IF(AZ62="",1,AZ62+1),"")</f>
        <v/>
      </c>
      <c r="BA63" s="1" t="str">
        <f>IF('Hedging Dashboard'!AH63="B",IF(BA62="",1,BA62+1),"")</f>
        <v/>
      </c>
      <c r="BB63" s="1" t="str">
        <f t="shared" si="54"/>
        <v>00000</v>
      </c>
      <c r="BC63" s="1" t="str">
        <f t="shared" si="54"/>
        <v>00000</v>
      </c>
      <c r="BD63" s="1" t="str">
        <f t="shared" si="55"/>
        <v>000000</v>
      </c>
      <c r="BE63" s="1" t="str">
        <f t="shared" si="55"/>
        <v>000000</v>
      </c>
      <c r="BF63" s="1" t="str">
        <f t="shared" si="56"/>
        <v>B</v>
      </c>
      <c r="BG63" s="1" t="str">
        <f t="shared" si="33"/>
        <v/>
      </c>
      <c r="BH63" s="1">
        <f t="shared" si="46"/>
        <v>0</v>
      </c>
      <c r="BI63" s="1" t="str">
        <f t="shared" si="34"/>
        <v/>
      </c>
      <c r="BJ63" s="1">
        <f t="shared" si="47"/>
        <v>0</v>
      </c>
      <c r="BK63" s="1" t="str">
        <f t="shared" si="35"/>
        <v/>
      </c>
      <c r="BL63" s="1">
        <f t="shared" si="48"/>
        <v>0</v>
      </c>
      <c r="BM63" s="1" t="str">
        <f t="shared" si="49"/>
        <v>0</v>
      </c>
      <c r="BN63" s="1" t="str">
        <f t="shared" si="50"/>
        <v>0</v>
      </c>
      <c r="BO63" s="1" t="str">
        <f t="shared" si="51"/>
        <v>0</v>
      </c>
      <c r="BR63" s="1">
        <f>General!A61</f>
        <v>0</v>
      </c>
      <c r="BS63" s="1">
        <f>General!B61</f>
        <v>0</v>
      </c>
      <c r="BT63" s="1" t="str">
        <f>General!C61</f>
        <v/>
      </c>
      <c r="BU63" s="1">
        <f>General!D61</f>
        <v>0</v>
      </c>
      <c r="BW63" s="1" t="str">
        <f>General!F61</f>
        <v>WWWWL</v>
      </c>
      <c r="BX63" s="1">
        <f>General!G61</f>
        <v>-1</v>
      </c>
    </row>
    <row r="64" spans="1:76" ht="15.75" thickBot="1">
      <c r="A64" s="1">
        <v>55</v>
      </c>
      <c r="B64" s="77" t="str">
        <f t="shared" si="11"/>
        <v/>
      </c>
      <c r="C64" s="94" t="str">
        <f t="shared" si="1"/>
        <v/>
      </c>
      <c r="D64" s="90" t="str">
        <f t="shared" si="36"/>
        <v/>
      </c>
      <c r="E64" s="91" t="str">
        <f t="shared" si="36"/>
        <v/>
      </c>
      <c r="F64" s="10" t="str">
        <f t="shared" si="12"/>
        <v/>
      </c>
      <c r="H64" s="97" t="str">
        <f t="shared" si="2"/>
        <v/>
      </c>
      <c r="I64" s="90" t="str">
        <f t="shared" si="37"/>
        <v/>
      </c>
      <c r="J64" s="91" t="str">
        <f t="shared" si="37"/>
        <v/>
      </c>
      <c r="K64" s="10" t="str">
        <f t="shared" si="38"/>
        <v/>
      </c>
      <c r="L64" s="54" t="str">
        <f>AH64</f>
        <v/>
      </c>
      <c r="M64" s="18" t="str">
        <f>IF('Hedging Dashboard'!AH64="","",'Hedging Dashboard'!AH64)</f>
        <v/>
      </c>
      <c r="O64" s="77" t="str">
        <f t="shared" si="3"/>
        <v/>
      </c>
      <c r="P64" s="90" t="str">
        <f t="shared" si="39"/>
        <v/>
      </c>
      <c r="Q64" s="91" t="str">
        <f t="shared" si="39"/>
        <v/>
      </c>
      <c r="R64" s="5" t="str">
        <f t="shared" si="40"/>
        <v/>
      </c>
      <c r="S64" s="5" t="str">
        <f t="shared" si="41"/>
        <v/>
      </c>
      <c r="T64" s="113" t="str">
        <f t="shared" si="42"/>
        <v/>
      </c>
      <c r="U64" s="5" t="str">
        <f>IF(M64="","",IF(B64="NB",U63,IF(T64="",SUM($T$5:$T64)+S64,SUM($T$5:$T64))))</f>
        <v/>
      </c>
      <c r="V64" s="101" t="str">
        <f t="shared" si="0"/>
        <v/>
      </c>
      <c r="W64" s="74" t="e">
        <f t="shared" si="13"/>
        <v>#VALUE!</v>
      </c>
      <c r="X64" s="76" t="str">
        <f t="shared" si="14"/>
        <v/>
      </c>
      <c r="Y64" s="9" t="str">
        <f t="shared" si="6"/>
        <v>T</v>
      </c>
      <c r="Z64" s="4" t="str">
        <f t="shared" si="7"/>
        <v>T</v>
      </c>
      <c r="AA64" s="4" t="str">
        <f t="shared" si="8"/>
        <v>B</v>
      </c>
      <c r="AB64" s="4" t="str">
        <f t="shared" si="4"/>
        <v/>
      </c>
      <c r="AC64" s="4" t="str">
        <f t="shared" si="9"/>
        <v/>
      </c>
      <c r="AD64" s="4" t="str">
        <f t="shared" si="10"/>
        <v/>
      </c>
      <c r="AE64" s="1" t="str">
        <f t="shared" si="15"/>
        <v/>
      </c>
      <c r="AF64" s="1" t="str">
        <f t="shared" si="16"/>
        <v/>
      </c>
      <c r="AG64" s="1" t="str">
        <f t="shared" si="17"/>
        <v/>
      </c>
      <c r="AH64" s="1" t="str">
        <f t="shared" si="18"/>
        <v/>
      </c>
      <c r="AI64" s="1" t="str">
        <f t="shared" si="19"/>
        <v/>
      </c>
      <c r="AJ64" s="1" t="str">
        <f t="shared" si="20"/>
        <v/>
      </c>
      <c r="AK64" s="1">
        <f t="shared" si="43"/>
        <v>0</v>
      </c>
      <c r="AL64" s="1">
        <f t="shared" si="43"/>
        <v>0</v>
      </c>
      <c r="AM64" s="1" t="str">
        <f t="shared" si="5"/>
        <v/>
      </c>
      <c r="AN64" s="1">
        <f t="shared" si="21"/>
        <v>0</v>
      </c>
      <c r="AO64" s="1" t="str">
        <f t="shared" si="52"/>
        <v/>
      </c>
      <c r="AP64" s="1" t="str">
        <f t="shared" si="22"/>
        <v>N</v>
      </c>
      <c r="AQ64" s="1" t="str">
        <f t="shared" si="23"/>
        <v>N</v>
      </c>
      <c r="AR64" s="1" t="str">
        <f t="shared" si="24"/>
        <v>N</v>
      </c>
      <c r="AS64" s="1" t="str">
        <f t="shared" si="25"/>
        <v/>
      </c>
      <c r="AT64" s="15" t="str">
        <f t="shared" si="26"/>
        <v/>
      </c>
      <c r="AU64" s="1" t="str">
        <f t="shared" si="27"/>
        <v/>
      </c>
      <c r="AV64" s="1" t="str">
        <f t="shared" si="28"/>
        <v/>
      </c>
      <c r="AW64" s="1" t="str">
        <f t="shared" si="29"/>
        <v/>
      </c>
      <c r="AX64" s="1" t="str">
        <f t="shared" si="30"/>
        <v/>
      </c>
      <c r="AY64" s="1" t="str">
        <f t="shared" si="31"/>
        <v/>
      </c>
      <c r="AZ64" s="1" t="str">
        <f>IF('Hedging Dashboard'!AH64="P",IF(AZ63="",1,AZ63+1),"")</f>
        <v/>
      </c>
      <c r="BA64" s="1" t="str">
        <f>IF('Hedging Dashboard'!AH64="B",IF(BA63="",1,BA63+1),"")</f>
        <v/>
      </c>
      <c r="BB64" s="1" t="str">
        <f t="shared" si="54"/>
        <v>00000</v>
      </c>
      <c r="BC64" s="1" t="str">
        <f t="shared" si="54"/>
        <v>00000</v>
      </c>
      <c r="BD64" s="1" t="str">
        <f t="shared" si="55"/>
        <v>000000</v>
      </c>
      <c r="BE64" s="1" t="str">
        <f t="shared" si="55"/>
        <v>000000</v>
      </c>
      <c r="BF64" s="1" t="str">
        <f t="shared" si="56"/>
        <v>B</v>
      </c>
      <c r="BG64" s="1" t="str">
        <f t="shared" si="33"/>
        <v/>
      </c>
      <c r="BH64" s="1">
        <f t="shared" si="46"/>
        <v>0</v>
      </c>
      <c r="BI64" s="1" t="str">
        <f t="shared" si="34"/>
        <v/>
      </c>
      <c r="BJ64" s="1">
        <f t="shared" si="47"/>
        <v>0</v>
      </c>
      <c r="BK64" s="1" t="str">
        <f t="shared" si="35"/>
        <v/>
      </c>
      <c r="BL64" s="1">
        <f t="shared" si="48"/>
        <v>0</v>
      </c>
      <c r="BM64" s="1" t="str">
        <f t="shared" si="49"/>
        <v>0</v>
      </c>
      <c r="BN64" s="1" t="str">
        <f t="shared" si="50"/>
        <v>0</v>
      </c>
      <c r="BO64" s="1" t="str">
        <f t="shared" si="51"/>
        <v>0</v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6</v>
      </c>
    </row>
    <row r="65" spans="1:76" ht="15.75" thickBot="1">
      <c r="A65" s="1">
        <v>56</v>
      </c>
      <c r="B65" s="12" t="str">
        <f t="shared" si="11"/>
        <v/>
      </c>
      <c r="C65" s="92" t="str">
        <f t="shared" si="1"/>
        <v/>
      </c>
      <c r="D65" s="13" t="str">
        <f t="shared" si="36"/>
        <v/>
      </c>
      <c r="E65" s="45" t="str">
        <f t="shared" si="36"/>
        <v/>
      </c>
      <c r="F65" s="14" t="str">
        <f t="shared" si="12"/>
        <v/>
      </c>
      <c r="H65" s="95" t="str">
        <f t="shared" si="2"/>
        <v/>
      </c>
      <c r="I65" s="13" t="str">
        <f t="shared" si="37"/>
        <v/>
      </c>
      <c r="J65" s="45" t="str">
        <f t="shared" si="37"/>
        <v/>
      </c>
      <c r="K65" s="14" t="str">
        <f t="shared" si="38"/>
        <v/>
      </c>
      <c r="L65" s="54"/>
      <c r="M65" s="16" t="str">
        <f>IF('Hedging Dashboard'!AH65="","",'Hedging Dashboard'!AH65)</f>
        <v/>
      </c>
      <c r="O65" s="12" t="str">
        <f t="shared" si="3"/>
        <v/>
      </c>
      <c r="P65" s="13" t="str">
        <f t="shared" si="39"/>
        <v/>
      </c>
      <c r="Q65" s="45" t="str">
        <f t="shared" si="39"/>
        <v/>
      </c>
      <c r="R65" s="87" t="str">
        <f t="shared" si="40"/>
        <v/>
      </c>
      <c r="S65" s="87" t="str">
        <f t="shared" si="41"/>
        <v/>
      </c>
      <c r="T65" s="98" t="str">
        <f t="shared" si="42"/>
        <v/>
      </c>
      <c r="U65" s="87" t="str">
        <f>IF(M65="","",IF(B65="NB",U64,IF(T65="",SUM($T$5:$T65)+S65,SUM($T$5:$T65))))</f>
        <v/>
      </c>
      <c r="V65" s="99" t="str">
        <f t="shared" si="0"/>
        <v/>
      </c>
      <c r="W65" s="74" t="e">
        <f t="shared" si="13"/>
        <v>#VALUE!</v>
      </c>
      <c r="X65" s="76" t="str">
        <f t="shared" si="14"/>
        <v/>
      </c>
      <c r="Y65" s="9" t="str">
        <f t="shared" si="6"/>
        <v>T</v>
      </c>
      <c r="Z65" s="4" t="str">
        <f t="shared" si="7"/>
        <v>T</v>
      </c>
      <c r="AA65" s="4" t="str">
        <f t="shared" si="8"/>
        <v>B</v>
      </c>
      <c r="AB65" s="4" t="str">
        <f t="shared" si="4"/>
        <v/>
      </c>
      <c r="AC65" s="4" t="str">
        <f t="shared" si="9"/>
        <v/>
      </c>
      <c r="AD65" s="4" t="str">
        <f t="shared" si="10"/>
        <v/>
      </c>
      <c r="AE65" s="1" t="str">
        <f t="shared" si="15"/>
        <v/>
      </c>
      <c r="AF65" s="1" t="str">
        <f t="shared" si="16"/>
        <v/>
      </c>
      <c r="AG65" s="1" t="str">
        <f t="shared" si="17"/>
        <v/>
      </c>
      <c r="AH65" s="1" t="str">
        <f t="shared" si="18"/>
        <v/>
      </c>
      <c r="AI65" s="1" t="str">
        <f t="shared" si="19"/>
        <v/>
      </c>
      <c r="AJ65" s="1" t="str">
        <f t="shared" si="20"/>
        <v/>
      </c>
      <c r="AK65" s="1">
        <f t="shared" si="43"/>
        <v>0</v>
      </c>
      <c r="AL65" s="1">
        <f t="shared" si="43"/>
        <v>0</v>
      </c>
      <c r="AM65" s="1" t="str">
        <f t="shared" si="5"/>
        <v/>
      </c>
      <c r="AN65" s="1">
        <f t="shared" si="21"/>
        <v>0</v>
      </c>
      <c r="AO65" s="1" t="str">
        <f t="shared" si="52"/>
        <v/>
      </c>
      <c r="AP65" s="1" t="str">
        <f t="shared" si="22"/>
        <v>N</v>
      </c>
      <c r="AQ65" s="1" t="str">
        <f t="shared" si="23"/>
        <v>N</v>
      </c>
      <c r="AR65" s="1" t="str">
        <f t="shared" si="24"/>
        <v>N</v>
      </c>
      <c r="AS65" s="1" t="str">
        <f t="shared" si="25"/>
        <v/>
      </c>
      <c r="AT65" s="15" t="str">
        <f t="shared" si="26"/>
        <v/>
      </c>
      <c r="AU65" s="1" t="str">
        <f t="shared" si="27"/>
        <v/>
      </c>
      <c r="AV65" s="1" t="str">
        <f t="shared" si="28"/>
        <v/>
      </c>
      <c r="AW65" s="1" t="str">
        <f t="shared" si="29"/>
        <v/>
      </c>
      <c r="AX65" s="1" t="str">
        <f t="shared" si="30"/>
        <v/>
      </c>
      <c r="AY65" s="1" t="str">
        <f t="shared" si="31"/>
        <v/>
      </c>
      <c r="AZ65" s="1" t="str">
        <f>IF('Hedging Dashboard'!AH65="P",IF(AZ64="",1,AZ64+1),"")</f>
        <v/>
      </c>
      <c r="BA65" s="1" t="str">
        <f>IF('Hedging Dashboard'!AH65="B",IF(BA64="",1,BA64+1),"")</f>
        <v/>
      </c>
      <c r="BB65" s="1" t="str">
        <f t="shared" si="54"/>
        <v>00000</v>
      </c>
      <c r="BC65" s="1" t="str">
        <f t="shared" si="54"/>
        <v>00000</v>
      </c>
      <c r="BD65" s="1" t="str">
        <f t="shared" si="55"/>
        <v>000000</v>
      </c>
      <c r="BE65" s="1" t="str">
        <f t="shared" si="55"/>
        <v>000000</v>
      </c>
      <c r="BF65" s="1" t="str">
        <f t="shared" si="56"/>
        <v>B</v>
      </c>
      <c r="BG65" s="1" t="str">
        <f t="shared" si="33"/>
        <v/>
      </c>
      <c r="BH65" s="1">
        <f t="shared" si="46"/>
        <v>0</v>
      </c>
      <c r="BI65" s="1" t="str">
        <f t="shared" si="34"/>
        <v/>
      </c>
      <c r="BJ65" s="1">
        <f t="shared" si="47"/>
        <v>0</v>
      </c>
      <c r="BK65" s="1" t="str">
        <f t="shared" si="35"/>
        <v/>
      </c>
      <c r="BL65" s="1">
        <f t="shared" si="48"/>
        <v>0</v>
      </c>
      <c r="BM65" s="1" t="str">
        <f t="shared" si="49"/>
        <v>0</v>
      </c>
      <c r="BN65" s="1" t="str">
        <f t="shared" si="50"/>
        <v>0</v>
      </c>
      <c r="BO65" s="1" t="str">
        <f t="shared" si="51"/>
        <v>0</v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-6</v>
      </c>
    </row>
    <row r="66" spans="1:76" ht="15.75" thickBot="1">
      <c r="A66" s="1">
        <v>57</v>
      </c>
      <c r="B66" s="9" t="str">
        <f t="shared" si="11"/>
        <v/>
      </c>
      <c r="C66" s="93" t="str">
        <f t="shared" si="1"/>
        <v/>
      </c>
      <c r="D66" s="88" t="str">
        <f t="shared" si="36"/>
        <v/>
      </c>
      <c r="E66" s="89" t="str">
        <f t="shared" si="36"/>
        <v/>
      </c>
      <c r="F66" s="8" t="str">
        <f t="shared" si="12"/>
        <v/>
      </c>
      <c r="H66" s="96" t="str">
        <f t="shared" si="2"/>
        <v/>
      </c>
      <c r="I66" s="88" t="str">
        <f t="shared" si="37"/>
        <v/>
      </c>
      <c r="J66" s="89" t="str">
        <f t="shared" si="37"/>
        <v/>
      </c>
      <c r="K66" s="8" t="str">
        <f t="shared" si="38"/>
        <v/>
      </c>
      <c r="L66" s="54"/>
      <c r="M66" s="17" t="str">
        <f>IF('Hedging Dashboard'!AH66="","",'Hedging Dashboard'!AH66)</f>
        <v/>
      </c>
      <c r="O66" s="9" t="str">
        <f t="shared" si="3"/>
        <v/>
      </c>
      <c r="P66" s="88" t="str">
        <f t="shared" si="39"/>
        <v/>
      </c>
      <c r="Q66" s="89" t="str">
        <f t="shared" si="39"/>
        <v/>
      </c>
      <c r="R66" s="4" t="str">
        <f t="shared" si="40"/>
        <v/>
      </c>
      <c r="S66" s="4" t="str">
        <f t="shared" si="41"/>
        <v/>
      </c>
      <c r="T66" s="112" t="str">
        <f t="shared" si="42"/>
        <v/>
      </c>
      <c r="U66" s="4" t="str">
        <f>IF(M66="","",IF(B66="NB",U65,IF(T66="",SUM($T$5:$T66)+S66,SUM($T$5:$T66))))</f>
        <v/>
      </c>
      <c r="V66" s="100" t="str">
        <f t="shared" si="0"/>
        <v/>
      </c>
      <c r="W66" s="74" t="e">
        <f t="shared" si="13"/>
        <v>#VALUE!</v>
      </c>
      <c r="X66" s="76" t="str">
        <f t="shared" si="14"/>
        <v/>
      </c>
      <c r="Y66" s="9" t="str">
        <f t="shared" si="6"/>
        <v>T</v>
      </c>
      <c r="Z66" s="4" t="str">
        <f t="shared" si="7"/>
        <v>T</v>
      </c>
      <c r="AA66" s="4" t="str">
        <f t="shared" si="8"/>
        <v>B</v>
      </c>
      <c r="AB66" s="4" t="str">
        <f t="shared" si="4"/>
        <v/>
      </c>
      <c r="AC66" s="4" t="str">
        <f t="shared" si="9"/>
        <v/>
      </c>
      <c r="AD66" s="4" t="str">
        <f t="shared" si="10"/>
        <v/>
      </c>
      <c r="AE66" s="1" t="str">
        <f t="shared" si="15"/>
        <v/>
      </c>
      <c r="AF66" s="1" t="str">
        <f t="shared" si="16"/>
        <v/>
      </c>
      <c r="AG66" s="1" t="str">
        <f t="shared" si="17"/>
        <v/>
      </c>
      <c r="AH66" s="1" t="str">
        <f t="shared" si="18"/>
        <v/>
      </c>
      <c r="AI66" s="1" t="str">
        <f t="shared" si="19"/>
        <v/>
      </c>
      <c r="AJ66" s="1" t="str">
        <f t="shared" si="20"/>
        <v/>
      </c>
      <c r="AK66" s="1">
        <f t="shared" si="43"/>
        <v>0</v>
      </c>
      <c r="AL66" s="1">
        <f t="shared" si="43"/>
        <v>0</v>
      </c>
      <c r="AM66" s="1" t="str">
        <f t="shared" si="5"/>
        <v/>
      </c>
      <c r="AN66" s="1">
        <f t="shared" si="21"/>
        <v>0</v>
      </c>
      <c r="AO66" s="1" t="str">
        <f t="shared" si="52"/>
        <v/>
      </c>
      <c r="AP66" s="1" t="str">
        <f t="shared" si="22"/>
        <v>N</v>
      </c>
      <c r="AQ66" s="1" t="str">
        <f t="shared" si="23"/>
        <v>N</v>
      </c>
      <c r="AR66" s="1" t="str">
        <f t="shared" si="24"/>
        <v>N</v>
      </c>
      <c r="AS66" s="1" t="str">
        <f t="shared" si="25"/>
        <v/>
      </c>
      <c r="AT66" s="15" t="str">
        <f t="shared" si="26"/>
        <v/>
      </c>
      <c r="AU66" s="1" t="str">
        <f t="shared" si="27"/>
        <v/>
      </c>
      <c r="AV66" s="1" t="str">
        <f t="shared" si="28"/>
        <v/>
      </c>
      <c r="AW66" s="1" t="str">
        <f t="shared" si="29"/>
        <v/>
      </c>
      <c r="AX66" s="1" t="str">
        <f t="shared" si="30"/>
        <v/>
      </c>
      <c r="AY66" s="1" t="str">
        <f t="shared" si="31"/>
        <v/>
      </c>
      <c r="AZ66" s="1" t="str">
        <f>IF('Hedging Dashboard'!AH66="P",IF(AZ65="",1,AZ65+1),"")</f>
        <v/>
      </c>
      <c r="BA66" s="1" t="str">
        <f>IF('Hedging Dashboard'!AH66="B",IF(BA65="",1,BA65+1),"")</f>
        <v/>
      </c>
      <c r="BB66" s="1" t="str">
        <f t="shared" si="54"/>
        <v>00000</v>
      </c>
      <c r="BC66" s="1" t="str">
        <f t="shared" si="54"/>
        <v>00000</v>
      </c>
      <c r="BD66" s="1" t="str">
        <f t="shared" si="55"/>
        <v>000000</v>
      </c>
      <c r="BE66" s="1" t="str">
        <f t="shared" si="55"/>
        <v>000000</v>
      </c>
      <c r="BF66" s="1" t="str">
        <f t="shared" si="56"/>
        <v>B</v>
      </c>
      <c r="BG66" s="1" t="str">
        <f t="shared" si="33"/>
        <v/>
      </c>
      <c r="BH66" s="1">
        <f t="shared" si="46"/>
        <v>0</v>
      </c>
      <c r="BI66" s="1" t="str">
        <f t="shared" si="34"/>
        <v/>
      </c>
      <c r="BJ66" s="1">
        <f t="shared" si="47"/>
        <v>0</v>
      </c>
      <c r="BK66" s="1" t="str">
        <f t="shared" si="35"/>
        <v/>
      </c>
      <c r="BL66" s="1">
        <f t="shared" si="48"/>
        <v>0</v>
      </c>
      <c r="BM66" s="1" t="str">
        <f t="shared" si="49"/>
        <v>0</v>
      </c>
      <c r="BN66" s="1" t="str">
        <f t="shared" si="50"/>
        <v>0</v>
      </c>
      <c r="BO66" s="1" t="str">
        <f t="shared" si="51"/>
        <v>0</v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</row>
    <row r="67" spans="1:76" ht="15.75" thickBot="1">
      <c r="A67" s="1">
        <v>58</v>
      </c>
      <c r="B67" s="9" t="str">
        <f t="shared" si="11"/>
        <v/>
      </c>
      <c r="C67" s="93" t="str">
        <f t="shared" si="1"/>
        <v/>
      </c>
      <c r="D67" s="88" t="str">
        <f t="shared" si="36"/>
        <v/>
      </c>
      <c r="E67" s="89" t="str">
        <f t="shared" si="36"/>
        <v/>
      </c>
      <c r="F67" s="8" t="str">
        <f t="shared" si="12"/>
        <v/>
      </c>
      <c r="H67" s="96" t="str">
        <f t="shared" si="2"/>
        <v/>
      </c>
      <c r="I67" s="88" t="str">
        <f t="shared" si="37"/>
        <v/>
      </c>
      <c r="J67" s="89" t="str">
        <f t="shared" si="37"/>
        <v/>
      </c>
      <c r="K67" s="8" t="str">
        <f t="shared" si="38"/>
        <v/>
      </c>
      <c r="L67" s="54"/>
      <c r="M67" s="17" t="str">
        <f>IF('Hedging Dashboard'!AH67="","",'Hedging Dashboard'!AH67)</f>
        <v/>
      </c>
      <c r="O67" s="9" t="str">
        <f t="shared" si="3"/>
        <v/>
      </c>
      <c r="P67" s="88" t="str">
        <f t="shared" si="39"/>
        <v/>
      </c>
      <c r="Q67" s="89" t="str">
        <f t="shared" si="39"/>
        <v/>
      </c>
      <c r="R67" s="4" t="str">
        <f t="shared" si="40"/>
        <v/>
      </c>
      <c r="S67" s="4" t="str">
        <f t="shared" si="41"/>
        <v/>
      </c>
      <c r="T67" s="112" t="str">
        <f t="shared" si="42"/>
        <v/>
      </c>
      <c r="U67" s="4" t="str">
        <f>IF(M67="","",IF(B67="NB",U66,IF(T67="",SUM($T$5:$T67)+S67,SUM($T$5:$T67))))</f>
        <v/>
      </c>
      <c r="V67" s="100" t="str">
        <f t="shared" si="0"/>
        <v/>
      </c>
      <c r="W67" s="74" t="e">
        <f t="shared" si="13"/>
        <v>#VALUE!</v>
      </c>
      <c r="X67" s="76" t="str">
        <f t="shared" si="14"/>
        <v/>
      </c>
      <c r="Y67" s="9" t="str">
        <f t="shared" si="6"/>
        <v>T</v>
      </c>
      <c r="Z67" s="4" t="str">
        <f t="shared" si="7"/>
        <v>T</v>
      </c>
      <c r="AA67" s="4" t="str">
        <f t="shared" si="8"/>
        <v>B</v>
      </c>
      <c r="AB67" s="4" t="str">
        <f t="shared" si="4"/>
        <v/>
      </c>
      <c r="AC67" s="4" t="str">
        <f t="shared" si="9"/>
        <v/>
      </c>
      <c r="AD67" s="4" t="str">
        <f t="shared" si="10"/>
        <v/>
      </c>
      <c r="AE67" s="1" t="str">
        <f t="shared" si="15"/>
        <v/>
      </c>
      <c r="AF67" s="1" t="str">
        <f t="shared" si="16"/>
        <v/>
      </c>
      <c r="AG67" s="1" t="str">
        <f t="shared" si="17"/>
        <v/>
      </c>
      <c r="AH67" s="1" t="str">
        <f t="shared" si="18"/>
        <v/>
      </c>
      <c r="AI67" s="1" t="str">
        <f t="shared" si="19"/>
        <v/>
      </c>
      <c r="AJ67" s="1" t="str">
        <f t="shared" si="20"/>
        <v/>
      </c>
      <c r="AK67" s="1">
        <f t="shared" si="43"/>
        <v>0</v>
      </c>
      <c r="AL67" s="1">
        <f t="shared" si="43"/>
        <v>0</v>
      </c>
      <c r="AM67" s="1" t="str">
        <f t="shared" si="5"/>
        <v/>
      </c>
      <c r="AN67" s="1">
        <f t="shared" si="21"/>
        <v>0</v>
      </c>
      <c r="AO67" s="1" t="str">
        <f t="shared" si="52"/>
        <v/>
      </c>
      <c r="AP67" s="1" t="str">
        <f t="shared" si="22"/>
        <v>N</v>
      </c>
      <c r="AQ67" s="1" t="str">
        <f t="shared" si="23"/>
        <v>N</v>
      </c>
      <c r="AR67" s="1" t="str">
        <f t="shared" si="24"/>
        <v>N</v>
      </c>
      <c r="AS67" s="1" t="str">
        <f t="shared" si="25"/>
        <v/>
      </c>
      <c r="AT67" s="15" t="str">
        <f t="shared" si="26"/>
        <v/>
      </c>
      <c r="AU67" s="1" t="str">
        <f t="shared" si="27"/>
        <v/>
      </c>
      <c r="AV67" s="1" t="str">
        <f t="shared" si="28"/>
        <v/>
      </c>
      <c r="AW67" s="1" t="str">
        <f t="shared" si="29"/>
        <v/>
      </c>
      <c r="AX67" s="1" t="str">
        <f t="shared" si="30"/>
        <v/>
      </c>
      <c r="AY67" s="1" t="str">
        <f t="shared" si="31"/>
        <v/>
      </c>
      <c r="AZ67" s="1" t="str">
        <f>IF('Hedging Dashboard'!AH67="P",IF(AZ66="",1,AZ66+1),"")</f>
        <v/>
      </c>
      <c r="BA67" s="1" t="str">
        <f>IF('Hedging Dashboard'!AH67="B",IF(BA66="",1,BA66+1),"")</f>
        <v/>
      </c>
      <c r="BB67" s="1" t="str">
        <f t="shared" si="54"/>
        <v>00000</v>
      </c>
      <c r="BC67" s="1" t="str">
        <f t="shared" si="54"/>
        <v>00000</v>
      </c>
      <c r="BD67" s="1" t="str">
        <f t="shared" si="55"/>
        <v>000000</v>
      </c>
      <c r="BE67" s="1" t="str">
        <f t="shared" si="55"/>
        <v>000000</v>
      </c>
      <c r="BF67" s="1" t="str">
        <f t="shared" si="56"/>
        <v>B</v>
      </c>
      <c r="BG67" s="1" t="str">
        <f t="shared" si="33"/>
        <v/>
      </c>
      <c r="BH67" s="1">
        <f t="shared" si="46"/>
        <v>0</v>
      </c>
      <c r="BI67" s="1" t="str">
        <f t="shared" si="34"/>
        <v/>
      </c>
      <c r="BJ67" s="1">
        <f t="shared" si="47"/>
        <v>0</v>
      </c>
      <c r="BK67" s="1" t="str">
        <f t="shared" si="35"/>
        <v/>
      </c>
      <c r="BL67" s="1">
        <f t="shared" si="48"/>
        <v>0</v>
      </c>
      <c r="BM67" s="1" t="str">
        <f t="shared" si="49"/>
        <v>0</v>
      </c>
      <c r="BN67" s="1" t="str">
        <f t="shared" si="50"/>
        <v>0</v>
      </c>
      <c r="BO67" s="1" t="str">
        <f t="shared" si="51"/>
        <v>0</v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</row>
    <row r="68" spans="1:76" ht="15.75" thickBot="1">
      <c r="A68" s="1">
        <v>59</v>
      </c>
      <c r="B68" s="9" t="str">
        <f t="shared" si="11"/>
        <v/>
      </c>
      <c r="C68" s="93" t="str">
        <f t="shared" si="1"/>
        <v/>
      </c>
      <c r="D68" s="88" t="str">
        <f t="shared" si="36"/>
        <v/>
      </c>
      <c r="E68" s="89" t="str">
        <f t="shared" si="36"/>
        <v/>
      </c>
      <c r="F68" s="8" t="str">
        <f t="shared" si="12"/>
        <v/>
      </c>
      <c r="H68" s="96" t="str">
        <f t="shared" si="2"/>
        <v/>
      </c>
      <c r="I68" s="88" t="str">
        <f t="shared" si="37"/>
        <v/>
      </c>
      <c r="J68" s="89" t="str">
        <f t="shared" si="37"/>
        <v/>
      </c>
      <c r="K68" s="8" t="str">
        <f t="shared" si="38"/>
        <v/>
      </c>
      <c r="L68" s="54"/>
      <c r="M68" s="17" t="str">
        <f>IF('Hedging Dashboard'!AH68="","",'Hedging Dashboard'!AH68)</f>
        <v/>
      </c>
      <c r="O68" s="9" t="str">
        <f t="shared" si="3"/>
        <v/>
      </c>
      <c r="P68" s="88" t="str">
        <f t="shared" si="39"/>
        <v/>
      </c>
      <c r="Q68" s="89" t="str">
        <f t="shared" si="39"/>
        <v/>
      </c>
      <c r="R68" s="4" t="str">
        <f t="shared" si="40"/>
        <v/>
      </c>
      <c r="S68" s="4" t="str">
        <f t="shared" si="41"/>
        <v/>
      </c>
      <c r="T68" s="112" t="str">
        <f t="shared" si="42"/>
        <v/>
      </c>
      <c r="U68" s="4" t="str">
        <f>IF(M68="","",IF(B68="NB",U67,IF(T68="",SUM($T$5:$T68)+S68,SUM($T$5:$T68))))</f>
        <v/>
      </c>
      <c r="V68" s="100" t="str">
        <f t="shared" si="0"/>
        <v/>
      </c>
      <c r="W68" s="74" t="e">
        <f t="shared" si="13"/>
        <v>#VALUE!</v>
      </c>
      <c r="X68" s="76" t="str">
        <f t="shared" si="14"/>
        <v/>
      </c>
      <c r="Y68" s="9" t="str">
        <f t="shared" si="6"/>
        <v>T</v>
      </c>
      <c r="Z68" s="4" t="str">
        <f t="shared" si="7"/>
        <v>T</v>
      </c>
      <c r="AA68" s="4" t="str">
        <f t="shared" si="8"/>
        <v>B</v>
      </c>
      <c r="AB68" s="4" t="str">
        <f t="shared" si="4"/>
        <v/>
      </c>
      <c r="AC68" s="4" t="str">
        <f t="shared" si="9"/>
        <v/>
      </c>
      <c r="AD68" s="4" t="str">
        <f t="shared" si="10"/>
        <v/>
      </c>
      <c r="AE68" s="1" t="str">
        <f t="shared" si="15"/>
        <v/>
      </c>
      <c r="AF68" s="1" t="str">
        <f t="shared" si="16"/>
        <v/>
      </c>
      <c r="AG68" s="1" t="str">
        <f t="shared" si="17"/>
        <v/>
      </c>
      <c r="AH68" s="1" t="str">
        <f t="shared" si="18"/>
        <v/>
      </c>
      <c r="AI68" s="1" t="str">
        <f t="shared" si="19"/>
        <v/>
      </c>
      <c r="AJ68" s="1" t="str">
        <f t="shared" si="20"/>
        <v/>
      </c>
      <c r="AK68" s="1">
        <f t="shared" si="43"/>
        <v>0</v>
      </c>
      <c r="AL68" s="1">
        <f t="shared" si="43"/>
        <v>0</v>
      </c>
      <c r="AM68" s="1" t="str">
        <f t="shared" si="5"/>
        <v/>
      </c>
      <c r="AN68" s="1">
        <f t="shared" si="21"/>
        <v>0</v>
      </c>
      <c r="AO68" s="1" t="str">
        <f t="shared" si="52"/>
        <v/>
      </c>
      <c r="AP68" s="1" t="str">
        <f t="shared" si="22"/>
        <v>N</v>
      </c>
      <c r="AQ68" s="1" t="str">
        <f t="shared" si="23"/>
        <v>N</v>
      </c>
      <c r="AR68" s="1" t="str">
        <f t="shared" si="24"/>
        <v>N</v>
      </c>
      <c r="AS68" s="1" t="str">
        <f t="shared" si="25"/>
        <v/>
      </c>
      <c r="AT68" s="15" t="str">
        <f t="shared" si="26"/>
        <v/>
      </c>
      <c r="AU68" s="1" t="str">
        <f t="shared" si="27"/>
        <v/>
      </c>
      <c r="AV68" s="1" t="str">
        <f t="shared" si="28"/>
        <v/>
      </c>
      <c r="AW68" s="1" t="str">
        <f t="shared" si="29"/>
        <v/>
      </c>
      <c r="AX68" s="1" t="str">
        <f t="shared" si="30"/>
        <v/>
      </c>
      <c r="AY68" s="1" t="str">
        <f t="shared" si="31"/>
        <v/>
      </c>
      <c r="AZ68" s="1" t="str">
        <f>IF('Hedging Dashboard'!AH68="P",IF(AZ67="",1,AZ67+1),"")</f>
        <v/>
      </c>
      <c r="BA68" s="1" t="str">
        <f>IF('Hedging Dashboard'!AH68="B",IF(BA67="",1,BA67+1),"")</f>
        <v/>
      </c>
      <c r="BB68" s="1" t="str">
        <f t="shared" si="54"/>
        <v>00000</v>
      </c>
      <c r="BC68" s="1" t="str">
        <f t="shared" si="54"/>
        <v>00000</v>
      </c>
      <c r="BD68" s="1" t="str">
        <f t="shared" si="55"/>
        <v>000000</v>
      </c>
      <c r="BE68" s="1" t="str">
        <f t="shared" si="55"/>
        <v>000000</v>
      </c>
      <c r="BF68" s="1" t="str">
        <f t="shared" si="56"/>
        <v>B</v>
      </c>
      <c r="BG68" s="1" t="str">
        <f t="shared" si="33"/>
        <v/>
      </c>
      <c r="BH68" s="1">
        <f t="shared" si="46"/>
        <v>0</v>
      </c>
      <c r="BI68" s="1" t="str">
        <f t="shared" si="34"/>
        <v/>
      </c>
      <c r="BJ68" s="1">
        <f t="shared" si="47"/>
        <v>0</v>
      </c>
      <c r="BK68" s="1" t="str">
        <f t="shared" si="35"/>
        <v/>
      </c>
      <c r="BL68" s="1">
        <f t="shared" si="48"/>
        <v>0</v>
      </c>
      <c r="BM68" s="1" t="str">
        <f t="shared" si="49"/>
        <v>0</v>
      </c>
      <c r="BN68" s="1" t="str">
        <f t="shared" si="50"/>
        <v>0</v>
      </c>
      <c r="BO68" s="1" t="str">
        <f t="shared" si="51"/>
        <v>0</v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3</v>
      </c>
    </row>
    <row r="69" spans="1:76" ht="15.75" thickBot="1">
      <c r="A69" s="1">
        <v>60</v>
      </c>
      <c r="B69" s="77" t="str">
        <f t="shared" si="11"/>
        <v/>
      </c>
      <c r="C69" s="94" t="str">
        <f t="shared" si="1"/>
        <v/>
      </c>
      <c r="D69" s="90" t="str">
        <f t="shared" si="36"/>
        <v/>
      </c>
      <c r="E69" s="91" t="str">
        <f t="shared" si="36"/>
        <v/>
      </c>
      <c r="F69" s="10" t="str">
        <f t="shared" si="12"/>
        <v/>
      </c>
      <c r="H69" s="97" t="str">
        <f t="shared" si="2"/>
        <v/>
      </c>
      <c r="I69" s="90" t="str">
        <f t="shared" si="37"/>
        <v/>
      </c>
      <c r="J69" s="91" t="str">
        <f t="shared" si="37"/>
        <v/>
      </c>
      <c r="K69" s="10" t="str">
        <f t="shared" si="38"/>
        <v/>
      </c>
      <c r="L69" s="54"/>
      <c r="M69" s="18" t="str">
        <f>IF('Hedging Dashboard'!AH69="","",'Hedging Dashboard'!AH69)</f>
        <v/>
      </c>
      <c r="O69" s="77" t="str">
        <f t="shared" si="3"/>
        <v/>
      </c>
      <c r="P69" s="90" t="str">
        <f t="shared" si="39"/>
        <v/>
      </c>
      <c r="Q69" s="91" t="str">
        <f t="shared" si="39"/>
        <v/>
      </c>
      <c r="R69" s="5" t="str">
        <f t="shared" si="40"/>
        <v/>
      </c>
      <c r="S69" s="5" t="str">
        <f t="shared" si="41"/>
        <v/>
      </c>
      <c r="T69" s="113" t="str">
        <f t="shared" si="42"/>
        <v/>
      </c>
      <c r="U69" s="5" t="str">
        <f>IF(M69="","",IF(B69="NB",U68,IF(T69="",SUM($T$5:$T69)+S69,SUM($T$5:$T69))))</f>
        <v/>
      </c>
      <c r="V69" s="101" t="str">
        <f t="shared" ref="V69:V109" si="57">IF(AW69="R","Rabbit","")</f>
        <v/>
      </c>
      <c r="W69" s="74" t="e">
        <f t="shared" si="13"/>
        <v>#VALUE!</v>
      </c>
      <c r="X69" s="76" t="str">
        <f t="shared" si="14"/>
        <v/>
      </c>
      <c r="Y69" s="9" t="str">
        <f t="shared" si="6"/>
        <v>T</v>
      </c>
      <c r="Z69" s="4" t="str">
        <f t="shared" si="7"/>
        <v>T</v>
      </c>
      <c r="AA69" s="4" t="str">
        <f t="shared" si="8"/>
        <v>B</v>
      </c>
      <c r="AB69" s="4" t="str">
        <f t="shared" si="4"/>
        <v/>
      </c>
      <c r="AC69" s="4" t="str">
        <f t="shared" si="9"/>
        <v/>
      </c>
      <c r="AD69" s="4" t="str">
        <f t="shared" si="10"/>
        <v/>
      </c>
      <c r="AE69" s="1" t="str">
        <f t="shared" si="15"/>
        <v/>
      </c>
      <c r="AF69" s="1" t="str">
        <f t="shared" si="16"/>
        <v/>
      </c>
      <c r="AG69" s="1" t="str">
        <f t="shared" si="17"/>
        <v/>
      </c>
      <c r="AH69" s="1" t="str">
        <f t="shared" si="18"/>
        <v/>
      </c>
      <c r="AI69" s="1" t="str">
        <f t="shared" si="19"/>
        <v/>
      </c>
      <c r="AJ69" s="1" t="str">
        <f t="shared" si="20"/>
        <v/>
      </c>
      <c r="AK69" s="1">
        <f t="shared" si="43"/>
        <v>0</v>
      </c>
      <c r="AL69" s="1">
        <f t="shared" si="43"/>
        <v>0</v>
      </c>
      <c r="AM69" s="1" t="str">
        <f t="shared" si="5"/>
        <v/>
      </c>
      <c r="AN69" s="1">
        <f t="shared" si="21"/>
        <v>0</v>
      </c>
      <c r="AO69" s="1" t="str">
        <f t="shared" si="52"/>
        <v/>
      </c>
      <c r="AP69" s="1" t="str">
        <f t="shared" si="22"/>
        <v>N</v>
      </c>
      <c r="AQ69" s="1" t="str">
        <f t="shared" si="23"/>
        <v>N</v>
      </c>
      <c r="AR69" s="1" t="str">
        <f t="shared" si="24"/>
        <v>N</v>
      </c>
      <c r="AS69" s="1" t="str">
        <f t="shared" si="25"/>
        <v/>
      </c>
      <c r="AT69" s="15" t="str">
        <f t="shared" si="26"/>
        <v/>
      </c>
      <c r="AU69" s="1" t="str">
        <f t="shared" si="27"/>
        <v/>
      </c>
      <c r="AV69" s="1" t="str">
        <f t="shared" si="28"/>
        <v/>
      </c>
      <c r="AW69" s="1" t="str">
        <f t="shared" si="29"/>
        <v/>
      </c>
      <c r="AX69" s="1" t="str">
        <f t="shared" si="30"/>
        <v/>
      </c>
      <c r="AY69" s="1" t="str">
        <f t="shared" si="31"/>
        <v/>
      </c>
      <c r="AZ69" s="1" t="str">
        <f>IF('Hedging Dashboard'!AH69="P",IF(AZ68="",1,AZ68+1),"")</f>
        <v/>
      </c>
      <c r="BA69" s="1" t="str">
        <f>IF('Hedging Dashboard'!AH69="B",IF(BA68="",1,BA68+1),"")</f>
        <v/>
      </c>
      <c r="BB69" s="1" t="str">
        <f t="shared" si="54"/>
        <v>00000</v>
      </c>
      <c r="BC69" s="1" t="str">
        <f t="shared" si="54"/>
        <v>00000</v>
      </c>
      <c r="BD69" s="1" t="str">
        <f t="shared" si="55"/>
        <v>000000</v>
      </c>
      <c r="BE69" s="1" t="str">
        <f t="shared" si="55"/>
        <v>000000</v>
      </c>
      <c r="BF69" s="1" t="str">
        <f t="shared" si="56"/>
        <v>B</v>
      </c>
      <c r="BG69" s="1" t="str">
        <f t="shared" si="33"/>
        <v/>
      </c>
      <c r="BH69" s="1">
        <f t="shared" si="46"/>
        <v>0</v>
      </c>
      <c r="BI69" s="1" t="str">
        <f t="shared" si="34"/>
        <v/>
      </c>
      <c r="BJ69" s="1">
        <f t="shared" si="47"/>
        <v>0</v>
      </c>
      <c r="BK69" s="1" t="str">
        <f t="shared" si="35"/>
        <v/>
      </c>
      <c r="BL69" s="1">
        <f t="shared" si="48"/>
        <v>0</v>
      </c>
      <c r="BM69" s="1" t="str">
        <f t="shared" si="49"/>
        <v>0</v>
      </c>
      <c r="BN69" s="1" t="str">
        <f t="shared" si="50"/>
        <v>0</v>
      </c>
      <c r="BO69" s="1" t="str">
        <f t="shared" si="51"/>
        <v>0</v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-3</v>
      </c>
    </row>
    <row r="70" spans="1:76" ht="15.75" thickBot="1">
      <c r="A70" s="1">
        <v>61</v>
      </c>
      <c r="B70" s="12" t="str">
        <f t="shared" si="11"/>
        <v/>
      </c>
      <c r="C70" s="92" t="str">
        <f t="shared" si="1"/>
        <v/>
      </c>
      <c r="D70" s="13" t="str">
        <f t="shared" si="36"/>
        <v/>
      </c>
      <c r="E70" s="45" t="str">
        <f t="shared" si="36"/>
        <v/>
      </c>
      <c r="F70" s="14" t="str">
        <f t="shared" si="12"/>
        <v/>
      </c>
      <c r="H70" s="95" t="str">
        <f t="shared" si="2"/>
        <v/>
      </c>
      <c r="I70" s="13" t="str">
        <f t="shared" si="37"/>
        <v/>
      </c>
      <c r="J70" s="45" t="str">
        <f t="shared" si="37"/>
        <v/>
      </c>
      <c r="K70" s="14" t="str">
        <f t="shared" si="38"/>
        <v/>
      </c>
      <c r="L70" s="54"/>
      <c r="M70" s="16" t="str">
        <f>IF('Hedging Dashboard'!AH70="","",'Hedging Dashboard'!AH70)</f>
        <v/>
      </c>
      <c r="O70" s="12" t="str">
        <f t="shared" si="3"/>
        <v/>
      </c>
      <c r="P70" s="13" t="str">
        <f t="shared" si="39"/>
        <v/>
      </c>
      <c r="Q70" s="45" t="str">
        <f t="shared" si="39"/>
        <v/>
      </c>
      <c r="R70" s="87" t="str">
        <f t="shared" si="40"/>
        <v/>
      </c>
      <c r="S70" s="87" t="str">
        <f t="shared" si="41"/>
        <v/>
      </c>
      <c r="T70" s="98" t="str">
        <f t="shared" si="42"/>
        <v/>
      </c>
      <c r="U70" s="87" t="str">
        <f>IF(M70="","",IF(B70="NB",U69,IF(T70="",SUM($T$5:$T70)+S70,SUM($T$5:$T70))))</f>
        <v/>
      </c>
      <c r="V70" s="99" t="str">
        <f t="shared" si="57"/>
        <v/>
      </c>
      <c r="W70" s="74" t="e">
        <f t="shared" si="13"/>
        <v>#VALUE!</v>
      </c>
      <c r="X70" s="76" t="str">
        <f t="shared" si="14"/>
        <v/>
      </c>
      <c r="Y70" s="9" t="str">
        <f t="shared" si="6"/>
        <v>T</v>
      </c>
      <c r="Z70" s="4" t="str">
        <f t="shared" si="7"/>
        <v>T</v>
      </c>
      <c r="AA70" s="4" t="str">
        <f t="shared" si="8"/>
        <v>B</v>
      </c>
      <c r="AB70" s="4" t="str">
        <f t="shared" si="4"/>
        <v/>
      </c>
      <c r="AC70" s="4" t="str">
        <f t="shared" si="9"/>
        <v/>
      </c>
      <c r="AD70" s="4" t="str">
        <f t="shared" si="10"/>
        <v/>
      </c>
      <c r="AE70" s="1" t="str">
        <f t="shared" si="15"/>
        <v/>
      </c>
      <c r="AF70" s="1" t="str">
        <f t="shared" si="16"/>
        <v/>
      </c>
      <c r="AG70" s="1" t="str">
        <f t="shared" si="17"/>
        <v/>
      </c>
      <c r="AH70" s="1" t="str">
        <f t="shared" si="18"/>
        <v/>
      </c>
      <c r="AI70" s="1" t="str">
        <f t="shared" si="19"/>
        <v/>
      </c>
      <c r="AJ70" s="1" t="str">
        <f t="shared" si="20"/>
        <v/>
      </c>
      <c r="AK70" s="1">
        <f t="shared" si="43"/>
        <v>0</v>
      </c>
      <c r="AL70" s="1">
        <f t="shared" si="43"/>
        <v>0</v>
      </c>
      <c r="AM70" s="1" t="str">
        <f t="shared" si="5"/>
        <v/>
      </c>
      <c r="AN70" s="1">
        <f t="shared" si="21"/>
        <v>0</v>
      </c>
      <c r="AO70" s="1" t="str">
        <f t="shared" si="52"/>
        <v/>
      </c>
      <c r="AP70" s="1" t="str">
        <f t="shared" si="22"/>
        <v>N</v>
      </c>
      <c r="AQ70" s="1" t="str">
        <f t="shared" si="23"/>
        <v>N</v>
      </c>
      <c r="AR70" s="1" t="str">
        <f t="shared" si="24"/>
        <v>N</v>
      </c>
      <c r="AS70" s="1" t="str">
        <f t="shared" si="25"/>
        <v/>
      </c>
      <c r="AT70" s="15" t="str">
        <f t="shared" si="26"/>
        <v/>
      </c>
      <c r="AU70" s="1" t="str">
        <f t="shared" si="27"/>
        <v/>
      </c>
      <c r="AV70" s="1" t="str">
        <f t="shared" si="28"/>
        <v/>
      </c>
      <c r="AW70" s="1" t="str">
        <f t="shared" si="29"/>
        <v/>
      </c>
      <c r="AX70" s="1" t="str">
        <f t="shared" si="30"/>
        <v/>
      </c>
      <c r="AY70" s="1" t="str">
        <f t="shared" si="31"/>
        <v/>
      </c>
      <c r="AZ70" s="1" t="str">
        <f>IF('Hedging Dashboard'!AH70="P",IF(AZ69="",1,AZ69+1),"")</f>
        <v/>
      </c>
      <c r="BA70" s="1" t="str">
        <f>IF('Hedging Dashboard'!AH70="B",IF(BA69="",1,BA69+1),"")</f>
        <v/>
      </c>
      <c r="BB70" s="1" t="str">
        <f t="shared" si="54"/>
        <v>00000</v>
      </c>
      <c r="BC70" s="1" t="str">
        <f t="shared" si="54"/>
        <v>00000</v>
      </c>
      <c r="BD70" s="1" t="str">
        <f t="shared" si="55"/>
        <v>000000</v>
      </c>
      <c r="BE70" s="1" t="str">
        <f t="shared" si="55"/>
        <v>000000</v>
      </c>
      <c r="BF70" s="1" t="str">
        <f t="shared" si="56"/>
        <v>B</v>
      </c>
      <c r="BG70" s="1" t="str">
        <f t="shared" si="33"/>
        <v/>
      </c>
      <c r="BH70" s="1">
        <f t="shared" si="46"/>
        <v>0</v>
      </c>
      <c r="BI70" s="1" t="str">
        <f t="shared" si="34"/>
        <v/>
      </c>
      <c r="BJ70" s="1">
        <f t="shared" si="47"/>
        <v>0</v>
      </c>
      <c r="BK70" s="1" t="str">
        <f t="shared" si="35"/>
        <v/>
      </c>
      <c r="BL70" s="1">
        <f t="shared" si="48"/>
        <v>0</v>
      </c>
      <c r="BM70" s="1" t="str">
        <f t="shared" si="49"/>
        <v>0</v>
      </c>
      <c r="BN70" s="1" t="str">
        <f t="shared" si="50"/>
        <v>0</v>
      </c>
      <c r="BO70" s="1" t="str">
        <f t="shared" si="51"/>
        <v>0</v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</row>
    <row r="71" spans="1:76" ht="15.75" thickBot="1">
      <c r="A71" s="1">
        <v>62</v>
      </c>
      <c r="B71" s="9" t="str">
        <f t="shared" si="11"/>
        <v/>
      </c>
      <c r="C71" s="93" t="str">
        <f t="shared" ref="C71:C109" si="58">IF(Y71=Y70,"",Y71)</f>
        <v/>
      </c>
      <c r="D71" s="88" t="str">
        <f t="shared" si="36"/>
        <v/>
      </c>
      <c r="E71" s="89" t="str">
        <f t="shared" si="36"/>
        <v/>
      </c>
      <c r="F71" s="8" t="str">
        <f t="shared" si="12"/>
        <v/>
      </c>
      <c r="H71" s="96" t="str">
        <f t="shared" ref="H71:H109" si="59">IF(Z71=Z70,"",Z71)</f>
        <v/>
      </c>
      <c r="I71" s="88" t="str">
        <f t="shared" si="37"/>
        <v/>
      </c>
      <c r="J71" s="89" t="str">
        <f t="shared" si="37"/>
        <v/>
      </c>
      <c r="K71" s="8" t="str">
        <f t="shared" si="38"/>
        <v/>
      </c>
      <c r="L71" s="54"/>
      <c r="M71" s="17" t="str">
        <f>IF('Hedging Dashboard'!AH71="","",'Hedging Dashboard'!AH71)</f>
        <v/>
      </c>
      <c r="O71" s="9" t="str">
        <f t="shared" ref="O71:O109" si="60">IF(AA70=AA71,"",AA71)</f>
        <v/>
      </c>
      <c r="P71" s="88" t="str">
        <f t="shared" si="39"/>
        <v/>
      </c>
      <c r="Q71" s="89" t="str">
        <f t="shared" si="39"/>
        <v/>
      </c>
      <c r="R71" s="4" t="str">
        <f t="shared" si="40"/>
        <v/>
      </c>
      <c r="S71" s="4" t="str">
        <f t="shared" si="41"/>
        <v/>
      </c>
      <c r="T71" s="112" t="str">
        <f t="shared" si="42"/>
        <v/>
      </c>
      <c r="U71" s="4" t="str">
        <f>IF(M71="","",IF(B71="NB",U70,IF(T71="",SUM($T$5:$T71)+S71,SUM($T$5:$T71))))</f>
        <v/>
      </c>
      <c r="V71" s="100" t="str">
        <f t="shared" si="57"/>
        <v/>
      </c>
      <c r="W71" s="74" t="e">
        <f t="shared" si="13"/>
        <v>#VALUE!</v>
      </c>
      <c r="X71" s="76" t="str">
        <f t="shared" si="14"/>
        <v/>
      </c>
      <c r="Y71" s="9" t="str">
        <f t="shared" si="6"/>
        <v>T</v>
      </c>
      <c r="Z71" s="4" t="str">
        <f t="shared" si="7"/>
        <v>T</v>
      </c>
      <c r="AA71" s="4" t="str">
        <f t="shared" si="8"/>
        <v>B</v>
      </c>
      <c r="AB71" s="4" t="str">
        <f t="shared" ref="AB71:AB116" si="61">F69&amp;F70</f>
        <v/>
      </c>
      <c r="AC71" s="4" t="str">
        <f t="shared" si="9"/>
        <v/>
      </c>
      <c r="AD71" s="4" t="str">
        <f t="shared" si="10"/>
        <v/>
      </c>
      <c r="AE71" s="1" t="str">
        <f t="shared" si="15"/>
        <v/>
      </c>
      <c r="AF71" s="1" t="str">
        <f t="shared" si="16"/>
        <v/>
      </c>
      <c r="AG71" s="1" t="str">
        <f t="shared" si="17"/>
        <v/>
      </c>
      <c r="AH71" s="1" t="str">
        <f t="shared" si="18"/>
        <v/>
      </c>
      <c r="AI71" s="1" t="str">
        <f t="shared" si="19"/>
        <v/>
      </c>
      <c r="AJ71" s="1" t="str">
        <f t="shared" si="20"/>
        <v/>
      </c>
      <c r="AK71" s="1">
        <f t="shared" si="43"/>
        <v>0</v>
      </c>
      <c r="AL71" s="1">
        <f t="shared" si="43"/>
        <v>0</v>
      </c>
      <c r="AM71" s="1" t="str">
        <f t="shared" ref="AM71:AM109" si="62">IF(M71="","",IF(AM70+AN71&gt;=10,10,IF(AM70+AN71&lt;=-10,-10,AM70+AN71)))</f>
        <v/>
      </c>
      <c r="AN71" s="1">
        <f t="shared" si="21"/>
        <v>0</v>
      </c>
      <c r="AO71" s="1" t="str">
        <f t="shared" si="52"/>
        <v/>
      </c>
      <c r="AP71" s="1" t="str">
        <f t="shared" si="22"/>
        <v>N</v>
      </c>
      <c r="AQ71" s="1" t="str">
        <f t="shared" si="23"/>
        <v>N</v>
      </c>
      <c r="AR71" s="1" t="str">
        <f t="shared" si="24"/>
        <v>N</v>
      </c>
      <c r="AS71" s="1" t="str">
        <f t="shared" si="25"/>
        <v/>
      </c>
      <c r="AT71" s="15" t="str">
        <f t="shared" si="26"/>
        <v/>
      </c>
      <c r="AU71" s="1" t="str">
        <f t="shared" si="27"/>
        <v/>
      </c>
      <c r="AV71" s="1" t="str">
        <f t="shared" si="28"/>
        <v/>
      </c>
      <c r="AW71" s="1" t="str">
        <f t="shared" si="29"/>
        <v/>
      </c>
      <c r="AX71" s="1" t="str">
        <f t="shared" si="30"/>
        <v/>
      </c>
      <c r="AY71" s="1" t="str">
        <f t="shared" si="31"/>
        <v/>
      </c>
      <c r="AZ71" s="1" t="str">
        <f>IF('Hedging Dashboard'!AH71="P",IF(AZ70="",1,AZ70+1),"")</f>
        <v/>
      </c>
      <c r="BA71" s="1" t="str">
        <f>IF('Hedging Dashboard'!AH71="B",IF(BA70="",1,BA70+1),"")</f>
        <v/>
      </c>
      <c r="BB71" s="1" t="str">
        <f t="shared" si="54"/>
        <v>00000</v>
      </c>
      <c r="BC71" s="1" t="str">
        <f t="shared" si="54"/>
        <v>00000</v>
      </c>
      <c r="BD71" s="1" t="str">
        <f t="shared" si="55"/>
        <v>000000</v>
      </c>
      <c r="BE71" s="1" t="str">
        <f t="shared" si="55"/>
        <v>000000</v>
      </c>
      <c r="BF71" s="1" t="str">
        <f t="shared" si="56"/>
        <v>B</v>
      </c>
      <c r="BG71" s="1" t="str">
        <f t="shared" si="33"/>
        <v/>
      </c>
      <c r="BH71" s="1">
        <f t="shared" si="46"/>
        <v>0</v>
      </c>
      <c r="BI71" s="1" t="str">
        <f t="shared" si="34"/>
        <v/>
      </c>
      <c r="BJ71" s="1">
        <f t="shared" si="47"/>
        <v>0</v>
      </c>
      <c r="BK71" s="1" t="str">
        <f t="shared" si="35"/>
        <v/>
      </c>
      <c r="BL71" s="1">
        <f t="shared" si="48"/>
        <v>0</v>
      </c>
      <c r="BM71" s="1" t="str">
        <f t="shared" si="49"/>
        <v>0</v>
      </c>
      <c r="BN71" s="1" t="str">
        <f t="shared" si="50"/>
        <v>0</v>
      </c>
      <c r="BO71" s="1" t="str">
        <f t="shared" si="51"/>
        <v>0</v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</row>
    <row r="72" spans="1:76" ht="15.75" thickBot="1">
      <c r="A72" s="1">
        <v>63</v>
      </c>
      <c r="B72" s="9" t="str">
        <f t="shared" si="11"/>
        <v/>
      </c>
      <c r="C72" s="93" t="str">
        <f t="shared" si="58"/>
        <v/>
      </c>
      <c r="D72" s="88" t="str">
        <f t="shared" si="36"/>
        <v/>
      </c>
      <c r="E72" s="89" t="str">
        <f t="shared" si="36"/>
        <v/>
      </c>
      <c r="F72" s="8" t="str">
        <f t="shared" si="12"/>
        <v/>
      </c>
      <c r="H72" s="96" t="str">
        <f t="shared" si="59"/>
        <v/>
      </c>
      <c r="I72" s="88" t="str">
        <f t="shared" si="37"/>
        <v/>
      </c>
      <c r="J72" s="89" t="str">
        <f t="shared" si="37"/>
        <v/>
      </c>
      <c r="K72" s="8" t="str">
        <f t="shared" si="38"/>
        <v/>
      </c>
      <c r="L72" s="54"/>
      <c r="M72" s="17" t="str">
        <f>IF('Hedging Dashboard'!AH72="","",'Hedging Dashboard'!AH72)</f>
        <v/>
      </c>
      <c r="O72" s="9" t="str">
        <f t="shared" si="60"/>
        <v/>
      </c>
      <c r="P72" s="88" t="str">
        <f t="shared" si="39"/>
        <v/>
      </c>
      <c r="Q72" s="89" t="str">
        <f t="shared" si="39"/>
        <v/>
      </c>
      <c r="R72" s="4" t="str">
        <f t="shared" si="40"/>
        <v/>
      </c>
      <c r="S72" s="4" t="str">
        <f t="shared" si="41"/>
        <v/>
      </c>
      <c r="T72" s="112" t="str">
        <f t="shared" si="42"/>
        <v/>
      </c>
      <c r="U72" s="4" t="str">
        <f>IF(M72="","",IF(B72="NB",U71,IF(T72="",SUM($T$5:$T72)+S72,SUM($T$5:$T72))))</f>
        <v/>
      </c>
      <c r="V72" s="100" t="str">
        <f t="shared" si="57"/>
        <v/>
      </c>
      <c r="W72" s="74" t="e">
        <f t="shared" si="13"/>
        <v>#VALUE!</v>
      </c>
      <c r="X72" s="76" t="str">
        <f t="shared" si="14"/>
        <v/>
      </c>
      <c r="Y72" s="9" t="str">
        <f t="shared" ref="Y72:Y109" si="63">IF(AND(AB72="LL",Y70=Y71),IF(Y71="B","T","B"),Y71)</f>
        <v>T</v>
      </c>
      <c r="Z72" s="4" t="str">
        <f t="shared" ref="Z72:Z109" si="64">IF(AND(AC72="LL",Z70=Z71),IF(Z71="T","C","T"),Z71)</f>
        <v>T</v>
      </c>
      <c r="AA72" s="4" t="str">
        <f t="shared" ref="AA72:AA109" si="65">IF(AND(AD72="LL",AA70=AA71),IF(AA71="C","B","C"),AA71)</f>
        <v>B</v>
      </c>
      <c r="AB72" s="4" t="str">
        <f t="shared" si="61"/>
        <v/>
      </c>
      <c r="AC72" s="4" t="str">
        <f t="shared" ref="AC72:AC116" si="66">K70&amp;K71</f>
        <v/>
      </c>
      <c r="AD72" s="4" t="str">
        <f t="shared" ref="AD72:AD116" si="67">R70&amp;R71</f>
        <v/>
      </c>
      <c r="AE72" s="1" t="str">
        <f t="shared" si="15"/>
        <v/>
      </c>
      <c r="AF72" s="1" t="str">
        <f t="shared" si="16"/>
        <v/>
      </c>
      <c r="AG72" s="1" t="str">
        <f t="shared" si="17"/>
        <v/>
      </c>
      <c r="AH72" s="1" t="str">
        <f t="shared" si="18"/>
        <v/>
      </c>
      <c r="AI72" s="1" t="str">
        <f t="shared" si="19"/>
        <v/>
      </c>
      <c r="AJ72" s="1" t="str">
        <f t="shared" si="20"/>
        <v/>
      </c>
      <c r="AK72" s="1">
        <f t="shared" si="43"/>
        <v>0</v>
      </c>
      <c r="AL72" s="1">
        <f t="shared" si="43"/>
        <v>0</v>
      </c>
      <c r="AM72" s="1" t="str">
        <f t="shared" si="62"/>
        <v/>
      </c>
      <c r="AN72" s="1">
        <f t="shared" si="21"/>
        <v>0</v>
      </c>
      <c r="AO72" s="1" t="str">
        <f t="shared" si="52"/>
        <v/>
      </c>
      <c r="AP72" s="1" t="str">
        <f t="shared" si="22"/>
        <v>N</v>
      </c>
      <c r="AQ72" s="1" t="str">
        <f t="shared" si="23"/>
        <v>N</v>
      </c>
      <c r="AR72" s="1" t="str">
        <f t="shared" si="24"/>
        <v>N</v>
      </c>
      <c r="AS72" s="1" t="str">
        <f t="shared" si="25"/>
        <v/>
      </c>
      <c r="AT72" s="15" t="str">
        <f t="shared" si="26"/>
        <v/>
      </c>
      <c r="AU72" s="1" t="str">
        <f t="shared" si="27"/>
        <v/>
      </c>
      <c r="AV72" s="1" t="str">
        <f t="shared" si="28"/>
        <v/>
      </c>
      <c r="AW72" s="1" t="str">
        <f t="shared" si="29"/>
        <v/>
      </c>
      <c r="AX72" s="1" t="str">
        <f t="shared" si="30"/>
        <v/>
      </c>
      <c r="AY72" s="1" t="str">
        <f t="shared" si="31"/>
        <v/>
      </c>
      <c r="AZ72" s="1" t="str">
        <f>IF('Hedging Dashboard'!AH72="P",IF(AZ71="",1,AZ71+1),"")</f>
        <v/>
      </c>
      <c r="BA72" s="1" t="str">
        <f>IF('Hedging Dashboard'!AH72="B",IF(BA71="",1,BA71+1),"")</f>
        <v/>
      </c>
      <c r="BB72" s="1" t="str">
        <f t="shared" si="54"/>
        <v>00000</v>
      </c>
      <c r="BC72" s="1" t="str">
        <f t="shared" si="54"/>
        <v>00000</v>
      </c>
      <c r="BD72" s="1" t="str">
        <f t="shared" si="55"/>
        <v>000000</v>
      </c>
      <c r="BE72" s="1" t="str">
        <f t="shared" si="55"/>
        <v>000000</v>
      </c>
      <c r="BF72" s="1" t="str">
        <f t="shared" si="56"/>
        <v>B</v>
      </c>
      <c r="BG72" s="1" t="str">
        <f t="shared" si="33"/>
        <v/>
      </c>
      <c r="BH72" s="1">
        <f t="shared" si="46"/>
        <v>0</v>
      </c>
      <c r="BI72" s="1" t="str">
        <f t="shared" si="34"/>
        <v/>
      </c>
      <c r="BJ72" s="1">
        <f t="shared" si="47"/>
        <v>0</v>
      </c>
      <c r="BK72" s="1" t="str">
        <f t="shared" si="35"/>
        <v/>
      </c>
      <c r="BL72" s="1">
        <f t="shared" si="48"/>
        <v>0</v>
      </c>
      <c r="BM72" s="1" t="str">
        <f t="shared" si="49"/>
        <v>0</v>
      </c>
      <c r="BN72" s="1" t="str">
        <f t="shared" si="50"/>
        <v>0</v>
      </c>
      <c r="BO72" s="1" t="str">
        <f t="shared" si="51"/>
        <v>0</v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6</v>
      </c>
    </row>
    <row r="73" spans="1:76" ht="15.75" thickBot="1">
      <c r="A73" s="1">
        <v>64</v>
      </c>
      <c r="B73" s="9" t="str">
        <f t="shared" si="11"/>
        <v/>
      </c>
      <c r="C73" s="93" t="str">
        <f t="shared" si="58"/>
        <v/>
      </c>
      <c r="D73" s="88" t="str">
        <f t="shared" si="36"/>
        <v/>
      </c>
      <c r="E73" s="89" t="str">
        <f t="shared" si="36"/>
        <v/>
      </c>
      <c r="F73" s="8" t="str">
        <f t="shared" si="12"/>
        <v/>
      </c>
      <c r="H73" s="96" t="str">
        <f t="shared" si="59"/>
        <v/>
      </c>
      <c r="I73" s="88" t="str">
        <f t="shared" si="37"/>
        <v/>
      </c>
      <c r="J73" s="89" t="str">
        <f t="shared" si="37"/>
        <v/>
      </c>
      <c r="K73" s="8" t="str">
        <f t="shared" si="38"/>
        <v/>
      </c>
      <c r="L73" s="54"/>
      <c r="M73" s="17" t="str">
        <f>IF('Hedging Dashboard'!AH73="","",'Hedging Dashboard'!AH73)</f>
        <v/>
      </c>
      <c r="O73" s="9" t="str">
        <f t="shared" si="60"/>
        <v/>
      </c>
      <c r="P73" s="88" t="str">
        <f t="shared" si="39"/>
        <v/>
      </c>
      <c r="Q73" s="89" t="str">
        <f t="shared" si="39"/>
        <v/>
      </c>
      <c r="R73" s="4" t="str">
        <f t="shared" si="40"/>
        <v/>
      </c>
      <c r="S73" s="4" t="str">
        <f t="shared" si="41"/>
        <v/>
      </c>
      <c r="T73" s="112" t="str">
        <f t="shared" si="42"/>
        <v/>
      </c>
      <c r="U73" s="4" t="str">
        <f>IF(M73="","",IF(B73="NB",U72,IF(T73="",SUM($T$5:$T73)+S73,SUM($T$5:$T73))))</f>
        <v/>
      </c>
      <c r="V73" s="100" t="str">
        <f t="shared" si="57"/>
        <v/>
      </c>
      <c r="W73" s="74" t="e">
        <f t="shared" si="13"/>
        <v>#VALUE!</v>
      </c>
      <c r="X73" s="76" t="str">
        <f t="shared" si="14"/>
        <v/>
      </c>
      <c r="Y73" s="9" t="str">
        <f t="shared" si="63"/>
        <v>T</v>
      </c>
      <c r="Z73" s="4" t="str">
        <f t="shared" si="64"/>
        <v>T</v>
      </c>
      <c r="AA73" s="4" t="str">
        <f t="shared" si="65"/>
        <v>B</v>
      </c>
      <c r="AB73" s="4" t="str">
        <f t="shared" si="61"/>
        <v/>
      </c>
      <c r="AC73" s="4" t="str">
        <f t="shared" si="66"/>
        <v/>
      </c>
      <c r="AD73" s="4" t="str">
        <f t="shared" si="67"/>
        <v/>
      </c>
      <c r="AE73" s="1" t="str">
        <f t="shared" si="15"/>
        <v/>
      </c>
      <c r="AF73" s="1" t="str">
        <f t="shared" si="16"/>
        <v/>
      </c>
      <c r="AG73" s="1" t="str">
        <f t="shared" si="17"/>
        <v/>
      </c>
      <c r="AH73" s="1" t="str">
        <f t="shared" si="18"/>
        <v/>
      </c>
      <c r="AI73" s="1" t="str">
        <f t="shared" si="19"/>
        <v/>
      </c>
      <c r="AJ73" s="1" t="str">
        <f t="shared" si="20"/>
        <v/>
      </c>
      <c r="AK73" s="1">
        <f t="shared" si="43"/>
        <v>0</v>
      </c>
      <c r="AL73" s="1">
        <f t="shared" si="43"/>
        <v>0</v>
      </c>
      <c r="AM73" s="1" t="str">
        <f t="shared" si="62"/>
        <v/>
      </c>
      <c r="AN73" s="1">
        <f t="shared" si="21"/>
        <v>0</v>
      </c>
      <c r="AO73" s="1" t="str">
        <f t="shared" si="52"/>
        <v/>
      </c>
      <c r="AP73" s="1" t="str">
        <f t="shared" si="22"/>
        <v>N</v>
      </c>
      <c r="AQ73" s="1" t="str">
        <f t="shared" si="23"/>
        <v>N</v>
      </c>
      <c r="AR73" s="1" t="str">
        <f t="shared" si="24"/>
        <v>N</v>
      </c>
      <c r="AS73" s="1" t="str">
        <f t="shared" si="25"/>
        <v/>
      </c>
      <c r="AT73" s="15" t="str">
        <f t="shared" si="26"/>
        <v/>
      </c>
      <c r="AU73" s="1" t="str">
        <f t="shared" si="27"/>
        <v/>
      </c>
      <c r="AV73" s="1" t="str">
        <f t="shared" si="28"/>
        <v/>
      </c>
      <c r="AW73" s="1" t="str">
        <f t="shared" si="29"/>
        <v/>
      </c>
      <c r="AX73" s="1" t="str">
        <f t="shared" si="30"/>
        <v/>
      </c>
      <c r="AY73" s="1" t="str">
        <f t="shared" si="31"/>
        <v/>
      </c>
      <c r="AZ73" s="1" t="str">
        <f>IF('Hedging Dashboard'!AH73="P",IF(AZ72="",1,AZ72+1),"")</f>
        <v/>
      </c>
      <c r="BA73" s="1" t="str">
        <f>IF('Hedging Dashboard'!AH73="B",IF(BA72="",1,BA72+1),"")</f>
        <v/>
      </c>
      <c r="BB73" s="1" t="str">
        <f t="shared" si="54"/>
        <v>00000</v>
      </c>
      <c r="BC73" s="1" t="str">
        <f t="shared" si="54"/>
        <v>00000</v>
      </c>
      <c r="BD73" s="1" t="str">
        <f t="shared" si="55"/>
        <v>000000</v>
      </c>
      <c r="BE73" s="1" t="str">
        <f t="shared" si="55"/>
        <v>000000</v>
      </c>
      <c r="BF73" s="1" t="str">
        <f t="shared" si="56"/>
        <v>B</v>
      </c>
      <c r="BG73" s="1" t="str">
        <f t="shared" si="33"/>
        <v/>
      </c>
      <c r="BH73" s="1">
        <f t="shared" si="46"/>
        <v>0</v>
      </c>
      <c r="BI73" s="1" t="str">
        <f t="shared" si="34"/>
        <v/>
      </c>
      <c r="BJ73" s="1">
        <f t="shared" si="47"/>
        <v>0</v>
      </c>
      <c r="BK73" s="1" t="str">
        <f t="shared" si="35"/>
        <v/>
      </c>
      <c r="BL73" s="1">
        <f t="shared" si="48"/>
        <v>0</v>
      </c>
      <c r="BM73" s="1" t="str">
        <f t="shared" si="49"/>
        <v>0</v>
      </c>
      <c r="BN73" s="1" t="str">
        <f t="shared" si="50"/>
        <v>0</v>
      </c>
      <c r="BO73" s="1" t="str">
        <f t="shared" si="51"/>
        <v>0</v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-6</v>
      </c>
    </row>
    <row r="74" spans="1:76" ht="15.75" thickBot="1">
      <c r="A74" s="1">
        <v>65</v>
      </c>
      <c r="B74" s="77" t="str">
        <f t="shared" ref="B74:B109" si="68">IF(M73="","",IF(AK74=AL74,"NB",IF(AK74&gt;AL74,"P"&amp;(AK74-AL74),"B"&amp;(AL74-AK74))))</f>
        <v/>
      </c>
      <c r="C74" s="94" t="str">
        <f t="shared" si="58"/>
        <v/>
      </c>
      <c r="D74" s="90" t="str">
        <f t="shared" si="36"/>
        <v/>
      </c>
      <c r="E74" s="91" t="str">
        <f t="shared" si="36"/>
        <v/>
      </c>
      <c r="F74" s="10" t="str">
        <f t="shared" ref="F74:F105" si="69">IF(M74="","",IF(M74="P",IF(D74="","L","W"),IF(E74="","L","W")))</f>
        <v/>
      </c>
      <c r="H74" s="97" t="str">
        <f t="shared" si="59"/>
        <v/>
      </c>
      <c r="I74" s="90" t="str">
        <f t="shared" si="37"/>
        <v/>
      </c>
      <c r="J74" s="91" t="str">
        <f t="shared" si="37"/>
        <v/>
      </c>
      <c r="K74" s="10" t="str">
        <f t="shared" si="38"/>
        <v/>
      </c>
      <c r="L74" s="54"/>
      <c r="M74" s="18" t="str">
        <f>IF('Hedging Dashboard'!AH74="","",'Hedging Dashboard'!AH74)</f>
        <v/>
      </c>
      <c r="O74" s="77" t="str">
        <f t="shared" si="60"/>
        <v/>
      </c>
      <c r="P74" s="90" t="str">
        <f t="shared" si="39"/>
        <v/>
      </c>
      <c r="Q74" s="91" t="str">
        <f t="shared" si="39"/>
        <v/>
      </c>
      <c r="R74" s="5" t="str">
        <f t="shared" si="40"/>
        <v/>
      </c>
      <c r="S74" s="5" t="str">
        <f t="shared" si="41"/>
        <v/>
      </c>
      <c r="T74" s="113" t="str">
        <f t="shared" si="42"/>
        <v/>
      </c>
      <c r="U74" s="5" t="str">
        <f>IF(M74="","",IF(B74="NB",U73,IF(T74="",SUM($T$5:$T74)+S74,SUM($T$5:$T74))))</f>
        <v/>
      </c>
      <c r="V74" s="101" t="str">
        <f t="shared" si="57"/>
        <v/>
      </c>
      <c r="W74" s="74" t="e">
        <f t="shared" ref="W74:W109" si="70">IF(M74="","",IF(K74="W",0+BN74,0-BN74)+IF(F74="W",0+BM74,0-BM74))+IF(R74="W",0+BO74,0-BO74)</f>
        <v>#VALUE!</v>
      </c>
      <c r="X74" s="76" t="str">
        <f t="shared" ref="X74:X105" si="71">IF(M74="","",IF(W74&gt;0,"W",IF(W74&lt;0,"L","")))</f>
        <v/>
      </c>
      <c r="Y74" s="9" t="str">
        <f t="shared" si="63"/>
        <v>T</v>
      </c>
      <c r="Z74" s="4" t="str">
        <f t="shared" si="64"/>
        <v>T</v>
      </c>
      <c r="AA74" s="4" t="str">
        <f t="shared" si="65"/>
        <v>B</v>
      </c>
      <c r="AB74" s="4" t="str">
        <f t="shared" si="61"/>
        <v/>
      </c>
      <c r="AC74" s="4" t="str">
        <f t="shared" si="66"/>
        <v/>
      </c>
      <c r="AD74" s="4" t="str">
        <f t="shared" si="67"/>
        <v/>
      </c>
      <c r="AE74" s="1" t="str">
        <f t="shared" ref="AE74:AE137" si="72">IF(M73="","",IF(Y74="B",IF(M73="P",BH74,""),IF(M72="B",BH74,"")))</f>
        <v/>
      </c>
      <c r="AF74" s="1" t="str">
        <f t="shared" ref="AF74:AF137" si="73">IF(M73="","",IF(Y74="B",IF(M73="B",BH74,""),IF(M72="P",BH74,"")))</f>
        <v/>
      </c>
      <c r="AG74" s="1" t="str">
        <f t="shared" ref="AG74:AG137" si="74">IF(M73="","",IF(Z74="C",IF(M73="B",BJ74,""),IF(M72="B",BJ74,"")))</f>
        <v/>
      </c>
      <c r="AH74" s="1" t="str">
        <f t="shared" ref="AH74:AH137" si="75">IF(M73="","",IF(Z74="C",IF(M73="P",BJ74,""),IF(M72="P",BJ74,"")))</f>
        <v/>
      </c>
      <c r="AI74" s="1" t="str">
        <f t="shared" ref="AI74:AI137" si="76">IF(M73="","",IF(AND(AE74="L5",AH74="L5",AY74=""),"L0",AX74))</f>
        <v/>
      </c>
      <c r="AJ74" s="1" t="str">
        <f t="shared" ref="AJ74:AJ137" si="77">IF(M73="","",IF(AND(AF74="L5",AH74="L5",AX74=""),"L0",AY74))</f>
        <v/>
      </c>
      <c r="AK74" s="1">
        <f t="shared" si="43"/>
        <v>0</v>
      </c>
      <c r="AL74" s="1">
        <f t="shared" si="43"/>
        <v>0</v>
      </c>
      <c r="AM74" s="1" t="str">
        <f t="shared" si="62"/>
        <v/>
      </c>
      <c r="AN74" s="1">
        <f t="shared" ref="AN74:AN105" si="78">IF(X74="",0,IFERROR(VLOOKUP(X69&amp;X70&amp;X71&amp;X72&amp;X73&amp;X74,BW:BX,2,FALSE),0))</f>
        <v>0</v>
      </c>
      <c r="AO74" s="1" t="str">
        <f t="shared" si="52"/>
        <v/>
      </c>
      <c r="AP74" s="1" t="str">
        <f t="shared" ref="AP74:AP137" si="79">IF(OR(F70&amp;F71&amp;F72="WLW",F71&amp;F72="WW"),"Y","N")</f>
        <v>N</v>
      </c>
      <c r="AQ74" s="1" t="str">
        <f t="shared" ref="AQ74:AQ137" si="80">IF(OR(K70&amp;K71&amp;K72="WLW",K71&amp;K72="WW"),"Y","N")</f>
        <v>N</v>
      </c>
      <c r="AR74" s="1" t="str">
        <f t="shared" ref="AR74:AR137" si="81">IF(OR(R70&amp;R71&amp;R72="WLW",R71&amp;R72="WW"),"Y","N")</f>
        <v>N</v>
      </c>
      <c r="AS74" s="1" t="str">
        <f t="shared" ref="AS74:AS109" si="82">IF(M73="","",IF(AO74="S",1,AS73+1))</f>
        <v/>
      </c>
      <c r="AT74" s="15" t="str">
        <f t="shared" ref="AT74:AT137" si="83">IF(AT73="Y","N",IF(M73="","",(IF(AND(F73&amp;F74="WW",OR(AO73&amp;AO74="SC",AO73&amp;AO74="CC")),"Y",IF(AND(F72&amp;F73&amp;F74="WLW",BH74&lt;&gt;"B",OR(AO72&amp;AO73&amp;AO74="SCC",AO72&amp;AO73&amp;AO74="CCC")),"Y","N")))))</f>
        <v/>
      </c>
      <c r="AU74" s="1" t="str">
        <f t="shared" ref="AU74:AU137" si="84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37" si="85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86">IF(M73="","",IF(AND(S74&lt;0,AS74&gt;2,S74&gt;=(2-AS74)),"R","N"))</f>
        <v/>
      </c>
      <c r="AX74" s="1" t="str">
        <f t="shared" ref="AX74:AX109" si="87">IF(M73="","",IF(AA74="B",IF(M73="P",BL74,""),IF(M73="B",BL74,"")))</f>
        <v/>
      </c>
      <c r="AY74" s="1" t="str">
        <f t="shared" ref="AY74:AY109" si="88">IF(M73="","",IF(AA74="B",IF(M73="B",BL74,""),IF(M73="P",BL74,"")))</f>
        <v/>
      </c>
      <c r="AZ74" s="1" t="str">
        <f>IF('Hedging Dashboard'!AH74="P",IF(AZ73="",1,AZ73+1),"")</f>
        <v/>
      </c>
      <c r="BA74" s="1" t="str">
        <f>IF('Hedging Dashboard'!AH74="B",IF(BA73="",1,BA73+1),"")</f>
        <v/>
      </c>
      <c r="BB74" s="1" t="str">
        <f t="shared" si="54"/>
        <v>00000</v>
      </c>
      <c r="BC74" s="1" t="str">
        <f t="shared" si="54"/>
        <v>00000</v>
      </c>
      <c r="BD74" s="1" t="str">
        <f t="shared" si="55"/>
        <v>000000</v>
      </c>
      <c r="BE74" s="1" t="str">
        <f t="shared" si="55"/>
        <v>000000</v>
      </c>
      <c r="BF74" s="1" t="str">
        <f t="shared" si="56"/>
        <v>B</v>
      </c>
      <c r="BG74" s="1" t="str">
        <f t="shared" ref="BG74:BG109" si="89">IF(AE73="",AF73,AE73)&amp;F73</f>
        <v/>
      </c>
      <c r="BH74" s="1">
        <f t="shared" si="46"/>
        <v>0</v>
      </c>
      <c r="BI74" s="1" t="str">
        <f t="shared" ref="BI74:BI109" si="90">IF(AG73="",AH73,AG73)&amp;K73</f>
        <v/>
      </c>
      <c r="BJ74" s="1">
        <f t="shared" si="47"/>
        <v>0</v>
      </c>
      <c r="BK74" s="1" t="str">
        <f t="shared" ref="BK74:BK109" si="91">IF(AI73="",AJ73,AI73)&amp;R73</f>
        <v/>
      </c>
      <c r="BL74" s="1">
        <f t="shared" si="48"/>
        <v>0</v>
      </c>
      <c r="BM74" s="1" t="str">
        <f t="shared" si="49"/>
        <v>0</v>
      </c>
      <c r="BN74" s="1" t="str">
        <f t="shared" si="50"/>
        <v>0</v>
      </c>
      <c r="BO74" s="1" t="str">
        <f t="shared" si="51"/>
        <v>0</v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</row>
    <row r="75" spans="1:76" ht="15.75" thickBot="1">
      <c r="A75" s="1">
        <v>66</v>
      </c>
      <c r="B75" s="12" t="str">
        <f t="shared" si="68"/>
        <v/>
      </c>
      <c r="C75" s="92" t="str">
        <f t="shared" si="58"/>
        <v/>
      </c>
      <c r="D75" s="13" t="str">
        <f t="shared" ref="D75:E109" si="92">AE75</f>
        <v/>
      </c>
      <c r="E75" s="45" t="str">
        <f t="shared" si="92"/>
        <v/>
      </c>
      <c r="F75" s="14" t="str">
        <f t="shared" si="69"/>
        <v/>
      </c>
      <c r="H75" s="95" t="str">
        <f t="shared" si="59"/>
        <v/>
      </c>
      <c r="I75" s="13" t="str">
        <f t="shared" ref="I75:J109" si="93">AG75</f>
        <v/>
      </c>
      <c r="J75" s="45" t="str">
        <f t="shared" si="93"/>
        <v/>
      </c>
      <c r="K75" s="14" t="str">
        <f t="shared" ref="K75:K109" si="94">IF(M75="","",IF(M75="P",IF(I75="","L","W"),IF(J75="","L","W")))</f>
        <v/>
      </c>
      <c r="L75" s="54"/>
      <c r="M75" s="16" t="str">
        <f>IF('Hedging Dashboard'!AH75="","",'Hedging Dashboard'!AH75)</f>
        <v/>
      </c>
      <c r="O75" s="12" t="str">
        <f t="shared" si="60"/>
        <v/>
      </c>
      <c r="P75" s="13" t="str">
        <f t="shared" ref="P75:Q109" si="95">AI75</f>
        <v/>
      </c>
      <c r="Q75" s="45" t="str">
        <f t="shared" si="95"/>
        <v/>
      </c>
      <c r="R75" s="87" t="str">
        <f t="shared" ref="R75:R109" si="96">IF(M75="","",IF(M75="P",IF(P75="","L","W"),IF(Q75="","L","W")))</f>
        <v/>
      </c>
      <c r="S75" s="87" t="str">
        <f t="shared" ref="S75:S109" si="97">IF(M75="","",IF(X75="",IF(AO75="S",0,S74),IF(X75="W",IF(AO75="S",0,S74)+INT(REPLACE(B75,1,1,"")),IF(AO75="S",0,S74)-INT(REPLACE(B75,1,1,"")))))</f>
        <v/>
      </c>
      <c r="T75" s="98" t="str">
        <f t="shared" ref="T75:T109" si="98">IF(M74="","",IF(AO75="S","",IF(S75&gt;=0,S75,IF(AW75="R",S75,""))))</f>
        <v/>
      </c>
      <c r="U75" s="87" t="str">
        <f>IF(M75="","",IF(B75="NB",U74,IF(T75="",SUM($T$5:$T75)+S75,SUM($T$5:$T75))))</f>
        <v/>
      </c>
      <c r="V75" s="99" t="str">
        <f t="shared" si="57"/>
        <v/>
      </c>
      <c r="W75" s="74" t="e">
        <f t="shared" si="70"/>
        <v>#VALUE!</v>
      </c>
      <c r="X75" s="76" t="str">
        <f t="shared" si="71"/>
        <v/>
      </c>
      <c r="Y75" s="9" t="str">
        <f t="shared" si="63"/>
        <v>T</v>
      </c>
      <c r="Z75" s="4" t="str">
        <f t="shared" si="64"/>
        <v>T</v>
      </c>
      <c r="AA75" s="4" t="str">
        <f t="shared" si="65"/>
        <v>B</v>
      </c>
      <c r="AB75" s="4" t="str">
        <f t="shared" si="61"/>
        <v/>
      </c>
      <c r="AC75" s="4" t="str">
        <f t="shared" si="66"/>
        <v/>
      </c>
      <c r="AD75" s="4" t="str">
        <f t="shared" si="67"/>
        <v/>
      </c>
      <c r="AE75" s="1" t="str">
        <f t="shared" si="72"/>
        <v/>
      </c>
      <c r="AF75" s="1" t="str">
        <f t="shared" si="73"/>
        <v/>
      </c>
      <c r="AG75" s="1" t="str">
        <f t="shared" si="74"/>
        <v/>
      </c>
      <c r="AH75" s="1" t="str">
        <f t="shared" si="75"/>
        <v/>
      </c>
      <c r="AI75" s="1" t="str">
        <f t="shared" si="76"/>
        <v/>
      </c>
      <c r="AJ75" s="1" t="str">
        <f t="shared" si="77"/>
        <v/>
      </c>
      <c r="AK75" s="1">
        <f t="shared" ref="AK75:AL138" si="99">IF(D75="",0,IF(OR(D75="B",D75="XB"),1,INT(RIGHT(D75))))+IF(I75="",0,IF(OR(I75="B",I75="XB"),1,INT(RIGHT(I75))))+IF(P75="",0,IF(OR(P75="B",P75="XB"),1,INT(RIGHT(P75))))</f>
        <v>0</v>
      </c>
      <c r="AL75" s="1">
        <f t="shared" si="99"/>
        <v>0</v>
      </c>
      <c r="AM75" s="1" t="str">
        <f t="shared" si="62"/>
        <v/>
      </c>
      <c r="AN75" s="1">
        <f t="shared" si="78"/>
        <v>0</v>
      </c>
      <c r="AO75" s="1" t="str">
        <f t="shared" si="52"/>
        <v/>
      </c>
      <c r="AP75" s="1" t="str">
        <f t="shared" si="79"/>
        <v>N</v>
      </c>
      <c r="AQ75" s="1" t="str">
        <f t="shared" si="80"/>
        <v>N</v>
      </c>
      <c r="AR75" s="1" t="str">
        <f t="shared" si="81"/>
        <v>N</v>
      </c>
      <c r="AS75" s="1" t="str">
        <f t="shared" si="82"/>
        <v/>
      </c>
      <c r="AT75" s="15" t="str">
        <f t="shared" si="83"/>
        <v/>
      </c>
      <c r="AU75" s="1" t="str">
        <f t="shared" si="84"/>
        <v/>
      </c>
      <c r="AV75" s="1" t="str">
        <f t="shared" si="85"/>
        <v/>
      </c>
      <c r="AW75" s="1" t="str">
        <f t="shared" si="86"/>
        <v/>
      </c>
      <c r="AX75" s="1" t="str">
        <f t="shared" si="87"/>
        <v/>
      </c>
      <c r="AY75" s="1" t="str">
        <f t="shared" si="88"/>
        <v/>
      </c>
      <c r="AZ75" s="1" t="str">
        <f>IF('Hedging Dashboard'!AH75="P",IF(AZ74="",1,AZ74+1),"")</f>
        <v/>
      </c>
      <c r="BA75" s="1" t="str">
        <f>IF('Hedging Dashboard'!AH75="B",IF(BA74="",1,BA74+1),"")</f>
        <v/>
      </c>
      <c r="BB75" s="1" t="str">
        <f t="shared" si="54"/>
        <v>00000</v>
      </c>
      <c r="BC75" s="1" t="str">
        <f t="shared" si="54"/>
        <v>00000</v>
      </c>
      <c r="BD75" s="1" t="str">
        <f t="shared" si="55"/>
        <v>000000</v>
      </c>
      <c r="BE75" s="1" t="str">
        <f t="shared" si="55"/>
        <v>000000</v>
      </c>
      <c r="BF75" s="1" t="str">
        <f t="shared" si="56"/>
        <v>B</v>
      </c>
      <c r="BG75" s="1" t="str">
        <f t="shared" si="89"/>
        <v/>
      </c>
      <c r="BH75" s="1">
        <f t="shared" ref="BH75:BH109" si="100">IF(OR(AO75="S",AND(AT74="Y",AP75="N",BH74&lt;&gt;"B")),"B",IFERROR(VLOOKUP(BG75,BT:BU,2,FALSE),""))</f>
        <v>0</v>
      </c>
      <c r="BI75" s="1" t="str">
        <f t="shared" si="90"/>
        <v/>
      </c>
      <c r="BJ75" s="1">
        <f t="shared" ref="BJ75:BJ109" si="101">IF(OR(AO75="S",AND(AU74="Y",AQ75="N",BJ74&lt;&gt;"B")),"B",IFERROR(VLOOKUP(BI75,BT:BU,2,FALSE),""))</f>
        <v>0</v>
      </c>
      <c r="BK75" s="1" t="str">
        <f t="shared" si="91"/>
        <v/>
      </c>
      <c r="BL75" s="1">
        <f t="shared" ref="BL75:BL109" si="102">IF(OR(AO75="S",AND(AV74="Y",AR75="N",BL74&lt;&gt;"B")),"B",IFERROR(VLOOKUP(BK75,BT:BU,2,FALSE),""))</f>
        <v>0</v>
      </c>
      <c r="BM75" s="1" t="str">
        <f t="shared" ref="BM75:BM109" si="103">IF(BH75="","",IF(OR(BH75="B",BH75="XB"),1,RIGHT(BH75)))</f>
        <v>0</v>
      </c>
      <c r="BN75" s="1" t="str">
        <f t="shared" ref="BN75:BN109" si="104">IF(BJ75="","",IF(OR(BJ75="B",BJ75="XB"),1,RIGHT(BJ75)))</f>
        <v>0</v>
      </c>
      <c r="BO75" s="1" t="str">
        <f t="shared" ref="BO75:BO109" si="105">IF(BL75="","",IF(OR(BL75="B",BL75="XB"),1,RIGHT(BL75)))</f>
        <v>0</v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</row>
    <row r="76" spans="1:76" ht="15.75" thickBot="1">
      <c r="A76" s="1">
        <v>67</v>
      </c>
      <c r="B76" s="9" t="str">
        <f t="shared" si="68"/>
        <v/>
      </c>
      <c r="C76" s="93" t="str">
        <f t="shared" si="58"/>
        <v/>
      </c>
      <c r="D76" s="88" t="str">
        <f t="shared" si="92"/>
        <v/>
      </c>
      <c r="E76" s="89" t="str">
        <f t="shared" si="92"/>
        <v/>
      </c>
      <c r="F76" s="8" t="str">
        <f t="shared" si="69"/>
        <v/>
      </c>
      <c r="H76" s="96" t="str">
        <f t="shared" si="59"/>
        <v/>
      </c>
      <c r="I76" s="88" t="str">
        <f t="shared" si="93"/>
        <v/>
      </c>
      <c r="J76" s="89" t="str">
        <f t="shared" si="93"/>
        <v/>
      </c>
      <c r="K76" s="8" t="str">
        <f t="shared" si="94"/>
        <v/>
      </c>
      <c r="L76" s="54"/>
      <c r="M76" s="17" t="str">
        <f>IF('Hedging Dashboard'!AH76="","",'Hedging Dashboard'!AH76)</f>
        <v/>
      </c>
      <c r="O76" s="9" t="str">
        <f t="shared" si="60"/>
        <v/>
      </c>
      <c r="P76" s="88" t="str">
        <f t="shared" si="95"/>
        <v/>
      </c>
      <c r="Q76" s="89" t="str">
        <f t="shared" si="95"/>
        <v/>
      </c>
      <c r="R76" s="4" t="str">
        <f t="shared" si="96"/>
        <v/>
      </c>
      <c r="S76" s="4" t="str">
        <f t="shared" si="97"/>
        <v/>
      </c>
      <c r="T76" s="112" t="str">
        <f t="shared" si="98"/>
        <v/>
      </c>
      <c r="U76" s="4" t="str">
        <f>IF(M76="","",IF(B76="NB",U75,IF(T76="",SUM($T$5:$T76)+S76,SUM($T$5:$T76))))</f>
        <v/>
      </c>
      <c r="V76" s="100" t="str">
        <f t="shared" si="57"/>
        <v/>
      </c>
      <c r="W76" s="74" t="e">
        <f t="shared" si="70"/>
        <v>#VALUE!</v>
      </c>
      <c r="X76" s="76" t="str">
        <f t="shared" si="71"/>
        <v/>
      </c>
      <c r="Y76" s="9" t="str">
        <f t="shared" si="63"/>
        <v>T</v>
      </c>
      <c r="Z76" s="4" t="str">
        <f t="shared" si="64"/>
        <v>T</v>
      </c>
      <c r="AA76" s="4" t="str">
        <f t="shared" si="65"/>
        <v>B</v>
      </c>
      <c r="AB76" s="4" t="str">
        <f t="shared" si="61"/>
        <v/>
      </c>
      <c r="AC76" s="4" t="str">
        <f t="shared" si="66"/>
        <v/>
      </c>
      <c r="AD76" s="4" t="str">
        <f t="shared" si="67"/>
        <v/>
      </c>
      <c r="AE76" s="1" t="str">
        <f t="shared" si="72"/>
        <v/>
      </c>
      <c r="AF76" s="1" t="str">
        <f t="shared" si="73"/>
        <v/>
      </c>
      <c r="AG76" s="1" t="str">
        <f t="shared" si="74"/>
        <v/>
      </c>
      <c r="AH76" s="1" t="str">
        <f t="shared" si="75"/>
        <v/>
      </c>
      <c r="AI76" s="1" t="str">
        <f t="shared" si="76"/>
        <v/>
      </c>
      <c r="AJ76" s="1" t="str">
        <f t="shared" si="77"/>
        <v/>
      </c>
      <c r="AK76" s="1">
        <f t="shared" si="99"/>
        <v>0</v>
      </c>
      <c r="AL76" s="1">
        <f t="shared" si="99"/>
        <v>0</v>
      </c>
      <c r="AM76" s="1" t="str">
        <f t="shared" si="62"/>
        <v/>
      </c>
      <c r="AN76" s="1">
        <f t="shared" si="78"/>
        <v>0</v>
      </c>
      <c r="AO76" s="1" t="str">
        <f t="shared" ref="AO76:AO109" si="106">IF(M75="","",IF(AW75="R","S",IF(AO75="S","C",IF(S75&gt;=0,"S","C"))))</f>
        <v/>
      </c>
      <c r="AP76" s="1" t="str">
        <f t="shared" si="79"/>
        <v>N</v>
      </c>
      <c r="AQ76" s="1" t="str">
        <f t="shared" si="80"/>
        <v>N</v>
      </c>
      <c r="AR76" s="1" t="str">
        <f t="shared" si="81"/>
        <v>N</v>
      </c>
      <c r="AS76" s="1" t="str">
        <f t="shared" si="82"/>
        <v/>
      </c>
      <c r="AT76" s="15" t="str">
        <f t="shared" si="83"/>
        <v/>
      </c>
      <c r="AU76" s="1" t="str">
        <f t="shared" si="84"/>
        <v/>
      </c>
      <c r="AV76" s="1" t="str">
        <f t="shared" si="85"/>
        <v/>
      </c>
      <c r="AW76" s="1" t="str">
        <f t="shared" si="86"/>
        <v/>
      </c>
      <c r="AX76" s="1" t="str">
        <f t="shared" si="87"/>
        <v/>
      </c>
      <c r="AY76" s="1" t="str">
        <f t="shared" si="88"/>
        <v/>
      </c>
      <c r="AZ76" s="1" t="str">
        <f>IF('Hedging Dashboard'!AH76="P",IF(AZ75="",1,AZ75+1),"")</f>
        <v/>
      </c>
      <c r="BA76" s="1" t="str">
        <f>IF('Hedging Dashboard'!AH76="B",IF(BA75="",1,BA75+1),"")</f>
        <v/>
      </c>
      <c r="BB76" s="1" t="str">
        <f t="shared" si="54"/>
        <v>00000</v>
      </c>
      <c r="BC76" s="1" t="str">
        <f t="shared" si="54"/>
        <v>00000</v>
      </c>
      <c r="BD76" s="1" t="str">
        <f t="shared" si="55"/>
        <v>000000</v>
      </c>
      <c r="BE76" s="1" t="str">
        <f t="shared" si="55"/>
        <v>000000</v>
      </c>
      <c r="BF76" s="1" t="str">
        <f t="shared" si="56"/>
        <v>B</v>
      </c>
      <c r="BG76" s="1" t="str">
        <f t="shared" si="89"/>
        <v/>
      </c>
      <c r="BH76" s="1">
        <f t="shared" si="100"/>
        <v>0</v>
      </c>
      <c r="BI76" s="1" t="str">
        <f t="shared" si="90"/>
        <v/>
      </c>
      <c r="BJ76" s="1">
        <f t="shared" si="101"/>
        <v>0</v>
      </c>
      <c r="BK76" s="1" t="str">
        <f t="shared" si="91"/>
        <v/>
      </c>
      <c r="BL76" s="1">
        <f t="shared" si="102"/>
        <v>0</v>
      </c>
      <c r="BM76" s="1" t="str">
        <f t="shared" si="103"/>
        <v>0</v>
      </c>
      <c r="BN76" s="1" t="str">
        <f t="shared" si="104"/>
        <v>0</v>
      </c>
      <c r="BO76" s="1" t="str">
        <f t="shared" si="105"/>
        <v>0</v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3</v>
      </c>
    </row>
    <row r="77" spans="1:76" ht="15.75" thickBot="1">
      <c r="A77" s="1">
        <v>68</v>
      </c>
      <c r="B77" s="9" t="str">
        <f t="shared" si="68"/>
        <v/>
      </c>
      <c r="C77" s="93" t="str">
        <f t="shared" si="58"/>
        <v/>
      </c>
      <c r="D77" s="88" t="str">
        <f t="shared" si="92"/>
        <v/>
      </c>
      <c r="E77" s="89" t="str">
        <f t="shared" si="92"/>
        <v/>
      </c>
      <c r="F77" s="8" t="str">
        <f t="shared" si="69"/>
        <v/>
      </c>
      <c r="H77" s="96" t="str">
        <f t="shared" si="59"/>
        <v/>
      </c>
      <c r="I77" s="88" t="str">
        <f t="shared" si="93"/>
        <v/>
      </c>
      <c r="J77" s="89" t="str">
        <f t="shared" si="93"/>
        <v/>
      </c>
      <c r="K77" s="8" t="str">
        <f t="shared" si="94"/>
        <v/>
      </c>
      <c r="L77" s="54"/>
      <c r="M77" s="17" t="str">
        <f>IF('Hedging Dashboard'!AH77="","",'Hedging Dashboard'!AH77)</f>
        <v/>
      </c>
      <c r="O77" s="9" t="str">
        <f t="shared" si="60"/>
        <v/>
      </c>
      <c r="P77" s="88" t="str">
        <f t="shared" si="95"/>
        <v/>
      </c>
      <c r="Q77" s="89" t="str">
        <f t="shared" si="95"/>
        <v/>
      </c>
      <c r="R77" s="4" t="str">
        <f t="shared" si="96"/>
        <v/>
      </c>
      <c r="S77" s="4" t="str">
        <f t="shared" si="97"/>
        <v/>
      </c>
      <c r="T77" s="112" t="str">
        <f t="shared" si="98"/>
        <v/>
      </c>
      <c r="U77" s="4" t="str">
        <f>IF(M77="","",IF(B77="NB",U76,IF(T77="",SUM($T$5:$T77)+S77,SUM($T$5:$T77))))</f>
        <v/>
      </c>
      <c r="V77" s="100" t="str">
        <f t="shared" si="57"/>
        <v/>
      </c>
      <c r="W77" s="74" t="e">
        <f t="shared" si="70"/>
        <v>#VALUE!</v>
      </c>
      <c r="X77" s="76" t="str">
        <f t="shared" si="71"/>
        <v/>
      </c>
      <c r="Y77" s="9" t="str">
        <f t="shared" si="63"/>
        <v>T</v>
      </c>
      <c r="Z77" s="4" t="str">
        <f t="shared" si="64"/>
        <v>T</v>
      </c>
      <c r="AA77" s="4" t="str">
        <f t="shared" si="65"/>
        <v>B</v>
      </c>
      <c r="AB77" s="4" t="str">
        <f t="shared" si="61"/>
        <v/>
      </c>
      <c r="AC77" s="4" t="str">
        <f t="shared" si="66"/>
        <v/>
      </c>
      <c r="AD77" s="4" t="str">
        <f t="shared" si="67"/>
        <v/>
      </c>
      <c r="AE77" s="1" t="str">
        <f t="shared" si="72"/>
        <v/>
      </c>
      <c r="AF77" s="1" t="str">
        <f t="shared" si="73"/>
        <v/>
      </c>
      <c r="AG77" s="1" t="str">
        <f t="shared" si="74"/>
        <v/>
      </c>
      <c r="AH77" s="1" t="str">
        <f t="shared" si="75"/>
        <v/>
      </c>
      <c r="AI77" s="1" t="str">
        <f t="shared" si="76"/>
        <v/>
      </c>
      <c r="AJ77" s="1" t="str">
        <f t="shared" si="77"/>
        <v/>
      </c>
      <c r="AK77" s="1">
        <f t="shared" si="99"/>
        <v>0</v>
      </c>
      <c r="AL77" s="1">
        <f t="shared" si="99"/>
        <v>0</v>
      </c>
      <c r="AM77" s="1" t="str">
        <f t="shared" si="62"/>
        <v/>
      </c>
      <c r="AN77" s="1">
        <f t="shared" si="78"/>
        <v>0</v>
      </c>
      <c r="AO77" s="1" t="str">
        <f t="shared" si="106"/>
        <v/>
      </c>
      <c r="AP77" s="1" t="str">
        <f t="shared" si="79"/>
        <v>N</v>
      </c>
      <c r="AQ77" s="1" t="str">
        <f t="shared" si="80"/>
        <v>N</v>
      </c>
      <c r="AR77" s="1" t="str">
        <f t="shared" si="81"/>
        <v>N</v>
      </c>
      <c r="AS77" s="1" t="str">
        <f t="shared" si="82"/>
        <v/>
      </c>
      <c r="AT77" s="15" t="str">
        <f t="shared" si="83"/>
        <v/>
      </c>
      <c r="AU77" s="1" t="str">
        <f t="shared" si="84"/>
        <v/>
      </c>
      <c r="AV77" s="1" t="str">
        <f t="shared" si="85"/>
        <v/>
      </c>
      <c r="AW77" s="1" t="str">
        <f t="shared" si="86"/>
        <v/>
      </c>
      <c r="AX77" s="1" t="str">
        <f t="shared" si="87"/>
        <v/>
      </c>
      <c r="AY77" s="1" t="str">
        <f t="shared" si="88"/>
        <v/>
      </c>
      <c r="AZ77" s="1" t="str">
        <f>IF('Hedging Dashboard'!AH77="P",IF(AZ76="",1,AZ76+1),"")</f>
        <v/>
      </c>
      <c r="BA77" s="1" t="str">
        <f>IF('Hedging Dashboard'!AH77="B",IF(BA76="",1,BA76+1),"")</f>
        <v/>
      </c>
      <c r="BB77" s="1" t="str">
        <f t="shared" si="54"/>
        <v>00000</v>
      </c>
      <c r="BC77" s="1" t="str">
        <f t="shared" si="54"/>
        <v>00000</v>
      </c>
      <c r="BD77" s="1" t="str">
        <f t="shared" si="55"/>
        <v>000000</v>
      </c>
      <c r="BE77" s="1" t="str">
        <f t="shared" si="55"/>
        <v>000000</v>
      </c>
      <c r="BF77" s="1" t="str">
        <f t="shared" si="56"/>
        <v>B</v>
      </c>
      <c r="BG77" s="1" t="str">
        <f t="shared" si="89"/>
        <v/>
      </c>
      <c r="BH77" s="1">
        <f t="shared" si="100"/>
        <v>0</v>
      </c>
      <c r="BI77" s="1" t="str">
        <f t="shared" si="90"/>
        <v/>
      </c>
      <c r="BJ77" s="1">
        <f t="shared" si="101"/>
        <v>0</v>
      </c>
      <c r="BK77" s="1" t="str">
        <f t="shared" si="91"/>
        <v/>
      </c>
      <c r="BL77" s="1">
        <f t="shared" si="102"/>
        <v>0</v>
      </c>
      <c r="BM77" s="1" t="str">
        <f t="shared" si="103"/>
        <v>0</v>
      </c>
      <c r="BN77" s="1" t="str">
        <f t="shared" si="104"/>
        <v>0</v>
      </c>
      <c r="BO77" s="1" t="str">
        <f t="shared" si="105"/>
        <v>0</v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-3</v>
      </c>
    </row>
    <row r="78" spans="1:76" ht="15.75" thickBot="1">
      <c r="A78" s="1">
        <v>69</v>
      </c>
      <c r="B78" s="9" t="str">
        <f t="shared" si="68"/>
        <v/>
      </c>
      <c r="C78" s="93" t="str">
        <f t="shared" si="58"/>
        <v/>
      </c>
      <c r="D78" s="88" t="str">
        <f t="shared" si="92"/>
        <v/>
      </c>
      <c r="E78" s="89" t="str">
        <f t="shared" si="92"/>
        <v/>
      </c>
      <c r="F78" s="8" t="str">
        <f t="shared" si="69"/>
        <v/>
      </c>
      <c r="H78" s="96" t="str">
        <f t="shared" si="59"/>
        <v/>
      </c>
      <c r="I78" s="88" t="str">
        <f t="shared" si="93"/>
        <v/>
      </c>
      <c r="J78" s="89" t="str">
        <f t="shared" si="93"/>
        <v/>
      </c>
      <c r="K78" s="8" t="str">
        <f t="shared" si="94"/>
        <v/>
      </c>
      <c r="L78" s="54"/>
      <c r="M78" s="17" t="str">
        <f>IF('Hedging Dashboard'!AH78="","",'Hedging Dashboard'!AH78)</f>
        <v/>
      </c>
      <c r="O78" s="9" t="str">
        <f t="shared" si="60"/>
        <v/>
      </c>
      <c r="P78" s="88" t="str">
        <f t="shared" si="95"/>
        <v/>
      </c>
      <c r="Q78" s="89" t="str">
        <f t="shared" si="95"/>
        <v/>
      </c>
      <c r="R78" s="4" t="str">
        <f t="shared" si="96"/>
        <v/>
      </c>
      <c r="S78" s="4" t="str">
        <f t="shared" si="97"/>
        <v/>
      </c>
      <c r="T78" s="112" t="str">
        <f t="shared" si="98"/>
        <v/>
      </c>
      <c r="U78" s="4" t="str">
        <f>IF(M78="","",IF(B78="NB",U77,IF(T78="",SUM($T$5:$T78)+S78,SUM($T$5:$T78))))</f>
        <v/>
      </c>
      <c r="V78" s="100" t="str">
        <f t="shared" si="57"/>
        <v/>
      </c>
      <c r="W78" s="74" t="e">
        <f t="shared" si="70"/>
        <v>#VALUE!</v>
      </c>
      <c r="X78" s="76" t="str">
        <f t="shared" si="71"/>
        <v/>
      </c>
      <c r="Y78" s="9" t="str">
        <f t="shared" si="63"/>
        <v>T</v>
      </c>
      <c r="Z78" s="4" t="str">
        <f t="shared" si="64"/>
        <v>T</v>
      </c>
      <c r="AA78" s="4" t="str">
        <f t="shared" si="65"/>
        <v>B</v>
      </c>
      <c r="AB78" s="4" t="str">
        <f t="shared" si="61"/>
        <v/>
      </c>
      <c r="AC78" s="4" t="str">
        <f t="shared" si="66"/>
        <v/>
      </c>
      <c r="AD78" s="4" t="str">
        <f t="shared" si="67"/>
        <v/>
      </c>
      <c r="AE78" s="1" t="str">
        <f t="shared" si="72"/>
        <v/>
      </c>
      <c r="AF78" s="1" t="str">
        <f t="shared" si="73"/>
        <v/>
      </c>
      <c r="AG78" s="1" t="str">
        <f t="shared" si="74"/>
        <v/>
      </c>
      <c r="AH78" s="1" t="str">
        <f t="shared" si="75"/>
        <v/>
      </c>
      <c r="AI78" s="1" t="str">
        <f t="shared" si="76"/>
        <v/>
      </c>
      <c r="AJ78" s="1" t="str">
        <f t="shared" si="77"/>
        <v/>
      </c>
      <c r="AK78" s="1">
        <f t="shared" si="99"/>
        <v>0</v>
      </c>
      <c r="AL78" s="1">
        <f t="shared" si="99"/>
        <v>0</v>
      </c>
      <c r="AM78" s="1" t="str">
        <f t="shared" si="62"/>
        <v/>
      </c>
      <c r="AN78" s="1">
        <f t="shared" si="78"/>
        <v>0</v>
      </c>
      <c r="AO78" s="1" t="str">
        <f t="shared" si="106"/>
        <v/>
      </c>
      <c r="AP78" s="1" t="str">
        <f t="shared" si="79"/>
        <v>N</v>
      </c>
      <c r="AQ78" s="1" t="str">
        <f t="shared" si="80"/>
        <v>N</v>
      </c>
      <c r="AR78" s="1" t="str">
        <f t="shared" si="81"/>
        <v>N</v>
      </c>
      <c r="AS78" s="1" t="str">
        <f t="shared" si="82"/>
        <v/>
      </c>
      <c r="AT78" s="15" t="str">
        <f t="shared" si="83"/>
        <v/>
      </c>
      <c r="AU78" s="1" t="str">
        <f t="shared" si="84"/>
        <v/>
      </c>
      <c r="AV78" s="1" t="str">
        <f t="shared" si="85"/>
        <v/>
      </c>
      <c r="AW78" s="1" t="str">
        <f t="shared" si="86"/>
        <v/>
      </c>
      <c r="AX78" s="1" t="str">
        <f t="shared" si="87"/>
        <v/>
      </c>
      <c r="AY78" s="1" t="str">
        <f t="shared" si="88"/>
        <v/>
      </c>
      <c r="AZ78" s="1" t="str">
        <f>IF('Hedging Dashboard'!AH78="P",IF(AZ77="",1,AZ77+1),"")</f>
        <v/>
      </c>
      <c r="BA78" s="1" t="str">
        <f>IF('Hedging Dashboard'!AH78="B",IF(BA77="",1,BA77+1),"")</f>
        <v/>
      </c>
      <c r="BB78" s="1" t="str">
        <f t="shared" si="54"/>
        <v>00000</v>
      </c>
      <c r="BC78" s="1" t="str">
        <f t="shared" si="54"/>
        <v>00000</v>
      </c>
      <c r="BD78" s="1" t="str">
        <f t="shared" si="55"/>
        <v>000000</v>
      </c>
      <c r="BE78" s="1" t="str">
        <f t="shared" si="55"/>
        <v>000000</v>
      </c>
      <c r="BF78" s="1" t="str">
        <f t="shared" si="56"/>
        <v>B</v>
      </c>
      <c r="BG78" s="1" t="str">
        <f t="shared" si="89"/>
        <v/>
      </c>
      <c r="BH78" s="1">
        <f t="shared" si="100"/>
        <v>0</v>
      </c>
      <c r="BI78" s="1" t="str">
        <f t="shared" si="90"/>
        <v/>
      </c>
      <c r="BJ78" s="1">
        <f t="shared" si="101"/>
        <v>0</v>
      </c>
      <c r="BK78" s="1" t="str">
        <f t="shared" si="91"/>
        <v/>
      </c>
      <c r="BL78" s="1">
        <f t="shared" si="102"/>
        <v>0</v>
      </c>
      <c r="BM78" s="1" t="str">
        <f t="shared" si="103"/>
        <v>0</v>
      </c>
      <c r="BN78" s="1" t="str">
        <f t="shared" si="104"/>
        <v>0</v>
      </c>
      <c r="BO78" s="1" t="str">
        <f t="shared" si="105"/>
        <v>0</v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</row>
    <row r="79" spans="1:76" ht="15.75" thickBot="1">
      <c r="A79" s="1">
        <v>70</v>
      </c>
      <c r="B79" s="77" t="str">
        <f t="shared" si="68"/>
        <v/>
      </c>
      <c r="C79" s="94" t="str">
        <f t="shared" si="58"/>
        <v/>
      </c>
      <c r="D79" s="90" t="str">
        <f t="shared" si="92"/>
        <v/>
      </c>
      <c r="E79" s="91" t="str">
        <f t="shared" si="92"/>
        <v/>
      </c>
      <c r="F79" s="10" t="str">
        <f t="shared" si="69"/>
        <v/>
      </c>
      <c r="H79" s="97" t="str">
        <f t="shared" si="59"/>
        <v/>
      </c>
      <c r="I79" s="90" t="str">
        <f t="shared" si="93"/>
        <v/>
      </c>
      <c r="J79" s="91" t="str">
        <f t="shared" si="93"/>
        <v/>
      </c>
      <c r="K79" s="10" t="str">
        <f t="shared" si="94"/>
        <v/>
      </c>
      <c r="L79" s="54"/>
      <c r="M79" s="18" t="str">
        <f>IF('Hedging Dashboard'!AH79="","",'Hedging Dashboard'!AH79)</f>
        <v/>
      </c>
      <c r="O79" s="77" t="str">
        <f t="shared" si="60"/>
        <v/>
      </c>
      <c r="P79" s="90" t="str">
        <f t="shared" si="95"/>
        <v/>
      </c>
      <c r="Q79" s="91" t="str">
        <f t="shared" si="95"/>
        <v/>
      </c>
      <c r="R79" s="5" t="str">
        <f t="shared" si="96"/>
        <v/>
      </c>
      <c r="S79" s="5" t="str">
        <f t="shared" si="97"/>
        <v/>
      </c>
      <c r="T79" s="113" t="str">
        <f t="shared" si="98"/>
        <v/>
      </c>
      <c r="U79" s="5" t="str">
        <f>IF(M79="","",IF(B79="NB",U78,IF(T79="",SUM($T$5:$T79)+S79,SUM($T$5:$T79))))</f>
        <v/>
      </c>
      <c r="V79" s="101" t="str">
        <f t="shared" si="57"/>
        <v/>
      </c>
      <c r="W79" s="74" t="e">
        <f t="shared" si="70"/>
        <v>#VALUE!</v>
      </c>
      <c r="X79" s="76" t="str">
        <f t="shared" si="71"/>
        <v/>
      </c>
      <c r="Y79" s="9" t="str">
        <f t="shared" si="63"/>
        <v>T</v>
      </c>
      <c r="Z79" s="4" t="str">
        <f t="shared" si="64"/>
        <v>T</v>
      </c>
      <c r="AA79" s="4" t="str">
        <f t="shared" si="65"/>
        <v>B</v>
      </c>
      <c r="AB79" s="4" t="str">
        <f t="shared" si="61"/>
        <v/>
      </c>
      <c r="AC79" s="4" t="str">
        <f t="shared" si="66"/>
        <v/>
      </c>
      <c r="AD79" s="4" t="str">
        <f t="shared" si="67"/>
        <v/>
      </c>
      <c r="AE79" s="1" t="str">
        <f t="shared" si="72"/>
        <v/>
      </c>
      <c r="AF79" s="1" t="str">
        <f t="shared" si="73"/>
        <v/>
      </c>
      <c r="AG79" s="1" t="str">
        <f t="shared" si="74"/>
        <v/>
      </c>
      <c r="AH79" s="1" t="str">
        <f t="shared" si="75"/>
        <v/>
      </c>
      <c r="AI79" s="1" t="str">
        <f t="shared" si="76"/>
        <v/>
      </c>
      <c r="AJ79" s="1" t="str">
        <f t="shared" si="77"/>
        <v/>
      </c>
      <c r="AK79" s="1">
        <f t="shared" si="99"/>
        <v>0</v>
      </c>
      <c r="AL79" s="1">
        <f t="shared" si="99"/>
        <v>0</v>
      </c>
      <c r="AM79" s="1" t="str">
        <f t="shared" si="62"/>
        <v/>
      </c>
      <c r="AN79" s="1">
        <f t="shared" si="78"/>
        <v>0</v>
      </c>
      <c r="AO79" s="1" t="str">
        <f t="shared" si="106"/>
        <v/>
      </c>
      <c r="AP79" s="1" t="str">
        <f t="shared" si="79"/>
        <v>N</v>
      </c>
      <c r="AQ79" s="1" t="str">
        <f t="shared" si="80"/>
        <v>N</v>
      </c>
      <c r="AR79" s="1" t="str">
        <f t="shared" si="81"/>
        <v>N</v>
      </c>
      <c r="AS79" s="1" t="str">
        <f t="shared" si="82"/>
        <v/>
      </c>
      <c r="AT79" s="15" t="str">
        <f t="shared" si="83"/>
        <v/>
      </c>
      <c r="AU79" s="1" t="str">
        <f t="shared" si="84"/>
        <v/>
      </c>
      <c r="AV79" s="1" t="str">
        <f t="shared" si="85"/>
        <v/>
      </c>
      <c r="AW79" s="1" t="str">
        <f t="shared" si="86"/>
        <v/>
      </c>
      <c r="AX79" s="1" t="str">
        <f t="shared" si="87"/>
        <v/>
      </c>
      <c r="AY79" s="1" t="str">
        <f t="shared" si="88"/>
        <v/>
      </c>
      <c r="AZ79" s="1" t="str">
        <f>IF('Hedging Dashboard'!AH79="P",IF(AZ78="",1,AZ78+1),"")</f>
        <v/>
      </c>
      <c r="BA79" s="1" t="str">
        <f>IF('Hedging Dashboard'!AH79="B",IF(BA78="",1,BA78+1),"")</f>
        <v/>
      </c>
      <c r="BB79" s="1" t="str">
        <f t="shared" si="54"/>
        <v>00000</v>
      </c>
      <c r="BC79" s="1" t="str">
        <f t="shared" si="54"/>
        <v>00000</v>
      </c>
      <c r="BD79" s="1" t="str">
        <f t="shared" si="55"/>
        <v>000000</v>
      </c>
      <c r="BE79" s="1" t="str">
        <f t="shared" si="55"/>
        <v>000000</v>
      </c>
      <c r="BF79" s="1" t="str">
        <f t="shared" si="56"/>
        <v>B</v>
      </c>
      <c r="BG79" s="1" t="str">
        <f t="shared" si="89"/>
        <v/>
      </c>
      <c r="BH79" s="1">
        <f t="shared" si="100"/>
        <v>0</v>
      </c>
      <c r="BI79" s="1" t="str">
        <f t="shared" si="90"/>
        <v/>
      </c>
      <c r="BJ79" s="1">
        <f t="shared" si="101"/>
        <v>0</v>
      </c>
      <c r="BK79" s="1" t="str">
        <f t="shared" si="91"/>
        <v/>
      </c>
      <c r="BL79" s="1">
        <f t="shared" si="102"/>
        <v>0</v>
      </c>
      <c r="BM79" s="1" t="str">
        <f t="shared" si="103"/>
        <v>0</v>
      </c>
      <c r="BN79" s="1" t="str">
        <f t="shared" si="104"/>
        <v>0</v>
      </c>
      <c r="BO79" s="1" t="str">
        <f t="shared" si="105"/>
        <v>0</v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</row>
    <row r="80" spans="1:76" ht="15.75" thickBot="1">
      <c r="A80" s="1">
        <v>71</v>
      </c>
      <c r="B80" s="12" t="str">
        <f t="shared" si="68"/>
        <v/>
      </c>
      <c r="C80" s="92" t="str">
        <f t="shared" si="58"/>
        <v/>
      </c>
      <c r="D80" s="13" t="str">
        <f t="shared" si="92"/>
        <v/>
      </c>
      <c r="E80" s="45" t="str">
        <f t="shared" si="92"/>
        <v/>
      </c>
      <c r="F80" s="14" t="str">
        <f t="shared" si="69"/>
        <v/>
      </c>
      <c r="H80" s="95" t="str">
        <f t="shared" si="59"/>
        <v/>
      </c>
      <c r="I80" s="13" t="str">
        <f t="shared" si="93"/>
        <v/>
      </c>
      <c r="J80" s="45" t="str">
        <f t="shared" si="93"/>
        <v/>
      </c>
      <c r="K80" s="14" t="str">
        <f t="shared" si="94"/>
        <v/>
      </c>
      <c r="L80" s="54"/>
      <c r="M80" s="16" t="str">
        <f>IF('Hedging Dashboard'!AH80="","",'Hedging Dashboard'!AH80)</f>
        <v/>
      </c>
      <c r="O80" s="12" t="str">
        <f t="shared" si="60"/>
        <v/>
      </c>
      <c r="P80" s="13" t="str">
        <f t="shared" si="95"/>
        <v/>
      </c>
      <c r="Q80" s="45" t="str">
        <f t="shared" si="95"/>
        <v/>
      </c>
      <c r="R80" s="87" t="str">
        <f t="shared" si="96"/>
        <v/>
      </c>
      <c r="S80" s="87" t="str">
        <f t="shared" si="97"/>
        <v/>
      </c>
      <c r="T80" s="98" t="str">
        <f t="shared" si="98"/>
        <v/>
      </c>
      <c r="U80" s="87" t="str">
        <f>IF(M80="","",IF(B80="NB",U79,IF(T80="",SUM($T$5:$T80)+S80,SUM($T$5:$T80))))</f>
        <v/>
      </c>
      <c r="V80" s="99" t="str">
        <f t="shared" si="57"/>
        <v/>
      </c>
      <c r="W80" s="74" t="e">
        <f t="shared" si="70"/>
        <v>#VALUE!</v>
      </c>
      <c r="X80" s="76" t="str">
        <f t="shared" si="71"/>
        <v/>
      </c>
      <c r="Y80" s="9" t="str">
        <f t="shared" si="63"/>
        <v>T</v>
      </c>
      <c r="Z80" s="4" t="str">
        <f t="shared" si="64"/>
        <v>T</v>
      </c>
      <c r="AA80" s="4" t="str">
        <f t="shared" si="65"/>
        <v>B</v>
      </c>
      <c r="AB80" s="4" t="str">
        <f t="shared" si="61"/>
        <v/>
      </c>
      <c r="AC80" s="4" t="str">
        <f t="shared" si="66"/>
        <v/>
      </c>
      <c r="AD80" s="4" t="str">
        <f t="shared" si="67"/>
        <v/>
      </c>
      <c r="AE80" s="1" t="str">
        <f t="shared" si="72"/>
        <v/>
      </c>
      <c r="AF80" s="1" t="str">
        <f t="shared" si="73"/>
        <v/>
      </c>
      <c r="AG80" s="1" t="str">
        <f t="shared" si="74"/>
        <v/>
      </c>
      <c r="AH80" s="1" t="str">
        <f t="shared" si="75"/>
        <v/>
      </c>
      <c r="AI80" s="1" t="str">
        <f t="shared" si="76"/>
        <v/>
      </c>
      <c r="AJ80" s="1" t="str">
        <f t="shared" si="77"/>
        <v/>
      </c>
      <c r="AK80" s="1">
        <f t="shared" si="99"/>
        <v>0</v>
      </c>
      <c r="AL80" s="1">
        <f t="shared" si="99"/>
        <v>0</v>
      </c>
      <c r="AM80" s="1" t="str">
        <f t="shared" si="62"/>
        <v/>
      </c>
      <c r="AN80" s="1">
        <f t="shared" si="78"/>
        <v>0</v>
      </c>
      <c r="AO80" s="1" t="str">
        <f t="shared" si="106"/>
        <v/>
      </c>
      <c r="AP80" s="1" t="str">
        <f t="shared" si="79"/>
        <v>N</v>
      </c>
      <c r="AQ80" s="1" t="str">
        <f t="shared" si="80"/>
        <v>N</v>
      </c>
      <c r="AR80" s="1" t="str">
        <f t="shared" si="81"/>
        <v>N</v>
      </c>
      <c r="AS80" s="1" t="str">
        <f t="shared" si="82"/>
        <v/>
      </c>
      <c r="AT80" s="15" t="str">
        <f t="shared" si="83"/>
        <v/>
      </c>
      <c r="AU80" s="1" t="str">
        <f t="shared" si="84"/>
        <v/>
      </c>
      <c r="AV80" s="1" t="str">
        <f t="shared" si="85"/>
        <v/>
      </c>
      <c r="AW80" s="1" t="str">
        <f t="shared" si="86"/>
        <v/>
      </c>
      <c r="AX80" s="1" t="str">
        <f t="shared" si="87"/>
        <v/>
      </c>
      <c r="AY80" s="1" t="str">
        <f t="shared" si="88"/>
        <v/>
      </c>
      <c r="AZ80" s="1" t="str">
        <f>IF('Hedging Dashboard'!AH80="P",IF(AZ79="",1,AZ79+1),"")</f>
        <v/>
      </c>
      <c r="BA80" s="1" t="str">
        <f>IF('Hedging Dashboard'!AH80="B",IF(BA79="",1,BA79+1),"")</f>
        <v/>
      </c>
      <c r="BB80" s="1" t="str">
        <f t="shared" si="54"/>
        <v>00000</v>
      </c>
      <c r="BC80" s="1" t="str">
        <f t="shared" si="54"/>
        <v>00000</v>
      </c>
      <c r="BD80" s="1" t="str">
        <f t="shared" si="55"/>
        <v>000000</v>
      </c>
      <c r="BE80" s="1" t="str">
        <f t="shared" si="55"/>
        <v>000000</v>
      </c>
      <c r="BF80" s="1" t="str">
        <f t="shared" si="56"/>
        <v>B</v>
      </c>
      <c r="BG80" s="1" t="str">
        <f t="shared" si="89"/>
        <v/>
      </c>
      <c r="BH80" s="1">
        <f t="shared" si="100"/>
        <v>0</v>
      </c>
      <c r="BI80" s="1" t="str">
        <f t="shared" si="90"/>
        <v/>
      </c>
      <c r="BJ80" s="1">
        <f t="shared" si="101"/>
        <v>0</v>
      </c>
      <c r="BK80" s="1" t="str">
        <f t="shared" si="91"/>
        <v/>
      </c>
      <c r="BL80" s="1">
        <f t="shared" si="102"/>
        <v>0</v>
      </c>
      <c r="BM80" s="1" t="str">
        <f t="shared" si="103"/>
        <v>0</v>
      </c>
      <c r="BN80" s="1" t="str">
        <f t="shared" si="104"/>
        <v>0</v>
      </c>
      <c r="BO80" s="1" t="str">
        <f t="shared" si="105"/>
        <v>0</v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6</v>
      </c>
    </row>
    <row r="81" spans="1:76" ht="15.75" thickBot="1">
      <c r="A81" s="1">
        <v>72</v>
      </c>
      <c r="B81" s="9" t="str">
        <f t="shared" si="68"/>
        <v/>
      </c>
      <c r="C81" s="93" t="str">
        <f t="shared" si="58"/>
        <v/>
      </c>
      <c r="D81" s="88" t="str">
        <f t="shared" si="92"/>
        <v/>
      </c>
      <c r="E81" s="89" t="str">
        <f t="shared" si="92"/>
        <v/>
      </c>
      <c r="F81" s="8" t="str">
        <f t="shared" si="69"/>
        <v/>
      </c>
      <c r="H81" s="96" t="str">
        <f t="shared" si="59"/>
        <v/>
      </c>
      <c r="I81" s="88" t="str">
        <f t="shared" si="93"/>
        <v/>
      </c>
      <c r="J81" s="89" t="str">
        <f t="shared" si="93"/>
        <v/>
      </c>
      <c r="K81" s="8" t="str">
        <f t="shared" si="94"/>
        <v/>
      </c>
      <c r="L81" s="54"/>
      <c r="M81" s="17" t="str">
        <f>IF('Hedging Dashboard'!AH81="","",'Hedging Dashboard'!AH81)</f>
        <v/>
      </c>
      <c r="O81" s="9" t="str">
        <f t="shared" si="60"/>
        <v/>
      </c>
      <c r="P81" s="88" t="str">
        <f t="shared" si="95"/>
        <v/>
      </c>
      <c r="Q81" s="89" t="str">
        <f t="shared" si="95"/>
        <v/>
      </c>
      <c r="R81" s="4" t="str">
        <f t="shared" si="96"/>
        <v/>
      </c>
      <c r="S81" s="4" t="str">
        <f t="shared" si="97"/>
        <v/>
      </c>
      <c r="T81" s="112" t="str">
        <f t="shared" si="98"/>
        <v/>
      </c>
      <c r="U81" s="4" t="str">
        <f>IF(M81="","",IF(B81="NB",U80,IF(T81="",SUM($T$5:$T81)+S81,SUM($T$5:$T81))))</f>
        <v/>
      </c>
      <c r="V81" s="100" t="str">
        <f t="shared" si="57"/>
        <v/>
      </c>
      <c r="W81" s="74" t="e">
        <f t="shared" si="70"/>
        <v>#VALUE!</v>
      </c>
      <c r="X81" s="76" t="str">
        <f t="shared" si="71"/>
        <v/>
      </c>
      <c r="Y81" s="9" t="str">
        <f t="shared" si="63"/>
        <v>T</v>
      </c>
      <c r="Z81" s="4" t="str">
        <f t="shared" si="64"/>
        <v>T</v>
      </c>
      <c r="AA81" s="4" t="str">
        <f t="shared" si="65"/>
        <v>B</v>
      </c>
      <c r="AB81" s="4" t="str">
        <f t="shared" si="61"/>
        <v/>
      </c>
      <c r="AC81" s="4" t="str">
        <f t="shared" si="66"/>
        <v/>
      </c>
      <c r="AD81" s="4" t="str">
        <f t="shared" si="67"/>
        <v/>
      </c>
      <c r="AE81" s="1" t="str">
        <f t="shared" si="72"/>
        <v/>
      </c>
      <c r="AF81" s="1" t="str">
        <f t="shared" si="73"/>
        <v/>
      </c>
      <c r="AG81" s="1" t="str">
        <f t="shared" si="74"/>
        <v/>
      </c>
      <c r="AH81" s="1" t="str">
        <f t="shared" si="75"/>
        <v/>
      </c>
      <c r="AI81" s="1" t="str">
        <f t="shared" si="76"/>
        <v/>
      </c>
      <c r="AJ81" s="1" t="str">
        <f t="shared" si="77"/>
        <v/>
      </c>
      <c r="AK81" s="1">
        <f t="shared" si="99"/>
        <v>0</v>
      </c>
      <c r="AL81" s="1">
        <f t="shared" si="99"/>
        <v>0</v>
      </c>
      <c r="AM81" s="1" t="str">
        <f t="shared" si="62"/>
        <v/>
      </c>
      <c r="AN81" s="1">
        <f t="shared" si="78"/>
        <v>0</v>
      </c>
      <c r="AO81" s="1" t="str">
        <f t="shared" si="106"/>
        <v/>
      </c>
      <c r="AP81" s="1" t="str">
        <f t="shared" si="79"/>
        <v>N</v>
      </c>
      <c r="AQ81" s="1" t="str">
        <f t="shared" si="80"/>
        <v>N</v>
      </c>
      <c r="AR81" s="1" t="str">
        <f t="shared" si="81"/>
        <v>N</v>
      </c>
      <c r="AS81" s="1" t="str">
        <f t="shared" si="82"/>
        <v/>
      </c>
      <c r="AT81" s="15" t="str">
        <f t="shared" si="83"/>
        <v/>
      </c>
      <c r="AU81" s="1" t="str">
        <f t="shared" si="84"/>
        <v/>
      </c>
      <c r="AV81" s="1" t="str">
        <f t="shared" si="85"/>
        <v/>
      </c>
      <c r="AW81" s="1" t="str">
        <f t="shared" si="86"/>
        <v/>
      </c>
      <c r="AX81" s="1" t="str">
        <f t="shared" si="87"/>
        <v/>
      </c>
      <c r="AY81" s="1" t="str">
        <f t="shared" si="88"/>
        <v/>
      </c>
      <c r="AZ81" s="1" t="str">
        <f>IF('Hedging Dashboard'!AH81="P",IF(AZ80="",1,AZ80+1),"")</f>
        <v/>
      </c>
      <c r="BA81" s="1" t="str">
        <f>IF('Hedging Dashboard'!AH81="B",IF(BA80="",1,BA80+1),"")</f>
        <v/>
      </c>
      <c r="BB81" s="1" t="str">
        <f t="shared" si="54"/>
        <v>00000</v>
      </c>
      <c r="BC81" s="1" t="str">
        <f t="shared" si="54"/>
        <v>00000</v>
      </c>
      <c r="BD81" s="1" t="str">
        <f t="shared" si="55"/>
        <v>000000</v>
      </c>
      <c r="BE81" s="1" t="str">
        <f t="shared" si="55"/>
        <v>000000</v>
      </c>
      <c r="BF81" s="1" t="str">
        <f t="shared" si="56"/>
        <v>B</v>
      </c>
      <c r="BG81" s="1" t="str">
        <f t="shared" si="89"/>
        <v/>
      </c>
      <c r="BH81" s="1">
        <f t="shared" si="100"/>
        <v>0</v>
      </c>
      <c r="BI81" s="1" t="str">
        <f t="shared" si="90"/>
        <v/>
      </c>
      <c r="BJ81" s="1">
        <f t="shared" si="101"/>
        <v>0</v>
      </c>
      <c r="BK81" s="1" t="str">
        <f t="shared" si="91"/>
        <v/>
      </c>
      <c r="BL81" s="1">
        <f t="shared" si="102"/>
        <v>0</v>
      </c>
      <c r="BM81" s="1" t="str">
        <f t="shared" si="103"/>
        <v>0</v>
      </c>
      <c r="BN81" s="1" t="str">
        <f t="shared" si="104"/>
        <v>0</v>
      </c>
      <c r="BO81" s="1" t="str">
        <f t="shared" si="105"/>
        <v>0</v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-6</v>
      </c>
    </row>
    <row r="82" spans="1:76" ht="15.75" thickBot="1">
      <c r="A82" s="1">
        <v>73</v>
      </c>
      <c r="B82" s="9" t="str">
        <f t="shared" si="68"/>
        <v/>
      </c>
      <c r="C82" s="93" t="str">
        <f t="shared" si="58"/>
        <v/>
      </c>
      <c r="D82" s="88" t="str">
        <f t="shared" si="92"/>
        <v/>
      </c>
      <c r="E82" s="89" t="str">
        <f t="shared" si="92"/>
        <v/>
      </c>
      <c r="F82" s="8" t="str">
        <f t="shared" si="69"/>
        <v/>
      </c>
      <c r="H82" s="96" t="str">
        <f t="shared" si="59"/>
        <v/>
      </c>
      <c r="I82" s="88" t="str">
        <f t="shared" si="93"/>
        <v/>
      </c>
      <c r="J82" s="89" t="str">
        <f t="shared" si="93"/>
        <v/>
      </c>
      <c r="K82" s="8" t="str">
        <f t="shared" si="94"/>
        <v/>
      </c>
      <c r="L82" s="54"/>
      <c r="M82" s="17" t="str">
        <f>IF('Hedging Dashboard'!AH82="","",'Hedging Dashboard'!AH82)</f>
        <v/>
      </c>
      <c r="O82" s="9" t="str">
        <f t="shared" si="60"/>
        <v/>
      </c>
      <c r="P82" s="88" t="str">
        <f t="shared" si="95"/>
        <v/>
      </c>
      <c r="Q82" s="89" t="str">
        <f t="shared" si="95"/>
        <v/>
      </c>
      <c r="R82" s="4" t="str">
        <f t="shared" si="96"/>
        <v/>
      </c>
      <c r="S82" s="4" t="str">
        <f t="shared" si="97"/>
        <v/>
      </c>
      <c r="T82" s="112" t="str">
        <f t="shared" si="98"/>
        <v/>
      </c>
      <c r="U82" s="4" t="str">
        <f>IF(M82="","",IF(B82="NB",U81,IF(T82="",SUM($T$5:$T82)+S82,SUM($T$5:$T82))))</f>
        <v/>
      </c>
      <c r="V82" s="100" t="str">
        <f t="shared" si="57"/>
        <v/>
      </c>
      <c r="W82" s="74" t="e">
        <f t="shared" si="70"/>
        <v>#VALUE!</v>
      </c>
      <c r="X82" s="76" t="str">
        <f t="shared" si="71"/>
        <v/>
      </c>
      <c r="Y82" s="9" t="str">
        <f t="shared" si="63"/>
        <v>T</v>
      </c>
      <c r="Z82" s="4" t="str">
        <f t="shared" si="64"/>
        <v>T</v>
      </c>
      <c r="AA82" s="4" t="str">
        <f t="shared" si="65"/>
        <v>B</v>
      </c>
      <c r="AB82" s="4" t="str">
        <f t="shared" si="61"/>
        <v/>
      </c>
      <c r="AC82" s="4" t="str">
        <f t="shared" si="66"/>
        <v/>
      </c>
      <c r="AD82" s="4" t="str">
        <f t="shared" si="67"/>
        <v/>
      </c>
      <c r="AE82" s="1" t="str">
        <f t="shared" si="72"/>
        <v/>
      </c>
      <c r="AF82" s="1" t="str">
        <f t="shared" si="73"/>
        <v/>
      </c>
      <c r="AG82" s="1" t="str">
        <f t="shared" si="74"/>
        <v/>
      </c>
      <c r="AH82" s="1" t="str">
        <f t="shared" si="75"/>
        <v/>
      </c>
      <c r="AI82" s="1" t="str">
        <f t="shared" si="76"/>
        <v/>
      </c>
      <c r="AJ82" s="1" t="str">
        <f t="shared" si="77"/>
        <v/>
      </c>
      <c r="AK82" s="1">
        <f t="shared" si="99"/>
        <v>0</v>
      </c>
      <c r="AL82" s="1">
        <f t="shared" si="99"/>
        <v>0</v>
      </c>
      <c r="AM82" s="1" t="str">
        <f t="shared" si="62"/>
        <v/>
      </c>
      <c r="AN82" s="1">
        <f t="shared" si="78"/>
        <v>0</v>
      </c>
      <c r="AO82" s="1" t="str">
        <f t="shared" si="106"/>
        <v/>
      </c>
      <c r="AP82" s="1" t="str">
        <f t="shared" si="79"/>
        <v>N</v>
      </c>
      <c r="AQ82" s="1" t="str">
        <f t="shared" si="80"/>
        <v>N</v>
      </c>
      <c r="AR82" s="1" t="str">
        <f t="shared" si="81"/>
        <v>N</v>
      </c>
      <c r="AS82" s="1" t="str">
        <f t="shared" si="82"/>
        <v/>
      </c>
      <c r="AT82" s="15" t="str">
        <f t="shared" si="83"/>
        <v/>
      </c>
      <c r="AU82" s="1" t="str">
        <f t="shared" si="84"/>
        <v/>
      </c>
      <c r="AV82" s="1" t="str">
        <f t="shared" si="85"/>
        <v/>
      </c>
      <c r="AW82" s="1" t="str">
        <f t="shared" si="86"/>
        <v/>
      </c>
      <c r="AX82" s="1" t="str">
        <f t="shared" si="87"/>
        <v/>
      </c>
      <c r="AY82" s="1" t="str">
        <f t="shared" si="88"/>
        <v/>
      </c>
      <c r="AZ82" s="1" t="str">
        <f>IF('Hedging Dashboard'!AH82="P",IF(AZ81="",1,AZ81+1),"")</f>
        <v/>
      </c>
      <c r="BA82" s="1" t="str">
        <f>IF('Hedging Dashboard'!AH82="B",IF(BA81="",1,BA81+1),"")</f>
        <v/>
      </c>
      <c r="BB82" s="1" t="str">
        <f t="shared" si="54"/>
        <v>00000</v>
      </c>
      <c r="BC82" s="1" t="str">
        <f t="shared" si="54"/>
        <v>00000</v>
      </c>
      <c r="BD82" s="1" t="str">
        <f t="shared" si="55"/>
        <v>000000</v>
      </c>
      <c r="BE82" s="1" t="str">
        <f t="shared" si="55"/>
        <v>000000</v>
      </c>
      <c r="BF82" s="1" t="str">
        <f t="shared" si="56"/>
        <v>B</v>
      </c>
      <c r="BG82" s="1" t="str">
        <f t="shared" si="89"/>
        <v/>
      </c>
      <c r="BH82" s="1">
        <f t="shared" si="100"/>
        <v>0</v>
      </c>
      <c r="BI82" s="1" t="str">
        <f t="shared" si="90"/>
        <v/>
      </c>
      <c r="BJ82" s="1">
        <f t="shared" si="101"/>
        <v>0</v>
      </c>
      <c r="BK82" s="1" t="str">
        <f t="shared" si="91"/>
        <v/>
      </c>
      <c r="BL82" s="1">
        <f t="shared" si="102"/>
        <v>0</v>
      </c>
      <c r="BM82" s="1" t="str">
        <f t="shared" si="103"/>
        <v>0</v>
      </c>
      <c r="BN82" s="1" t="str">
        <f t="shared" si="104"/>
        <v>0</v>
      </c>
      <c r="BO82" s="1" t="str">
        <f t="shared" si="105"/>
        <v>0</v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</row>
    <row r="83" spans="1:76" ht="15.75" thickBot="1">
      <c r="A83" s="1">
        <v>74</v>
      </c>
      <c r="B83" s="9" t="str">
        <f t="shared" si="68"/>
        <v/>
      </c>
      <c r="C83" s="93" t="str">
        <f t="shared" si="58"/>
        <v/>
      </c>
      <c r="D83" s="88" t="str">
        <f t="shared" si="92"/>
        <v/>
      </c>
      <c r="E83" s="89" t="str">
        <f t="shared" si="92"/>
        <v/>
      </c>
      <c r="F83" s="8" t="str">
        <f t="shared" si="69"/>
        <v/>
      </c>
      <c r="H83" s="96" t="str">
        <f t="shared" si="59"/>
        <v/>
      </c>
      <c r="I83" s="88" t="str">
        <f t="shared" si="93"/>
        <v/>
      </c>
      <c r="J83" s="89" t="str">
        <f t="shared" si="93"/>
        <v/>
      </c>
      <c r="K83" s="8" t="str">
        <f t="shared" si="94"/>
        <v/>
      </c>
      <c r="L83" s="54"/>
      <c r="M83" s="17" t="str">
        <f>IF('Hedging Dashboard'!AH83="","",'Hedging Dashboard'!AH83)</f>
        <v/>
      </c>
      <c r="O83" s="9" t="str">
        <f t="shared" si="60"/>
        <v/>
      </c>
      <c r="P83" s="88" t="str">
        <f t="shared" si="95"/>
        <v/>
      </c>
      <c r="Q83" s="89" t="str">
        <f t="shared" si="95"/>
        <v/>
      </c>
      <c r="R83" s="4" t="str">
        <f t="shared" si="96"/>
        <v/>
      </c>
      <c r="S83" s="4" t="str">
        <f t="shared" si="97"/>
        <v/>
      </c>
      <c r="T83" s="112" t="str">
        <f t="shared" si="98"/>
        <v/>
      </c>
      <c r="U83" s="4" t="str">
        <f>IF(M83="","",IF(B83="NB",U82,IF(T83="",SUM($T$5:$T83)+S83,SUM($T$5:$T83))))</f>
        <v/>
      </c>
      <c r="V83" s="100" t="str">
        <f t="shared" si="57"/>
        <v/>
      </c>
      <c r="W83" s="74" t="e">
        <f t="shared" si="70"/>
        <v>#VALUE!</v>
      </c>
      <c r="X83" s="76" t="str">
        <f t="shared" si="71"/>
        <v/>
      </c>
      <c r="Y83" s="9" t="str">
        <f t="shared" si="63"/>
        <v>T</v>
      </c>
      <c r="Z83" s="4" t="str">
        <f t="shared" si="64"/>
        <v>T</v>
      </c>
      <c r="AA83" s="4" t="str">
        <f t="shared" si="65"/>
        <v>B</v>
      </c>
      <c r="AB83" s="4" t="str">
        <f t="shared" si="61"/>
        <v/>
      </c>
      <c r="AC83" s="4" t="str">
        <f t="shared" si="66"/>
        <v/>
      </c>
      <c r="AD83" s="4" t="str">
        <f t="shared" si="67"/>
        <v/>
      </c>
      <c r="AE83" s="1" t="str">
        <f t="shared" si="72"/>
        <v/>
      </c>
      <c r="AF83" s="1" t="str">
        <f t="shared" si="73"/>
        <v/>
      </c>
      <c r="AG83" s="1" t="str">
        <f t="shared" si="74"/>
        <v/>
      </c>
      <c r="AH83" s="1" t="str">
        <f t="shared" si="75"/>
        <v/>
      </c>
      <c r="AI83" s="1" t="str">
        <f t="shared" si="76"/>
        <v/>
      </c>
      <c r="AJ83" s="1" t="str">
        <f t="shared" si="77"/>
        <v/>
      </c>
      <c r="AK83" s="1">
        <f t="shared" si="99"/>
        <v>0</v>
      </c>
      <c r="AL83" s="1">
        <f t="shared" si="99"/>
        <v>0</v>
      </c>
      <c r="AM83" s="1" t="str">
        <f t="shared" si="62"/>
        <v/>
      </c>
      <c r="AN83" s="1">
        <f t="shared" si="78"/>
        <v>0</v>
      </c>
      <c r="AO83" s="1" t="str">
        <f t="shared" si="106"/>
        <v/>
      </c>
      <c r="AP83" s="1" t="str">
        <f t="shared" si="79"/>
        <v>N</v>
      </c>
      <c r="AQ83" s="1" t="str">
        <f t="shared" si="80"/>
        <v>N</v>
      </c>
      <c r="AR83" s="1" t="str">
        <f t="shared" si="81"/>
        <v>N</v>
      </c>
      <c r="AS83" s="1" t="str">
        <f t="shared" si="82"/>
        <v/>
      </c>
      <c r="AT83" s="15" t="str">
        <f t="shared" si="83"/>
        <v/>
      </c>
      <c r="AU83" s="1" t="str">
        <f t="shared" si="84"/>
        <v/>
      </c>
      <c r="AV83" s="1" t="str">
        <f t="shared" si="85"/>
        <v/>
      </c>
      <c r="AW83" s="1" t="str">
        <f t="shared" si="86"/>
        <v/>
      </c>
      <c r="AX83" s="1" t="str">
        <f t="shared" si="87"/>
        <v/>
      </c>
      <c r="AY83" s="1" t="str">
        <f t="shared" si="88"/>
        <v/>
      </c>
      <c r="AZ83" s="1" t="str">
        <f>IF('Hedging Dashboard'!AH83="P",IF(AZ82="",1,AZ82+1),"")</f>
        <v/>
      </c>
      <c r="BA83" s="1" t="str">
        <f>IF('Hedging Dashboard'!AH83="B",IF(BA82="",1,BA82+1),"")</f>
        <v/>
      </c>
      <c r="BB83" s="1" t="str">
        <f t="shared" si="54"/>
        <v>00000</v>
      </c>
      <c r="BC83" s="1" t="str">
        <f t="shared" si="54"/>
        <v>00000</v>
      </c>
      <c r="BD83" s="1" t="str">
        <f t="shared" si="55"/>
        <v>000000</v>
      </c>
      <c r="BE83" s="1" t="str">
        <f t="shared" si="55"/>
        <v>000000</v>
      </c>
      <c r="BF83" s="1" t="str">
        <f t="shared" si="56"/>
        <v>B</v>
      </c>
      <c r="BG83" s="1" t="str">
        <f t="shared" si="89"/>
        <v/>
      </c>
      <c r="BH83" s="1">
        <f t="shared" si="100"/>
        <v>0</v>
      </c>
      <c r="BI83" s="1" t="str">
        <f t="shared" si="90"/>
        <v/>
      </c>
      <c r="BJ83" s="1">
        <f t="shared" si="101"/>
        <v>0</v>
      </c>
      <c r="BK83" s="1" t="str">
        <f t="shared" si="91"/>
        <v/>
      </c>
      <c r="BL83" s="1">
        <f t="shared" si="102"/>
        <v>0</v>
      </c>
      <c r="BM83" s="1" t="str">
        <f t="shared" si="103"/>
        <v>0</v>
      </c>
      <c r="BN83" s="1" t="str">
        <f t="shared" si="104"/>
        <v>0</v>
      </c>
      <c r="BO83" s="1" t="str">
        <f t="shared" si="105"/>
        <v>0</v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</row>
    <row r="84" spans="1:76" ht="15.75" thickBot="1">
      <c r="A84" s="1">
        <v>75</v>
      </c>
      <c r="B84" s="77" t="str">
        <f t="shared" si="68"/>
        <v/>
      </c>
      <c r="C84" s="94" t="str">
        <f t="shared" si="58"/>
        <v/>
      </c>
      <c r="D84" s="90" t="str">
        <f t="shared" si="92"/>
        <v/>
      </c>
      <c r="E84" s="91" t="str">
        <f t="shared" si="92"/>
        <v/>
      </c>
      <c r="F84" s="10" t="str">
        <f t="shared" si="69"/>
        <v/>
      </c>
      <c r="H84" s="97" t="str">
        <f t="shared" si="59"/>
        <v/>
      </c>
      <c r="I84" s="90" t="str">
        <f t="shared" si="93"/>
        <v/>
      </c>
      <c r="J84" s="91" t="str">
        <f t="shared" si="93"/>
        <v/>
      </c>
      <c r="K84" s="10" t="str">
        <f t="shared" si="94"/>
        <v/>
      </c>
      <c r="L84" s="54"/>
      <c r="M84" s="18" t="str">
        <f>IF('Hedging Dashboard'!AH84="","",'Hedging Dashboard'!AH84)</f>
        <v/>
      </c>
      <c r="O84" s="77" t="str">
        <f t="shared" si="60"/>
        <v/>
      </c>
      <c r="P84" s="90" t="str">
        <f t="shared" si="95"/>
        <v/>
      </c>
      <c r="Q84" s="91" t="str">
        <f t="shared" si="95"/>
        <v/>
      </c>
      <c r="R84" s="5" t="str">
        <f t="shared" si="96"/>
        <v/>
      </c>
      <c r="S84" s="5" t="str">
        <f t="shared" si="97"/>
        <v/>
      </c>
      <c r="T84" s="113" t="str">
        <f t="shared" si="98"/>
        <v/>
      </c>
      <c r="U84" s="5" t="str">
        <f>IF(M84="","",IF(B84="NB",U83,IF(T84="",SUM($T$5:$T84)+S84,SUM($T$5:$T84))))</f>
        <v/>
      </c>
      <c r="V84" s="101" t="str">
        <f t="shared" si="57"/>
        <v/>
      </c>
      <c r="W84" s="74" t="e">
        <f t="shared" si="70"/>
        <v>#VALUE!</v>
      </c>
      <c r="X84" s="76" t="str">
        <f t="shared" si="71"/>
        <v/>
      </c>
      <c r="Y84" s="9" t="str">
        <f t="shared" si="63"/>
        <v>T</v>
      </c>
      <c r="Z84" s="4" t="str">
        <f t="shared" si="64"/>
        <v>T</v>
      </c>
      <c r="AA84" s="4" t="str">
        <f t="shared" si="65"/>
        <v>B</v>
      </c>
      <c r="AB84" s="4" t="str">
        <f t="shared" si="61"/>
        <v/>
      </c>
      <c r="AC84" s="4" t="str">
        <f t="shared" si="66"/>
        <v/>
      </c>
      <c r="AD84" s="4" t="str">
        <f t="shared" si="67"/>
        <v/>
      </c>
      <c r="AE84" s="1" t="str">
        <f t="shared" si="72"/>
        <v/>
      </c>
      <c r="AF84" s="1" t="str">
        <f t="shared" si="73"/>
        <v/>
      </c>
      <c r="AG84" s="1" t="str">
        <f t="shared" si="74"/>
        <v/>
      </c>
      <c r="AH84" s="1" t="str">
        <f t="shared" si="75"/>
        <v/>
      </c>
      <c r="AI84" s="1" t="str">
        <f t="shared" si="76"/>
        <v/>
      </c>
      <c r="AJ84" s="1" t="str">
        <f t="shared" si="77"/>
        <v/>
      </c>
      <c r="AK84" s="1">
        <f t="shared" si="99"/>
        <v>0</v>
      </c>
      <c r="AL84" s="1">
        <f t="shared" si="99"/>
        <v>0</v>
      </c>
      <c r="AM84" s="1" t="str">
        <f t="shared" si="62"/>
        <v/>
      </c>
      <c r="AN84" s="1">
        <f t="shared" si="78"/>
        <v>0</v>
      </c>
      <c r="AO84" s="1" t="str">
        <f t="shared" si="106"/>
        <v/>
      </c>
      <c r="AP84" s="1" t="str">
        <f t="shared" si="79"/>
        <v>N</v>
      </c>
      <c r="AQ84" s="1" t="str">
        <f t="shared" si="80"/>
        <v>N</v>
      </c>
      <c r="AR84" s="1" t="str">
        <f t="shared" si="81"/>
        <v>N</v>
      </c>
      <c r="AS84" s="1" t="str">
        <f t="shared" si="82"/>
        <v/>
      </c>
      <c r="AT84" s="15" t="str">
        <f t="shared" si="83"/>
        <v/>
      </c>
      <c r="AU84" s="1" t="str">
        <f t="shared" si="84"/>
        <v/>
      </c>
      <c r="AV84" s="1" t="str">
        <f t="shared" si="85"/>
        <v/>
      </c>
      <c r="AW84" s="1" t="str">
        <f t="shared" si="86"/>
        <v/>
      </c>
      <c r="AX84" s="1" t="str">
        <f t="shared" si="87"/>
        <v/>
      </c>
      <c r="AY84" s="1" t="str">
        <f t="shared" si="88"/>
        <v/>
      </c>
      <c r="AZ84" s="1" t="str">
        <f>IF('Hedging Dashboard'!AH84="P",IF(AZ83="",1,AZ83+1),"")</f>
        <v/>
      </c>
      <c r="BA84" s="1" t="str">
        <f>IF('Hedging Dashboard'!AH84="B",IF(BA83="",1,BA83+1),"")</f>
        <v/>
      </c>
      <c r="BB84" s="1" t="str">
        <f t="shared" si="54"/>
        <v>00000</v>
      </c>
      <c r="BC84" s="1" t="str">
        <f t="shared" si="54"/>
        <v>00000</v>
      </c>
      <c r="BD84" s="1" t="str">
        <f t="shared" si="55"/>
        <v>000000</v>
      </c>
      <c r="BE84" s="1" t="str">
        <f t="shared" si="55"/>
        <v>000000</v>
      </c>
      <c r="BF84" s="1" t="str">
        <f t="shared" si="56"/>
        <v>B</v>
      </c>
      <c r="BG84" s="1" t="str">
        <f t="shared" si="89"/>
        <v/>
      </c>
      <c r="BH84" s="1">
        <f t="shared" si="100"/>
        <v>0</v>
      </c>
      <c r="BI84" s="1" t="str">
        <f t="shared" si="90"/>
        <v/>
      </c>
      <c r="BJ84" s="1">
        <f t="shared" si="101"/>
        <v>0</v>
      </c>
      <c r="BK84" s="1" t="str">
        <f t="shared" si="91"/>
        <v/>
      </c>
      <c r="BL84" s="1">
        <f t="shared" si="102"/>
        <v>0</v>
      </c>
      <c r="BM84" s="1" t="str">
        <f t="shared" si="103"/>
        <v>0</v>
      </c>
      <c r="BN84" s="1" t="str">
        <f t="shared" si="104"/>
        <v>0</v>
      </c>
      <c r="BO84" s="1" t="str">
        <f t="shared" si="105"/>
        <v>0</v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3</v>
      </c>
    </row>
    <row r="85" spans="1:76" ht="15.75" thickBot="1">
      <c r="A85" s="1">
        <v>76</v>
      </c>
      <c r="B85" s="12" t="str">
        <f t="shared" si="68"/>
        <v/>
      </c>
      <c r="C85" s="92" t="str">
        <f t="shared" si="58"/>
        <v/>
      </c>
      <c r="D85" s="13" t="str">
        <f t="shared" si="92"/>
        <v/>
      </c>
      <c r="E85" s="45" t="str">
        <f t="shared" si="92"/>
        <v/>
      </c>
      <c r="F85" s="14" t="str">
        <f t="shared" si="69"/>
        <v/>
      </c>
      <c r="H85" s="95" t="str">
        <f t="shared" si="59"/>
        <v/>
      </c>
      <c r="I85" s="13" t="str">
        <f t="shared" si="93"/>
        <v/>
      </c>
      <c r="J85" s="45" t="str">
        <f t="shared" si="93"/>
        <v/>
      </c>
      <c r="K85" s="14" t="str">
        <f t="shared" si="94"/>
        <v/>
      </c>
      <c r="L85" s="54"/>
      <c r="M85" s="16" t="str">
        <f>IF('Hedging Dashboard'!AH85="","",'Hedging Dashboard'!AH85)</f>
        <v/>
      </c>
      <c r="O85" s="12" t="str">
        <f t="shared" si="60"/>
        <v/>
      </c>
      <c r="P85" s="13" t="str">
        <f t="shared" si="95"/>
        <v/>
      </c>
      <c r="Q85" s="45" t="str">
        <f t="shared" si="95"/>
        <v/>
      </c>
      <c r="R85" s="87" t="str">
        <f t="shared" si="96"/>
        <v/>
      </c>
      <c r="S85" s="87" t="str">
        <f t="shared" si="97"/>
        <v/>
      </c>
      <c r="T85" s="98" t="str">
        <f t="shared" si="98"/>
        <v/>
      </c>
      <c r="U85" s="87" t="str">
        <f>IF(M85="","",IF(B85="NB",U84,IF(T85="",SUM($T$5:$T85)+S85,SUM($T$5:$T85))))</f>
        <v/>
      </c>
      <c r="V85" s="99" t="str">
        <f t="shared" si="57"/>
        <v/>
      </c>
      <c r="W85" s="74" t="e">
        <f t="shared" si="70"/>
        <v>#VALUE!</v>
      </c>
      <c r="X85" s="76" t="str">
        <f t="shared" si="71"/>
        <v/>
      </c>
      <c r="Y85" s="9" t="str">
        <f t="shared" si="63"/>
        <v>T</v>
      </c>
      <c r="Z85" s="4" t="str">
        <f t="shared" si="64"/>
        <v>T</v>
      </c>
      <c r="AA85" s="4" t="str">
        <f t="shared" si="65"/>
        <v>B</v>
      </c>
      <c r="AB85" s="4" t="str">
        <f t="shared" si="61"/>
        <v/>
      </c>
      <c r="AC85" s="4" t="str">
        <f t="shared" si="66"/>
        <v/>
      </c>
      <c r="AD85" s="4" t="str">
        <f t="shared" si="67"/>
        <v/>
      </c>
      <c r="AE85" s="1" t="str">
        <f t="shared" si="72"/>
        <v/>
      </c>
      <c r="AF85" s="1" t="str">
        <f t="shared" si="73"/>
        <v/>
      </c>
      <c r="AG85" s="1" t="str">
        <f t="shared" si="74"/>
        <v/>
      </c>
      <c r="AH85" s="1" t="str">
        <f t="shared" si="75"/>
        <v/>
      </c>
      <c r="AI85" s="1" t="str">
        <f t="shared" si="76"/>
        <v/>
      </c>
      <c r="AJ85" s="1" t="str">
        <f t="shared" si="77"/>
        <v/>
      </c>
      <c r="AK85" s="1">
        <f t="shared" si="99"/>
        <v>0</v>
      </c>
      <c r="AL85" s="1">
        <f t="shared" si="99"/>
        <v>0</v>
      </c>
      <c r="AM85" s="1" t="str">
        <f t="shared" si="62"/>
        <v/>
      </c>
      <c r="AN85" s="1">
        <f t="shared" si="78"/>
        <v>0</v>
      </c>
      <c r="AO85" s="1" t="str">
        <f t="shared" si="106"/>
        <v/>
      </c>
      <c r="AP85" s="1" t="str">
        <f t="shared" si="79"/>
        <v>N</v>
      </c>
      <c r="AQ85" s="1" t="str">
        <f t="shared" si="80"/>
        <v>N</v>
      </c>
      <c r="AR85" s="1" t="str">
        <f t="shared" si="81"/>
        <v>N</v>
      </c>
      <c r="AS85" s="1" t="str">
        <f t="shared" si="82"/>
        <v/>
      </c>
      <c r="AT85" s="15" t="str">
        <f t="shared" si="83"/>
        <v/>
      </c>
      <c r="AU85" s="1" t="str">
        <f t="shared" si="84"/>
        <v/>
      </c>
      <c r="AV85" s="1" t="str">
        <f t="shared" si="85"/>
        <v/>
      </c>
      <c r="AW85" s="1" t="str">
        <f t="shared" si="86"/>
        <v/>
      </c>
      <c r="AX85" s="1" t="str">
        <f t="shared" si="87"/>
        <v/>
      </c>
      <c r="AY85" s="1" t="str">
        <f t="shared" si="88"/>
        <v/>
      </c>
      <c r="AZ85" s="1" t="str">
        <f>IF('Hedging Dashboard'!AH85="P",IF(AZ84="",1,AZ84+1),"")</f>
        <v/>
      </c>
      <c r="BA85" s="1" t="str">
        <f>IF('Hedging Dashboard'!AH85="B",IF(BA84="",1,BA84+1),"")</f>
        <v/>
      </c>
      <c r="BB85" s="1" t="str">
        <f t="shared" si="54"/>
        <v>00000</v>
      </c>
      <c r="BC85" s="1" t="str">
        <f t="shared" si="54"/>
        <v>00000</v>
      </c>
      <c r="BD85" s="1" t="str">
        <f t="shared" si="55"/>
        <v>000000</v>
      </c>
      <c r="BE85" s="1" t="str">
        <f t="shared" si="55"/>
        <v>000000</v>
      </c>
      <c r="BF85" s="1" t="str">
        <f t="shared" si="56"/>
        <v>B</v>
      </c>
      <c r="BG85" s="1" t="str">
        <f t="shared" si="89"/>
        <v/>
      </c>
      <c r="BH85" s="1">
        <f t="shared" si="100"/>
        <v>0</v>
      </c>
      <c r="BI85" s="1" t="str">
        <f t="shared" si="90"/>
        <v/>
      </c>
      <c r="BJ85" s="1">
        <f t="shared" si="101"/>
        <v>0</v>
      </c>
      <c r="BK85" s="1" t="str">
        <f t="shared" si="91"/>
        <v/>
      </c>
      <c r="BL85" s="1">
        <f t="shared" si="102"/>
        <v>0</v>
      </c>
      <c r="BM85" s="1" t="str">
        <f t="shared" si="103"/>
        <v>0</v>
      </c>
      <c r="BN85" s="1" t="str">
        <f t="shared" si="104"/>
        <v>0</v>
      </c>
      <c r="BO85" s="1" t="str">
        <f t="shared" si="105"/>
        <v>0</v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-3</v>
      </c>
    </row>
    <row r="86" spans="1:76" ht="15.75" thickBot="1">
      <c r="A86" s="1">
        <v>77</v>
      </c>
      <c r="B86" s="9" t="str">
        <f t="shared" si="68"/>
        <v/>
      </c>
      <c r="C86" s="93" t="str">
        <f t="shared" si="58"/>
        <v/>
      </c>
      <c r="D86" s="88" t="str">
        <f t="shared" si="92"/>
        <v/>
      </c>
      <c r="E86" s="89" t="str">
        <f t="shared" si="92"/>
        <v/>
      </c>
      <c r="F86" s="8" t="str">
        <f t="shared" si="69"/>
        <v/>
      </c>
      <c r="H86" s="96" t="str">
        <f t="shared" si="59"/>
        <v/>
      </c>
      <c r="I86" s="88" t="str">
        <f t="shared" si="93"/>
        <v/>
      </c>
      <c r="J86" s="89" t="str">
        <f t="shared" si="93"/>
        <v/>
      </c>
      <c r="K86" s="8" t="str">
        <f t="shared" si="94"/>
        <v/>
      </c>
      <c r="L86" s="54"/>
      <c r="M86" s="17" t="str">
        <f>IF('Hedging Dashboard'!AH86="","",'Hedging Dashboard'!AH86)</f>
        <v/>
      </c>
      <c r="O86" s="9" t="str">
        <f t="shared" si="60"/>
        <v/>
      </c>
      <c r="P86" s="88" t="str">
        <f t="shared" si="95"/>
        <v/>
      </c>
      <c r="Q86" s="89" t="str">
        <f t="shared" si="95"/>
        <v/>
      </c>
      <c r="R86" s="4" t="str">
        <f t="shared" si="96"/>
        <v/>
      </c>
      <c r="S86" s="4" t="str">
        <f t="shared" si="97"/>
        <v/>
      </c>
      <c r="T86" s="112" t="str">
        <f t="shared" si="98"/>
        <v/>
      </c>
      <c r="U86" s="4" t="str">
        <f>IF(M86="","",IF(B86="NB",U85,IF(T86="",SUM($T$5:$T86)+S86,SUM($T$5:$T86))))</f>
        <v/>
      </c>
      <c r="V86" s="100" t="str">
        <f t="shared" si="57"/>
        <v/>
      </c>
      <c r="W86" s="74" t="e">
        <f t="shared" si="70"/>
        <v>#VALUE!</v>
      </c>
      <c r="X86" s="76" t="str">
        <f t="shared" si="71"/>
        <v/>
      </c>
      <c r="Y86" s="9" t="str">
        <f t="shared" si="63"/>
        <v>T</v>
      </c>
      <c r="Z86" s="4" t="str">
        <f t="shared" si="64"/>
        <v>T</v>
      </c>
      <c r="AA86" s="4" t="str">
        <f t="shared" si="65"/>
        <v>B</v>
      </c>
      <c r="AB86" s="4" t="str">
        <f t="shared" si="61"/>
        <v/>
      </c>
      <c r="AC86" s="4" t="str">
        <f t="shared" si="66"/>
        <v/>
      </c>
      <c r="AD86" s="4" t="str">
        <f t="shared" si="67"/>
        <v/>
      </c>
      <c r="AE86" s="1" t="str">
        <f t="shared" si="72"/>
        <v/>
      </c>
      <c r="AF86" s="1" t="str">
        <f t="shared" si="73"/>
        <v/>
      </c>
      <c r="AG86" s="1" t="str">
        <f t="shared" si="74"/>
        <v/>
      </c>
      <c r="AH86" s="1" t="str">
        <f t="shared" si="75"/>
        <v/>
      </c>
      <c r="AI86" s="1" t="str">
        <f t="shared" si="76"/>
        <v/>
      </c>
      <c r="AJ86" s="1" t="str">
        <f t="shared" si="77"/>
        <v/>
      </c>
      <c r="AK86" s="1">
        <f t="shared" si="99"/>
        <v>0</v>
      </c>
      <c r="AL86" s="1">
        <f t="shared" si="99"/>
        <v>0</v>
      </c>
      <c r="AM86" s="1" t="str">
        <f t="shared" si="62"/>
        <v/>
      </c>
      <c r="AN86" s="1">
        <f t="shared" si="78"/>
        <v>0</v>
      </c>
      <c r="AO86" s="1" t="str">
        <f t="shared" si="106"/>
        <v/>
      </c>
      <c r="AP86" s="1" t="str">
        <f t="shared" si="79"/>
        <v>N</v>
      </c>
      <c r="AQ86" s="1" t="str">
        <f t="shared" si="80"/>
        <v>N</v>
      </c>
      <c r="AR86" s="1" t="str">
        <f t="shared" si="81"/>
        <v>N</v>
      </c>
      <c r="AS86" s="1" t="str">
        <f t="shared" si="82"/>
        <v/>
      </c>
      <c r="AT86" s="15" t="str">
        <f t="shared" si="83"/>
        <v/>
      </c>
      <c r="AU86" s="1" t="str">
        <f t="shared" si="84"/>
        <v/>
      </c>
      <c r="AV86" s="1" t="str">
        <f t="shared" si="85"/>
        <v/>
      </c>
      <c r="AW86" s="1" t="str">
        <f t="shared" si="86"/>
        <v/>
      </c>
      <c r="AX86" s="1" t="str">
        <f t="shared" si="87"/>
        <v/>
      </c>
      <c r="AY86" s="1" t="str">
        <f t="shared" si="88"/>
        <v/>
      </c>
      <c r="AZ86" s="1" t="str">
        <f>IF('Hedging Dashboard'!AH86="P",IF(AZ85="",1,AZ85+1),"")</f>
        <v/>
      </c>
      <c r="BA86" s="1" t="str">
        <f>IF('Hedging Dashboard'!AH86="B",IF(BA85="",1,BA85+1),"")</f>
        <v/>
      </c>
      <c r="BB86" s="1" t="str">
        <f t="shared" si="54"/>
        <v>00000</v>
      </c>
      <c r="BC86" s="1" t="str">
        <f t="shared" si="54"/>
        <v>00000</v>
      </c>
      <c r="BD86" s="1" t="str">
        <f t="shared" si="55"/>
        <v>000000</v>
      </c>
      <c r="BE86" s="1" t="str">
        <f t="shared" si="55"/>
        <v>000000</v>
      </c>
      <c r="BF86" s="1" t="str">
        <f t="shared" si="56"/>
        <v>B</v>
      </c>
      <c r="BG86" s="1" t="str">
        <f t="shared" si="89"/>
        <v/>
      </c>
      <c r="BH86" s="1">
        <f t="shared" si="100"/>
        <v>0</v>
      </c>
      <c r="BI86" s="1" t="str">
        <f t="shared" si="90"/>
        <v/>
      </c>
      <c r="BJ86" s="1">
        <f t="shared" si="101"/>
        <v>0</v>
      </c>
      <c r="BK86" s="1" t="str">
        <f t="shared" si="91"/>
        <v/>
      </c>
      <c r="BL86" s="1">
        <f t="shared" si="102"/>
        <v>0</v>
      </c>
      <c r="BM86" s="1" t="str">
        <f t="shared" si="103"/>
        <v>0</v>
      </c>
      <c r="BN86" s="1" t="str">
        <f t="shared" si="104"/>
        <v>0</v>
      </c>
      <c r="BO86" s="1" t="str">
        <f t="shared" si="105"/>
        <v>0</v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</row>
    <row r="87" spans="1:76" ht="15.75" thickBot="1">
      <c r="A87" s="1">
        <v>78</v>
      </c>
      <c r="B87" s="9" t="str">
        <f t="shared" si="68"/>
        <v/>
      </c>
      <c r="C87" s="93" t="str">
        <f t="shared" si="58"/>
        <v/>
      </c>
      <c r="D87" s="88" t="str">
        <f t="shared" si="92"/>
        <v/>
      </c>
      <c r="E87" s="89" t="str">
        <f t="shared" si="92"/>
        <v/>
      </c>
      <c r="F87" s="8" t="str">
        <f t="shared" si="69"/>
        <v/>
      </c>
      <c r="H87" s="96" t="str">
        <f t="shared" si="59"/>
        <v/>
      </c>
      <c r="I87" s="88" t="str">
        <f t="shared" si="93"/>
        <v/>
      </c>
      <c r="J87" s="89" t="str">
        <f t="shared" si="93"/>
        <v/>
      </c>
      <c r="K87" s="8" t="str">
        <f t="shared" si="94"/>
        <v/>
      </c>
      <c r="L87" s="54"/>
      <c r="M87" s="17" t="str">
        <f>IF('Hedging Dashboard'!AH87="","",'Hedging Dashboard'!AH87)</f>
        <v/>
      </c>
      <c r="O87" s="9" t="str">
        <f t="shared" si="60"/>
        <v/>
      </c>
      <c r="P87" s="88" t="str">
        <f t="shared" si="95"/>
        <v/>
      </c>
      <c r="Q87" s="89" t="str">
        <f t="shared" si="95"/>
        <v/>
      </c>
      <c r="R87" s="4" t="str">
        <f t="shared" si="96"/>
        <v/>
      </c>
      <c r="S87" s="4" t="str">
        <f t="shared" si="97"/>
        <v/>
      </c>
      <c r="T87" s="112" t="str">
        <f t="shared" si="98"/>
        <v/>
      </c>
      <c r="U87" s="4" t="str">
        <f>IF(M87="","",IF(B87="NB",U86,IF(T87="",SUM($T$5:$T87)+S87,SUM($T$5:$T87))))</f>
        <v/>
      </c>
      <c r="V87" s="100" t="str">
        <f t="shared" si="57"/>
        <v/>
      </c>
      <c r="W87" s="74" t="e">
        <f t="shared" si="70"/>
        <v>#VALUE!</v>
      </c>
      <c r="X87" s="76" t="str">
        <f t="shared" si="71"/>
        <v/>
      </c>
      <c r="Y87" s="9" t="str">
        <f t="shared" si="63"/>
        <v>T</v>
      </c>
      <c r="Z87" s="4" t="str">
        <f t="shared" si="64"/>
        <v>T</v>
      </c>
      <c r="AA87" s="4" t="str">
        <f t="shared" si="65"/>
        <v>B</v>
      </c>
      <c r="AB87" s="4" t="str">
        <f t="shared" si="61"/>
        <v/>
      </c>
      <c r="AC87" s="4" t="str">
        <f t="shared" si="66"/>
        <v/>
      </c>
      <c r="AD87" s="4" t="str">
        <f t="shared" si="67"/>
        <v/>
      </c>
      <c r="AE87" s="1" t="str">
        <f t="shared" si="72"/>
        <v/>
      </c>
      <c r="AF87" s="1" t="str">
        <f t="shared" si="73"/>
        <v/>
      </c>
      <c r="AG87" s="1" t="str">
        <f t="shared" si="74"/>
        <v/>
      </c>
      <c r="AH87" s="1" t="str">
        <f t="shared" si="75"/>
        <v/>
      </c>
      <c r="AI87" s="1" t="str">
        <f t="shared" si="76"/>
        <v/>
      </c>
      <c r="AJ87" s="1" t="str">
        <f t="shared" si="77"/>
        <v/>
      </c>
      <c r="AK87" s="1">
        <f t="shared" si="99"/>
        <v>0</v>
      </c>
      <c r="AL87" s="1">
        <f t="shared" si="99"/>
        <v>0</v>
      </c>
      <c r="AM87" s="1" t="str">
        <f t="shared" si="62"/>
        <v/>
      </c>
      <c r="AN87" s="1">
        <f t="shared" si="78"/>
        <v>0</v>
      </c>
      <c r="AO87" s="1" t="str">
        <f t="shared" si="106"/>
        <v/>
      </c>
      <c r="AP87" s="1" t="str">
        <f t="shared" si="79"/>
        <v>N</v>
      </c>
      <c r="AQ87" s="1" t="str">
        <f t="shared" si="80"/>
        <v>N</v>
      </c>
      <c r="AR87" s="1" t="str">
        <f t="shared" si="81"/>
        <v>N</v>
      </c>
      <c r="AS87" s="1" t="str">
        <f t="shared" si="82"/>
        <v/>
      </c>
      <c r="AT87" s="15" t="str">
        <f t="shared" si="83"/>
        <v/>
      </c>
      <c r="AU87" s="1" t="str">
        <f t="shared" si="84"/>
        <v/>
      </c>
      <c r="AV87" s="1" t="str">
        <f t="shared" si="85"/>
        <v/>
      </c>
      <c r="AW87" s="1" t="str">
        <f t="shared" si="86"/>
        <v/>
      </c>
      <c r="AX87" s="1" t="str">
        <f t="shared" si="87"/>
        <v/>
      </c>
      <c r="AY87" s="1" t="str">
        <f t="shared" si="88"/>
        <v/>
      </c>
      <c r="AZ87" s="1" t="str">
        <f>IF('Hedging Dashboard'!AH87="P",IF(AZ86="",1,AZ86+1),"")</f>
        <v/>
      </c>
      <c r="BA87" s="1" t="str">
        <f>IF('Hedging Dashboard'!AH87="B",IF(BA86="",1,BA86+1),"")</f>
        <v/>
      </c>
      <c r="BB87" s="1" t="str">
        <f t="shared" si="54"/>
        <v>00000</v>
      </c>
      <c r="BC87" s="1" t="str">
        <f t="shared" si="54"/>
        <v>00000</v>
      </c>
      <c r="BD87" s="1" t="str">
        <f t="shared" si="55"/>
        <v>000000</v>
      </c>
      <c r="BE87" s="1" t="str">
        <f t="shared" si="55"/>
        <v>000000</v>
      </c>
      <c r="BF87" s="1" t="str">
        <f t="shared" si="56"/>
        <v>B</v>
      </c>
      <c r="BG87" s="1" t="str">
        <f t="shared" si="89"/>
        <v/>
      </c>
      <c r="BH87" s="1">
        <f t="shared" si="100"/>
        <v>0</v>
      </c>
      <c r="BI87" s="1" t="str">
        <f t="shared" si="90"/>
        <v/>
      </c>
      <c r="BJ87" s="1">
        <f t="shared" si="101"/>
        <v>0</v>
      </c>
      <c r="BK87" s="1" t="str">
        <f t="shared" si="91"/>
        <v/>
      </c>
      <c r="BL87" s="1">
        <f t="shared" si="102"/>
        <v>0</v>
      </c>
      <c r="BM87" s="1" t="str">
        <f t="shared" si="103"/>
        <v>0</v>
      </c>
      <c r="BN87" s="1" t="str">
        <f t="shared" si="104"/>
        <v>0</v>
      </c>
      <c r="BO87" s="1" t="str">
        <f t="shared" si="105"/>
        <v>0</v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</row>
    <row r="88" spans="1:76" ht="15.75" thickBot="1">
      <c r="A88" s="1">
        <v>79</v>
      </c>
      <c r="B88" s="9" t="str">
        <f t="shared" si="68"/>
        <v/>
      </c>
      <c r="C88" s="93" t="str">
        <f t="shared" si="58"/>
        <v/>
      </c>
      <c r="D88" s="88" t="str">
        <f t="shared" si="92"/>
        <v/>
      </c>
      <c r="E88" s="89" t="str">
        <f t="shared" si="92"/>
        <v/>
      </c>
      <c r="F88" s="8" t="str">
        <f t="shared" si="69"/>
        <v/>
      </c>
      <c r="H88" s="96" t="str">
        <f t="shared" si="59"/>
        <v/>
      </c>
      <c r="I88" s="88" t="str">
        <f t="shared" si="93"/>
        <v/>
      </c>
      <c r="J88" s="89" t="str">
        <f t="shared" si="93"/>
        <v/>
      </c>
      <c r="K88" s="8" t="str">
        <f t="shared" si="94"/>
        <v/>
      </c>
      <c r="L88" s="54"/>
      <c r="M88" s="17" t="str">
        <f>IF('Hedging Dashboard'!AH88="","",'Hedging Dashboard'!AH88)</f>
        <v/>
      </c>
      <c r="O88" s="9" t="str">
        <f t="shared" si="60"/>
        <v/>
      </c>
      <c r="P88" s="88" t="str">
        <f t="shared" si="95"/>
        <v/>
      </c>
      <c r="Q88" s="89" t="str">
        <f t="shared" si="95"/>
        <v/>
      </c>
      <c r="R88" s="4" t="str">
        <f t="shared" si="96"/>
        <v/>
      </c>
      <c r="S88" s="4" t="str">
        <f t="shared" si="97"/>
        <v/>
      </c>
      <c r="T88" s="112" t="str">
        <f t="shared" si="98"/>
        <v/>
      </c>
      <c r="U88" s="4" t="str">
        <f>IF(M88="","",IF(B88="NB",U87,IF(T88="",SUM($T$5:$T88)+S88,SUM($T$5:$T88))))</f>
        <v/>
      </c>
      <c r="V88" s="100" t="str">
        <f t="shared" si="57"/>
        <v/>
      </c>
      <c r="W88" s="74" t="e">
        <f t="shared" si="70"/>
        <v>#VALUE!</v>
      </c>
      <c r="X88" s="76" t="str">
        <f t="shared" si="71"/>
        <v/>
      </c>
      <c r="Y88" s="9" t="str">
        <f t="shared" si="63"/>
        <v>T</v>
      </c>
      <c r="Z88" s="4" t="str">
        <f t="shared" si="64"/>
        <v>T</v>
      </c>
      <c r="AA88" s="4" t="str">
        <f t="shared" si="65"/>
        <v>B</v>
      </c>
      <c r="AB88" s="4" t="str">
        <f t="shared" si="61"/>
        <v/>
      </c>
      <c r="AC88" s="4" t="str">
        <f t="shared" si="66"/>
        <v/>
      </c>
      <c r="AD88" s="4" t="str">
        <f t="shared" si="67"/>
        <v/>
      </c>
      <c r="AE88" s="1" t="str">
        <f t="shared" si="72"/>
        <v/>
      </c>
      <c r="AF88" s="1" t="str">
        <f t="shared" si="73"/>
        <v/>
      </c>
      <c r="AG88" s="1" t="str">
        <f t="shared" si="74"/>
        <v/>
      </c>
      <c r="AH88" s="1" t="str">
        <f t="shared" si="75"/>
        <v/>
      </c>
      <c r="AI88" s="1" t="str">
        <f t="shared" si="76"/>
        <v/>
      </c>
      <c r="AJ88" s="1" t="str">
        <f t="shared" si="77"/>
        <v/>
      </c>
      <c r="AK88" s="1">
        <f t="shared" si="99"/>
        <v>0</v>
      </c>
      <c r="AL88" s="1">
        <f t="shared" si="99"/>
        <v>0</v>
      </c>
      <c r="AM88" s="1" t="str">
        <f t="shared" si="62"/>
        <v/>
      </c>
      <c r="AN88" s="1">
        <f t="shared" si="78"/>
        <v>0</v>
      </c>
      <c r="AO88" s="1" t="str">
        <f t="shared" si="106"/>
        <v/>
      </c>
      <c r="AP88" s="1" t="str">
        <f t="shared" si="79"/>
        <v>N</v>
      </c>
      <c r="AQ88" s="1" t="str">
        <f t="shared" si="80"/>
        <v>N</v>
      </c>
      <c r="AR88" s="1" t="str">
        <f t="shared" si="81"/>
        <v>N</v>
      </c>
      <c r="AS88" s="1" t="str">
        <f t="shared" si="82"/>
        <v/>
      </c>
      <c r="AT88" s="15" t="str">
        <f t="shared" si="83"/>
        <v/>
      </c>
      <c r="AU88" s="1" t="str">
        <f t="shared" si="84"/>
        <v/>
      </c>
      <c r="AV88" s="1" t="str">
        <f t="shared" si="85"/>
        <v/>
      </c>
      <c r="AW88" s="1" t="str">
        <f t="shared" si="86"/>
        <v/>
      </c>
      <c r="AX88" s="1" t="str">
        <f t="shared" si="87"/>
        <v/>
      </c>
      <c r="AY88" s="1" t="str">
        <f t="shared" si="88"/>
        <v/>
      </c>
      <c r="AZ88" s="1" t="str">
        <f>IF('Hedging Dashboard'!AH88="P",IF(AZ87="",1,AZ87+1),"")</f>
        <v/>
      </c>
      <c r="BA88" s="1" t="str">
        <f>IF('Hedging Dashboard'!AH88="B",IF(BA87="",1,BA87+1),"")</f>
        <v/>
      </c>
      <c r="BB88" s="1" t="str">
        <f t="shared" si="54"/>
        <v>00000</v>
      </c>
      <c r="BC88" s="1" t="str">
        <f t="shared" si="54"/>
        <v>00000</v>
      </c>
      <c r="BD88" s="1" t="str">
        <f t="shared" si="55"/>
        <v>000000</v>
      </c>
      <c r="BE88" s="1" t="str">
        <f t="shared" si="55"/>
        <v>000000</v>
      </c>
      <c r="BF88" s="1" t="str">
        <f t="shared" si="56"/>
        <v>B</v>
      </c>
      <c r="BG88" s="1" t="str">
        <f t="shared" si="89"/>
        <v/>
      </c>
      <c r="BH88" s="1">
        <f t="shared" si="100"/>
        <v>0</v>
      </c>
      <c r="BI88" s="1" t="str">
        <f t="shared" si="90"/>
        <v/>
      </c>
      <c r="BJ88" s="1">
        <f t="shared" si="101"/>
        <v>0</v>
      </c>
      <c r="BK88" s="1" t="str">
        <f t="shared" si="91"/>
        <v/>
      </c>
      <c r="BL88" s="1">
        <f t="shared" si="102"/>
        <v>0</v>
      </c>
      <c r="BM88" s="1" t="str">
        <f t="shared" si="103"/>
        <v>0</v>
      </c>
      <c r="BN88" s="1" t="str">
        <f t="shared" si="104"/>
        <v>0</v>
      </c>
      <c r="BO88" s="1" t="str">
        <f t="shared" si="105"/>
        <v>0</v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6</v>
      </c>
    </row>
    <row r="89" spans="1:76" ht="15.75" thickBot="1">
      <c r="A89" s="1">
        <v>80</v>
      </c>
      <c r="B89" s="77" t="str">
        <f t="shared" si="68"/>
        <v/>
      </c>
      <c r="C89" s="94" t="str">
        <f t="shared" si="58"/>
        <v/>
      </c>
      <c r="D89" s="90" t="str">
        <f t="shared" si="92"/>
        <v/>
      </c>
      <c r="E89" s="91" t="str">
        <f t="shared" si="92"/>
        <v/>
      </c>
      <c r="F89" s="10" t="str">
        <f t="shared" si="69"/>
        <v/>
      </c>
      <c r="H89" s="97" t="str">
        <f t="shared" si="59"/>
        <v/>
      </c>
      <c r="I89" s="90" t="str">
        <f t="shared" si="93"/>
        <v/>
      </c>
      <c r="J89" s="91" t="str">
        <f t="shared" si="93"/>
        <v/>
      </c>
      <c r="K89" s="10" t="str">
        <f t="shared" si="94"/>
        <v/>
      </c>
      <c r="L89" s="54"/>
      <c r="M89" s="18" t="str">
        <f>IF('Hedging Dashboard'!AH89="","",'Hedging Dashboard'!AH89)</f>
        <v/>
      </c>
      <c r="O89" s="77" t="str">
        <f t="shared" si="60"/>
        <v/>
      </c>
      <c r="P89" s="90" t="str">
        <f t="shared" si="95"/>
        <v/>
      </c>
      <c r="Q89" s="91" t="str">
        <f t="shared" si="95"/>
        <v/>
      </c>
      <c r="R89" s="5" t="str">
        <f t="shared" si="96"/>
        <v/>
      </c>
      <c r="S89" s="5" t="str">
        <f t="shared" si="97"/>
        <v/>
      </c>
      <c r="T89" s="113" t="str">
        <f t="shared" si="98"/>
        <v/>
      </c>
      <c r="U89" s="5" t="str">
        <f>IF(M89="","",IF(B89="NB",U88,IF(T89="",SUM($T$5:$T89)+S89,SUM($T$5:$T89))))</f>
        <v/>
      </c>
      <c r="V89" s="101" t="str">
        <f t="shared" si="57"/>
        <v/>
      </c>
      <c r="W89" s="74" t="e">
        <f t="shared" si="70"/>
        <v>#VALUE!</v>
      </c>
      <c r="X89" s="76" t="str">
        <f t="shared" si="71"/>
        <v/>
      </c>
      <c r="Y89" s="9" t="str">
        <f t="shared" si="63"/>
        <v>T</v>
      </c>
      <c r="Z89" s="4" t="str">
        <f t="shared" si="64"/>
        <v>T</v>
      </c>
      <c r="AA89" s="4" t="str">
        <f t="shared" si="65"/>
        <v>B</v>
      </c>
      <c r="AB89" s="4" t="str">
        <f t="shared" si="61"/>
        <v/>
      </c>
      <c r="AC89" s="4" t="str">
        <f t="shared" si="66"/>
        <v/>
      </c>
      <c r="AD89" s="4" t="str">
        <f t="shared" si="67"/>
        <v/>
      </c>
      <c r="AE89" s="1" t="str">
        <f t="shared" si="72"/>
        <v/>
      </c>
      <c r="AF89" s="1" t="str">
        <f t="shared" si="73"/>
        <v/>
      </c>
      <c r="AG89" s="1" t="str">
        <f t="shared" si="74"/>
        <v/>
      </c>
      <c r="AH89" s="1" t="str">
        <f t="shared" si="75"/>
        <v/>
      </c>
      <c r="AI89" s="1" t="str">
        <f t="shared" si="76"/>
        <v/>
      </c>
      <c r="AJ89" s="1" t="str">
        <f t="shared" si="77"/>
        <v/>
      </c>
      <c r="AK89" s="1">
        <f t="shared" si="99"/>
        <v>0</v>
      </c>
      <c r="AL89" s="1">
        <f t="shared" si="99"/>
        <v>0</v>
      </c>
      <c r="AM89" s="1" t="str">
        <f t="shared" si="62"/>
        <v/>
      </c>
      <c r="AN89" s="1">
        <f t="shared" si="78"/>
        <v>0</v>
      </c>
      <c r="AO89" s="1" t="str">
        <f t="shared" si="106"/>
        <v/>
      </c>
      <c r="AP89" s="1" t="str">
        <f t="shared" si="79"/>
        <v>N</v>
      </c>
      <c r="AQ89" s="1" t="str">
        <f t="shared" si="80"/>
        <v>N</v>
      </c>
      <c r="AR89" s="1" t="str">
        <f t="shared" si="81"/>
        <v>N</v>
      </c>
      <c r="AS89" s="1" t="str">
        <f t="shared" si="82"/>
        <v/>
      </c>
      <c r="AT89" s="15" t="str">
        <f t="shared" si="83"/>
        <v/>
      </c>
      <c r="AU89" s="1" t="str">
        <f t="shared" si="84"/>
        <v/>
      </c>
      <c r="AV89" s="1" t="str">
        <f t="shared" si="85"/>
        <v/>
      </c>
      <c r="AW89" s="1" t="str">
        <f t="shared" si="86"/>
        <v/>
      </c>
      <c r="AX89" s="1" t="str">
        <f t="shared" si="87"/>
        <v/>
      </c>
      <c r="AY89" s="1" t="str">
        <f t="shared" si="88"/>
        <v/>
      </c>
      <c r="AZ89" s="1" t="str">
        <f>IF('Hedging Dashboard'!AH89="P",IF(AZ88="",1,AZ88+1),"")</f>
        <v/>
      </c>
      <c r="BA89" s="1" t="str">
        <f>IF('Hedging Dashboard'!AH89="B",IF(BA88="",1,BA88+1),"")</f>
        <v/>
      </c>
      <c r="BB89" s="1" t="str">
        <f t="shared" si="54"/>
        <v>00000</v>
      </c>
      <c r="BC89" s="1" t="str">
        <f t="shared" si="54"/>
        <v>00000</v>
      </c>
      <c r="BD89" s="1" t="str">
        <f t="shared" si="55"/>
        <v>000000</v>
      </c>
      <c r="BE89" s="1" t="str">
        <f t="shared" si="55"/>
        <v>000000</v>
      </c>
      <c r="BF89" s="1" t="str">
        <f t="shared" si="56"/>
        <v>B</v>
      </c>
      <c r="BG89" s="1" t="str">
        <f t="shared" si="89"/>
        <v/>
      </c>
      <c r="BH89" s="1">
        <f t="shared" si="100"/>
        <v>0</v>
      </c>
      <c r="BI89" s="1" t="str">
        <f t="shared" si="90"/>
        <v/>
      </c>
      <c r="BJ89" s="1">
        <f t="shared" si="101"/>
        <v>0</v>
      </c>
      <c r="BK89" s="1" t="str">
        <f t="shared" si="91"/>
        <v/>
      </c>
      <c r="BL89" s="1">
        <f t="shared" si="102"/>
        <v>0</v>
      </c>
      <c r="BM89" s="1" t="str">
        <f t="shared" si="103"/>
        <v>0</v>
      </c>
      <c r="BN89" s="1" t="str">
        <f t="shared" si="104"/>
        <v>0</v>
      </c>
      <c r="BO89" s="1" t="str">
        <f t="shared" si="105"/>
        <v>0</v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-6</v>
      </c>
    </row>
    <row r="90" spans="1:76" ht="15.75" thickBot="1">
      <c r="A90" s="1">
        <v>81</v>
      </c>
      <c r="B90" s="12" t="str">
        <f t="shared" si="68"/>
        <v/>
      </c>
      <c r="C90" s="92" t="str">
        <f t="shared" si="58"/>
        <v/>
      </c>
      <c r="D90" s="13" t="str">
        <f t="shared" si="92"/>
        <v/>
      </c>
      <c r="E90" s="45" t="str">
        <f t="shared" si="92"/>
        <v/>
      </c>
      <c r="F90" s="14" t="str">
        <f t="shared" si="69"/>
        <v/>
      </c>
      <c r="H90" s="95" t="str">
        <f t="shared" si="59"/>
        <v/>
      </c>
      <c r="I90" s="13" t="str">
        <f t="shared" si="93"/>
        <v/>
      </c>
      <c r="J90" s="45" t="str">
        <f t="shared" si="93"/>
        <v/>
      </c>
      <c r="K90" s="14" t="str">
        <f t="shared" si="94"/>
        <v/>
      </c>
      <c r="L90" s="54"/>
      <c r="M90" s="16" t="str">
        <f>IF('Hedging Dashboard'!AH90="","",'Hedging Dashboard'!AH90)</f>
        <v/>
      </c>
      <c r="O90" s="12" t="str">
        <f t="shared" si="60"/>
        <v/>
      </c>
      <c r="P90" s="13" t="str">
        <f t="shared" si="95"/>
        <v/>
      </c>
      <c r="Q90" s="45" t="str">
        <f t="shared" si="95"/>
        <v/>
      </c>
      <c r="R90" s="87" t="str">
        <f t="shared" si="96"/>
        <v/>
      </c>
      <c r="S90" s="87" t="str">
        <f t="shared" si="97"/>
        <v/>
      </c>
      <c r="T90" s="98" t="str">
        <f t="shared" si="98"/>
        <v/>
      </c>
      <c r="U90" s="87" t="str">
        <f>IF(M90="","",IF(B90="NB",U89,IF(T90="",SUM($T$5:$T90)+S90,SUM($T$5:$T90))))</f>
        <v/>
      </c>
      <c r="V90" s="99" t="str">
        <f t="shared" si="57"/>
        <v/>
      </c>
      <c r="W90" s="74" t="e">
        <f t="shared" si="70"/>
        <v>#VALUE!</v>
      </c>
      <c r="X90" s="76" t="str">
        <f t="shared" si="71"/>
        <v/>
      </c>
      <c r="Y90" s="9" t="str">
        <f t="shared" si="63"/>
        <v>T</v>
      </c>
      <c r="Z90" s="4" t="str">
        <f t="shared" si="64"/>
        <v>T</v>
      </c>
      <c r="AA90" s="4" t="str">
        <f t="shared" si="65"/>
        <v>B</v>
      </c>
      <c r="AB90" s="4" t="str">
        <f t="shared" si="61"/>
        <v/>
      </c>
      <c r="AC90" s="4" t="str">
        <f t="shared" si="66"/>
        <v/>
      </c>
      <c r="AD90" s="4" t="str">
        <f t="shared" si="67"/>
        <v/>
      </c>
      <c r="AE90" s="1" t="str">
        <f t="shared" si="72"/>
        <v/>
      </c>
      <c r="AF90" s="1" t="str">
        <f t="shared" si="73"/>
        <v/>
      </c>
      <c r="AG90" s="1" t="str">
        <f t="shared" si="74"/>
        <v/>
      </c>
      <c r="AH90" s="1" t="str">
        <f t="shared" si="75"/>
        <v/>
      </c>
      <c r="AI90" s="1" t="str">
        <f t="shared" si="76"/>
        <v/>
      </c>
      <c r="AJ90" s="1" t="str">
        <f t="shared" si="77"/>
        <v/>
      </c>
      <c r="AK90" s="1">
        <f t="shared" si="99"/>
        <v>0</v>
      </c>
      <c r="AL90" s="1">
        <f t="shared" si="99"/>
        <v>0</v>
      </c>
      <c r="AM90" s="1" t="str">
        <f t="shared" si="62"/>
        <v/>
      </c>
      <c r="AN90" s="1">
        <f t="shared" si="78"/>
        <v>0</v>
      </c>
      <c r="AO90" s="1" t="str">
        <f t="shared" si="106"/>
        <v/>
      </c>
      <c r="AP90" s="1" t="str">
        <f t="shared" si="79"/>
        <v>N</v>
      </c>
      <c r="AQ90" s="1" t="str">
        <f t="shared" si="80"/>
        <v>N</v>
      </c>
      <c r="AR90" s="1" t="str">
        <f t="shared" si="81"/>
        <v>N</v>
      </c>
      <c r="AS90" s="1" t="str">
        <f t="shared" si="82"/>
        <v/>
      </c>
      <c r="AT90" s="15" t="str">
        <f t="shared" si="83"/>
        <v/>
      </c>
      <c r="AU90" s="1" t="str">
        <f t="shared" si="84"/>
        <v/>
      </c>
      <c r="AV90" s="1" t="str">
        <f t="shared" si="85"/>
        <v/>
      </c>
      <c r="AW90" s="1" t="str">
        <f t="shared" si="86"/>
        <v/>
      </c>
      <c r="AX90" s="1" t="str">
        <f t="shared" si="87"/>
        <v/>
      </c>
      <c r="AY90" s="1" t="str">
        <f t="shared" si="88"/>
        <v/>
      </c>
      <c r="AZ90" s="1" t="str">
        <f>IF('Hedging Dashboard'!AH90="P",IF(AZ89="",1,AZ89+1),"")</f>
        <v/>
      </c>
      <c r="BA90" s="1" t="str">
        <f>IF('Hedging Dashboard'!AH90="B",IF(BA89="",1,BA89+1),"")</f>
        <v/>
      </c>
      <c r="BB90" s="1" t="str">
        <f t="shared" si="54"/>
        <v>00000</v>
      </c>
      <c r="BC90" s="1" t="str">
        <f t="shared" si="54"/>
        <v>00000</v>
      </c>
      <c r="BD90" s="1" t="str">
        <f t="shared" si="55"/>
        <v>000000</v>
      </c>
      <c r="BE90" s="1" t="str">
        <f t="shared" si="55"/>
        <v>000000</v>
      </c>
      <c r="BF90" s="1" t="str">
        <f t="shared" si="56"/>
        <v>B</v>
      </c>
      <c r="BG90" s="1" t="str">
        <f t="shared" si="89"/>
        <v/>
      </c>
      <c r="BH90" s="1">
        <f t="shared" si="100"/>
        <v>0</v>
      </c>
      <c r="BI90" s="1" t="str">
        <f t="shared" si="90"/>
        <v/>
      </c>
      <c r="BJ90" s="1">
        <f t="shared" si="101"/>
        <v>0</v>
      </c>
      <c r="BK90" s="1" t="str">
        <f t="shared" si="91"/>
        <v/>
      </c>
      <c r="BL90" s="1">
        <f t="shared" si="102"/>
        <v>0</v>
      </c>
      <c r="BM90" s="1" t="str">
        <f t="shared" si="103"/>
        <v>0</v>
      </c>
      <c r="BN90" s="1" t="str">
        <f t="shared" si="104"/>
        <v>0</v>
      </c>
      <c r="BO90" s="1" t="str">
        <f t="shared" si="105"/>
        <v>0</v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</row>
    <row r="91" spans="1:76" ht="15.75" thickBot="1">
      <c r="A91" s="1">
        <v>82</v>
      </c>
      <c r="B91" s="9" t="str">
        <f t="shared" si="68"/>
        <v/>
      </c>
      <c r="C91" s="93" t="str">
        <f t="shared" si="58"/>
        <v/>
      </c>
      <c r="D91" s="88" t="str">
        <f t="shared" si="92"/>
        <v/>
      </c>
      <c r="E91" s="89" t="str">
        <f t="shared" si="92"/>
        <v/>
      </c>
      <c r="F91" s="8" t="str">
        <f t="shared" si="69"/>
        <v/>
      </c>
      <c r="H91" s="96" t="str">
        <f t="shared" si="59"/>
        <v/>
      </c>
      <c r="I91" s="88" t="str">
        <f t="shared" si="93"/>
        <v/>
      </c>
      <c r="J91" s="89" t="str">
        <f t="shared" si="93"/>
        <v/>
      </c>
      <c r="K91" s="8" t="str">
        <f t="shared" si="94"/>
        <v/>
      </c>
      <c r="L91" s="54"/>
      <c r="M91" s="17" t="str">
        <f>IF('Hedging Dashboard'!AH91="","",'Hedging Dashboard'!AH91)</f>
        <v/>
      </c>
      <c r="O91" s="9" t="str">
        <f t="shared" si="60"/>
        <v/>
      </c>
      <c r="P91" s="88" t="str">
        <f t="shared" si="95"/>
        <v/>
      </c>
      <c r="Q91" s="89" t="str">
        <f t="shared" si="95"/>
        <v/>
      </c>
      <c r="R91" s="4" t="str">
        <f t="shared" si="96"/>
        <v/>
      </c>
      <c r="S91" s="4" t="str">
        <f t="shared" si="97"/>
        <v/>
      </c>
      <c r="T91" s="112" t="str">
        <f t="shared" si="98"/>
        <v/>
      </c>
      <c r="U91" s="4" t="str">
        <f>IF(M91="","",IF(B91="NB",U90,IF(T91="",SUM($T$5:$T91)+S91,SUM($T$5:$T91))))</f>
        <v/>
      </c>
      <c r="V91" s="100" t="str">
        <f t="shared" si="57"/>
        <v/>
      </c>
      <c r="W91" s="74" t="e">
        <f t="shared" si="70"/>
        <v>#VALUE!</v>
      </c>
      <c r="X91" s="76" t="str">
        <f t="shared" si="71"/>
        <v/>
      </c>
      <c r="Y91" s="9" t="str">
        <f t="shared" si="63"/>
        <v>T</v>
      </c>
      <c r="Z91" s="4" t="str">
        <f t="shared" si="64"/>
        <v>T</v>
      </c>
      <c r="AA91" s="4" t="str">
        <f t="shared" si="65"/>
        <v>B</v>
      </c>
      <c r="AB91" s="4" t="str">
        <f t="shared" si="61"/>
        <v/>
      </c>
      <c r="AC91" s="4" t="str">
        <f t="shared" si="66"/>
        <v/>
      </c>
      <c r="AD91" s="4" t="str">
        <f t="shared" si="67"/>
        <v/>
      </c>
      <c r="AE91" s="1" t="str">
        <f t="shared" si="72"/>
        <v/>
      </c>
      <c r="AF91" s="1" t="str">
        <f t="shared" si="73"/>
        <v/>
      </c>
      <c r="AG91" s="1" t="str">
        <f t="shared" si="74"/>
        <v/>
      </c>
      <c r="AH91" s="1" t="str">
        <f t="shared" si="75"/>
        <v/>
      </c>
      <c r="AI91" s="1" t="str">
        <f t="shared" si="76"/>
        <v/>
      </c>
      <c r="AJ91" s="1" t="str">
        <f t="shared" si="77"/>
        <v/>
      </c>
      <c r="AK91" s="1">
        <f t="shared" si="99"/>
        <v>0</v>
      </c>
      <c r="AL91" s="1">
        <f t="shared" si="99"/>
        <v>0</v>
      </c>
      <c r="AM91" s="1" t="str">
        <f t="shared" si="62"/>
        <v/>
      </c>
      <c r="AN91" s="1">
        <f t="shared" si="78"/>
        <v>0</v>
      </c>
      <c r="AO91" s="1" t="str">
        <f t="shared" si="106"/>
        <v/>
      </c>
      <c r="AP91" s="1" t="str">
        <f t="shared" si="79"/>
        <v>N</v>
      </c>
      <c r="AQ91" s="1" t="str">
        <f t="shared" si="80"/>
        <v>N</v>
      </c>
      <c r="AR91" s="1" t="str">
        <f t="shared" si="81"/>
        <v>N</v>
      </c>
      <c r="AS91" s="1" t="str">
        <f t="shared" si="82"/>
        <v/>
      </c>
      <c r="AT91" s="15" t="str">
        <f t="shared" si="83"/>
        <v/>
      </c>
      <c r="AU91" s="1" t="str">
        <f t="shared" si="84"/>
        <v/>
      </c>
      <c r="AV91" s="1" t="str">
        <f t="shared" si="85"/>
        <v/>
      </c>
      <c r="AW91" s="1" t="str">
        <f t="shared" si="86"/>
        <v/>
      </c>
      <c r="AX91" s="1" t="str">
        <f t="shared" si="87"/>
        <v/>
      </c>
      <c r="AY91" s="1" t="str">
        <f t="shared" si="88"/>
        <v/>
      </c>
      <c r="AZ91" s="1" t="str">
        <f>IF('Hedging Dashboard'!AH91="P",IF(AZ90="",1,AZ90+1),"")</f>
        <v/>
      </c>
      <c r="BA91" s="1" t="str">
        <f>IF('Hedging Dashboard'!AH91="B",IF(BA90="",1,BA90+1),"")</f>
        <v/>
      </c>
      <c r="BB91" s="1" t="str">
        <f t="shared" si="54"/>
        <v>00000</v>
      </c>
      <c r="BC91" s="1" t="str">
        <f t="shared" si="54"/>
        <v>00000</v>
      </c>
      <c r="BD91" s="1" t="str">
        <f t="shared" si="55"/>
        <v>000000</v>
      </c>
      <c r="BE91" s="1" t="str">
        <f t="shared" si="55"/>
        <v>000000</v>
      </c>
      <c r="BF91" s="1" t="str">
        <f t="shared" si="56"/>
        <v>B</v>
      </c>
      <c r="BG91" s="1" t="str">
        <f t="shared" si="89"/>
        <v/>
      </c>
      <c r="BH91" s="1">
        <f t="shared" si="100"/>
        <v>0</v>
      </c>
      <c r="BI91" s="1" t="str">
        <f t="shared" si="90"/>
        <v/>
      </c>
      <c r="BJ91" s="1">
        <f t="shared" si="101"/>
        <v>0</v>
      </c>
      <c r="BK91" s="1" t="str">
        <f t="shared" si="91"/>
        <v/>
      </c>
      <c r="BL91" s="1">
        <f t="shared" si="102"/>
        <v>0</v>
      </c>
      <c r="BM91" s="1" t="str">
        <f t="shared" si="103"/>
        <v>0</v>
      </c>
      <c r="BN91" s="1" t="str">
        <f t="shared" si="104"/>
        <v>0</v>
      </c>
      <c r="BO91" s="1" t="str">
        <f t="shared" si="105"/>
        <v>0</v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</row>
    <row r="92" spans="1:76" ht="15.75" thickBot="1">
      <c r="A92" s="1">
        <v>83</v>
      </c>
      <c r="B92" s="9" t="str">
        <f t="shared" si="68"/>
        <v/>
      </c>
      <c r="C92" s="93" t="str">
        <f t="shared" si="58"/>
        <v/>
      </c>
      <c r="D92" s="88" t="str">
        <f t="shared" si="92"/>
        <v/>
      </c>
      <c r="E92" s="89" t="str">
        <f t="shared" si="92"/>
        <v/>
      </c>
      <c r="F92" s="8" t="str">
        <f t="shared" si="69"/>
        <v/>
      </c>
      <c r="H92" s="96" t="str">
        <f t="shared" si="59"/>
        <v/>
      </c>
      <c r="I92" s="88" t="str">
        <f t="shared" si="93"/>
        <v/>
      </c>
      <c r="J92" s="89" t="str">
        <f t="shared" si="93"/>
        <v/>
      </c>
      <c r="K92" s="8" t="str">
        <f t="shared" si="94"/>
        <v/>
      </c>
      <c r="L92" s="54"/>
      <c r="M92" s="17" t="str">
        <f>IF('Hedging Dashboard'!AH92="","",'Hedging Dashboard'!AH92)</f>
        <v/>
      </c>
      <c r="O92" s="9" t="str">
        <f t="shared" si="60"/>
        <v/>
      </c>
      <c r="P92" s="88" t="str">
        <f t="shared" si="95"/>
        <v/>
      </c>
      <c r="Q92" s="89" t="str">
        <f t="shared" si="95"/>
        <v/>
      </c>
      <c r="R92" s="4" t="str">
        <f t="shared" si="96"/>
        <v/>
      </c>
      <c r="S92" s="4" t="str">
        <f t="shared" si="97"/>
        <v/>
      </c>
      <c r="T92" s="112" t="str">
        <f t="shared" si="98"/>
        <v/>
      </c>
      <c r="U92" s="4" t="str">
        <f>IF(M92="","",IF(B92="NB",U91,IF(T92="",SUM($T$5:$T92)+S92,SUM($T$5:$T92))))</f>
        <v/>
      </c>
      <c r="V92" s="100" t="str">
        <f t="shared" si="57"/>
        <v/>
      </c>
      <c r="W92" s="74" t="e">
        <f t="shared" si="70"/>
        <v>#VALUE!</v>
      </c>
      <c r="X92" s="76" t="str">
        <f t="shared" si="71"/>
        <v/>
      </c>
      <c r="Y92" s="9" t="str">
        <f t="shared" si="63"/>
        <v>T</v>
      </c>
      <c r="Z92" s="4" t="str">
        <f t="shared" si="64"/>
        <v>T</v>
      </c>
      <c r="AA92" s="4" t="str">
        <f t="shared" si="65"/>
        <v>B</v>
      </c>
      <c r="AB92" s="4" t="str">
        <f t="shared" si="61"/>
        <v/>
      </c>
      <c r="AC92" s="4" t="str">
        <f t="shared" si="66"/>
        <v/>
      </c>
      <c r="AD92" s="4" t="str">
        <f t="shared" si="67"/>
        <v/>
      </c>
      <c r="AE92" s="1" t="str">
        <f t="shared" si="72"/>
        <v/>
      </c>
      <c r="AF92" s="1" t="str">
        <f t="shared" si="73"/>
        <v/>
      </c>
      <c r="AG92" s="1" t="str">
        <f t="shared" si="74"/>
        <v/>
      </c>
      <c r="AH92" s="1" t="str">
        <f t="shared" si="75"/>
        <v/>
      </c>
      <c r="AI92" s="1" t="str">
        <f t="shared" si="76"/>
        <v/>
      </c>
      <c r="AJ92" s="1" t="str">
        <f t="shared" si="77"/>
        <v/>
      </c>
      <c r="AK92" s="1">
        <f t="shared" si="99"/>
        <v>0</v>
      </c>
      <c r="AL92" s="1">
        <f t="shared" si="99"/>
        <v>0</v>
      </c>
      <c r="AM92" s="1" t="str">
        <f t="shared" si="62"/>
        <v/>
      </c>
      <c r="AN92" s="1">
        <f t="shared" si="78"/>
        <v>0</v>
      </c>
      <c r="AO92" s="1" t="str">
        <f t="shared" si="106"/>
        <v/>
      </c>
      <c r="AP92" s="1" t="str">
        <f t="shared" si="79"/>
        <v>N</v>
      </c>
      <c r="AQ92" s="1" t="str">
        <f t="shared" si="80"/>
        <v>N</v>
      </c>
      <c r="AR92" s="1" t="str">
        <f t="shared" si="81"/>
        <v>N</v>
      </c>
      <c r="AS92" s="1" t="str">
        <f t="shared" si="82"/>
        <v/>
      </c>
      <c r="AT92" s="15" t="str">
        <f t="shared" si="83"/>
        <v/>
      </c>
      <c r="AU92" s="1" t="str">
        <f t="shared" si="84"/>
        <v/>
      </c>
      <c r="AV92" s="1" t="str">
        <f t="shared" si="85"/>
        <v/>
      </c>
      <c r="AW92" s="1" t="str">
        <f t="shared" si="86"/>
        <v/>
      </c>
      <c r="AX92" s="1" t="str">
        <f t="shared" si="87"/>
        <v/>
      </c>
      <c r="AY92" s="1" t="str">
        <f t="shared" si="88"/>
        <v/>
      </c>
      <c r="AZ92" s="1" t="str">
        <f>IF('Hedging Dashboard'!AH92="P",IF(AZ91="",1,AZ91+1),"")</f>
        <v/>
      </c>
      <c r="BA92" s="1" t="str">
        <f>IF('Hedging Dashboard'!AH92="B",IF(BA91="",1,BA91+1),"")</f>
        <v/>
      </c>
      <c r="BB92" s="1" t="str">
        <f t="shared" si="54"/>
        <v>00000</v>
      </c>
      <c r="BC92" s="1" t="str">
        <f t="shared" si="54"/>
        <v>00000</v>
      </c>
      <c r="BD92" s="1" t="str">
        <f t="shared" si="55"/>
        <v>000000</v>
      </c>
      <c r="BE92" s="1" t="str">
        <f t="shared" si="55"/>
        <v>000000</v>
      </c>
      <c r="BF92" s="1" t="str">
        <f t="shared" si="56"/>
        <v>B</v>
      </c>
      <c r="BG92" s="1" t="str">
        <f t="shared" si="89"/>
        <v/>
      </c>
      <c r="BH92" s="1">
        <f t="shared" si="100"/>
        <v>0</v>
      </c>
      <c r="BI92" s="1" t="str">
        <f t="shared" si="90"/>
        <v/>
      </c>
      <c r="BJ92" s="1">
        <f t="shared" si="101"/>
        <v>0</v>
      </c>
      <c r="BK92" s="1" t="str">
        <f t="shared" si="91"/>
        <v/>
      </c>
      <c r="BL92" s="1">
        <f t="shared" si="102"/>
        <v>0</v>
      </c>
      <c r="BM92" s="1" t="str">
        <f t="shared" si="103"/>
        <v>0</v>
      </c>
      <c r="BN92" s="1" t="str">
        <f t="shared" si="104"/>
        <v>0</v>
      </c>
      <c r="BO92" s="1" t="str">
        <f t="shared" si="105"/>
        <v>0</v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3</v>
      </c>
    </row>
    <row r="93" spans="1:76" ht="15.75" thickBot="1">
      <c r="A93" s="1">
        <v>84</v>
      </c>
      <c r="B93" s="9" t="str">
        <f t="shared" si="68"/>
        <v/>
      </c>
      <c r="C93" s="93" t="str">
        <f t="shared" si="58"/>
        <v/>
      </c>
      <c r="D93" s="88" t="str">
        <f t="shared" si="92"/>
        <v/>
      </c>
      <c r="E93" s="89" t="str">
        <f t="shared" si="92"/>
        <v/>
      </c>
      <c r="F93" s="8" t="str">
        <f t="shared" si="69"/>
        <v/>
      </c>
      <c r="H93" s="96" t="str">
        <f t="shared" si="59"/>
        <v/>
      </c>
      <c r="I93" s="88" t="str">
        <f t="shared" si="93"/>
        <v/>
      </c>
      <c r="J93" s="89" t="str">
        <f t="shared" si="93"/>
        <v/>
      </c>
      <c r="K93" s="8" t="str">
        <f t="shared" si="94"/>
        <v/>
      </c>
      <c r="L93" s="54"/>
      <c r="M93" s="17" t="str">
        <f>IF('Hedging Dashboard'!AH93="","",'Hedging Dashboard'!AH93)</f>
        <v/>
      </c>
      <c r="O93" s="9" t="str">
        <f t="shared" si="60"/>
        <v/>
      </c>
      <c r="P93" s="88" t="str">
        <f t="shared" si="95"/>
        <v/>
      </c>
      <c r="Q93" s="89" t="str">
        <f t="shared" si="95"/>
        <v/>
      </c>
      <c r="R93" s="4" t="str">
        <f t="shared" si="96"/>
        <v/>
      </c>
      <c r="S93" s="4" t="str">
        <f t="shared" si="97"/>
        <v/>
      </c>
      <c r="T93" s="112" t="str">
        <f t="shared" si="98"/>
        <v/>
      </c>
      <c r="U93" s="4" t="str">
        <f>IF(M93="","",IF(B93="NB",U92,IF(T93="",SUM($T$5:$T93)+S93,SUM($T$5:$T93))))</f>
        <v/>
      </c>
      <c r="V93" s="100" t="str">
        <f t="shared" si="57"/>
        <v/>
      </c>
      <c r="W93" s="74" t="e">
        <f t="shared" si="70"/>
        <v>#VALUE!</v>
      </c>
      <c r="X93" s="76" t="str">
        <f t="shared" si="71"/>
        <v/>
      </c>
      <c r="Y93" s="9" t="str">
        <f t="shared" si="63"/>
        <v>T</v>
      </c>
      <c r="Z93" s="4" t="str">
        <f t="shared" si="64"/>
        <v>T</v>
      </c>
      <c r="AA93" s="4" t="str">
        <f t="shared" si="65"/>
        <v>B</v>
      </c>
      <c r="AB93" s="4" t="str">
        <f t="shared" si="61"/>
        <v/>
      </c>
      <c r="AC93" s="4" t="str">
        <f t="shared" si="66"/>
        <v/>
      </c>
      <c r="AD93" s="4" t="str">
        <f t="shared" si="67"/>
        <v/>
      </c>
      <c r="AE93" s="1" t="str">
        <f t="shared" si="72"/>
        <v/>
      </c>
      <c r="AF93" s="1" t="str">
        <f t="shared" si="73"/>
        <v/>
      </c>
      <c r="AG93" s="1" t="str">
        <f t="shared" si="74"/>
        <v/>
      </c>
      <c r="AH93" s="1" t="str">
        <f t="shared" si="75"/>
        <v/>
      </c>
      <c r="AI93" s="1" t="str">
        <f t="shared" si="76"/>
        <v/>
      </c>
      <c r="AJ93" s="1" t="str">
        <f t="shared" si="77"/>
        <v/>
      </c>
      <c r="AK93" s="1">
        <f t="shared" si="99"/>
        <v>0</v>
      </c>
      <c r="AL93" s="1">
        <f t="shared" si="99"/>
        <v>0</v>
      </c>
      <c r="AM93" s="1" t="str">
        <f t="shared" si="62"/>
        <v/>
      </c>
      <c r="AN93" s="1">
        <f t="shared" si="78"/>
        <v>0</v>
      </c>
      <c r="AO93" s="1" t="str">
        <f t="shared" si="106"/>
        <v/>
      </c>
      <c r="AP93" s="1" t="str">
        <f t="shared" si="79"/>
        <v>N</v>
      </c>
      <c r="AQ93" s="1" t="str">
        <f t="shared" si="80"/>
        <v>N</v>
      </c>
      <c r="AR93" s="1" t="str">
        <f t="shared" si="81"/>
        <v>N</v>
      </c>
      <c r="AS93" s="1" t="str">
        <f t="shared" si="82"/>
        <v/>
      </c>
      <c r="AT93" s="15" t="str">
        <f t="shared" si="83"/>
        <v/>
      </c>
      <c r="AU93" s="1" t="str">
        <f t="shared" si="84"/>
        <v/>
      </c>
      <c r="AV93" s="1" t="str">
        <f t="shared" si="85"/>
        <v/>
      </c>
      <c r="AW93" s="1" t="str">
        <f t="shared" si="86"/>
        <v/>
      </c>
      <c r="AX93" s="1" t="str">
        <f t="shared" si="87"/>
        <v/>
      </c>
      <c r="AY93" s="1" t="str">
        <f t="shared" si="88"/>
        <v/>
      </c>
      <c r="AZ93" s="1" t="str">
        <f>IF('Hedging Dashboard'!AH93="P",IF(AZ92="",1,AZ92+1),"")</f>
        <v/>
      </c>
      <c r="BA93" s="1" t="str">
        <f>IF('Hedging Dashboard'!AH93="B",IF(BA92="",1,BA92+1),"")</f>
        <v/>
      </c>
      <c r="BB93" s="1" t="str">
        <f t="shared" si="54"/>
        <v>00000</v>
      </c>
      <c r="BC93" s="1" t="str">
        <f t="shared" si="54"/>
        <v>00000</v>
      </c>
      <c r="BD93" s="1" t="str">
        <f t="shared" si="55"/>
        <v>000000</v>
      </c>
      <c r="BE93" s="1" t="str">
        <f t="shared" si="55"/>
        <v>000000</v>
      </c>
      <c r="BF93" s="1" t="str">
        <f t="shared" si="56"/>
        <v>B</v>
      </c>
      <c r="BG93" s="1" t="str">
        <f t="shared" si="89"/>
        <v/>
      </c>
      <c r="BH93" s="1">
        <f t="shared" si="100"/>
        <v>0</v>
      </c>
      <c r="BI93" s="1" t="str">
        <f t="shared" si="90"/>
        <v/>
      </c>
      <c r="BJ93" s="1">
        <f t="shared" si="101"/>
        <v>0</v>
      </c>
      <c r="BK93" s="1" t="str">
        <f t="shared" si="91"/>
        <v/>
      </c>
      <c r="BL93" s="1">
        <f t="shared" si="102"/>
        <v>0</v>
      </c>
      <c r="BM93" s="1" t="str">
        <f t="shared" si="103"/>
        <v>0</v>
      </c>
      <c r="BN93" s="1" t="str">
        <f t="shared" si="104"/>
        <v>0</v>
      </c>
      <c r="BO93" s="1" t="str">
        <f t="shared" si="105"/>
        <v>0</v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-3</v>
      </c>
    </row>
    <row r="94" spans="1:76" ht="15.75" thickBot="1">
      <c r="A94" s="1">
        <v>85</v>
      </c>
      <c r="B94" s="77" t="str">
        <f t="shared" si="68"/>
        <v/>
      </c>
      <c r="C94" s="94" t="str">
        <f t="shared" si="58"/>
        <v/>
      </c>
      <c r="D94" s="90" t="str">
        <f t="shared" si="92"/>
        <v/>
      </c>
      <c r="E94" s="91" t="str">
        <f t="shared" si="92"/>
        <v/>
      </c>
      <c r="F94" s="10" t="str">
        <f t="shared" si="69"/>
        <v/>
      </c>
      <c r="H94" s="97" t="str">
        <f t="shared" si="59"/>
        <v/>
      </c>
      <c r="I94" s="90" t="str">
        <f t="shared" si="93"/>
        <v/>
      </c>
      <c r="J94" s="91" t="str">
        <f t="shared" si="93"/>
        <v/>
      </c>
      <c r="K94" s="10" t="str">
        <f t="shared" si="94"/>
        <v/>
      </c>
      <c r="L94" s="54"/>
      <c r="M94" s="18" t="str">
        <f>IF('Hedging Dashboard'!AH94="","",'Hedging Dashboard'!AH94)</f>
        <v/>
      </c>
      <c r="O94" s="77" t="str">
        <f t="shared" si="60"/>
        <v/>
      </c>
      <c r="P94" s="90" t="str">
        <f t="shared" si="95"/>
        <v/>
      </c>
      <c r="Q94" s="91" t="str">
        <f t="shared" si="95"/>
        <v/>
      </c>
      <c r="R94" s="5" t="str">
        <f t="shared" si="96"/>
        <v/>
      </c>
      <c r="S94" s="5" t="str">
        <f t="shared" si="97"/>
        <v/>
      </c>
      <c r="T94" s="113" t="str">
        <f t="shared" si="98"/>
        <v/>
      </c>
      <c r="U94" s="5" t="str">
        <f>IF(M94="","",IF(B94="NB",U93,IF(T94="",SUM($T$5:$T94)+S94,SUM($T$5:$T94))))</f>
        <v/>
      </c>
      <c r="V94" s="101" t="str">
        <f t="shared" si="57"/>
        <v/>
      </c>
      <c r="W94" s="74" t="e">
        <f t="shared" si="70"/>
        <v>#VALUE!</v>
      </c>
      <c r="X94" s="76" t="str">
        <f t="shared" si="71"/>
        <v/>
      </c>
      <c r="Y94" s="9" t="str">
        <f t="shared" si="63"/>
        <v>T</v>
      </c>
      <c r="Z94" s="4" t="str">
        <f t="shared" si="64"/>
        <v>T</v>
      </c>
      <c r="AA94" s="4" t="str">
        <f t="shared" si="65"/>
        <v>B</v>
      </c>
      <c r="AB94" s="4" t="str">
        <f t="shared" si="61"/>
        <v/>
      </c>
      <c r="AC94" s="4" t="str">
        <f t="shared" si="66"/>
        <v/>
      </c>
      <c r="AD94" s="4" t="str">
        <f t="shared" si="67"/>
        <v/>
      </c>
      <c r="AE94" s="1" t="str">
        <f t="shared" si="72"/>
        <v/>
      </c>
      <c r="AF94" s="1" t="str">
        <f t="shared" si="73"/>
        <v/>
      </c>
      <c r="AG94" s="1" t="str">
        <f t="shared" si="74"/>
        <v/>
      </c>
      <c r="AH94" s="1" t="str">
        <f t="shared" si="75"/>
        <v/>
      </c>
      <c r="AI94" s="1" t="str">
        <f t="shared" si="76"/>
        <v/>
      </c>
      <c r="AJ94" s="1" t="str">
        <f t="shared" si="77"/>
        <v/>
      </c>
      <c r="AK94" s="1">
        <f t="shared" si="99"/>
        <v>0</v>
      </c>
      <c r="AL94" s="1">
        <f t="shared" si="99"/>
        <v>0</v>
      </c>
      <c r="AM94" s="1" t="str">
        <f t="shared" si="62"/>
        <v/>
      </c>
      <c r="AN94" s="1">
        <f t="shared" si="78"/>
        <v>0</v>
      </c>
      <c r="AO94" s="1" t="str">
        <f t="shared" si="106"/>
        <v/>
      </c>
      <c r="AP94" s="1" t="str">
        <f t="shared" si="79"/>
        <v>N</v>
      </c>
      <c r="AQ94" s="1" t="str">
        <f t="shared" si="80"/>
        <v>N</v>
      </c>
      <c r="AR94" s="1" t="str">
        <f t="shared" si="81"/>
        <v>N</v>
      </c>
      <c r="AS94" s="1" t="str">
        <f t="shared" si="82"/>
        <v/>
      </c>
      <c r="AT94" s="15" t="str">
        <f t="shared" si="83"/>
        <v/>
      </c>
      <c r="AU94" s="1" t="str">
        <f t="shared" si="84"/>
        <v/>
      </c>
      <c r="AV94" s="1" t="str">
        <f t="shared" si="85"/>
        <v/>
      </c>
      <c r="AW94" s="1" t="str">
        <f t="shared" si="86"/>
        <v/>
      </c>
      <c r="AX94" s="1" t="str">
        <f t="shared" si="87"/>
        <v/>
      </c>
      <c r="AY94" s="1" t="str">
        <f t="shared" si="88"/>
        <v/>
      </c>
      <c r="AZ94" s="1" t="str">
        <f>IF('Hedging Dashboard'!AH94="P",IF(AZ93="",1,AZ93+1),"")</f>
        <v/>
      </c>
      <c r="BA94" s="1" t="str">
        <f>IF('Hedging Dashboard'!AH94="B",IF(BA93="",1,BA93+1),"")</f>
        <v/>
      </c>
      <c r="BB94" s="1" t="str">
        <f t="shared" si="54"/>
        <v>00000</v>
      </c>
      <c r="BC94" s="1" t="str">
        <f t="shared" si="54"/>
        <v>00000</v>
      </c>
      <c r="BD94" s="1" t="str">
        <f t="shared" si="55"/>
        <v>000000</v>
      </c>
      <c r="BE94" s="1" t="str">
        <f t="shared" si="55"/>
        <v>000000</v>
      </c>
      <c r="BF94" s="1" t="str">
        <f t="shared" si="56"/>
        <v>B</v>
      </c>
      <c r="BG94" s="1" t="str">
        <f t="shared" si="89"/>
        <v/>
      </c>
      <c r="BH94" s="1">
        <f t="shared" si="100"/>
        <v>0</v>
      </c>
      <c r="BI94" s="1" t="str">
        <f t="shared" si="90"/>
        <v/>
      </c>
      <c r="BJ94" s="1">
        <f t="shared" si="101"/>
        <v>0</v>
      </c>
      <c r="BK94" s="1" t="str">
        <f t="shared" si="91"/>
        <v/>
      </c>
      <c r="BL94" s="1">
        <f t="shared" si="102"/>
        <v>0</v>
      </c>
      <c r="BM94" s="1" t="str">
        <f t="shared" si="103"/>
        <v>0</v>
      </c>
      <c r="BN94" s="1" t="str">
        <f t="shared" si="104"/>
        <v>0</v>
      </c>
      <c r="BO94" s="1" t="str">
        <f t="shared" si="105"/>
        <v>0</v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</row>
    <row r="95" spans="1:76" ht="15.75" thickBot="1">
      <c r="A95" s="1">
        <v>86</v>
      </c>
      <c r="B95" s="12" t="str">
        <f t="shared" si="68"/>
        <v/>
      </c>
      <c r="C95" s="92" t="str">
        <f t="shared" si="58"/>
        <v/>
      </c>
      <c r="D95" s="13" t="str">
        <f t="shared" si="92"/>
        <v/>
      </c>
      <c r="E95" s="45" t="str">
        <f t="shared" si="92"/>
        <v/>
      </c>
      <c r="F95" s="14" t="str">
        <f t="shared" si="69"/>
        <v/>
      </c>
      <c r="H95" s="95" t="str">
        <f t="shared" si="59"/>
        <v/>
      </c>
      <c r="I95" s="13" t="str">
        <f t="shared" si="93"/>
        <v/>
      </c>
      <c r="J95" s="45" t="str">
        <f t="shared" si="93"/>
        <v/>
      </c>
      <c r="K95" s="14" t="str">
        <f t="shared" si="94"/>
        <v/>
      </c>
      <c r="L95" s="54"/>
      <c r="M95" s="16" t="str">
        <f>IF('Hedging Dashboard'!AH95="","",'Hedging Dashboard'!AH95)</f>
        <v/>
      </c>
      <c r="O95" s="12" t="str">
        <f t="shared" si="60"/>
        <v/>
      </c>
      <c r="P95" s="13" t="str">
        <f t="shared" si="95"/>
        <v/>
      </c>
      <c r="Q95" s="45" t="str">
        <f t="shared" si="95"/>
        <v/>
      </c>
      <c r="R95" s="87" t="str">
        <f t="shared" si="96"/>
        <v/>
      </c>
      <c r="S95" s="87" t="str">
        <f t="shared" si="97"/>
        <v/>
      </c>
      <c r="T95" s="98" t="str">
        <f t="shared" si="98"/>
        <v/>
      </c>
      <c r="U95" s="87" t="str">
        <f>IF(M95="","",IF(B95="NB",U94,IF(T95="",SUM($T$5:$T95)+S95,SUM($T$5:$T95))))</f>
        <v/>
      </c>
      <c r="V95" s="99" t="str">
        <f t="shared" si="57"/>
        <v/>
      </c>
      <c r="W95" s="74" t="e">
        <f t="shared" si="70"/>
        <v>#VALUE!</v>
      </c>
      <c r="X95" s="76" t="str">
        <f t="shared" si="71"/>
        <v/>
      </c>
      <c r="Y95" s="9" t="str">
        <f t="shared" si="63"/>
        <v>T</v>
      </c>
      <c r="Z95" s="4" t="str">
        <f t="shared" si="64"/>
        <v>T</v>
      </c>
      <c r="AA95" s="4" t="str">
        <f t="shared" si="65"/>
        <v>B</v>
      </c>
      <c r="AB95" s="4" t="str">
        <f t="shared" si="61"/>
        <v/>
      </c>
      <c r="AC95" s="4" t="str">
        <f t="shared" si="66"/>
        <v/>
      </c>
      <c r="AD95" s="4" t="str">
        <f t="shared" si="67"/>
        <v/>
      </c>
      <c r="AE95" s="1" t="str">
        <f t="shared" si="72"/>
        <v/>
      </c>
      <c r="AF95" s="1" t="str">
        <f t="shared" si="73"/>
        <v/>
      </c>
      <c r="AG95" s="1" t="str">
        <f t="shared" si="74"/>
        <v/>
      </c>
      <c r="AH95" s="1" t="str">
        <f t="shared" si="75"/>
        <v/>
      </c>
      <c r="AI95" s="1" t="str">
        <f t="shared" si="76"/>
        <v/>
      </c>
      <c r="AJ95" s="1" t="str">
        <f t="shared" si="77"/>
        <v/>
      </c>
      <c r="AK95" s="1">
        <f t="shared" si="99"/>
        <v>0</v>
      </c>
      <c r="AL95" s="1">
        <f t="shared" si="99"/>
        <v>0</v>
      </c>
      <c r="AM95" s="1" t="str">
        <f t="shared" si="62"/>
        <v/>
      </c>
      <c r="AN95" s="1">
        <f t="shared" si="78"/>
        <v>0</v>
      </c>
      <c r="AO95" s="1" t="str">
        <f t="shared" si="106"/>
        <v/>
      </c>
      <c r="AP95" s="1" t="str">
        <f t="shared" si="79"/>
        <v>N</v>
      </c>
      <c r="AQ95" s="1" t="str">
        <f t="shared" si="80"/>
        <v>N</v>
      </c>
      <c r="AR95" s="1" t="str">
        <f t="shared" si="81"/>
        <v>N</v>
      </c>
      <c r="AS95" s="1" t="str">
        <f t="shared" si="82"/>
        <v/>
      </c>
      <c r="AT95" s="15" t="str">
        <f t="shared" si="83"/>
        <v/>
      </c>
      <c r="AU95" s="1" t="str">
        <f t="shared" si="84"/>
        <v/>
      </c>
      <c r="AV95" s="1" t="str">
        <f t="shared" si="85"/>
        <v/>
      </c>
      <c r="AW95" s="1" t="str">
        <f t="shared" si="86"/>
        <v/>
      </c>
      <c r="AX95" s="1" t="str">
        <f t="shared" si="87"/>
        <v/>
      </c>
      <c r="AY95" s="1" t="str">
        <f t="shared" si="88"/>
        <v/>
      </c>
      <c r="AZ95" s="1" t="str">
        <f>IF('Hedging Dashboard'!AH95="P",IF(AZ94="",1,AZ94+1),"")</f>
        <v/>
      </c>
      <c r="BA95" s="1" t="str">
        <f>IF('Hedging Dashboard'!AH95="B",IF(BA94="",1,BA94+1),"")</f>
        <v/>
      </c>
      <c r="BB95" s="1" t="str">
        <f t="shared" si="54"/>
        <v>00000</v>
      </c>
      <c r="BC95" s="1" t="str">
        <f t="shared" si="54"/>
        <v>00000</v>
      </c>
      <c r="BD95" s="1" t="str">
        <f t="shared" si="55"/>
        <v>000000</v>
      </c>
      <c r="BE95" s="1" t="str">
        <f t="shared" si="55"/>
        <v>000000</v>
      </c>
      <c r="BF95" s="1" t="str">
        <f t="shared" si="56"/>
        <v>B</v>
      </c>
      <c r="BG95" s="1" t="str">
        <f t="shared" si="89"/>
        <v/>
      </c>
      <c r="BH95" s="1">
        <f t="shared" si="100"/>
        <v>0</v>
      </c>
      <c r="BI95" s="1" t="str">
        <f t="shared" si="90"/>
        <v/>
      </c>
      <c r="BJ95" s="1">
        <f t="shared" si="101"/>
        <v>0</v>
      </c>
      <c r="BK95" s="1" t="str">
        <f t="shared" si="91"/>
        <v/>
      </c>
      <c r="BL95" s="1">
        <f t="shared" si="102"/>
        <v>0</v>
      </c>
      <c r="BM95" s="1" t="str">
        <f t="shared" si="103"/>
        <v>0</v>
      </c>
      <c r="BN95" s="1" t="str">
        <f t="shared" si="104"/>
        <v>0</v>
      </c>
      <c r="BO95" s="1" t="str">
        <f t="shared" si="105"/>
        <v>0</v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</row>
    <row r="96" spans="1:76" ht="15.75" thickBot="1">
      <c r="A96" s="1">
        <v>87</v>
      </c>
      <c r="B96" s="9" t="str">
        <f t="shared" si="68"/>
        <v/>
      </c>
      <c r="C96" s="93" t="str">
        <f t="shared" si="58"/>
        <v/>
      </c>
      <c r="D96" s="88" t="str">
        <f t="shared" si="92"/>
        <v/>
      </c>
      <c r="E96" s="89" t="str">
        <f t="shared" si="92"/>
        <v/>
      </c>
      <c r="F96" s="8" t="str">
        <f t="shared" si="69"/>
        <v/>
      </c>
      <c r="H96" s="96" t="str">
        <f t="shared" si="59"/>
        <v/>
      </c>
      <c r="I96" s="88" t="str">
        <f t="shared" si="93"/>
        <v/>
      </c>
      <c r="J96" s="89" t="str">
        <f t="shared" si="93"/>
        <v/>
      </c>
      <c r="K96" s="8" t="str">
        <f t="shared" si="94"/>
        <v/>
      </c>
      <c r="L96" s="54"/>
      <c r="M96" s="17" t="str">
        <f>IF('Hedging Dashboard'!AH96="","",'Hedging Dashboard'!AH96)</f>
        <v/>
      </c>
      <c r="O96" s="9" t="str">
        <f t="shared" si="60"/>
        <v/>
      </c>
      <c r="P96" s="88" t="str">
        <f t="shared" si="95"/>
        <v/>
      </c>
      <c r="Q96" s="89" t="str">
        <f t="shared" si="95"/>
        <v/>
      </c>
      <c r="R96" s="4" t="str">
        <f t="shared" si="96"/>
        <v/>
      </c>
      <c r="S96" s="4" t="str">
        <f t="shared" si="97"/>
        <v/>
      </c>
      <c r="T96" s="112" t="str">
        <f t="shared" si="98"/>
        <v/>
      </c>
      <c r="U96" s="4" t="str">
        <f>IF(M96="","",IF(B96="NB",U95,IF(T96="",SUM($T$5:$T96)+S96,SUM($T$5:$T96))))</f>
        <v/>
      </c>
      <c r="V96" s="100" t="str">
        <f t="shared" si="57"/>
        <v/>
      </c>
      <c r="W96" s="74" t="e">
        <f t="shared" si="70"/>
        <v>#VALUE!</v>
      </c>
      <c r="X96" s="76" t="str">
        <f t="shared" si="71"/>
        <v/>
      </c>
      <c r="Y96" s="9" t="str">
        <f t="shared" si="63"/>
        <v>T</v>
      </c>
      <c r="Z96" s="4" t="str">
        <f t="shared" si="64"/>
        <v>T</v>
      </c>
      <c r="AA96" s="4" t="str">
        <f t="shared" si="65"/>
        <v>B</v>
      </c>
      <c r="AB96" s="4" t="str">
        <f t="shared" si="61"/>
        <v/>
      </c>
      <c r="AC96" s="4" t="str">
        <f t="shared" si="66"/>
        <v/>
      </c>
      <c r="AD96" s="4" t="str">
        <f t="shared" si="67"/>
        <v/>
      </c>
      <c r="AE96" s="1" t="str">
        <f t="shared" si="72"/>
        <v/>
      </c>
      <c r="AF96" s="1" t="str">
        <f t="shared" si="73"/>
        <v/>
      </c>
      <c r="AG96" s="1" t="str">
        <f t="shared" si="74"/>
        <v/>
      </c>
      <c r="AH96" s="1" t="str">
        <f t="shared" si="75"/>
        <v/>
      </c>
      <c r="AI96" s="1" t="str">
        <f t="shared" si="76"/>
        <v/>
      </c>
      <c r="AJ96" s="1" t="str">
        <f t="shared" si="77"/>
        <v/>
      </c>
      <c r="AK96" s="1">
        <f t="shared" si="99"/>
        <v>0</v>
      </c>
      <c r="AL96" s="1">
        <f t="shared" si="99"/>
        <v>0</v>
      </c>
      <c r="AM96" s="1" t="str">
        <f t="shared" si="62"/>
        <v/>
      </c>
      <c r="AN96" s="1">
        <f t="shared" si="78"/>
        <v>0</v>
      </c>
      <c r="AO96" s="1" t="str">
        <f t="shared" si="106"/>
        <v/>
      </c>
      <c r="AP96" s="1" t="str">
        <f t="shared" si="79"/>
        <v>N</v>
      </c>
      <c r="AQ96" s="1" t="str">
        <f t="shared" si="80"/>
        <v>N</v>
      </c>
      <c r="AR96" s="1" t="str">
        <f t="shared" si="81"/>
        <v>N</v>
      </c>
      <c r="AS96" s="1" t="str">
        <f t="shared" si="82"/>
        <v/>
      </c>
      <c r="AT96" s="15" t="str">
        <f t="shared" si="83"/>
        <v/>
      </c>
      <c r="AU96" s="1" t="str">
        <f t="shared" si="84"/>
        <v/>
      </c>
      <c r="AV96" s="1" t="str">
        <f t="shared" si="85"/>
        <v/>
      </c>
      <c r="AW96" s="1" t="str">
        <f t="shared" si="86"/>
        <v/>
      </c>
      <c r="AX96" s="1" t="str">
        <f t="shared" si="87"/>
        <v/>
      </c>
      <c r="AY96" s="1" t="str">
        <f t="shared" si="88"/>
        <v/>
      </c>
      <c r="AZ96" s="1" t="str">
        <f>IF('Hedging Dashboard'!AH96="P",IF(AZ95="",1,AZ95+1),"")</f>
        <v/>
      </c>
      <c r="BA96" s="1" t="str">
        <f>IF('Hedging Dashboard'!AH96="B",IF(BA95="",1,BA95+1),"")</f>
        <v/>
      </c>
      <c r="BB96" s="1" t="str">
        <f t="shared" si="54"/>
        <v>00000</v>
      </c>
      <c r="BC96" s="1" t="str">
        <f t="shared" si="54"/>
        <v>00000</v>
      </c>
      <c r="BD96" s="1" t="str">
        <f t="shared" si="55"/>
        <v>000000</v>
      </c>
      <c r="BE96" s="1" t="str">
        <f t="shared" si="55"/>
        <v>000000</v>
      </c>
      <c r="BF96" s="1" t="str">
        <f t="shared" si="56"/>
        <v>B</v>
      </c>
      <c r="BG96" s="1" t="str">
        <f t="shared" si="89"/>
        <v/>
      </c>
      <c r="BH96" s="1">
        <f t="shared" si="100"/>
        <v>0</v>
      </c>
      <c r="BI96" s="1" t="str">
        <f t="shared" si="90"/>
        <v/>
      </c>
      <c r="BJ96" s="1">
        <f t="shared" si="101"/>
        <v>0</v>
      </c>
      <c r="BK96" s="1" t="str">
        <f t="shared" si="91"/>
        <v/>
      </c>
      <c r="BL96" s="1">
        <f t="shared" si="102"/>
        <v>0</v>
      </c>
      <c r="BM96" s="1" t="str">
        <f t="shared" si="103"/>
        <v>0</v>
      </c>
      <c r="BN96" s="1" t="str">
        <f t="shared" si="104"/>
        <v>0</v>
      </c>
      <c r="BO96" s="1" t="str">
        <f t="shared" si="105"/>
        <v>0</v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6</v>
      </c>
    </row>
    <row r="97" spans="1:76" ht="15.75" thickBot="1">
      <c r="A97" s="1">
        <v>88</v>
      </c>
      <c r="B97" s="9" t="str">
        <f t="shared" si="68"/>
        <v/>
      </c>
      <c r="C97" s="93" t="str">
        <f t="shared" si="58"/>
        <v/>
      </c>
      <c r="D97" s="88" t="str">
        <f t="shared" si="92"/>
        <v/>
      </c>
      <c r="E97" s="89" t="str">
        <f t="shared" si="92"/>
        <v/>
      </c>
      <c r="F97" s="8" t="str">
        <f t="shared" si="69"/>
        <v/>
      </c>
      <c r="H97" s="96" t="str">
        <f t="shared" si="59"/>
        <v/>
      </c>
      <c r="I97" s="88" t="str">
        <f t="shared" si="93"/>
        <v/>
      </c>
      <c r="J97" s="89" t="str">
        <f t="shared" si="93"/>
        <v/>
      </c>
      <c r="K97" s="8" t="str">
        <f t="shared" si="94"/>
        <v/>
      </c>
      <c r="L97" s="54"/>
      <c r="M97" s="17" t="str">
        <f>IF('Hedging Dashboard'!AH97="","",'Hedging Dashboard'!AH97)</f>
        <v/>
      </c>
      <c r="O97" s="9" t="str">
        <f t="shared" si="60"/>
        <v/>
      </c>
      <c r="P97" s="88" t="str">
        <f t="shared" si="95"/>
        <v/>
      </c>
      <c r="Q97" s="89" t="str">
        <f t="shared" si="95"/>
        <v/>
      </c>
      <c r="R97" s="4" t="str">
        <f t="shared" si="96"/>
        <v/>
      </c>
      <c r="S97" s="4" t="str">
        <f t="shared" si="97"/>
        <v/>
      </c>
      <c r="T97" s="112" t="str">
        <f t="shared" si="98"/>
        <v/>
      </c>
      <c r="U97" s="4" t="str">
        <f>IF(M97="","",IF(B97="NB",U96,IF(T97="",SUM($T$5:$T97)+S97,SUM($T$5:$T97))))</f>
        <v/>
      </c>
      <c r="V97" s="100" t="str">
        <f t="shared" si="57"/>
        <v/>
      </c>
      <c r="W97" s="74" t="e">
        <f t="shared" si="70"/>
        <v>#VALUE!</v>
      </c>
      <c r="X97" s="76" t="str">
        <f t="shared" si="71"/>
        <v/>
      </c>
      <c r="Y97" s="9" t="str">
        <f t="shared" si="63"/>
        <v>T</v>
      </c>
      <c r="Z97" s="4" t="str">
        <f t="shared" si="64"/>
        <v>T</v>
      </c>
      <c r="AA97" s="4" t="str">
        <f t="shared" si="65"/>
        <v>B</v>
      </c>
      <c r="AB97" s="4" t="str">
        <f t="shared" si="61"/>
        <v/>
      </c>
      <c r="AC97" s="4" t="str">
        <f t="shared" si="66"/>
        <v/>
      </c>
      <c r="AD97" s="4" t="str">
        <f t="shared" si="67"/>
        <v/>
      </c>
      <c r="AE97" s="1" t="str">
        <f t="shared" si="72"/>
        <v/>
      </c>
      <c r="AF97" s="1" t="str">
        <f t="shared" si="73"/>
        <v/>
      </c>
      <c r="AG97" s="1" t="str">
        <f t="shared" si="74"/>
        <v/>
      </c>
      <c r="AH97" s="1" t="str">
        <f t="shared" si="75"/>
        <v/>
      </c>
      <c r="AI97" s="1" t="str">
        <f t="shared" si="76"/>
        <v/>
      </c>
      <c r="AJ97" s="1" t="str">
        <f t="shared" si="77"/>
        <v/>
      </c>
      <c r="AK97" s="1">
        <f t="shared" si="99"/>
        <v>0</v>
      </c>
      <c r="AL97" s="1">
        <f t="shared" si="99"/>
        <v>0</v>
      </c>
      <c r="AM97" s="1" t="str">
        <f t="shared" si="62"/>
        <v/>
      </c>
      <c r="AN97" s="1">
        <f t="shared" si="78"/>
        <v>0</v>
      </c>
      <c r="AO97" s="1" t="str">
        <f t="shared" si="106"/>
        <v/>
      </c>
      <c r="AP97" s="1" t="str">
        <f t="shared" si="79"/>
        <v>N</v>
      </c>
      <c r="AQ97" s="1" t="str">
        <f t="shared" si="80"/>
        <v>N</v>
      </c>
      <c r="AR97" s="1" t="str">
        <f t="shared" si="81"/>
        <v>N</v>
      </c>
      <c r="AS97" s="1" t="str">
        <f t="shared" si="82"/>
        <v/>
      </c>
      <c r="AT97" s="15" t="str">
        <f t="shared" si="83"/>
        <v/>
      </c>
      <c r="AU97" s="1" t="str">
        <f t="shared" si="84"/>
        <v/>
      </c>
      <c r="AV97" s="1" t="str">
        <f t="shared" si="85"/>
        <v/>
      </c>
      <c r="AW97" s="1" t="str">
        <f t="shared" si="86"/>
        <v/>
      </c>
      <c r="AX97" s="1" t="str">
        <f t="shared" si="87"/>
        <v/>
      </c>
      <c r="AY97" s="1" t="str">
        <f t="shared" si="88"/>
        <v/>
      </c>
      <c r="AZ97" s="1" t="str">
        <f>IF('Hedging Dashboard'!AH97="P",IF(AZ96="",1,AZ96+1),"")</f>
        <v/>
      </c>
      <c r="BA97" s="1" t="str">
        <f>IF('Hedging Dashboard'!AH97="B",IF(BA96="",1,BA96+1),"")</f>
        <v/>
      </c>
      <c r="BB97" s="1" t="str">
        <f t="shared" si="54"/>
        <v>00000</v>
      </c>
      <c r="BC97" s="1" t="str">
        <f t="shared" si="54"/>
        <v>00000</v>
      </c>
      <c r="BD97" s="1" t="str">
        <f t="shared" si="55"/>
        <v>000000</v>
      </c>
      <c r="BE97" s="1" t="str">
        <f t="shared" si="55"/>
        <v>000000</v>
      </c>
      <c r="BF97" s="1" t="str">
        <f t="shared" si="56"/>
        <v>B</v>
      </c>
      <c r="BG97" s="1" t="str">
        <f t="shared" si="89"/>
        <v/>
      </c>
      <c r="BH97" s="1">
        <f t="shared" si="100"/>
        <v>0</v>
      </c>
      <c r="BI97" s="1" t="str">
        <f t="shared" si="90"/>
        <v/>
      </c>
      <c r="BJ97" s="1">
        <f t="shared" si="101"/>
        <v>0</v>
      </c>
      <c r="BK97" s="1" t="str">
        <f t="shared" si="91"/>
        <v/>
      </c>
      <c r="BL97" s="1">
        <f t="shared" si="102"/>
        <v>0</v>
      </c>
      <c r="BM97" s="1" t="str">
        <f t="shared" si="103"/>
        <v>0</v>
      </c>
      <c r="BN97" s="1" t="str">
        <f t="shared" si="104"/>
        <v>0</v>
      </c>
      <c r="BO97" s="1" t="str">
        <f t="shared" si="105"/>
        <v>0</v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-6</v>
      </c>
    </row>
    <row r="98" spans="1:76" ht="15.75" thickBot="1">
      <c r="A98" s="1">
        <v>89</v>
      </c>
      <c r="B98" s="9" t="str">
        <f t="shared" si="68"/>
        <v/>
      </c>
      <c r="C98" s="93" t="str">
        <f t="shared" si="58"/>
        <v/>
      </c>
      <c r="D98" s="88" t="str">
        <f t="shared" si="92"/>
        <v/>
      </c>
      <c r="E98" s="89" t="str">
        <f t="shared" si="92"/>
        <v/>
      </c>
      <c r="F98" s="8" t="str">
        <f t="shared" si="69"/>
        <v/>
      </c>
      <c r="H98" s="96" t="str">
        <f t="shared" si="59"/>
        <v/>
      </c>
      <c r="I98" s="88" t="str">
        <f t="shared" si="93"/>
        <v/>
      </c>
      <c r="J98" s="89" t="str">
        <f t="shared" si="93"/>
        <v/>
      </c>
      <c r="K98" s="8" t="str">
        <f t="shared" si="94"/>
        <v/>
      </c>
      <c r="L98" s="54"/>
      <c r="M98" s="17" t="str">
        <f>IF('Hedging Dashboard'!AH98="","",'Hedging Dashboard'!AH98)</f>
        <v/>
      </c>
      <c r="O98" s="9" t="str">
        <f t="shared" si="60"/>
        <v/>
      </c>
      <c r="P98" s="88" t="str">
        <f t="shared" si="95"/>
        <v/>
      </c>
      <c r="Q98" s="89" t="str">
        <f t="shared" si="95"/>
        <v/>
      </c>
      <c r="R98" s="4" t="str">
        <f t="shared" si="96"/>
        <v/>
      </c>
      <c r="S98" s="4" t="str">
        <f t="shared" si="97"/>
        <v/>
      </c>
      <c r="T98" s="112" t="str">
        <f t="shared" si="98"/>
        <v/>
      </c>
      <c r="U98" s="4" t="str">
        <f>IF(M98="","",IF(B98="NB",U97,IF(T98="",SUM($T$5:$T98)+S98,SUM($T$5:$T98))))</f>
        <v/>
      </c>
      <c r="V98" s="100" t="str">
        <f t="shared" si="57"/>
        <v/>
      </c>
      <c r="W98" s="74" t="e">
        <f t="shared" si="70"/>
        <v>#VALUE!</v>
      </c>
      <c r="X98" s="76" t="str">
        <f t="shared" si="71"/>
        <v/>
      </c>
      <c r="Y98" s="9" t="str">
        <f t="shared" si="63"/>
        <v>T</v>
      </c>
      <c r="Z98" s="4" t="str">
        <f t="shared" si="64"/>
        <v>T</v>
      </c>
      <c r="AA98" s="4" t="str">
        <f t="shared" si="65"/>
        <v>B</v>
      </c>
      <c r="AB98" s="4" t="str">
        <f t="shared" si="61"/>
        <v/>
      </c>
      <c r="AC98" s="4" t="str">
        <f t="shared" si="66"/>
        <v/>
      </c>
      <c r="AD98" s="4" t="str">
        <f t="shared" si="67"/>
        <v/>
      </c>
      <c r="AE98" s="1" t="str">
        <f t="shared" si="72"/>
        <v/>
      </c>
      <c r="AF98" s="1" t="str">
        <f t="shared" si="73"/>
        <v/>
      </c>
      <c r="AG98" s="1" t="str">
        <f t="shared" si="74"/>
        <v/>
      </c>
      <c r="AH98" s="1" t="str">
        <f t="shared" si="75"/>
        <v/>
      </c>
      <c r="AI98" s="1" t="str">
        <f t="shared" si="76"/>
        <v/>
      </c>
      <c r="AJ98" s="1" t="str">
        <f t="shared" si="77"/>
        <v/>
      </c>
      <c r="AK98" s="1">
        <f t="shared" si="99"/>
        <v>0</v>
      </c>
      <c r="AL98" s="1">
        <f t="shared" si="99"/>
        <v>0</v>
      </c>
      <c r="AM98" s="1" t="str">
        <f t="shared" si="62"/>
        <v/>
      </c>
      <c r="AN98" s="1">
        <f t="shared" si="78"/>
        <v>0</v>
      </c>
      <c r="AO98" s="1" t="str">
        <f t="shared" si="106"/>
        <v/>
      </c>
      <c r="AP98" s="1" t="str">
        <f t="shared" si="79"/>
        <v>N</v>
      </c>
      <c r="AQ98" s="1" t="str">
        <f t="shared" si="80"/>
        <v>N</v>
      </c>
      <c r="AR98" s="1" t="str">
        <f t="shared" si="81"/>
        <v>N</v>
      </c>
      <c r="AS98" s="1" t="str">
        <f t="shared" si="82"/>
        <v/>
      </c>
      <c r="AT98" s="15" t="str">
        <f t="shared" si="83"/>
        <v/>
      </c>
      <c r="AU98" s="1" t="str">
        <f t="shared" si="84"/>
        <v/>
      </c>
      <c r="AV98" s="1" t="str">
        <f t="shared" si="85"/>
        <v/>
      </c>
      <c r="AW98" s="1" t="str">
        <f t="shared" si="86"/>
        <v/>
      </c>
      <c r="AX98" s="1" t="str">
        <f t="shared" si="87"/>
        <v/>
      </c>
      <c r="AY98" s="1" t="str">
        <f t="shared" si="88"/>
        <v/>
      </c>
      <c r="AZ98" s="1" t="str">
        <f>IF('Hedging Dashboard'!AH98="P",IF(AZ97="",1,AZ97+1),"")</f>
        <v/>
      </c>
      <c r="BA98" s="1" t="str">
        <f>IF('Hedging Dashboard'!AH98="B",IF(BA97="",1,BA97+1),"")</f>
        <v/>
      </c>
      <c r="BB98" s="1" t="str">
        <f t="shared" si="54"/>
        <v>00000</v>
      </c>
      <c r="BC98" s="1" t="str">
        <f t="shared" si="54"/>
        <v>00000</v>
      </c>
      <c r="BD98" s="1" t="str">
        <f t="shared" si="55"/>
        <v>000000</v>
      </c>
      <c r="BE98" s="1" t="str">
        <f t="shared" si="55"/>
        <v>000000</v>
      </c>
      <c r="BF98" s="1" t="str">
        <f t="shared" si="56"/>
        <v>B</v>
      </c>
      <c r="BG98" s="1" t="str">
        <f t="shared" si="89"/>
        <v/>
      </c>
      <c r="BH98" s="1">
        <f t="shared" si="100"/>
        <v>0</v>
      </c>
      <c r="BI98" s="1" t="str">
        <f t="shared" si="90"/>
        <v/>
      </c>
      <c r="BJ98" s="1">
        <f t="shared" si="101"/>
        <v>0</v>
      </c>
      <c r="BK98" s="1" t="str">
        <f t="shared" si="91"/>
        <v/>
      </c>
      <c r="BL98" s="1">
        <f t="shared" si="102"/>
        <v>0</v>
      </c>
      <c r="BM98" s="1" t="str">
        <f t="shared" si="103"/>
        <v>0</v>
      </c>
      <c r="BN98" s="1" t="str">
        <f t="shared" si="104"/>
        <v>0</v>
      </c>
      <c r="BO98" s="1" t="str">
        <f t="shared" si="105"/>
        <v>0</v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</row>
    <row r="99" spans="1:76" ht="15.75" thickBot="1">
      <c r="A99" s="1">
        <v>90</v>
      </c>
      <c r="B99" s="77" t="str">
        <f t="shared" si="68"/>
        <v/>
      </c>
      <c r="C99" s="94" t="str">
        <f t="shared" si="58"/>
        <v/>
      </c>
      <c r="D99" s="90" t="str">
        <f t="shared" si="92"/>
        <v/>
      </c>
      <c r="E99" s="91" t="str">
        <f t="shared" si="92"/>
        <v/>
      </c>
      <c r="F99" s="10" t="str">
        <f t="shared" si="69"/>
        <v/>
      </c>
      <c r="H99" s="97" t="str">
        <f t="shared" si="59"/>
        <v/>
      </c>
      <c r="I99" s="90" t="str">
        <f t="shared" si="93"/>
        <v/>
      </c>
      <c r="J99" s="91" t="str">
        <f t="shared" si="93"/>
        <v/>
      </c>
      <c r="K99" s="10" t="str">
        <f t="shared" si="94"/>
        <v/>
      </c>
      <c r="L99" s="54"/>
      <c r="M99" s="18" t="str">
        <f>IF('Hedging Dashboard'!AH99="","",'Hedging Dashboard'!AH99)</f>
        <v/>
      </c>
      <c r="O99" s="77" t="str">
        <f t="shared" si="60"/>
        <v/>
      </c>
      <c r="P99" s="90" t="str">
        <f t="shared" si="95"/>
        <v/>
      </c>
      <c r="Q99" s="91" t="str">
        <f t="shared" si="95"/>
        <v/>
      </c>
      <c r="R99" s="5" t="str">
        <f t="shared" si="96"/>
        <v/>
      </c>
      <c r="S99" s="5" t="str">
        <f t="shared" si="97"/>
        <v/>
      </c>
      <c r="T99" s="113" t="str">
        <f t="shared" si="98"/>
        <v/>
      </c>
      <c r="U99" s="5" t="str">
        <f>IF(M99="","",IF(B99="NB",U98,IF(T99="",SUM($T$5:$T99)+S99,SUM($T$5:$T99))))</f>
        <v/>
      </c>
      <c r="V99" s="101" t="str">
        <f t="shared" si="57"/>
        <v/>
      </c>
      <c r="W99" s="74" t="e">
        <f t="shared" si="70"/>
        <v>#VALUE!</v>
      </c>
      <c r="X99" s="76" t="str">
        <f t="shared" si="71"/>
        <v/>
      </c>
      <c r="Y99" s="9" t="str">
        <f t="shared" si="63"/>
        <v>T</v>
      </c>
      <c r="Z99" s="4" t="str">
        <f t="shared" si="64"/>
        <v>T</v>
      </c>
      <c r="AA99" s="4" t="str">
        <f t="shared" si="65"/>
        <v>B</v>
      </c>
      <c r="AB99" s="4" t="str">
        <f t="shared" si="61"/>
        <v/>
      </c>
      <c r="AC99" s="4" t="str">
        <f t="shared" si="66"/>
        <v/>
      </c>
      <c r="AD99" s="4" t="str">
        <f t="shared" si="67"/>
        <v/>
      </c>
      <c r="AE99" s="1" t="str">
        <f t="shared" si="72"/>
        <v/>
      </c>
      <c r="AF99" s="1" t="str">
        <f t="shared" si="73"/>
        <v/>
      </c>
      <c r="AG99" s="1" t="str">
        <f t="shared" si="74"/>
        <v/>
      </c>
      <c r="AH99" s="1" t="str">
        <f t="shared" si="75"/>
        <v/>
      </c>
      <c r="AI99" s="1" t="str">
        <f t="shared" si="76"/>
        <v/>
      </c>
      <c r="AJ99" s="1" t="str">
        <f t="shared" si="77"/>
        <v/>
      </c>
      <c r="AK99" s="1">
        <f t="shared" si="99"/>
        <v>0</v>
      </c>
      <c r="AL99" s="1">
        <f t="shared" si="99"/>
        <v>0</v>
      </c>
      <c r="AM99" s="1" t="str">
        <f t="shared" si="62"/>
        <v/>
      </c>
      <c r="AN99" s="1">
        <f t="shared" si="78"/>
        <v>0</v>
      </c>
      <c r="AO99" s="1" t="str">
        <f t="shared" si="106"/>
        <v/>
      </c>
      <c r="AP99" s="1" t="str">
        <f t="shared" si="79"/>
        <v>N</v>
      </c>
      <c r="AQ99" s="1" t="str">
        <f t="shared" si="80"/>
        <v>N</v>
      </c>
      <c r="AR99" s="1" t="str">
        <f t="shared" si="81"/>
        <v>N</v>
      </c>
      <c r="AS99" s="1" t="str">
        <f t="shared" si="82"/>
        <v/>
      </c>
      <c r="AT99" s="15" t="str">
        <f t="shared" si="83"/>
        <v/>
      </c>
      <c r="AU99" s="1" t="str">
        <f t="shared" si="84"/>
        <v/>
      </c>
      <c r="AV99" s="1" t="str">
        <f t="shared" si="85"/>
        <v/>
      </c>
      <c r="AW99" s="1" t="str">
        <f t="shared" si="86"/>
        <v/>
      </c>
      <c r="AX99" s="1" t="str">
        <f t="shared" si="87"/>
        <v/>
      </c>
      <c r="AY99" s="1" t="str">
        <f t="shared" si="88"/>
        <v/>
      </c>
      <c r="AZ99" s="1" t="str">
        <f>IF('Hedging Dashboard'!AH99="P",IF(AZ98="",1,AZ98+1),"")</f>
        <v/>
      </c>
      <c r="BA99" s="1" t="str">
        <f>IF('Hedging Dashboard'!AH99="B",IF(BA98="",1,BA98+1),"")</f>
        <v/>
      </c>
      <c r="BB99" s="1" t="str">
        <f t="shared" si="54"/>
        <v>00000</v>
      </c>
      <c r="BC99" s="1" t="str">
        <f t="shared" si="54"/>
        <v>00000</v>
      </c>
      <c r="BD99" s="1" t="str">
        <f t="shared" si="55"/>
        <v>000000</v>
      </c>
      <c r="BE99" s="1" t="str">
        <f t="shared" si="55"/>
        <v>000000</v>
      </c>
      <c r="BF99" s="1" t="str">
        <f t="shared" si="56"/>
        <v>B</v>
      </c>
      <c r="BG99" s="1" t="str">
        <f t="shared" si="89"/>
        <v/>
      </c>
      <c r="BH99" s="1">
        <f t="shared" si="100"/>
        <v>0</v>
      </c>
      <c r="BI99" s="1" t="str">
        <f t="shared" si="90"/>
        <v/>
      </c>
      <c r="BJ99" s="1">
        <f t="shared" si="101"/>
        <v>0</v>
      </c>
      <c r="BK99" s="1" t="str">
        <f t="shared" si="91"/>
        <v/>
      </c>
      <c r="BL99" s="1">
        <f t="shared" si="102"/>
        <v>0</v>
      </c>
      <c r="BM99" s="1" t="str">
        <f t="shared" si="103"/>
        <v>0</v>
      </c>
      <c r="BN99" s="1" t="str">
        <f t="shared" si="104"/>
        <v>0</v>
      </c>
      <c r="BO99" s="1" t="str">
        <f t="shared" si="105"/>
        <v>0</v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</row>
    <row r="100" spans="1:76" ht="15.75" thickBot="1">
      <c r="A100" s="1">
        <v>91</v>
      </c>
      <c r="B100" s="12" t="str">
        <f t="shared" si="68"/>
        <v/>
      </c>
      <c r="C100" s="92" t="str">
        <f t="shared" si="58"/>
        <v/>
      </c>
      <c r="D100" s="13" t="str">
        <f t="shared" si="92"/>
        <v/>
      </c>
      <c r="E100" s="45" t="str">
        <f t="shared" si="92"/>
        <v/>
      </c>
      <c r="F100" s="14" t="str">
        <f t="shared" si="69"/>
        <v/>
      </c>
      <c r="H100" s="95" t="str">
        <f t="shared" si="59"/>
        <v/>
      </c>
      <c r="I100" s="13" t="str">
        <f t="shared" si="93"/>
        <v/>
      </c>
      <c r="J100" s="45" t="str">
        <f t="shared" si="93"/>
        <v/>
      </c>
      <c r="K100" s="14" t="str">
        <f t="shared" si="94"/>
        <v/>
      </c>
      <c r="L100" s="54"/>
      <c r="M100" s="16" t="str">
        <f>IF('Hedging Dashboard'!AH100="","",'Hedging Dashboard'!AH100)</f>
        <v/>
      </c>
      <c r="O100" s="12" t="str">
        <f t="shared" si="60"/>
        <v/>
      </c>
      <c r="P100" s="13" t="str">
        <f t="shared" si="95"/>
        <v/>
      </c>
      <c r="Q100" s="45" t="str">
        <f t="shared" si="95"/>
        <v/>
      </c>
      <c r="R100" s="87" t="str">
        <f t="shared" si="96"/>
        <v/>
      </c>
      <c r="S100" s="87" t="str">
        <f t="shared" si="97"/>
        <v/>
      </c>
      <c r="T100" s="98" t="str">
        <f t="shared" si="98"/>
        <v/>
      </c>
      <c r="U100" s="87" t="str">
        <f>IF(M100="","",IF(B100="NB",U99,IF(T100="",SUM($T$5:$T100)+S100,SUM($T$5:$T100))))</f>
        <v/>
      </c>
      <c r="V100" s="99" t="str">
        <f t="shared" si="57"/>
        <v/>
      </c>
      <c r="W100" s="74" t="e">
        <f t="shared" si="70"/>
        <v>#VALUE!</v>
      </c>
      <c r="X100" s="76" t="str">
        <f t="shared" si="71"/>
        <v/>
      </c>
      <c r="Y100" s="9" t="str">
        <f t="shared" si="63"/>
        <v>T</v>
      </c>
      <c r="Z100" s="4" t="str">
        <f t="shared" si="64"/>
        <v>T</v>
      </c>
      <c r="AA100" s="4" t="str">
        <f t="shared" si="65"/>
        <v>B</v>
      </c>
      <c r="AB100" s="4" t="str">
        <f t="shared" si="61"/>
        <v/>
      </c>
      <c r="AC100" s="4" t="str">
        <f t="shared" si="66"/>
        <v/>
      </c>
      <c r="AD100" s="4" t="str">
        <f t="shared" si="67"/>
        <v/>
      </c>
      <c r="AE100" s="1" t="str">
        <f t="shared" si="72"/>
        <v/>
      </c>
      <c r="AF100" s="1" t="str">
        <f t="shared" si="73"/>
        <v/>
      </c>
      <c r="AG100" s="1" t="str">
        <f t="shared" si="74"/>
        <v/>
      </c>
      <c r="AH100" s="1" t="str">
        <f t="shared" si="75"/>
        <v/>
      </c>
      <c r="AI100" s="1" t="str">
        <f t="shared" si="76"/>
        <v/>
      </c>
      <c r="AJ100" s="1" t="str">
        <f t="shared" si="77"/>
        <v/>
      </c>
      <c r="AK100" s="1">
        <f t="shared" si="99"/>
        <v>0</v>
      </c>
      <c r="AL100" s="1">
        <f t="shared" si="99"/>
        <v>0</v>
      </c>
      <c r="AM100" s="1" t="str">
        <f t="shared" si="62"/>
        <v/>
      </c>
      <c r="AN100" s="1">
        <f t="shared" si="78"/>
        <v>0</v>
      </c>
      <c r="AO100" s="1" t="str">
        <f t="shared" si="106"/>
        <v/>
      </c>
      <c r="AP100" s="1" t="str">
        <f t="shared" si="79"/>
        <v>N</v>
      </c>
      <c r="AQ100" s="1" t="str">
        <f t="shared" si="80"/>
        <v>N</v>
      </c>
      <c r="AR100" s="1" t="str">
        <f t="shared" si="81"/>
        <v>N</v>
      </c>
      <c r="AS100" s="1" t="str">
        <f t="shared" si="82"/>
        <v/>
      </c>
      <c r="AT100" s="15" t="str">
        <f t="shared" si="83"/>
        <v/>
      </c>
      <c r="AU100" s="1" t="str">
        <f t="shared" si="84"/>
        <v/>
      </c>
      <c r="AV100" s="1" t="str">
        <f t="shared" si="85"/>
        <v/>
      </c>
      <c r="AW100" s="1" t="str">
        <f t="shared" si="86"/>
        <v/>
      </c>
      <c r="AX100" s="1" t="str">
        <f t="shared" si="87"/>
        <v/>
      </c>
      <c r="AY100" s="1" t="str">
        <f t="shared" si="88"/>
        <v/>
      </c>
      <c r="AZ100" s="1" t="str">
        <f>IF('Hedging Dashboard'!AH100="P",IF(AZ99="",1,AZ99+1),"")</f>
        <v/>
      </c>
      <c r="BA100" s="1" t="str">
        <f>IF('Hedging Dashboard'!AH100="B",IF(BA99="",1,BA99+1),"")</f>
        <v/>
      </c>
      <c r="BB100" s="1" t="str">
        <f t="shared" si="54"/>
        <v>00000</v>
      </c>
      <c r="BC100" s="1" t="str">
        <f t="shared" si="54"/>
        <v>00000</v>
      </c>
      <c r="BD100" s="1" t="str">
        <f t="shared" si="55"/>
        <v>000000</v>
      </c>
      <c r="BE100" s="1" t="str">
        <f t="shared" si="55"/>
        <v>000000</v>
      </c>
      <c r="BF100" s="1" t="str">
        <f t="shared" si="56"/>
        <v>B</v>
      </c>
      <c r="BG100" s="1" t="str">
        <f t="shared" si="89"/>
        <v/>
      </c>
      <c r="BH100" s="1">
        <f t="shared" si="100"/>
        <v>0</v>
      </c>
      <c r="BI100" s="1" t="str">
        <f t="shared" si="90"/>
        <v/>
      </c>
      <c r="BJ100" s="1">
        <f t="shared" si="101"/>
        <v>0</v>
      </c>
      <c r="BK100" s="1" t="str">
        <f t="shared" si="91"/>
        <v/>
      </c>
      <c r="BL100" s="1">
        <f t="shared" si="102"/>
        <v>0</v>
      </c>
      <c r="BM100" s="1" t="str">
        <f t="shared" si="103"/>
        <v>0</v>
      </c>
      <c r="BN100" s="1" t="str">
        <f t="shared" si="104"/>
        <v>0</v>
      </c>
      <c r="BO100" s="1" t="str">
        <f t="shared" si="105"/>
        <v>0</v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3</v>
      </c>
    </row>
    <row r="101" spans="1:76" ht="15.75" thickBot="1">
      <c r="A101" s="1">
        <v>92</v>
      </c>
      <c r="B101" s="9" t="str">
        <f t="shared" si="68"/>
        <v/>
      </c>
      <c r="C101" s="93" t="str">
        <f t="shared" si="58"/>
        <v/>
      </c>
      <c r="D101" s="88" t="str">
        <f t="shared" si="92"/>
        <v/>
      </c>
      <c r="E101" s="89" t="str">
        <f t="shared" si="92"/>
        <v/>
      </c>
      <c r="F101" s="8" t="str">
        <f t="shared" si="69"/>
        <v/>
      </c>
      <c r="H101" s="96" t="str">
        <f t="shared" si="59"/>
        <v/>
      </c>
      <c r="I101" s="88" t="str">
        <f t="shared" si="93"/>
        <v/>
      </c>
      <c r="J101" s="89" t="str">
        <f t="shared" si="93"/>
        <v/>
      </c>
      <c r="K101" s="8" t="str">
        <f t="shared" si="94"/>
        <v/>
      </c>
      <c r="L101" s="54"/>
      <c r="M101" s="17" t="str">
        <f>IF('Hedging Dashboard'!AH101="","",'Hedging Dashboard'!AH101)</f>
        <v/>
      </c>
      <c r="O101" s="9" t="str">
        <f t="shared" si="60"/>
        <v/>
      </c>
      <c r="P101" s="88" t="str">
        <f t="shared" si="95"/>
        <v/>
      </c>
      <c r="Q101" s="89" t="str">
        <f t="shared" si="95"/>
        <v/>
      </c>
      <c r="R101" s="4" t="str">
        <f t="shared" si="96"/>
        <v/>
      </c>
      <c r="S101" s="4" t="str">
        <f t="shared" si="97"/>
        <v/>
      </c>
      <c r="T101" s="112" t="str">
        <f t="shared" si="98"/>
        <v/>
      </c>
      <c r="U101" s="4" t="str">
        <f>IF(M101="","",IF(B101="NB",U100,IF(T101="",SUM($T$5:$T101)+S101,SUM($T$5:$T101))))</f>
        <v/>
      </c>
      <c r="V101" s="100" t="str">
        <f t="shared" si="57"/>
        <v/>
      </c>
      <c r="W101" s="74" t="e">
        <f t="shared" si="70"/>
        <v>#VALUE!</v>
      </c>
      <c r="X101" s="76" t="str">
        <f t="shared" si="71"/>
        <v/>
      </c>
      <c r="Y101" s="9" t="str">
        <f t="shared" si="63"/>
        <v>T</v>
      </c>
      <c r="Z101" s="4" t="str">
        <f t="shared" si="64"/>
        <v>T</v>
      </c>
      <c r="AA101" s="4" t="str">
        <f t="shared" si="65"/>
        <v>B</v>
      </c>
      <c r="AB101" s="4" t="str">
        <f t="shared" si="61"/>
        <v/>
      </c>
      <c r="AC101" s="4" t="str">
        <f t="shared" si="66"/>
        <v/>
      </c>
      <c r="AD101" s="4" t="str">
        <f t="shared" si="67"/>
        <v/>
      </c>
      <c r="AE101" s="1" t="str">
        <f t="shared" si="72"/>
        <v/>
      </c>
      <c r="AF101" s="1" t="str">
        <f t="shared" si="73"/>
        <v/>
      </c>
      <c r="AG101" s="1" t="str">
        <f t="shared" si="74"/>
        <v/>
      </c>
      <c r="AH101" s="1" t="str">
        <f t="shared" si="75"/>
        <v/>
      </c>
      <c r="AI101" s="1" t="str">
        <f t="shared" si="76"/>
        <v/>
      </c>
      <c r="AJ101" s="1" t="str">
        <f t="shared" si="77"/>
        <v/>
      </c>
      <c r="AK101" s="1">
        <f t="shared" si="99"/>
        <v>0</v>
      </c>
      <c r="AL101" s="1">
        <f t="shared" si="99"/>
        <v>0</v>
      </c>
      <c r="AM101" s="1" t="str">
        <f t="shared" si="62"/>
        <v/>
      </c>
      <c r="AN101" s="1">
        <f t="shared" si="78"/>
        <v>0</v>
      </c>
      <c r="AO101" s="1" t="str">
        <f t="shared" si="106"/>
        <v/>
      </c>
      <c r="AP101" s="1" t="str">
        <f t="shared" si="79"/>
        <v>N</v>
      </c>
      <c r="AQ101" s="1" t="str">
        <f t="shared" si="80"/>
        <v>N</v>
      </c>
      <c r="AR101" s="1" t="str">
        <f t="shared" si="81"/>
        <v>N</v>
      </c>
      <c r="AS101" s="1" t="str">
        <f t="shared" si="82"/>
        <v/>
      </c>
      <c r="AT101" s="15" t="str">
        <f t="shared" si="83"/>
        <v/>
      </c>
      <c r="AU101" s="1" t="str">
        <f t="shared" si="84"/>
        <v/>
      </c>
      <c r="AV101" s="1" t="str">
        <f t="shared" si="85"/>
        <v/>
      </c>
      <c r="AW101" s="1" t="str">
        <f t="shared" si="86"/>
        <v/>
      </c>
      <c r="AX101" s="1" t="str">
        <f t="shared" si="87"/>
        <v/>
      </c>
      <c r="AY101" s="1" t="str">
        <f t="shared" si="88"/>
        <v/>
      </c>
      <c r="AZ101" s="1" t="str">
        <f>IF('Hedging Dashboard'!AH101="P",IF(AZ100="",1,AZ100+1),"")</f>
        <v/>
      </c>
      <c r="BA101" s="1" t="str">
        <f>IF('Hedging Dashboard'!AH101="B",IF(BA100="",1,BA100+1),"")</f>
        <v/>
      </c>
      <c r="BB101" s="1" t="str">
        <f t="shared" si="54"/>
        <v>00000</v>
      </c>
      <c r="BC101" s="1" t="str">
        <f t="shared" si="54"/>
        <v>00000</v>
      </c>
      <c r="BD101" s="1" t="str">
        <f t="shared" si="55"/>
        <v>000000</v>
      </c>
      <c r="BE101" s="1" t="str">
        <f t="shared" si="55"/>
        <v>000000</v>
      </c>
      <c r="BF101" s="1" t="str">
        <f t="shared" si="56"/>
        <v>B</v>
      </c>
      <c r="BG101" s="1" t="str">
        <f t="shared" si="89"/>
        <v/>
      </c>
      <c r="BH101" s="1">
        <f t="shared" si="100"/>
        <v>0</v>
      </c>
      <c r="BI101" s="1" t="str">
        <f t="shared" si="90"/>
        <v/>
      </c>
      <c r="BJ101" s="1">
        <f t="shared" si="101"/>
        <v>0</v>
      </c>
      <c r="BK101" s="1" t="str">
        <f t="shared" si="91"/>
        <v/>
      </c>
      <c r="BL101" s="1">
        <f t="shared" si="102"/>
        <v>0</v>
      </c>
      <c r="BM101" s="1" t="str">
        <f t="shared" si="103"/>
        <v>0</v>
      </c>
      <c r="BN101" s="1" t="str">
        <f t="shared" si="104"/>
        <v>0</v>
      </c>
      <c r="BO101" s="1" t="str">
        <f t="shared" si="105"/>
        <v>0</v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-3</v>
      </c>
    </row>
    <row r="102" spans="1:76" ht="15.75" thickBot="1">
      <c r="A102" s="1">
        <v>93</v>
      </c>
      <c r="B102" s="9" t="str">
        <f t="shared" si="68"/>
        <v/>
      </c>
      <c r="C102" s="93" t="str">
        <f t="shared" si="58"/>
        <v/>
      </c>
      <c r="D102" s="88" t="str">
        <f t="shared" si="92"/>
        <v/>
      </c>
      <c r="E102" s="89" t="str">
        <f t="shared" si="92"/>
        <v/>
      </c>
      <c r="F102" s="8" t="str">
        <f t="shared" si="69"/>
        <v/>
      </c>
      <c r="H102" s="96" t="str">
        <f t="shared" si="59"/>
        <v/>
      </c>
      <c r="I102" s="88" t="str">
        <f t="shared" si="93"/>
        <v/>
      </c>
      <c r="J102" s="89" t="str">
        <f t="shared" si="93"/>
        <v/>
      </c>
      <c r="K102" s="8" t="str">
        <f t="shared" si="94"/>
        <v/>
      </c>
      <c r="L102" s="54"/>
      <c r="M102" s="17" t="str">
        <f>IF('Hedging Dashboard'!AH102="","",'Hedging Dashboard'!AH102)</f>
        <v/>
      </c>
      <c r="O102" s="9" t="str">
        <f t="shared" si="60"/>
        <v/>
      </c>
      <c r="P102" s="88" t="str">
        <f t="shared" si="95"/>
        <v/>
      </c>
      <c r="Q102" s="89" t="str">
        <f t="shared" si="95"/>
        <v/>
      </c>
      <c r="R102" s="4" t="str">
        <f t="shared" si="96"/>
        <v/>
      </c>
      <c r="S102" s="4" t="str">
        <f t="shared" si="97"/>
        <v/>
      </c>
      <c r="T102" s="112" t="str">
        <f t="shared" si="98"/>
        <v/>
      </c>
      <c r="U102" s="4" t="str">
        <f>IF(M102="","",IF(B102="NB",U101,IF(T102="",SUM($T$5:$T102)+S102,SUM($T$5:$T102))))</f>
        <v/>
      </c>
      <c r="V102" s="100" t="str">
        <f t="shared" si="57"/>
        <v/>
      </c>
      <c r="W102" s="74" t="e">
        <f t="shared" si="70"/>
        <v>#VALUE!</v>
      </c>
      <c r="X102" s="76" t="str">
        <f t="shared" si="71"/>
        <v/>
      </c>
      <c r="Y102" s="9" t="str">
        <f t="shared" si="63"/>
        <v>T</v>
      </c>
      <c r="Z102" s="4" t="str">
        <f t="shared" si="64"/>
        <v>T</v>
      </c>
      <c r="AA102" s="4" t="str">
        <f t="shared" si="65"/>
        <v>B</v>
      </c>
      <c r="AB102" s="4" t="str">
        <f t="shared" si="61"/>
        <v/>
      </c>
      <c r="AC102" s="4" t="str">
        <f t="shared" si="66"/>
        <v/>
      </c>
      <c r="AD102" s="4" t="str">
        <f t="shared" si="67"/>
        <v/>
      </c>
      <c r="AE102" s="1" t="str">
        <f t="shared" si="72"/>
        <v/>
      </c>
      <c r="AF102" s="1" t="str">
        <f t="shared" si="73"/>
        <v/>
      </c>
      <c r="AG102" s="1" t="str">
        <f t="shared" si="74"/>
        <v/>
      </c>
      <c r="AH102" s="1" t="str">
        <f t="shared" si="75"/>
        <v/>
      </c>
      <c r="AI102" s="1" t="str">
        <f t="shared" si="76"/>
        <v/>
      </c>
      <c r="AJ102" s="1" t="str">
        <f t="shared" si="77"/>
        <v/>
      </c>
      <c r="AK102" s="1">
        <f t="shared" si="99"/>
        <v>0</v>
      </c>
      <c r="AL102" s="1">
        <f t="shared" si="99"/>
        <v>0</v>
      </c>
      <c r="AM102" s="1" t="str">
        <f t="shared" si="62"/>
        <v/>
      </c>
      <c r="AN102" s="1">
        <f t="shared" si="78"/>
        <v>0</v>
      </c>
      <c r="AO102" s="1" t="str">
        <f t="shared" si="106"/>
        <v/>
      </c>
      <c r="AP102" s="1" t="str">
        <f t="shared" si="79"/>
        <v>N</v>
      </c>
      <c r="AQ102" s="1" t="str">
        <f t="shared" si="80"/>
        <v>N</v>
      </c>
      <c r="AR102" s="1" t="str">
        <f t="shared" si="81"/>
        <v>N</v>
      </c>
      <c r="AS102" s="1" t="str">
        <f t="shared" si="82"/>
        <v/>
      </c>
      <c r="AT102" s="15" t="str">
        <f t="shared" si="83"/>
        <v/>
      </c>
      <c r="AU102" s="1" t="str">
        <f t="shared" si="84"/>
        <v/>
      </c>
      <c r="AV102" s="1" t="str">
        <f t="shared" si="85"/>
        <v/>
      </c>
      <c r="AW102" s="1" t="str">
        <f t="shared" si="86"/>
        <v/>
      </c>
      <c r="AX102" s="1" t="str">
        <f t="shared" si="87"/>
        <v/>
      </c>
      <c r="AY102" s="1" t="str">
        <f t="shared" si="88"/>
        <v/>
      </c>
      <c r="AZ102" s="1" t="str">
        <f>IF('Hedging Dashboard'!AH102="P",IF(AZ101="",1,AZ101+1),"")</f>
        <v/>
      </c>
      <c r="BA102" s="1" t="str">
        <f>IF('Hedging Dashboard'!AH102="B",IF(BA101="",1,BA101+1),"")</f>
        <v/>
      </c>
      <c r="BB102" s="1" t="str">
        <f t="shared" si="54"/>
        <v>00000</v>
      </c>
      <c r="BC102" s="1" t="str">
        <f t="shared" si="54"/>
        <v>00000</v>
      </c>
      <c r="BD102" s="1" t="str">
        <f t="shared" si="55"/>
        <v>000000</v>
      </c>
      <c r="BE102" s="1" t="str">
        <f t="shared" si="55"/>
        <v>000000</v>
      </c>
      <c r="BF102" s="1" t="str">
        <f t="shared" si="56"/>
        <v>B</v>
      </c>
      <c r="BG102" s="1" t="str">
        <f t="shared" si="89"/>
        <v/>
      </c>
      <c r="BH102" s="1">
        <f t="shared" si="100"/>
        <v>0</v>
      </c>
      <c r="BI102" s="1" t="str">
        <f t="shared" si="90"/>
        <v/>
      </c>
      <c r="BJ102" s="1">
        <f t="shared" si="101"/>
        <v>0</v>
      </c>
      <c r="BK102" s="1" t="str">
        <f t="shared" si="91"/>
        <v/>
      </c>
      <c r="BL102" s="1">
        <f t="shared" si="102"/>
        <v>0</v>
      </c>
      <c r="BM102" s="1" t="str">
        <f t="shared" si="103"/>
        <v>0</v>
      </c>
      <c r="BN102" s="1" t="str">
        <f t="shared" si="104"/>
        <v>0</v>
      </c>
      <c r="BO102" s="1" t="str">
        <f t="shared" si="105"/>
        <v>0</v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</row>
    <row r="103" spans="1:76" ht="15.75" thickBot="1">
      <c r="A103" s="1">
        <v>94</v>
      </c>
      <c r="B103" s="9" t="str">
        <f t="shared" si="68"/>
        <v/>
      </c>
      <c r="C103" s="93" t="str">
        <f t="shared" si="58"/>
        <v/>
      </c>
      <c r="D103" s="88" t="str">
        <f t="shared" si="92"/>
        <v/>
      </c>
      <c r="E103" s="89" t="str">
        <f t="shared" si="92"/>
        <v/>
      </c>
      <c r="F103" s="8" t="str">
        <f t="shared" si="69"/>
        <v/>
      </c>
      <c r="H103" s="96" t="str">
        <f t="shared" si="59"/>
        <v/>
      </c>
      <c r="I103" s="88" t="str">
        <f t="shared" si="93"/>
        <v/>
      </c>
      <c r="J103" s="89" t="str">
        <f t="shared" si="93"/>
        <v/>
      </c>
      <c r="K103" s="8" t="str">
        <f t="shared" si="94"/>
        <v/>
      </c>
      <c r="L103" s="54"/>
      <c r="M103" s="17" t="str">
        <f>IF('Hedging Dashboard'!AH103="","",'Hedging Dashboard'!AH103)</f>
        <v/>
      </c>
      <c r="O103" s="9" t="str">
        <f t="shared" si="60"/>
        <v/>
      </c>
      <c r="P103" s="88" t="str">
        <f t="shared" si="95"/>
        <v/>
      </c>
      <c r="Q103" s="89" t="str">
        <f t="shared" si="95"/>
        <v/>
      </c>
      <c r="R103" s="4" t="str">
        <f t="shared" si="96"/>
        <v/>
      </c>
      <c r="S103" s="4" t="str">
        <f t="shared" si="97"/>
        <v/>
      </c>
      <c r="T103" s="112" t="str">
        <f t="shared" si="98"/>
        <v/>
      </c>
      <c r="U103" s="4" t="str">
        <f>IF(M103="","",IF(B103="NB",U102,IF(T103="",SUM($T$5:$T103)+S103,SUM($T$5:$T103))))</f>
        <v/>
      </c>
      <c r="V103" s="100" t="str">
        <f t="shared" si="57"/>
        <v/>
      </c>
      <c r="W103" s="74" t="e">
        <f t="shared" si="70"/>
        <v>#VALUE!</v>
      </c>
      <c r="X103" s="76" t="str">
        <f t="shared" si="71"/>
        <v/>
      </c>
      <c r="Y103" s="9" t="str">
        <f t="shared" si="63"/>
        <v>T</v>
      </c>
      <c r="Z103" s="4" t="str">
        <f t="shared" si="64"/>
        <v>T</v>
      </c>
      <c r="AA103" s="4" t="str">
        <f t="shared" si="65"/>
        <v>B</v>
      </c>
      <c r="AB103" s="4" t="str">
        <f t="shared" si="61"/>
        <v/>
      </c>
      <c r="AC103" s="4" t="str">
        <f t="shared" si="66"/>
        <v/>
      </c>
      <c r="AD103" s="4" t="str">
        <f t="shared" si="67"/>
        <v/>
      </c>
      <c r="AE103" s="1" t="str">
        <f t="shared" si="72"/>
        <v/>
      </c>
      <c r="AF103" s="1" t="str">
        <f t="shared" si="73"/>
        <v/>
      </c>
      <c r="AG103" s="1" t="str">
        <f t="shared" si="74"/>
        <v/>
      </c>
      <c r="AH103" s="1" t="str">
        <f t="shared" si="75"/>
        <v/>
      </c>
      <c r="AI103" s="1" t="str">
        <f t="shared" si="76"/>
        <v/>
      </c>
      <c r="AJ103" s="1" t="str">
        <f t="shared" si="77"/>
        <v/>
      </c>
      <c r="AK103" s="1">
        <f t="shared" si="99"/>
        <v>0</v>
      </c>
      <c r="AL103" s="1">
        <f t="shared" si="99"/>
        <v>0</v>
      </c>
      <c r="AM103" s="1" t="str">
        <f t="shared" si="62"/>
        <v/>
      </c>
      <c r="AN103" s="1">
        <f t="shared" si="78"/>
        <v>0</v>
      </c>
      <c r="AO103" s="1" t="str">
        <f t="shared" si="106"/>
        <v/>
      </c>
      <c r="AP103" s="1" t="str">
        <f t="shared" si="79"/>
        <v>N</v>
      </c>
      <c r="AQ103" s="1" t="str">
        <f t="shared" si="80"/>
        <v>N</v>
      </c>
      <c r="AR103" s="1" t="str">
        <f t="shared" si="81"/>
        <v>N</v>
      </c>
      <c r="AS103" s="1" t="str">
        <f t="shared" si="82"/>
        <v/>
      </c>
      <c r="AT103" s="15" t="str">
        <f t="shared" si="83"/>
        <v/>
      </c>
      <c r="AU103" s="1" t="str">
        <f t="shared" si="84"/>
        <v/>
      </c>
      <c r="AV103" s="1" t="str">
        <f t="shared" si="85"/>
        <v/>
      </c>
      <c r="AW103" s="1" t="str">
        <f t="shared" si="86"/>
        <v/>
      </c>
      <c r="AX103" s="1" t="str">
        <f t="shared" si="87"/>
        <v/>
      </c>
      <c r="AY103" s="1" t="str">
        <f t="shared" si="88"/>
        <v/>
      </c>
      <c r="AZ103" s="1" t="str">
        <f>IF('Hedging Dashboard'!AH103="P",IF(AZ102="",1,AZ102+1),"")</f>
        <v/>
      </c>
      <c r="BA103" s="1" t="str">
        <f>IF('Hedging Dashboard'!AH103="B",IF(BA102="",1,BA102+1),"")</f>
        <v/>
      </c>
      <c r="BB103" s="1" t="str">
        <f t="shared" si="54"/>
        <v>00000</v>
      </c>
      <c r="BC103" s="1" t="str">
        <f t="shared" si="54"/>
        <v>00000</v>
      </c>
      <c r="BD103" s="1" t="str">
        <f t="shared" si="55"/>
        <v>000000</v>
      </c>
      <c r="BE103" s="1" t="str">
        <f t="shared" si="55"/>
        <v>000000</v>
      </c>
      <c r="BF103" s="1" t="str">
        <f t="shared" si="56"/>
        <v>B</v>
      </c>
      <c r="BG103" s="1" t="str">
        <f t="shared" si="89"/>
        <v/>
      </c>
      <c r="BH103" s="1">
        <f t="shared" si="100"/>
        <v>0</v>
      </c>
      <c r="BI103" s="1" t="str">
        <f t="shared" si="90"/>
        <v/>
      </c>
      <c r="BJ103" s="1">
        <f t="shared" si="101"/>
        <v>0</v>
      </c>
      <c r="BK103" s="1" t="str">
        <f t="shared" si="91"/>
        <v/>
      </c>
      <c r="BL103" s="1">
        <f t="shared" si="102"/>
        <v>0</v>
      </c>
      <c r="BM103" s="1" t="str">
        <f t="shared" si="103"/>
        <v>0</v>
      </c>
      <c r="BN103" s="1" t="str">
        <f t="shared" si="104"/>
        <v>0</v>
      </c>
      <c r="BO103" s="1" t="str">
        <f t="shared" si="105"/>
        <v>0</v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</row>
    <row r="104" spans="1:76" ht="15.75" thickBot="1">
      <c r="A104" s="1">
        <v>95</v>
      </c>
      <c r="B104" s="77" t="str">
        <f t="shared" si="68"/>
        <v/>
      </c>
      <c r="C104" s="94" t="str">
        <f t="shared" si="58"/>
        <v/>
      </c>
      <c r="D104" s="90" t="str">
        <f t="shared" si="92"/>
        <v/>
      </c>
      <c r="E104" s="91" t="str">
        <f t="shared" si="92"/>
        <v/>
      </c>
      <c r="F104" s="10" t="str">
        <f t="shared" si="69"/>
        <v/>
      </c>
      <c r="H104" s="97" t="str">
        <f t="shared" si="59"/>
        <v/>
      </c>
      <c r="I104" s="90" t="str">
        <f t="shared" si="93"/>
        <v/>
      </c>
      <c r="J104" s="91" t="str">
        <f t="shared" si="93"/>
        <v/>
      </c>
      <c r="K104" s="10" t="str">
        <f t="shared" si="94"/>
        <v/>
      </c>
      <c r="L104" s="54"/>
      <c r="M104" s="18" t="str">
        <f>IF('Hedging Dashboard'!AH104="","",'Hedging Dashboard'!AH104)</f>
        <v/>
      </c>
      <c r="O104" s="77" t="str">
        <f t="shared" si="60"/>
        <v/>
      </c>
      <c r="P104" s="90" t="str">
        <f t="shared" si="95"/>
        <v/>
      </c>
      <c r="Q104" s="91" t="str">
        <f t="shared" si="95"/>
        <v/>
      </c>
      <c r="R104" s="5" t="str">
        <f t="shared" si="96"/>
        <v/>
      </c>
      <c r="S104" s="5" t="str">
        <f t="shared" si="97"/>
        <v/>
      </c>
      <c r="T104" s="113" t="str">
        <f t="shared" si="98"/>
        <v/>
      </c>
      <c r="U104" s="5" t="str">
        <f>IF(M104="","",IF(B104="NB",U103,IF(T104="",SUM($T$5:$T104)+S104,SUM($T$5:$T104))))</f>
        <v/>
      </c>
      <c r="V104" s="101" t="str">
        <f t="shared" si="57"/>
        <v/>
      </c>
      <c r="W104" s="74" t="e">
        <f t="shared" si="70"/>
        <v>#VALUE!</v>
      </c>
      <c r="X104" s="76" t="str">
        <f t="shared" si="71"/>
        <v/>
      </c>
      <c r="Y104" s="9" t="str">
        <f t="shared" si="63"/>
        <v>T</v>
      </c>
      <c r="Z104" s="4" t="str">
        <f t="shared" si="64"/>
        <v>T</v>
      </c>
      <c r="AA104" s="4" t="str">
        <f t="shared" si="65"/>
        <v>B</v>
      </c>
      <c r="AB104" s="4" t="str">
        <f t="shared" si="61"/>
        <v/>
      </c>
      <c r="AC104" s="4" t="str">
        <f t="shared" si="66"/>
        <v/>
      </c>
      <c r="AD104" s="4" t="str">
        <f t="shared" si="67"/>
        <v/>
      </c>
      <c r="AE104" s="1" t="str">
        <f t="shared" si="72"/>
        <v/>
      </c>
      <c r="AF104" s="1" t="str">
        <f t="shared" si="73"/>
        <v/>
      </c>
      <c r="AG104" s="1" t="str">
        <f t="shared" si="74"/>
        <v/>
      </c>
      <c r="AH104" s="1" t="str">
        <f t="shared" si="75"/>
        <v/>
      </c>
      <c r="AI104" s="1" t="str">
        <f t="shared" si="76"/>
        <v/>
      </c>
      <c r="AJ104" s="1" t="str">
        <f t="shared" si="77"/>
        <v/>
      </c>
      <c r="AK104" s="1">
        <f t="shared" si="99"/>
        <v>0</v>
      </c>
      <c r="AL104" s="1">
        <f t="shared" si="99"/>
        <v>0</v>
      </c>
      <c r="AM104" s="1" t="str">
        <f t="shared" si="62"/>
        <v/>
      </c>
      <c r="AN104" s="1">
        <f t="shared" si="78"/>
        <v>0</v>
      </c>
      <c r="AO104" s="1" t="str">
        <f t="shared" si="106"/>
        <v/>
      </c>
      <c r="AP104" s="1" t="str">
        <f t="shared" si="79"/>
        <v>N</v>
      </c>
      <c r="AQ104" s="1" t="str">
        <f t="shared" si="80"/>
        <v>N</v>
      </c>
      <c r="AR104" s="1" t="str">
        <f t="shared" si="81"/>
        <v>N</v>
      </c>
      <c r="AS104" s="1" t="str">
        <f t="shared" si="82"/>
        <v/>
      </c>
      <c r="AT104" s="15" t="str">
        <f t="shared" si="83"/>
        <v/>
      </c>
      <c r="AU104" s="1" t="str">
        <f t="shared" si="84"/>
        <v/>
      </c>
      <c r="AV104" s="1" t="str">
        <f t="shared" si="85"/>
        <v/>
      </c>
      <c r="AW104" s="1" t="str">
        <f t="shared" si="86"/>
        <v/>
      </c>
      <c r="AX104" s="1" t="str">
        <f t="shared" si="87"/>
        <v/>
      </c>
      <c r="AY104" s="1" t="str">
        <f t="shared" si="88"/>
        <v/>
      </c>
      <c r="AZ104" s="1" t="str">
        <f>IF('Hedging Dashboard'!AH104="P",IF(AZ103="",1,AZ103+1),"")</f>
        <v/>
      </c>
      <c r="BA104" s="1" t="str">
        <f>IF('Hedging Dashboard'!AH104="B",IF(BA103="",1,BA103+1),"")</f>
        <v/>
      </c>
      <c r="BB104" s="1" t="str">
        <f t="shared" si="54"/>
        <v>00000</v>
      </c>
      <c r="BC104" s="1" t="str">
        <f t="shared" si="54"/>
        <v>00000</v>
      </c>
      <c r="BD104" s="1" t="str">
        <f t="shared" si="55"/>
        <v>000000</v>
      </c>
      <c r="BE104" s="1" t="str">
        <f t="shared" si="55"/>
        <v>000000</v>
      </c>
      <c r="BF104" s="1" t="str">
        <f t="shared" si="56"/>
        <v>B</v>
      </c>
      <c r="BG104" s="1" t="str">
        <f t="shared" si="89"/>
        <v/>
      </c>
      <c r="BH104" s="1">
        <f t="shared" si="100"/>
        <v>0</v>
      </c>
      <c r="BI104" s="1" t="str">
        <f t="shared" si="90"/>
        <v/>
      </c>
      <c r="BJ104" s="1">
        <f t="shared" si="101"/>
        <v>0</v>
      </c>
      <c r="BK104" s="1" t="str">
        <f t="shared" si="91"/>
        <v/>
      </c>
      <c r="BL104" s="1">
        <f t="shared" si="102"/>
        <v>0</v>
      </c>
      <c r="BM104" s="1" t="str">
        <f t="shared" si="103"/>
        <v>0</v>
      </c>
      <c r="BN104" s="1" t="str">
        <f t="shared" si="104"/>
        <v>0</v>
      </c>
      <c r="BO104" s="1" t="str">
        <f t="shared" si="105"/>
        <v>0</v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6</v>
      </c>
    </row>
    <row r="105" spans="1:76" ht="15.75" thickBot="1">
      <c r="A105" s="1">
        <v>96</v>
      </c>
      <c r="B105" s="12" t="str">
        <f t="shared" si="68"/>
        <v/>
      </c>
      <c r="C105" s="92" t="str">
        <f t="shared" si="58"/>
        <v/>
      </c>
      <c r="D105" s="13" t="str">
        <f t="shared" si="92"/>
        <v/>
      </c>
      <c r="E105" s="45" t="str">
        <f t="shared" si="92"/>
        <v/>
      </c>
      <c r="F105" s="14" t="str">
        <f t="shared" si="69"/>
        <v/>
      </c>
      <c r="H105" s="95" t="str">
        <f t="shared" si="59"/>
        <v/>
      </c>
      <c r="I105" s="13" t="str">
        <f t="shared" si="93"/>
        <v/>
      </c>
      <c r="J105" s="45" t="str">
        <f t="shared" si="93"/>
        <v/>
      </c>
      <c r="K105" s="14" t="str">
        <f t="shared" si="94"/>
        <v/>
      </c>
      <c r="L105" s="54"/>
      <c r="M105" s="16" t="str">
        <f>IF('Hedging Dashboard'!AH105="","",'Hedging Dashboard'!AH105)</f>
        <v/>
      </c>
      <c r="O105" s="12" t="str">
        <f t="shared" si="60"/>
        <v/>
      </c>
      <c r="P105" s="13" t="str">
        <f t="shared" si="95"/>
        <v/>
      </c>
      <c r="Q105" s="45" t="str">
        <f t="shared" si="95"/>
        <v/>
      </c>
      <c r="R105" s="87" t="str">
        <f t="shared" si="96"/>
        <v/>
      </c>
      <c r="S105" s="87" t="str">
        <f t="shared" si="97"/>
        <v/>
      </c>
      <c r="T105" s="98" t="str">
        <f t="shared" si="98"/>
        <v/>
      </c>
      <c r="U105" s="87" t="str">
        <f>IF(M105="","",IF(B105="NB",U104,IF(T105="",SUM($T$5:$T105)+S105,SUM($T$5:$T105))))</f>
        <v/>
      </c>
      <c r="V105" s="99" t="str">
        <f t="shared" si="57"/>
        <v/>
      </c>
      <c r="W105" s="74" t="e">
        <f t="shared" si="70"/>
        <v>#VALUE!</v>
      </c>
      <c r="X105" s="76" t="str">
        <f t="shared" si="71"/>
        <v/>
      </c>
      <c r="Y105" s="9" t="str">
        <f t="shared" si="63"/>
        <v>T</v>
      </c>
      <c r="Z105" s="4" t="str">
        <f t="shared" si="64"/>
        <v>T</v>
      </c>
      <c r="AA105" s="4" t="str">
        <f t="shared" si="65"/>
        <v>B</v>
      </c>
      <c r="AB105" s="4" t="str">
        <f t="shared" si="61"/>
        <v/>
      </c>
      <c r="AC105" s="4" t="str">
        <f t="shared" si="66"/>
        <v/>
      </c>
      <c r="AD105" s="4" t="str">
        <f t="shared" si="67"/>
        <v/>
      </c>
      <c r="AE105" s="1" t="str">
        <f t="shared" si="72"/>
        <v/>
      </c>
      <c r="AF105" s="1" t="str">
        <f t="shared" si="73"/>
        <v/>
      </c>
      <c r="AG105" s="1" t="str">
        <f t="shared" si="74"/>
        <v/>
      </c>
      <c r="AH105" s="1" t="str">
        <f t="shared" si="75"/>
        <v/>
      </c>
      <c r="AI105" s="1" t="str">
        <f t="shared" si="76"/>
        <v/>
      </c>
      <c r="AJ105" s="1" t="str">
        <f t="shared" si="77"/>
        <v/>
      </c>
      <c r="AK105" s="1">
        <f t="shared" si="99"/>
        <v>0</v>
      </c>
      <c r="AL105" s="1">
        <f t="shared" si="99"/>
        <v>0</v>
      </c>
      <c r="AM105" s="1" t="str">
        <f t="shared" si="62"/>
        <v/>
      </c>
      <c r="AN105" s="1">
        <f t="shared" si="78"/>
        <v>0</v>
      </c>
      <c r="AO105" s="1" t="str">
        <f t="shared" si="106"/>
        <v/>
      </c>
      <c r="AP105" s="1" t="str">
        <f t="shared" si="79"/>
        <v>N</v>
      </c>
      <c r="AQ105" s="1" t="str">
        <f t="shared" si="80"/>
        <v>N</v>
      </c>
      <c r="AR105" s="1" t="str">
        <f t="shared" si="81"/>
        <v>N</v>
      </c>
      <c r="AS105" s="1" t="str">
        <f t="shared" si="82"/>
        <v/>
      </c>
      <c r="AT105" s="15" t="str">
        <f t="shared" si="83"/>
        <v/>
      </c>
      <c r="AU105" s="1" t="str">
        <f t="shared" si="84"/>
        <v/>
      </c>
      <c r="AV105" s="1" t="str">
        <f t="shared" si="85"/>
        <v/>
      </c>
      <c r="AW105" s="1" t="str">
        <f t="shared" si="86"/>
        <v/>
      </c>
      <c r="AX105" s="1" t="str">
        <f t="shared" si="87"/>
        <v/>
      </c>
      <c r="AY105" s="1" t="str">
        <f t="shared" si="88"/>
        <v/>
      </c>
      <c r="AZ105" s="1" t="str">
        <f>IF('Hedging Dashboard'!AH105="P",IF(AZ104="",1,AZ104+1),"")</f>
        <v/>
      </c>
      <c r="BA105" s="1" t="str">
        <f>IF('Hedging Dashboard'!AH105="B",IF(BA104="",1,BA104+1),"")</f>
        <v/>
      </c>
      <c r="BB105" s="1" t="str">
        <f t="shared" si="54"/>
        <v>00000</v>
      </c>
      <c r="BC105" s="1" t="str">
        <f t="shared" si="54"/>
        <v>00000</v>
      </c>
      <c r="BD105" s="1" t="str">
        <f t="shared" si="55"/>
        <v>000000</v>
      </c>
      <c r="BE105" s="1" t="str">
        <f t="shared" si="55"/>
        <v>000000</v>
      </c>
      <c r="BF105" s="1" t="str">
        <f t="shared" si="56"/>
        <v>B</v>
      </c>
      <c r="BG105" s="1" t="str">
        <f t="shared" si="89"/>
        <v/>
      </c>
      <c r="BH105" s="1">
        <f t="shared" si="100"/>
        <v>0</v>
      </c>
      <c r="BI105" s="1" t="str">
        <f t="shared" si="90"/>
        <v/>
      </c>
      <c r="BJ105" s="1">
        <f t="shared" si="101"/>
        <v>0</v>
      </c>
      <c r="BK105" s="1" t="str">
        <f t="shared" si="91"/>
        <v/>
      </c>
      <c r="BL105" s="1">
        <f t="shared" si="102"/>
        <v>0</v>
      </c>
      <c r="BM105" s="1" t="str">
        <f t="shared" si="103"/>
        <v>0</v>
      </c>
      <c r="BN105" s="1" t="str">
        <f t="shared" si="104"/>
        <v>0</v>
      </c>
      <c r="BO105" s="1" t="str">
        <f t="shared" si="105"/>
        <v>0</v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-6</v>
      </c>
    </row>
    <row r="106" spans="1:76" ht="15.75" thickBot="1">
      <c r="A106" s="1">
        <v>97</v>
      </c>
      <c r="B106" s="9" t="str">
        <f t="shared" si="68"/>
        <v/>
      </c>
      <c r="C106" s="93" t="str">
        <f t="shared" si="58"/>
        <v/>
      </c>
      <c r="D106" s="88" t="str">
        <f t="shared" si="92"/>
        <v/>
      </c>
      <c r="E106" s="89" t="str">
        <f t="shared" si="92"/>
        <v/>
      </c>
      <c r="F106" s="8" t="str">
        <f>IF(M106="","",IF(M106="P",IF(D106="","L","W"),IF(E106="","L","W")))</f>
        <v/>
      </c>
      <c r="H106" s="96" t="str">
        <f t="shared" si="59"/>
        <v/>
      </c>
      <c r="I106" s="88" t="str">
        <f t="shared" si="93"/>
        <v/>
      </c>
      <c r="J106" s="89" t="str">
        <f t="shared" si="93"/>
        <v/>
      </c>
      <c r="K106" s="8" t="str">
        <f t="shared" si="94"/>
        <v/>
      </c>
      <c r="L106" s="54"/>
      <c r="M106" s="17" t="str">
        <f>IF('Hedging Dashboard'!AH106="","",'Hedging Dashboard'!AH106)</f>
        <v/>
      </c>
      <c r="O106" s="9" t="str">
        <f t="shared" si="60"/>
        <v/>
      </c>
      <c r="P106" s="88" t="str">
        <f t="shared" si="95"/>
        <v/>
      </c>
      <c r="Q106" s="89" t="str">
        <f t="shared" si="95"/>
        <v/>
      </c>
      <c r="R106" s="4" t="str">
        <f t="shared" si="96"/>
        <v/>
      </c>
      <c r="S106" s="4" t="str">
        <f t="shared" si="97"/>
        <v/>
      </c>
      <c r="T106" s="112" t="str">
        <f t="shared" si="98"/>
        <v/>
      </c>
      <c r="U106" s="4" t="str">
        <f>IF(M106="","",IF(B106="NB",U105,IF(T106="",SUM($T$5:$T106)+S106,SUM($T$5:$T106))))</f>
        <v/>
      </c>
      <c r="V106" s="100" t="str">
        <f t="shared" si="57"/>
        <v/>
      </c>
      <c r="W106" s="74" t="e">
        <f t="shared" si="70"/>
        <v>#VALUE!</v>
      </c>
      <c r="X106" s="76" t="str">
        <f>IF(M106="","",IF(W106&gt;0,"W",IF(W106&lt;0,"L","")))</f>
        <v/>
      </c>
      <c r="Y106" s="9" t="str">
        <f t="shared" si="63"/>
        <v>T</v>
      </c>
      <c r="Z106" s="4" t="str">
        <f t="shared" si="64"/>
        <v>T</v>
      </c>
      <c r="AA106" s="4" t="str">
        <f t="shared" si="65"/>
        <v>B</v>
      </c>
      <c r="AB106" s="4" t="str">
        <f t="shared" si="61"/>
        <v/>
      </c>
      <c r="AC106" s="4" t="str">
        <f t="shared" si="66"/>
        <v/>
      </c>
      <c r="AD106" s="4" t="str">
        <f t="shared" si="67"/>
        <v/>
      </c>
      <c r="AE106" s="1" t="str">
        <f t="shared" si="72"/>
        <v/>
      </c>
      <c r="AF106" s="1" t="str">
        <f t="shared" si="73"/>
        <v/>
      </c>
      <c r="AG106" s="1" t="str">
        <f t="shared" si="74"/>
        <v/>
      </c>
      <c r="AH106" s="1" t="str">
        <f t="shared" si="75"/>
        <v/>
      </c>
      <c r="AI106" s="1" t="str">
        <f t="shared" si="76"/>
        <v/>
      </c>
      <c r="AJ106" s="1" t="str">
        <f t="shared" si="77"/>
        <v/>
      </c>
      <c r="AK106" s="1">
        <f t="shared" si="99"/>
        <v>0</v>
      </c>
      <c r="AL106" s="1">
        <f t="shared" si="99"/>
        <v>0</v>
      </c>
      <c r="AM106" s="1" t="str">
        <f t="shared" si="62"/>
        <v/>
      </c>
      <c r="AN106" s="1">
        <f>IF(X106="",0,IFERROR(VLOOKUP(X101&amp;X102&amp;X103&amp;X104&amp;X105&amp;X106,BW:BX,2,FALSE),0))</f>
        <v>0</v>
      </c>
      <c r="AO106" s="1" t="str">
        <f t="shared" si="106"/>
        <v/>
      </c>
      <c r="AP106" s="1" t="str">
        <f t="shared" si="79"/>
        <v>N</v>
      </c>
      <c r="AQ106" s="1" t="str">
        <f t="shared" si="80"/>
        <v>N</v>
      </c>
      <c r="AR106" s="1" t="str">
        <f t="shared" si="81"/>
        <v>N</v>
      </c>
      <c r="AS106" s="1" t="str">
        <f t="shared" si="82"/>
        <v/>
      </c>
      <c r="AT106" s="15" t="str">
        <f t="shared" si="83"/>
        <v/>
      </c>
      <c r="AU106" s="1" t="str">
        <f t="shared" si="84"/>
        <v/>
      </c>
      <c r="AV106" s="1" t="str">
        <f t="shared" si="85"/>
        <v/>
      </c>
      <c r="AW106" s="1" t="str">
        <f t="shared" si="86"/>
        <v/>
      </c>
      <c r="AX106" s="1" t="str">
        <f t="shared" si="87"/>
        <v/>
      </c>
      <c r="AY106" s="1" t="str">
        <f t="shared" si="88"/>
        <v/>
      </c>
      <c r="AZ106" s="1" t="str">
        <f>IF('Hedging Dashboard'!AH106="P",IF(AZ105="",1,AZ105+1),"")</f>
        <v/>
      </c>
      <c r="BA106" s="1" t="str">
        <f>IF('Hedging Dashboard'!AH106="B",IF(BA105="",1,BA105+1),"")</f>
        <v/>
      </c>
      <c r="BB106" s="1" t="str">
        <f t="shared" si="54"/>
        <v>00000</v>
      </c>
      <c r="BC106" s="1" t="str">
        <f t="shared" si="54"/>
        <v>00000</v>
      </c>
      <c r="BD106" s="1" t="str">
        <f t="shared" si="55"/>
        <v>000000</v>
      </c>
      <c r="BE106" s="1" t="str">
        <f t="shared" si="55"/>
        <v>000000</v>
      </c>
      <c r="BF106" s="1" t="str">
        <f t="shared" si="56"/>
        <v>B</v>
      </c>
      <c r="BG106" s="1" t="str">
        <f t="shared" si="89"/>
        <v/>
      </c>
      <c r="BH106" s="1">
        <f t="shared" si="100"/>
        <v>0</v>
      </c>
      <c r="BI106" s="1" t="str">
        <f t="shared" si="90"/>
        <v/>
      </c>
      <c r="BJ106" s="1">
        <f t="shared" si="101"/>
        <v>0</v>
      </c>
      <c r="BK106" s="1" t="str">
        <f t="shared" si="91"/>
        <v/>
      </c>
      <c r="BL106" s="1">
        <f t="shared" si="102"/>
        <v>0</v>
      </c>
      <c r="BM106" s="1" t="str">
        <f t="shared" si="103"/>
        <v>0</v>
      </c>
      <c r="BN106" s="1" t="str">
        <f t="shared" si="104"/>
        <v>0</v>
      </c>
      <c r="BO106" s="1" t="str">
        <f t="shared" si="105"/>
        <v>0</v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</row>
    <row r="107" spans="1:76" ht="15.75" thickBot="1">
      <c r="A107" s="1">
        <v>98</v>
      </c>
      <c r="B107" s="9" t="str">
        <f t="shared" si="68"/>
        <v/>
      </c>
      <c r="C107" s="93" t="str">
        <f t="shared" si="58"/>
        <v/>
      </c>
      <c r="D107" s="88" t="str">
        <f t="shared" si="92"/>
        <v/>
      </c>
      <c r="E107" s="89" t="str">
        <f t="shared" si="92"/>
        <v/>
      </c>
      <c r="F107" s="8" t="str">
        <f>IF(M107="","",IF(M107="P",IF(D107="","L","W"),IF(E107="","L","W")))</f>
        <v/>
      </c>
      <c r="H107" s="96" t="str">
        <f t="shared" si="59"/>
        <v/>
      </c>
      <c r="I107" s="88" t="str">
        <f t="shared" si="93"/>
        <v/>
      </c>
      <c r="J107" s="89" t="str">
        <f t="shared" si="93"/>
        <v/>
      </c>
      <c r="K107" s="8" t="str">
        <f t="shared" si="94"/>
        <v/>
      </c>
      <c r="L107" s="54"/>
      <c r="M107" s="17" t="str">
        <f>IF('Hedging Dashboard'!AH107="","",'Hedging Dashboard'!AH107)</f>
        <v/>
      </c>
      <c r="O107" s="9" t="str">
        <f t="shared" si="60"/>
        <v/>
      </c>
      <c r="P107" s="88" t="str">
        <f t="shared" si="95"/>
        <v/>
      </c>
      <c r="Q107" s="89" t="str">
        <f t="shared" si="95"/>
        <v/>
      </c>
      <c r="R107" s="4" t="str">
        <f t="shared" si="96"/>
        <v/>
      </c>
      <c r="S107" s="4" t="str">
        <f t="shared" si="97"/>
        <v/>
      </c>
      <c r="T107" s="112" t="str">
        <f t="shared" si="98"/>
        <v/>
      </c>
      <c r="U107" s="4" t="str">
        <f>IF(M107="","",IF(B107="NB",U106,IF(T107="",SUM($T$5:$T107)+S107,SUM($T$5:$T107))))</f>
        <v/>
      </c>
      <c r="V107" s="100" t="str">
        <f t="shared" si="57"/>
        <v/>
      </c>
      <c r="W107" s="74" t="e">
        <f t="shared" si="70"/>
        <v>#VALUE!</v>
      </c>
      <c r="X107" s="76" t="str">
        <f>IF(M107="","",IF(W107&gt;0,"W",IF(W107&lt;0,"L","")))</f>
        <v/>
      </c>
      <c r="Y107" s="9" t="str">
        <f t="shared" si="63"/>
        <v>T</v>
      </c>
      <c r="Z107" s="4" t="str">
        <f t="shared" si="64"/>
        <v>T</v>
      </c>
      <c r="AA107" s="4" t="str">
        <f t="shared" si="65"/>
        <v>B</v>
      </c>
      <c r="AB107" s="4" t="str">
        <f t="shared" si="61"/>
        <v/>
      </c>
      <c r="AC107" s="4" t="str">
        <f t="shared" si="66"/>
        <v/>
      </c>
      <c r="AD107" s="4" t="str">
        <f t="shared" si="67"/>
        <v/>
      </c>
      <c r="AE107" s="1" t="str">
        <f t="shared" si="72"/>
        <v/>
      </c>
      <c r="AF107" s="1" t="str">
        <f t="shared" si="73"/>
        <v/>
      </c>
      <c r="AG107" s="1" t="str">
        <f t="shared" si="74"/>
        <v/>
      </c>
      <c r="AH107" s="1" t="str">
        <f t="shared" si="75"/>
        <v/>
      </c>
      <c r="AI107" s="1" t="str">
        <f t="shared" si="76"/>
        <v/>
      </c>
      <c r="AJ107" s="1" t="str">
        <f t="shared" si="77"/>
        <v/>
      </c>
      <c r="AK107" s="1">
        <f t="shared" si="99"/>
        <v>0</v>
      </c>
      <c r="AL107" s="1">
        <f t="shared" si="99"/>
        <v>0</v>
      </c>
      <c r="AM107" s="1" t="str">
        <f t="shared" si="62"/>
        <v/>
      </c>
      <c r="AN107" s="1">
        <f>IF(X107="",0,IFERROR(VLOOKUP(X102&amp;X103&amp;X104&amp;X105&amp;X106&amp;X107,BW:BX,2,FALSE),0))</f>
        <v>0</v>
      </c>
      <c r="AO107" s="1" t="str">
        <f t="shared" si="106"/>
        <v/>
      </c>
      <c r="AP107" s="1" t="str">
        <f t="shared" si="79"/>
        <v>N</v>
      </c>
      <c r="AQ107" s="1" t="str">
        <f t="shared" si="80"/>
        <v>N</v>
      </c>
      <c r="AR107" s="1" t="str">
        <f t="shared" si="81"/>
        <v>N</v>
      </c>
      <c r="AS107" s="1" t="str">
        <f t="shared" si="82"/>
        <v/>
      </c>
      <c r="AT107" s="15" t="str">
        <f t="shared" si="83"/>
        <v/>
      </c>
      <c r="AU107" s="1" t="str">
        <f t="shared" si="84"/>
        <v/>
      </c>
      <c r="AV107" s="1" t="str">
        <f t="shared" si="85"/>
        <v/>
      </c>
      <c r="AW107" s="1" t="str">
        <f t="shared" si="86"/>
        <v/>
      </c>
      <c r="AX107" s="1" t="str">
        <f t="shared" si="87"/>
        <v/>
      </c>
      <c r="AY107" s="1" t="str">
        <f t="shared" si="88"/>
        <v/>
      </c>
      <c r="AZ107" s="1" t="str">
        <f>IF('Hedging Dashboard'!AH107="P",IF(AZ106="",1,AZ106+1),"")</f>
        <v/>
      </c>
      <c r="BA107" s="1" t="str">
        <f>IF('Hedging Dashboard'!AH107="B",IF(BA106="",1,BA106+1),"")</f>
        <v/>
      </c>
      <c r="BB107" s="1" t="str">
        <f t="shared" si="54"/>
        <v>00000</v>
      </c>
      <c r="BC107" s="1" t="str">
        <f t="shared" si="54"/>
        <v>00000</v>
      </c>
      <c r="BD107" s="1" t="str">
        <f t="shared" si="55"/>
        <v>000000</v>
      </c>
      <c r="BE107" s="1" t="str">
        <f t="shared" si="55"/>
        <v>000000</v>
      </c>
      <c r="BF107" s="1" t="str">
        <f t="shared" si="56"/>
        <v>B</v>
      </c>
      <c r="BG107" s="1" t="str">
        <f t="shared" si="89"/>
        <v/>
      </c>
      <c r="BH107" s="1">
        <f t="shared" si="100"/>
        <v>0</v>
      </c>
      <c r="BI107" s="1" t="str">
        <f t="shared" si="90"/>
        <v/>
      </c>
      <c r="BJ107" s="1">
        <f t="shared" si="101"/>
        <v>0</v>
      </c>
      <c r="BK107" s="1" t="str">
        <f t="shared" si="91"/>
        <v/>
      </c>
      <c r="BL107" s="1">
        <f t="shared" si="102"/>
        <v>0</v>
      </c>
      <c r="BM107" s="1" t="str">
        <f t="shared" si="103"/>
        <v>0</v>
      </c>
      <c r="BN107" s="1" t="str">
        <f t="shared" si="104"/>
        <v>0</v>
      </c>
      <c r="BO107" s="1" t="str">
        <f t="shared" si="105"/>
        <v>0</v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</row>
    <row r="108" spans="1:76" ht="15.75" thickBot="1">
      <c r="A108" s="1">
        <v>99</v>
      </c>
      <c r="B108" s="9" t="str">
        <f t="shared" si="68"/>
        <v/>
      </c>
      <c r="C108" s="93" t="str">
        <f t="shared" si="58"/>
        <v/>
      </c>
      <c r="D108" s="88" t="str">
        <f t="shared" si="92"/>
        <v/>
      </c>
      <c r="E108" s="89" t="str">
        <f t="shared" si="92"/>
        <v/>
      </c>
      <c r="F108" s="8" t="str">
        <f>IF(M108="","",IF(M108="P",IF(D108="","L","W"),IF(E108="","L","W")))</f>
        <v/>
      </c>
      <c r="H108" s="96" t="str">
        <f t="shared" si="59"/>
        <v/>
      </c>
      <c r="I108" s="88" t="str">
        <f t="shared" si="93"/>
        <v/>
      </c>
      <c r="J108" s="89" t="str">
        <f t="shared" si="93"/>
        <v/>
      </c>
      <c r="K108" s="8" t="str">
        <f t="shared" si="94"/>
        <v/>
      </c>
      <c r="L108" s="54"/>
      <c r="M108" s="17" t="str">
        <f>IF('Hedging Dashboard'!AH108="","",'Hedging Dashboard'!AH108)</f>
        <v/>
      </c>
      <c r="O108" s="9" t="str">
        <f t="shared" si="60"/>
        <v/>
      </c>
      <c r="P108" s="88" t="str">
        <f t="shared" si="95"/>
        <v/>
      </c>
      <c r="Q108" s="89" t="str">
        <f t="shared" si="95"/>
        <v/>
      </c>
      <c r="R108" s="4" t="str">
        <f t="shared" si="96"/>
        <v/>
      </c>
      <c r="S108" s="4" t="str">
        <f t="shared" si="97"/>
        <v/>
      </c>
      <c r="T108" s="112" t="str">
        <f t="shared" si="98"/>
        <v/>
      </c>
      <c r="U108" s="4" t="str">
        <f>IF(M108="","",IF(B108="NB",U107,IF(T108="",SUM($T$5:$T108)+S108,SUM($T$5:$T108))))</f>
        <v/>
      </c>
      <c r="V108" s="100" t="str">
        <f t="shared" si="57"/>
        <v/>
      </c>
      <c r="W108" s="74" t="e">
        <f t="shared" si="70"/>
        <v>#VALUE!</v>
      </c>
      <c r="X108" s="76" t="str">
        <f>IF(M108="","",IF(W108&gt;0,"W",IF(W108&lt;0,"L","")))</f>
        <v/>
      </c>
      <c r="Y108" s="9" t="str">
        <f t="shared" si="63"/>
        <v>T</v>
      </c>
      <c r="Z108" s="4" t="str">
        <f t="shared" si="64"/>
        <v>T</v>
      </c>
      <c r="AA108" s="4" t="str">
        <f t="shared" si="65"/>
        <v>B</v>
      </c>
      <c r="AB108" s="4" t="str">
        <f t="shared" si="61"/>
        <v/>
      </c>
      <c r="AC108" s="4" t="str">
        <f t="shared" si="66"/>
        <v/>
      </c>
      <c r="AD108" s="4" t="str">
        <f t="shared" si="67"/>
        <v/>
      </c>
      <c r="AE108" s="1" t="str">
        <f t="shared" si="72"/>
        <v/>
      </c>
      <c r="AF108" s="1" t="str">
        <f t="shared" si="73"/>
        <v/>
      </c>
      <c r="AG108" s="1" t="str">
        <f t="shared" si="74"/>
        <v/>
      </c>
      <c r="AH108" s="1" t="str">
        <f t="shared" si="75"/>
        <v/>
      </c>
      <c r="AI108" s="1" t="str">
        <f t="shared" si="76"/>
        <v/>
      </c>
      <c r="AJ108" s="1" t="str">
        <f t="shared" si="77"/>
        <v/>
      </c>
      <c r="AK108" s="1">
        <f t="shared" si="99"/>
        <v>0</v>
      </c>
      <c r="AL108" s="1">
        <f t="shared" si="99"/>
        <v>0</v>
      </c>
      <c r="AM108" s="1" t="str">
        <f t="shared" si="62"/>
        <v/>
      </c>
      <c r="AN108" s="1">
        <f>IF(X108="",0,IFERROR(VLOOKUP(X103&amp;X104&amp;X105&amp;X106&amp;X107&amp;X108,BW:BX,2,FALSE),0))</f>
        <v>0</v>
      </c>
      <c r="AO108" s="1" t="str">
        <f t="shared" si="106"/>
        <v/>
      </c>
      <c r="AP108" s="1" t="str">
        <f t="shared" si="79"/>
        <v>N</v>
      </c>
      <c r="AQ108" s="1" t="str">
        <f t="shared" si="80"/>
        <v>N</v>
      </c>
      <c r="AR108" s="1" t="str">
        <f t="shared" si="81"/>
        <v>N</v>
      </c>
      <c r="AS108" s="1" t="str">
        <f t="shared" si="82"/>
        <v/>
      </c>
      <c r="AT108" s="15" t="str">
        <f t="shared" si="83"/>
        <v/>
      </c>
      <c r="AU108" s="1" t="str">
        <f t="shared" si="84"/>
        <v/>
      </c>
      <c r="AV108" s="1" t="str">
        <f t="shared" si="85"/>
        <v/>
      </c>
      <c r="AW108" s="1" t="str">
        <f t="shared" si="86"/>
        <v/>
      </c>
      <c r="AX108" s="1" t="str">
        <f t="shared" si="87"/>
        <v/>
      </c>
      <c r="AY108" s="1" t="str">
        <f t="shared" si="88"/>
        <v/>
      </c>
      <c r="AZ108" s="1" t="str">
        <f>IF('Hedging Dashboard'!AH108="P",IF(AZ107="",1,AZ107+1),"")</f>
        <v/>
      </c>
      <c r="BA108" s="1" t="str">
        <f>IF('Hedging Dashboard'!AH108="B",IF(BA107="",1,BA107+1),"")</f>
        <v/>
      </c>
      <c r="BB108" s="1" t="str">
        <f t="shared" si="54"/>
        <v>00000</v>
      </c>
      <c r="BC108" s="1" t="str">
        <f t="shared" si="54"/>
        <v>00000</v>
      </c>
      <c r="BD108" s="1" t="str">
        <f t="shared" si="55"/>
        <v>000000</v>
      </c>
      <c r="BE108" s="1" t="str">
        <f t="shared" si="55"/>
        <v>000000</v>
      </c>
      <c r="BF108" s="1" t="str">
        <f t="shared" si="56"/>
        <v>B</v>
      </c>
      <c r="BG108" s="1" t="str">
        <f t="shared" si="89"/>
        <v/>
      </c>
      <c r="BH108" s="1">
        <f t="shared" si="100"/>
        <v>0</v>
      </c>
      <c r="BI108" s="1" t="str">
        <f t="shared" si="90"/>
        <v/>
      </c>
      <c r="BJ108" s="1">
        <f t="shared" si="101"/>
        <v>0</v>
      </c>
      <c r="BK108" s="1" t="str">
        <f t="shared" si="91"/>
        <v/>
      </c>
      <c r="BL108" s="1">
        <f t="shared" si="102"/>
        <v>0</v>
      </c>
      <c r="BM108" s="1" t="str">
        <f t="shared" si="103"/>
        <v>0</v>
      </c>
      <c r="BN108" s="1" t="str">
        <f t="shared" si="104"/>
        <v>0</v>
      </c>
      <c r="BO108" s="1" t="str">
        <f t="shared" si="105"/>
        <v>0</v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3</v>
      </c>
    </row>
    <row r="109" spans="1:76" ht="15.75" thickBot="1">
      <c r="A109" s="1">
        <v>100</v>
      </c>
      <c r="B109" s="77" t="str">
        <f t="shared" si="68"/>
        <v/>
      </c>
      <c r="C109" s="94" t="str">
        <f t="shared" si="58"/>
        <v/>
      </c>
      <c r="D109" s="90" t="str">
        <f t="shared" si="92"/>
        <v/>
      </c>
      <c r="E109" s="91" t="str">
        <f t="shared" si="92"/>
        <v/>
      </c>
      <c r="F109" s="10" t="str">
        <f>IF(M109="","",IF(M109="P",IF(D109="","L","W"),IF(E109="","L","W")))</f>
        <v/>
      </c>
      <c r="H109" s="97" t="str">
        <f t="shared" si="59"/>
        <v/>
      </c>
      <c r="I109" s="90" t="str">
        <f t="shared" si="93"/>
        <v/>
      </c>
      <c r="J109" s="91" t="str">
        <f t="shared" si="93"/>
        <v/>
      </c>
      <c r="K109" s="10" t="str">
        <f t="shared" si="94"/>
        <v/>
      </c>
      <c r="L109" s="54"/>
      <c r="M109" s="18" t="str">
        <f>IF('Hedging Dashboard'!AH109="","",'Hedging Dashboard'!AH109)</f>
        <v/>
      </c>
      <c r="O109" s="77" t="str">
        <f t="shared" si="60"/>
        <v/>
      </c>
      <c r="P109" s="90" t="str">
        <f t="shared" si="95"/>
        <v/>
      </c>
      <c r="Q109" s="91" t="str">
        <f t="shared" si="95"/>
        <v/>
      </c>
      <c r="R109" s="5" t="str">
        <f t="shared" si="96"/>
        <v/>
      </c>
      <c r="S109" s="5" t="str">
        <f t="shared" si="97"/>
        <v/>
      </c>
      <c r="T109" s="113" t="str">
        <f t="shared" si="98"/>
        <v/>
      </c>
      <c r="U109" s="5" t="str">
        <f>IF(M109="","",IF(B109="NB",U108,IF(T109="",SUM($T$5:$T109)+S109,SUM($T$5:$T109))))</f>
        <v/>
      </c>
      <c r="V109" s="101" t="str">
        <f t="shared" si="57"/>
        <v/>
      </c>
      <c r="W109" s="74" t="e">
        <f t="shared" si="70"/>
        <v>#VALUE!</v>
      </c>
      <c r="X109" s="76" t="str">
        <f>IF(M109="","",IF(W109&gt;0,"W",IF(W109&lt;0,"L","")))</f>
        <v/>
      </c>
      <c r="Y109" s="9" t="str">
        <f t="shared" si="63"/>
        <v>T</v>
      </c>
      <c r="Z109" s="4" t="str">
        <f t="shared" si="64"/>
        <v>T</v>
      </c>
      <c r="AA109" s="4" t="str">
        <f t="shared" si="65"/>
        <v>B</v>
      </c>
      <c r="AB109" s="4" t="str">
        <f t="shared" si="61"/>
        <v/>
      </c>
      <c r="AC109" s="4" t="str">
        <f t="shared" si="66"/>
        <v/>
      </c>
      <c r="AD109" s="4" t="str">
        <f t="shared" si="67"/>
        <v/>
      </c>
      <c r="AE109" s="1" t="str">
        <f t="shared" si="72"/>
        <v/>
      </c>
      <c r="AF109" s="1" t="str">
        <f t="shared" si="73"/>
        <v/>
      </c>
      <c r="AG109" s="1" t="str">
        <f t="shared" si="74"/>
        <v/>
      </c>
      <c r="AH109" s="1" t="str">
        <f t="shared" si="75"/>
        <v/>
      </c>
      <c r="AI109" s="1" t="str">
        <f t="shared" si="76"/>
        <v/>
      </c>
      <c r="AJ109" s="1" t="str">
        <f t="shared" si="77"/>
        <v/>
      </c>
      <c r="AK109" s="1">
        <f t="shared" si="99"/>
        <v>0</v>
      </c>
      <c r="AL109" s="1">
        <f t="shared" si="99"/>
        <v>0</v>
      </c>
      <c r="AM109" s="1" t="str">
        <f t="shared" si="62"/>
        <v/>
      </c>
      <c r="AN109" s="1">
        <f>IF(X109="",0,IFERROR(VLOOKUP(X104&amp;X105&amp;X106&amp;X107&amp;X108&amp;X109,BW:BX,2,FALSE),0))</f>
        <v>0</v>
      </c>
      <c r="AO109" s="1" t="str">
        <f t="shared" si="106"/>
        <v/>
      </c>
      <c r="AP109" s="1" t="str">
        <f t="shared" si="79"/>
        <v>N</v>
      </c>
      <c r="AQ109" s="1" t="str">
        <f t="shared" si="80"/>
        <v>N</v>
      </c>
      <c r="AR109" s="1" t="str">
        <f t="shared" si="81"/>
        <v>N</v>
      </c>
      <c r="AS109" s="1" t="str">
        <f t="shared" si="82"/>
        <v/>
      </c>
      <c r="AT109" s="15" t="str">
        <f t="shared" si="83"/>
        <v/>
      </c>
      <c r="AU109" s="1" t="str">
        <f t="shared" si="84"/>
        <v/>
      </c>
      <c r="AV109" s="1" t="str">
        <f t="shared" si="85"/>
        <v/>
      </c>
      <c r="AW109" s="1" t="str">
        <f t="shared" si="86"/>
        <v/>
      </c>
      <c r="AX109" s="1" t="str">
        <f t="shared" si="87"/>
        <v/>
      </c>
      <c r="AY109" s="1" t="str">
        <f t="shared" si="88"/>
        <v/>
      </c>
      <c r="AZ109" s="1" t="str">
        <f>IF('Hedging Dashboard'!AH109="P",IF(AZ108="",1,AZ108+1),"")</f>
        <v/>
      </c>
      <c r="BA109" s="1" t="str">
        <f>IF('Hedging Dashboard'!AH109="B",IF(BA108="",1,BA108+1),"")</f>
        <v/>
      </c>
      <c r="BB109" s="1" t="str">
        <f t="shared" si="54"/>
        <v>00000</v>
      </c>
      <c r="BC109" s="1" t="str">
        <f t="shared" si="54"/>
        <v>00000</v>
      </c>
      <c r="BD109" s="1" t="str">
        <f t="shared" si="55"/>
        <v>000000</v>
      </c>
      <c r="BE109" s="1" t="str">
        <f t="shared" si="55"/>
        <v>000000</v>
      </c>
      <c r="BF109" s="1" t="str">
        <f t="shared" si="56"/>
        <v>B</v>
      </c>
      <c r="BG109" s="1" t="str">
        <f t="shared" si="89"/>
        <v/>
      </c>
      <c r="BH109" s="1">
        <f t="shared" si="100"/>
        <v>0</v>
      </c>
      <c r="BI109" s="1" t="str">
        <f t="shared" si="90"/>
        <v/>
      </c>
      <c r="BJ109" s="1">
        <f t="shared" si="101"/>
        <v>0</v>
      </c>
      <c r="BK109" s="1" t="str">
        <f t="shared" si="91"/>
        <v/>
      </c>
      <c r="BL109" s="1">
        <f t="shared" si="102"/>
        <v>0</v>
      </c>
      <c r="BM109" s="1" t="str">
        <f t="shared" si="103"/>
        <v>0</v>
      </c>
      <c r="BN109" s="1" t="str">
        <f t="shared" si="104"/>
        <v>0</v>
      </c>
      <c r="BO109" s="1" t="str">
        <f t="shared" si="105"/>
        <v>0</v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-3</v>
      </c>
    </row>
    <row r="110" spans="1:76" ht="27" thickBot="1">
      <c r="A110" s="198" t="s">
        <v>156</v>
      </c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200"/>
      <c r="W110" s="48"/>
      <c r="Y110" s="72"/>
      <c r="Z110" s="72"/>
      <c r="AA110" s="72"/>
      <c r="AB110" s="4" t="str">
        <f t="shared" si="61"/>
        <v/>
      </c>
      <c r="AC110" s="4" t="str">
        <f t="shared" si="66"/>
        <v/>
      </c>
      <c r="AD110" s="4" t="str">
        <f t="shared" si="67"/>
        <v/>
      </c>
      <c r="AE110" s="1" t="str">
        <f t="shared" si="72"/>
        <v/>
      </c>
      <c r="AF110" s="1" t="str">
        <f t="shared" si="73"/>
        <v/>
      </c>
      <c r="AG110" s="1" t="str">
        <f t="shared" si="74"/>
        <v/>
      </c>
      <c r="AH110" s="1" t="str">
        <f t="shared" si="75"/>
        <v/>
      </c>
      <c r="AI110" s="1" t="str">
        <f t="shared" si="76"/>
        <v/>
      </c>
      <c r="AJ110" s="1" t="str">
        <f t="shared" si="77"/>
        <v/>
      </c>
      <c r="AK110" s="1">
        <f t="shared" si="99"/>
        <v>0</v>
      </c>
      <c r="AL110" s="1">
        <f t="shared" si="99"/>
        <v>0</v>
      </c>
      <c r="AP110" s="1" t="str">
        <f t="shared" si="79"/>
        <v>N</v>
      </c>
      <c r="AQ110" s="1" t="str">
        <f t="shared" si="80"/>
        <v>N</v>
      </c>
      <c r="AR110" s="1" t="str">
        <f t="shared" si="81"/>
        <v>N</v>
      </c>
      <c r="AT110" s="15" t="str">
        <f t="shared" si="83"/>
        <v/>
      </c>
      <c r="AU110" s="1" t="str">
        <f t="shared" si="84"/>
        <v/>
      </c>
      <c r="AV110" s="1" t="str">
        <f t="shared" si="85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</row>
    <row r="111" spans="1:76" ht="15.75" thickBot="1">
      <c r="A111" s="188" t="s">
        <v>158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90"/>
      <c r="AB111" s="4" t="str">
        <f t="shared" si="61"/>
        <v/>
      </c>
      <c r="AC111" s="4" t="str">
        <f t="shared" si="66"/>
        <v/>
      </c>
      <c r="AD111" s="4" t="str">
        <f t="shared" si="67"/>
        <v/>
      </c>
      <c r="AE111" s="1" t="str">
        <f t="shared" si="72"/>
        <v/>
      </c>
      <c r="AF111" s="1" t="str">
        <f t="shared" si="73"/>
        <v/>
      </c>
      <c r="AG111" s="1" t="str">
        <f t="shared" si="74"/>
        <v/>
      </c>
      <c r="AH111" s="1" t="str">
        <f t="shared" si="75"/>
        <v/>
      </c>
      <c r="AI111" s="1" t="str">
        <f t="shared" si="76"/>
        <v/>
      </c>
      <c r="AJ111" s="1" t="str">
        <f t="shared" si="77"/>
        <v/>
      </c>
      <c r="AK111" s="1">
        <f t="shared" si="99"/>
        <v>0</v>
      </c>
      <c r="AL111" s="1">
        <f t="shared" si="99"/>
        <v>0</v>
      </c>
      <c r="AP111" s="1" t="str">
        <f t="shared" si="79"/>
        <v>N</v>
      </c>
      <c r="AQ111" s="1" t="str">
        <f t="shared" si="80"/>
        <v>N</v>
      </c>
      <c r="AR111" s="1" t="str">
        <f t="shared" si="81"/>
        <v>N</v>
      </c>
      <c r="AT111" s="15" t="str">
        <f t="shared" si="83"/>
        <v/>
      </c>
      <c r="AU111" s="1" t="str">
        <f t="shared" si="84"/>
        <v/>
      </c>
      <c r="AV111" s="1" t="str">
        <f t="shared" si="85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</row>
    <row r="112" spans="1:76" ht="15.75" thickBot="1">
      <c r="A112" s="183" t="s">
        <v>159</v>
      </c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>
        <f>COUNTIF(M5:M109,"P")</f>
        <v>8</v>
      </c>
      <c r="P112" s="178"/>
      <c r="Q112" s="178"/>
      <c r="R112" s="178"/>
      <c r="S112" s="178"/>
      <c r="T112" s="178"/>
      <c r="U112" s="178"/>
      <c r="V112" s="179"/>
      <c r="AB112" s="4" t="str">
        <f t="shared" si="61"/>
        <v/>
      </c>
      <c r="AC112" s="4" t="str">
        <f t="shared" si="66"/>
        <v/>
      </c>
      <c r="AD112" s="4" t="str">
        <f t="shared" si="67"/>
        <v/>
      </c>
      <c r="AE112" s="1" t="str">
        <f t="shared" si="72"/>
        <v/>
      </c>
      <c r="AF112" s="1" t="str">
        <f t="shared" si="73"/>
        <v/>
      </c>
      <c r="AG112" s="1" t="str">
        <f t="shared" si="74"/>
        <v/>
      </c>
      <c r="AH112" s="1" t="str">
        <f t="shared" si="75"/>
        <v/>
      </c>
      <c r="AI112" s="1" t="str">
        <f t="shared" si="76"/>
        <v/>
      </c>
      <c r="AJ112" s="1" t="str">
        <f t="shared" si="77"/>
        <v/>
      </c>
      <c r="AK112" s="1">
        <f t="shared" si="99"/>
        <v>0</v>
      </c>
      <c r="AL112" s="1">
        <f t="shared" si="99"/>
        <v>0</v>
      </c>
      <c r="AP112" s="1" t="str">
        <f t="shared" si="79"/>
        <v>N</v>
      </c>
      <c r="AQ112" s="1" t="str">
        <f t="shared" si="80"/>
        <v>N</v>
      </c>
      <c r="AR112" s="1" t="str">
        <f t="shared" si="81"/>
        <v>N</v>
      </c>
      <c r="AT112" s="15" t="str">
        <f t="shared" si="83"/>
        <v/>
      </c>
      <c r="AU112" s="1" t="str">
        <f t="shared" si="84"/>
        <v/>
      </c>
      <c r="AV112" s="1" t="str">
        <f t="shared" si="85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6</v>
      </c>
    </row>
    <row r="113" spans="1:76">
      <c r="A113" s="183" t="s">
        <v>160</v>
      </c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>
        <f>COUNTIF(M5:M109,"B")</f>
        <v>8</v>
      </c>
      <c r="P113" s="178"/>
      <c r="Q113" s="178"/>
      <c r="R113" s="178"/>
      <c r="S113" s="178"/>
      <c r="T113" s="178"/>
      <c r="U113" s="178"/>
      <c r="V113" s="179"/>
      <c r="AB113" s="4" t="str">
        <f t="shared" si="61"/>
        <v/>
      </c>
      <c r="AC113" s="4" t="str">
        <f t="shared" si="66"/>
        <v/>
      </c>
      <c r="AD113" s="4" t="str">
        <f t="shared" si="67"/>
        <v/>
      </c>
      <c r="AE113" s="1" t="str">
        <f t="shared" si="72"/>
        <v/>
      </c>
      <c r="AF113" s="1" t="str">
        <f t="shared" si="73"/>
        <v/>
      </c>
      <c r="AG113" s="1" t="str">
        <f t="shared" si="74"/>
        <v/>
      </c>
      <c r="AH113" s="1" t="str">
        <f t="shared" si="75"/>
        <v/>
      </c>
      <c r="AI113" s="1" t="str">
        <f t="shared" si="76"/>
        <v/>
      </c>
      <c r="AJ113" s="1" t="str">
        <f t="shared" si="77"/>
        <v/>
      </c>
      <c r="AK113" s="1">
        <f t="shared" si="99"/>
        <v>0</v>
      </c>
      <c r="AL113" s="1">
        <f t="shared" si="99"/>
        <v>0</v>
      </c>
      <c r="AP113" s="1" t="str">
        <f t="shared" si="79"/>
        <v>N</v>
      </c>
      <c r="AQ113" s="1" t="str">
        <f t="shared" si="80"/>
        <v>N</v>
      </c>
      <c r="AR113" s="1" t="str">
        <f t="shared" si="81"/>
        <v>N</v>
      </c>
      <c r="AT113" s="15" t="str">
        <f t="shared" si="83"/>
        <v/>
      </c>
      <c r="AU113" s="1" t="str">
        <f t="shared" si="84"/>
        <v/>
      </c>
      <c r="AV113" s="1" t="str">
        <f t="shared" si="85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-6</v>
      </c>
    </row>
    <row r="114" spans="1:76">
      <c r="A114" s="182" t="s">
        <v>161</v>
      </c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 cm="1">
        <f t="array" ref="O114">LOOKUP(2,1/(U10:U109&lt;&gt;""),U10:U109)</f>
        <v>-4</v>
      </c>
      <c r="P114" s="180"/>
      <c r="Q114" s="180"/>
      <c r="R114" s="180"/>
      <c r="S114" s="180"/>
      <c r="T114" s="180"/>
      <c r="U114" s="180"/>
      <c r="V114" s="181"/>
      <c r="AB114" s="4" t="str">
        <f t="shared" si="61"/>
        <v/>
      </c>
      <c r="AC114" s="4" t="str">
        <f t="shared" si="66"/>
        <v/>
      </c>
      <c r="AD114" s="4" t="str">
        <f t="shared" si="67"/>
        <v/>
      </c>
      <c r="AE114" s="1" t="str">
        <f t="shared" si="72"/>
        <v/>
      </c>
      <c r="AF114" s="1" t="str">
        <f t="shared" si="73"/>
        <v/>
      </c>
      <c r="AG114" s="1" t="str">
        <f t="shared" si="74"/>
        <v/>
      </c>
      <c r="AH114" s="1" t="str">
        <f t="shared" si="75"/>
        <v/>
      </c>
      <c r="AI114" s="1" t="str">
        <f t="shared" si="76"/>
        <v/>
      </c>
      <c r="AJ114" s="1" t="str">
        <f t="shared" si="77"/>
        <v/>
      </c>
      <c r="AK114" s="1">
        <f t="shared" si="99"/>
        <v>0</v>
      </c>
      <c r="AL114" s="1">
        <f t="shared" si="99"/>
        <v>0</v>
      </c>
      <c r="AP114" s="1" t="str">
        <f t="shared" si="79"/>
        <v>N</v>
      </c>
      <c r="AQ114" s="1" t="str">
        <f t="shared" si="80"/>
        <v>N</v>
      </c>
      <c r="AR114" s="1" t="str">
        <f t="shared" si="81"/>
        <v>N</v>
      </c>
      <c r="AT114" s="15" t="str">
        <f t="shared" si="83"/>
        <v/>
      </c>
      <c r="AU114" s="1" t="str">
        <f t="shared" si="84"/>
        <v/>
      </c>
      <c r="AV114" s="1" t="str">
        <f t="shared" si="85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</row>
    <row r="115" spans="1:76">
      <c r="A115" s="182" t="s">
        <v>162</v>
      </c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>
        <f>COUNTIF(X5:X109,"W")</f>
        <v>4</v>
      </c>
      <c r="P115" s="180"/>
      <c r="Q115" s="180"/>
      <c r="R115" s="180"/>
      <c r="S115" s="180"/>
      <c r="T115" s="180"/>
      <c r="U115" s="180"/>
      <c r="V115" s="181"/>
      <c r="AB115" s="4" t="str">
        <f t="shared" si="61"/>
        <v/>
      </c>
      <c r="AC115" s="4" t="str">
        <f t="shared" si="66"/>
        <v/>
      </c>
      <c r="AD115" s="4" t="str">
        <f t="shared" si="67"/>
        <v/>
      </c>
      <c r="AE115" s="1" t="str">
        <f t="shared" si="72"/>
        <v/>
      </c>
      <c r="AF115" s="1" t="str">
        <f t="shared" si="73"/>
        <v/>
      </c>
      <c r="AG115" s="1" t="str">
        <f t="shared" si="74"/>
        <v/>
      </c>
      <c r="AH115" s="1" t="str">
        <f t="shared" si="75"/>
        <v/>
      </c>
      <c r="AI115" s="1" t="str">
        <f t="shared" si="76"/>
        <v/>
      </c>
      <c r="AJ115" s="1" t="str">
        <f t="shared" si="77"/>
        <v/>
      </c>
      <c r="AK115" s="1">
        <f t="shared" si="99"/>
        <v>0</v>
      </c>
      <c r="AL115" s="1">
        <f t="shared" si="99"/>
        <v>0</v>
      </c>
      <c r="AP115" s="1" t="str">
        <f t="shared" si="79"/>
        <v>N</v>
      </c>
      <c r="AQ115" s="1" t="str">
        <f t="shared" si="80"/>
        <v>N</v>
      </c>
      <c r="AR115" s="1" t="str">
        <f t="shared" si="81"/>
        <v>N</v>
      </c>
      <c r="AT115" s="15" t="str">
        <f t="shared" si="83"/>
        <v/>
      </c>
      <c r="AU115" s="1" t="str">
        <f t="shared" si="84"/>
        <v/>
      </c>
      <c r="AV115" s="1" t="str">
        <f t="shared" si="85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</row>
    <row r="116" spans="1:76">
      <c r="A116" s="182" t="s">
        <v>163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>
        <f>COUNTIF(X5:X109,"L")</f>
        <v>6</v>
      </c>
      <c r="P116" s="180"/>
      <c r="Q116" s="180"/>
      <c r="R116" s="180"/>
      <c r="S116" s="180"/>
      <c r="T116" s="180"/>
      <c r="U116" s="180"/>
      <c r="V116" s="181"/>
      <c r="AB116" s="4" t="str">
        <f t="shared" si="61"/>
        <v/>
      </c>
      <c r="AC116" s="4" t="str">
        <f t="shared" si="66"/>
        <v/>
      </c>
      <c r="AD116" s="4" t="str">
        <f t="shared" si="67"/>
        <v/>
      </c>
      <c r="AE116" s="1" t="str">
        <f t="shared" si="72"/>
        <v/>
      </c>
      <c r="AF116" s="1" t="str">
        <f t="shared" si="73"/>
        <v/>
      </c>
      <c r="AG116" s="1" t="str">
        <f t="shared" si="74"/>
        <v/>
      </c>
      <c r="AH116" s="1" t="str">
        <f t="shared" si="75"/>
        <v/>
      </c>
      <c r="AI116" s="1" t="str">
        <f t="shared" si="76"/>
        <v/>
      </c>
      <c r="AJ116" s="1" t="str">
        <f t="shared" si="77"/>
        <v/>
      </c>
      <c r="AK116" s="1">
        <f t="shared" si="99"/>
        <v>0</v>
      </c>
      <c r="AL116" s="1">
        <f t="shared" si="99"/>
        <v>0</v>
      </c>
      <c r="AP116" s="1" t="str">
        <f t="shared" si="79"/>
        <v>N</v>
      </c>
      <c r="AQ116" s="1" t="str">
        <f t="shared" si="80"/>
        <v>N</v>
      </c>
      <c r="AR116" s="1" t="str">
        <f t="shared" si="81"/>
        <v>N</v>
      </c>
      <c r="AT116" s="15" t="str">
        <f t="shared" si="83"/>
        <v/>
      </c>
      <c r="AU116" s="1" t="str">
        <f t="shared" si="84"/>
        <v/>
      </c>
      <c r="AV116" s="1" t="str">
        <f t="shared" si="85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3</v>
      </c>
    </row>
    <row r="117" spans="1:76">
      <c r="A117" s="182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1"/>
      <c r="AE117" s="1" t="str">
        <f t="shared" si="72"/>
        <v/>
      </c>
      <c r="AF117" s="1" t="str">
        <f t="shared" si="73"/>
        <v/>
      </c>
      <c r="AG117" s="1" t="str">
        <f t="shared" si="74"/>
        <v/>
      </c>
      <c r="AH117" s="1" t="str">
        <f t="shared" si="75"/>
        <v/>
      </c>
      <c r="AI117" s="1" t="str">
        <f t="shared" si="76"/>
        <v/>
      </c>
      <c r="AJ117" s="1" t="str">
        <f t="shared" si="77"/>
        <v/>
      </c>
      <c r="AK117" s="1">
        <f t="shared" si="99"/>
        <v>0</v>
      </c>
      <c r="AL117" s="1">
        <f t="shared" si="99"/>
        <v>0</v>
      </c>
      <c r="AP117" s="1" t="str">
        <f t="shared" si="79"/>
        <v>N</v>
      </c>
      <c r="AQ117" s="1" t="str">
        <f t="shared" si="80"/>
        <v>N</v>
      </c>
      <c r="AR117" s="1" t="str">
        <f t="shared" si="81"/>
        <v>N</v>
      </c>
      <c r="AT117" s="15" t="str">
        <f t="shared" si="83"/>
        <v/>
      </c>
      <c r="AU117" s="1" t="str">
        <f t="shared" si="84"/>
        <v/>
      </c>
      <c r="AV117" s="1" t="str">
        <f t="shared" si="85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-3</v>
      </c>
    </row>
    <row r="118" spans="1:76">
      <c r="A118" s="182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1"/>
      <c r="AE118" s="1" t="str">
        <f t="shared" si="72"/>
        <v/>
      </c>
      <c r="AF118" s="1" t="str">
        <f t="shared" si="73"/>
        <v/>
      </c>
      <c r="AG118" s="1" t="str">
        <f t="shared" si="74"/>
        <v/>
      </c>
      <c r="AH118" s="1" t="str">
        <f t="shared" si="75"/>
        <v/>
      </c>
      <c r="AI118" s="1" t="str">
        <f t="shared" si="76"/>
        <v/>
      </c>
      <c r="AJ118" s="1" t="str">
        <f t="shared" si="77"/>
        <v/>
      </c>
      <c r="AK118" s="1">
        <f t="shared" si="99"/>
        <v>0</v>
      </c>
      <c r="AL118" s="1">
        <f t="shared" si="99"/>
        <v>0</v>
      </c>
      <c r="AP118" s="1" t="str">
        <f t="shared" si="79"/>
        <v>N</v>
      </c>
      <c r="AQ118" s="1" t="str">
        <f t="shared" si="80"/>
        <v>N</v>
      </c>
      <c r="AR118" s="1" t="str">
        <f t="shared" si="81"/>
        <v>N</v>
      </c>
      <c r="AT118" s="15" t="str">
        <f t="shared" si="83"/>
        <v/>
      </c>
      <c r="AU118" s="1" t="str">
        <f t="shared" si="84"/>
        <v/>
      </c>
      <c r="AV118" s="1" t="str">
        <f t="shared" si="85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</row>
    <row r="119" spans="1:76">
      <c r="A119" s="182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1"/>
      <c r="AE119" s="1" t="str">
        <f t="shared" si="72"/>
        <v/>
      </c>
      <c r="AF119" s="1" t="str">
        <f t="shared" si="73"/>
        <v/>
      </c>
      <c r="AG119" s="1" t="str">
        <f t="shared" si="74"/>
        <v/>
      </c>
      <c r="AH119" s="1" t="str">
        <f t="shared" si="75"/>
        <v/>
      </c>
      <c r="AI119" s="1" t="str">
        <f t="shared" si="76"/>
        <v/>
      </c>
      <c r="AJ119" s="1" t="str">
        <f t="shared" si="77"/>
        <v/>
      </c>
      <c r="AK119" s="1">
        <f t="shared" si="99"/>
        <v>0</v>
      </c>
      <c r="AL119" s="1">
        <f t="shared" si="99"/>
        <v>0</v>
      </c>
      <c r="AP119" s="1" t="str">
        <f t="shared" si="79"/>
        <v>N</v>
      </c>
      <c r="AQ119" s="1" t="str">
        <f t="shared" si="80"/>
        <v>N</v>
      </c>
      <c r="AR119" s="1" t="str">
        <f t="shared" si="81"/>
        <v>N</v>
      </c>
      <c r="AT119" s="15" t="str">
        <f t="shared" si="83"/>
        <v/>
      </c>
      <c r="AU119" s="1" t="str">
        <f t="shared" si="84"/>
        <v/>
      </c>
      <c r="AV119" s="1" t="str">
        <f t="shared" si="85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</row>
    <row r="120" spans="1:76">
      <c r="A120" s="182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1"/>
      <c r="AE120" s="1" t="str">
        <f t="shared" si="72"/>
        <v/>
      </c>
      <c r="AF120" s="1" t="str">
        <f t="shared" si="73"/>
        <v/>
      </c>
      <c r="AG120" s="1" t="str">
        <f t="shared" si="74"/>
        <v/>
      </c>
      <c r="AH120" s="1" t="str">
        <f t="shared" si="75"/>
        <v/>
      </c>
      <c r="AI120" s="1" t="str">
        <f t="shared" si="76"/>
        <v/>
      </c>
      <c r="AJ120" s="1" t="str">
        <f t="shared" si="77"/>
        <v/>
      </c>
      <c r="AK120" s="1">
        <f t="shared" si="99"/>
        <v>0</v>
      </c>
      <c r="AL120" s="1">
        <f t="shared" si="99"/>
        <v>0</v>
      </c>
      <c r="AP120" s="1" t="str">
        <f t="shared" si="79"/>
        <v>N</v>
      </c>
      <c r="AQ120" s="1" t="str">
        <f t="shared" si="80"/>
        <v>N</v>
      </c>
      <c r="AR120" s="1" t="str">
        <f t="shared" si="81"/>
        <v>N</v>
      </c>
      <c r="AT120" s="15" t="str">
        <f t="shared" si="83"/>
        <v/>
      </c>
      <c r="AU120" s="1" t="str">
        <f t="shared" si="84"/>
        <v/>
      </c>
      <c r="AV120" s="1" t="str">
        <f t="shared" si="85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6</v>
      </c>
    </row>
    <row r="121" spans="1:76">
      <c r="A121" s="182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1"/>
      <c r="AE121" s="1" t="str">
        <f t="shared" si="72"/>
        <v/>
      </c>
      <c r="AF121" s="1" t="str">
        <f t="shared" si="73"/>
        <v/>
      </c>
      <c r="AG121" s="1" t="str">
        <f t="shared" si="74"/>
        <v/>
      </c>
      <c r="AH121" s="1" t="str">
        <f t="shared" si="75"/>
        <v/>
      </c>
      <c r="AI121" s="1" t="str">
        <f t="shared" si="76"/>
        <v/>
      </c>
      <c r="AJ121" s="1" t="str">
        <f t="shared" si="77"/>
        <v/>
      </c>
      <c r="AK121" s="1">
        <f t="shared" si="99"/>
        <v>0</v>
      </c>
      <c r="AL121" s="1">
        <f t="shared" si="99"/>
        <v>0</v>
      </c>
      <c r="AP121" s="1" t="str">
        <f t="shared" si="79"/>
        <v>N</v>
      </c>
      <c r="AQ121" s="1" t="str">
        <f t="shared" si="80"/>
        <v>N</v>
      </c>
      <c r="AR121" s="1" t="str">
        <f t="shared" si="81"/>
        <v>N</v>
      </c>
      <c r="AT121" s="15" t="str">
        <f t="shared" si="83"/>
        <v/>
      </c>
      <c r="AU121" s="1" t="str">
        <f t="shared" si="84"/>
        <v/>
      </c>
      <c r="AV121" s="1" t="str">
        <f t="shared" si="85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-6</v>
      </c>
    </row>
    <row r="122" spans="1:76">
      <c r="A122" s="182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1"/>
      <c r="AE122" s="1" t="str">
        <f t="shared" si="72"/>
        <v/>
      </c>
      <c r="AF122" s="1" t="str">
        <f t="shared" si="73"/>
        <v/>
      </c>
      <c r="AG122" s="1" t="str">
        <f t="shared" si="74"/>
        <v/>
      </c>
      <c r="AH122" s="1" t="str">
        <f t="shared" si="75"/>
        <v/>
      </c>
      <c r="AI122" s="1" t="str">
        <f t="shared" si="76"/>
        <v/>
      </c>
      <c r="AJ122" s="1" t="str">
        <f t="shared" si="77"/>
        <v/>
      </c>
      <c r="AK122" s="1">
        <f t="shared" si="99"/>
        <v>0</v>
      </c>
      <c r="AL122" s="1">
        <f t="shared" si="99"/>
        <v>0</v>
      </c>
      <c r="AP122" s="1" t="str">
        <f t="shared" si="79"/>
        <v>N</v>
      </c>
      <c r="AQ122" s="1" t="str">
        <f t="shared" si="80"/>
        <v>N</v>
      </c>
      <c r="AR122" s="1" t="str">
        <f t="shared" si="81"/>
        <v>N</v>
      </c>
      <c r="AT122" s="15" t="str">
        <f t="shared" si="83"/>
        <v/>
      </c>
      <c r="AU122" s="1" t="str">
        <f t="shared" si="84"/>
        <v/>
      </c>
      <c r="AV122" s="1" t="str">
        <f t="shared" si="85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</row>
    <row r="123" spans="1:76">
      <c r="A123" s="182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1"/>
      <c r="AE123" s="1" t="str">
        <f t="shared" si="72"/>
        <v/>
      </c>
      <c r="AF123" s="1" t="str">
        <f t="shared" si="73"/>
        <v/>
      </c>
      <c r="AG123" s="1" t="str">
        <f t="shared" si="74"/>
        <v/>
      </c>
      <c r="AH123" s="1" t="str">
        <f t="shared" si="75"/>
        <v/>
      </c>
      <c r="AI123" s="1" t="str">
        <f t="shared" si="76"/>
        <v/>
      </c>
      <c r="AJ123" s="1" t="str">
        <f t="shared" si="77"/>
        <v/>
      </c>
      <c r="AK123" s="1">
        <f t="shared" si="99"/>
        <v>0</v>
      </c>
      <c r="AL123" s="1">
        <f t="shared" si="99"/>
        <v>0</v>
      </c>
      <c r="AP123" s="1" t="str">
        <f t="shared" si="79"/>
        <v>N</v>
      </c>
      <c r="AQ123" s="1" t="str">
        <f t="shared" si="80"/>
        <v>N</v>
      </c>
      <c r="AR123" s="1" t="str">
        <f t="shared" si="81"/>
        <v>N</v>
      </c>
      <c r="AT123" s="15" t="str">
        <f t="shared" si="83"/>
        <v/>
      </c>
      <c r="AU123" s="1" t="str">
        <f t="shared" si="84"/>
        <v/>
      </c>
      <c r="AV123" s="1" t="str">
        <f t="shared" si="85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</row>
    <row r="124" spans="1:76">
      <c r="A124" s="182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1"/>
      <c r="AE124" s="1" t="str">
        <f t="shared" si="72"/>
        <v/>
      </c>
      <c r="AF124" s="1" t="str">
        <f t="shared" si="73"/>
        <v/>
      </c>
      <c r="AG124" s="1" t="str">
        <f t="shared" si="74"/>
        <v/>
      </c>
      <c r="AH124" s="1" t="str">
        <f t="shared" si="75"/>
        <v/>
      </c>
      <c r="AI124" s="1" t="str">
        <f t="shared" si="76"/>
        <v/>
      </c>
      <c r="AJ124" s="1" t="str">
        <f t="shared" si="77"/>
        <v/>
      </c>
      <c r="AK124" s="1">
        <f t="shared" si="99"/>
        <v>0</v>
      </c>
      <c r="AL124" s="1">
        <f t="shared" si="99"/>
        <v>0</v>
      </c>
      <c r="AP124" s="1" t="str">
        <f t="shared" si="79"/>
        <v>N</v>
      </c>
      <c r="AQ124" s="1" t="str">
        <f t="shared" si="80"/>
        <v>N</v>
      </c>
      <c r="AR124" s="1" t="str">
        <f t="shared" si="81"/>
        <v>N</v>
      </c>
      <c r="AT124" s="15" t="str">
        <f t="shared" si="83"/>
        <v/>
      </c>
      <c r="AU124" s="1" t="str">
        <f t="shared" si="84"/>
        <v/>
      </c>
      <c r="AV124" s="1" t="str">
        <f t="shared" si="85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3</v>
      </c>
    </row>
    <row r="125" spans="1:76">
      <c r="A125" s="182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1"/>
      <c r="AE125" s="1" t="str">
        <f t="shared" si="72"/>
        <v/>
      </c>
      <c r="AF125" s="1" t="str">
        <f t="shared" si="73"/>
        <v/>
      </c>
      <c r="AG125" s="1" t="str">
        <f t="shared" si="74"/>
        <v/>
      </c>
      <c r="AH125" s="1" t="str">
        <f t="shared" si="75"/>
        <v/>
      </c>
      <c r="AI125" s="1" t="str">
        <f t="shared" si="76"/>
        <v/>
      </c>
      <c r="AJ125" s="1" t="str">
        <f t="shared" si="77"/>
        <v/>
      </c>
      <c r="AK125" s="1">
        <f t="shared" si="99"/>
        <v>0</v>
      </c>
      <c r="AL125" s="1">
        <f t="shared" si="99"/>
        <v>0</v>
      </c>
      <c r="AP125" s="1" t="str">
        <f t="shared" si="79"/>
        <v>N</v>
      </c>
      <c r="AQ125" s="1" t="str">
        <f t="shared" si="80"/>
        <v>N</v>
      </c>
      <c r="AR125" s="1" t="str">
        <f t="shared" si="81"/>
        <v>N</v>
      </c>
      <c r="AT125" s="15" t="str">
        <f t="shared" si="83"/>
        <v/>
      </c>
      <c r="AU125" s="1" t="str">
        <f t="shared" si="84"/>
        <v/>
      </c>
      <c r="AV125" s="1" t="str">
        <f t="shared" si="85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-3</v>
      </c>
    </row>
    <row r="126" spans="1:76">
      <c r="A126" s="182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1"/>
      <c r="AE126" s="1" t="str">
        <f t="shared" si="72"/>
        <v/>
      </c>
      <c r="AF126" s="1" t="str">
        <f t="shared" si="73"/>
        <v/>
      </c>
      <c r="AG126" s="1" t="str">
        <f t="shared" si="74"/>
        <v/>
      </c>
      <c r="AH126" s="1" t="str">
        <f t="shared" si="75"/>
        <v/>
      </c>
      <c r="AI126" s="1" t="str">
        <f t="shared" si="76"/>
        <v/>
      </c>
      <c r="AJ126" s="1" t="str">
        <f t="shared" si="77"/>
        <v/>
      </c>
      <c r="AK126" s="1">
        <f t="shared" si="99"/>
        <v>0</v>
      </c>
      <c r="AL126" s="1">
        <f t="shared" si="99"/>
        <v>0</v>
      </c>
      <c r="AP126" s="1" t="str">
        <f t="shared" si="79"/>
        <v>N</v>
      </c>
      <c r="AQ126" s="1" t="str">
        <f t="shared" si="80"/>
        <v>N</v>
      </c>
      <c r="AR126" s="1" t="str">
        <f t="shared" si="81"/>
        <v>N</v>
      </c>
      <c r="AT126" s="15" t="str">
        <f t="shared" si="83"/>
        <v/>
      </c>
      <c r="AU126" s="1" t="str">
        <f t="shared" si="84"/>
        <v/>
      </c>
      <c r="AV126" s="1" t="str">
        <f t="shared" si="85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</row>
    <row r="127" spans="1:76" ht="15.75" thickBot="1">
      <c r="A127" s="177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5"/>
      <c r="AE127" s="1" t="str">
        <f t="shared" si="72"/>
        <v/>
      </c>
      <c r="AF127" s="1" t="str">
        <f t="shared" si="73"/>
        <v/>
      </c>
      <c r="AG127" s="1" t="str">
        <f t="shared" si="74"/>
        <v/>
      </c>
      <c r="AH127" s="1" t="str">
        <f t="shared" si="75"/>
        <v/>
      </c>
      <c r="AI127" s="1" t="str">
        <f t="shared" si="76"/>
        <v/>
      </c>
      <c r="AJ127" s="1" t="str">
        <f t="shared" si="77"/>
        <v/>
      </c>
      <c r="AK127" s="1">
        <f t="shared" si="99"/>
        <v>0</v>
      </c>
      <c r="AL127" s="1">
        <f t="shared" si="99"/>
        <v>0</v>
      </c>
      <c r="AP127" s="1" t="str">
        <f t="shared" si="79"/>
        <v>N</v>
      </c>
      <c r="AQ127" s="1" t="str">
        <f t="shared" si="80"/>
        <v>N</v>
      </c>
      <c r="AR127" s="1" t="str">
        <f t="shared" si="81"/>
        <v>N</v>
      </c>
      <c r="AT127" s="15" t="str">
        <f t="shared" si="83"/>
        <v/>
      </c>
      <c r="AU127" s="1" t="str">
        <f t="shared" si="84"/>
        <v/>
      </c>
      <c r="AV127" s="1" t="str">
        <f t="shared" si="85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</row>
    <row r="128" spans="1:7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AE128" s="1" t="str">
        <f t="shared" si="72"/>
        <v/>
      </c>
      <c r="AF128" s="1" t="str">
        <f t="shared" si="73"/>
        <v/>
      </c>
      <c r="AG128" s="1" t="str">
        <f t="shared" si="74"/>
        <v/>
      </c>
      <c r="AH128" s="1" t="str">
        <f t="shared" si="75"/>
        <v/>
      </c>
      <c r="AI128" s="1" t="str">
        <f t="shared" si="76"/>
        <v/>
      </c>
      <c r="AJ128" s="1" t="str">
        <f t="shared" si="77"/>
        <v/>
      </c>
      <c r="AK128" s="1">
        <f t="shared" si="99"/>
        <v>0</v>
      </c>
      <c r="AL128" s="1">
        <f t="shared" si="99"/>
        <v>0</v>
      </c>
      <c r="AP128" s="1" t="str">
        <f t="shared" si="79"/>
        <v>N</v>
      </c>
      <c r="AQ128" s="1" t="str">
        <f t="shared" si="80"/>
        <v>N</v>
      </c>
      <c r="AR128" s="1" t="str">
        <f t="shared" si="81"/>
        <v>N</v>
      </c>
      <c r="AT128" s="15" t="str">
        <f t="shared" si="83"/>
        <v/>
      </c>
      <c r="AU128" s="1" t="str">
        <f t="shared" si="84"/>
        <v/>
      </c>
      <c r="AV128" s="1" t="str">
        <f t="shared" si="85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6</v>
      </c>
    </row>
    <row r="129" spans="31:76">
      <c r="AE129" s="1" t="str">
        <f t="shared" si="72"/>
        <v/>
      </c>
      <c r="AF129" s="1" t="str">
        <f t="shared" si="73"/>
        <v/>
      </c>
      <c r="AG129" s="1" t="str">
        <f t="shared" si="74"/>
        <v/>
      </c>
      <c r="AH129" s="1" t="str">
        <f t="shared" si="75"/>
        <v/>
      </c>
      <c r="AI129" s="1" t="str">
        <f t="shared" si="76"/>
        <v/>
      </c>
      <c r="AJ129" s="1" t="str">
        <f t="shared" si="77"/>
        <v/>
      </c>
      <c r="AK129" s="1">
        <f t="shared" si="99"/>
        <v>0</v>
      </c>
      <c r="AL129" s="1">
        <f t="shared" si="99"/>
        <v>0</v>
      </c>
      <c r="AP129" s="1" t="str">
        <f t="shared" si="79"/>
        <v>N</v>
      </c>
      <c r="AQ129" s="1" t="str">
        <f t="shared" si="80"/>
        <v>N</v>
      </c>
      <c r="AR129" s="1" t="str">
        <f t="shared" si="81"/>
        <v>N</v>
      </c>
      <c r="AT129" s="15" t="str">
        <f t="shared" si="83"/>
        <v/>
      </c>
      <c r="AU129" s="1" t="str">
        <f t="shared" si="84"/>
        <v/>
      </c>
      <c r="AV129" s="1" t="str">
        <f t="shared" si="85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-6</v>
      </c>
    </row>
    <row r="130" spans="31:76">
      <c r="AE130" s="1" t="str">
        <f t="shared" si="72"/>
        <v/>
      </c>
      <c r="AF130" s="1" t="str">
        <f t="shared" si="73"/>
        <v/>
      </c>
      <c r="AG130" s="1" t="str">
        <f t="shared" si="74"/>
        <v/>
      </c>
      <c r="AH130" s="1" t="str">
        <f t="shared" si="75"/>
        <v/>
      </c>
      <c r="AI130" s="1" t="str">
        <f t="shared" si="76"/>
        <v/>
      </c>
      <c r="AJ130" s="1" t="str">
        <f t="shared" si="77"/>
        <v/>
      </c>
      <c r="AK130" s="1">
        <f t="shared" si="99"/>
        <v>0</v>
      </c>
      <c r="AL130" s="1">
        <f t="shared" si="99"/>
        <v>0</v>
      </c>
      <c r="AP130" s="1" t="str">
        <f t="shared" si="79"/>
        <v>N</v>
      </c>
      <c r="AQ130" s="1" t="str">
        <f t="shared" si="80"/>
        <v>N</v>
      </c>
      <c r="AR130" s="1" t="str">
        <f t="shared" si="81"/>
        <v>N</v>
      </c>
      <c r="AT130" s="15" t="str">
        <f t="shared" si="83"/>
        <v/>
      </c>
      <c r="AU130" s="1" t="str">
        <f t="shared" si="84"/>
        <v/>
      </c>
      <c r="AV130" s="1" t="str">
        <f t="shared" si="85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</row>
    <row r="131" spans="31:76">
      <c r="AE131" s="1" t="str">
        <f t="shared" si="72"/>
        <v/>
      </c>
      <c r="AF131" s="1" t="str">
        <f t="shared" si="73"/>
        <v/>
      </c>
      <c r="AG131" s="1" t="str">
        <f t="shared" si="74"/>
        <v/>
      </c>
      <c r="AH131" s="1" t="str">
        <f t="shared" si="75"/>
        <v/>
      </c>
      <c r="AI131" s="1" t="str">
        <f t="shared" si="76"/>
        <v/>
      </c>
      <c r="AJ131" s="1" t="str">
        <f t="shared" si="77"/>
        <v/>
      </c>
      <c r="AK131" s="1">
        <f t="shared" si="99"/>
        <v>0</v>
      </c>
      <c r="AL131" s="1">
        <f t="shared" si="99"/>
        <v>0</v>
      </c>
      <c r="AP131" s="1" t="str">
        <f t="shared" si="79"/>
        <v>N</v>
      </c>
      <c r="AQ131" s="1" t="str">
        <f t="shared" si="80"/>
        <v>N</v>
      </c>
      <c r="AR131" s="1" t="str">
        <f t="shared" si="81"/>
        <v>N</v>
      </c>
      <c r="AT131" s="15" t="str">
        <f t="shared" si="83"/>
        <v/>
      </c>
      <c r="AU131" s="1" t="str">
        <f t="shared" si="84"/>
        <v/>
      </c>
      <c r="AV131" s="1" t="str">
        <f t="shared" si="85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</row>
    <row r="132" spans="31:76">
      <c r="AE132" s="1" t="str">
        <f t="shared" si="72"/>
        <v/>
      </c>
      <c r="AF132" s="1" t="str">
        <f t="shared" si="73"/>
        <v/>
      </c>
      <c r="AG132" s="1" t="str">
        <f t="shared" si="74"/>
        <v/>
      </c>
      <c r="AH132" s="1" t="str">
        <f t="shared" si="75"/>
        <v/>
      </c>
      <c r="AI132" s="1" t="str">
        <f t="shared" si="76"/>
        <v/>
      </c>
      <c r="AJ132" s="1" t="str">
        <f t="shared" si="77"/>
        <v/>
      </c>
      <c r="AK132" s="1">
        <f t="shared" si="99"/>
        <v>0</v>
      </c>
      <c r="AL132" s="1">
        <f t="shared" si="99"/>
        <v>0</v>
      </c>
      <c r="AP132" s="1" t="str">
        <f t="shared" si="79"/>
        <v>N</v>
      </c>
      <c r="AQ132" s="1" t="str">
        <f t="shared" si="80"/>
        <v>N</v>
      </c>
      <c r="AR132" s="1" t="str">
        <f t="shared" si="81"/>
        <v>N</v>
      </c>
      <c r="AT132" s="15" t="str">
        <f t="shared" si="83"/>
        <v/>
      </c>
      <c r="AU132" s="1" t="str">
        <f t="shared" si="84"/>
        <v/>
      </c>
      <c r="AV132" s="1" t="str">
        <f t="shared" si="85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3</v>
      </c>
    </row>
    <row r="133" spans="31:76">
      <c r="AE133" s="1" t="str">
        <f t="shared" si="72"/>
        <v/>
      </c>
      <c r="AF133" s="1" t="str">
        <f t="shared" si="73"/>
        <v/>
      </c>
      <c r="AG133" s="1" t="str">
        <f t="shared" si="74"/>
        <v/>
      </c>
      <c r="AH133" s="1" t="str">
        <f t="shared" si="75"/>
        <v/>
      </c>
      <c r="AI133" s="1" t="str">
        <f t="shared" si="76"/>
        <v/>
      </c>
      <c r="AJ133" s="1" t="str">
        <f t="shared" si="77"/>
        <v/>
      </c>
      <c r="AK133" s="1">
        <f t="shared" si="99"/>
        <v>0</v>
      </c>
      <c r="AL133" s="1">
        <f t="shared" si="99"/>
        <v>0</v>
      </c>
      <c r="AP133" s="1" t="str">
        <f t="shared" si="79"/>
        <v>N</v>
      </c>
      <c r="AQ133" s="1" t="str">
        <f t="shared" si="80"/>
        <v>N</v>
      </c>
      <c r="AR133" s="1" t="str">
        <f t="shared" si="81"/>
        <v>N</v>
      </c>
      <c r="AT133" s="15" t="str">
        <f t="shared" si="83"/>
        <v/>
      </c>
      <c r="AU133" s="1" t="str">
        <f t="shared" si="84"/>
        <v/>
      </c>
      <c r="AV133" s="1" t="str">
        <f t="shared" si="85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-3</v>
      </c>
    </row>
    <row r="134" spans="31:76">
      <c r="AE134" s="1" t="str">
        <f t="shared" si="72"/>
        <v/>
      </c>
      <c r="AF134" s="1" t="str">
        <f t="shared" si="73"/>
        <v/>
      </c>
      <c r="AG134" s="1" t="str">
        <f t="shared" si="74"/>
        <v/>
      </c>
      <c r="AH134" s="1" t="str">
        <f t="shared" si="75"/>
        <v/>
      </c>
      <c r="AI134" s="1" t="str">
        <f t="shared" si="76"/>
        <v/>
      </c>
      <c r="AJ134" s="1" t="str">
        <f t="shared" si="77"/>
        <v/>
      </c>
      <c r="AK134" s="1">
        <f t="shared" si="99"/>
        <v>0</v>
      </c>
      <c r="AL134" s="1">
        <f t="shared" si="99"/>
        <v>0</v>
      </c>
      <c r="AP134" s="1" t="str">
        <f t="shared" si="79"/>
        <v>N</v>
      </c>
      <c r="AQ134" s="1" t="str">
        <f t="shared" si="80"/>
        <v>N</v>
      </c>
      <c r="AR134" s="1" t="str">
        <f t="shared" si="81"/>
        <v>N</v>
      </c>
      <c r="AT134" s="15" t="str">
        <f t="shared" si="83"/>
        <v/>
      </c>
      <c r="AU134" s="1" t="str">
        <f t="shared" si="84"/>
        <v/>
      </c>
      <c r="AV134" s="1" t="str">
        <f t="shared" si="85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6">
      <c r="AE135" s="1" t="str">
        <f t="shared" si="72"/>
        <v/>
      </c>
      <c r="AF135" s="1" t="str">
        <f t="shared" si="73"/>
        <v/>
      </c>
      <c r="AG135" s="1" t="str">
        <f t="shared" si="74"/>
        <v/>
      </c>
      <c r="AH135" s="1" t="str">
        <f t="shared" si="75"/>
        <v/>
      </c>
      <c r="AI135" s="1" t="str">
        <f t="shared" si="76"/>
        <v/>
      </c>
      <c r="AJ135" s="1" t="str">
        <f t="shared" si="77"/>
        <v/>
      </c>
      <c r="AK135" s="1">
        <f t="shared" si="99"/>
        <v>0</v>
      </c>
      <c r="AL135" s="1">
        <f t="shared" si="99"/>
        <v>0</v>
      </c>
      <c r="AP135" s="1" t="str">
        <f t="shared" si="79"/>
        <v>N</v>
      </c>
      <c r="AQ135" s="1" t="str">
        <f t="shared" si="80"/>
        <v>N</v>
      </c>
      <c r="AR135" s="1" t="str">
        <f t="shared" si="81"/>
        <v>N</v>
      </c>
      <c r="AT135" s="15" t="str">
        <f t="shared" si="83"/>
        <v/>
      </c>
      <c r="AU135" s="1" t="str">
        <f t="shared" si="84"/>
        <v/>
      </c>
      <c r="AV135" s="1" t="str">
        <f t="shared" si="85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6">
      <c r="AE136" s="1" t="str">
        <f t="shared" si="72"/>
        <v/>
      </c>
      <c r="AF136" s="1" t="str">
        <f t="shared" si="73"/>
        <v/>
      </c>
      <c r="AG136" s="1" t="str">
        <f t="shared" si="74"/>
        <v/>
      </c>
      <c r="AH136" s="1" t="str">
        <f t="shared" si="75"/>
        <v/>
      </c>
      <c r="AI136" s="1" t="str">
        <f t="shared" si="76"/>
        <v/>
      </c>
      <c r="AJ136" s="1" t="str">
        <f t="shared" si="77"/>
        <v/>
      </c>
      <c r="AK136" s="1">
        <f t="shared" si="99"/>
        <v>0</v>
      </c>
      <c r="AL136" s="1">
        <f t="shared" si="99"/>
        <v>0</v>
      </c>
      <c r="AP136" s="1" t="str">
        <f t="shared" si="79"/>
        <v>N</v>
      </c>
      <c r="AQ136" s="1" t="str">
        <f t="shared" si="80"/>
        <v>N</v>
      </c>
      <c r="AR136" s="1" t="str">
        <f t="shared" si="81"/>
        <v>N</v>
      </c>
      <c r="AT136" s="15" t="str">
        <f t="shared" si="83"/>
        <v/>
      </c>
      <c r="AU136" s="1" t="str">
        <f t="shared" si="84"/>
        <v/>
      </c>
      <c r="AV136" s="1" t="str">
        <f t="shared" si="85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6</v>
      </c>
    </row>
    <row r="137" spans="31:76">
      <c r="AE137" s="1" t="str">
        <f t="shared" si="72"/>
        <v/>
      </c>
      <c r="AF137" s="1" t="str">
        <f t="shared" si="73"/>
        <v/>
      </c>
      <c r="AG137" s="1" t="str">
        <f t="shared" si="74"/>
        <v/>
      </c>
      <c r="AH137" s="1" t="str">
        <f t="shared" si="75"/>
        <v/>
      </c>
      <c r="AI137" s="1" t="str">
        <f t="shared" si="76"/>
        <v/>
      </c>
      <c r="AJ137" s="1" t="str">
        <f t="shared" si="77"/>
        <v/>
      </c>
      <c r="AK137" s="1">
        <f t="shared" si="99"/>
        <v>0</v>
      </c>
      <c r="AL137" s="1">
        <f t="shared" si="99"/>
        <v>0</v>
      </c>
      <c r="AP137" s="1" t="str">
        <f t="shared" si="79"/>
        <v>N</v>
      </c>
      <c r="AQ137" s="1" t="str">
        <f t="shared" si="80"/>
        <v>N</v>
      </c>
      <c r="AR137" s="1" t="str">
        <f t="shared" si="81"/>
        <v>N</v>
      </c>
      <c r="AT137" s="15" t="str">
        <f t="shared" si="83"/>
        <v/>
      </c>
      <c r="AU137" s="1" t="str">
        <f t="shared" si="84"/>
        <v/>
      </c>
      <c r="AV137" s="1" t="str">
        <f t="shared" si="85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-6</v>
      </c>
    </row>
    <row r="138" spans="31:76">
      <c r="AE138" s="1" t="str">
        <f t="shared" ref="AE138:AE201" si="107">IF(M137="","",IF(Y138="B",IF(M137="P",BH138,""),IF(M136="B",BH138,"")))</f>
        <v/>
      </c>
      <c r="AF138" s="1" t="str">
        <f t="shared" ref="AF138:AF201" si="108">IF(M137="","",IF(Y138="B",IF(M137="B",BH138,""),IF(M136="P",BH138,"")))</f>
        <v/>
      </c>
      <c r="AG138" s="1" t="str">
        <f t="shared" ref="AG138:AG195" si="109">IF(M137="","",IF(Z138="C",IF(M137="B",BJ138,""),IF(M136="B",BJ138,"")))</f>
        <v/>
      </c>
      <c r="AH138" s="1" t="str">
        <f t="shared" ref="AH138:AH201" si="110">IF(M137="","",IF(Z138="C",IF(M137="P",BJ138,""),IF(M136="P",BJ138,"")))</f>
        <v/>
      </c>
      <c r="AI138" s="1" t="str">
        <f t="shared" ref="AI138:AI201" si="111">IF(M137="","",IF(AND(AE138="L5",AH138="L5",AY138=""),"L0",AX138))</f>
        <v/>
      </c>
      <c r="AJ138" s="1" t="str">
        <f t="shared" ref="AJ138:AJ201" si="112">IF(M137="","",IF(AND(AF138="L5",AH138="L5",AX138=""),"L0",AY138))</f>
        <v/>
      </c>
      <c r="AK138" s="1">
        <f t="shared" si="99"/>
        <v>0</v>
      </c>
      <c r="AL138" s="1">
        <f t="shared" si="99"/>
        <v>0</v>
      </c>
      <c r="AP138" s="1" t="str">
        <f t="shared" ref="AP138:AP201" si="113">IF(OR(F134&amp;F135&amp;F136="WLW",F135&amp;F136="WW"),"Y","N")</f>
        <v>N</v>
      </c>
      <c r="AQ138" s="1" t="str">
        <f t="shared" ref="AQ138:AQ201" si="114">IF(OR(K134&amp;K135&amp;K136="WLW",K135&amp;K136="WW"),"Y","N")</f>
        <v>N</v>
      </c>
      <c r="AR138" s="1" t="str">
        <f t="shared" ref="AR138:AR201" si="115">IF(OR(R134&amp;R135&amp;R136="WLW",R135&amp;R136="WW"),"Y","N")</f>
        <v>N</v>
      </c>
      <c r="AT138" s="15" t="str">
        <f t="shared" ref="AT138:AT160" si="116">IF(AT137="Y","N",IF(M137="","",(IF(AND(F137&amp;F138="WW",OR(AO137&amp;AO138="SC",AO137&amp;AO138="CC")),"Y",IF(AND(F136&amp;F137&amp;F138="WLW",BH138&lt;&gt;"B",OR(AO136&amp;AO137&amp;AO138="SCC",AO136&amp;AO137&amp;AO138="CCC")),"Y","N")))))</f>
        <v/>
      </c>
      <c r="AU138" s="1" t="str">
        <f t="shared" ref="AU138:AU163" si="117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si="118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6">
      <c r="AE139" s="1" t="str">
        <f t="shared" si="107"/>
        <v/>
      </c>
      <c r="AF139" s="1" t="str">
        <f t="shared" si="108"/>
        <v/>
      </c>
      <c r="AG139" s="1" t="str">
        <f t="shared" si="109"/>
        <v/>
      </c>
      <c r="AH139" s="1" t="str">
        <f t="shared" si="110"/>
        <v/>
      </c>
      <c r="AI139" s="1" t="str">
        <f t="shared" si="111"/>
        <v/>
      </c>
      <c r="AJ139" s="1" t="str">
        <f t="shared" si="112"/>
        <v/>
      </c>
      <c r="AK139" s="1">
        <f t="shared" ref="AK139:AL202" si="119">IF(D139="",0,IF(OR(D139="B",D139="XB"),1,INT(RIGHT(D139))))+IF(I139="",0,IF(OR(I139="B",I139="XB"),1,INT(RIGHT(I139))))+IF(P139="",0,IF(OR(P139="B",P139="XB"),1,INT(RIGHT(P139))))</f>
        <v>0</v>
      </c>
      <c r="AL139" s="1">
        <f t="shared" si="119"/>
        <v>0</v>
      </c>
      <c r="AP139" s="1" t="str">
        <f t="shared" si="113"/>
        <v>N</v>
      </c>
      <c r="AQ139" s="1" t="str">
        <f t="shared" si="114"/>
        <v>N</v>
      </c>
      <c r="AR139" s="1" t="str">
        <f t="shared" si="115"/>
        <v>N</v>
      </c>
      <c r="AT139" s="15" t="str">
        <f t="shared" si="116"/>
        <v/>
      </c>
      <c r="AU139" s="1" t="str">
        <f t="shared" si="117"/>
        <v/>
      </c>
      <c r="AV139" s="1" t="str">
        <f t="shared" si="118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6">
      <c r="AE140" s="1" t="str">
        <f t="shared" si="107"/>
        <v/>
      </c>
      <c r="AF140" s="1" t="str">
        <f t="shared" si="108"/>
        <v/>
      </c>
      <c r="AG140" s="1" t="str">
        <f t="shared" si="109"/>
        <v/>
      </c>
      <c r="AH140" s="1" t="str">
        <f t="shared" si="110"/>
        <v/>
      </c>
      <c r="AI140" s="1" t="str">
        <f t="shared" si="111"/>
        <v/>
      </c>
      <c r="AJ140" s="1" t="str">
        <f t="shared" si="112"/>
        <v/>
      </c>
      <c r="AK140" s="1">
        <f t="shared" si="119"/>
        <v>0</v>
      </c>
      <c r="AL140" s="1">
        <f t="shared" si="119"/>
        <v>0</v>
      </c>
      <c r="AP140" s="1" t="str">
        <f t="shared" si="113"/>
        <v>N</v>
      </c>
      <c r="AQ140" s="1" t="str">
        <f t="shared" si="114"/>
        <v>N</v>
      </c>
      <c r="AR140" s="1" t="str">
        <f t="shared" si="115"/>
        <v>N</v>
      </c>
      <c r="AT140" s="15" t="str">
        <f t="shared" si="116"/>
        <v/>
      </c>
      <c r="AU140" s="1" t="str">
        <f t="shared" si="117"/>
        <v/>
      </c>
      <c r="AV140" s="1" t="str">
        <f t="shared" si="118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3</v>
      </c>
    </row>
    <row r="141" spans="31:76">
      <c r="AE141" s="1" t="str">
        <f t="shared" si="107"/>
        <v/>
      </c>
      <c r="AF141" s="1" t="str">
        <f t="shared" si="108"/>
        <v/>
      </c>
      <c r="AG141" s="1" t="str">
        <f t="shared" si="109"/>
        <v/>
      </c>
      <c r="AH141" s="1" t="str">
        <f t="shared" si="110"/>
        <v/>
      </c>
      <c r="AI141" s="1" t="str">
        <f t="shared" si="111"/>
        <v/>
      </c>
      <c r="AJ141" s="1" t="str">
        <f t="shared" si="112"/>
        <v/>
      </c>
      <c r="AK141" s="1">
        <f t="shared" si="119"/>
        <v>0</v>
      </c>
      <c r="AL141" s="1">
        <f t="shared" si="119"/>
        <v>0</v>
      </c>
      <c r="AP141" s="1" t="str">
        <f t="shared" si="113"/>
        <v>N</v>
      </c>
      <c r="AQ141" s="1" t="str">
        <f t="shared" si="114"/>
        <v>N</v>
      </c>
      <c r="AR141" s="1" t="str">
        <f t="shared" si="115"/>
        <v>N</v>
      </c>
      <c r="AT141" s="15" t="str">
        <f t="shared" si="116"/>
        <v/>
      </c>
      <c r="AU141" s="1" t="str">
        <f t="shared" si="117"/>
        <v/>
      </c>
      <c r="AV141" s="1" t="str">
        <f t="shared" si="118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-3</v>
      </c>
    </row>
    <row r="142" spans="31:76">
      <c r="AE142" s="1" t="str">
        <f t="shared" si="107"/>
        <v/>
      </c>
      <c r="AF142" s="1" t="str">
        <f t="shared" si="108"/>
        <v/>
      </c>
      <c r="AG142" s="1" t="str">
        <f t="shared" si="109"/>
        <v/>
      </c>
      <c r="AH142" s="1" t="str">
        <f t="shared" si="110"/>
        <v/>
      </c>
      <c r="AI142" s="1" t="str">
        <f t="shared" si="111"/>
        <v/>
      </c>
      <c r="AJ142" s="1" t="str">
        <f t="shared" si="112"/>
        <v/>
      </c>
      <c r="AK142" s="1">
        <f t="shared" si="119"/>
        <v>0</v>
      </c>
      <c r="AL142" s="1">
        <f t="shared" si="119"/>
        <v>0</v>
      </c>
      <c r="AP142" s="1" t="str">
        <f t="shared" si="113"/>
        <v>N</v>
      </c>
      <c r="AQ142" s="1" t="str">
        <f t="shared" si="114"/>
        <v>N</v>
      </c>
      <c r="AR142" s="1" t="str">
        <f t="shared" si="115"/>
        <v>N</v>
      </c>
      <c r="AT142" s="15" t="str">
        <f t="shared" si="116"/>
        <v/>
      </c>
      <c r="AU142" s="1" t="str">
        <f t="shared" si="117"/>
        <v/>
      </c>
      <c r="AV142" s="1" t="str">
        <f t="shared" si="118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6">
      <c r="AE143" s="1" t="str">
        <f t="shared" si="107"/>
        <v/>
      </c>
      <c r="AF143" s="1" t="str">
        <f t="shared" si="108"/>
        <v/>
      </c>
      <c r="AG143" s="1" t="str">
        <f t="shared" si="109"/>
        <v/>
      </c>
      <c r="AH143" s="1" t="str">
        <f t="shared" si="110"/>
        <v/>
      </c>
      <c r="AI143" s="1" t="str">
        <f t="shared" si="111"/>
        <v/>
      </c>
      <c r="AJ143" s="1" t="str">
        <f t="shared" si="112"/>
        <v/>
      </c>
      <c r="AK143" s="1">
        <f t="shared" si="119"/>
        <v>0</v>
      </c>
      <c r="AL143" s="1">
        <f t="shared" si="119"/>
        <v>0</v>
      </c>
      <c r="AP143" s="1" t="str">
        <f t="shared" si="113"/>
        <v>N</v>
      </c>
      <c r="AQ143" s="1" t="str">
        <f t="shared" si="114"/>
        <v>N</v>
      </c>
      <c r="AR143" s="1" t="str">
        <f t="shared" si="115"/>
        <v>N</v>
      </c>
      <c r="AT143" s="15" t="str">
        <f t="shared" si="116"/>
        <v/>
      </c>
      <c r="AU143" s="1" t="str">
        <f t="shared" si="117"/>
        <v/>
      </c>
      <c r="AV143" s="1" t="str">
        <f t="shared" si="118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6">
      <c r="AE144" s="1" t="str">
        <f t="shared" si="107"/>
        <v/>
      </c>
      <c r="AF144" s="1" t="str">
        <f t="shared" si="108"/>
        <v/>
      </c>
      <c r="AG144" s="1" t="str">
        <f t="shared" si="109"/>
        <v/>
      </c>
      <c r="AH144" s="1" t="str">
        <f t="shared" si="110"/>
        <v/>
      </c>
      <c r="AI144" s="1" t="str">
        <f t="shared" si="111"/>
        <v/>
      </c>
      <c r="AJ144" s="1" t="str">
        <f t="shared" si="112"/>
        <v/>
      </c>
      <c r="AK144" s="1">
        <f t="shared" si="119"/>
        <v>0</v>
      </c>
      <c r="AL144" s="1">
        <f t="shared" si="119"/>
        <v>0</v>
      </c>
      <c r="AP144" s="1" t="str">
        <f t="shared" si="113"/>
        <v>N</v>
      </c>
      <c r="AQ144" s="1" t="str">
        <f t="shared" si="114"/>
        <v>N</v>
      </c>
      <c r="AR144" s="1" t="str">
        <f t="shared" si="115"/>
        <v>N</v>
      </c>
      <c r="AT144" s="15" t="str">
        <f t="shared" si="116"/>
        <v/>
      </c>
      <c r="AU144" s="1" t="str">
        <f t="shared" si="117"/>
        <v/>
      </c>
      <c r="AV144" s="1" t="str">
        <f t="shared" si="118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6</v>
      </c>
    </row>
    <row r="145" spans="31:76">
      <c r="AE145" s="1" t="str">
        <f t="shared" si="107"/>
        <v/>
      </c>
      <c r="AF145" s="1" t="str">
        <f t="shared" si="108"/>
        <v/>
      </c>
      <c r="AG145" s="1" t="str">
        <f t="shared" si="109"/>
        <v/>
      </c>
      <c r="AH145" s="1" t="str">
        <f t="shared" si="110"/>
        <v/>
      </c>
      <c r="AI145" s="1" t="str">
        <f t="shared" si="111"/>
        <v/>
      </c>
      <c r="AJ145" s="1" t="str">
        <f t="shared" si="112"/>
        <v/>
      </c>
      <c r="AK145" s="1">
        <f t="shared" si="119"/>
        <v>0</v>
      </c>
      <c r="AL145" s="1">
        <f t="shared" si="119"/>
        <v>0</v>
      </c>
      <c r="AP145" s="1" t="str">
        <f t="shared" si="113"/>
        <v>N</v>
      </c>
      <c r="AQ145" s="1" t="str">
        <f t="shared" si="114"/>
        <v>N</v>
      </c>
      <c r="AR145" s="1" t="str">
        <f t="shared" si="115"/>
        <v>N</v>
      </c>
      <c r="AT145" s="15" t="str">
        <f t="shared" si="116"/>
        <v/>
      </c>
      <c r="AU145" s="1" t="str">
        <f t="shared" si="117"/>
        <v/>
      </c>
      <c r="AV145" s="1" t="str">
        <f t="shared" si="118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-6</v>
      </c>
    </row>
    <row r="146" spans="31:76">
      <c r="AE146" s="1" t="str">
        <f t="shared" si="107"/>
        <v/>
      </c>
      <c r="AF146" s="1" t="str">
        <f t="shared" si="108"/>
        <v/>
      </c>
      <c r="AG146" s="1" t="str">
        <f t="shared" si="109"/>
        <v/>
      </c>
      <c r="AH146" s="1" t="str">
        <f t="shared" si="110"/>
        <v/>
      </c>
      <c r="AI146" s="1" t="str">
        <f t="shared" si="111"/>
        <v/>
      </c>
      <c r="AJ146" s="1" t="str">
        <f t="shared" si="112"/>
        <v/>
      </c>
      <c r="AK146" s="1">
        <f t="shared" si="119"/>
        <v>0</v>
      </c>
      <c r="AL146" s="1">
        <f t="shared" si="119"/>
        <v>0</v>
      </c>
      <c r="AP146" s="1" t="str">
        <f t="shared" si="113"/>
        <v>N</v>
      </c>
      <c r="AQ146" s="1" t="str">
        <f t="shared" si="114"/>
        <v>N</v>
      </c>
      <c r="AR146" s="1" t="str">
        <f t="shared" si="115"/>
        <v>N</v>
      </c>
      <c r="AT146" s="15" t="str">
        <f t="shared" si="116"/>
        <v/>
      </c>
      <c r="AU146" s="1" t="str">
        <f t="shared" si="117"/>
        <v/>
      </c>
      <c r="AV146" s="1" t="str">
        <f t="shared" si="118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07"/>
        <v/>
      </c>
      <c r="AF147" s="1" t="str">
        <f t="shared" si="108"/>
        <v/>
      </c>
      <c r="AG147" s="1" t="str">
        <f t="shared" si="109"/>
        <v/>
      </c>
      <c r="AH147" s="1" t="str">
        <f t="shared" si="110"/>
        <v/>
      </c>
      <c r="AI147" s="1" t="str">
        <f t="shared" si="111"/>
        <v/>
      </c>
      <c r="AJ147" s="1" t="str">
        <f t="shared" si="112"/>
        <v/>
      </c>
      <c r="AK147" s="1">
        <f t="shared" si="119"/>
        <v>0</v>
      </c>
      <c r="AL147" s="1">
        <f t="shared" si="119"/>
        <v>0</v>
      </c>
      <c r="AP147" s="1" t="str">
        <f t="shared" si="113"/>
        <v>N</v>
      </c>
      <c r="AQ147" s="1" t="str">
        <f t="shared" si="114"/>
        <v>N</v>
      </c>
      <c r="AR147" s="1" t="str">
        <f t="shared" si="115"/>
        <v>N</v>
      </c>
      <c r="AT147" s="15" t="str">
        <f t="shared" si="116"/>
        <v/>
      </c>
      <c r="AU147" s="1" t="str">
        <f t="shared" si="117"/>
        <v/>
      </c>
      <c r="AV147" s="1" t="str">
        <f t="shared" si="118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07"/>
        <v/>
      </c>
      <c r="AF148" s="1" t="str">
        <f t="shared" si="108"/>
        <v/>
      </c>
      <c r="AG148" s="1" t="str">
        <f t="shared" si="109"/>
        <v/>
      </c>
      <c r="AH148" s="1" t="str">
        <f t="shared" si="110"/>
        <v/>
      </c>
      <c r="AI148" s="1" t="str">
        <f t="shared" si="111"/>
        <v/>
      </c>
      <c r="AJ148" s="1" t="str">
        <f t="shared" si="112"/>
        <v/>
      </c>
      <c r="AK148" s="1">
        <f t="shared" si="119"/>
        <v>0</v>
      </c>
      <c r="AL148" s="1">
        <f t="shared" si="119"/>
        <v>0</v>
      </c>
      <c r="AP148" s="1" t="str">
        <f t="shared" si="113"/>
        <v>N</v>
      </c>
      <c r="AQ148" s="1" t="str">
        <f t="shared" si="114"/>
        <v>N</v>
      </c>
      <c r="AR148" s="1" t="str">
        <f t="shared" si="115"/>
        <v>N</v>
      </c>
      <c r="AT148" s="15" t="str">
        <f t="shared" si="116"/>
        <v/>
      </c>
      <c r="AU148" s="1" t="str">
        <f t="shared" si="117"/>
        <v/>
      </c>
      <c r="AV148" s="1" t="str">
        <f t="shared" si="118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3</v>
      </c>
    </row>
    <row r="149" spans="31:76">
      <c r="AE149" s="1" t="str">
        <f t="shared" si="107"/>
        <v/>
      </c>
      <c r="AF149" s="1" t="str">
        <f t="shared" si="108"/>
        <v/>
      </c>
      <c r="AG149" s="1" t="str">
        <f t="shared" si="109"/>
        <v/>
      </c>
      <c r="AH149" s="1" t="str">
        <f t="shared" si="110"/>
        <v/>
      </c>
      <c r="AI149" s="1" t="str">
        <f t="shared" si="111"/>
        <v/>
      </c>
      <c r="AJ149" s="1" t="str">
        <f t="shared" si="112"/>
        <v/>
      </c>
      <c r="AK149" s="1">
        <f t="shared" si="119"/>
        <v>0</v>
      </c>
      <c r="AL149" s="1">
        <f t="shared" si="119"/>
        <v>0</v>
      </c>
      <c r="AP149" s="1" t="str">
        <f t="shared" si="113"/>
        <v>N</v>
      </c>
      <c r="AQ149" s="1" t="str">
        <f t="shared" si="114"/>
        <v>N</v>
      </c>
      <c r="AR149" s="1" t="str">
        <f t="shared" si="115"/>
        <v>N</v>
      </c>
      <c r="AT149" s="15" t="str">
        <f t="shared" si="116"/>
        <v/>
      </c>
      <c r="AU149" s="1" t="str">
        <f t="shared" si="117"/>
        <v/>
      </c>
      <c r="AV149" s="1" t="str">
        <f t="shared" si="118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-3</v>
      </c>
    </row>
    <row r="150" spans="31:76">
      <c r="AE150" s="1" t="str">
        <f t="shared" si="107"/>
        <v/>
      </c>
      <c r="AF150" s="1" t="str">
        <f t="shared" si="108"/>
        <v/>
      </c>
      <c r="AG150" s="1" t="str">
        <f t="shared" si="109"/>
        <v/>
      </c>
      <c r="AH150" s="1" t="str">
        <f t="shared" si="110"/>
        <v/>
      </c>
      <c r="AI150" s="1" t="str">
        <f t="shared" si="111"/>
        <v/>
      </c>
      <c r="AJ150" s="1" t="str">
        <f t="shared" si="112"/>
        <v/>
      </c>
      <c r="AK150" s="1">
        <f t="shared" si="119"/>
        <v>0</v>
      </c>
      <c r="AL150" s="1">
        <f t="shared" si="119"/>
        <v>0</v>
      </c>
      <c r="AP150" s="1" t="str">
        <f t="shared" si="113"/>
        <v>N</v>
      </c>
      <c r="AQ150" s="1" t="str">
        <f t="shared" si="114"/>
        <v>N</v>
      </c>
      <c r="AR150" s="1" t="str">
        <f t="shared" si="115"/>
        <v>N</v>
      </c>
      <c r="AT150" s="15" t="str">
        <f t="shared" si="116"/>
        <v/>
      </c>
      <c r="AU150" s="1" t="str">
        <f t="shared" si="117"/>
        <v/>
      </c>
      <c r="AV150" s="1" t="str">
        <f t="shared" si="118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07"/>
        <v/>
      </c>
      <c r="AF151" s="1" t="str">
        <f t="shared" si="108"/>
        <v/>
      </c>
      <c r="AG151" s="1" t="str">
        <f t="shared" si="109"/>
        <v/>
      </c>
      <c r="AH151" s="1" t="str">
        <f t="shared" si="110"/>
        <v/>
      </c>
      <c r="AI151" s="1" t="str">
        <f t="shared" si="111"/>
        <v/>
      </c>
      <c r="AJ151" s="1" t="str">
        <f t="shared" si="112"/>
        <v/>
      </c>
      <c r="AK151" s="1">
        <f t="shared" si="119"/>
        <v>0</v>
      </c>
      <c r="AL151" s="1">
        <f t="shared" si="119"/>
        <v>0</v>
      </c>
      <c r="AP151" s="1" t="str">
        <f t="shared" si="113"/>
        <v>N</v>
      </c>
      <c r="AQ151" s="1" t="str">
        <f t="shared" si="114"/>
        <v>N</v>
      </c>
      <c r="AR151" s="1" t="str">
        <f t="shared" si="115"/>
        <v>N</v>
      </c>
      <c r="AT151" s="15" t="str">
        <f t="shared" si="116"/>
        <v/>
      </c>
      <c r="AU151" s="1" t="str">
        <f t="shared" si="117"/>
        <v/>
      </c>
      <c r="AV151" s="1" t="str">
        <f t="shared" si="118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07"/>
        <v/>
      </c>
      <c r="AF152" s="1" t="str">
        <f t="shared" si="108"/>
        <v/>
      </c>
      <c r="AG152" s="1" t="str">
        <f t="shared" si="109"/>
        <v/>
      </c>
      <c r="AH152" s="1" t="str">
        <f t="shared" si="110"/>
        <v/>
      </c>
      <c r="AI152" s="1" t="str">
        <f t="shared" si="111"/>
        <v/>
      </c>
      <c r="AJ152" s="1" t="str">
        <f t="shared" si="112"/>
        <v/>
      </c>
      <c r="AK152" s="1">
        <f t="shared" si="119"/>
        <v>0</v>
      </c>
      <c r="AL152" s="1">
        <f t="shared" si="119"/>
        <v>0</v>
      </c>
      <c r="AP152" s="1" t="str">
        <f t="shared" si="113"/>
        <v>N</v>
      </c>
      <c r="AQ152" s="1" t="str">
        <f t="shared" si="114"/>
        <v>N</v>
      </c>
      <c r="AR152" s="1" t="str">
        <f t="shared" si="115"/>
        <v>N</v>
      </c>
      <c r="AT152" s="15" t="str">
        <f t="shared" si="116"/>
        <v/>
      </c>
      <c r="AU152" s="1" t="str">
        <f t="shared" si="117"/>
        <v/>
      </c>
      <c r="AV152" s="1" t="str">
        <f t="shared" si="118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6</v>
      </c>
    </row>
    <row r="153" spans="31:76">
      <c r="AE153" s="1" t="str">
        <f t="shared" si="107"/>
        <v/>
      </c>
      <c r="AF153" s="1" t="str">
        <f t="shared" si="108"/>
        <v/>
      </c>
      <c r="AG153" s="1" t="str">
        <f t="shared" si="109"/>
        <v/>
      </c>
      <c r="AH153" s="1" t="str">
        <f t="shared" si="110"/>
        <v/>
      </c>
      <c r="AI153" s="1" t="str">
        <f t="shared" si="111"/>
        <v/>
      </c>
      <c r="AJ153" s="1" t="str">
        <f t="shared" si="112"/>
        <v/>
      </c>
      <c r="AK153" s="1">
        <f t="shared" si="119"/>
        <v>0</v>
      </c>
      <c r="AL153" s="1">
        <f t="shared" si="119"/>
        <v>0</v>
      </c>
      <c r="AP153" s="1" t="str">
        <f t="shared" si="113"/>
        <v>N</v>
      </c>
      <c r="AQ153" s="1" t="str">
        <f t="shared" si="114"/>
        <v>N</v>
      </c>
      <c r="AR153" s="1" t="str">
        <f t="shared" si="115"/>
        <v>N</v>
      </c>
      <c r="AT153" s="15" t="str">
        <f t="shared" si="116"/>
        <v/>
      </c>
      <c r="AU153" s="1" t="str">
        <f t="shared" si="117"/>
        <v/>
      </c>
      <c r="AV153" s="1" t="str">
        <f t="shared" si="118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-6</v>
      </c>
    </row>
    <row r="154" spans="31:76">
      <c r="AE154" s="1" t="str">
        <f t="shared" si="107"/>
        <v/>
      </c>
      <c r="AF154" s="1" t="str">
        <f t="shared" si="108"/>
        <v/>
      </c>
      <c r="AG154" s="1" t="str">
        <f t="shared" si="109"/>
        <v/>
      </c>
      <c r="AH154" s="1" t="str">
        <f t="shared" si="110"/>
        <v/>
      </c>
      <c r="AI154" s="1" t="str">
        <f t="shared" si="111"/>
        <v/>
      </c>
      <c r="AJ154" s="1" t="str">
        <f t="shared" si="112"/>
        <v/>
      </c>
      <c r="AK154" s="1">
        <f t="shared" si="119"/>
        <v>0</v>
      </c>
      <c r="AL154" s="1">
        <f t="shared" si="119"/>
        <v>0</v>
      </c>
      <c r="AP154" s="1" t="str">
        <f t="shared" si="113"/>
        <v>N</v>
      </c>
      <c r="AQ154" s="1" t="str">
        <f t="shared" si="114"/>
        <v>N</v>
      </c>
      <c r="AR154" s="1" t="str">
        <f t="shared" si="115"/>
        <v>N</v>
      </c>
      <c r="AT154" s="15" t="str">
        <f t="shared" si="116"/>
        <v/>
      </c>
      <c r="AU154" s="1" t="str">
        <f t="shared" si="117"/>
        <v/>
      </c>
      <c r="AV154" s="1" t="str">
        <f t="shared" si="118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07"/>
        <v/>
      </c>
      <c r="AF155" s="1" t="str">
        <f t="shared" si="108"/>
        <v/>
      </c>
      <c r="AG155" s="1" t="str">
        <f t="shared" si="109"/>
        <v/>
      </c>
      <c r="AH155" s="1" t="str">
        <f t="shared" si="110"/>
        <v/>
      </c>
      <c r="AI155" s="1" t="str">
        <f t="shared" si="111"/>
        <v/>
      </c>
      <c r="AJ155" s="1" t="str">
        <f t="shared" si="112"/>
        <v/>
      </c>
      <c r="AK155" s="1">
        <f t="shared" si="119"/>
        <v>0</v>
      </c>
      <c r="AL155" s="1">
        <f t="shared" si="119"/>
        <v>0</v>
      </c>
      <c r="AP155" s="1" t="str">
        <f t="shared" si="113"/>
        <v>N</v>
      </c>
      <c r="AQ155" s="1" t="str">
        <f t="shared" si="114"/>
        <v>N</v>
      </c>
      <c r="AR155" s="1" t="str">
        <f t="shared" si="115"/>
        <v>N</v>
      </c>
      <c r="AT155" s="15" t="str">
        <f t="shared" si="116"/>
        <v/>
      </c>
      <c r="AU155" s="1" t="str">
        <f t="shared" si="117"/>
        <v/>
      </c>
      <c r="AV155" s="1" t="str">
        <f t="shared" si="118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07"/>
        <v/>
      </c>
      <c r="AF156" s="1" t="str">
        <f t="shared" si="108"/>
        <v/>
      </c>
      <c r="AG156" s="1" t="str">
        <f t="shared" si="109"/>
        <v/>
      </c>
      <c r="AH156" s="1" t="str">
        <f t="shared" si="110"/>
        <v/>
      </c>
      <c r="AI156" s="1" t="str">
        <f t="shared" si="111"/>
        <v/>
      </c>
      <c r="AJ156" s="1" t="str">
        <f t="shared" si="112"/>
        <v/>
      </c>
      <c r="AK156" s="1">
        <f t="shared" si="119"/>
        <v>0</v>
      </c>
      <c r="AL156" s="1">
        <f t="shared" si="119"/>
        <v>0</v>
      </c>
      <c r="AP156" s="1" t="str">
        <f t="shared" si="113"/>
        <v>N</v>
      </c>
      <c r="AQ156" s="1" t="str">
        <f t="shared" si="114"/>
        <v>N</v>
      </c>
      <c r="AR156" s="1" t="str">
        <f t="shared" si="115"/>
        <v>N</v>
      </c>
      <c r="AT156" s="15" t="str">
        <f t="shared" si="116"/>
        <v/>
      </c>
      <c r="AU156" s="1" t="str">
        <f t="shared" si="117"/>
        <v/>
      </c>
      <c r="AV156" s="1" t="str">
        <f t="shared" si="118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3</v>
      </c>
    </row>
    <row r="157" spans="31:76">
      <c r="AE157" s="1" t="str">
        <f t="shared" si="107"/>
        <v/>
      </c>
      <c r="AF157" s="1" t="str">
        <f t="shared" si="108"/>
        <v/>
      </c>
      <c r="AG157" s="1" t="str">
        <f t="shared" si="109"/>
        <v/>
      </c>
      <c r="AH157" s="1" t="str">
        <f t="shared" si="110"/>
        <v/>
      </c>
      <c r="AI157" s="1" t="str">
        <f t="shared" si="111"/>
        <v/>
      </c>
      <c r="AJ157" s="1" t="str">
        <f t="shared" si="112"/>
        <v/>
      </c>
      <c r="AK157" s="1">
        <f t="shared" si="119"/>
        <v>0</v>
      </c>
      <c r="AL157" s="1">
        <f t="shared" si="119"/>
        <v>0</v>
      </c>
      <c r="AP157" s="1" t="str">
        <f t="shared" si="113"/>
        <v>N</v>
      </c>
      <c r="AQ157" s="1" t="str">
        <f t="shared" si="114"/>
        <v>N</v>
      </c>
      <c r="AR157" s="1" t="str">
        <f t="shared" si="115"/>
        <v>N</v>
      </c>
      <c r="AT157" s="15" t="str">
        <f t="shared" si="116"/>
        <v/>
      </c>
      <c r="AU157" s="1" t="str">
        <f t="shared" si="117"/>
        <v/>
      </c>
      <c r="AV157" s="1" t="str">
        <f t="shared" si="118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-3</v>
      </c>
    </row>
    <row r="158" spans="31:76">
      <c r="AE158" s="1" t="str">
        <f t="shared" si="107"/>
        <v/>
      </c>
      <c r="AF158" s="1" t="str">
        <f t="shared" si="108"/>
        <v/>
      </c>
      <c r="AG158" s="1" t="str">
        <f t="shared" si="109"/>
        <v/>
      </c>
      <c r="AH158" s="1" t="str">
        <f t="shared" si="110"/>
        <v/>
      </c>
      <c r="AI158" s="1" t="str">
        <f t="shared" si="111"/>
        <v/>
      </c>
      <c r="AJ158" s="1" t="str">
        <f t="shared" si="112"/>
        <v/>
      </c>
      <c r="AK158" s="1">
        <f t="shared" si="119"/>
        <v>0</v>
      </c>
      <c r="AL158" s="1">
        <f t="shared" si="119"/>
        <v>0</v>
      </c>
      <c r="AP158" s="1" t="str">
        <f t="shared" si="113"/>
        <v>N</v>
      </c>
      <c r="AQ158" s="1" t="str">
        <f t="shared" si="114"/>
        <v>N</v>
      </c>
      <c r="AR158" s="1" t="str">
        <f t="shared" si="115"/>
        <v>N</v>
      </c>
      <c r="AT158" s="15" t="str">
        <f t="shared" si="116"/>
        <v/>
      </c>
      <c r="AU158" s="1" t="str">
        <f t="shared" si="117"/>
        <v/>
      </c>
      <c r="AV158" s="1" t="str">
        <f t="shared" si="118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07"/>
        <v/>
      </c>
      <c r="AF159" s="1" t="str">
        <f t="shared" si="108"/>
        <v/>
      </c>
      <c r="AG159" s="1" t="str">
        <f t="shared" si="109"/>
        <v/>
      </c>
      <c r="AH159" s="1" t="str">
        <f t="shared" si="110"/>
        <v/>
      </c>
      <c r="AI159" s="1" t="str">
        <f t="shared" si="111"/>
        <v/>
      </c>
      <c r="AJ159" s="1" t="str">
        <f t="shared" si="112"/>
        <v/>
      </c>
      <c r="AK159" s="1">
        <f t="shared" si="119"/>
        <v>0</v>
      </c>
      <c r="AL159" s="1">
        <f t="shared" si="119"/>
        <v>0</v>
      </c>
      <c r="AP159" s="1" t="str">
        <f t="shared" si="113"/>
        <v>N</v>
      </c>
      <c r="AQ159" s="1" t="str">
        <f t="shared" si="114"/>
        <v>N</v>
      </c>
      <c r="AR159" s="1" t="str">
        <f t="shared" si="115"/>
        <v>N</v>
      </c>
      <c r="AT159" s="15" t="str">
        <f t="shared" si="116"/>
        <v/>
      </c>
      <c r="AU159" s="1" t="str">
        <f t="shared" si="117"/>
        <v/>
      </c>
      <c r="AV159" s="1" t="str">
        <f t="shared" si="118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07"/>
        <v/>
      </c>
      <c r="AF160" s="1" t="str">
        <f t="shared" si="108"/>
        <v/>
      </c>
      <c r="AG160" s="1" t="str">
        <f t="shared" si="109"/>
        <v/>
      </c>
      <c r="AH160" s="1" t="str">
        <f t="shared" si="110"/>
        <v/>
      </c>
      <c r="AI160" s="1" t="str">
        <f t="shared" si="111"/>
        <v/>
      </c>
      <c r="AJ160" s="1" t="str">
        <f t="shared" si="112"/>
        <v/>
      </c>
      <c r="AK160" s="1">
        <f t="shared" si="119"/>
        <v>0</v>
      </c>
      <c r="AL160" s="1">
        <f t="shared" si="119"/>
        <v>0</v>
      </c>
      <c r="AP160" s="1" t="str">
        <f t="shared" si="113"/>
        <v>N</v>
      </c>
      <c r="AQ160" s="1" t="str">
        <f t="shared" si="114"/>
        <v>N</v>
      </c>
      <c r="AR160" s="1" t="str">
        <f t="shared" si="115"/>
        <v>N</v>
      </c>
      <c r="AT160" s="15" t="str">
        <f t="shared" si="116"/>
        <v/>
      </c>
      <c r="AU160" s="1" t="str">
        <f t="shared" si="117"/>
        <v/>
      </c>
      <c r="AV160" s="1" t="str">
        <f t="shared" si="118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6</v>
      </c>
    </row>
    <row r="161" spans="31:76">
      <c r="AE161" s="1" t="str">
        <f t="shared" si="107"/>
        <v/>
      </c>
      <c r="AF161" s="1" t="str">
        <f t="shared" si="108"/>
        <v/>
      </c>
      <c r="AG161" s="1" t="str">
        <f t="shared" si="109"/>
        <v/>
      </c>
      <c r="AH161" s="1" t="str">
        <f t="shared" si="110"/>
        <v/>
      </c>
      <c r="AI161" s="1" t="str">
        <f t="shared" si="111"/>
        <v/>
      </c>
      <c r="AJ161" s="1" t="str">
        <f t="shared" si="112"/>
        <v/>
      </c>
      <c r="AK161" s="1">
        <f t="shared" si="119"/>
        <v>0</v>
      </c>
      <c r="AL161" s="1">
        <f t="shared" si="119"/>
        <v>0</v>
      </c>
      <c r="AP161" s="1" t="str">
        <f t="shared" si="113"/>
        <v>N</v>
      </c>
      <c r="AQ161" s="1" t="str">
        <f t="shared" si="114"/>
        <v>N</v>
      </c>
      <c r="AR161" s="1" t="str">
        <f t="shared" si="115"/>
        <v>N</v>
      </c>
      <c r="AT161" s="15" t="str">
        <f t="shared" ref="AT161:AT163" si="120">IF(AT160="Y","N",IF(M160="","",(IF(AND(F160&amp;F161="WW",OR(AO160&amp;AO161="SC",AO160&amp;AO161="CC")),"Y",IF(AND(F159&amp;F160&amp;F161="WLW",BH161&lt;&gt;"B",OR(F159&amp;F160&amp;F161="SCC",F159&amp;F160&amp;F161="CCC")),"Y","N")))))</f>
        <v/>
      </c>
      <c r="AU161" s="1" t="str">
        <f t="shared" si="117"/>
        <v/>
      </c>
      <c r="AV161" s="1" t="str">
        <f t="shared" si="118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-6</v>
      </c>
    </row>
    <row r="162" spans="31:76">
      <c r="AE162" s="1" t="str">
        <f t="shared" si="107"/>
        <v/>
      </c>
      <c r="AF162" s="1" t="str">
        <f t="shared" si="108"/>
        <v/>
      </c>
      <c r="AG162" s="1" t="str">
        <f t="shared" si="109"/>
        <v/>
      </c>
      <c r="AH162" s="1" t="str">
        <f t="shared" si="110"/>
        <v/>
      </c>
      <c r="AI162" s="1" t="str">
        <f t="shared" si="111"/>
        <v/>
      </c>
      <c r="AJ162" s="1" t="str">
        <f t="shared" si="112"/>
        <v/>
      </c>
      <c r="AK162" s="1">
        <f t="shared" si="119"/>
        <v>0</v>
      </c>
      <c r="AL162" s="1">
        <f t="shared" si="119"/>
        <v>0</v>
      </c>
      <c r="AP162" s="1" t="str">
        <f t="shared" si="113"/>
        <v>N</v>
      </c>
      <c r="AQ162" s="1" t="str">
        <f t="shared" si="114"/>
        <v>N</v>
      </c>
      <c r="AR162" s="1" t="str">
        <f t="shared" si="115"/>
        <v>N</v>
      </c>
      <c r="AT162" s="15" t="str">
        <f t="shared" si="120"/>
        <v/>
      </c>
      <c r="AU162" s="1" t="str">
        <f t="shared" si="117"/>
        <v/>
      </c>
      <c r="AV162" s="1" t="str">
        <f t="shared" si="118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07"/>
        <v/>
      </c>
      <c r="AF163" s="1" t="str">
        <f t="shared" si="108"/>
        <v/>
      </c>
      <c r="AG163" s="1" t="str">
        <f t="shared" si="109"/>
        <v/>
      </c>
      <c r="AH163" s="1" t="str">
        <f t="shared" si="110"/>
        <v/>
      </c>
      <c r="AI163" s="1" t="str">
        <f t="shared" si="111"/>
        <v/>
      </c>
      <c r="AJ163" s="1" t="str">
        <f t="shared" si="112"/>
        <v/>
      </c>
      <c r="AK163" s="1">
        <f t="shared" si="119"/>
        <v>0</v>
      </c>
      <c r="AL163" s="1">
        <f t="shared" si="119"/>
        <v>0</v>
      </c>
      <c r="AP163" s="1" t="str">
        <f t="shared" si="113"/>
        <v>N</v>
      </c>
      <c r="AQ163" s="1" t="str">
        <f t="shared" si="114"/>
        <v>N</v>
      </c>
      <c r="AR163" s="1" t="str">
        <f t="shared" si="115"/>
        <v>N</v>
      </c>
      <c r="AT163" s="15" t="str">
        <f t="shared" si="120"/>
        <v/>
      </c>
      <c r="AU163" s="1" t="str">
        <f t="shared" si="117"/>
        <v/>
      </c>
      <c r="AV163" s="1" t="str">
        <f t="shared" si="118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07"/>
        <v/>
      </c>
      <c r="AF164" s="1" t="str">
        <f t="shared" si="108"/>
        <v/>
      </c>
      <c r="AG164" s="1" t="str">
        <f t="shared" si="109"/>
        <v/>
      </c>
      <c r="AH164" s="1" t="str">
        <f t="shared" si="110"/>
        <v/>
      </c>
      <c r="AI164" s="1" t="str">
        <f t="shared" si="111"/>
        <v/>
      </c>
      <c r="AJ164" s="1" t="str">
        <f t="shared" si="112"/>
        <v/>
      </c>
      <c r="AK164" s="1">
        <f t="shared" si="119"/>
        <v>0</v>
      </c>
      <c r="AL164" s="1">
        <f t="shared" si="119"/>
        <v>0</v>
      </c>
      <c r="AP164" s="1" t="str">
        <f t="shared" si="113"/>
        <v>N</v>
      </c>
      <c r="AQ164" s="1" t="str">
        <f t="shared" si="114"/>
        <v>N</v>
      </c>
      <c r="AR164" s="1" t="str">
        <f t="shared" si="115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3</v>
      </c>
    </row>
    <row r="165" spans="31:76">
      <c r="AE165" s="1" t="str">
        <f t="shared" si="107"/>
        <v/>
      </c>
      <c r="AF165" s="1" t="str">
        <f t="shared" si="108"/>
        <v/>
      </c>
      <c r="AG165" s="1" t="str">
        <f t="shared" si="109"/>
        <v/>
      </c>
      <c r="AH165" s="1" t="str">
        <f t="shared" si="110"/>
        <v/>
      </c>
      <c r="AI165" s="1" t="str">
        <f t="shared" si="111"/>
        <v/>
      </c>
      <c r="AJ165" s="1" t="str">
        <f t="shared" si="112"/>
        <v/>
      </c>
      <c r="AK165" s="1">
        <f t="shared" si="119"/>
        <v>0</v>
      </c>
      <c r="AL165" s="1">
        <f t="shared" si="119"/>
        <v>0</v>
      </c>
      <c r="AP165" s="1" t="str">
        <f t="shared" si="113"/>
        <v>N</v>
      </c>
      <c r="AQ165" s="1" t="str">
        <f t="shared" si="114"/>
        <v>N</v>
      </c>
      <c r="AR165" s="1" t="str">
        <f t="shared" si="115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-3</v>
      </c>
    </row>
    <row r="166" spans="31:76">
      <c r="AE166" s="1" t="str">
        <f t="shared" si="107"/>
        <v/>
      </c>
      <c r="AF166" s="1" t="str">
        <f t="shared" si="108"/>
        <v/>
      </c>
      <c r="AG166" s="1" t="str">
        <f t="shared" si="109"/>
        <v/>
      </c>
      <c r="AH166" s="1" t="str">
        <f t="shared" si="110"/>
        <v/>
      </c>
      <c r="AI166" s="1" t="str">
        <f t="shared" si="111"/>
        <v/>
      </c>
      <c r="AJ166" s="1" t="str">
        <f t="shared" si="112"/>
        <v/>
      </c>
      <c r="AK166" s="1">
        <f t="shared" si="119"/>
        <v>0</v>
      </c>
      <c r="AL166" s="1">
        <f t="shared" si="119"/>
        <v>0</v>
      </c>
      <c r="AP166" s="1" t="str">
        <f t="shared" si="113"/>
        <v>N</v>
      </c>
      <c r="AQ166" s="1" t="str">
        <f t="shared" si="114"/>
        <v>N</v>
      </c>
      <c r="AR166" s="1" t="str">
        <f t="shared" si="115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07"/>
        <v/>
      </c>
      <c r="AF167" s="1" t="str">
        <f t="shared" si="108"/>
        <v/>
      </c>
      <c r="AG167" s="1" t="str">
        <f t="shared" si="109"/>
        <v/>
      </c>
      <c r="AH167" s="1" t="str">
        <f t="shared" si="110"/>
        <v/>
      </c>
      <c r="AI167" s="1" t="str">
        <f t="shared" si="111"/>
        <v/>
      </c>
      <c r="AJ167" s="1" t="str">
        <f t="shared" si="112"/>
        <v/>
      </c>
      <c r="AK167" s="1">
        <f t="shared" si="119"/>
        <v>0</v>
      </c>
      <c r="AL167" s="1">
        <f t="shared" si="119"/>
        <v>0</v>
      </c>
      <c r="AP167" s="1" t="str">
        <f t="shared" si="113"/>
        <v>N</v>
      </c>
      <c r="AQ167" s="1" t="str">
        <f t="shared" si="114"/>
        <v>N</v>
      </c>
      <c r="AR167" s="1" t="str">
        <f t="shared" si="115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07"/>
        <v/>
      </c>
      <c r="AF168" s="1" t="str">
        <f t="shared" si="108"/>
        <v/>
      </c>
      <c r="AG168" s="1" t="str">
        <f t="shared" si="109"/>
        <v/>
      </c>
      <c r="AH168" s="1" t="str">
        <f t="shared" si="110"/>
        <v/>
      </c>
      <c r="AI168" s="1" t="str">
        <f t="shared" si="111"/>
        <v/>
      </c>
      <c r="AJ168" s="1" t="str">
        <f t="shared" si="112"/>
        <v/>
      </c>
      <c r="AK168" s="1">
        <f t="shared" si="119"/>
        <v>0</v>
      </c>
      <c r="AL168" s="1">
        <f t="shared" si="119"/>
        <v>0</v>
      </c>
      <c r="AP168" s="1" t="str">
        <f t="shared" si="113"/>
        <v>N</v>
      </c>
      <c r="AQ168" s="1" t="str">
        <f t="shared" si="114"/>
        <v>N</v>
      </c>
      <c r="AR168" s="1" t="str">
        <f t="shared" si="115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6</v>
      </c>
    </row>
    <row r="169" spans="31:76">
      <c r="AE169" s="1" t="str">
        <f t="shared" si="107"/>
        <v/>
      </c>
      <c r="AF169" s="1" t="str">
        <f t="shared" si="108"/>
        <v/>
      </c>
      <c r="AG169" s="1" t="str">
        <f t="shared" si="109"/>
        <v/>
      </c>
      <c r="AH169" s="1" t="str">
        <f t="shared" si="110"/>
        <v/>
      </c>
      <c r="AI169" s="1" t="str">
        <f t="shared" si="111"/>
        <v/>
      </c>
      <c r="AJ169" s="1" t="str">
        <f t="shared" si="112"/>
        <v/>
      </c>
      <c r="AK169" s="1">
        <f t="shared" si="119"/>
        <v>0</v>
      </c>
      <c r="AL169" s="1">
        <f t="shared" si="119"/>
        <v>0</v>
      </c>
      <c r="AP169" s="1" t="str">
        <f t="shared" si="113"/>
        <v>N</v>
      </c>
      <c r="AQ169" s="1" t="str">
        <f t="shared" si="114"/>
        <v>N</v>
      </c>
      <c r="AR169" s="1" t="str">
        <f t="shared" si="115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-6</v>
      </c>
    </row>
    <row r="170" spans="31:76">
      <c r="AE170" s="1" t="str">
        <f t="shared" si="107"/>
        <v/>
      </c>
      <c r="AF170" s="1" t="str">
        <f t="shared" si="108"/>
        <v/>
      </c>
      <c r="AG170" s="1" t="str">
        <f t="shared" si="109"/>
        <v/>
      </c>
      <c r="AH170" s="1" t="str">
        <f t="shared" si="110"/>
        <v/>
      </c>
      <c r="AI170" s="1" t="str">
        <f t="shared" si="111"/>
        <v/>
      </c>
      <c r="AJ170" s="1" t="str">
        <f t="shared" si="112"/>
        <v/>
      </c>
      <c r="AK170" s="1">
        <f t="shared" si="119"/>
        <v>0</v>
      </c>
      <c r="AL170" s="1">
        <f t="shared" si="119"/>
        <v>0</v>
      </c>
      <c r="AP170" s="1" t="str">
        <f t="shared" si="113"/>
        <v>N</v>
      </c>
      <c r="AQ170" s="1" t="str">
        <f t="shared" si="114"/>
        <v>N</v>
      </c>
      <c r="AR170" s="1" t="str">
        <f t="shared" si="115"/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07"/>
        <v/>
      </c>
      <c r="AF171" s="1" t="str">
        <f t="shared" si="108"/>
        <v/>
      </c>
      <c r="AG171" s="1" t="str">
        <f t="shared" si="109"/>
        <v/>
      </c>
      <c r="AH171" s="1" t="str">
        <f t="shared" si="110"/>
        <v/>
      </c>
      <c r="AI171" s="1" t="str">
        <f t="shared" si="111"/>
        <v/>
      </c>
      <c r="AJ171" s="1" t="str">
        <f t="shared" si="112"/>
        <v/>
      </c>
      <c r="AK171" s="1">
        <f t="shared" si="119"/>
        <v>0</v>
      </c>
      <c r="AL171" s="1">
        <f t="shared" si="119"/>
        <v>0</v>
      </c>
      <c r="AP171" s="1" t="str">
        <f t="shared" si="113"/>
        <v>N</v>
      </c>
      <c r="AQ171" s="1" t="str">
        <f t="shared" si="114"/>
        <v>N</v>
      </c>
      <c r="AR171" s="1" t="str">
        <f t="shared" si="115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07"/>
        <v/>
      </c>
      <c r="AF172" s="1" t="str">
        <f t="shared" si="108"/>
        <v/>
      </c>
      <c r="AG172" s="1" t="str">
        <f t="shared" si="109"/>
        <v/>
      </c>
      <c r="AH172" s="1" t="str">
        <f t="shared" si="110"/>
        <v/>
      </c>
      <c r="AI172" s="1" t="str">
        <f t="shared" si="111"/>
        <v/>
      </c>
      <c r="AJ172" s="1" t="str">
        <f t="shared" si="112"/>
        <v/>
      </c>
      <c r="AK172" s="1">
        <f t="shared" si="119"/>
        <v>0</v>
      </c>
      <c r="AL172" s="1">
        <f t="shared" si="119"/>
        <v>0</v>
      </c>
      <c r="AP172" s="1" t="str">
        <f t="shared" si="113"/>
        <v>N</v>
      </c>
      <c r="AQ172" s="1" t="str">
        <f t="shared" si="114"/>
        <v>N</v>
      </c>
      <c r="AR172" s="1" t="str">
        <f t="shared" si="115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3</v>
      </c>
    </row>
    <row r="173" spans="31:76">
      <c r="AE173" s="1" t="str">
        <f t="shared" si="107"/>
        <v/>
      </c>
      <c r="AF173" s="1" t="str">
        <f t="shared" si="108"/>
        <v/>
      </c>
      <c r="AG173" s="1" t="str">
        <f t="shared" si="109"/>
        <v/>
      </c>
      <c r="AH173" s="1" t="str">
        <f t="shared" si="110"/>
        <v/>
      </c>
      <c r="AI173" s="1" t="str">
        <f t="shared" si="111"/>
        <v/>
      </c>
      <c r="AJ173" s="1" t="str">
        <f t="shared" si="112"/>
        <v/>
      </c>
      <c r="AK173" s="1">
        <f t="shared" si="119"/>
        <v>0</v>
      </c>
      <c r="AL173" s="1">
        <f t="shared" si="119"/>
        <v>0</v>
      </c>
      <c r="AP173" s="1" t="str">
        <f t="shared" si="113"/>
        <v>N</v>
      </c>
      <c r="AQ173" s="1" t="str">
        <f t="shared" si="114"/>
        <v>N</v>
      </c>
      <c r="AR173" s="1" t="str">
        <f t="shared" si="115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-3</v>
      </c>
    </row>
    <row r="174" spans="31:76">
      <c r="AE174" s="1" t="str">
        <f t="shared" si="107"/>
        <v/>
      </c>
      <c r="AF174" s="1" t="str">
        <f t="shared" si="108"/>
        <v/>
      </c>
      <c r="AG174" s="1" t="str">
        <f t="shared" si="109"/>
        <v/>
      </c>
      <c r="AH174" s="1" t="str">
        <f t="shared" si="110"/>
        <v/>
      </c>
      <c r="AI174" s="1" t="str">
        <f t="shared" si="111"/>
        <v/>
      </c>
      <c r="AJ174" s="1" t="str">
        <f t="shared" si="112"/>
        <v/>
      </c>
      <c r="AK174" s="1">
        <f t="shared" si="119"/>
        <v>0</v>
      </c>
      <c r="AL174" s="1">
        <f t="shared" si="119"/>
        <v>0</v>
      </c>
      <c r="AP174" s="1" t="str">
        <f t="shared" si="113"/>
        <v>N</v>
      </c>
      <c r="AQ174" s="1" t="str">
        <f t="shared" si="114"/>
        <v>N</v>
      </c>
      <c r="AR174" s="1" t="str">
        <f t="shared" si="115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07"/>
        <v/>
      </c>
      <c r="AF175" s="1" t="str">
        <f t="shared" si="108"/>
        <v/>
      </c>
      <c r="AG175" s="1" t="str">
        <f t="shared" si="109"/>
        <v/>
      </c>
      <c r="AH175" s="1" t="str">
        <f t="shared" si="110"/>
        <v/>
      </c>
      <c r="AI175" s="1" t="str">
        <f t="shared" si="111"/>
        <v/>
      </c>
      <c r="AJ175" s="1" t="str">
        <f t="shared" si="112"/>
        <v/>
      </c>
      <c r="AK175" s="1">
        <f t="shared" si="119"/>
        <v>0</v>
      </c>
      <c r="AL175" s="1">
        <f t="shared" si="119"/>
        <v>0</v>
      </c>
      <c r="AP175" s="1" t="str">
        <f t="shared" si="113"/>
        <v>N</v>
      </c>
      <c r="AQ175" s="1" t="str">
        <f t="shared" si="114"/>
        <v>N</v>
      </c>
      <c r="AR175" s="1" t="str">
        <f t="shared" si="115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07"/>
        <v/>
      </c>
      <c r="AF176" s="1" t="str">
        <f t="shared" si="108"/>
        <v/>
      </c>
      <c r="AG176" s="1" t="str">
        <f t="shared" si="109"/>
        <v/>
      </c>
      <c r="AH176" s="1" t="str">
        <f t="shared" si="110"/>
        <v/>
      </c>
      <c r="AI176" s="1" t="str">
        <f t="shared" si="111"/>
        <v/>
      </c>
      <c r="AJ176" s="1" t="str">
        <f t="shared" si="112"/>
        <v/>
      </c>
      <c r="AK176" s="1">
        <f t="shared" si="119"/>
        <v>0</v>
      </c>
      <c r="AL176" s="1">
        <f t="shared" si="119"/>
        <v>0</v>
      </c>
      <c r="AP176" s="1" t="str">
        <f t="shared" si="113"/>
        <v>N</v>
      </c>
      <c r="AQ176" s="1" t="str">
        <f t="shared" si="114"/>
        <v>N</v>
      </c>
      <c r="AR176" s="1" t="str">
        <f t="shared" si="115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6</v>
      </c>
    </row>
    <row r="177" spans="31:76">
      <c r="AE177" s="1" t="str">
        <f t="shared" si="107"/>
        <v/>
      </c>
      <c r="AF177" s="1" t="str">
        <f t="shared" si="108"/>
        <v/>
      </c>
      <c r="AG177" s="1" t="str">
        <f t="shared" si="109"/>
        <v/>
      </c>
      <c r="AH177" s="1" t="str">
        <f t="shared" si="110"/>
        <v/>
      </c>
      <c r="AI177" s="1" t="str">
        <f t="shared" si="111"/>
        <v/>
      </c>
      <c r="AJ177" s="1" t="str">
        <f t="shared" si="112"/>
        <v/>
      </c>
      <c r="AK177" s="1">
        <f t="shared" si="119"/>
        <v>0</v>
      </c>
      <c r="AL177" s="1">
        <f t="shared" si="119"/>
        <v>0</v>
      </c>
      <c r="AP177" s="1" t="str">
        <f t="shared" si="113"/>
        <v>N</v>
      </c>
      <c r="AQ177" s="1" t="str">
        <f t="shared" si="114"/>
        <v>N</v>
      </c>
      <c r="AR177" s="1" t="str">
        <f t="shared" si="115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-6</v>
      </c>
    </row>
    <row r="178" spans="31:76">
      <c r="AE178" s="1" t="str">
        <f t="shared" si="107"/>
        <v/>
      </c>
      <c r="AF178" s="1" t="str">
        <f t="shared" si="108"/>
        <v/>
      </c>
      <c r="AG178" s="1" t="str">
        <f t="shared" si="109"/>
        <v/>
      </c>
      <c r="AH178" s="1" t="str">
        <f t="shared" si="110"/>
        <v/>
      </c>
      <c r="AI178" s="1" t="str">
        <f t="shared" si="111"/>
        <v/>
      </c>
      <c r="AJ178" s="1" t="str">
        <f t="shared" si="112"/>
        <v/>
      </c>
      <c r="AK178" s="1">
        <f t="shared" si="119"/>
        <v>0</v>
      </c>
      <c r="AL178" s="1">
        <f t="shared" si="119"/>
        <v>0</v>
      </c>
      <c r="AP178" s="1" t="str">
        <f t="shared" si="113"/>
        <v>N</v>
      </c>
      <c r="AQ178" s="1" t="str">
        <f t="shared" si="114"/>
        <v>N</v>
      </c>
      <c r="AR178" s="1" t="str">
        <f t="shared" si="115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07"/>
        <v/>
      </c>
      <c r="AF179" s="1" t="str">
        <f t="shared" si="108"/>
        <v/>
      </c>
      <c r="AG179" s="1" t="str">
        <f t="shared" si="109"/>
        <v/>
      </c>
      <c r="AH179" s="1" t="str">
        <f t="shared" si="110"/>
        <v/>
      </c>
      <c r="AI179" s="1" t="str">
        <f t="shared" si="111"/>
        <v/>
      </c>
      <c r="AJ179" s="1" t="str">
        <f t="shared" si="112"/>
        <v/>
      </c>
      <c r="AK179" s="1">
        <f t="shared" si="119"/>
        <v>0</v>
      </c>
      <c r="AL179" s="1">
        <f t="shared" si="119"/>
        <v>0</v>
      </c>
      <c r="AP179" s="1" t="str">
        <f t="shared" si="113"/>
        <v>N</v>
      </c>
      <c r="AQ179" s="1" t="str">
        <f t="shared" si="114"/>
        <v>N</v>
      </c>
      <c r="AR179" s="1" t="str">
        <f t="shared" si="115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07"/>
        <v/>
      </c>
      <c r="AF180" s="1" t="str">
        <f t="shared" si="108"/>
        <v/>
      </c>
      <c r="AG180" s="1" t="str">
        <f t="shared" si="109"/>
        <v/>
      </c>
      <c r="AH180" s="1" t="str">
        <f t="shared" si="110"/>
        <v/>
      </c>
      <c r="AI180" s="1" t="str">
        <f t="shared" si="111"/>
        <v/>
      </c>
      <c r="AJ180" s="1" t="str">
        <f t="shared" si="112"/>
        <v/>
      </c>
      <c r="AK180" s="1">
        <f t="shared" si="119"/>
        <v>0</v>
      </c>
      <c r="AL180" s="1">
        <f t="shared" si="119"/>
        <v>0</v>
      </c>
      <c r="AP180" s="1" t="str">
        <f t="shared" si="113"/>
        <v>N</v>
      </c>
      <c r="AQ180" s="1" t="str">
        <f t="shared" si="114"/>
        <v>N</v>
      </c>
      <c r="AR180" s="1" t="str">
        <f t="shared" si="115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3</v>
      </c>
    </row>
    <row r="181" spans="31:76">
      <c r="AE181" s="1" t="str">
        <f t="shared" si="107"/>
        <v/>
      </c>
      <c r="AF181" s="1" t="str">
        <f t="shared" si="108"/>
        <v/>
      </c>
      <c r="AG181" s="1" t="str">
        <f t="shared" si="109"/>
        <v/>
      </c>
      <c r="AH181" s="1" t="str">
        <f t="shared" si="110"/>
        <v/>
      </c>
      <c r="AI181" s="1" t="str">
        <f t="shared" si="111"/>
        <v/>
      </c>
      <c r="AJ181" s="1" t="str">
        <f t="shared" si="112"/>
        <v/>
      </c>
      <c r="AK181" s="1">
        <f t="shared" si="119"/>
        <v>0</v>
      </c>
      <c r="AL181" s="1">
        <f t="shared" si="119"/>
        <v>0</v>
      </c>
      <c r="AP181" s="1" t="str">
        <f t="shared" si="113"/>
        <v>N</v>
      </c>
      <c r="AQ181" s="1" t="str">
        <f t="shared" si="114"/>
        <v>N</v>
      </c>
      <c r="AR181" s="1" t="str">
        <f t="shared" si="115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-3</v>
      </c>
    </row>
    <row r="182" spans="31:76">
      <c r="AE182" s="1" t="str">
        <f t="shared" si="107"/>
        <v/>
      </c>
      <c r="AF182" s="1" t="str">
        <f t="shared" si="108"/>
        <v/>
      </c>
      <c r="AG182" s="1" t="str">
        <f t="shared" si="109"/>
        <v/>
      </c>
      <c r="AH182" s="1" t="str">
        <f t="shared" si="110"/>
        <v/>
      </c>
      <c r="AI182" s="1" t="str">
        <f t="shared" si="111"/>
        <v/>
      </c>
      <c r="AJ182" s="1" t="str">
        <f t="shared" si="112"/>
        <v/>
      </c>
      <c r="AK182" s="1">
        <f t="shared" si="119"/>
        <v>0</v>
      </c>
      <c r="AL182" s="1">
        <f t="shared" si="119"/>
        <v>0</v>
      </c>
      <c r="AP182" s="1" t="str">
        <f t="shared" si="113"/>
        <v>N</v>
      </c>
      <c r="AQ182" s="1" t="str">
        <f t="shared" si="114"/>
        <v>N</v>
      </c>
      <c r="AR182" s="1" t="str">
        <f t="shared" si="115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07"/>
        <v/>
      </c>
      <c r="AF183" s="1" t="str">
        <f t="shared" si="108"/>
        <v/>
      </c>
      <c r="AG183" s="1" t="str">
        <f t="shared" si="109"/>
        <v/>
      </c>
      <c r="AH183" s="1" t="str">
        <f t="shared" si="110"/>
        <v/>
      </c>
      <c r="AI183" s="1" t="str">
        <f t="shared" si="111"/>
        <v/>
      </c>
      <c r="AJ183" s="1" t="str">
        <f t="shared" si="112"/>
        <v/>
      </c>
      <c r="AK183" s="1">
        <f t="shared" si="119"/>
        <v>0</v>
      </c>
      <c r="AL183" s="1">
        <f t="shared" si="119"/>
        <v>0</v>
      </c>
      <c r="AP183" s="1" t="str">
        <f t="shared" si="113"/>
        <v>N</v>
      </c>
      <c r="AQ183" s="1" t="str">
        <f t="shared" si="114"/>
        <v>N</v>
      </c>
      <c r="AR183" s="1" t="str">
        <f t="shared" si="115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07"/>
        <v/>
      </c>
      <c r="AF184" s="1" t="str">
        <f t="shared" si="108"/>
        <v/>
      </c>
      <c r="AG184" s="1" t="str">
        <f t="shared" si="109"/>
        <v/>
      </c>
      <c r="AH184" s="1" t="str">
        <f t="shared" si="110"/>
        <v/>
      </c>
      <c r="AI184" s="1" t="str">
        <f t="shared" si="111"/>
        <v/>
      </c>
      <c r="AJ184" s="1" t="str">
        <f t="shared" si="112"/>
        <v/>
      </c>
      <c r="AK184" s="1">
        <f t="shared" si="119"/>
        <v>0</v>
      </c>
      <c r="AL184" s="1">
        <f t="shared" si="119"/>
        <v>0</v>
      </c>
      <c r="AP184" s="1" t="str">
        <f t="shared" si="113"/>
        <v>N</v>
      </c>
      <c r="AQ184" s="1" t="str">
        <f t="shared" si="114"/>
        <v>N</v>
      </c>
      <c r="AR184" s="1" t="str">
        <f t="shared" si="115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6</v>
      </c>
    </row>
    <row r="185" spans="31:76">
      <c r="AE185" s="1" t="str">
        <f t="shared" si="107"/>
        <v/>
      </c>
      <c r="AF185" s="1" t="str">
        <f t="shared" si="108"/>
        <v/>
      </c>
      <c r="AG185" s="1" t="str">
        <f t="shared" si="109"/>
        <v/>
      </c>
      <c r="AH185" s="1" t="str">
        <f t="shared" si="110"/>
        <v/>
      </c>
      <c r="AI185" s="1" t="str">
        <f t="shared" si="111"/>
        <v/>
      </c>
      <c r="AJ185" s="1" t="str">
        <f t="shared" si="112"/>
        <v/>
      </c>
      <c r="AK185" s="1">
        <f t="shared" si="119"/>
        <v>0</v>
      </c>
      <c r="AL185" s="1">
        <f t="shared" si="119"/>
        <v>0</v>
      </c>
      <c r="AP185" s="1" t="str">
        <f t="shared" si="113"/>
        <v>N</v>
      </c>
      <c r="AQ185" s="1" t="str">
        <f t="shared" si="114"/>
        <v>N</v>
      </c>
      <c r="AR185" s="1" t="str">
        <f t="shared" si="115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-6</v>
      </c>
    </row>
    <row r="186" spans="31:76">
      <c r="AE186" s="1" t="str">
        <f t="shared" si="107"/>
        <v/>
      </c>
      <c r="AF186" s="1" t="str">
        <f t="shared" si="108"/>
        <v/>
      </c>
      <c r="AG186" s="1" t="str">
        <f t="shared" si="109"/>
        <v/>
      </c>
      <c r="AH186" s="1" t="str">
        <f t="shared" si="110"/>
        <v/>
      </c>
      <c r="AI186" s="1" t="str">
        <f t="shared" si="111"/>
        <v/>
      </c>
      <c r="AJ186" s="1" t="str">
        <f t="shared" si="112"/>
        <v/>
      </c>
      <c r="AK186" s="1">
        <f t="shared" si="119"/>
        <v>0</v>
      </c>
      <c r="AL186" s="1">
        <f t="shared" si="119"/>
        <v>0</v>
      </c>
      <c r="AP186" s="1" t="str">
        <f t="shared" si="113"/>
        <v>N</v>
      </c>
      <c r="AQ186" s="1" t="str">
        <f t="shared" si="114"/>
        <v>N</v>
      </c>
      <c r="AR186" s="1" t="str">
        <f t="shared" si="115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07"/>
        <v/>
      </c>
      <c r="AF187" s="1" t="str">
        <f t="shared" si="108"/>
        <v/>
      </c>
      <c r="AG187" s="1" t="str">
        <f t="shared" si="109"/>
        <v/>
      </c>
      <c r="AH187" s="1" t="str">
        <f t="shared" si="110"/>
        <v/>
      </c>
      <c r="AI187" s="1" t="str">
        <f t="shared" si="111"/>
        <v/>
      </c>
      <c r="AJ187" s="1" t="str">
        <f t="shared" si="112"/>
        <v/>
      </c>
      <c r="AK187" s="1">
        <f t="shared" si="119"/>
        <v>0</v>
      </c>
      <c r="AL187" s="1">
        <f t="shared" si="119"/>
        <v>0</v>
      </c>
      <c r="AP187" s="1" t="str">
        <f t="shared" si="113"/>
        <v>N</v>
      </c>
      <c r="AQ187" s="1" t="str">
        <f t="shared" si="114"/>
        <v>N</v>
      </c>
      <c r="AR187" s="1" t="str">
        <f t="shared" si="115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07"/>
        <v/>
      </c>
      <c r="AF188" s="1" t="str">
        <f t="shared" si="108"/>
        <v/>
      </c>
      <c r="AG188" s="1" t="str">
        <f t="shared" si="109"/>
        <v/>
      </c>
      <c r="AH188" s="1" t="str">
        <f t="shared" si="110"/>
        <v/>
      </c>
      <c r="AI188" s="1" t="str">
        <f t="shared" si="111"/>
        <v/>
      </c>
      <c r="AJ188" s="1" t="str">
        <f t="shared" si="112"/>
        <v/>
      </c>
      <c r="AK188" s="1">
        <f t="shared" si="119"/>
        <v>0</v>
      </c>
      <c r="AL188" s="1">
        <f t="shared" si="119"/>
        <v>0</v>
      </c>
      <c r="AP188" s="1" t="str">
        <f t="shared" si="113"/>
        <v>N</v>
      </c>
      <c r="AQ188" s="1" t="str">
        <f t="shared" si="114"/>
        <v>N</v>
      </c>
      <c r="AR188" s="1" t="str">
        <f t="shared" si="115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3</v>
      </c>
    </row>
    <row r="189" spans="31:76">
      <c r="AE189" s="1" t="str">
        <f t="shared" si="107"/>
        <v/>
      </c>
      <c r="AF189" s="1" t="str">
        <f t="shared" si="108"/>
        <v/>
      </c>
      <c r="AG189" s="1" t="str">
        <f t="shared" si="109"/>
        <v/>
      </c>
      <c r="AH189" s="1" t="str">
        <f t="shared" si="110"/>
        <v/>
      </c>
      <c r="AI189" s="1" t="str">
        <f t="shared" si="111"/>
        <v/>
      </c>
      <c r="AJ189" s="1" t="str">
        <f t="shared" si="112"/>
        <v/>
      </c>
      <c r="AK189" s="1">
        <f t="shared" si="119"/>
        <v>0</v>
      </c>
      <c r="AL189" s="1">
        <f t="shared" si="119"/>
        <v>0</v>
      </c>
      <c r="AP189" s="1" t="str">
        <f t="shared" si="113"/>
        <v>N</v>
      </c>
      <c r="AQ189" s="1" t="str">
        <f t="shared" si="114"/>
        <v>N</v>
      </c>
      <c r="AR189" s="1" t="str">
        <f t="shared" si="115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-3</v>
      </c>
    </row>
    <row r="190" spans="31:76">
      <c r="AE190" s="1" t="str">
        <f t="shared" si="107"/>
        <v/>
      </c>
      <c r="AF190" s="1" t="str">
        <f t="shared" si="108"/>
        <v/>
      </c>
      <c r="AG190" s="1" t="str">
        <f t="shared" si="109"/>
        <v/>
      </c>
      <c r="AH190" s="1" t="str">
        <f t="shared" si="110"/>
        <v/>
      </c>
      <c r="AI190" s="1" t="str">
        <f t="shared" si="111"/>
        <v/>
      </c>
      <c r="AJ190" s="1" t="str">
        <f t="shared" si="112"/>
        <v/>
      </c>
      <c r="AK190" s="1">
        <f t="shared" si="119"/>
        <v>0</v>
      </c>
      <c r="AL190" s="1">
        <f t="shared" si="119"/>
        <v>0</v>
      </c>
      <c r="AP190" s="1" t="str">
        <f t="shared" si="113"/>
        <v>N</v>
      </c>
      <c r="AQ190" s="1" t="str">
        <f t="shared" si="114"/>
        <v>N</v>
      </c>
      <c r="AR190" s="1" t="str">
        <f t="shared" si="115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07"/>
        <v/>
      </c>
      <c r="AF191" s="1" t="str">
        <f t="shared" si="108"/>
        <v/>
      </c>
      <c r="AG191" s="1" t="str">
        <f t="shared" si="109"/>
        <v/>
      </c>
      <c r="AH191" s="1" t="str">
        <f t="shared" si="110"/>
        <v/>
      </c>
      <c r="AI191" s="1" t="str">
        <f t="shared" si="111"/>
        <v/>
      </c>
      <c r="AJ191" s="1" t="str">
        <f t="shared" si="112"/>
        <v/>
      </c>
      <c r="AK191" s="1">
        <f t="shared" si="119"/>
        <v>0</v>
      </c>
      <c r="AL191" s="1">
        <f t="shared" si="119"/>
        <v>0</v>
      </c>
      <c r="AP191" s="1" t="str">
        <f t="shared" si="113"/>
        <v>N</v>
      </c>
      <c r="AQ191" s="1" t="str">
        <f t="shared" si="114"/>
        <v>N</v>
      </c>
      <c r="AR191" s="1" t="str">
        <f t="shared" si="115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07"/>
        <v/>
      </c>
      <c r="AF192" s="1" t="str">
        <f t="shared" si="108"/>
        <v/>
      </c>
      <c r="AG192" s="1" t="str">
        <f t="shared" si="109"/>
        <v/>
      </c>
      <c r="AH192" s="1" t="str">
        <f t="shared" si="110"/>
        <v/>
      </c>
      <c r="AI192" s="1" t="str">
        <f t="shared" si="111"/>
        <v/>
      </c>
      <c r="AJ192" s="1" t="str">
        <f t="shared" si="112"/>
        <v/>
      </c>
      <c r="AK192" s="1">
        <f t="shared" si="119"/>
        <v>0</v>
      </c>
      <c r="AL192" s="1">
        <f t="shared" si="119"/>
        <v>0</v>
      </c>
      <c r="AP192" s="1" t="str">
        <f t="shared" si="113"/>
        <v>N</v>
      </c>
      <c r="AQ192" s="1" t="str">
        <f t="shared" si="114"/>
        <v>N</v>
      </c>
      <c r="AR192" s="1" t="str">
        <f t="shared" si="115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6</v>
      </c>
    </row>
    <row r="193" spans="31:76">
      <c r="AE193" s="1" t="str">
        <f t="shared" si="107"/>
        <v/>
      </c>
      <c r="AF193" s="1" t="str">
        <f t="shared" si="108"/>
        <v/>
      </c>
      <c r="AG193" s="1" t="str">
        <f t="shared" si="109"/>
        <v/>
      </c>
      <c r="AH193" s="1" t="str">
        <f t="shared" si="110"/>
        <v/>
      </c>
      <c r="AI193" s="1" t="str">
        <f t="shared" si="111"/>
        <v/>
      </c>
      <c r="AJ193" s="1" t="str">
        <f t="shared" si="112"/>
        <v/>
      </c>
      <c r="AK193" s="1">
        <f t="shared" si="119"/>
        <v>0</v>
      </c>
      <c r="AL193" s="1">
        <f t="shared" si="119"/>
        <v>0</v>
      </c>
      <c r="AP193" s="1" t="str">
        <f t="shared" si="113"/>
        <v>N</v>
      </c>
      <c r="AQ193" s="1" t="str">
        <f t="shared" si="114"/>
        <v>N</v>
      </c>
      <c r="AR193" s="1" t="str">
        <f t="shared" si="115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-6</v>
      </c>
    </row>
    <row r="194" spans="31:76">
      <c r="AE194" s="1" t="str">
        <f t="shared" si="107"/>
        <v/>
      </c>
      <c r="AF194" s="1" t="str">
        <f t="shared" si="108"/>
        <v/>
      </c>
      <c r="AG194" s="1" t="str">
        <f t="shared" si="109"/>
        <v/>
      </c>
      <c r="AH194" s="1" t="str">
        <f t="shared" si="110"/>
        <v/>
      </c>
      <c r="AI194" s="1" t="str">
        <f t="shared" si="111"/>
        <v/>
      </c>
      <c r="AJ194" s="1" t="str">
        <f t="shared" si="112"/>
        <v/>
      </c>
      <c r="AK194" s="1">
        <f t="shared" si="119"/>
        <v>0</v>
      </c>
      <c r="AL194" s="1">
        <f t="shared" si="119"/>
        <v>0</v>
      </c>
      <c r="AP194" s="1" t="str">
        <f t="shared" si="113"/>
        <v>N</v>
      </c>
      <c r="AQ194" s="1" t="str">
        <f t="shared" si="114"/>
        <v>N</v>
      </c>
      <c r="AR194" s="1" t="str">
        <f t="shared" si="115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07"/>
        <v/>
      </c>
      <c r="AF195" s="1" t="str">
        <f t="shared" si="108"/>
        <v/>
      </c>
      <c r="AG195" s="1" t="str">
        <f t="shared" si="109"/>
        <v/>
      </c>
      <c r="AH195" s="1" t="str">
        <f t="shared" si="110"/>
        <v/>
      </c>
      <c r="AI195" s="1" t="str">
        <f t="shared" si="111"/>
        <v/>
      </c>
      <c r="AJ195" s="1" t="str">
        <f t="shared" si="112"/>
        <v/>
      </c>
      <c r="AK195" s="1">
        <f t="shared" si="119"/>
        <v>0</v>
      </c>
      <c r="AL195" s="1">
        <f t="shared" si="119"/>
        <v>0</v>
      </c>
      <c r="AP195" s="1" t="str">
        <f t="shared" si="113"/>
        <v>N</v>
      </c>
      <c r="AQ195" s="1" t="str">
        <f t="shared" si="114"/>
        <v>N</v>
      </c>
      <c r="AR195" s="1" t="str">
        <f t="shared" si="115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si="107"/>
        <v/>
      </c>
      <c r="AF196" s="1" t="str">
        <f t="shared" si="108"/>
        <v/>
      </c>
      <c r="AH196" s="1" t="str">
        <f t="shared" si="110"/>
        <v/>
      </c>
      <c r="AI196" s="1" t="str">
        <f t="shared" si="111"/>
        <v/>
      </c>
      <c r="AJ196" s="1" t="str">
        <f t="shared" si="112"/>
        <v/>
      </c>
      <c r="AK196" s="1">
        <f t="shared" si="119"/>
        <v>0</v>
      </c>
      <c r="AL196" s="1">
        <f t="shared" si="119"/>
        <v>0</v>
      </c>
      <c r="AP196" s="1" t="str">
        <f t="shared" si="113"/>
        <v>N</v>
      </c>
      <c r="AQ196" s="1" t="str">
        <f t="shared" si="114"/>
        <v>N</v>
      </c>
      <c r="AR196" s="1" t="str">
        <f t="shared" si="115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3</v>
      </c>
    </row>
    <row r="197" spans="31:76">
      <c r="AE197" s="1" t="str">
        <f t="shared" si="107"/>
        <v/>
      </c>
      <c r="AF197" s="1" t="str">
        <f t="shared" si="108"/>
        <v/>
      </c>
      <c r="AH197" s="1" t="str">
        <f t="shared" si="110"/>
        <v/>
      </c>
      <c r="AI197" s="1" t="str">
        <f t="shared" si="111"/>
        <v/>
      </c>
      <c r="AJ197" s="1" t="str">
        <f t="shared" si="112"/>
        <v/>
      </c>
      <c r="AK197" s="1">
        <f t="shared" si="119"/>
        <v>0</v>
      </c>
      <c r="AL197" s="1">
        <f t="shared" si="119"/>
        <v>0</v>
      </c>
      <c r="AP197" s="1" t="str">
        <f t="shared" si="113"/>
        <v>N</v>
      </c>
      <c r="AQ197" s="1" t="str">
        <f t="shared" si="114"/>
        <v>N</v>
      </c>
      <c r="AR197" s="1" t="str">
        <f t="shared" si="115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-3</v>
      </c>
    </row>
    <row r="198" spans="31:76">
      <c r="AE198" s="1" t="str">
        <f t="shared" si="107"/>
        <v/>
      </c>
      <c r="AF198" s="1" t="str">
        <f t="shared" si="108"/>
        <v/>
      </c>
      <c r="AH198" s="1" t="str">
        <f t="shared" si="110"/>
        <v/>
      </c>
      <c r="AI198" s="1" t="str">
        <f t="shared" si="111"/>
        <v/>
      </c>
      <c r="AJ198" s="1" t="str">
        <f t="shared" si="112"/>
        <v/>
      </c>
      <c r="AK198" s="1">
        <f t="shared" si="119"/>
        <v>0</v>
      </c>
      <c r="AL198" s="1">
        <f t="shared" si="119"/>
        <v>0</v>
      </c>
      <c r="AP198" s="1" t="str">
        <f t="shared" si="113"/>
        <v>N</v>
      </c>
      <c r="AQ198" s="1" t="str">
        <f t="shared" si="114"/>
        <v>N</v>
      </c>
      <c r="AR198" s="1" t="str">
        <f t="shared" si="115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07"/>
        <v/>
      </c>
      <c r="AF199" s="1" t="str">
        <f t="shared" si="108"/>
        <v/>
      </c>
      <c r="AH199" s="1" t="str">
        <f t="shared" si="110"/>
        <v/>
      </c>
      <c r="AI199" s="1" t="str">
        <f t="shared" si="111"/>
        <v/>
      </c>
      <c r="AJ199" s="1" t="str">
        <f t="shared" si="112"/>
        <v/>
      </c>
      <c r="AK199" s="1">
        <f t="shared" si="119"/>
        <v>0</v>
      </c>
      <c r="AL199" s="1">
        <f t="shared" si="119"/>
        <v>0</v>
      </c>
      <c r="AP199" s="1" t="str">
        <f t="shared" si="113"/>
        <v>N</v>
      </c>
      <c r="AQ199" s="1" t="str">
        <f t="shared" si="114"/>
        <v>N</v>
      </c>
      <c r="AR199" s="1" t="str">
        <f t="shared" si="115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07"/>
        <v/>
      </c>
      <c r="AF200" s="1" t="str">
        <f t="shared" si="108"/>
        <v/>
      </c>
      <c r="AH200" s="1" t="str">
        <f t="shared" si="110"/>
        <v/>
      </c>
      <c r="AI200" s="1" t="str">
        <f t="shared" si="111"/>
        <v/>
      </c>
      <c r="AJ200" s="1" t="str">
        <f t="shared" si="112"/>
        <v/>
      </c>
      <c r="AK200" s="1">
        <f t="shared" si="119"/>
        <v>0</v>
      </c>
      <c r="AL200" s="1">
        <f t="shared" si="119"/>
        <v>0</v>
      </c>
      <c r="AP200" s="1" t="str">
        <f t="shared" si="113"/>
        <v>N</v>
      </c>
      <c r="AQ200" s="1" t="str">
        <f t="shared" si="114"/>
        <v>N</v>
      </c>
      <c r="AR200" s="1" t="str">
        <f t="shared" si="115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6</v>
      </c>
    </row>
    <row r="201" spans="31:76">
      <c r="AE201" s="1" t="str">
        <f t="shared" si="107"/>
        <v/>
      </c>
      <c r="AF201" s="1" t="str">
        <f t="shared" si="108"/>
        <v/>
      </c>
      <c r="AH201" s="1" t="str">
        <f t="shared" si="110"/>
        <v/>
      </c>
      <c r="AI201" s="1" t="str">
        <f t="shared" si="111"/>
        <v/>
      </c>
      <c r="AJ201" s="1" t="str">
        <f t="shared" si="112"/>
        <v/>
      </c>
      <c r="AK201" s="1">
        <f t="shared" si="119"/>
        <v>0</v>
      </c>
      <c r="AL201" s="1">
        <f t="shared" si="119"/>
        <v>0</v>
      </c>
      <c r="AP201" s="1" t="str">
        <f t="shared" si="113"/>
        <v>N</v>
      </c>
      <c r="AQ201" s="1" t="str">
        <f t="shared" si="114"/>
        <v>N</v>
      </c>
      <c r="AR201" s="1" t="str">
        <f t="shared" si="115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-6</v>
      </c>
    </row>
    <row r="202" spans="31:76">
      <c r="AE202" s="1" t="str">
        <f t="shared" ref="AE202:AE209" si="121">IF(M201="","",IF(Y202="B",IF(M201="P",BH202,""),IF(M200="B",BH202,"")))</f>
        <v/>
      </c>
      <c r="AF202" s="1" t="str">
        <f t="shared" ref="AF202:AF209" si="122">IF(M201="","",IF(Y202="B",IF(M201="B",BH202,""),IF(M200="P",BH202,"")))</f>
        <v/>
      </c>
      <c r="AH202" s="1" t="str">
        <f t="shared" ref="AH202:AH209" si="123">IF(M201="","",IF(Z202="C",IF(M201="P",BJ202,""),IF(M200="P",BJ202,"")))</f>
        <v/>
      </c>
      <c r="AI202" s="1" t="str">
        <f t="shared" ref="AI202:AI209" si="124">IF(M201="","",IF(AND(AE202="L5",AH202="L5",AY202=""),"L0",AX202))</f>
        <v/>
      </c>
      <c r="AJ202" s="1" t="str">
        <f t="shared" ref="AJ202:AJ209" si="125">IF(M201="","",IF(AND(AF202="L5",AH202="L5",AX202=""),"L0",AY202))</f>
        <v/>
      </c>
      <c r="AK202" s="1">
        <f t="shared" si="119"/>
        <v>0</v>
      </c>
      <c r="AL202" s="1">
        <f t="shared" si="119"/>
        <v>0</v>
      </c>
      <c r="AP202" s="1" t="str">
        <f t="shared" ref="AP202:AP229" si="126">IF(OR(F198&amp;F199&amp;F200="WLW",F199&amp;F200="WW"),"Y","N")</f>
        <v>N</v>
      </c>
      <c r="AQ202" s="1" t="str">
        <f t="shared" ref="AQ202:AQ229" si="127">IF(OR(K198&amp;K199&amp;K200="WLW",K199&amp;K200="WW"),"Y","N")</f>
        <v>N</v>
      </c>
      <c r="AR202" s="1" t="str">
        <f t="shared" ref="AR202:AR229" si="128"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21"/>
        <v/>
      </c>
      <c r="AF203" s="1" t="str">
        <f t="shared" si="122"/>
        <v/>
      </c>
      <c r="AH203" s="1" t="str">
        <f t="shared" si="123"/>
        <v/>
      </c>
      <c r="AI203" s="1" t="str">
        <f t="shared" si="124"/>
        <v/>
      </c>
      <c r="AJ203" s="1" t="str">
        <f t="shared" si="125"/>
        <v/>
      </c>
      <c r="AK203" s="1">
        <f t="shared" ref="AK203:AL246" si="129">IF(D203="",0,IF(OR(D203="B",D203="XB"),1,INT(RIGHT(D203))))+IF(I203="",0,IF(OR(I203="B",I203="XB"),1,INT(RIGHT(I203))))+IF(P203="",0,IF(OR(P203="B",P203="XB"),1,INT(RIGHT(P203))))</f>
        <v>0</v>
      </c>
      <c r="AL203" s="1">
        <f t="shared" si="129"/>
        <v>0</v>
      </c>
      <c r="AP203" s="1" t="str">
        <f t="shared" si="126"/>
        <v>N</v>
      </c>
      <c r="AQ203" s="1" t="str">
        <f t="shared" si="127"/>
        <v>N</v>
      </c>
      <c r="AR203" s="1" t="str">
        <f t="shared" si="128"/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21"/>
        <v/>
      </c>
      <c r="AF204" s="1" t="str">
        <f t="shared" si="122"/>
        <v/>
      </c>
      <c r="AH204" s="1" t="str">
        <f t="shared" si="123"/>
        <v/>
      </c>
      <c r="AI204" s="1" t="str">
        <f t="shared" si="124"/>
        <v/>
      </c>
      <c r="AJ204" s="1" t="str">
        <f t="shared" si="125"/>
        <v/>
      </c>
      <c r="AK204" s="1">
        <f t="shared" si="129"/>
        <v>0</v>
      </c>
      <c r="AL204" s="1">
        <f t="shared" si="129"/>
        <v>0</v>
      </c>
      <c r="AP204" s="1" t="str">
        <f t="shared" si="126"/>
        <v>N</v>
      </c>
      <c r="AQ204" s="1" t="str">
        <f t="shared" si="127"/>
        <v>N</v>
      </c>
      <c r="AR204" s="1" t="str">
        <f t="shared" si="128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3</v>
      </c>
    </row>
    <row r="205" spans="31:76">
      <c r="AE205" s="1" t="str">
        <f t="shared" si="121"/>
        <v/>
      </c>
      <c r="AF205" s="1" t="str">
        <f t="shared" si="122"/>
        <v/>
      </c>
      <c r="AH205" s="1" t="str">
        <f t="shared" si="123"/>
        <v/>
      </c>
      <c r="AI205" s="1" t="str">
        <f t="shared" si="124"/>
        <v/>
      </c>
      <c r="AJ205" s="1" t="str">
        <f t="shared" si="125"/>
        <v/>
      </c>
      <c r="AK205" s="1">
        <f t="shared" si="129"/>
        <v>0</v>
      </c>
      <c r="AL205" s="1">
        <f t="shared" si="129"/>
        <v>0</v>
      </c>
      <c r="AP205" s="1" t="str">
        <f t="shared" si="126"/>
        <v>N</v>
      </c>
      <c r="AQ205" s="1" t="str">
        <f t="shared" si="127"/>
        <v>N</v>
      </c>
      <c r="AR205" s="1" t="str">
        <f t="shared" si="128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-3</v>
      </c>
    </row>
    <row r="206" spans="31:76">
      <c r="AE206" s="1" t="str">
        <f t="shared" si="121"/>
        <v/>
      </c>
      <c r="AF206" s="1" t="str">
        <f t="shared" si="122"/>
        <v/>
      </c>
      <c r="AH206" s="1" t="str">
        <f t="shared" si="123"/>
        <v/>
      </c>
      <c r="AI206" s="1" t="str">
        <f t="shared" si="124"/>
        <v/>
      </c>
      <c r="AJ206" s="1" t="str">
        <f t="shared" si="125"/>
        <v/>
      </c>
      <c r="AK206" s="1">
        <f t="shared" si="129"/>
        <v>0</v>
      </c>
      <c r="AL206" s="1">
        <f t="shared" si="129"/>
        <v>0</v>
      </c>
      <c r="AP206" s="1" t="str">
        <f t="shared" si="126"/>
        <v>N</v>
      </c>
      <c r="AQ206" s="1" t="str">
        <f t="shared" si="127"/>
        <v>N</v>
      </c>
      <c r="AR206" s="1" t="str">
        <f t="shared" si="128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21"/>
        <v/>
      </c>
      <c r="AF207" s="1" t="str">
        <f t="shared" si="122"/>
        <v/>
      </c>
      <c r="AH207" s="1" t="str">
        <f t="shared" si="123"/>
        <v/>
      </c>
      <c r="AI207" s="1" t="str">
        <f t="shared" si="124"/>
        <v/>
      </c>
      <c r="AJ207" s="1" t="str">
        <f t="shared" si="125"/>
        <v/>
      </c>
      <c r="AK207" s="1">
        <f t="shared" si="129"/>
        <v>0</v>
      </c>
      <c r="AL207" s="1">
        <f t="shared" si="129"/>
        <v>0</v>
      </c>
      <c r="AP207" s="1" t="str">
        <f t="shared" si="126"/>
        <v>N</v>
      </c>
      <c r="AQ207" s="1" t="str">
        <f t="shared" si="127"/>
        <v>N</v>
      </c>
      <c r="AR207" s="1" t="str">
        <f t="shared" si="128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21"/>
        <v/>
      </c>
      <c r="AF208" s="1" t="str">
        <f t="shared" si="122"/>
        <v/>
      </c>
      <c r="AH208" s="1" t="str">
        <f t="shared" si="123"/>
        <v/>
      </c>
      <c r="AI208" s="1" t="str">
        <f t="shared" si="124"/>
        <v/>
      </c>
      <c r="AJ208" s="1" t="str">
        <f t="shared" si="125"/>
        <v/>
      </c>
      <c r="AK208" s="1">
        <f t="shared" si="129"/>
        <v>0</v>
      </c>
      <c r="AL208" s="1">
        <f t="shared" si="129"/>
        <v>0</v>
      </c>
      <c r="AP208" s="1" t="str">
        <f t="shared" si="126"/>
        <v>N</v>
      </c>
      <c r="AQ208" s="1" t="str">
        <f t="shared" si="127"/>
        <v>N</v>
      </c>
      <c r="AR208" s="1" t="str">
        <f t="shared" si="128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6</v>
      </c>
    </row>
    <row r="209" spans="31:76">
      <c r="AE209" s="1" t="str">
        <f t="shared" si="121"/>
        <v/>
      </c>
      <c r="AF209" s="1" t="str">
        <f t="shared" si="122"/>
        <v/>
      </c>
      <c r="AH209" s="1" t="str">
        <f t="shared" si="123"/>
        <v/>
      </c>
      <c r="AI209" s="1" t="str">
        <f t="shared" si="124"/>
        <v/>
      </c>
      <c r="AJ209" s="1" t="str">
        <f t="shared" si="125"/>
        <v/>
      </c>
      <c r="AK209" s="1">
        <f t="shared" si="129"/>
        <v>0</v>
      </c>
      <c r="AL209" s="1">
        <f t="shared" si="129"/>
        <v>0</v>
      </c>
      <c r="AP209" s="1" t="str">
        <f t="shared" si="126"/>
        <v>N</v>
      </c>
      <c r="AQ209" s="1" t="str">
        <f t="shared" si="127"/>
        <v>N</v>
      </c>
      <c r="AR209" s="1" t="str">
        <f t="shared" si="128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-6</v>
      </c>
    </row>
    <row r="210" spans="31:76">
      <c r="AK210" s="1">
        <f t="shared" si="129"/>
        <v>0</v>
      </c>
      <c r="AL210" s="1">
        <f t="shared" si="129"/>
        <v>0</v>
      </c>
      <c r="AP210" s="1" t="str">
        <f t="shared" si="126"/>
        <v>N</v>
      </c>
      <c r="AQ210" s="1" t="str">
        <f t="shared" si="127"/>
        <v>N</v>
      </c>
      <c r="AR210" s="1" t="str">
        <f t="shared" si="128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29"/>
        <v>0</v>
      </c>
      <c r="AL211" s="1">
        <f t="shared" si="129"/>
        <v>0</v>
      </c>
      <c r="AP211" s="1" t="str">
        <f t="shared" si="126"/>
        <v>N</v>
      </c>
      <c r="AQ211" s="1" t="str">
        <f t="shared" si="127"/>
        <v>N</v>
      </c>
      <c r="AR211" s="1" t="str">
        <f t="shared" si="128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29"/>
        <v>0</v>
      </c>
      <c r="AL212" s="1">
        <f t="shared" si="129"/>
        <v>0</v>
      </c>
      <c r="AP212" s="1" t="str">
        <f t="shared" si="126"/>
        <v>N</v>
      </c>
      <c r="AQ212" s="1" t="str">
        <f t="shared" si="127"/>
        <v>N</v>
      </c>
      <c r="AR212" s="1" t="str">
        <f t="shared" si="128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3</v>
      </c>
    </row>
    <row r="213" spans="31:76">
      <c r="AK213" s="1">
        <f t="shared" si="129"/>
        <v>0</v>
      </c>
      <c r="AL213" s="1">
        <f t="shared" si="129"/>
        <v>0</v>
      </c>
      <c r="AP213" s="1" t="str">
        <f t="shared" si="126"/>
        <v>N</v>
      </c>
      <c r="AQ213" s="1" t="str">
        <f t="shared" si="127"/>
        <v>N</v>
      </c>
      <c r="AR213" s="1" t="str">
        <f t="shared" si="128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-3</v>
      </c>
    </row>
    <row r="214" spans="31:76">
      <c r="AK214" s="1">
        <f t="shared" si="129"/>
        <v>0</v>
      </c>
      <c r="AL214" s="1">
        <f t="shared" si="129"/>
        <v>0</v>
      </c>
      <c r="AP214" s="1" t="str">
        <f t="shared" si="126"/>
        <v>N</v>
      </c>
      <c r="AQ214" s="1" t="str">
        <f t="shared" si="127"/>
        <v>N</v>
      </c>
      <c r="AR214" s="1" t="str">
        <f t="shared" si="128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29"/>
        <v>0</v>
      </c>
      <c r="AL215" s="1">
        <f t="shared" si="129"/>
        <v>0</v>
      </c>
      <c r="AP215" s="1" t="str">
        <f t="shared" si="126"/>
        <v>N</v>
      </c>
      <c r="AQ215" s="1" t="str">
        <f t="shared" si="127"/>
        <v>N</v>
      </c>
      <c r="AR215" s="1" t="str">
        <f t="shared" si="128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29"/>
        <v>0</v>
      </c>
      <c r="AL216" s="1">
        <f t="shared" si="129"/>
        <v>0</v>
      </c>
      <c r="AP216" s="1" t="str">
        <f t="shared" si="126"/>
        <v>N</v>
      </c>
      <c r="AQ216" s="1" t="str">
        <f t="shared" si="127"/>
        <v>N</v>
      </c>
      <c r="AR216" s="1" t="str">
        <f t="shared" si="128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6</v>
      </c>
    </row>
    <row r="217" spans="31:76">
      <c r="AK217" s="1">
        <f t="shared" si="129"/>
        <v>0</v>
      </c>
      <c r="AL217" s="1">
        <f t="shared" si="129"/>
        <v>0</v>
      </c>
      <c r="AP217" s="1" t="str">
        <f t="shared" si="126"/>
        <v>N</v>
      </c>
      <c r="AQ217" s="1" t="str">
        <f t="shared" si="127"/>
        <v>N</v>
      </c>
      <c r="AR217" s="1" t="str">
        <f t="shared" si="128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-6</v>
      </c>
    </row>
    <row r="218" spans="31:76">
      <c r="AK218" s="1">
        <f t="shared" si="129"/>
        <v>0</v>
      </c>
      <c r="AL218" s="1">
        <f t="shared" si="129"/>
        <v>0</v>
      </c>
      <c r="AP218" s="1" t="str">
        <f t="shared" si="126"/>
        <v>N</v>
      </c>
      <c r="AQ218" s="1" t="str">
        <f t="shared" si="127"/>
        <v>N</v>
      </c>
      <c r="AR218" s="1" t="str">
        <f t="shared" si="128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29"/>
        <v>0</v>
      </c>
      <c r="AL219" s="1">
        <f t="shared" si="129"/>
        <v>0</v>
      </c>
      <c r="AP219" s="1" t="str">
        <f t="shared" si="126"/>
        <v>N</v>
      </c>
      <c r="AQ219" s="1" t="str">
        <f t="shared" si="127"/>
        <v>N</v>
      </c>
      <c r="AR219" s="1" t="str">
        <f t="shared" si="128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29"/>
        <v>0</v>
      </c>
      <c r="AL220" s="1">
        <f t="shared" si="129"/>
        <v>0</v>
      </c>
      <c r="AP220" s="1" t="str">
        <f t="shared" si="126"/>
        <v>N</v>
      </c>
      <c r="AQ220" s="1" t="str">
        <f t="shared" si="127"/>
        <v>N</v>
      </c>
      <c r="AR220" s="1" t="str">
        <f t="shared" si="128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3</v>
      </c>
    </row>
    <row r="221" spans="31:76">
      <c r="AK221" s="1">
        <f t="shared" si="129"/>
        <v>0</v>
      </c>
      <c r="AL221" s="1">
        <f t="shared" si="129"/>
        <v>0</v>
      </c>
      <c r="AP221" s="1" t="str">
        <f t="shared" si="126"/>
        <v>N</v>
      </c>
      <c r="AQ221" s="1" t="str">
        <f t="shared" si="127"/>
        <v>N</v>
      </c>
      <c r="AR221" s="1" t="str">
        <f t="shared" si="128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-3</v>
      </c>
    </row>
    <row r="222" spans="31:76">
      <c r="AK222" s="1">
        <f t="shared" si="129"/>
        <v>0</v>
      </c>
      <c r="AL222" s="1">
        <f t="shared" si="129"/>
        <v>0</v>
      </c>
      <c r="AP222" s="1" t="str">
        <f t="shared" si="126"/>
        <v>N</v>
      </c>
      <c r="AQ222" s="1" t="str">
        <f t="shared" si="127"/>
        <v>N</v>
      </c>
      <c r="AR222" s="1" t="str">
        <f t="shared" si="128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29"/>
        <v>0</v>
      </c>
      <c r="AL223" s="1">
        <f t="shared" si="129"/>
        <v>0</v>
      </c>
      <c r="AP223" s="1" t="str">
        <f t="shared" si="126"/>
        <v>N</v>
      </c>
      <c r="AQ223" s="1" t="str">
        <f t="shared" si="127"/>
        <v>N</v>
      </c>
      <c r="AR223" s="1" t="str">
        <f t="shared" si="128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29"/>
        <v>0</v>
      </c>
      <c r="AL224" s="1">
        <f t="shared" si="129"/>
        <v>0</v>
      </c>
      <c r="AP224" s="1" t="str">
        <f t="shared" si="126"/>
        <v>N</v>
      </c>
      <c r="AQ224" s="1" t="str">
        <f t="shared" si="127"/>
        <v>N</v>
      </c>
      <c r="AR224" s="1" t="str">
        <f t="shared" si="128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6</v>
      </c>
    </row>
    <row r="225" spans="37:76">
      <c r="AK225" s="1">
        <f t="shared" si="129"/>
        <v>0</v>
      </c>
      <c r="AL225" s="1">
        <f t="shared" si="129"/>
        <v>0</v>
      </c>
      <c r="AP225" s="1" t="str">
        <f t="shared" si="126"/>
        <v>N</v>
      </c>
      <c r="AQ225" s="1" t="str">
        <f t="shared" si="127"/>
        <v>N</v>
      </c>
      <c r="AR225" s="1" t="str">
        <f t="shared" si="128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-6</v>
      </c>
    </row>
    <row r="226" spans="37:76">
      <c r="AK226" s="1">
        <f t="shared" si="129"/>
        <v>0</v>
      </c>
      <c r="AL226" s="1">
        <f t="shared" si="129"/>
        <v>0</v>
      </c>
      <c r="AP226" s="1" t="str">
        <f t="shared" si="126"/>
        <v>N</v>
      </c>
      <c r="AQ226" s="1" t="str">
        <f t="shared" si="127"/>
        <v>N</v>
      </c>
      <c r="AR226" s="1" t="str">
        <f t="shared" si="128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29"/>
        <v>0</v>
      </c>
      <c r="AL227" s="1">
        <f t="shared" si="129"/>
        <v>0</v>
      </c>
      <c r="AP227" s="1" t="str">
        <f t="shared" si="126"/>
        <v>N</v>
      </c>
      <c r="AQ227" s="1" t="str">
        <f t="shared" si="127"/>
        <v>N</v>
      </c>
      <c r="AR227" s="1" t="str">
        <f t="shared" si="128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29"/>
        <v>0</v>
      </c>
      <c r="AL228" s="1">
        <f t="shared" si="129"/>
        <v>0</v>
      </c>
      <c r="AP228" s="1" t="str">
        <f t="shared" si="126"/>
        <v>N</v>
      </c>
      <c r="AQ228" s="1" t="str">
        <f t="shared" si="127"/>
        <v>N</v>
      </c>
      <c r="AR228" s="1" t="str">
        <f t="shared" si="128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3</v>
      </c>
    </row>
    <row r="229" spans="37:76">
      <c r="AK229" s="1">
        <f t="shared" si="129"/>
        <v>0</v>
      </c>
      <c r="AL229" s="1">
        <f t="shared" si="129"/>
        <v>0</v>
      </c>
      <c r="AP229" s="1" t="str">
        <f t="shared" si="126"/>
        <v>N</v>
      </c>
      <c r="AQ229" s="1" t="str">
        <f t="shared" si="127"/>
        <v>N</v>
      </c>
      <c r="AR229" s="1" t="str">
        <f t="shared" si="128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-3</v>
      </c>
    </row>
    <row r="230" spans="37:76">
      <c r="AK230" s="1">
        <f t="shared" si="129"/>
        <v>0</v>
      </c>
      <c r="AL230" s="1">
        <f t="shared" si="129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29"/>
        <v>0</v>
      </c>
      <c r="AL231" s="1">
        <f t="shared" si="129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29"/>
        <v>0</v>
      </c>
      <c r="AL232" s="1">
        <f t="shared" si="129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6</v>
      </c>
    </row>
    <row r="233" spans="37:76">
      <c r="AK233" s="1">
        <f t="shared" si="129"/>
        <v>0</v>
      </c>
      <c r="AL233" s="1">
        <f t="shared" si="129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-6</v>
      </c>
    </row>
    <row r="234" spans="37:76">
      <c r="AK234" s="1">
        <f t="shared" si="129"/>
        <v>0</v>
      </c>
      <c r="AL234" s="1">
        <f t="shared" si="129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29"/>
        <v>0</v>
      </c>
      <c r="AL235" s="1">
        <f t="shared" si="129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29"/>
        <v>0</v>
      </c>
      <c r="AL236" s="1">
        <f t="shared" si="129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3</v>
      </c>
    </row>
    <row r="237" spans="37:76">
      <c r="AK237" s="1">
        <f t="shared" si="129"/>
        <v>0</v>
      </c>
      <c r="AL237" s="1">
        <f t="shared" si="129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-3</v>
      </c>
    </row>
    <row r="238" spans="37:76">
      <c r="AK238" s="1">
        <f t="shared" si="129"/>
        <v>0</v>
      </c>
      <c r="AL238" s="1">
        <f t="shared" si="129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29"/>
        <v>0</v>
      </c>
      <c r="AL239" s="1">
        <f t="shared" si="129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29"/>
        <v>0</v>
      </c>
      <c r="AL240" s="1">
        <f t="shared" si="129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6</v>
      </c>
    </row>
    <row r="241" spans="37:76">
      <c r="AK241" s="1">
        <f t="shared" si="129"/>
        <v>0</v>
      </c>
      <c r="AL241" s="1">
        <f t="shared" si="129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-6</v>
      </c>
    </row>
    <row r="242" spans="37:76">
      <c r="AK242" s="1">
        <f t="shared" si="129"/>
        <v>0</v>
      </c>
      <c r="AL242" s="1">
        <f t="shared" si="129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29"/>
        <v>0</v>
      </c>
      <c r="AL243" s="1">
        <f t="shared" si="129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29"/>
        <v>0</v>
      </c>
      <c r="AL244" s="1">
        <f t="shared" si="129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3</v>
      </c>
    </row>
    <row r="245" spans="37:76">
      <c r="AK245" s="1">
        <f t="shared" si="129"/>
        <v>0</v>
      </c>
      <c r="AL245" s="1">
        <f t="shared" si="129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-3</v>
      </c>
    </row>
    <row r="246" spans="37:76">
      <c r="AK246" s="1">
        <f t="shared" si="129"/>
        <v>0</v>
      </c>
      <c r="AL246" s="1">
        <f t="shared" si="129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6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-6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3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-3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6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sheetProtection algorithmName="SHA-512" hashValue="esiqq1ThwwALlGaU6TUtVeFMdO5xCo54S/IF4rHLiFrqgTZXt7ybHBFiHI+IdKQiBOTUyf5aVzfwb6BLrXjvoQ==" saltValue="HC6AQWBIDYB9/0Bfemn2XA==" spinCount="100000" sheet="1" objects="1" scenarios="1"/>
  <mergeCells count="61">
    <mergeCell ref="A126:N126"/>
    <mergeCell ref="O126:V126"/>
    <mergeCell ref="A127:N127"/>
    <mergeCell ref="O127:V127"/>
    <mergeCell ref="A128:N128"/>
    <mergeCell ref="O128:V128"/>
    <mergeCell ref="A123:N123"/>
    <mergeCell ref="O123:V123"/>
    <mergeCell ref="A124:N124"/>
    <mergeCell ref="O124:V124"/>
    <mergeCell ref="A125:N125"/>
    <mergeCell ref="O125:V125"/>
    <mergeCell ref="A120:N120"/>
    <mergeCell ref="O120:V120"/>
    <mergeCell ref="A121:N121"/>
    <mergeCell ref="O121:V121"/>
    <mergeCell ref="A122:N122"/>
    <mergeCell ref="O122:V122"/>
    <mergeCell ref="A117:N117"/>
    <mergeCell ref="O117:V117"/>
    <mergeCell ref="A118:N118"/>
    <mergeCell ref="O118:V118"/>
    <mergeCell ref="A119:N119"/>
    <mergeCell ref="O119:V119"/>
    <mergeCell ref="A114:N114"/>
    <mergeCell ref="O114:V114"/>
    <mergeCell ref="A115:N115"/>
    <mergeCell ref="O115:V115"/>
    <mergeCell ref="A116:N116"/>
    <mergeCell ref="O116:V116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A113:N113"/>
    <mergeCell ref="O113:V113"/>
    <mergeCell ref="BB3:BC3"/>
    <mergeCell ref="BD3:BE3"/>
    <mergeCell ref="BF3:BF4"/>
    <mergeCell ref="AL3:AL4"/>
    <mergeCell ref="AP3:AP4"/>
    <mergeCell ref="AQ3:AQ4"/>
    <mergeCell ref="AR3:AR4"/>
    <mergeCell ref="AZ3:AZ4"/>
    <mergeCell ref="BA3:BA4"/>
    <mergeCell ref="AC3:AC4"/>
    <mergeCell ref="AD3:AD4"/>
    <mergeCell ref="AE3:AF3"/>
    <mergeCell ref="AG3:AH3"/>
    <mergeCell ref="AI3:AJ3"/>
  </mergeCells>
  <conditionalFormatting sqref="M5:M109 M129:M1048576">
    <cfRule type="cellIs" dxfId="35" priority="2" operator="equal">
      <formula>"B"</formula>
    </cfRule>
    <cfRule type="cellIs" dxfId="34" priority="3" operator="equal">
      <formula>"P"</formula>
    </cfRule>
  </conditionalFormatting>
  <conditionalFormatting sqref="M5:M109">
    <cfRule type="cellIs" dxfId="33" priority="4" operator="equal">
      <formula>"P"</formula>
    </cfRule>
  </conditionalFormatting>
  <conditionalFormatting sqref="T5:T109 V5:V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BEC18-2159-BA49-AF8E-0CEA59D77ED9}">
  <dimension ref="A1:BZ282"/>
  <sheetViews>
    <sheetView topLeftCell="A3" zoomScale="168" zoomScaleNormal="148" workbookViewId="0">
      <pane ySplit="2" topLeftCell="A5" activePane="bottomLeft" state="frozen"/>
      <selection activeCell="AQ18" sqref="AQ18"/>
      <selection pane="bottomLeft" activeCell="W3" sqref="W1:XFD1048576"/>
    </sheetView>
  </sheetViews>
  <sheetFormatPr defaultColWidth="0" defaultRowHeight="15"/>
  <cols>
    <col min="1" max="1" width="5" style="1" customWidth="1"/>
    <col min="2" max="21" width="4.7109375" style="1" customWidth="1"/>
    <col min="22" max="22" width="6.42578125" style="15" customWidth="1"/>
    <col min="23" max="24" width="5" style="1" hidden="1" customWidth="1"/>
    <col min="25" max="30" width="5" style="4" hidden="1" customWidth="1"/>
    <col min="31" max="78" width="5" style="1" hidden="1" customWidth="1"/>
    <col min="79" max="16384" width="9.140625" style="1" hidden="1"/>
  </cols>
  <sheetData>
    <row r="1" spans="1:76" ht="15.75" hidden="1" thickBot="1">
      <c r="Y1" s="1"/>
      <c r="Z1" s="1"/>
      <c r="AA1" s="1"/>
      <c r="AB1" s="1"/>
      <c r="AC1" s="1"/>
      <c r="AD1" s="1"/>
    </row>
    <row r="2" spans="1:76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76" ht="19.5" customHeight="1" thickBot="1">
      <c r="B3" s="184" t="str">
        <f>'Hedging Dashboard'!L3</f>
        <v>H2 | Hedge 2 | (BDC)2</v>
      </c>
      <c r="C3" s="185"/>
      <c r="D3" s="185"/>
      <c r="E3" s="185"/>
      <c r="F3" s="185"/>
      <c r="G3" s="186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7"/>
      <c r="W3" s="196" t="s">
        <v>49</v>
      </c>
      <c r="X3" s="1" t="s">
        <v>50</v>
      </c>
      <c r="Y3" s="201" t="s">
        <v>306</v>
      </c>
      <c r="Z3" s="167" t="s">
        <v>307</v>
      </c>
      <c r="AA3" s="167" t="s">
        <v>308</v>
      </c>
      <c r="AB3" s="167" t="s">
        <v>310</v>
      </c>
      <c r="AC3" s="167" t="s">
        <v>311</v>
      </c>
      <c r="AD3" s="169" t="s">
        <v>312</v>
      </c>
      <c r="AE3" s="173" t="s">
        <v>37</v>
      </c>
      <c r="AF3" s="173"/>
      <c r="AG3" s="173" t="s">
        <v>305</v>
      </c>
      <c r="AH3" s="173"/>
      <c r="AI3" s="173" t="s">
        <v>36</v>
      </c>
      <c r="AJ3" s="173"/>
      <c r="AK3" s="171" t="s">
        <v>318</v>
      </c>
      <c r="AL3" s="171" t="s">
        <v>317</v>
      </c>
      <c r="AO3" s="1" t="s">
        <v>33</v>
      </c>
      <c r="AP3" s="172" t="s">
        <v>292</v>
      </c>
      <c r="AQ3" s="172" t="s">
        <v>319</v>
      </c>
      <c r="AR3" s="172" t="s">
        <v>293</v>
      </c>
      <c r="AZ3" s="191" t="s">
        <v>1</v>
      </c>
      <c r="BA3" s="191" t="s">
        <v>2</v>
      </c>
      <c r="BB3" s="194" t="s">
        <v>7</v>
      </c>
      <c r="BC3" s="195"/>
      <c r="BD3" s="194" t="s">
        <v>16</v>
      </c>
      <c r="BE3" s="195"/>
      <c r="BF3" s="191" t="s">
        <v>8</v>
      </c>
      <c r="BG3" s="165" t="s">
        <v>3</v>
      </c>
      <c r="BH3" s="166"/>
      <c r="BI3" s="165" t="s">
        <v>4</v>
      </c>
      <c r="BJ3" s="166"/>
      <c r="BK3" s="165" t="s">
        <v>313</v>
      </c>
      <c r="BL3" s="166"/>
      <c r="BM3" s="7" t="s">
        <v>3</v>
      </c>
      <c r="BN3" s="7" t="s">
        <v>4</v>
      </c>
      <c r="BO3" s="7" t="s">
        <v>313</v>
      </c>
      <c r="BP3" s="193" t="s">
        <v>30</v>
      </c>
      <c r="BQ3" s="193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</row>
    <row r="4" spans="1:76" ht="21.75" customHeight="1" thickBot="1">
      <c r="B4" s="79" t="s">
        <v>11</v>
      </c>
      <c r="C4" s="80" t="s">
        <v>37</v>
      </c>
      <c r="D4" s="80" t="s">
        <v>5</v>
      </c>
      <c r="E4" s="80" t="s">
        <v>6</v>
      </c>
      <c r="F4" s="81" t="s">
        <v>12</v>
      </c>
      <c r="G4" s="54"/>
      <c r="H4" s="80" t="s">
        <v>305</v>
      </c>
      <c r="I4" s="80" t="s">
        <v>5</v>
      </c>
      <c r="J4" s="80" t="s">
        <v>6</v>
      </c>
      <c r="K4" s="81" t="s">
        <v>12</v>
      </c>
      <c r="L4" s="54"/>
      <c r="M4" s="86" t="s">
        <v>0</v>
      </c>
      <c r="N4" s="53"/>
      <c r="O4" s="79" t="s">
        <v>36</v>
      </c>
      <c r="P4" s="80" t="s">
        <v>5</v>
      </c>
      <c r="Q4" s="80" t="s">
        <v>6</v>
      </c>
      <c r="R4" s="80" t="s">
        <v>12</v>
      </c>
      <c r="S4" s="80" t="s">
        <v>14</v>
      </c>
      <c r="T4" s="80" t="s">
        <v>15</v>
      </c>
      <c r="U4" s="80" t="s">
        <v>157</v>
      </c>
      <c r="V4" s="81" t="s">
        <v>45</v>
      </c>
      <c r="W4" s="197"/>
      <c r="X4" s="1" t="s">
        <v>51</v>
      </c>
      <c r="Y4" s="202"/>
      <c r="Z4" s="168"/>
      <c r="AA4" s="168"/>
      <c r="AB4" s="168"/>
      <c r="AC4" s="168"/>
      <c r="AD4" s="170"/>
      <c r="AE4" s="78" t="s">
        <v>321</v>
      </c>
      <c r="AF4" s="78" t="s">
        <v>6</v>
      </c>
      <c r="AG4" s="78" t="s">
        <v>321</v>
      </c>
      <c r="AH4" s="78" t="s">
        <v>6</v>
      </c>
      <c r="AI4" s="78" t="s">
        <v>321</v>
      </c>
      <c r="AJ4" s="78" t="s">
        <v>6</v>
      </c>
      <c r="AK4" s="171"/>
      <c r="AL4" s="171"/>
      <c r="AO4" s="1" t="s">
        <v>34</v>
      </c>
      <c r="AP4" s="172"/>
      <c r="AQ4" s="172"/>
      <c r="AR4" s="172"/>
      <c r="AS4" s="1" t="s">
        <v>38</v>
      </c>
      <c r="AT4" s="1" t="s">
        <v>39</v>
      </c>
      <c r="AU4" s="1" t="s">
        <v>320</v>
      </c>
      <c r="AV4" s="1" t="s">
        <v>40</v>
      </c>
      <c r="AW4" s="1" t="s">
        <v>45</v>
      </c>
      <c r="AX4" s="1" t="s">
        <v>46</v>
      </c>
      <c r="AY4" s="1" t="s">
        <v>47</v>
      </c>
      <c r="AZ4" s="192"/>
      <c r="BA4" s="192"/>
      <c r="BB4" s="3" t="s">
        <v>1</v>
      </c>
      <c r="BC4" s="3" t="s">
        <v>2</v>
      </c>
      <c r="BD4" s="3" t="s">
        <v>1</v>
      </c>
      <c r="BE4" s="3" t="s">
        <v>2</v>
      </c>
      <c r="BF4" s="192"/>
      <c r="BG4" s="6" t="s">
        <v>23</v>
      </c>
      <c r="BH4" s="6" t="s">
        <v>24</v>
      </c>
      <c r="BI4" s="6" t="s">
        <v>25</v>
      </c>
      <c r="BJ4" s="6" t="s">
        <v>26</v>
      </c>
      <c r="BK4" s="6" t="s">
        <v>314</v>
      </c>
      <c r="BL4" s="6" t="s">
        <v>315</v>
      </c>
      <c r="BM4" s="7" t="s">
        <v>27</v>
      </c>
      <c r="BN4" s="7" t="s">
        <v>27</v>
      </c>
      <c r="BO4" s="7" t="s">
        <v>27</v>
      </c>
      <c r="BP4" s="7" t="s">
        <v>31</v>
      </c>
      <c r="BQ4" s="7" t="s">
        <v>32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</row>
    <row r="5" spans="1:76">
      <c r="B5" s="47"/>
      <c r="C5" s="21" t="str">
        <f>Y5</f>
        <v>B</v>
      </c>
      <c r="D5" s="21"/>
      <c r="E5" s="21"/>
      <c r="F5" s="22"/>
      <c r="H5" s="47" t="s">
        <v>322</v>
      </c>
      <c r="I5" s="21"/>
      <c r="J5" s="21"/>
      <c r="K5" s="22"/>
      <c r="L5" s="85"/>
      <c r="M5" s="16" t="str">
        <f>IF('Hedging Dashboard'!AH5="","",'Hedging Dashboard'!AH5)</f>
        <v>P</v>
      </c>
      <c r="O5" s="47" t="s">
        <v>295</v>
      </c>
      <c r="P5" s="21"/>
      <c r="Q5" s="21"/>
      <c r="R5" s="21"/>
      <c r="S5" s="21"/>
      <c r="T5" s="51" t="s">
        <v>48</v>
      </c>
      <c r="U5" s="21"/>
      <c r="V5" s="52" t="str">
        <f t="shared" ref="V5:V68" si="0">IF(AW5="R","Rabbit","")</f>
        <v/>
      </c>
      <c r="W5" s="49" t="s">
        <v>309</v>
      </c>
      <c r="Y5" s="9" t="s">
        <v>6</v>
      </c>
      <c r="Z5" s="4" t="s">
        <v>322</v>
      </c>
      <c r="AA5" s="4" t="s">
        <v>295</v>
      </c>
      <c r="AD5" s="8"/>
      <c r="AM5" s="1">
        <f>AN5</f>
        <v>0</v>
      </c>
      <c r="AN5" s="1">
        <f>IF(X5="",0,IFERROR(VLOOKUP(X5,BW:BX,2,FALSE),0))</f>
        <v>0</v>
      </c>
      <c r="AZ5" s="1">
        <f>IF('Hedging Dashboard'!AH5="P",1,"")</f>
        <v>1</v>
      </c>
      <c r="BA5" s="1" t="str">
        <f>IF('Hedging Dashboard'!AH5="B",1,"")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-3</v>
      </c>
    </row>
    <row r="6" spans="1:76">
      <c r="B6" s="43"/>
      <c r="C6" s="23" t="str">
        <f>IF(Y6=Y5,"",Y6)</f>
        <v/>
      </c>
      <c r="D6" s="23"/>
      <c r="E6" s="23"/>
      <c r="F6" s="24"/>
      <c r="H6" s="43" t="str">
        <f>IF(Z6=Z5,"",Z6)</f>
        <v/>
      </c>
      <c r="I6" s="23"/>
      <c r="J6" s="23"/>
      <c r="K6" s="24"/>
      <c r="L6" s="85"/>
      <c r="M6" s="17" t="str">
        <f>IF('Hedging Dashboard'!AH6="","",'Hedging Dashboard'!AH6)</f>
        <v>B</v>
      </c>
      <c r="O6" s="43" t="str">
        <f>IF(AA5=AA6,"",AA6)</f>
        <v/>
      </c>
      <c r="P6" s="23"/>
      <c r="Q6" s="23"/>
      <c r="R6" s="23"/>
      <c r="S6" s="23"/>
      <c r="T6" s="46" t="s">
        <v>48</v>
      </c>
      <c r="U6" s="23"/>
      <c r="V6" s="44" t="str">
        <f t="shared" si="0"/>
        <v/>
      </c>
      <c r="W6" s="50"/>
      <c r="Y6" s="9" t="s">
        <v>6</v>
      </c>
      <c r="Z6" s="4" t="s">
        <v>322</v>
      </c>
      <c r="AA6" s="4" t="s">
        <v>295</v>
      </c>
      <c r="AD6" s="8"/>
      <c r="AM6" s="1">
        <f>AM5+AN5</f>
        <v>0</v>
      </c>
      <c r="AN6" s="1">
        <f>IF(X6="",0,IFERROR(VLOOKUP(X5&amp;X6,BW:BX,2,FALSE),0))</f>
        <v>0</v>
      </c>
      <c r="AZ6" s="1" t="str">
        <f>IF('Hedging Dashboard'!AH6="P",IF(AZ5="",1,AZ5+1),"")</f>
        <v/>
      </c>
      <c r="BA6" s="1">
        <f>IF('Hedging Dashboard'!AH6="B",IF(BA5="",1,BA5+1),"")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</row>
    <row r="7" spans="1:76">
      <c r="B7" s="43"/>
      <c r="C7" s="23" t="str">
        <f t="shared" ref="C7:C70" si="1">IF(Y7=Y6,"",Y7)</f>
        <v/>
      </c>
      <c r="D7" s="23"/>
      <c r="E7" s="23"/>
      <c r="F7" s="24"/>
      <c r="H7" s="43" t="str">
        <f t="shared" ref="H7:H70" si="2">IF(Z7=Z6,"",Z7)</f>
        <v/>
      </c>
      <c r="I7" s="23"/>
      <c r="J7" s="23"/>
      <c r="K7" s="24"/>
      <c r="L7" s="85"/>
      <c r="M7" s="17" t="str">
        <f>IF('Hedging Dashboard'!AH7="","",'Hedging Dashboard'!AH7)</f>
        <v>P</v>
      </c>
      <c r="O7" s="43" t="str">
        <f t="shared" ref="O7:O70" si="3">IF(AA6=AA7,"",AA7)</f>
        <v/>
      </c>
      <c r="P7" s="23"/>
      <c r="Q7" s="23"/>
      <c r="R7" s="23"/>
      <c r="S7" s="23"/>
      <c r="T7" s="46" t="s">
        <v>48</v>
      </c>
      <c r="U7" s="23"/>
      <c r="V7" s="44" t="str">
        <f t="shared" si="0"/>
        <v/>
      </c>
      <c r="W7" s="50"/>
      <c r="Y7" s="9" t="str">
        <f>IF(AND(AB7="L",Y5=Y6),IF(Y6="B","D","B"),Y6)</f>
        <v>B</v>
      </c>
      <c r="Z7" s="4" t="str">
        <f>IF(AND(AC7="L",Z5=Z6),IF(Z6="D","C","D"),Z6)</f>
        <v>D</v>
      </c>
      <c r="AA7" s="4" t="str">
        <f>IF(AND(AD7="L",AA5=AA6),IF(AA6="C","B","C"),AA6)</f>
        <v>C</v>
      </c>
      <c r="AB7" s="4" t="str">
        <f t="shared" ref="AB7:AB10" si="4">F5&amp;F6</f>
        <v/>
      </c>
      <c r="AC7" s="4" t="str">
        <f>K5&amp;K6</f>
        <v/>
      </c>
      <c r="AD7" s="4" t="str">
        <f>R5&amp;R6</f>
        <v/>
      </c>
      <c r="AM7" s="1">
        <f t="shared" ref="AM7:AM70" si="5">IF(M7="","",IF(AM6+AN7&gt;=10,10,IF(AM6+AN7&lt;=-10,-10,AM6+AN7)))</f>
        <v>0</v>
      </c>
      <c r="AN7" s="1">
        <f>IF(X7="",0,IFERROR(VLOOKUP(X5&amp;X6&amp;X7,BW:BX,2,FALSE),0))</f>
        <v>0</v>
      </c>
      <c r="AZ7" s="1">
        <f>IF('Hedging Dashboard'!AH7="P",IF(AZ6="",1,AZ6+1),"")</f>
        <v>1</v>
      </c>
      <c r="BA7" s="1" t="str">
        <f>IF('Hedging Dashboard'!AH7="B",IF(BA6="",1,BA6+1),"")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</row>
    <row r="8" spans="1:76">
      <c r="B8" s="43"/>
      <c r="C8" s="23" t="str">
        <f t="shared" si="1"/>
        <v/>
      </c>
      <c r="D8" s="23"/>
      <c r="E8" s="23"/>
      <c r="F8" s="24"/>
      <c r="H8" s="43" t="str">
        <f t="shared" si="2"/>
        <v/>
      </c>
      <c r="I8" s="23"/>
      <c r="J8" s="23"/>
      <c r="K8" s="24"/>
      <c r="L8" s="85"/>
      <c r="M8" s="17" t="str">
        <f>IF('Hedging Dashboard'!AH8="","",'Hedging Dashboard'!AH8)</f>
        <v>B</v>
      </c>
      <c r="O8" s="43" t="str">
        <f t="shared" si="3"/>
        <v/>
      </c>
      <c r="P8" s="23"/>
      <c r="Q8" s="23"/>
      <c r="R8" s="23"/>
      <c r="S8" s="23"/>
      <c r="T8" s="46" t="s">
        <v>48</v>
      </c>
      <c r="U8" s="23"/>
      <c r="V8" s="44" t="str">
        <f t="shared" si="0"/>
        <v/>
      </c>
      <c r="W8" s="50"/>
      <c r="Y8" s="9" t="str">
        <f t="shared" ref="Y8:Y71" si="6">IF(AND(AB8="L",Y6=Y7),IF(Y7="B","D","B"),Y7)</f>
        <v>B</v>
      </c>
      <c r="Z8" s="4" t="str">
        <f t="shared" ref="Z8:Z71" si="7">IF(AND(AC8="L",Z6=Z7),IF(Z7="D","C","D"),Z7)</f>
        <v>D</v>
      </c>
      <c r="AA8" s="4" t="str">
        <f t="shared" ref="AA8:AA71" si="8">IF(AND(AD8="L",AA6=AA7),IF(AA7="C","B","C"),AA7)</f>
        <v>C</v>
      </c>
      <c r="AB8" s="4" t="str">
        <f t="shared" si="4"/>
        <v/>
      </c>
      <c r="AC8" s="4" t="str">
        <f t="shared" ref="AC8:AC10" si="9">K6&amp;K7</f>
        <v/>
      </c>
      <c r="AD8" s="4" t="str">
        <f t="shared" ref="AD8:AD10" si="10">R6&amp;R7</f>
        <v/>
      </c>
      <c r="AM8" s="1">
        <f t="shared" si="5"/>
        <v>0</v>
      </c>
      <c r="AN8" s="1">
        <f>IF(X8="",0,IFERROR(VLOOKUP(X5&amp;X6&amp;X7&amp;X8,BW:BX,2,FALSE),0))</f>
        <v>0</v>
      </c>
      <c r="AZ8" s="1" t="str">
        <f>IF('Hedging Dashboard'!AH8="P",IF(AZ7="",1,AZ7+1),"")</f>
        <v/>
      </c>
      <c r="BA8" s="1">
        <f>IF('Hedging Dashboard'!AH8="B",IF(BA7="",1,BA7+1),"")</f>
        <v>1</v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3</v>
      </c>
    </row>
    <row r="9" spans="1:76" ht="15.75" thickBot="1">
      <c r="B9" s="82"/>
      <c r="C9" s="83" t="str">
        <f t="shared" si="1"/>
        <v/>
      </c>
      <c r="D9" s="83"/>
      <c r="E9" s="83"/>
      <c r="F9" s="84"/>
      <c r="H9" s="82" t="str">
        <f t="shared" si="2"/>
        <v/>
      </c>
      <c r="I9" s="83"/>
      <c r="J9" s="83"/>
      <c r="K9" s="84"/>
      <c r="L9" s="85"/>
      <c r="M9" s="18" t="str">
        <f>IF('Hedging Dashboard'!AH9="","",'Hedging Dashboard'!AH9)</f>
        <v>B</v>
      </c>
      <c r="O9" s="82" t="str">
        <f t="shared" si="3"/>
        <v/>
      </c>
      <c r="P9" s="83"/>
      <c r="Q9" s="83"/>
      <c r="R9" s="83"/>
      <c r="S9" s="83">
        <v>0</v>
      </c>
      <c r="T9" s="102" t="s">
        <v>48</v>
      </c>
      <c r="U9" s="83"/>
      <c r="V9" s="103" t="str">
        <f t="shared" si="0"/>
        <v/>
      </c>
      <c r="W9" s="73"/>
      <c r="X9" s="75"/>
      <c r="Y9" s="9" t="str">
        <f t="shared" si="6"/>
        <v>B</v>
      </c>
      <c r="Z9" s="4" t="str">
        <f t="shared" si="7"/>
        <v>D</v>
      </c>
      <c r="AA9" s="4" t="str">
        <f t="shared" si="8"/>
        <v>C</v>
      </c>
      <c r="AB9" s="4" t="str">
        <f t="shared" si="4"/>
        <v/>
      </c>
      <c r="AC9" s="4" t="str">
        <f t="shared" si="9"/>
        <v/>
      </c>
      <c r="AD9" s="4" t="str">
        <f t="shared" si="10"/>
        <v/>
      </c>
      <c r="AM9" s="1">
        <f t="shared" si="5"/>
        <v>0</v>
      </c>
      <c r="AN9" s="1">
        <f>IF(X9="",0,IFERROR(VLOOKUP(X5&amp;X6&amp;X7&amp;X8&amp;X9,BW:BX,2,FALSE),0))</f>
        <v>0</v>
      </c>
      <c r="AZ9" s="1" t="str">
        <f>IF('Hedging Dashboard'!AH9="P",IF(AZ8="",1,AZ8+1),"")</f>
        <v/>
      </c>
      <c r="BA9" s="1">
        <f>IF('Hedging Dashboard'!AH9="B",IF(BA8="",1,BA8+1),"")</f>
        <v>2</v>
      </c>
      <c r="BH9" s="1" t="s">
        <v>41</v>
      </c>
      <c r="BJ9" s="1" t="s">
        <v>316</v>
      </c>
      <c r="BL9" s="1" t="s">
        <v>42</v>
      </c>
      <c r="BM9" s="1" t="s">
        <v>43</v>
      </c>
      <c r="BN9" s="1" t="s">
        <v>44</v>
      </c>
      <c r="BO9" s="1" t="s">
        <v>44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-6</v>
      </c>
    </row>
    <row r="10" spans="1:76" ht="15.75" thickBot="1">
      <c r="A10" s="1">
        <v>1</v>
      </c>
      <c r="B10" s="12" t="str">
        <f t="shared" ref="B10:B73" si="11">IF(M9="","",IF(AK10=AL10,"NB",IF(AK10&gt;AL10,"P"&amp;(AK10-AL10),"B"&amp;(AL10-AK10))))</f>
        <v>B1</v>
      </c>
      <c r="C10" s="92" t="str">
        <f>IF(M9="","",C5)</f>
        <v>B</v>
      </c>
      <c r="D10" s="13" t="str">
        <f>AE10</f>
        <v/>
      </c>
      <c r="E10" s="45" t="str">
        <f>AF10</f>
        <v>B</v>
      </c>
      <c r="F10" s="14" t="str">
        <f t="shared" ref="F10:F73" si="12">IF(M10="","",IF(M10="P",IF(D10="","L","W"),IF(E10="","L","W")))</f>
        <v>W</v>
      </c>
      <c r="H10" s="95" t="str">
        <f>IF(M9="","",H5)</f>
        <v>D</v>
      </c>
      <c r="I10" s="13" t="str">
        <f>AG10</f>
        <v/>
      </c>
      <c r="J10" s="45" t="str">
        <f>AH10</f>
        <v>B</v>
      </c>
      <c r="K10" s="14" t="str">
        <f>IF(M10="","",IF(M10="P",IF(I10="","L","W"),IF(J10="","L","W")))</f>
        <v>W</v>
      </c>
      <c r="L10" s="85"/>
      <c r="M10" s="16" t="str">
        <f>IF('Hedging Dashboard'!AH10="","",'Hedging Dashboard'!AH10)</f>
        <v>B</v>
      </c>
      <c r="O10" s="12" t="str">
        <f>IF(M9="","",O5)</f>
        <v>C</v>
      </c>
      <c r="P10" s="13" t="str">
        <f>AI10</f>
        <v>B</v>
      </c>
      <c r="Q10" s="45" t="str">
        <f>AJ10</f>
        <v/>
      </c>
      <c r="R10" s="87" t="str">
        <f>IF(M10="","",IF(M10="P",IF(P10="","L","W"),IF(Q10="","L","W")))</f>
        <v>L</v>
      </c>
      <c r="S10" s="87">
        <f t="shared" ref="S10:S73" si="13">IF(M10="","",IF(X10="",IF(AO10="S",0,S9),IF(X10="W",IF(AO10="S",0,S9)+INT(REPLACE(B10,1,1,"")),IF(AO10="S",0,S9)-INT(REPLACE(B10,1,1,"")))))</f>
        <v>1</v>
      </c>
      <c r="T10" s="98" t="str">
        <f>IF(M9="","",IF(AO10="S","",IF(S10&gt;=0,S10,IF(AW10="R",S10,""))))</f>
        <v/>
      </c>
      <c r="U10" s="87">
        <f>IF(M10="","",IF(B10="NB",U9,IF(T10="",SUM($T$5:$T10)+S10,SUM($T$5:$T10))))</f>
        <v>1</v>
      </c>
      <c r="V10" s="99" t="str">
        <f t="shared" si="0"/>
        <v/>
      </c>
      <c r="W10" s="74">
        <f t="shared" ref="W10:W73" si="14">IF(M10="","",IF(K10="W",0+BN10,0-BN10)+IF(F10="W",0+BM10,0-BM10))+IF(R10="W",0+BO10,0-BO10)</f>
        <v>1</v>
      </c>
      <c r="X10" s="76" t="str">
        <f t="shared" ref="X10:X73" si="15">IF(M10="","",IF(W10&gt;0,"W",IF(W10&lt;0,"L","")))</f>
        <v>W</v>
      </c>
      <c r="Y10" s="9" t="str">
        <f t="shared" si="6"/>
        <v>B</v>
      </c>
      <c r="Z10" s="4" t="str">
        <f t="shared" si="7"/>
        <v>D</v>
      </c>
      <c r="AA10" s="4" t="str">
        <f t="shared" si="8"/>
        <v>C</v>
      </c>
      <c r="AB10" s="4" t="str">
        <f t="shared" si="4"/>
        <v/>
      </c>
      <c r="AC10" s="4" t="str">
        <f t="shared" si="9"/>
        <v/>
      </c>
      <c r="AD10" s="4" t="str">
        <f t="shared" si="10"/>
        <v/>
      </c>
      <c r="AE10" s="1" t="str">
        <f t="shared" ref="AE10:AE73" si="16">IF(M9="","",IF(Y10="B",IF(M9="P",BH10,""),IF(BF10="P",BH10,"")))</f>
        <v/>
      </c>
      <c r="AF10" s="1" t="str">
        <f t="shared" ref="AF10:AF73" si="17">IF(M9="","",IF(Y10="B",IF(M9="B",BH10,""),IF(BF10="B",BH10,"")))</f>
        <v>B</v>
      </c>
      <c r="AG10" s="1" t="str">
        <f t="shared" ref="AG10:AG73" si="18">IF(M9="","",IF(Z10="C",IF(M9="B",BJ10,""),IF(BF10="P",BJ10,"")))</f>
        <v/>
      </c>
      <c r="AH10" s="1" t="str">
        <f t="shared" ref="AH10:AH73" si="19">IF(M9="","",IF(Z10="C",IF(M9="P",BJ10,""),IF(BF10="B",BJ10,"")))</f>
        <v>B</v>
      </c>
      <c r="AI10" s="1" t="str">
        <f t="shared" ref="AI10:AI73" si="20">IF(M9="","",IF(AND(AE10="L5",AH10="L5",AY10=""),"L0",AX10))</f>
        <v>B</v>
      </c>
      <c r="AJ10" s="1" t="str">
        <f t="shared" ref="AJ10:AJ73" si="21">IF(M9="","",IF(AND(AF10="L5",AH10="L5",AX10=""),"L0",AY10))</f>
        <v/>
      </c>
      <c r="AK10" s="1">
        <f>IF(D10="",0,IF(OR(D10="B",D10="XB"),1,INT(RIGHT(D10))))+IF(I10="",0,IF(OR(I10="B",I10="XB"),1,INT(RIGHT(I10))))+IF(P10="",0,IF(OR(P10="B",P10="XB"),1,INT(RIGHT(P10))))</f>
        <v>1</v>
      </c>
      <c r="AL10" s="1">
        <f>IF(E10="",0,IF(OR(E10="B",E10="XB"),1,INT(RIGHT(E10))))+IF(J10="",0,IF(OR(J10="B",J10="XB"),1,INT(RIGHT(J10))))+IF(Q10="",0,IF(OR(Q10="B",Q10="XB"),1,INT(RIGHT(Q10))))</f>
        <v>2</v>
      </c>
      <c r="AM10" s="1">
        <f t="shared" si="5"/>
        <v>1</v>
      </c>
      <c r="AN10" s="1">
        <f t="shared" ref="AN10:AN73" si="22">IF(X10="",0,IFERROR(VLOOKUP(X5&amp;X6&amp;X7&amp;X8&amp;X9&amp;X10,BW:BX,2,FALSE),0))</f>
        <v>1</v>
      </c>
      <c r="AO10" s="1" t="s">
        <v>35</v>
      </c>
      <c r="AP10" s="1" t="str">
        <f t="shared" ref="AP10:AP73" si="23">IF(OR(F6&amp;F7&amp;F8="WLW",F7&amp;F8="WW"),"Y","N")</f>
        <v>N</v>
      </c>
      <c r="AQ10" s="1" t="str">
        <f t="shared" ref="AQ10:AQ73" si="24">IF(OR(K6&amp;K7&amp;K8="WLW",K7&amp;K8="WW"),"Y","N")</f>
        <v>N</v>
      </c>
      <c r="AR10" s="1" t="str">
        <f t="shared" ref="AR10:AR73" si="25">IF(OR(R6&amp;R7&amp;R8="WLW",R7&amp;R8="WW"),"Y","N")</f>
        <v>N</v>
      </c>
      <c r="AS10" s="1">
        <f t="shared" ref="AS10:AS73" si="26">IF(M9="","",IF(AO10="S",1,AS9+1))</f>
        <v>1</v>
      </c>
      <c r="AT10" s="15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73" si="27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73" si="28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73" si="29">IF(M9="","",IF(AND(S10&lt;0,AS10&gt;2,S10&gt;=(2-AS10)),"R","N"))</f>
        <v>N</v>
      </c>
      <c r="AX10" s="1" t="str">
        <f t="shared" ref="AX10:AX73" si="30">IF(M9="","",IF(AA10="B",IF(M9="P",BL10,""),IF(M9="B",BL10,"")))</f>
        <v>B</v>
      </c>
      <c r="AY10" s="1" t="str">
        <f t="shared" ref="AY10:AY73" si="31">IF(M9="","",IF(AA10="B",IF(M9="B",BL10,""),IF(M9="P",BL10,"")))</f>
        <v/>
      </c>
      <c r="AZ10" s="1" t="str">
        <f>IF('Hedging Dashboard'!AH10="P",IF(AZ9="",1,AZ9+1),"")</f>
        <v/>
      </c>
      <c r="BA10" s="1">
        <f>IF('Hedging Dashboard'!AH10="B",IF(BA9="",1,BA9+1),"")</f>
        <v>3</v>
      </c>
      <c r="BB10" s="1" t="str">
        <f t="shared" ref="BB10:BC25" si="32">IF(AZ5="",0,AZ5)&amp;IF(AZ6="",0,AZ6)&amp;IF(AZ7="",0,AZ7)&amp;IF(AZ8="",0,AZ8)&amp;IF(AZ9="",0,AZ9)</f>
        <v>10100</v>
      </c>
      <c r="BC10" s="1" t="str">
        <f t="shared" si="32"/>
        <v>01012</v>
      </c>
      <c r="BF10" s="1" t="str">
        <f>IF(COUNTBLANK(AZ5:AZ9)&gt;2,"B","P")</f>
        <v>B</v>
      </c>
      <c r="BG10" s="1" t="str">
        <f t="shared" ref="BG10:BG73" si="33">IF(AE9="",AF9,AE9)&amp;F9</f>
        <v/>
      </c>
      <c r="BH10" s="1" t="str">
        <f>IF(OR(AO10="S",AND(AT9="Y",AP10="N",BH9&lt;&gt;"B")),"B",IFERROR(VLOOKUP(BG10,BT:BU,2,FALSE),""))</f>
        <v>B</v>
      </c>
      <c r="BI10" s="1" t="str">
        <f t="shared" ref="BI10:BI73" si="34">IF(AG9="",AH9,AG9)&amp;K9</f>
        <v/>
      </c>
      <c r="BJ10" s="1" t="str">
        <f>IF(OR(AO10="S",AND(AU9="Y",AQ10="N",BJ9&lt;&gt;"B")),"B",IFERROR(VLOOKUP(BI10,BT:BU,2,FALSE),""))</f>
        <v>B</v>
      </c>
      <c r="BK10" s="1" t="str">
        <f t="shared" ref="BK10:BK73" si="35">IF(AI9="",AJ9,AI9)&amp;R9</f>
        <v/>
      </c>
      <c r="BL10" s="1" t="str">
        <f>IF(OR(AO10="S",AND(AV9="Y",AR10="N",BL9&lt;&gt;"B")),"B",IFERROR(VLOOKUP(BK10,BT:BU,2,FALSE),""))</f>
        <v>B</v>
      </c>
      <c r="BM10" s="1">
        <f>IF(BH10="","",IF(OR(BH10="B",BH10="XB"),1,RIGHT(BH10)))</f>
        <v>1</v>
      </c>
      <c r="BN10" s="1">
        <f>IF(BJ10="","",IF(OR(BJ10="B",BJ10="XB"),1,RIGHT(BJ10)))</f>
        <v>1</v>
      </c>
      <c r="BO10" s="1">
        <f>IF(BL10="","",IF(OR(BL10="B",BL10="XB"),1,RIGHT(BL10)))</f>
        <v>1</v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</row>
    <row r="11" spans="1:76" ht="15.75" thickBot="1">
      <c r="A11" s="1">
        <v>2</v>
      </c>
      <c r="B11" s="9" t="str">
        <f t="shared" si="11"/>
        <v>B10</v>
      </c>
      <c r="C11" s="93" t="str">
        <f t="shared" si="1"/>
        <v/>
      </c>
      <c r="D11" s="88" t="str">
        <f t="shared" ref="D11:E74" si="36">AE11</f>
        <v/>
      </c>
      <c r="E11" s="89" t="str">
        <f t="shared" si="36"/>
        <v>L4</v>
      </c>
      <c r="F11" s="8" t="str">
        <f t="shared" si="12"/>
        <v>L</v>
      </c>
      <c r="H11" s="96" t="str">
        <f t="shared" si="2"/>
        <v/>
      </c>
      <c r="I11" s="88" t="str">
        <f t="shared" ref="I11:J74" si="37">AG11</f>
        <v/>
      </c>
      <c r="J11" s="89" t="str">
        <f t="shared" si="37"/>
        <v>L4</v>
      </c>
      <c r="K11" s="8" t="str">
        <f t="shared" ref="K11:K74" si="38">IF(M11="","",IF(M11="P",IF(I11="","L","W"),IF(J11="","L","W")))</f>
        <v>L</v>
      </c>
      <c r="L11" s="85"/>
      <c r="M11" s="17" t="str">
        <f>IF('Hedging Dashboard'!AH11="","",'Hedging Dashboard'!AH11)</f>
        <v>P</v>
      </c>
      <c r="O11" s="9" t="str">
        <f t="shared" si="3"/>
        <v>B</v>
      </c>
      <c r="P11" s="88" t="str">
        <f t="shared" ref="P11:Q74" si="39">AI11</f>
        <v/>
      </c>
      <c r="Q11" s="89" t="str">
        <f t="shared" si="39"/>
        <v>F2</v>
      </c>
      <c r="R11" s="4" t="str">
        <f t="shared" ref="R11:R74" si="40">IF(M11="","",IF(M11="P",IF(P11="","L","W"),IF(Q11="","L","W")))</f>
        <v>L</v>
      </c>
      <c r="S11" s="4">
        <f t="shared" si="13"/>
        <v>-9</v>
      </c>
      <c r="T11" s="112" t="str">
        <f t="shared" ref="T11:T74" si="41">IF(M10="","",IF(AO11="S","",IF(S11&gt;=0,S11,IF(AW11="R",S11,""))))</f>
        <v/>
      </c>
      <c r="U11" s="4">
        <f>IF(M11="","",IF(B11="NB",U10,IF(T11="",SUM($T$5:$T11)+S11,SUM($T$5:$T11))))</f>
        <v>-9</v>
      </c>
      <c r="V11" s="100" t="str">
        <f t="shared" si="0"/>
        <v/>
      </c>
      <c r="W11" s="74">
        <f t="shared" si="14"/>
        <v>-10</v>
      </c>
      <c r="X11" s="76" t="str">
        <f t="shared" si="15"/>
        <v>L</v>
      </c>
      <c r="Y11" s="9" t="str">
        <f t="shared" si="6"/>
        <v>B</v>
      </c>
      <c r="Z11" s="4" t="str">
        <f t="shared" si="7"/>
        <v>D</v>
      </c>
      <c r="AA11" s="4" t="str">
        <f t="shared" si="8"/>
        <v>B</v>
      </c>
      <c r="AB11" s="4" t="str">
        <f>F10</f>
        <v>W</v>
      </c>
      <c r="AC11" s="4" t="str">
        <f>K10</f>
        <v>W</v>
      </c>
      <c r="AD11" s="4" t="str">
        <f>R10</f>
        <v>L</v>
      </c>
      <c r="AE11" s="1" t="str">
        <f t="shared" si="16"/>
        <v/>
      </c>
      <c r="AF11" s="1" t="str">
        <f t="shared" si="17"/>
        <v>L4</v>
      </c>
      <c r="AG11" s="1" t="str">
        <f t="shared" si="18"/>
        <v/>
      </c>
      <c r="AH11" s="1" t="str">
        <f t="shared" si="19"/>
        <v>L4</v>
      </c>
      <c r="AI11" s="1" t="str">
        <f t="shared" si="20"/>
        <v/>
      </c>
      <c r="AJ11" s="1" t="str">
        <f t="shared" si="21"/>
        <v>F2</v>
      </c>
      <c r="AK11" s="1">
        <f t="shared" ref="AK11:AL74" si="42">IF(D11="",0,IF(OR(D11="B",D11="XB"),1,INT(RIGHT(D11))))+IF(I11="",0,IF(OR(I11="B",I11="XB"),1,INT(RIGHT(I11))))+IF(P11="",0,IF(OR(P11="B",P11="XB"),1,INT(RIGHT(P11))))</f>
        <v>0</v>
      </c>
      <c r="AL11" s="1">
        <f t="shared" si="42"/>
        <v>10</v>
      </c>
      <c r="AM11" s="1">
        <f t="shared" si="5"/>
        <v>0</v>
      </c>
      <c r="AN11" s="1">
        <f t="shared" si="22"/>
        <v>-1</v>
      </c>
      <c r="AO11" s="1" t="str">
        <f>IF(M10="","",IF(AW10="R","S",IF(AO10="S","C",IF(S10&gt;=0,"S","C"))))</f>
        <v>C</v>
      </c>
      <c r="AP11" s="1" t="str">
        <f t="shared" si="23"/>
        <v>N</v>
      </c>
      <c r="AQ11" s="1" t="str">
        <f t="shared" si="24"/>
        <v>N</v>
      </c>
      <c r="AR11" s="1" t="str">
        <f t="shared" si="25"/>
        <v>N</v>
      </c>
      <c r="AS11" s="1">
        <f t="shared" si="26"/>
        <v>2</v>
      </c>
      <c r="AT11" s="15" t="str">
        <f t="shared" ref="AT11:AT74" si="43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si="27"/>
        <v>N</v>
      </c>
      <c r="AV11" s="1" t="str">
        <f t="shared" si="28"/>
        <v>N</v>
      </c>
      <c r="AW11" s="1" t="str">
        <f t="shared" si="29"/>
        <v>N</v>
      </c>
      <c r="AX11" s="1" t="str">
        <f t="shared" si="30"/>
        <v/>
      </c>
      <c r="AY11" s="1" t="str">
        <f t="shared" si="31"/>
        <v>F2</v>
      </c>
      <c r="AZ11" s="1">
        <f>IF('Hedging Dashboard'!AH11="P",IF(AZ10="",1,AZ10+1),"")</f>
        <v>1</v>
      </c>
      <c r="BA11" s="1" t="str">
        <f>IF('Hedging Dashboard'!AH11="B",IF(BA10="",1,BA10+1),"")</f>
        <v/>
      </c>
      <c r="BB11" s="1" t="str">
        <f t="shared" si="32"/>
        <v>01000</v>
      </c>
      <c r="BC11" s="1" t="str">
        <f t="shared" si="32"/>
        <v>10123</v>
      </c>
      <c r="BD11" s="1" t="str">
        <f t="shared" ref="BD11:BE45" si="44">IF(AZ5="",0,AZ5)&amp;IF(AZ6="",0,AZ6)&amp;IF(AZ7="",0,AZ7)&amp;IF(AZ8="",0,AZ8)&amp;IF(AZ9="",0,AZ9)&amp;IF(AZ10="",0,AZ10)</f>
        <v>101000</v>
      </c>
      <c r="BE11" s="1" t="str">
        <f t="shared" si="44"/>
        <v>010123</v>
      </c>
      <c r="BF11" s="1" t="str">
        <f t="shared" ref="BF11:BF74" si="45">IF(COUNTBLANK(AZ6:AZ10)&gt;2,"B","P")</f>
        <v>B</v>
      </c>
      <c r="BG11" s="1" t="str">
        <f t="shared" si="33"/>
        <v>BW</v>
      </c>
      <c r="BH11" s="1" t="str">
        <f t="shared" ref="BH11:BH74" si="46">IF(OR(AO11="S",AND(AT10="Y",AP11="N",BH10&lt;&gt;"B")),"B",IFERROR(VLOOKUP(BG11,BT:BU,2,FALSE),""))</f>
        <v>L4</v>
      </c>
      <c r="BI11" s="1" t="str">
        <f t="shared" si="34"/>
        <v>BW</v>
      </c>
      <c r="BJ11" s="1" t="str">
        <f t="shared" ref="BJ11:BJ74" si="47">IF(OR(AO11="S",AND(AU10="Y",AQ11="N",BJ10&lt;&gt;"B")),"B",IFERROR(VLOOKUP(BI11,BT:BU,2,FALSE),""))</f>
        <v>L4</v>
      </c>
      <c r="BK11" s="1" t="str">
        <f t="shared" si="35"/>
        <v>BL</v>
      </c>
      <c r="BL11" s="1" t="str">
        <f t="shared" ref="BL11:BL74" si="48">IF(OR(AO11="S",AND(AV10="Y",AR11="N",BL10&lt;&gt;"B")),"B",IFERROR(VLOOKUP(BK11,BT:BU,2,FALSE),""))</f>
        <v>F2</v>
      </c>
      <c r="BM11" s="1" t="str">
        <f t="shared" ref="BM11:BM74" si="49">IF(BH11="","",IF(OR(BH11="B",BH11="XB"),1,RIGHT(BH11)))</f>
        <v>4</v>
      </c>
      <c r="BN11" s="1" t="str">
        <f t="shared" ref="BN11:BN74" si="50">IF(BJ11="","",IF(OR(BJ11="B",BJ11="XB"),1,RIGHT(BJ11)))</f>
        <v>4</v>
      </c>
      <c r="BO11" s="1" t="str">
        <f t="shared" ref="BO11:BO74" si="51">IF(BL11="","",IF(OR(BL11="B",BL11="XB"),1,RIGHT(BL11)))</f>
        <v>2</v>
      </c>
      <c r="BP11" s="1">
        <f>IFERROR(VLOOKUP(BI10,BT:BU,2,FALSE),"")</f>
        <v>0</v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</row>
    <row r="12" spans="1:76" ht="15.75" thickBot="1">
      <c r="A12" s="1">
        <v>3</v>
      </c>
      <c r="B12" s="9" t="str">
        <f t="shared" si="11"/>
        <v>B1</v>
      </c>
      <c r="C12" s="93" t="str">
        <f t="shared" si="1"/>
        <v>D</v>
      </c>
      <c r="D12" s="88" t="str">
        <f t="shared" si="36"/>
        <v/>
      </c>
      <c r="E12" s="89" t="str">
        <f t="shared" si="36"/>
        <v>F2</v>
      </c>
      <c r="F12" s="8" t="str">
        <f t="shared" si="12"/>
        <v>W</v>
      </c>
      <c r="H12" s="96" t="str">
        <f t="shared" si="2"/>
        <v>C</v>
      </c>
      <c r="I12" s="88" t="str">
        <f t="shared" si="37"/>
        <v/>
      </c>
      <c r="J12" s="89" t="str">
        <f t="shared" si="37"/>
        <v>F2</v>
      </c>
      <c r="K12" s="8" t="str">
        <f t="shared" si="38"/>
        <v>W</v>
      </c>
      <c r="L12" s="85"/>
      <c r="M12" s="17" t="str">
        <f>IF('Hedging Dashboard'!AH12="","",'Hedging Dashboard'!AH12)</f>
        <v>B</v>
      </c>
      <c r="O12" s="9" t="str">
        <f t="shared" si="3"/>
        <v/>
      </c>
      <c r="P12" s="88" t="str">
        <f t="shared" si="39"/>
        <v>F3</v>
      </c>
      <c r="Q12" s="89" t="str">
        <f t="shared" si="39"/>
        <v/>
      </c>
      <c r="R12" s="4" t="str">
        <f t="shared" si="40"/>
        <v>L</v>
      </c>
      <c r="S12" s="4">
        <f t="shared" si="13"/>
        <v>-8</v>
      </c>
      <c r="T12" s="112" t="str">
        <f t="shared" si="41"/>
        <v/>
      </c>
      <c r="U12" s="4">
        <f>IF(M12="","",IF(B12="NB",U11,IF(T12="",SUM($T$5:$T12)+S12,SUM($T$5:$T12))))</f>
        <v>-8</v>
      </c>
      <c r="V12" s="100" t="str">
        <f t="shared" si="0"/>
        <v/>
      </c>
      <c r="W12" s="74">
        <f t="shared" si="14"/>
        <v>1</v>
      </c>
      <c r="X12" s="76" t="str">
        <f t="shared" si="15"/>
        <v>W</v>
      </c>
      <c r="Y12" s="9" t="str">
        <f t="shared" si="6"/>
        <v>D</v>
      </c>
      <c r="Z12" s="4" t="str">
        <f t="shared" si="7"/>
        <v>C</v>
      </c>
      <c r="AA12" s="4" t="str">
        <f t="shared" si="8"/>
        <v>B</v>
      </c>
      <c r="AB12" s="4" t="str">
        <f t="shared" ref="AB12:AB75" si="52">F11</f>
        <v>L</v>
      </c>
      <c r="AC12" s="4" t="str">
        <f t="shared" ref="AC12:AC75" si="53">K11</f>
        <v>L</v>
      </c>
      <c r="AD12" s="4" t="str">
        <f t="shared" ref="AD12:AD75" si="54">R11</f>
        <v>L</v>
      </c>
      <c r="AE12" s="1" t="str">
        <f t="shared" si="16"/>
        <v/>
      </c>
      <c r="AF12" s="1" t="str">
        <f t="shared" si="17"/>
        <v>F2</v>
      </c>
      <c r="AG12" s="1" t="str">
        <f t="shared" si="18"/>
        <v/>
      </c>
      <c r="AH12" s="1" t="str">
        <f t="shared" si="19"/>
        <v>F2</v>
      </c>
      <c r="AI12" s="1" t="str">
        <f t="shared" si="20"/>
        <v>F3</v>
      </c>
      <c r="AJ12" s="1" t="str">
        <f t="shared" si="21"/>
        <v/>
      </c>
      <c r="AK12" s="1">
        <f t="shared" si="42"/>
        <v>3</v>
      </c>
      <c r="AL12" s="1">
        <f t="shared" si="42"/>
        <v>4</v>
      </c>
      <c r="AM12" s="1">
        <f t="shared" si="5"/>
        <v>1</v>
      </c>
      <c r="AN12" s="1">
        <f t="shared" si="22"/>
        <v>1</v>
      </c>
      <c r="AO12" s="1" t="str">
        <f t="shared" ref="AO12:AO75" si="55">IF(M11="","",IF(AW11="R","S",IF(AO11="S","C",IF(S11&gt;=0,"S","C"))))</f>
        <v>C</v>
      </c>
      <c r="AP12" s="1" t="str">
        <f t="shared" si="23"/>
        <v>N</v>
      </c>
      <c r="AQ12" s="1" t="str">
        <f t="shared" si="24"/>
        <v>N</v>
      </c>
      <c r="AR12" s="1" t="str">
        <f t="shared" si="25"/>
        <v>N</v>
      </c>
      <c r="AS12" s="1">
        <f t="shared" si="26"/>
        <v>3</v>
      </c>
      <c r="AT12" s="15" t="str">
        <f t="shared" si="43"/>
        <v>Y</v>
      </c>
      <c r="AU12" s="1" t="str">
        <f t="shared" si="27"/>
        <v>Y</v>
      </c>
      <c r="AV12" s="1" t="str">
        <f t="shared" si="28"/>
        <v>N</v>
      </c>
      <c r="AW12" s="1" t="str">
        <f t="shared" si="29"/>
        <v>N</v>
      </c>
      <c r="AX12" s="1" t="str">
        <f t="shared" si="30"/>
        <v>F3</v>
      </c>
      <c r="AY12" s="1" t="str">
        <f t="shared" si="31"/>
        <v/>
      </c>
      <c r="AZ12" s="1" t="str">
        <f>IF('Hedging Dashboard'!AH12="P",IF(AZ11="",1,AZ11+1),"")</f>
        <v/>
      </c>
      <c r="BA12" s="1">
        <f>IF('Hedging Dashboard'!AH12="B",IF(BA11="",1,BA11+1),"")</f>
        <v>1</v>
      </c>
      <c r="BB12" s="1" t="str">
        <f t="shared" si="32"/>
        <v>10001</v>
      </c>
      <c r="BC12" s="1" t="str">
        <f t="shared" si="32"/>
        <v>01230</v>
      </c>
      <c r="BD12" s="1" t="str">
        <f t="shared" si="44"/>
        <v>010001</v>
      </c>
      <c r="BE12" s="1" t="str">
        <f t="shared" si="44"/>
        <v>101230</v>
      </c>
      <c r="BF12" s="1" t="str">
        <f t="shared" si="45"/>
        <v>B</v>
      </c>
      <c r="BG12" s="1" t="str">
        <f t="shared" si="33"/>
        <v>L4L</v>
      </c>
      <c r="BH12" s="1" t="str">
        <f t="shared" si="46"/>
        <v>F2</v>
      </c>
      <c r="BI12" s="1" t="str">
        <f t="shared" si="34"/>
        <v>L4L</v>
      </c>
      <c r="BJ12" s="1" t="str">
        <f t="shared" si="47"/>
        <v>F2</v>
      </c>
      <c r="BK12" s="1" t="str">
        <f t="shared" si="35"/>
        <v>F2L</v>
      </c>
      <c r="BL12" s="1" t="str">
        <f t="shared" si="48"/>
        <v>F3</v>
      </c>
      <c r="BM12" s="1" t="str">
        <f t="shared" si="49"/>
        <v>2</v>
      </c>
      <c r="BN12" s="1" t="str">
        <f t="shared" si="50"/>
        <v>2</v>
      </c>
      <c r="BO12" s="1" t="str">
        <f t="shared" si="51"/>
        <v>3</v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3</v>
      </c>
    </row>
    <row r="13" spans="1:76" ht="15.75" thickBot="1">
      <c r="A13" s="1">
        <v>4</v>
      </c>
      <c r="B13" s="9" t="str">
        <f t="shared" si="11"/>
        <v>P2</v>
      </c>
      <c r="C13" s="93" t="str">
        <f t="shared" si="1"/>
        <v/>
      </c>
      <c r="D13" s="88" t="str">
        <f t="shared" si="36"/>
        <v/>
      </c>
      <c r="E13" s="89" t="str">
        <f t="shared" si="36"/>
        <v>B</v>
      </c>
      <c r="F13" s="8" t="str">
        <f t="shared" si="12"/>
        <v>L</v>
      </c>
      <c r="H13" s="96" t="str">
        <f t="shared" si="2"/>
        <v/>
      </c>
      <c r="I13" s="88" t="str">
        <f t="shared" si="37"/>
        <v>B</v>
      </c>
      <c r="J13" s="89" t="str">
        <f t="shared" si="37"/>
        <v/>
      </c>
      <c r="K13" s="8" t="str">
        <f t="shared" si="38"/>
        <v>W</v>
      </c>
      <c r="L13" s="85"/>
      <c r="M13" s="17" t="str">
        <f>IF('Hedging Dashboard'!AH13="","",'Hedging Dashboard'!AH13)</f>
        <v>P</v>
      </c>
      <c r="O13" s="9" t="str">
        <f t="shared" si="3"/>
        <v>C</v>
      </c>
      <c r="P13" s="88" t="str">
        <f t="shared" si="39"/>
        <v>XF2</v>
      </c>
      <c r="Q13" s="89" t="str">
        <f t="shared" si="39"/>
        <v/>
      </c>
      <c r="R13" s="4" t="str">
        <f t="shared" si="40"/>
        <v>W</v>
      </c>
      <c r="S13" s="4">
        <f t="shared" si="13"/>
        <v>-6</v>
      </c>
      <c r="T13" s="112" t="str">
        <f t="shared" si="41"/>
        <v/>
      </c>
      <c r="U13" s="4">
        <f>IF(M13="","",IF(B13="NB",U12,IF(T13="",SUM($T$5:$T13)+S13,SUM($T$5:$T13))))</f>
        <v>-6</v>
      </c>
      <c r="V13" s="100" t="str">
        <f t="shared" si="0"/>
        <v/>
      </c>
      <c r="W13" s="74">
        <f t="shared" si="14"/>
        <v>2</v>
      </c>
      <c r="X13" s="76" t="str">
        <f t="shared" si="15"/>
        <v>W</v>
      </c>
      <c r="Y13" s="9" t="str">
        <f t="shared" si="6"/>
        <v>D</v>
      </c>
      <c r="Z13" s="4" t="str">
        <f t="shared" si="7"/>
        <v>C</v>
      </c>
      <c r="AA13" s="4" t="str">
        <f t="shared" si="8"/>
        <v>C</v>
      </c>
      <c r="AB13" s="4" t="str">
        <f t="shared" si="52"/>
        <v>W</v>
      </c>
      <c r="AC13" s="4" t="str">
        <f t="shared" si="53"/>
        <v>W</v>
      </c>
      <c r="AD13" s="4" t="str">
        <f t="shared" si="54"/>
        <v>L</v>
      </c>
      <c r="AE13" s="1" t="str">
        <f t="shared" si="16"/>
        <v/>
      </c>
      <c r="AF13" s="1" t="str">
        <f t="shared" si="17"/>
        <v>B</v>
      </c>
      <c r="AG13" s="1" t="str">
        <f t="shared" si="18"/>
        <v>B</v>
      </c>
      <c r="AH13" s="1" t="str">
        <f t="shared" si="19"/>
        <v/>
      </c>
      <c r="AI13" s="1" t="str">
        <f t="shared" si="20"/>
        <v>XF2</v>
      </c>
      <c r="AJ13" s="1" t="str">
        <f t="shared" si="21"/>
        <v/>
      </c>
      <c r="AK13" s="1">
        <f t="shared" si="42"/>
        <v>3</v>
      </c>
      <c r="AL13" s="1">
        <f t="shared" si="42"/>
        <v>1</v>
      </c>
      <c r="AM13" s="1">
        <f t="shared" si="5"/>
        <v>4</v>
      </c>
      <c r="AN13" s="1">
        <f t="shared" si="22"/>
        <v>3</v>
      </c>
      <c r="AO13" s="1" t="str">
        <f t="shared" si="55"/>
        <v>C</v>
      </c>
      <c r="AP13" s="1" t="str">
        <f t="shared" si="23"/>
        <v>N</v>
      </c>
      <c r="AQ13" s="1" t="str">
        <f t="shared" si="24"/>
        <v>N</v>
      </c>
      <c r="AR13" s="1" t="str">
        <f t="shared" si="25"/>
        <v>N</v>
      </c>
      <c r="AS13" s="1">
        <f t="shared" si="26"/>
        <v>4</v>
      </c>
      <c r="AT13" s="15" t="str">
        <f t="shared" si="43"/>
        <v>N</v>
      </c>
      <c r="AU13" s="1" t="str">
        <f t="shared" si="27"/>
        <v>N</v>
      </c>
      <c r="AV13" s="1" t="str">
        <f t="shared" si="28"/>
        <v>N</v>
      </c>
      <c r="AW13" s="1" t="str">
        <f t="shared" si="29"/>
        <v>N</v>
      </c>
      <c r="AX13" s="1" t="str">
        <f t="shared" si="30"/>
        <v>XF2</v>
      </c>
      <c r="AY13" s="1" t="str">
        <f t="shared" si="31"/>
        <v/>
      </c>
      <c r="AZ13" s="1">
        <f>IF('Hedging Dashboard'!AH13="P",IF(AZ12="",1,AZ12+1),"")</f>
        <v>1</v>
      </c>
      <c r="BA13" s="1" t="str">
        <f>IF('Hedging Dashboard'!AH13="B",IF(BA12="",1,BA12+1),"")</f>
        <v/>
      </c>
      <c r="BB13" s="1" t="str">
        <f t="shared" si="32"/>
        <v>00010</v>
      </c>
      <c r="BC13" s="1" t="str">
        <f t="shared" si="32"/>
        <v>12301</v>
      </c>
      <c r="BD13" s="1" t="str">
        <f t="shared" si="44"/>
        <v>100010</v>
      </c>
      <c r="BE13" s="1" t="str">
        <f t="shared" si="44"/>
        <v>012301</v>
      </c>
      <c r="BF13" s="1" t="str">
        <f t="shared" si="45"/>
        <v>B</v>
      </c>
      <c r="BG13" s="1" t="str">
        <f t="shared" si="33"/>
        <v>F2W</v>
      </c>
      <c r="BH13" s="1" t="str">
        <f t="shared" si="46"/>
        <v>B</v>
      </c>
      <c r="BI13" s="1" t="str">
        <f t="shared" si="34"/>
        <v>F2W</v>
      </c>
      <c r="BJ13" s="1" t="str">
        <f t="shared" si="47"/>
        <v>B</v>
      </c>
      <c r="BK13" s="1" t="str">
        <f t="shared" si="35"/>
        <v>F3L</v>
      </c>
      <c r="BL13" s="1" t="str">
        <f t="shared" si="48"/>
        <v>XF2</v>
      </c>
      <c r="BM13" s="1">
        <f t="shared" si="49"/>
        <v>1</v>
      </c>
      <c r="BN13" s="1">
        <f t="shared" si="50"/>
        <v>1</v>
      </c>
      <c r="BO13" s="1" t="str">
        <f t="shared" si="51"/>
        <v>2</v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-3</v>
      </c>
    </row>
    <row r="14" spans="1:76" ht="15.75" thickBot="1">
      <c r="A14" s="1">
        <v>5</v>
      </c>
      <c r="B14" s="77" t="str">
        <f t="shared" si="11"/>
        <v>B5</v>
      </c>
      <c r="C14" s="94" t="str">
        <f t="shared" si="1"/>
        <v>B</v>
      </c>
      <c r="D14" s="90" t="str">
        <f t="shared" si="36"/>
        <v>F2</v>
      </c>
      <c r="E14" s="91" t="str">
        <f t="shared" si="36"/>
        <v/>
      </c>
      <c r="F14" s="10" t="str">
        <f t="shared" si="12"/>
        <v>W</v>
      </c>
      <c r="H14" s="97" t="str">
        <f t="shared" si="2"/>
        <v/>
      </c>
      <c r="I14" s="90" t="str">
        <f t="shared" si="37"/>
        <v/>
      </c>
      <c r="J14" s="91" t="str">
        <f t="shared" si="37"/>
        <v>L4</v>
      </c>
      <c r="K14" s="10" t="str">
        <f t="shared" si="38"/>
        <v>L</v>
      </c>
      <c r="L14" s="85"/>
      <c r="M14" s="18" t="str">
        <f>IF('Hedging Dashboard'!AH14="","",'Hedging Dashboard'!AH14)</f>
        <v>P</v>
      </c>
      <c r="O14" s="77" t="str">
        <f t="shared" si="3"/>
        <v/>
      </c>
      <c r="P14" s="90" t="str">
        <f t="shared" si="39"/>
        <v/>
      </c>
      <c r="Q14" s="91" t="str">
        <f t="shared" si="39"/>
        <v>F3</v>
      </c>
      <c r="R14" s="5" t="str">
        <f t="shared" si="40"/>
        <v>L</v>
      </c>
      <c r="S14" s="5">
        <f t="shared" si="13"/>
        <v>-11</v>
      </c>
      <c r="T14" s="113" t="str">
        <f t="shared" si="41"/>
        <v/>
      </c>
      <c r="U14" s="5">
        <f>IF(M14="","",IF(B14="NB",U13,IF(T14="",SUM($T$5:$T14)+S14,SUM($T$5:$T14))))</f>
        <v>-11</v>
      </c>
      <c r="V14" s="101" t="str">
        <f t="shared" si="0"/>
        <v/>
      </c>
      <c r="W14" s="74">
        <f t="shared" si="14"/>
        <v>-5</v>
      </c>
      <c r="X14" s="76" t="str">
        <f t="shared" si="15"/>
        <v>L</v>
      </c>
      <c r="Y14" s="9" t="str">
        <f t="shared" si="6"/>
        <v>B</v>
      </c>
      <c r="Z14" s="4" t="str">
        <f t="shared" si="7"/>
        <v>C</v>
      </c>
      <c r="AA14" s="4" t="str">
        <f t="shared" si="8"/>
        <v>C</v>
      </c>
      <c r="AB14" s="4" t="str">
        <f t="shared" si="52"/>
        <v>L</v>
      </c>
      <c r="AC14" s="4" t="str">
        <f t="shared" si="53"/>
        <v>W</v>
      </c>
      <c r="AD14" s="4" t="str">
        <f t="shared" si="54"/>
        <v>W</v>
      </c>
      <c r="AE14" s="1" t="str">
        <f t="shared" si="16"/>
        <v>F2</v>
      </c>
      <c r="AF14" s="1" t="str">
        <f t="shared" si="17"/>
        <v/>
      </c>
      <c r="AG14" s="1" t="str">
        <f t="shared" si="18"/>
        <v/>
      </c>
      <c r="AH14" s="1" t="str">
        <f t="shared" si="19"/>
        <v>L4</v>
      </c>
      <c r="AI14" s="1" t="str">
        <f t="shared" si="20"/>
        <v/>
      </c>
      <c r="AJ14" s="1" t="str">
        <f t="shared" si="21"/>
        <v>F3</v>
      </c>
      <c r="AK14" s="1">
        <f t="shared" si="42"/>
        <v>2</v>
      </c>
      <c r="AL14" s="1">
        <f t="shared" si="42"/>
        <v>7</v>
      </c>
      <c r="AM14" s="1">
        <f t="shared" si="5"/>
        <v>3</v>
      </c>
      <c r="AN14" s="1">
        <f t="shared" si="22"/>
        <v>-1</v>
      </c>
      <c r="AO14" s="1" t="str">
        <f t="shared" si="55"/>
        <v>C</v>
      </c>
      <c r="AP14" s="1" t="str">
        <f t="shared" si="23"/>
        <v>Y</v>
      </c>
      <c r="AQ14" s="1" t="str">
        <f t="shared" si="24"/>
        <v>Y</v>
      </c>
      <c r="AR14" s="1" t="str">
        <f t="shared" si="25"/>
        <v>N</v>
      </c>
      <c r="AS14" s="1">
        <f t="shared" si="26"/>
        <v>5</v>
      </c>
      <c r="AT14" s="15" t="str">
        <f t="shared" si="43"/>
        <v>Y</v>
      </c>
      <c r="AU14" s="1" t="str">
        <f t="shared" si="27"/>
        <v>N</v>
      </c>
      <c r="AV14" s="1" t="str">
        <f t="shared" si="28"/>
        <v>N</v>
      </c>
      <c r="AW14" s="1" t="str">
        <f t="shared" si="29"/>
        <v>N</v>
      </c>
      <c r="AX14" s="1" t="str">
        <f t="shared" si="30"/>
        <v/>
      </c>
      <c r="AY14" s="1" t="str">
        <f t="shared" si="31"/>
        <v>F3</v>
      </c>
      <c r="AZ14" s="1">
        <f>IF('Hedging Dashboard'!AH14="P",IF(AZ13="",1,AZ13+1),"")</f>
        <v>2</v>
      </c>
      <c r="BA14" s="1" t="str">
        <f>IF('Hedging Dashboard'!AH14="B",IF(BA13="",1,BA13+1),"")</f>
        <v/>
      </c>
      <c r="BB14" s="1" t="str">
        <f t="shared" si="32"/>
        <v>00101</v>
      </c>
      <c r="BC14" s="1" t="str">
        <f t="shared" si="32"/>
        <v>23010</v>
      </c>
      <c r="BD14" s="1" t="str">
        <f t="shared" si="44"/>
        <v>000101</v>
      </c>
      <c r="BE14" s="1" t="str">
        <f t="shared" si="44"/>
        <v>123010</v>
      </c>
      <c r="BF14" s="1" t="str">
        <f t="shared" si="45"/>
        <v>B</v>
      </c>
      <c r="BG14" s="1" t="str">
        <f t="shared" si="33"/>
        <v>BL</v>
      </c>
      <c r="BH14" s="1" t="str">
        <f t="shared" si="46"/>
        <v>F2</v>
      </c>
      <c r="BI14" s="1" t="str">
        <f t="shared" si="34"/>
        <v>BW</v>
      </c>
      <c r="BJ14" s="1" t="str">
        <f t="shared" si="47"/>
        <v>L4</v>
      </c>
      <c r="BK14" s="1" t="str">
        <f t="shared" si="35"/>
        <v>XF2W</v>
      </c>
      <c r="BL14" s="1" t="str">
        <f t="shared" si="48"/>
        <v>F3</v>
      </c>
      <c r="BM14" s="1" t="str">
        <f t="shared" si="49"/>
        <v>2</v>
      </c>
      <c r="BN14" s="1" t="str">
        <f t="shared" si="50"/>
        <v>4</v>
      </c>
      <c r="BO14" s="1" t="str">
        <f t="shared" si="51"/>
        <v>3</v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</row>
    <row r="15" spans="1:76" ht="15.75" thickBot="1">
      <c r="A15" s="1">
        <v>6</v>
      </c>
      <c r="B15" s="12" t="str">
        <f t="shared" si="11"/>
        <v>P5</v>
      </c>
      <c r="C15" s="92" t="str">
        <f t="shared" si="1"/>
        <v/>
      </c>
      <c r="D15" s="13" t="str">
        <f t="shared" si="36"/>
        <v>B</v>
      </c>
      <c r="E15" s="45" t="str">
        <f t="shared" si="36"/>
        <v/>
      </c>
      <c r="F15" s="14" t="str">
        <f t="shared" si="12"/>
        <v>L</v>
      </c>
      <c r="H15" s="95" t="str">
        <f t="shared" si="2"/>
        <v>D</v>
      </c>
      <c r="I15" s="13" t="str">
        <f t="shared" si="37"/>
        <v>F2</v>
      </c>
      <c r="J15" s="45" t="str">
        <f t="shared" si="37"/>
        <v/>
      </c>
      <c r="K15" s="14" t="str">
        <f t="shared" si="38"/>
        <v>L</v>
      </c>
      <c r="L15" s="54"/>
      <c r="M15" s="16" t="str">
        <f>IF('Hedging Dashboard'!AH15="","",'Hedging Dashboard'!AH15)</f>
        <v>B</v>
      </c>
      <c r="O15" s="12" t="str">
        <f t="shared" si="3"/>
        <v>B</v>
      </c>
      <c r="P15" s="13" t="str">
        <f t="shared" si="39"/>
        <v>XF2</v>
      </c>
      <c r="Q15" s="45" t="str">
        <f t="shared" si="39"/>
        <v/>
      </c>
      <c r="R15" s="87" t="str">
        <f t="shared" si="40"/>
        <v>L</v>
      </c>
      <c r="S15" s="87">
        <f t="shared" si="13"/>
        <v>-16</v>
      </c>
      <c r="T15" s="98" t="str">
        <f t="shared" si="41"/>
        <v/>
      </c>
      <c r="U15" s="87">
        <f>IF(M15="","",IF(B15="NB",U14,IF(T15="",SUM($T$5:$T15)+S15,SUM($T$5:$T15))))</f>
        <v>-16</v>
      </c>
      <c r="V15" s="99" t="str">
        <f t="shared" si="0"/>
        <v/>
      </c>
      <c r="W15" s="74">
        <f t="shared" si="14"/>
        <v>-5</v>
      </c>
      <c r="X15" s="76" t="str">
        <f t="shared" si="15"/>
        <v>L</v>
      </c>
      <c r="Y15" s="9" t="str">
        <f t="shared" si="6"/>
        <v>B</v>
      </c>
      <c r="Z15" s="4" t="str">
        <f t="shared" si="7"/>
        <v>D</v>
      </c>
      <c r="AA15" s="4" t="str">
        <f t="shared" si="8"/>
        <v>B</v>
      </c>
      <c r="AB15" s="4" t="str">
        <f t="shared" si="52"/>
        <v>W</v>
      </c>
      <c r="AC15" s="4" t="str">
        <f t="shared" si="53"/>
        <v>L</v>
      </c>
      <c r="AD15" s="4" t="str">
        <f t="shared" si="54"/>
        <v>L</v>
      </c>
      <c r="AE15" s="1" t="str">
        <f t="shared" si="16"/>
        <v>B</v>
      </c>
      <c r="AF15" s="1" t="str">
        <f t="shared" si="17"/>
        <v/>
      </c>
      <c r="AG15" s="1" t="str">
        <f t="shared" si="18"/>
        <v>F2</v>
      </c>
      <c r="AH15" s="1" t="str">
        <f t="shared" si="19"/>
        <v/>
      </c>
      <c r="AI15" s="1" t="str">
        <f t="shared" si="20"/>
        <v>XF2</v>
      </c>
      <c r="AJ15" s="1" t="str">
        <f t="shared" si="21"/>
        <v/>
      </c>
      <c r="AK15" s="1">
        <f t="shared" si="42"/>
        <v>5</v>
      </c>
      <c r="AL15" s="1">
        <f t="shared" si="42"/>
        <v>0</v>
      </c>
      <c r="AM15" s="1">
        <f t="shared" si="5"/>
        <v>0</v>
      </c>
      <c r="AN15" s="1">
        <f t="shared" si="22"/>
        <v>-3</v>
      </c>
      <c r="AO15" s="1" t="str">
        <f t="shared" si="55"/>
        <v>C</v>
      </c>
      <c r="AP15" s="1" t="str">
        <f t="shared" si="23"/>
        <v>N</v>
      </c>
      <c r="AQ15" s="1" t="str">
        <f t="shared" si="24"/>
        <v>Y</v>
      </c>
      <c r="AR15" s="1" t="str">
        <f t="shared" si="25"/>
        <v>N</v>
      </c>
      <c r="AS15" s="1">
        <f t="shared" si="26"/>
        <v>6</v>
      </c>
      <c r="AT15" s="15" t="str">
        <f t="shared" si="43"/>
        <v>N</v>
      </c>
      <c r="AU15" s="1" t="str">
        <f t="shared" si="27"/>
        <v>N</v>
      </c>
      <c r="AV15" s="1" t="str">
        <f t="shared" si="28"/>
        <v>N</v>
      </c>
      <c r="AW15" s="1" t="str">
        <f t="shared" si="29"/>
        <v>N</v>
      </c>
      <c r="AX15" s="1" t="str">
        <f t="shared" si="30"/>
        <v>XF2</v>
      </c>
      <c r="AY15" s="1" t="str">
        <f t="shared" si="31"/>
        <v/>
      </c>
      <c r="AZ15" s="1" t="str">
        <f>IF('Hedging Dashboard'!AH15="P",IF(AZ14="",1,AZ14+1),"")</f>
        <v/>
      </c>
      <c r="BA15" s="1">
        <f>IF('Hedging Dashboard'!AH15="B",IF(BA14="",1,BA14+1),"")</f>
        <v>1</v>
      </c>
      <c r="BB15" s="1" t="str">
        <f t="shared" si="32"/>
        <v>01012</v>
      </c>
      <c r="BC15" s="1" t="str">
        <f t="shared" si="32"/>
        <v>30100</v>
      </c>
      <c r="BD15" s="1" t="str">
        <f t="shared" si="44"/>
        <v>001012</v>
      </c>
      <c r="BE15" s="1" t="str">
        <f t="shared" si="44"/>
        <v>230100</v>
      </c>
      <c r="BF15" s="1" t="str">
        <f t="shared" si="45"/>
        <v>P</v>
      </c>
      <c r="BG15" s="1" t="str">
        <f t="shared" si="33"/>
        <v>F2W</v>
      </c>
      <c r="BH15" s="1" t="str">
        <f t="shared" si="46"/>
        <v>B</v>
      </c>
      <c r="BI15" s="1" t="str">
        <f t="shared" si="34"/>
        <v>L4L</v>
      </c>
      <c r="BJ15" s="1" t="str">
        <f t="shared" si="47"/>
        <v>F2</v>
      </c>
      <c r="BK15" s="1" t="str">
        <f t="shared" si="35"/>
        <v>F3L</v>
      </c>
      <c r="BL15" s="1" t="str">
        <f t="shared" si="48"/>
        <v>XF2</v>
      </c>
      <c r="BM15" s="1">
        <f t="shared" si="49"/>
        <v>1</v>
      </c>
      <c r="BN15" s="1" t="str">
        <f t="shared" si="50"/>
        <v>2</v>
      </c>
      <c r="BO15" s="1" t="str">
        <f t="shared" si="51"/>
        <v>2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</row>
    <row r="16" spans="1:76" ht="15" customHeight="1" thickBot="1">
      <c r="A16" s="1">
        <v>7</v>
      </c>
      <c r="B16" s="9" t="str">
        <f t="shared" si="11"/>
        <v>P4</v>
      </c>
      <c r="C16" s="93" t="str">
        <f t="shared" si="1"/>
        <v>D</v>
      </c>
      <c r="D16" s="88" t="str">
        <f t="shared" si="36"/>
        <v>F2</v>
      </c>
      <c r="E16" s="89" t="str">
        <f t="shared" si="36"/>
        <v/>
      </c>
      <c r="F16" s="8" t="str">
        <f t="shared" si="12"/>
        <v>W</v>
      </c>
      <c r="H16" s="96" t="str">
        <f t="shared" si="2"/>
        <v/>
      </c>
      <c r="I16" s="88" t="str">
        <f t="shared" si="37"/>
        <v>F3</v>
      </c>
      <c r="J16" s="89" t="str">
        <f t="shared" si="37"/>
        <v/>
      </c>
      <c r="K16" s="8" t="str">
        <f t="shared" si="38"/>
        <v>W</v>
      </c>
      <c r="L16" s="54"/>
      <c r="M16" s="17" t="str">
        <f>IF('Hedging Dashboard'!AH16="","",'Hedging Dashboard'!AH16)</f>
        <v>P</v>
      </c>
      <c r="O16" s="9" t="str">
        <f t="shared" si="3"/>
        <v/>
      </c>
      <c r="P16" s="88" t="str">
        <f t="shared" si="39"/>
        <v/>
      </c>
      <c r="Q16" s="89" t="str">
        <f t="shared" si="39"/>
        <v>XB</v>
      </c>
      <c r="R16" s="4" t="str">
        <f t="shared" si="40"/>
        <v>L</v>
      </c>
      <c r="S16" s="4">
        <f t="shared" si="13"/>
        <v>-12</v>
      </c>
      <c r="T16" s="112" t="str">
        <f t="shared" si="41"/>
        <v/>
      </c>
      <c r="U16" s="4">
        <f>IF(M16="","",IF(B16="NB",U15,IF(T16="",SUM($T$5:$T16)+S16,SUM($T$5:$T16))))</f>
        <v>-12</v>
      </c>
      <c r="V16" s="100" t="str">
        <f t="shared" si="0"/>
        <v/>
      </c>
      <c r="W16" s="74">
        <f t="shared" si="14"/>
        <v>4</v>
      </c>
      <c r="X16" s="76" t="str">
        <f t="shared" si="15"/>
        <v>W</v>
      </c>
      <c r="Y16" s="9" t="str">
        <f t="shared" si="6"/>
        <v>D</v>
      </c>
      <c r="Z16" s="4" t="str">
        <f t="shared" si="7"/>
        <v>D</v>
      </c>
      <c r="AA16" s="4" t="str">
        <f t="shared" si="8"/>
        <v>B</v>
      </c>
      <c r="AB16" s="4" t="str">
        <f t="shared" si="52"/>
        <v>L</v>
      </c>
      <c r="AC16" s="4" t="str">
        <f t="shared" si="53"/>
        <v>L</v>
      </c>
      <c r="AD16" s="4" t="str">
        <f t="shared" si="54"/>
        <v>L</v>
      </c>
      <c r="AE16" s="1" t="str">
        <f t="shared" si="16"/>
        <v>F2</v>
      </c>
      <c r="AF16" s="1" t="str">
        <f t="shared" si="17"/>
        <v/>
      </c>
      <c r="AG16" s="1" t="str">
        <f t="shared" si="18"/>
        <v>F3</v>
      </c>
      <c r="AH16" s="1" t="str">
        <f t="shared" si="19"/>
        <v/>
      </c>
      <c r="AI16" s="1" t="str">
        <f t="shared" si="20"/>
        <v/>
      </c>
      <c r="AJ16" s="1" t="str">
        <f t="shared" si="21"/>
        <v>XB</v>
      </c>
      <c r="AK16" s="1">
        <f t="shared" si="42"/>
        <v>5</v>
      </c>
      <c r="AL16" s="1">
        <f t="shared" si="42"/>
        <v>1</v>
      </c>
      <c r="AM16" s="1">
        <f t="shared" si="5"/>
        <v>1</v>
      </c>
      <c r="AN16" s="1">
        <f t="shared" si="22"/>
        <v>1</v>
      </c>
      <c r="AO16" s="1" t="str">
        <f t="shared" si="55"/>
        <v>C</v>
      </c>
      <c r="AP16" s="1" t="str">
        <f t="shared" si="23"/>
        <v>Y</v>
      </c>
      <c r="AQ16" s="1" t="str">
        <f t="shared" si="24"/>
        <v>N</v>
      </c>
      <c r="AR16" s="1" t="str">
        <f t="shared" si="25"/>
        <v>N</v>
      </c>
      <c r="AS16" s="1">
        <f t="shared" si="26"/>
        <v>7</v>
      </c>
      <c r="AT16" s="15" t="str">
        <f t="shared" si="43"/>
        <v>Y</v>
      </c>
      <c r="AU16" s="1" t="str">
        <f t="shared" si="27"/>
        <v>N</v>
      </c>
      <c r="AV16" s="1" t="str">
        <f t="shared" si="28"/>
        <v>N</v>
      </c>
      <c r="AW16" s="1" t="str">
        <f t="shared" si="29"/>
        <v>N</v>
      </c>
      <c r="AX16" s="1" t="str">
        <f t="shared" si="30"/>
        <v/>
      </c>
      <c r="AY16" s="1" t="str">
        <f t="shared" si="31"/>
        <v>XB</v>
      </c>
      <c r="AZ16" s="1">
        <f>IF('Hedging Dashboard'!AH16="P",IF(AZ15="",1,AZ15+1),"")</f>
        <v>1</v>
      </c>
      <c r="BA16" s="1" t="str">
        <f>IF('Hedging Dashboard'!AH16="B",IF(BA15="",1,BA15+1),"")</f>
        <v/>
      </c>
      <c r="BB16" s="1" t="str">
        <f t="shared" si="32"/>
        <v>10120</v>
      </c>
      <c r="BC16" s="1" t="str">
        <f t="shared" si="32"/>
        <v>01001</v>
      </c>
      <c r="BD16" s="1" t="str">
        <f t="shared" si="44"/>
        <v>010120</v>
      </c>
      <c r="BE16" s="1" t="str">
        <f t="shared" si="44"/>
        <v>301001</v>
      </c>
      <c r="BF16" s="1" t="str">
        <f t="shared" si="45"/>
        <v>P</v>
      </c>
      <c r="BG16" s="1" t="str">
        <f t="shared" si="33"/>
        <v>BL</v>
      </c>
      <c r="BH16" s="1" t="str">
        <f t="shared" si="46"/>
        <v>F2</v>
      </c>
      <c r="BI16" s="1" t="str">
        <f t="shared" si="34"/>
        <v>F2L</v>
      </c>
      <c r="BJ16" s="1" t="str">
        <f t="shared" si="47"/>
        <v>F3</v>
      </c>
      <c r="BK16" s="1" t="str">
        <f t="shared" si="35"/>
        <v>XF2L</v>
      </c>
      <c r="BL16" s="1" t="str">
        <f t="shared" si="48"/>
        <v>XB</v>
      </c>
      <c r="BM16" s="1" t="str">
        <f t="shared" si="49"/>
        <v>2</v>
      </c>
      <c r="BN16" s="1" t="str">
        <f t="shared" si="50"/>
        <v>3</v>
      </c>
      <c r="BO16" s="1">
        <f t="shared" si="51"/>
        <v>1</v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6</v>
      </c>
    </row>
    <row r="17" spans="1:76" ht="15.75" thickBot="1">
      <c r="A17" s="1">
        <v>8</v>
      </c>
      <c r="B17" s="9" t="str">
        <f t="shared" si="11"/>
        <v>P2</v>
      </c>
      <c r="C17" s="93" t="str">
        <f t="shared" si="1"/>
        <v/>
      </c>
      <c r="D17" s="88" t="str">
        <f t="shared" si="36"/>
        <v>B</v>
      </c>
      <c r="E17" s="89" t="str">
        <f t="shared" si="36"/>
        <v/>
      </c>
      <c r="F17" s="8" t="str">
        <f t="shared" si="12"/>
        <v>W</v>
      </c>
      <c r="H17" s="96" t="str">
        <f t="shared" si="2"/>
        <v/>
      </c>
      <c r="I17" s="88" t="str">
        <f t="shared" si="37"/>
        <v>F2</v>
      </c>
      <c r="J17" s="89" t="str">
        <f t="shared" si="37"/>
        <v/>
      </c>
      <c r="K17" s="8" t="str">
        <f t="shared" si="38"/>
        <v>W</v>
      </c>
      <c r="L17" s="54"/>
      <c r="M17" s="17" t="str">
        <f>IF('Hedging Dashboard'!AH17="","",'Hedging Dashboard'!AH17)</f>
        <v>P</v>
      </c>
      <c r="O17" s="9" t="str">
        <f t="shared" si="3"/>
        <v>C</v>
      </c>
      <c r="P17" s="88" t="str">
        <f t="shared" si="39"/>
        <v/>
      </c>
      <c r="Q17" s="89" t="str">
        <f t="shared" si="39"/>
        <v>B</v>
      </c>
      <c r="R17" s="4" t="str">
        <f t="shared" si="40"/>
        <v>L</v>
      </c>
      <c r="S17" s="4">
        <f t="shared" si="13"/>
        <v>-10</v>
      </c>
      <c r="T17" s="112" t="str">
        <f t="shared" si="41"/>
        <v/>
      </c>
      <c r="U17" s="4">
        <f>IF(M17="","",IF(B17="NB",U16,IF(T17="",SUM($T$5:$T17)+S17,SUM($T$5:$T17))))</f>
        <v>-10</v>
      </c>
      <c r="V17" s="100" t="str">
        <f t="shared" si="0"/>
        <v/>
      </c>
      <c r="W17" s="74">
        <f t="shared" si="14"/>
        <v>2</v>
      </c>
      <c r="X17" s="76" t="str">
        <f t="shared" si="15"/>
        <v>W</v>
      </c>
      <c r="Y17" s="9" t="str">
        <f t="shared" si="6"/>
        <v>D</v>
      </c>
      <c r="Z17" s="4" t="str">
        <f t="shared" si="7"/>
        <v>D</v>
      </c>
      <c r="AA17" s="4" t="str">
        <f t="shared" si="8"/>
        <v>C</v>
      </c>
      <c r="AB17" s="4" t="str">
        <f t="shared" si="52"/>
        <v>W</v>
      </c>
      <c r="AC17" s="4" t="str">
        <f t="shared" si="53"/>
        <v>W</v>
      </c>
      <c r="AD17" s="4" t="str">
        <f t="shared" si="54"/>
        <v>L</v>
      </c>
      <c r="AE17" s="1" t="str">
        <f t="shared" si="16"/>
        <v>B</v>
      </c>
      <c r="AF17" s="1" t="str">
        <f t="shared" si="17"/>
        <v/>
      </c>
      <c r="AG17" s="1" t="str">
        <f t="shared" si="18"/>
        <v>F2</v>
      </c>
      <c r="AH17" s="1" t="str">
        <f t="shared" si="19"/>
        <v/>
      </c>
      <c r="AI17" s="1" t="str">
        <f t="shared" si="20"/>
        <v/>
      </c>
      <c r="AJ17" s="1" t="str">
        <f t="shared" si="21"/>
        <v>B</v>
      </c>
      <c r="AK17" s="1">
        <f t="shared" si="42"/>
        <v>3</v>
      </c>
      <c r="AL17" s="1">
        <f t="shared" si="42"/>
        <v>1</v>
      </c>
      <c r="AM17" s="1">
        <f t="shared" si="5"/>
        <v>4</v>
      </c>
      <c r="AN17" s="1">
        <f t="shared" si="22"/>
        <v>3</v>
      </c>
      <c r="AO17" s="1" t="str">
        <f t="shared" si="55"/>
        <v>C</v>
      </c>
      <c r="AP17" s="1" t="str">
        <f t="shared" si="23"/>
        <v>N</v>
      </c>
      <c r="AQ17" s="1" t="str">
        <f t="shared" si="24"/>
        <v>N</v>
      </c>
      <c r="AR17" s="1" t="str">
        <f t="shared" si="25"/>
        <v>N</v>
      </c>
      <c r="AS17" s="1">
        <f t="shared" si="26"/>
        <v>8</v>
      </c>
      <c r="AT17" s="15" t="str">
        <f t="shared" si="43"/>
        <v>N</v>
      </c>
      <c r="AU17" s="1" t="str">
        <f t="shared" si="27"/>
        <v>Y</v>
      </c>
      <c r="AV17" s="1" t="str">
        <f t="shared" si="28"/>
        <v>N</v>
      </c>
      <c r="AW17" s="1" t="str">
        <f t="shared" si="29"/>
        <v>N</v>
      </c>
      <c r="AX17" s="1" t="str">
        <f t="shared" si="30"/>
        <v/>
      </c>
      <c r="AY17" s="1" t="str">
        <f t="shared" si="31"/>
        <v>B</v>
      </c>
      <c r="AZ17" s="1">
        <f>IF('Hedging Dashboard'!AH17="P",IF(AZ16="",1,AZ16+1),"")</f>
        <v>2</v>
      </c>
      <c r="BA17" s="1" t="str">
        <f>IF('Hedging Dashboard'!AH17="B",IF(BA16="",1,BA16+1),"")</f>
        <v/>
      </c>
      <c r="BB17" s="1" t="str">
        <f t="shared" si="32"/>
        <v>01201</v>
      </c>
      <c r="BC17" s="1" t="str">
        <f t="shared" si="32"/>
        <v>10010</v>
      </c>
      <c r="BD17" s="1" t="str">
        <f t="shared" si="44"/>
        <v>101201</v>
      </c>
      <c r="BE17" s="1" t="str">
        <f t="shared" si="44"/>
        <v>010010</v>
      </c>
      <c r="BF17" s="1" t="str">
        <f t="shared" si="45"/>
        <v>P</v>
      </c>
      <c r="BG17" s="1" t="str">
        <f t="shared" si="33"/>
        <v>F2W</v>
      </c>
      <c r="BH17" s="1" t="str">
        <f t="shared" si="46"/>
        <v>B</v>
      </c>
      <c r="BI17" s="1" t="str">
        <f t="shared" si="34"/>
        <v>F3W</v>
      </c>
      <c r="BJ17" s="1" t="str">
        <f t="shared" si="47"/>
        <v>F2</v>
      </c>
      <c r="BK17" s="1" t="str">
        <f t="shared" si="35"/>
        <v>XBL</v>
      </c>
      <c r="BL17" s="1" t="str">
        <f t="shared" si="48"/>
        <v>B</v>
      </c>
      <c r="BM17" s="1">
        <f t="shared" si="49"/>
        <v>1</v>
      </c>
      <c r="BN17" s="1" t="str">
        <f t="shared" si="50"/>
        <v>2</v>
      </c>
      <c r="BO17" s="1">
        <f t="shared" si="51"/>
        <v>1</v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-6</v>
      </c>
    </row>
    <row r="18" spans="1:76" ht="15.75" thickBot="1">
      <c r="A18" s="1">
        <v>9</v>
      </c>
      <c r="B18" s="9" t="str">
        <f t="shared" si="11"/>
        <v>P3</v>
      </c>
      <c r="C18" s="93" t="str">
        <f t="shared" si="1"/>
        <v/>
      </c>
      <c r="D18" s="88" t="str">
        <f t="shared" si="36"/>
        <v>L4</v>
      </c>
      <c r="E18" s="89" t="str">
        <f t="shared" si="36"/>
        <v/>
      </c>
      <c r="F18" s="8" t="str">
        <f t="shared" si="12"/>
        <v>W</v>
      </c>
      <c r="H18" s="96" t="str">
        <f t="shared" si="2"/>
        <v/>
      </c>
      <c r="I18" s="88" t="str">
        <f t="shared" si="37"/>
        <v>B</v>
      </c>
      <c r="J18" s="89" t="str">
        <f t="shared" si="37"/>
        <v/>
      </c>
      <c r="K18" s="8" t="str">
        <f t="shared" si="38"/>
        <v>W</v>
      </c>
      <c r="L18" s="54"/>
      <c r="M18" s="17" t="str">
        <f>IF('Hedging Dashboard'!AH18="","",'Hedging Dashboard'!AH18)</f>
        <v>P</v>
      </c>
      <c r="O18" s="9" t="str">
        <f t="shared" si="3"/>
        <v/>
      </c>
      <c r="P18" s="88" t="str">
        <f t="shared" si="39"/>
        <v/>
      </c>
      <c r="Q18" s="89" t="str">
        <f t="shared" si="39"/>
        <v>F2</v>
      </c>
      <c r="R18" s="4" t="str">
        <f t="shared" si="40"/>
        <v>L</v>
      </c>
      <c r="S18" s="4">
        <f t="shared" si="13"/>
        <v>-7</v>
      </c>
      <c r="T18" s="112">
        <f t="shared" si="41"/>
        <v>-7</v>
      </c>
      <c r="U18" s="4">
        <f>IF(M18="","",IF(B18="NB",U17,IF(T18="",SUM($T$5:$T18)+S18,SUM($T$5:$T18))))</f>
        <v>-7</v>
      </c>
      <c r="V18" s="100" t="str">
        <f t="shared" si="0"/>
        <v>Rabbit</v>
      </c>
      <c r="W18" s="74">
        <f t="shared" si="14"/>
        <v>3</v>
      </c>
      <c r="X18" s="76" t="str">
        <f t="shared" si="15"/>
        <v>W</v>
      </c>
      <c r="Y18" s="9" t="str">
        <f t="shared" si="6"/>
        <v>D</v>
      </c>
      <c r="Z18" s="4" t="str">
        <f t="shared" si="7"/>
        <v>D</v>
      </c>
      <c r="AA18" s="4" t="str">
        <f t="shared" si="8"/>
        <v>C</v>
      </c>
      <c r="AB18" s="4" t="str">
        <f t="shared" si="52"/>
        <v>W</v>
      </c>
      <c r="AC18" s="4" t="str">
        <f t="shared" si="53"/>
        <v>W</v>
      </c>
      <c r="AD18" s="4" t="str">
        <f t="shared" si="54"/>
        <v>L</v>
      </c>
      <c r="AE18" s="1" t="str">
        <f t="shared" si="16"/>
        <v>L4</v>
      </c>
      <c r="AF18" s="1" t="str">
        <f t="shared" si="17"/>
        <v/>
      </c>
      <c r="AG18" s="1" t="str">
        <f t="shared" si="18"/>
        <v>B</v>
      </c>
      <c r="AH18" s="1" t="str">
        <f t="shared" si="19"/>
        <v/>
      </c>
      <c r="AI18" s="1" t="str">
        <f t="shared" si="20"/>
        <v/>
      </c>
      <c r="AJ18" s="1" t="str">
        <f t="shared" si="21"/>
        <v>F2</v>
      </c>
      <c r="AK18" s="1">
        <f t="shared" si="42"/>
        <v>5</v>
      </c>
      <c r="AL18" s="1">
        <f t="shared" si="42"/>
        <v>2</v>
      </c>
      <c r="AM18" s="1">
        <f t="shared" si="5"/>
        <v>10</v>
      </c>
      <c r="AN18" s="1">
        <f t="shared" si="22"/>
        <v>6</v>
      </c>
      <c r="AO18" s="1" t="str">
        <f t="shared" si="55"/>
        <v>C</v>
      </c>
      <c r="AP18" s="1" t="str">
        <f t="shared" si="23"/>
        <v>Y</v>
      </c>
      <c r="AQ18" s="1" t="str">
        <f t="shared" si="24"/>
        <v>N</v>
      </c>
      <c r="AR18" s="1" t="str">
        <f t="shared" si="25"/>
        <v>N</v>
      </c>
      <c r="AS18" s="1">
        <f t="shared" si="26"/>
        <v>9</v>
      </c>
      <c r="AT18" s="15" t="str">
        <f t="shared" si="43"/>
        <v>Y</v>
      </c>
      <c r="AU18" s="1" t="str">
        <f t="shared" si="27"/>
        <v>N</v>
      </c>
      <c r="AV18" s="1" t="str">
        <f t="shared" si="28"/>
        <v>N</v>
      </c>
      <c r="AW18" s="1" t="str">
        <f t="shared" si="29"/>
        <v>R</v>
      </c>
      <c r="AX18" s="1" t="str">
        <f t="shared" si="30"/>
        <v/>
      </c>
      <c r="AY18" s="1" t="str">
        <f t="shared" si="31"/>
        <v>F2</v>
      </c>
      <c r="AZ18" s="1">
        <f>IF('Hedging Dashboard'!AH18="P",IF(AZ17="",1,AZ17+1),"")</f>
        <v>3</v>
      </c>
      <c r="BA18" s="1" t="str">
        <f>IF('Hedging Dashboard'!AH18="B",IF(BA17="",1,BA17+1),"")</f>
        <v/>
      </c>
      <c r="BB18" s="1" t="str">
        <f t="shared" si="32"/>
        <v>12012</v>
      </c>
      <c r="BC18" s="1" t="str">
        <f t="shared" si="32"/>
        <v>00100</v>
      </c>
      <c r="BD18" s="1" t="str">
        <f t="shared" si="44"/>
        <v>012012</v>
      </c>
      <c r="BE18" s="1" t="str">
        <f t="shared" si="44"/>
        <v>100100</v>
      </c>
      <c r="BF18" s="1" t="str">
        <f t="shared" si="45"/>
        <v>P</v>
      </c>
      <c r="BG18" s="1" t="str">
        <f t="shared" si="33"/>
        <v>BW</v>
      </c>
      <c r="BH18" s="1" t="str">
        <f t="shared" si="46"/>
        <v>L4</v>
      </c>
      <c r="BI18" s="1" t="str">
        <f t="shared" si="34"/>
        <v>F2W</v>
      </c>
      <c r="BJ18" s="1" t="str">
        <f t="shared" si="47"/>
        <v>B</v>
      </c>
      <c r="BK18" s="1" t="str">
        <f t="shared" si="35"/>
        <v>BL</v>
      </c>
      <c r="BL18" s="1" t="str">
        <f t="shared" si="48"/>
        <v>F2</v>
      </c>
      <c r="BM18" s="1" t="str">
        <f t="shared" si="49"/>
        <v>4</v>
      </c>
      <c r="BN18" s="1">
        <f t="shared" si="50"/>
        <v>1</v>
      </c>
      <c r="BO18" s="1" t="str">
        <f t="shared" si="51"/>
        <v>2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</row>
    <row r="19" spans="1:76" ht="15.75" thickBot="1">
      <c r="A19" s="1">
        <v>10</v>
      </c>
      <c r="B19" s="77" t="str">
        <f t="shared" si="11"/>
        <v>P3</v>
      </c>
      <c r="C19" s="94" t="str">
        <f t="shared" si="1"/>
        <v/>
      </c>
      <c r="D19" s="90" t="str">
        <f t="shared" si="36"/>
        <v>B</v>
      </c>
      <c r="E19" s="91" t="str">
        <f t="shared" si="36"/>
        <v/>
      </c>
      <c r="F19" s="10" t="str">
        <f t="shared" si="12"/>
        <v>L</v>
      </c>
      <c r="H19" s="97" t="str">
        <f t="shared" si="2"/>
        <v/>
      </c>
      <c r="I19" s="90" t="str">
        <f t="shared" si="37"/>
        <v>B</v>
      </c>
      <c r="J19" s="91" t="str">
        <f t="shared" si="37"/>
        <v/>
      </c>
      <c r="K19" s="10" t="str">
        <f t="shared" si="38"/>
        <v>L</v>
      </c>
      <c r="L19" s="54"/>
      <c r="M19" s="18" t="str">
        <f>IF('Hedging Dashboard'!AH19="","",'Hedging Dashboard'!AH19)</f>
        <v>B</v>
      </c>
      <c r="O19" s="77" t="str">
        <f t="shared" si="3"/>
        <v>B</v>
      </c>
      <c r="P19" s="90" t="str">
        <f t="shared" si="39"/>
        <v>B</v>
      </c>
      <c r="Q19" s="91" t="str">
        <f t="shared" si="39"/>
        <v/>
      </c>
      <c r="R19" s="5" t="str">
        <f t="shared" si="40"/>
        <v>L</v>
      </c>
      <c r="S19" s="5">
        <f t="shared" si="13"/>
        <v>-3</v>
      </c>
      <c r="T19" s="113" t="str">
        <f t="shared" si="41"/>
        <v/>
      </c>
      <c r="U19" s="5">
        <f>IF(M19="","",IF(B19="NB",U18,IF(T19="",SUM($T$5:$T19)+S19,SUM($T$5:$T19))))</f>
        <v>-10</v>
      </c>
      <c r="V19" s="101" t="str">
        <f t="shared" si="0"/>
        <v/>
      </c>
      <c r="W19" s="74">
        <f t="shared" si="14"/>
        <v>-3</v>
      </c>
      <c r="X19" s="76" t="str">
        <f t="shared" si="15"/>
        <v>L</v>
      </c>
      <c r="Y19" s="9" t="str">
        <f t="shared" si="6"/>
        <v>D</v>
      </c>
      <c r="Z19" s="4" t="str">
        <f t="shared" si="7"/>
        <v>D</v>
      </c>
      <c r="AA19" s="4" t="str">
        <f t="shared" si="8"/>
        <v>B</v>
      </c>
      <c r="AB19" s="4" t="str">
        <f t="shared" si="52"/>
        <v>W</v>
      </c>
      <c r="AC19" s="4" t="str">
        <f t="shared" si="53"/>
        <v>W</v>
      </c>
      <c r="AD19" s="4" t="str">
        <f t="shared" si="54"/>
        <v>L</v>
      </c>
      <c r="AE19" s="1" t="str">
        <f t="shared" si="16"/>
        <v>B</v>
      </c>
      <c r="AF19" s="1" t="str">
        <f t="shared" si="17"/>
        <v/>
      </c>
      <c r="AG19" s="1" t="str">
        <f t="shared" si="18"/>
        <v>B</v>
      </c>
      <c r="AH19" s="1" t="str">
        <f t="shared" si="19"/>
        <v/>
      </c>
      <c r="AI19" s="1" t="str">
        <f t="shared" si="20"/>
        <v>B</v>
      </c>
      <c r="AJ19" s="1" t="str">
        <f t="shared" si="21"/>
        <v/>
      </c>
      <c r="AK19" s="1">
        <f t="shared" si="42"/>
        <v>3</v>
      </c>
      <c r="AL19" s="1">
        <f t="shared" si="42"/>
        <v>0</v>
      </c>
      <c r="AM19" s="1">
        <f t="shared" si="5"/>
        <v>9</v>
      </c>
      <c r="AN19" s="1">
        <f t="shared" si="22"/>
        <v>-1</v>
      </c>
      <c r="AO19" s="1" t="str">
        <f t="shared" si="55"/>
        <v>S</v>
      </c>
      <c r="AP19" s="1" t="str">
        <f t="shared" si="23"/>
        <v>Y</v>
      </c>
      <c r="AQ19" s="1" t="str">
        <f t="shared" si="24"/>
        <v>Y</v>
      </c>
      <c r="AR19" s="1" t="str">
        <f t="shared" si="25"/>
        <v>N</v>
      </c>
      <c r="AS19" s="1">
        <f t="shared" si="26"/>
        <v>1</v>
      </c>
      <c r="AT19" s="15" t="str">
        <f t="shared" si="43"/>
        <v>N</v>
      </c>
      <c r="AU19" s="1" t="str">
        <f t="shared" si="27"/>
        <v>N</v>
      </c>
      <c r="AV19" s="1" t="str">
        <f t="shared" si="28"/>
        <v>N</v>
      </c>
      <c r="AW19" s="1" t="str">
        <f t="shared" si="29"/>
        <v>N</v>
      </c>
      <c r="AX19" s="1" t="str">
        <f t="shared" si="30"/>
        <v>B</v>
      </c>
      <c r="AY19" s="1" t="str">
        <f t="shared" si="31"/>
        <v/>
      </c>
      <c r="AZ19" s="1" t="str">
        <f>IF('Hedging Dashboard'!AH19="P",IF(AZ18="",1,AZ18+1),"")</f>
        <v/>
      </c>
      <c r="BA19" s="1">
        <f>IF('Hedging Dashboard'!AH19="B",IF(BA18="",1,BA18+1),"")</f>
        <v>1</v>
      </c>
      <c r="BB19" s="1" t="str">
        <f t="shared" si="32"/>
        <v>20123</v>
      </c>
      <c r="BC19" s="1" t="str">
        <f t="shared" si="32"/>
        <v>01000</v>
      </c>
      <c r="BD19" s="1" t="str">
        <f t="shared" si="44"/>
        <v>120123</v>
      </c>
      <c r="BE19" s="1" t="str">
        <f t="shared" si="44"/>
        <v>001000</v>
      </c>
      <c r="BF19" s="1" t="str">
        <f t="shared" si="45"/>
        <v>P</v>
      </c>
      <c r="BG19" s="1" t="str">
        <f t="shared" si="33"/>
        <v>L4W</v>
      </c>
      <c r="BH19" s="1" t="str">
        <f t="shared" si="46"/>
        <v>B</v>
      </c>
      <c r="BI19" s="1" t="str">
        <f t="shared" si="34"/>
        <v>BW</v>
      </c>
      <c r="BJ19" s="1" t="str">
        <f t="shared" si="47"/>
        <v>B</v>
      </c>
      <c r="BK19" s="1" t="str">
        <f t="shared" si="35"/>
        <v>F2L</v>
      </c>
      <c r="BL19" s="1" t="str">
        <f t="shared" si="48"/>
        <v>B</v>
      </c>
      <c r="BM19" s="1">
        <f t="shared" si="49"/>
        <v>1</v>
      </c>
      <c r="BN19" s="1">
        <f t="shared" si="50"/>
        <v>1</v>
      </c>
      <c r="BO19" s="1">
        <f t="shared" si="51"/>
        <v>1</v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</row>
    <row r="20" spans="1:76" ht="15.75" thickBot="1">
      <c r="A20" s="1">
        <v>11</v>
      </c>
      <c r="B20" s="12" t="str">
        <f t="shared" si="11"/>
        <v>B2</v>
      </c>
      <c r="C20" s="92" t="str">
        <f t="shared" si="1"/>
        <v>B</v>
      </c>
      <c r="D20" s="13" t="str">
        <f t="shared" si="36"/>
        <v/>
      </c>
      <c r="E20" s="45" t="str">
        <f t="shared" si="36"/>
        <v>F2</v>
      </c>
      <c r="F20" s="14" t="str">
        <f t="shared" si="12"/>
        <v>W</v>
      </c>
      <c r="H20" s="95" t="str">
        <f t="shared" si="2"/>
        <v>C</v>
      </c>
      <c r="I20" s="13" t="str">
        <f t="shared" si="37"/>
        <v>F2</v>
      </c>
      <c r="J20" s="45" t="str">
        <f t="shared" si="37"/>
        <v/>
      </c>
      <c r="K20" s="14" t="str">
        <f t="shared" si="38"/>
        <v>L</v>
      </c>
      <c r="L20" s="54"/>
      <c r="M20" s="16" t="str">
        <f>IF('Hedging Dashboard'!AH20="","",'Hedging Dashboard'!AH20)</f>
        <v>B</v>
      </c>
      <c r="O20" s="12" t="str">
        <f t="shared" si="3"/>
        <v/>
      </c>
      <c r="P20" s="13" t="str">
        <f t="shared" si="39"/>
        <v/>
      </c>
      <c r="Q20" s="45" t="str">
        <f t="shared" si="39"/>
        <v>F2</v>
      </c>
      <c r="R20" s="87" t="str">
        <f t="shared" si="40"/>
        <v>W</v>
      </c>
      <c r="S20" s="87">
        <f t="shared" si="13"/>
        <v>-1</v>
      </c>
      <c r="T20" s="98" t="str">
        <f t="shared" si="41"/>
        <v/>
      </c>
      <c r="U20" s="87">
        <f>IF(M20="","",IF(B20="NB",U19,IF(T20="",SUM($T$5:$T20)+S20,SUM($T$5:$T20))))</f>
        <v>-8</v>
      </c>
      <c r="V20" s="99" t="str">
        <f t="shared" si="0"/>
        <v/>
      </c>
      <c r="W20" s="74">
        <f t="shared" si="14"/>
        <v>2</v>
      </c>
      <c r="X20" s="76" t="str">
        <f t="shared" si="15"/>
        <v>W</v>
      </c>
      <c r="Y20" s="9" t="str">
        <f t="shared" si="6"/>
        <v>B</v>
      </c>
      <c r="Z20" s="4" t="str">
        <f t="shared" si="7"/>
        <v>C</v>
      </c>
      <c r="AA20" s="4" t="str">
        <f t="shared" si="8"/>
        <v>B</v>
      </c>
      <c r="AB20" s="4" t="str">
        <f t="shared" si="52"/>
        <v>L</v>
      </c>
      <c r="AC20" s="4" t="str">
        <f t="shared" si="53"/>
        <v>L</v>
      </c>
      <c r="AD20" s="4" t="str">
        <f t="shared" si="54"/>
        <v>L</v>
      </c>
      <c r="AE20" s="1" t="str">
        <f t="shared" si="16"/>
        <v/>
      </c>
      <c r="AF20" s="1" t="str">
        <f t="shared" si="17"/>
        <v>F2</v>
      </c>
      <c r="AG20" s="1" t="str">
        <f t="shared" si="18"/>
        <v>F2</v>
      </c>
      <c r="AH20" s="1" t="str">
        <f t="shared" si="19"/>
        <v/>
      </c>
      <c r="AI20" s="1" t="str">
        <f t="shared" si="20"/>
        <v/>
      </c>
      <c r="AJ20" s="1" t="str">
        <f t="shared" si="21"/>
        <v>F2</v>
      </c>
      <c r="AK20" s="1">
        <f t="shared" si="42"/>
        <v>2</v>
      </c>
      <c r="AL20" s="1">
        <f t="shared" si="42"/>
        <v>4</v>
      </c>
      <c r="AM20" s="1">
        <f t="shared" si="5"/>
        <v>10</v>
      </c>
      <c r="AN20" s="1">
        <f t="shared" si="22"/>
        <v>1</v>
      </c>
      <c r="AO20" s="1" t="str">
        <f t="shared" si="55"/>
        <v>C</v>
      </c>
      <c r="AP20" s="1" t="str">
        <f t="shared" si="23"/>
        <v>Y</v>
      </c>
      <c r="AQ20" s="1" t="str">
        <f t="shared" si="24"/>
        <v>Y</v>
      </c>
      <c r="AR20" s="1" t="str">
        <f t="shared" si="25"/>
        <v>N</v>
      </c>
      <c r="AS20" s="1">
        <f t="shared" si="26"/>
        <v>2</v>
      </c>
      <c r="AT20" s="15" t="str">
        <f t="shared" si="43"/>
        <v>N</v>
      </c>
      <c r="AU20" s="1" t="str">
        <f t="shared" si="27"/>
        <v>N</v>
      </c>
      <c r="AV20" s="1" t="str">
        <f t="shared" si="28"/>
        <v>N</v>
      </c>
      <c r="AW20" s="1" t="str">
        <f t="shared" si="29"/>
        <v>N</v>
      </c>
      <c r="AX20" s="1" t="str">
        <f t="shared" si="30"/>
        <v/>
      </c>
      <c r="AY20" s="1" t="str">
        <f t="shared" si="31"/>
        <v>F2</v>
      </c>
      <c r="AZ20" s="1" t="str">
        <f>IF('Hedging Dashboard'!AH20="P",IF(AZ19="",1,AZ19+1),"")</f>
        <v/>
      </c>
      <c r="BA20" s="1">
        <f>IF('Hedging Dashboard'!AH20="B",IF(BA19="",1,BA19+1),"")</f>
        <v>2</v>
      </c>
      <c r="BB20" s="1" t="str">
        <f t="shared" si="32"/>
        <v>01230</v>
      </c>
      <c r="BC20" s="1" t="str">
        <f t="shared" si="32"/>
        <v>10001</v>
      </c>
      <c r="BD20" s="1" t="str">
        <f t="shared" si="44"/>
        <v>201230</v>
      </c>
      <c r="BE20" s="1" t="str">
        <f t="shared" si="44"/>
        <v>010001</v>
      </c>
      <c r="BF20" s="1" t="str">
        <f t="shared" si="45"/>
        <v>P</v>
      </c>
      <c r="BG20" s="1" t="str">
        <f t="shared" si="33"/>
        <v>BL</v>
      </c>
      <c r="BH20" s="1" t="str">
        <f t="shared" si="46"/>
        <v>F2</v>
      </c>
      <c r="BI20" s="1" t="str">
        <f t="shared" si="34"/>
        <v>BL</v>
      </c>
      <c r="BJ20" s="1" t="str">
        <f t="shared" si="47"/>
        <v>F2</v>
      </c>
      <c r="BK20" s="1" t="str">
        <f t="shared" si="35"/>
        <v>BL</v>
      </c>
      <c r="BL20" s="1" t="str">
        <f t="shared" si="48"/>
        <v>F2</v>
      </c>
      <c r="BM20" s="1" t="str">
        <f t="shared" si="49"/>
        <v>2</v>
      </c>
      <c r="BN20" s="1" t="str">
        <f t="shared" si="50"/>
        <v>2</v>
      </c>
      <c r="BO20" s="1" t="str">
        <f t="shared" si="51"/>
        <v>2</v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3</v>
      </c>
    </row>
    <row r="21" spans="1:76" ht="15.75" thickBot="1">
      <c r="A21" s="1">
        <v>12</v>
      </c>
      <c r="B21" s="9" t="str">
        <f t="shared" si="11"/>
        <v>P1</v>
      </c>
      <c r="C21" s="93" t="str">
        <f t="shared" si="1"/>
        <v/>
      </c>
      <c r="D21" s="88" t="str">
        <f t="shared" si="36"/>
        <v/>
      </c>
      <c r="E21" s="89" t="str">
        <f t="shared" si="36"/>
        <v>B</v>
      </c>
      <c r="F21" s="8" t="str">
        <f t="shared" si="12"/>
        <v/>
      </c>
      <c r="H21" s="96" t="str">
        <f t="shared" si="2"/>
        <v/>
      </c>
      <c r="I21" s="88" t="str">
        <f t="shared" si="37"/>
        <v>F3</v>
      </c>
      <c r="J21" s="89" t="str">
        <f t="shared" si="37"/>
        <v/>
      </c>
      <c r="K21" s="8" t="str">
        <f t="shared" si="38"/>
        <v/>
      </c>
      <c r="L21" s="54"/>
      <c r="M21" s="17" t="str">
        <f>IF('Hedging Dashboard'!AH21="","",'Hedging Dashboard'!AH21)</f>
        <v/>
      </c>
      <c r="O21" s="9" t="str">
        <f t="shared" si="3"/>
        <v/>
      </c>
      <c r="P21" s="88" t="str">
        <f t="shared" si="39"/>
        <v/>
      </c>
      <c r="Q21" s="89" t="str">
        <f t="shared" si="39"/>
        <v>B</v>
      </c>
      <c r="R21" s="4" t="str">
        <f t="shared" si="40"/>
        <v/>
      </c>
      <c r="S21" s="4" t="str">
        <f t="shared" si="13"/>
        <v/>
      </c>
      <c r="T21" s="112" t="str">
        <f t="shared" si="41"/>
        <v/>
      </c>
      <c r="U21" s="4" t="str">
        <f>IF(M21="","",IF(B21="NB",U20,IF(T21="",SUM($T$5:$T21)+S21,SUM($T$5:$T21))))</f>
        <v/>
      </c>
      <c r="V21" s="100" t="str">
        <f t="shared" si="0"/>
        <v/>
      </c>
      <c r="W21" s="74" t="e">
        <f t="shared" si="14"/>
        <v>#VALUE!</v>
      </c>
      <c r="X21" s="76" t="str">
        <f t="shared" si="15"/>
        <v/>
      </c>
      <c r="Y21" s="9" t="str">
        <f t="shared" si="6"/>
        <v>B</v>
      </c>
      <c r="Z21" s="4" t="str">
        <f t="shared" si="7"/>
        <v>C</v>
      </c>
      <c r="AA21" s="4" t="str">
        <f t="shared" si="8"/>
        <v>B</v>
      </c>
      <c r="AB21" s="4" t="str">
        <f t="shared" si="52"/>
        <v>W</v>
      </c>
      <c r="AC21" s="4" t="str">
        <f t="shared" si="53"/>
        <v>L</v>
      </c>
      <c r="AD21" s="4" t="str">
        <f t="shared" si="54"/>
        <v>W</v>
      </c>
      <c r="AE21" s="1" t="str">
        <f t="shared" si="16"/>
        <v/>
      </c>
      <c r="AF21" s="1" t="str">
        <f t="shared" si="17"/>
        <v>B</v>
      </c>
      <c r="AG21" s="1" t="str">
        <f t="shared" si="18"/>
        <v>F3</v>
      </c>
      <c r="AH21" s="1" t="str">
        <f t="shared" si="19"/>
        <v/>
      </c>
      <c r="AI21" s="1" t="str">
        <f t="shared" si="20"/>
        <v/>
      </c>
      <c r="AJ21" s="1" t="str">
        <f t="shared" si="21"/>
        <v>B</v>
      </c>
      <c r="AK21" s="1">
        <f t="shared" si="42"/>
        <v>3</v>
      </c>
      <c r="AL21" s="1">
        <f t="shared" si="42"/>
        <v>2</v>
      </c>
      <c r="AM21" s="1" t="str">
        <f t="shared" si="5"/>
        <v/>
      </c>
      <c r="AN21" s="1">
        <f t="shared" si="22"/>
        <v>0</v>
      </c>
      <c r="AO21" s="1" t="str">
        <f t="shared" si="55"/>
        <v>C</v>
      </c>
      <c r="AP21" s="1" t="str">
        <f t="shared" si="23"/>
        <v>N</v>
      </c>
      <c r="AQ21" s="1" t="str">
        <f t="shared" si="24"/>
        <v>N</v>
      </c>
      <c r="AR21" s="1" t="str">
        <f t="shared" si="25"/>
        <v>N</v>
      </c>
      <c r="AS21" s="1">
        <f t="shared" si="26"/>
        <v>3</v>
      </c>
      <c r="AT21" s="15" t="str">
        <f t="shared" si="43"/>
        <v>N</v>
      </c>
      <c r="AU21" s="1" t="str">
        <f t="shared" si="27"/>
        <v>N</v>
      </c>
      <c r="AV21" s="1" t="str">
        <f t="shared" si="28"/>
        <v>N</v>
      </c>
      <c r="AW21" s="1" t="str">
        <f t="shared" si="29"/>
        <v>N</v>
      </c>
      <c r="AX21" s="1" t="str">
        <f t="shared" si="30"/>
        <v/>
      </c>
      <c r="AY21" s="1" t="str">
        <f t="shared" si="31"/>
        <v>B</v>
      </c>
      <c r="AZ21" s="1" t="str">
        <f>IF('Hedging Dashboard'!AH21="P",IF(AZ20="",1,AZ20+1),"")</f>
        <v/>
      </c>
      <c r="BA21" s="1" t="str">
        <f>IF('Hedging Dashboard'!AH21="B",IF(BA20="",1,BA20+1),"")</f>
        <v/>
      </c>
      <c r="BB21" s="1" t="str">
        <f t="shared" si="32"/>
        <v>12300</v>
      </c>
      <c r="BC21" s="1" t="str">
        <f t="shared" si="32"/>
        <v>00012</v>
      </c>
      <c r="BD21" s="1" t="str">
        <f t="shared" si="44"/>
        <v>012300</v>
      </c>
      <c r="BE21" s="1" t="str">
        <f t="shared" si="44"/>
        <v>100012</v>
      </c>
      <c r="BF21" s="1" t="str">
        <f t="shared" si="45"/>
        <v>P</v>
      </c>
      <c r="BG21" s="1" t="str">
        <f t="shared" si="33"/>
        <v>F2W</v>
      </c>
      <c r="BH21" s="1" t="str">
        <f t="shared" si="46"/>
        <v>B</v>
      </c>
      <c r="BI21" s="1" t="str">
        <f t="shared" si="34"/>
        <v>F2L</v>
      </c>
      <c r="BJ21" s="1" t="str">
        <f t="shared" si="47"/>
        <v>F3</v>
      </c>
      <c r="BK21" s="1" t="str">
        <f t="shared" si="35"/>
        <v>F2W</v>
      </c>
      <c r="BL21" s="1" t="str">
        <f t="shared" si="48"/>
        <v>B</v>
      </c>
      <c r="BM21" s="1">
        <f t="shared" si="49"/>
        <v>1</v>
      </c>
      <c r="BN21" s="1" t="str">
        <f t="shared" si="50"/>
        <v>3</v>
      </c>
      <c r="BO21" s="1">
        <f t="shared" si="51"/>
        <v>1</v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-3</v>
      </c>
    </row>
    <row r="22" spans="1:76" ht="15.75" thickBot="1">
      <c r="A22" s="1">
        <v>13</v>
      </c>
      <c r="B22" s="9" t="str">
        <f t="shared" si="11"/>
        <v/>
      </c>
      <c r="C22" s="93" t="str">
        <f t="shared" si="1"/>
        <v/>
      </c>
      <c r="D22" s="88" t="str">
        <f t="shared" si="36"/>
        <v/>
      </c>
      <c r="E22" s="89" t="str">
        <f t="shared" si="36"/>
        <v/>
      </c>
      <c r="F22" s="8" t="str">
        <f t="shared" si="12"/>
        <v/>
      </c>
      <c r="H22" s="96" t="str">
        <f t="shared" si="2"/>
        <v/>
      </c>
      <c r="I22" s="88" t="str">
        <f t="shared" si="37"/>
        <v/>
      </c>
      <c r="J22" s="89" t="str">
        <f t="shared" si="37"/>
        <v/>
      </c>
      <c r="K22" s="8" t="str">
        <f t="shared" si="38"/>
        <v/>
      </c>
      <c r="L22" s="54"/>
      <c r="M22" s="17" t="str">
        <f>IF('Hedging Dashboard'!AH22="","",'Hedging Dashboard'!AH22)</f>
        <v/>
      </c>
      <c r="O22" s="9" t="str">
        <f t="shared" si="3"/>
        <v/>
      </c>
      <c r="P22" s="88" t="str">
        <f t="shared" si="39"/>
        <v/>
      </c>
      <c r="Q22" s="89" t="str">
        <f t="shared" si="39"/>
        <v/>
      </c>
      <c r="R22" s="4" t="str">
        <f t="shared" si="40"/>
        <v/>
      </c>
      <c r="S22" s="4" t="str">
        <f t="shared" si="13"/>
        <v/>
      </c>
      <c r="T22" s="112" t="str">
        <f t="shared" si="41"/>
        <v/>
      </c>
      <c r="U22" s="4" t="str">
        <f>IF(M22="","",IF(B22="NB",U21,IF(T22="",SUM($T$5:$T22)+S22,SUM($T$5:$T22))))</f>
        <v/>
      </c>
      <c r="V22" s="100" t="str">
        <f t="shared" si="0"/>
        <v/>
      </c>
      <c r="W22" s="74" t="e">
        <f t="shared" si="14"/>
        <v>#VALUE!</v>
      </c>
      <c r="X22" s="76" t="str">
        <f t="shared" si="15"/>
        <v/>
      </c>
      <c r="Y22" s="9" t="str">
        <f t="shared" si="6"/>
        <v>B</v>
      </c>
      <c r="Z22" s="4" t="str">
        <f t="shared" si="7"/>
        <v>C</v>
      </c>
      <c r="AA22" s="4" t="str">
        <f t="shared" si="8"/>
        <v>B</v>
      </c>
      <c r="AB22" s="4" t="str">
        <f t="shared" si="52"/>
        <v/>
      </c>
      <c r="AC22" s="4" t="str">
        <f t="shared" si="53"/>
        <v/>
      </c>
      <c r="AD22" s="4" t="str">
        <f t="shared" si="54"/>
        <v/>
      </c>
      <c r="AE22" s="1" t="str">
        <f t="shared" si="16"/>
        <v/>
      </c>
      <c r="AF22" s="1" t="str">
        <f t="shared" si="17"/>
        <v/>
      </c>
      <c r="AG22" s="1" t="str">
        <f t="shared" si="18"/>
        <v/>
      </c>
      <c r="AH22" s="1" t="str">
        <f t="shared" si="19"/>
        <v/>
      </c>
      <c r="AI22" s="1" t="str">
        <f t="shared" si="20"/>
        <v/>
      </c>
      <c r="AJ22" s="1" t="str">
        <f t="shared" si="21"/>
        <v/>
      </c>
      <c r="AK22" s="1">
        <f t="shared" si="42"/>
        <v>0</v>
      </c>
      <c r="AL22" s="1">
        <f t="shared" si="42"/>
        <v>0</v>
      </c>
      <c r="AM22" s="1" t="str">
        <f t="shared" si="5"/>
        <v/>
      </c>
      <c r="AN22" s="1">
        <f t="shared" si="22"/>
        <v>0</v>
      </c>
      <c r="AO22" s="1" t="str">
        <f t="shared" si="55"/>
        <v/>
      </c>
      <c r="AP22" s="1" t="str">
        <f t="shared" si="23"/>
        <v>Y</v>
      </c>
      <c r="AQ22" s="1" t="str">
        <f t="shared" si="24"/>
        <v>N</v>
      </c>
      <c r="AR22" s="1" t="str">
        <f t="shared" si="25"/>
        <v>N</v>
      </c>
      <c r="AS22" s="1" t="str">
        <f t="shared" si="26"/>
        <v/>
      </c>
      <c r="AT22" s="15" t="str">
        <f t="shared" si="43"/>
        <v/>
      </c>
      <c r="AU22" s="1" t="str">
        <f t="shared" si="27"/>
        <v/>
      </c>
      <c r="AV22" s="1" t="str">
        <f t="shared" si="28"/>
        <v/>
      </c>
      <c r="AW22" s="1" t="str">
        <f t="shared" si="29"/>
        <v/>
      </c>
      <c r="AX22" s="1" t="str">
        <f t="shared" si="30"/>
        <v/>
      </c>
      <c r="AY22" s="1" t="str">
        <f t="shared" si="31"/>
        <v/>
      </c>
      <c r="AZ22" s="1" t="str">
        <f>IF('Hedging Dashboard'!AH22="P",IF(AZ21="",1,AZ21+1),"")</f>
        <v/>
      </c>
      <c r="BA22" s="1" t="str">
        <f>IF('Hedging Dashboard'!AH22="B",IF(BA21="",1,BA21+1),"")</f>
        <v/>
      </c>
      <c r="BB22" s="1" t="str">
        <f t="shared" si="32"/>
        <v>23000</v>
      </c>
      <c r="BC22" s="1" t="str">
        <f t="shared" si="32"/>
        <v>00120</v>
      </c>
      <c r="BD22" s="1" t="str">
        <f t="shared" si="44"/>
        <v>123000</v>
      </c>
      <c r="BE22" s="1" t="str">
        <f t="shared" si="44"/>
        <v>000120</v>
      </c>
      <c r="BF22" s="1" t="str">
        <f t="shared" si="45"/>
        <v>B</v>
      </c>
      <c r="BG22" s="1" t="str">
        <f t="shared" si="33"/>
        <v>B</v>
      </c>
      <c r="BH22" s="1" t="str">
        <f t="shared" si="46"/>
        <v/>
      </c>
      <c r="BI22" s="1" t="str">
        <f t="shared" si="34"/>
        <v>F3</v>
      </c>
      <c r="BJ22" s="1" t="str">
        <f t="shared" si="47"/>
        <v/>
      </c>
      <c r="BK22" s="1" t="str">
        <f t="shared" si="35"/>
        <v>B</v>
      </c>
      <c r="BL22" s="1" t="str">
        <f t="shared" si="48"/>
        <v/>
      </c>
      <c r="BM22" s="1" t="str">
        <f t="shared" si="49"/>
        <v/>
      </c>
      <c r="BN22" s="1" t="str">
        <f t="shared" si="50"/>
        <v/>
      </c>
      <c r="BO22" s="1" t="str">
        <f t="shared" si="51"/>
        <v/>
      </c>
      <c r="BR22" s="1">
        <f>General!A20</f>
        <v>0</v>
      </c>
      <c r="BS22" s="1">
        <f>General!B20</f>
        <v>0</v>
      </c>
      <c r="BT22" s="1" t="str">
        <f>General!C20</f>
        <v/>
      </c>
      <c r="BU22" s="1">
        <f>General!D20</f>
        <v>0</v>
      </c>
      <c r="BW22" s="1" t="str">
        <f>General!F20</f>
        <v>LWLW</v>
      </c>
      <c r="BX22" s="1">
        <f>General!G20</f>
        <v>1</v>
      </c>
    </row>
    <row r="23" spans="1:76" ht="15.75" thickBot="1">
      <c r="A23" s="1">
        <v>14</v>
      </c>
      <c r="B23" s="9" t="str">
        <f t="shared" si="11"/>
        <v/>
      </c>
      <c r="C23" s="93" t="str">
        <f t="shared" si="1"/>
        <v/>
      </c>
      <c r="D23" s="88" t="str">
        <f t="shared" si="36"/>
        <v/>
      </c>
      <c r="E23" s="89" t="str">
        <f t="shared" si="36"/>
        <v/>
      </c>
      <c r="F23" s="8" t="str">
        <f t="shared" si="12"/>
        <v/>
      </c>
      <c r="H23" s="96" t="str">
        <f t="shared" si="2"/>
        <v/>
      </c>
      <c r="I23" s="88" t="str">
        <f t="shared" si="37"/>
        <v/>
      </c>
      <c r="J23" s="89" t="str">
        <f t="shared" si="37"/>
        <v/>
      </c>
      <c r="K23" s="8" t="str">
        <f t="shared" si="38"/>
        <v/>
      </c>
      <c r="L23" s="54"/>
      <c r="M23" s="17" t="str">
        <f>IF('Hedging Dashboard'!AH23="","",'Hedging Dashboard'!AH23)</f>
        <v/>
      </c>
      <c r="O23" s="9" t="str">
        <f t="shared" si="3"/>
        <v/>
      </c>
      <c r="P23" s="88" t="str">
        <f t="shared" si="39"/>
        <v/>
      </c>
      <c r="Q23" s="89" t="str">
        <f t="shared" si="39"/>
        <v/>
      </c>
      <c r="R23" s="4" t="str">
        <f t="shared" si="40"/>
        <v/>
      </c>
      <c r="S23" s="4" t="str">
        <f t="shared" si="13"/>
        <v/>
      </c>
      <c r="T23" s="112" t="str">
        <f t="shared" si="41"/>
        <v/>
      </c>
      <c r="U23" s="4" t="str">
        <f>IF(M23="","",IF(B23="NB",U22,IF(T23="",SUM($T$5:$T23)+S23,SUM($T$5:$T23))))</f>
        <v/>
      </c>
      <c r="V23" s="100" t="str">
        <f t="shared" si="0"/>
        <v/>
      </c>
      <c r="W23" s="74" t="e">
        <f t="shared" si="14"/>
        <v>#VALUE!</v>
      </c>
      <c r="X23" s="76" t="str">
        <f t="shared" si="15"/>
        <v/>
      </c>
      <c r="Y23" s="9" t="str">
        <f t="shared" si="6"/>
        <v>B</v>
      </c>
      <c r="Z23" s="4" t="str">
        <f t="shared" si="7"/>
        <v>C</v>
      </c>
      <c r="AA23" s="4" t="str">
        <f t="shared" si="8"/>
        <v>B</v>
      </c>
      <c r="AB23" s="4" t="str">
        <f t="shared" si="52"/>
        <v/>
      </c>
      <c r="AC23" s="4" t="str">
        <f t="shared" si="53"/>
        <v/>
      </c>
      <c r="AD23" s="4" t="str">
        <f t="shared" si="54"/>
        <v/>
      </c>
      <c r="AE23" s="1" t="str">
        <f t="shared" si="16"/>
        <v/>
      </c>
      <c r="AF23" s="1" t="str">
        <f t="shared" si="17"/>
        <v/>
      </c>
      <c r="AG23" s="1" t="str">
        <f t="shared" si="18"/>
        <v/>
      </c>
      <c r="AH23" s="1" t="str">
        <f t="shared" si="19"/>
        <v/>
      </c>
      <c r="AI23" s="1" t="str">
        <f t="shared" si="20"/>
        <v/>
      </c>
      <c r="AJ23" s="1" t="str">
        <f t="shared" si="21"/>
        <v/>
      </c>
      <c r="AK23" s="1">
        <f t="shared" si="42"/>
        <v>0</v>
      </c>
      <c r="AL23" s="1">
        <f t="shared" si="42"/>
        <v>0</v>
      </c>
      <c r="AM23" s="1" t="str">
        <f t="shared" si="5"/>
        <v/>
      </c>
      <c r="AN23" s="1">
        <f t="shared" si="22"/>
        <v>0</v>
      </c>
      <c r="AO23" s="1" t="str">
        <f t="shared" si="55"/>
        <v/>
      </c>
      <c r="AP23" s="1" t="str">
        <f t="shared" si="23"/>
        <v>N</v>
      </c>
      <c r="AQ23" s="1" t="str">
        <f t="shared" si="24"/>
        <v>N</v>
      </c>
      <c r="AR23" s="1" t="str">
        <f t="shared" si="25"/>
        <v>N</v>
      </c>
      <c r="AS23" s="1" t="str">
        <f t="shared" si="26"/>
        <v/>
      </c>
      <c r="AT23" s="15" t="str">
        <f t="shared" si="43"/>
        <v/>
      </c>
      <c r="AU23" s="1" t="str">
        <f t="shared" si="27"/>
        <v/>
      </c>
      <c r="AV23" s="1" t="str">
        <f t="shared" si="28"/>
        <v/>
      </c>
      <c r="AW23" s="1" t="str">
        <f t="shared" si="29"/>
        <v/>
      </c>
      <c r="AX23" s="1" t="str">
        <f t="shared" si="30"/>
        <v/>
      </c>
      <c r="AY23" s="1" t="str">
        <f t="shared" si="31"/>
        <v/>
      </c>
      <c r="AZ23" s="1" t="str">
        <f>IF('Hedging Dashboard'!AH23="P",IF(AZ22="",1,AZ22+1),"")</f>
        <v/>
      </c>
      <c r="BA23" s="1" t="str">
        <f>IF('Hedging Dashboard'!AH23="B",IF(BA22="",1,BA22+1),"")</f>
        <v/>
      </c>
      <c r="BB23" s="1" t="str">
        <f t="shared" si="32"/>
        <v>30000</v>
      </c>
      <c r="BC23" s="1" t="str">
        <f t="shared" si="32"/>
        <v>01200</v>
      </c>
      <c r="BD23" s="1" t="str">
        <f t="shared" si="44"/>
        <v>230000</v>
      </c>
      <c r="BE23" s="1" t="str">
        <f t="shared" si="44"/>
        <v>001200</v>
      </c>
      <c r="BF23" s="1" t="str">
        <f t="shared" si="45"/>
        <v>B</v>
      </c>
      <c r="BG23" s="1" t="str">
        <f t="shared" si="33"/>
        <v/>
      </c>
      <c r="BH23" s="1">
        <f t="shared" si="46"/>
        <v>0</v>
      </c>
      <c r="BI23" s="1" t="str">
        <f t="shared" si="34"/>
        <v/>
      </c>
      <c r="BJ23" s="1">
        <f t="shared" si="47"/>
        <v>0</v>
      </c>
      <c r="BK23" s="1" t="str">
        <f t="shared" si="35"/>
        <v/>
      </c>
      <c r="BL23" s="1">
        <f t="shared" si="48"/>
        <v>0</v>
      </c>
      <c r="BM23" s="1" t="str">
        <f t="shared" si="49"/>
        <v>0</v>
      </c>
      <c r="BN23" s="1" t="str">
        <f t="shared" si="50"/>
        <v>0</v>
      </c>
      <c r="BO23" s="1" t="str">
        <f t="shared" si="51"/>
        <v>0</v>
      </c>
      <c r="BR23" s="1">
        <f>General!A21</f>
        <v>0</v>
      </c>
      <c r="BS23" s="1">
        <f>General!B21</f>
        <v>0</v>
      </c>
      <c r="BT23" s="1" t="str">
        <f>General!C21</f>
        <v/>
      </c>
      <c r="BU23" s="1">
        <f>General!D21</f>
        <v>0</v>
      </c>
      <c r="BW23" s="1" t="str">
        <f>General!F21</f>
        <v>LWWL</v>
      </c>
      <c r="BX23" s="1">
        <f>General!G21</f>
        <v>-1</v>
      </c>
    </row>
    <row r="24" spans="1:76" ht="15.75" thickBot="1">
      <c r="A24" s="1">
        <v>15</v>
      </c>
      <c r="B24" s="77" t="str">
        <f t="shared" si="11"/>
        <v/>
      </c>
      <c r="C24" s="94" t="str">
        <f t="shared" si="1"/>
        <v/>
      </c>
      <c r="D24" s="90" t="str">
        <f t="shared" si="36"/>
        <v/>
      </c>
      <c r="E24" s="91" t="str">
        <f t="shared" si="36"/>
        <v/>
      </c>
      <c r="F24" s="10" t="str">
        <f t="shared" si="12"/>
        <v/>
      </c>
      <c r="H24" s="97" t="str">
        <f t="shared" si="2"/>
        <v/>
      </c>
      <c r="I24" s="90" t="str">
        <f t="shared" si="37"/>
        <v/>
      </c>
      <c r="J24" s="91" t="str">
        <f t="shared" si="37"/>
        <v/>
      </c>
      <c r="K24" s="10" t="str">
        <f t="shared" si="38"/>
        <v/>
      </c>
      <c r="L24" s="54"/>
      <c r="M24" s="18" t="str">
        <f>IF('Hedging Dashboard'!AH24="","",'Hedging Dashboard'!AH24)</f>
        <v/>
      </c>
      <c r="O24" s="77" t="str">
        <f t="shared" si="3"/>
        <v/>
      </c>
      <c r="P24" s="90" t="str">
        <f t="shared" si="39"/>
        <v/>
      </c>
      <c r="Q24" s="91" t="str">
        <f t="shared" si="39"/>
        <v/>
      </c>
      <c r="R24" s="5" t="str">
        <f t="shared" si="40"/>
        <v/>
      </c>
      <c r="S24" s="5" t="str">
        <f t="shared" si="13"/>
        <v/>
      </c>
      <c r="T24" s="113" t="str">
        <f t="shared" si="41"/>
        <v/>
      </c>
      <c r="U24" s="5" t="str">
        <f>IF(M24="","",IF(B24="NB",U23,IF(T24="",SUM($T$5:$T24)+S24,SUM($T$5:$T24))))</f>
        <v/>
      </c>
      <c r="V24" s="101" t="str">
        <f t="shared" si="0"/>
        <v/>
      </c>
      <c r="W24" s="74" t="e">
        <f t="shared" si="14"/>
        <v>#VALUE!</v>
      </c>
      <c r="X24" s="76" t="str">
        <f t="shared" si="15"/>
        <v/>
      </c>
      <c r="Y24" s="9" t="str">
        <f t="shared" si="6"/>
        <v>B</v>
      </c>
      <c r="Z24" s="4" t="str">
        <f t="shared" si="7"/>
        <v>C</v>
      </c>
      <c r="AA24" s="4" t="str">
        <f t="shared" si="8"/>
        <v>B</v>
      </c>
      <c r="AB24" s="4" t="str">
        <f t="shared" si="52"/>
        <v/>
      </c>
      <c r="AC24" s="4" t="str">
        <f t="shared" si="53"/>
        <v/>
      </c>
      <c r="AD24" s="4" t="str">
        <f t="shared" si="54"/>
        <v/>
      </c>
      <c r="AE24" s="1" t="str">
        <f t="shared" si="16"/>
        <v/>
      </c>
      <c r="AF24" s="1" t="str">
        <f t="shared" si="17"/>
        <v/>
      </c>
      <c r="AG24" s="1" t="str">
        <f t="shared" si="18"/>
        <v/>
      </c>
      <c r="AH24" s="1" t="str">
        <f t="shared" si="19"/>
        <v/>
      </c>
      <c r="AI24" s="1" t="str">
        <f t="shared" si="20"/>
        <v/>
      </c>
      <c r="AJ24" s="1" t="str">
        <f t="shared" si="21"/>
        <v/>
      </c>
      <c r="AK24" s="1">
        <f t="shared" si="42"/>
        <v>0</v>
      </c>
      <c r="AL24" s="1">
        <f t="shared" si="42"/>
        <v>0</v>
      </c>
      <c r="AM24" s="1" t="str">
        <f t="shared" si="5"/>
        <v/>
      </c>
      <c r="AN24" s="1">
        <f t="shared" si="22"/>
        <v>0</v>
      </c>
      <c r="AO24" s="1" t="str">
        <f t="shared" si="55"/>
        <v/>
      </c>
      <c r="AP24" s="1" t="str">
        <f t="shared" si="23"/>
        <v>N</v>
      </c>
      <c r="AQ24" s="1" t="str">
        <f t="shared" si="24"/>
        <v>N</v>
      </c>
      <c r="AR24" s="1" t="str">
        <f t="shared" si="25"/>
        <v>N</v>
      </c>
      <c r="AS24" s="1" t="str">
        <f t="shared" si="26"/>
        <v/>
      </c>
      <c r="AT24" s="15" t="str">
        <f t="shared" si="43"/>
        <v/>
      </c>
      <c r="AU24" s="1" t="str">
        <f t="shared" si="27"/>
        <v/>
      </c>
      <c r="AV24" s="1" t="str">
        <f t="shared" si="28"/>
        <v/>
      </c>
      <c r="AW24" s="1" t="str">
        <f t="shared" si="29"/>
        <v/>
      </c>
      <c r="AX24" s="1" t="str">
        <f t="shared" si="30"/>
        <v/>
      </c>
      <c r="AY24" s="1" t="str">
        <f t="shared" si="31"/>
        <v/>
      </c>
      <c r="AZ24" s="1" t="str">
        <f>IF('Hedging Dashboard'!AH24="P",IF(AZ23="",1,AZ23+1),"")</f>
        <v/>
      </c>
      <c r="BA24" s="1" t="str">
        <f>IF('Hedging Dashboard'!AH24="B",IF(BA23="",1,BA23+1),"")</f>
        <v/>
      </c>
      <c r="BB24" s="1" t="str">
        <f t="shared" si="32"/>
        <v>00000</v>
      </c>
      <c r="BC24" s="1" t="str">
        <f t="shared" si="32"/>
        <v>12000</v>
      </c>
      <c r="BD24" s="1" t="str">
        <f t="shared" si="44"/>
        <v>300000</v>
      </c>
      <c r="BE24" s="1" t="str">
        <f t="shared" si="44"/>
        <v>012000</v>
      </c>
      <c r="BF24" s="1" t="str">
        <f t="shared" si="45"/>
        <v>B</v>
      </c>
      <c r="BG24" s="1" t="str">
        <f t="shared" si="33"/>
        <v/>
      </c>
      <c r="BH24" s="1">
        <f t="shared" si="46"/>
        <v>0</v>
      </c>
      <c r="BI24" s="1" t="str">
        <f t="shared" si="34"/>
        <v/>
      </c>
      <c r="BJ24" s="1">
        <f t="shared" si="47"/>
        <v>0</v>
      </c>
      <c r="BK24" s="1" t="str">
        <f t="shared" si="35"/>
        <v/>
      </c>
      <c r="BL24" s="1">
        <f t="shared" si="48"/>
        <v>0</v>
      </c>
      <c r="BM24" s="1" t="str">
        <f t="shared" si="49"/>
        <v>0</v>
      </c>
      <c r="BN24" s="1" t="str">
        <f t="shared" si="50"/>
        <v>0</v>
      </c>
      <c r="BO24" s="1" t="str">
        <f t="shared" si="51"/>
        <v>0</v>
      </c>
      <c r="BR24" s="1">
        <f>General!A22</f>
        <v>0</v>
      </c>
      <c r="BS24" s="1">
        <f>General!B22</f>
        <v>0</v>
      </c>
      <c r="BT24" s="1" t="str">
        <f>General!C22</f>
        <v/>
      </c>
      <c r="BU24" s="1">
        <f>General!D22</f>
        <v>0</v>
      </c>
      <c r="BW24" s="1" t="str">
        <f>General!F22</f>
        <v>LWWW</v>
      </c>
      <c r="BX24" s="1">
        <f>General!G22</f>
        <v>6</v>
      </c>
    </row>
    <row r="25" spans="1:76" ht="15.75" thickBot="1">
      <c r="A25" s="1">
        <v>16</v>
      </c>
      <c r="B25" s="12" t="str">
        <f t="shared" si="11"/>
        <v/>
      </c>
      <c r="C25" s="92" t="str">
        <f t="shared" si="1"/>
        <v/>
      </c>
      <c r="D25" s="13" t="str">
        <f t="shared" si="36"/>
        <v/>
      </c>
      <c r="E25" s="45" t="str">
        <f t="shared" si="36"/>
        <v/>
      </c>
      <c r="F25" s="14" t="str">
        <f t="shared" si="12"/>
        <v/>
      </c>
      <c r="H25" s="95" t="str">
        <f t="shared" si="2"/>
        <v/>
      </c>
      <c r="I25" s="13" t="str">
        <f t="shared" si="37"/>
        <v/>
      </c>
      <c r="J25" s="45" t="str">
        <f t="shared" si="37"/>
        <v/>
      </c>
      <c r="K25" s="14" t="str">
        <f t="shared" si="38"/>
        <v/>
      </c>
      <c r="L25" s="54"/>
      <c r="M25" s="16" t="str">
        <f>IF('Hedging Dashboard'!AH25="","",'Hedging Dashboard'!AH25)</f>
        <v/>
      </c>
      <c r="O25" s="12" t="str">
        <f t="shared" si="3"/>
        <v/>
      </c>
      <c r="P25" s="13" t="str">
        <f t="shared" si="39"/>
        <v/>
      </c>
      <c r="Q25" s="45" t="str">
        <f t="shared" si="39"/>
        <v/>
      </c>
      <c r="R25" s="87" t="str">
        <f t="shared" si="40"/>
        <v/>
      </c>
      <c r="S25" s="87" t="str">
        <f t="shared" si="13"/>
        <v/>
      </c>
      <c r="T25" s="98" t="str">
        <f t="shared" si="41"/>
        <v/>
      </c>
      <c r="U25" s="87" t="str">
        <f>IF(M25="","",IF(B25="NB",U24,IF(T25="",SUM($T$5:$T25)+S25,SUM($T$5:$T25))))</f>
        <v/>
      </c>
      <c r="V25" s="99" t="str">
        <f t="shared" si="0"/>
        <v/>
      </c>
      <c r="W25" s="74" t="e">
        <f t="shared" si="14"/>
        <v>#VALUE!</v>
      </c>
      <c r="X25" s="76" t="str">
        <f t="shared" si="15"/>
        <v/>
      </c>
      <c r="Y25" s="9" t="str">
        <f t="shared" si="6"/>
        <v>B</v>
      </c>
      <c r="Z25" s="4" t="str">
        <f t="shared" si="7"/>
        <v>C</v>
      </c>
      <c r="AA25" s="4" t="str">
        <f t="shared" si="8"/>
        <v>B</v>
      </c>
      <c r="AB25" s="4" t="str">
        <f t="shared" si="52"/>
        <v/>
      </c>
      <c r="AC25" s="4" t="str">
        <f t="shared" si="53"/>
        <v/>
      </c>
      <c r="AD25" s="4" t="str">
        <f t="shared" si="54"/>
        <v/>
      </c>
      <c r="AE25" s="1" t="str">
        <f t="shared" si="16"/>
        <v/>
      </c>
      <c r="AF25" s="1" t="str">
        <f t="shared" si="17"/>
        <v/>
      </c>
      <c r="AG25" s="1" t="str">
        <f t="shared" si="18"/>
        <v/>
      </c>
      <c r="AH25" s="1" t="str">
        <f t="shared" si="19"/>
        <v/>
      </c>
      <c r="AI25" s="1" t="str">
        <f t="shared" si="20"/>
        <v/>
      </c>
      <c r="AJ25" s="1" t="str">
        <f t="shared" si="21"/>
        <v/>
      </c>
      <c r="AK25" s="1">
        <f t="shared" si="42"/>
        <v>0</v>
      </c>
      <c r="AL25" s="1">
        <f t="shared" si="42"/>
        <v>0</v>
      </c>
      <c r="AM25" s="1" t="str">
        <f t="shared" si="5"/>
        <v/>
      </c>
      <c r="AN25" s="1">
        <f t="shared" si="22"/>
        <v>0</v>
      </c>
      <c r="AO25" s="1" t="str">
        <f t="shared" si="55"/>
        <v/>
      </c>
      <c r="AP25" s="1" t="str">
        <f t="shared" si="23"/>
        <v>N</v>
      </c>
      <c r="AQ25" s="1" t="str">
        <f t="shared" si="24"/>
        <v>N</v>
      </c>
      <c r="AR25" s="1" t="str">
        <f t="shared" si="25"/>
        <v>N</v>
      </c>
      <c r="AS25" s="1" t="str">
        <f t="shared" si="26"/>
        <v/>
      </c>
      <c r="AT25" s="15" t="str">
        <f t="shared" si="43"/>
        <v/>
      </c>
      <c r="AU25" s="1" t="str">
        <f t="shared" si="27"/>
        <v/>
      </c>
      <c r="AV25" s="1" t="str">
        <f t="shared" si="28"/>
        <v/>
      </c>
      <c r="AW25" s="1" t="str">
        <f t="shared" si="29"/>
        <v/>
      </c>
      <c r="AX25" s="1" t="str">
        <f t="shared" si="30"/>
        <v/>
      </c>
      <c r="AY25" s="1" t="str">
        <f t="shared" si="31"/>
        <v/>
      </c>
      <c r="AZ25" s="1" t="str">
        <f>IF('Hedging Dashboard'!AH25="P",IF(AZ24="",1,AZ24+1),"")</f>
        <v/>
      </c>
      <c r="BA25" s="1" t="str">
        <f>IF('Hedging Dashboard'!AH25="B",IF(BA24="",1,BA24+1),"")</f>
        <v/>
      </c>
      <c r="BB25" s="1" t="str">
        <f t="shared" si="32"/>
        <v>00000</v>
      </c>
      <c r="BC25" s="1" t="str">
        <f t="shared" si="32"/>
        <v>20000</v>
      </c>
      <c r="BD25" s="1" t="str">
        <f t="shared" si="44"/>
        <v>000000</v>
      </c>
      <c r="BE25" s="1" t="str">
        <f t="shared" si="44"/>
        <v>120000</v>
      </c>
      <c r="BF25" s="1" t="str">
        <f t="shared" si="45"/>
        <v>B</v>
      </c>
      <c r="BG25" s="1" t="str">
        <f t="shared" si="33"/>
        <v/>
      </c>
      <c r="BH25" s="1">
        <f t="shared" si="46"/>
        <v>0</v>
      </c>
      <c r="BI25" s="1" t="str">
        <f t="shared" si="34"/>
        <v/>
      </c>
      <c r="BJ25" s="1">
        <f t="shared" si="47"/>
        <v>0</v>
      </c>
      <c r="BK25" s="1" t="str">
        <f t="shared" si="35"/>
        <v/>
      </c>
      <c r="BL25" s="1">
        <f t="shared" si="48"/>
        <v>0</v>
      </c>
      <c r="BM25" s="1" t="str">
        <f t="shared" si="49"/>
        <v>0</v>
      </c>
      <c r="BN25" s="1" t="str">
        <f t="shared" si="50"/>
        <v>0</v>
      </c>
      <c r="BO25" s="1" t="str">
        <f t="shared" si="51"/>
        <v>0</v>
      </c>
      <c r="BR25" s="1">
        <f>General!A23</f>
        <v>0</v>
      </c>
      <c r="BS25" s="1">
        <f>General!B23</f>
        <v>0</v>
      </c>
      <c r="BT25" s="1" t="str">
        <f>General!C23</f>
        <v/>
      </c>
      <c r="BU25" s="1">
        <f>General!D23</f>
        <v>0</v>
      </c>
      <c r="BW25" s="1" t="str">
        <f>General!F23</f>
        <v>WLLL</v>
      </c>
      <c r="BX25" s="1">
        <f>General!G23</f>
        <v>-6</v>
      </c>
    </row>
    <row r="26" spans="1:76" ht="15.75" thickBot="1">
      <c r="A26" s="1">
        <v>17</v>
      </c>
      <c r="B26" s="9" t="str">
        <f t="shared" si="11"/>
        <v/>
      </c>
      <c r="C26" s="93" t="str">
        <f t="shared" si="1"/>
        <v/>
      </c>
      <c r="D26" s="88" t="str">
        <f t="shared" si="36"/>
        <v/>
      </c>
      <c r="E26" s="89" t="str">
        <f t="shared" si="36"/>
        <v/>
      </c>
      <c r="F26" s="8" t="str">
        <f t="shared" si="12"/>
        <v/>
      </c>
      <c r="H26" s="96" t="str">
        <f t="shared" si="2"/>
        <v/>
      </c>
      <c r="I26" s="88" t="str">
        <f t="shared" si="37"/>
        <v/>
      </c>
      <c r="J26" s="89" t="str">
        <f t="shared" si="37"/>
        <v/>
      </c>
      <c r="K26" s="8" t="str">
        <f t="shared" si="38"/>
        <v/>
      </c>
      <c r="L26" s="54"/>
      <c r="M26" s="17" t="str">
        <f>IF('Hedging Dashboard'!AH26="","",'Hedging Dashboard'!AH26)</f>
        <v/>
      </c>
      <c r="O26" s="9" t="str">
        <f t="shared" si="3"/>
        <v/>
      </c>
      <c r="P26" s="88" t="str">
        <f t="shared" si="39"/>
        <v/>
      </c>
      <c r="Q26" s="89" t="str">
        <f t="shared" si="39"/>
        <v/>
      </c>
      <c r="R26" s="4" t="str">
        <f t="shared" si="40"/>
        <v/>
      </c>
      <c r="S26" s="4" t="str">
        <f t="shared" si="13"/>
        <v/>
      </c>
      <c r="T26" s="112" t="str">
        <f t="shared" si="41"/>
        <v/>
      </c>
      <c r="U26" s="4" t="str">
        <f>IF(M26="","",IF(B26="NB",U25,IF(T26="",SUM($T$5:$T26)+S26,SUM($T$5:$T26))))</f>
        <v/>
      </c>
      <c r="V26" s="100" t="str">
        <f t="shared" si="0"/>
        <v/>
      </c>
      <c r="W26" s="74" t="e">
        <f t="shared" si="14"/>
        <v>#VALUE!</v>
      </c>
      <c r="X26" s="76" t="str">
        <f t="shared" si="15"/>
        <v/>
      </c>
      <c r="Y26" s="9" t="str">
        <f t="shared" si="6"/>
        <v>B</v>
      </c>
      <c r="Z26" s="4" t="str">
        <f t="shared" si="7"/>
        <v>C</v>
      </c>
      <c r="AA26" s="4" t="str">
        <f t="shared" si="8"/>
        <v>B</v>
      </c>
      <c r="AB26" s="4" t="str">
        <f t="shared" si="52"/>
        <v/>
      </c>
      <c r="AC26" s="4" t="str">
        <f t="shared" si="53"/>
        <v/>
      </c>
      <c r="AD26" s="4" t="str">
        <f t="shared" si="54"/>
        <v/>
      </c>
      <c r="AE26" s="1" t="str">
        <f t="shared" si="16"/>
        <v/>
      </c>
      <c r="AF26" s="1" t="str">
        <f t="shared" si="17"/>
        <v/>
      </c>
      <c r="AG26" s="1" t="str">
        <f t="shared" si="18"/>
        <v/>
      </c>
      <c r="AH26" s="1" t="str">
        <f t="shared" si="19"/>
        <v/>
      </c>
      <c r="AI26" s="1" t="str">
        <f t="shared" si="20"/>
        <v/>
      </c>
      <c r="AJ26" s="1" t="str">
        <f t="shared" si="21"/>
        <v/>
      </c>
      <c r="AK26" s="1">
        <f t="shared" si="42"/>
        <v>0</v>
      </c>
      <c r="AL26" s="1">
        <f t="shared" si="42"/>
        <v>0</v>
      </c>
      <c r="AM26" s="1" t="str">
        <f t="shared" si="5"/>
        <v/>
      </c>
      <c r="AN26" s="1">
        <f t="shared" si="22"/>
        <v>0</v>
      </c>
      <c r="AO26" s="1" t="str">
        <f t="shared" si="55"/>
        <v/>
      </c>
      <c r="AP26" s="1" t="str">
        <f t="shared" si="23"/>
        <v>N</v>
      </c>
      <c r="AQ26" s="1" t="str">
        <f t="shared" si="24"/>
        <v>N</v>
      </c>
      <c r="AR26" s="1" t="str">
        <f t="shared" si="25"/>
        <v>N</v>
      </c>
      <c r="AS26" s="1" t="str">
        <f t="shared" si="26"/>
        <v/>
      </c>
      <c r="AT26" s="15" t="str">
        <f t="shared" si="43"/>
        <v/>
      </c>
      <c r="AU26" s="1" t="str">
        <f t="shared" si="27"/>
        <v/>
      </c>
      <c r="AV26" s="1" t="str">
        <f t="shared" si="28"/>
        <v/>
      </c>
      <c r="AW26" s="1" t="str">
        <f t="shared" si="29"/>
        <v/>
      </c>
      <c r="AX26" s="1" t="str">
        <f t="shared" si="30"/>
        <v/>
      </c>
      <c r="AY26" s="1" t="str">
        <f t="shared" si="31"/>
        <v/>
      </c>
      <c r="AZ26" s="1" t="str">
        <f>IF('Hedging Dashboard'!AH26="P",IF(AZ25="",1,AZ25+1),"")</f>
        <v/>
      </c>
      <c r="BA26" s="1" t="str">
        <f>IF('Hedging Dashboard'!AH26="B",IF(BA25="",1,BA25+1),"")</f>
        <v/>
      </c>
      <c r="BB26" s="1" t="str">
        <f t="shared" ref="BB26:BC45" si="56">IF(AZ21="",0,AZ21)&amp;IF(AZ22="",0,AZ22)&amp;IF(AZ23="",0,AZ23)&amp;IF(AZ24="",0,AZ24)&amp;IF(AZ25="",0,AZ25)</f>
        <v>00000</v>
      </c>
      <c r="BC26" s="1" t="str">
        <f t="shared" si="56"/>
        <v>00000</v>
      </c>
      <c r="BD26" s="1" t="str">
        <f t="shared" si="44"/>
        <v>000000</v>
      </c>
      <c r="BE26" s="1" t="str">
        <f t="shared" si="44"/>
        <v>200000</v>
      </c>
      <c r="BF26" s="1" t="str">
        <f t="shared" si="45"/>
        <v>B</v>
      </c>
      <c r="BG26" s="1" t="str">
        <f t="shared" si="33"/>
        <v/>
      </c>
      <c r="BH26" s="1">
        <f t="shared" si="46"/>
        <v>0</v>
      </c>
      <c r="BI26" s="1" t="str">
        <f t="shared" si="34"/>
        <v/>
      </c>
      <c r="BJ26" s="1">
        <f t="shared" si="47"/>
        <v>0</v>
      </c>
      <c r="BK26" s="1" t="str">
        <f t="shared" si="35"/>
        <v/>
      </c>
      <c r="BL26" s="1">
        <f t="shared" si="48"/>
        <v>0</v>
      </c>
      <c r="BM26" s="1" t="str">
        <f t="shared" si="49"/>
        <v>0</v>
      </c>
      <c r="BN26" s="1" t="str">
        <f t="shared" si="50"/>
        <v>0</v>
      </c>
      <c r="BO26" s="1" t="str">
        <f t="shared" si="51"/>
        <v>0</v>
      </c>
      <c r="BR26" s="1">
        <f>General!A24</f>
        <v>0</v>
      </c>
      <c r="BS26" s="1">
        <f>General!B24</f>
        <v>0</v>
      </c>
      <c r="BT26" s="1" t="str">
        <f>General!C24</f>
        <v/>
      </c>
      <c r="BU26" s="1">
        <f>General!D24</f>
        <v>0</v>
      </c>
      <c r="BW26" s="1" t="str">
        <f>General!F24</f>
        <v>WLLW</v>
      </c>
      <c r="BX26" s="1">
        <f>General!G24</f>
        <v>1</v>
      </c>
    </row>
    <row r="27" spans="1:76" ht="15.75" thickBot="1">
      <c r="A27" s="1">
        <v>18</v>
      </c>
      <c r="B27" s="9" t="str">
        <f t="shared" si="11"/>
        <v/>
      </c>
      <c r="C27" s="93" t="str">
        <f t="shared" si="1"/>
        <v/>
      </c>
      <c r="D27" s="88" t="str">
        <f t="shared" si="36"/>
        <v/>
      </c>
      <c r="E27" s="89" t="str">
        <f t="shared" si="36"/>
        <v/>
      </c>
      <c r="F27" s="8" t="str">
        <f t="shared" si="12"/>
        <v/>
      </c>
      <c r="H27" s="96" t="str">
        <f t="shared" si="2"/>
        <v/>
      </c>
      <c r="I27" s="88" t="str">
        <f t="shared" si="37"/>
        <v/>
      </c>
      <c r="J27" s="89" t="str">
        <f t="shared" si="37"/>
        <v/>
      </c>
      <c r="K27" s="8" t="str">
        <f t="shared" si="38"/>
        <v/>
      </c>
      <c r="L27" s="54"/>
      <c r="M27" s="17" t="str">
        <f>IF('Hedging Dashboard'!AH27="","",'Hedging Dashboard'!AH27)</f>
        <v/>
      </c>
      <c r="O27" s="9" t="str">
        <f t="shared" si="3"/>
        <v/>
      </c>
      <c r="P27" s="88" t="str">
        <f t="shared" si="39"/>
        <v/>
      </c>
      <c r="Q27" s="89" t="str">
        <f t="shared" si="39"/>
        <v/>
      </c>
      <c r="R27" s="4" t="str">
        <f t="shared" si="40"/>
        <v/>
      </c>
      <c r="S27" s="4" t="str">
        <f t="shared" si="13"/>
        <v/>
      </c>
      <c r="T27" s="112" t="str">
        <f t="shared" si="41"/>
        <v/>
      </c>
      <c r="U27" s="4" t="str">
        <f>IF(M27="","",IF(B27="NB",U26,IF(T27="",SUM($T$5:$T27)+S27,SUM($T$5:$T27))))</f>
        <v/>
      </c>
      <c r="V27" s="100" t="str">
        <f t="shared" si="0"/>
        <v/>
      </c>
      <c r="W27" s="74" t="e">
        <f t="shared" si="14"/>
        <v>#VALUE!</v>
      </c>
      <c r="X27" s="76" t="str">
        <f t="shared" si="15"/>
        <v/>
      </c>
      <c r="Y27" s="9" t="str">
        <f t="shared" si="6"/>
        <v>B</v>
      </c>
      <c r="Z27" s="4" t="str">
        <f t="shared" si="7"/>
        <v>C</v>
      </c>
      <c r="AA27" s="4" t="str">
        <f t="shared" si="8"/>
        <v>B</v>
      </c>
      <c r="AB27" s="4" t="str">
        <f t="shared" si="52"/>
        <v/>
      </c>
      <c r="AC27" s="4" t="str">
        <f t="shared" si="53"/>
        <v/>
      </c>
      <c r="AD27" s="4" t="str">
        <f t="shared" si="54"/>
        <v/>
      </c>
      <c r="AE27" s="1" t="str">
        <f t="shared" si="16"/>
        <v/>
      </c>
      <c r="AF27" s="1" t="str">
        <f t="shared" si="17"/>
        <v/>
      </c>
      <c r="AG27" s="1" t="str">
        <f t="shared" si="18"/>
        <v/>
      </c>
      <c r="AH27" s="1" t="str">
        <f t="shared" si="19"/>
        <v/>
      </c>
      <c r="AI27" s="1" t="str">
        <f t="shared" si="20"/>
        <v/>
      </c>
      <c r="AJ27" s="1" t="str">
        <f t="shared" si="21"/>
        <v/>
      </c>
      <c r="AK27" s="1">
        <f t="shared" si="42"/>
        <v>0</v>
      </c>
      <c r="AL27" s="1">
        <f t="shared" si="42"/>
        <v>0</v>
      </c>
      <c r="AM27" s="1" t="str">
        <f t="shared" si="5"/>
        <v/>
      </c>
      <c r="AN27" s="1">
        <f t="shared" si="22"/>
        <v>0</v>
      </c>
      <c r="AO27" s="1" t="str">
        <f t="shared" si="55"/>
        <v/>
      </c>
      <c r="AP27" s="1" t="str">
        <f t="shared" si="23"/>
        <v>N</v>
      </c>
      <c r="AQ27" s="1" t="str">
        <f t="shared" si="24"/>
        <v>N</v>
      </c>
      <c r="AR27" s="1" t="str">
        <f t="shared" si="25"/>
        <v>N</v>
      </c>
      <c r="AS27" s="1" t="str">
        <f t="shared" si="26"/>
        <v/>
      </c>
      <c r="AT27" s="15" t="str">
        <f t="shared" si="43"/>
        <v/>
      </c>
      <c r="AU27" s="1" t="str">
        <f t="shared" si="27"/>
        <v/>
      </c>
      <c r="AV27" s="1" t="str">
        <f t="shared" si="28"/>
        <v/>
      </c>
      <c r="AW27" s="1" t="str">
        <f t="shared" si="29"/>
        <v/>
      </c>
      <c r="AX27" s="1" t="str">
        <f t="shared" si="30"/>
        <v/>
      </c>
      <c r="AY27" s="1" t="str">
        <f t="shared" si="31"/>
        <v/>
      </c>
      <c r="AZ27" s="1" t="str">
        <f>IF('Hedging Dashboard'!AH27="P",IF(AZ26="",1,AZ26+1),"")</f>
        <v/>
      </c>
      <c r="BA27" s="1" t="str">
        <f>IF('Hedging Dashboard'!AH27="B",IF(BA26="",1,BA26+1),"")</f>
        <v/>
      </c>
      <c r="BB27" s="1" t="str">
        <f t="shared" si="56"/>
        <v>00000</v>
      </c>
      <c r="BC27" s="1" t="str">
        <f t="shared" si="56"/>
        <v>00000</v>
      </c>
      <c r="BD27" s="1" t="str">
        <f t="shared" si="44"/>
        <v>000000</v>
      </c>
      <c r="BE27" s="1" t="str">
        <f t="shared" si="44"/>
        <v>000000</v>
      </c>
      <c r="BF27" s="1" t="str">
        <f t="shared" si="45"/>
        <v>B</v>
      </c>
      <c r="BG27" s="1" t="str">
        <f t="shared" si="33"/>
        <v/>
      </c>
      <c r="BH27" s="1">
        <f t="shared" si="46"/>
        <v>0</v>
      </c>
      <c r="BI27" s="1" t="str">
        <f t="shared" si="34"/>
        <v/>
      </c>
      <c r="BJ27" s="1">
        <f t="shared" si="47"/>
        <v>0</v>
      </c>
      <c r="BK27" s="1" t="str">
        <f t="shared" si="35"/>
        <v/>
      </c>
      <c r="BL27" s="1">
        <f t="shared" si="48"/>
        <v>0</v>
      </c>
      <c r="BM27" s="1" t="str">
        <f t="shared" si="49"/>
        <v>0</v>
      </c>
      <c r="BN27" s="1" t="str">
        <f t="shared" si="50"/>
        <v>0</v>
      </c>
      <c r="BO27" s="1" t="str">
        <f t="shared" si="51"/>
        <v>0</v>
      </c>
      <c r="BR27" s="1">
        <f>General!A25</f>
        <v>0</v>
      </c>
      <c r="BS27" s="1">
        <f>General!B25</f>
        <v>0</v>
      </c>
      <c r="BT27" s="1" t="str">
        <f>General!C25</f>
        <v/>
      </c>
      <c r="BU27" s="1">
        <f>General!D25</f>
        <v>0</v>
      </c>
      <c r="BW27" s="1" t="str">
        <f>General!F25</f>
        <v>WLWL</v>
      </c>
      <c r="BX27" s="1">
        <f>General!G25</f>
        <v>-1</v>
      </c>
    </row>
    <row r="28" spans="1:76" ht="15.75" thickBot="1">
      <c r="A28" s="1">
        <v>19</v>
      </c>
      <c r="B28" s="9" t="str">
        <f t="shared" si="11"/>
        <v/>
      </c>
      <c r="C28" s="93" t="str">
        <f t="shared" si="1"/>
        <v/>
      </c>
      <c r="D28" s="88" t="str">
        <f t="shared" si="36"/>
        <v/>
      </c>
      <c r="E28" s="89" t="str">
        <f t="shared" si="36"/>
        <v/>
      </c>
      <c r="F28" s="8" t="str">
        <f t="shared" si="12"/>
        <v/>
      </c>
      <c r="H28" s="96" t="str">
        <f t="shared" si="2"/>
        <v/>
      </c>
      <c r="I28" s="88" t="str">
        <f t="shared" si="37"/>
        <v/>
      </c>
      <c r="J28" s="89" t="str">
        <f t="shared" si="37"/>
        <v/>
      </c>
      <c r="K28" s="8" t="str">
        <f t="shared" si="38"/>
        <v/>
      </c>
      <c r="L28" s="54"/>
      <c r="M28" s="17" t="str">
        <f>IF('Hedging Dashboard'!AH28="","",'Hedging Dashboard'!AH28)</f>
        <v/>
      </c>
      <c r="O28" s="9" t="str">
        <f t="shared" si="3"/>
        <v/>
      </c>
      <c r="P28" s="88" t="str">
        <f t="shared" si="39"/>
        <v/>
      </c>
      <c r="Q28" s="89" t="str">
        <f t="shared" si="39"/>
        <v/>
      </c>
      <c r="R28" s="4" t="str">
        <f t="shared" si="40"/>
        <v/>
      </c>
      <c r="S28" s="4" t="str">
        <f t="shared" si="13"/>
        <v/>
      </c>
      <c r="T28" s="112" t="str">
        <f t="shared" si="41"/>
        <v/>
      </c>
      <c r="U28" s="4" t="str">
        <f>IF(M28="","",IF(B28="NB",U27,IF(T28="",SUM($T$5:$T28)+S28,SUM($T$5:$T28))))</f>
        <v/>
      </c>
      <c r="V28" s="100" t="str">
        <f t="shared" si="0"/>
        <v/>
      </c>
      <c r="W28" s="74" t="e">
        <f t="shared" si="14"/>
        <v>#VALUE!</v>
      </c>
      <c r="X28" s="76" t="str">
        <f t="shared" si="15"/>
        <v/>
      </c>
      <c r="Y28" s="9" t="str">
        <f t="shared" si="6"/>
        <v>B</v>
      </c>
      <c r="Z28" s="4" t="str">
        <f t="shared" si="7"/>
        <v>C</v>
      </c>
      <c r="AA28" s="4" t="str">
        <f t="shared" si="8"/>
        <v>B</v>
      </c>
      <c r="AB28" s="4" t="str">
        <f t="shared" si="52"/>
        <v/>
      </c>
      <c r="AC28" s="4" t="str">
        <f t="shared" si="53"/>
        <v/>
      </c>
      <c r="AD28" s="4" t="str">
        <f t="shared" si="54"/>
        <v/>
      </c>
      <c r="AE28" s="1" t="str">
        <f t="shared" si="16"/>
        <v/>
      </c>
      <c r="AF28" s="1" t="str">
        <f t="shared" si="17"/>
        <v/>
      </c>
      <c r="AG28" s="1" t="str">
        <f t="shared" si="18"/>
        <v/>
      </c>
      <c r="AH28" s="1" t="str">
        <f t="shared" si="19"/>
        <v/>
      </c>
      <c r="AI28" s="1" t="str">
        <f t="shared" si="20"/>
        <v/>
      </c>
      <c r="AJ28" s="1" t="str">
        <f t="shared" si="21"/>
        <v/>
      </c>
      <c r="AK28" s="1">
        <f t="shared" si="42"/>
        <v>0</v>
      </c>
      <c r="AL28" s="1">
        <f t="shared" si="42"/>
        <v>0</v>
      </c>
      <c r="AM28" s="1" t="str">
        <f t="shared" si="5"/>
        <v/>
      </c>
      <c r="AN28" s="1">
        <f t="shared" si="22"/>
        <v>0</v>
      </c>
      <c r="AO28" s="1" t="str">
        <f t="shared" si="55"/>
        <v/>
      </c>
      <c r="AP28" s="1" t="str">
        <f t="shared" si="23"/>
        <v>N</v>
      </c>
      <c r="AQ28" s="1" t="str">
        <f t="shared" si="24"/>
        <v>N</v>
      </c>
      <c r="AR28" s="1" t="str">
        <f t="shared" si="25"/>
        <v>N</v>
      </c>
      <c r="AS28" s="1" t="str">
        <f t="shared" si="26"/>
        <v/>
      </c>
      <c r="AT28" s="15" t="str">
        <f t="shared" si="43"/>
        <v/>
      </c>
      <c r="AU28" s="1" t="str">
        <f t="shared" si="27"/>
        <v/>
      </c>
      <c r="AV28" s="1" t="str">
        <f t="shared" si="28"/>
        <v/>
      </c>
      <c r="AW28" s="1" t="str">
        <f t="shared" si="29"/>
        <v/>
      </c>
      <c r="AX28" s="1" t="str">
        <f t="shared" si="30"/>
        <v/>
      </c>
      <c r="AY28" s="1" t="str">
        <f t="shared" si="31"/>
        <v/>
      </c>
      <c r="AZ28" s="1" t="str">
        <f>IF('Hedging Dashboard'!AH28="P",IF(AZ27="",1,AZ27+1),"")</f>
        <v/>
      </c>
      <c r="BA28" s="1" t="str">
        <f>IF('Hedging Dashboard'!AH28="B",IF(BA27="",1,BA27+1),"")</f>
        <v/>
      </c>
      <c r="BB28" s="1" t="str">
        <f t="shared" si="56"/>
        <v>00000</v>
      </c>
      <c r="BC28" s="1" t="str">
        <f t="shared" si="56"/>
        <v>00000</v>
      </c>
      <c r="BD28" s="1" t="str">
        <f t="shared" si="44"/>
        <v>000000</v>
      </c>
      <c r="BE28" s="1" t="str">
        <f t="shared" si="44"/>
        <v>000000</v>
      </c>
      <c r="BF28" s="1" t="str">
        <f t="shared" si="45"/>
        <v>B</v>
      </c>
      <c r="BG28" s="1" t="str">
        <f t="shared" si="33"/>
        <v/>
      </c>
      <c r="BH28" s="1">
        <f t="shared" si="46"/>
        <v>0</v>
      </c>
      <c r="BI28" s="1" t="str">
        <f t="shared" si="34"/>
        <v/>
      </c>
      <c r="BJ28" s="1">
        <f t="shared" si="47"/>
        <v>0</v>
      </c>
      <c r="BK28" s="1" t="str">
        <f t="shared" si="35"/>
        <v/>
      </c>
      <c r="BL28" s="1">
        <f t="shared" si="48"/>
        <v>0</v>
      </c>
      <c r="BM28" s="1" t="str">
        <f t="shared" si="49"/>
        <v>0</v>
      </c>
      <c r="BN28" s="1" t="str">
        <f t="shared" si="50"/>
        <v>0</v>
      </c>
      <c r="BO28" s="1" t="str">
        <f t="shared" si="51"/>
        <v>0</v>
      </c>
      <c r="BR28" s="1">
        <f>General!A26</f>
        <v>0</v>
      </c>
      <c r="BS28" s="1">
        <f>General!B26</f>
        <v>0</v>
      </c>
      <c r="BT28" s="1" t="str">
        <f>General!C26</f>
        <v/>
      </c>
      <c r="BU28" s="1">
        <f>General!D26</f>
        <v>0</v>
      </c>
      <c r="BW28" s="1" t="str">
        <f>General!F26</f>
        <v>WLWW</v>
      </c>
      <c r="BX28" s="1">
        <f>General!G26</f>
        <v>3</v>
      </c>
    </row>
    <row r="29" spans="1:76" ht="15.75" thickBot="1">
      <c r="A29" s="1">
        <v>20</v>
      </c>
      <c r="B29" s="77" t="str">
        <f t="shared" si="11"/>
        <v/>
      </c>
      <c r="C29" s="94" t="str">
        <f t="shared" si="1"/>
        <v/>
      </c>
      <c r="D29" s="90" t="str">
        <f t="shared" si="36"/>
        <v/>
      </c>
      <c r="E29" s="91" t="str">
        <f t="shared" si="36"/>
        <v/>
      </c>
      <c r="F29" s="10" t="str">
        <f t="shared" si="12"/>
        <v/>
      </c>
      <c r="H29" s="97" t="str">
        <f t="shared" si="2"/>
        <v/>
      </c>
      <c r="I29" s="90" t="str">
        <f t="shared" si="37"/>
        <v/>
      </c>
      <c r="J29" s="91" t="str">
        <f t="shared" si="37"/>
        <v/>
      </c>
      <c r="K29" s="10" t="str">
        <f t="shared" si="38"/>
        <v/>
      </c>
      <c r="L29" s="54"/>
      <c r="M29" s="18" t="str">
        <f>IF('Hedging Dashboard'!AH29="","",'Hedging Dashboard'!AH29)</f>
        <v/>
      </c>
      <c r="O29" s="77" t="str">
        <f t="shared" si="3"/>
        <v/>
      </c>
      <c r="P29" s="90" t="str">
        <f t="shared" si="39"/>
        <v/>
      </c>
      <c r="Q29" s="91" t="str">
        <f t="shared" si="39"/>
        <v/>
      </c>
      <c r="R29" s="5" t="str">
        <f t="shared" si="40"/>
        <v/>
      </c>
      <c r="S29" s="5" t="str">
        <f t="shared" si="13"/>
        <v/>
      </c>
      <c r="T29" s="113" t="str">
        <f t="shared" si="41"/>
        <v/>
      </c>
      <c r="U29" s="5" t="str">
        <f>IF(M29="","",IF(B29="NB",U28,IF(T29="",SUM($T$5:$T29)+S29,SUM($T$5:$T29))))</f>
        <v/>
      </c>
      <c r="V29" s="101" t="str">
        <f t="shared" si="0"/>
        <v/>
      </c>
      <c r="W29" s="74" t="e">
        <f t="shared" si="14"/>
        <v>#VALUE!</v>
      </c>
      <c r="X29" s="76" t="str">
        <f t="shared" si="15"/>
        <v/>
      </c>
      <c r="Y29" s="9" t="str">
        <f t="shared" si="6"/>
        <v>B</v>
      </c>
      <c r="Z29" s="4" t="str">
        <f t="shared" si="7"/>
        <v>C</v>
      </c>
      <c r="AA29" s="4" t="str">
        <f t="shared" si="8"/>
        <v>B</v>
      </c>
      <c r="AB29" s="4" t="str">
        <f t="shared" si="52"/>
        <v/>
      </c>
      <c r="AC29" s="4" t="str">
        <f t="shared" si="53"/>
        <v/>
      </c>
      <c r="AD29" s="4" t="str">
        <f t="shared" si="54"/>
        <v/>
      </c>
      <c r="AE29" s="1" t="str">
        <f t="shared" si="16"/>
        <v/>
      </c>
      <c r="AF29" s="1" t="str">
        <f t="shared" si="17"/>
        <v/>
      </c>
      <c r="AG29" s="1" t="str">
        <f t="shared" si="18"/>
        <v/>
      </c>
      <c r="AH29" s="1" t="str">
        <f t="shared" si="19"/>
        <v/>
      </c>
      <c r="AI29" s="1" t="str">
        <f t="shared" si="20"/>
        <v/>
      </c>
      <c r="AJ29" s="1" t="str">
        <f t="shared" si="21"/>
        <v/>
      </c>
      <c r="AK29" s="1">
        <f t="shared" si="42"/>
        <v>0</v>
      </c>
      <c r="AL29" s="1">
        <f t="shared" si="42"/>
        <v>0</v>
      </c>
      <c r="AM29" s="1" t="str">
        <f t="shared" si="5"/>
        <v/>
      </c>
      <c r="AN29" s="1">
        <f t="shared" si="22"/>
        <v>0</v>
      </c>
      <c r="AO29" s="1" t="str">
        <f t="shared" si="55"/>
        <v/>
      </c>
      <c r="AP29" s="1" t="str">
        <f t="shared" si="23"/>
        <v>N</v>
      </c>
      <c r="AQ29" s="1" t="str">
        <f t="shared" si="24"/>
        <v>N</v>
      </c>
      <c r="AR29" s="1" t="str">
        <f t="shared" si="25"/>
        <v>N</v>
      </c>
      <c r="AS29" s="1" t="str">
        <f t="shared" si="26"/>
        <v/>
      </c>
      <c r="AT29" s="15" t="str">
        <f t="shared" si="43"/>
        <v/>
      </c>
      <c r="AU29" s="1" t="str">
        <f t="shared" si="27"/>
        <v/>
      </c>
      <c r="AV29" s="1" t="str">
        <f t="shared" si="28"/>
        <v/>
      </c>
      <c r="AW29" s="1" t="str">
        <f t="shared" si="29"/>
        <v/>
      </c>
      <c r="AX29" s="1" t="str">
        <f t="shared" si="30"/>
        <v/>
      </c>
      <c r="AY29" s="1" t="str">
        <f t="shared" si="31"/>
        <v/>
      </c>
      <c r="AZ29" s="1" t="str">
        <f>IF('Hedging Dashboard'!AH29="P",IF(AZ28="",1,AZ28+1),"")</f>
        <v/>
      </c>
      <c r="BA29" s="1" t="str">
        <f>IF('Hedging Dashboard'!AH29="B",IF(BA28="",1,BA28+1),"")</f>
        <v/>
      </c>
      <c r="BB29" s="1" t="str">
        <f t="shared" si="56"/>
        <v>00000</v>
      </c>
      <c r="BC29" s="1" t="str">
        <f t="shared" si="56"/>
        <v>00000</v>
      </c>
      <c r="BD29" s="1" t="str">
        <f t="shared" si="44"/>
        <v>000000</v>
      </c>
      <c r="BE29" s="1" t="str">
        <f t="shared" si="44"/>
        <v>000000</v>
      </c>
      <c r="BF29" s="1" t="str">
        <f t="shared" si="45"/>
        <v>B</v>
      </c>
      <c r="BG29" s="1" t="str">
        <f t="shared" si="33"/>
        <v/>
      </c>
      <c r="BH29" s="1">
        <f t="shared" si="46"/>
        <v>0</v>
      </c>
      <c r="BI29" s="1" t="str">
        <f t="shared" si="34"/>
        <v/>
      </c>
      <c r="BJ29" s="1">
        <f t="shared" si="47"/>
        <v>0</v>
      </c>
      <c r="BK29" s="1" t="str">
        <f t="shared" si="35"/>
        <v/>
      </c>
      <c r="BL29" s="1">
        <f t="shared" si="48"/>
        <v>0</v>
      </c>
      <c r="BM29" s="1" t="str">
        <f t="shared" si="49"/>
        <v>0</v>
      </c>
      <c r="BN29" s="1" t="str">
        <f t="shared" si="50"/>
        <v>0</v>
      </c>
      <c r="BO29" s="1" t="str">
        <f t="shared" si="51"/>
        <v>0</v>
      </c>
      <c r="BR29" s="1">
        <f>General!A27</f>
        <v>0</v>
      </c>
      <c r="BS29" s="1">
        <f>General!B27</f>
        <v>0</v>
      </c>
      <c r="BT29" s="1" t="str">
        <f>General!C27</f>
        <v/>
      </c>
      <c r="BU29" s="1">
        <f>General!D27</f>
        <v>0</v>
      </c>
      <c r="BW29" s="1" t="str">
        <f>General!F27</f>
        <v>WWLL</v>
      </c>
      <c r="BX29" s="1">
        <f>General!G27</f>
        <v>-3</v>
      </c>
    </row>
    <row r="30" spans="1:76" ht="15.75" thickBot="1">
      <c r="A30" s="1">
        <v>21</v>
      </c>
      <c r="B30" s="12" t="str">
        <f t="shared" si="11"/>
        <v/>
      </c>
      <c r="C30" s="92" t="str">
        <f t="shared" si="1"/>
        <v/>
      </c>
      <c r="D30" s="13" t="str">
        <f t="shared" si="36"/>
        <v/>
      </c>
      <c r="E30" s="45" t="str">
        <f t="shared" si="36"/>
        <v/>
      </c>
      <c r="F30" s="14" t="str">
        <f t="shared" si="12"/>
        <v/>
      </c>
      <c r="H30" s="95" t="str">
        <f t="shared" si="2"/>
        <v/>
      </c>
      <c r="I30" s="13" t="str">
        <f t="shared" si="37"/>
        <v/>
      </c>
      <c r="J30" s="45" t="str">
        <f t="shared" si="37"/>
        <v/>
      </c>
      <c r="K30" s="14" t="str">
        <f t="shared" si="38"/>
        <v/>
      </c>
      <c r="L30" s="54"/>
      <c r="M30" s="16" t="str">
        <f>IF('Hedging Dashboard'!AH30="","",'Hedging Dashboard'!AH30)</f>
        <v/>
      </c>
      <c r="O30" s="12" t="str">
        <f t="shared" si="3"/>
        <v/>
      </c>
      <c r="P30" s="13" t="str">
        <f t="shared" si="39"/>
        <v/>
      </c>
      <c r="Q30" s="45" t="str">
        <f t="shared" si="39"/>
        <v/>
      </c>
      <c r="R30" s="87" t="str">
        <f t="shared" si="40"/>
        <v/>
      </c>
      <c r="S30" s="87" t="str">
        <f t="shared" si="13"/>
        <v/>
      </c>
      <c r="T30" s="98" t="str">
        <f t="shared" si="41"/>
        <v/>
      </c>
      <c r="U30" s="87" t="str">
        <f>IF(M30="","",IF(B30="NB",U29,IF(T30="",SUM($T$5:$T30)+S30,SUM($T$5:$T30))))</f>
        <v/>
      </c>
      <c r="V30" s="99" t="str">
        <f t="shared" si="0"/>
        <v/>
      </c>
      <c r="W30" s="74" t="e">
        <f t="shared" si="14"/>
        <v>#VALUE!</v>
      </c>
      <c r="X30" s="76" t="str">
        <f t="shared" si="15"/>
        <v/>
      </c>
      <c r="Y30" s="9" t="str">
        <f t="shared" si="6"/>
        <v>B</v>
      </c>
      <c r="Z30" s="4" t="str">
        <f t="shared" si="7"/>
        <v>C</v>
      </c>
      <c r="AA30" s="4" t="str">
        <f t="shared" si="8"/>
        <v>B</v>
      </c>
      <c r="AB30" s="4" t="str">
        <f t="shared" si="52"/>
        <v/>
      </c>
      <c r="AC30" s="4" t="str">
        <f t="shared" si="53"/>
        <v/>
      </c>
      <c r="AD30" s="4" t="str">
        <f t="shared" si="54"/>
        <v/>
      </c>
      <c r="AE30" s="1" t="str">
        <f t="shared" si="16"/>
        <v/>
      </c>
      <c r="AF30" s="1" t="str">
        <f t="shared" si="17"/>
        <v/>
      </c>
      <c r="AG30" s="1" t="str">
        <f t="shared" si="18"/>
        <v/>
      </c>
      <c r="AH30" s="1" t="str">
        <f t="shared" si="19"/>
        <v/>
      </c>
      <c r="AI30" s="1" t="str">
        <f t="shared" si="20"/>
        <v/>
      </c>
      <c r="AJ30" s="1" t="str">
        <f t="shared" si="21"/>
        <v/>
      </c>
      <c r="AK30" s="1">
        <f t="shared" si="42"/>
        <v>0</v>
      </c>
      <c r="AL30" s="1">
        <f t="shared" si="42"/>
        <v>0</v>
      </c>
      <c r="AM30" s="1" t="str">
        <f t="shared" si="5"/>
        <v/>
      </c>
      <c r="AN30" s="1">
        <f t="shared" si="22"/>
        <v>0</v>
      </c>
      <c r="AO30" s="1" t="str">
        <f t="shared" si="55"/>
        <v/>
      </c>
      <c r="AP30" s="1" t="str">
        <f t="shared" si="23"/>
        <v>N</v>
      </c>
      <c r="AQ30" s="1" t="str">
        <f t="shared" si="24"/>
        <v>N</v>
      </c>
      <c r="AR30" s="1" t="str">
        <f t="shared" si="25"/>
        <v>N</v>
      </c>
      <c r="AS30" s="1" t="str">
        <f t="shared" si="26"/>
        <v/>
      </c>
      <c r="AT30" s="15" t="str">
        <f t="shared" si="43"/>
        <v/>
      </c>
      <c r="AU30" s="1" t="str">
        <f t="shared" si="27"/>
        <v/>
      </c>
      <c r="AV30" s="1" t="str">
        <f t="shared" si="28"/>
        <v/>
      </c>
      <c r="AW30" s="1" t="str">
        <f t="shared" si="29"/>
        <v/>
      </c>
      <c r="AX30" s="1" t="str">
        <f t="shared" si="30"/>
        <v/>
      </c>
      <c r="AY30" s="1" t="str">
        <f t="shared" si="31"/>
        <v/>
      </c>
      <c r="AZ30" s="1" t="str">
        <f>IF('Hedging Dashboard'!AH30="P",IF(AZ29="",1,AZ29+1),"")</f>
        <v/>
      </c>
      <c r="BA30" s="1" t="str">
        <f>IF('Hedging Dashboard'!AH30="B",IF(BA29="",1,BA29+1),"")</f>
        <v/>
      </c>
      <c r="BB30" s="1" t="str">
        <f t="shared" si="56"/>
        <v>00000</v>
      </c>
      <c r="BC30" s="1" t="str">
        <f t="shared" si="56"/>
        <v>00000</v>
      </c>
      <c r="BD30" s="1" t="str">
        <f t="shared" si="44"/>
        <v>000000</v>
      </c>
      <c r="BE30" s="1" t="str">
        <f t="shared" si="44"/>
        <v>000000</v>
      </c>
      <c r="BF30" s="1" t="str">
        <f t="shared" si="45"/>
        <v>B</v>
      </c>
      <c r="BG30" s="1" t="str">
        <f t="shared" si="33"/>
        <v/>
      </c>
      <c r="BH30" s="1">
        <f t="shared" si="46"/>
        <v>0</v>
      </c>
      <c r="BI30" s="1" t="str">
        <f t="shared" si="34"/>
        <v/>
      </c>
      <c r="BJ30" s="1">
        <f t="shared" si="47"/>
        <v>0</v>
      </c>
      <c r="BK30" s="1" t="str">
        <f t="shared" si="35"/>
        <v/>
      </c>
      <c r="BL30" s="1">
        <f t="shared" si="48"/>
        <v>0</v>
      </c>
      <c r="BM30" s="1" t="str">
        <f t="shared" si="49"/>
        <v>0</v>
      </c>
      <c r="BN30" s="1" t="str">
        <f t="shared" si="50"/>
        <v>0</v>
      </c>
      <c r="BO30" s="1" t="str">
        <f t="shared" si="51"/>
        <v>0</v>
      </c>
      <c r="BR30" s="1">
        <f>General!A28</f>
        <v>0</v>
      </c>
      <c r="BS30" s="1">
        <f>General!B28</f>
        <v>0</v>
      </c>
      <c r="BT30" s="1" t="str">
        <f>General!C28</f>
        <v/>
      </c>
      <c r="BU30" s="1">
        <f>General!D28</f>
        <v>0</v>
      </c>
      <c r="BW30" s="1" t="str">
        <f>General!F28</f>
        <v>WWLW</v>
      </c>
      <c r="BX30" s="1">
        <f>General!G28</f>
        <v>1</v>
      </c>
    </row>
    <row r="31" spans="1:76" ht="15.75" thickBot="1">
      <c r="A31" s="1">
        <v>22</v>
      </c>
      <c r="B31" s="9" t="str">
        <f t="shared" si="11"/>
        <v/>
      </c>
      <c r="C31" s="93" t="str">
        <f t="shared" si="1"/>
        <v/>
      </c>
      <c r="D31" s="88" t="str">
        <f t="shared" si="36"/>
        <v/>
      </c>
      <c r="E31" s="89" t="str">
        <f t="shared" si="36"/>
        <v/>
      </c>
      <c r="F31" s="8" t="str">
        <f t="shared" si="12"/>
        <v/>
      </c>
      <c r="H31" s="96" t="str">
        <f t="shared" si="2"/>
        <v/>
      </c>
      <c r="I31" s="88" t="str">
        <f t="shared" si="37"/>
        <v/>
      </c>
      <c r="J31" s="89" t="str">
        <f t="shared" si="37"/>
        <v/>
      </c>
      <c r="K31" s="8" t="str">
        <f t="shared" si="38"/>
        <v/>
      </c>
      <c r="L31" s="54"/>
      <c r="M31" s="17" t="str">
        <f>IF('Hedging Dashboard'!AH31="","",'Hedging Dashboard'!AH31)</f>
        <v/>
      </c>
      <c r="O31" s="9" t="str">
        <f t="shared" si="3"/>
        <v/>
      </c>
      <c r="P31" s="88" t="str">
        <f t="shared" si="39"/>
        <v/>
      </c>
      <c r="Q31" s="89" t="str">
        <f t="shared" si="39"/>
        <v/>
      </c>
      <c r="R31" s="4" t="str">
        <f t="shared" si="40"/>
        <v/>
      </c>
      <c r="S31" s="4" t="str">
        <f t="shared" si="13"/>
        <v/>
      </c>
      <c r="T31" s="112" t="str">
        <f t="shared" si="41"/>
        <v/>
      </c>
      <c r="U31" s="4" t="str">
        <f>IF(M31="","",IF(B31="NB",U30,IF(T31="",SUM($T$5:$T31)+S31,SUM($T$5:$T31))))</f>
        <v/>
      </c>
      <c r="V31" s="100" t="str">
        <f t="shared" si="0"/>
        <v/>
      </c>
      <c r="W31" s="74" t="e">
        <f t="shared" si="14"/>
        <v>#VALUE!</v>
      </c>
      <c r="X31" s="76" t="str">
        <f t="shared" si="15"/>
        <v/>
      </c>
      <c r="Y31" s="9" t="str">
        <f t="shared" si="6"/>
        <v>B</v>
      </c>
      <c r="Z31" s="4" t="str">
        <f t="shared" si="7"/>
        <v>C</v>
      </c>
      <c r="AA31" s="4" t="str">
        <f t="shared" si="8"/>
        <v>B</v>
      </c>
      <c r="AB31" s="4" t="str">
        <f t="shared" si="52"/>
        <v/>
      </c>
      <c r="AC31" s="4" t="str">
        <f t="shared" si="53"/>
        <v/>
      </c>
      <c r="AD31" s="4" t="str">
        <f t="shared" si="54"/>
        <v/>
      </c>
      <c r="AE31" s="1" t="str">
        <f t="shared" si="16"/>
        <v/>
      </c>
      <c r="AF31" s="1" t="str">
        <f t="shared" si="17"/>
        <v/>
      </c>
      <c r="AG31" s="1" t="str">
        <f t="shared" si="18"/>
        <v/>
      </c>
      <c r="AH31" s="1" t="str">
        <f t="shared" si="19"/>
        <v/>
      </c>
      <c r="AI31" s="1" t="str">
        <f t="shared" si="20"/>
        <v/>
      </c>
      <c r="AJ31" s="1" t="str">
        <f t="shared" si="21"/>
        <v/>
      </c>
      <c r="AK31" s="1">
        <f t="shared" si="42"/>
        <v>0</v>
      </c>
      <c r="AL31" s="1">
        <f t="shared" si="42"/>
        <v>0</v>
      </c>
      <c r="AM31" s="1" t="str">
        <f t="shared" si="5"/>
        <v/>
      </c>
      <c r="AN31" s="1">
        <f t="shared" si="22"/>
        <v>0</v>
      </c>
      <c r="AO31" s="1" t="str">
        <f t="shared" si="55"/>
        <v/>
      </c>
      <c r="AP31" s="1" t="str">
        <f t="shared" si="23"/>
        <v>N</v>
      </c>
      <c r="AQ31" s="1" t="str">
        <f t="shared" si="24"/>
        <v>N</v>
      </c>
      <c r="AR31" s="1" t="str">
        <f t="shared" si="25"/>
        <v>N</v>
      </c>
      <c r="AS31" s="1" t="str">
        <f t="shared" si="26"/>
        <v/>
      </c>
      <c r="AT31" s="15" t="str">
        <f t="shared" si="43"/>
        <v/>
      </c>
      <c r="AU31" s="1" t="str">
        <f t="shared" si="27"/>
        <v/>
      </c>
      <c r="AV31" s="1" t="str">
        <f t="shared" si="28"/>
        <v/>
      </c>
      <c r="AW31" s="1" t="str">
        <f t="shared" si="29"/>
        <v/>
      </c>
      <c r="AX31" s="1" t="str">
        <f t="shared" si="30"/>
        <v/>
      </c>
      <c r="AY31" s="1" t="str">
        <f t="shared" si="31"/>
        <v/>
      </c>
      <c r="AZ31" s="1" t="str">
        <f>IF('Hedging Dashboard'!AH31="P",IF(AZ30="",1,AZ30+1),"")</f>
        <v/>
      </c>
      <c r="BA31" s="1" t="str">
        <f>IF('Hedging Dashboard'!AH31="B",IF(BA30="",1,BA30+1),"")</f>
        <v/>
      </c>
      <c r="BB31" s="1" t="str">
        <f t="shared" si="56"/>
        <v>00000</v>
      </c>
      <c r="BC31" s="1" t="str">
        <f t="shared" si="56"/>
        <v>00000</v>
      </c>
      <c r="BD31" s="1" t="str">
        <f t="shared" si="44"/>
        <v>000000</v>
      </c>
      <c r="BE31" s="1" t="str">
        <f t="shared" si="44"/>
        <v>000000</v>
      </c>
      <c r="BF31" s="1" t="str">
        <f t="shared" si="45"/>
        <v>B</v>
      </c>
      <c r="BG31" s="1" t="str">
        <f t="shared" si="33"/>
        <v/>
      </c>
      <c r="BH31" s="1">
        <f t="shared" si="46"/>
        <v>0</v>
      </c>
      <c r="BI31" s="1" t="str">
        <f t="shared" si="34"/>
        <v/>
      </c>
      <c r="BJ31" s="1">
        <f t="shared" si="47"/>
        <v>0</v>
      </c>
      <c r="BK31" s="1" t="str">
        <f t="shared" si="35"/>
        <v/>
      </c>
      <c r="BL31" s="1">
        <f t="shared" si="48"/>
        <v>0</v>
      </c>
      <c r="BM31" s="1" t="str">
        <f t="shared" si="49"/>
        <v>0</v>
      </c>
      <c r="BN31" s="1" t="str">
        <f t="shared" si="50"/>
        <v>0</v>
      </c>
      <c r="BO31" s="1" t="str">
        <f t="shared" si="51"/>
        <v>0</v>
      </c>
      <c r="BR31" s="1">
        <f>General!A29</f>
        <v>0</v>
      </c>
      <c r="BS31" s="1">
        <f>General!B29</f>
        <v>0</v>
      </c>
      <c r="BT31" s="1" t="str">
        <f>General!C29</f>
        <v/>
      </c>
      <c r="BU31" s="1">
        <f>General!D29</f>
        <v>0</v>
      </c>
      <c r="BW31" s="1" t="str">
        <f>General!F29</f>
        <v>WWWL</v>
      </c>
      <c r="BX31" s="1">
        <f>General!G29</f>
        <v>-1</v>
      </c>
    </row>
    <row r="32" spans="1:76" ht="15.75" thickBot="1">
      <c r="A32" s="1">
        <v>23</v>
      </c>
      <c r="B32" s="9" t="str">
        <f t="shared" si="11"/>
        <v/>
      </c>
      <c r="C32" s="93" t="str">
        <f t="shared" si="1"/>
        <v/>
      </c>
      <c r="D32" s="88" t="str">
        <f t="shared" si="36"/>
        <v/>
      </c>
      <c r="E32" s="89" t="str">
        <f t="shared" si="36"/>
        <v/>
      </c>
      <c r="F32" s="8" t="str">
        <f t="shared" si="12"/>
        <v/>
      </c>
      <c r="H32" s="96" t="str">
        <f t="shared" si="2"/>
        <v/>
      </c>
      <c r="I32" s="88" t="str">
        <f t="shared" si="37"/>
        <v/>
      </c>
      <c r="J32" s="89" t="str">
        <f t="shared" si="37"/>
        <v/>
      </c>
      <c r="K32" s="8" t="str">
        <f t="shared" si="38"/>
        <v/>
      </c>
      <c r="L32" s="54"/>
      <c r="M32" s="17" t="str">
        <f>IF('Hedging Dashboard'!AH32="","",'Hedging Dashboard'!AH32)</f>
        <v/>
      </c>
      <c r="O32" s="9" t="str">
        <f t="shared" si="3"/>
        <v/>
      </c>
      <c r="P32" s="88" t="str">
        <f t="shared" si="39"/>
        <v/>
      </c>
      <c r="Q32" s="89" t="str">
        <f t="shared" si="39"/>
        <v/>
      </c>
      <c r="R32" s="4" t="str">
        <f t="shared" si="40"/>
        <v/>
      </c>
      <c r="S32" s="4" t="str">
        <f t="shared" si="13"/>
        <v/>
      </c>
      <c r="T32" s="112" t="str">
        <f t="shared" si="41"/>
        <v/>
      </c>
      <c r="U32" s="4" t="str">
        <f>IF(M32="","",IF(B32="NB",U31,IF(T32="",SUM($T$5:$T32)+S32,SUM($T$5:$T32))))</f>
        <v/>
      </c>
      <c r="V32" s="100" t="str">
        <f t="shared" si="0"/>
        <v/>
      </c>
      <c r="W32" s="74" t="e">
        <f t="shared" si="14"/>
        <v>#VALUE!</v>
      </c>
      <c r="X32" s="76" t="str">
        <f t="shared" si="15"/>
        <v/>
      </c>
      <c r="Y32" s="9" t="str">
        <f t="shared" si="6"/>
        <v>B</v>
      </c>
      <c r="Z32" s="4" t="str">
        <f t="shared" si="7"/>
        <v>C</v>
      </c>
      <c r="AA32" s="4" t="str">
        <f t="shared" si="8"/>
        <v>B</v>
      </c>
      <c r="AB32" s="4" t="str">
        <f t="shared" si="52"/>
        <v/>
      </c>
      <c r="AC32" s="4" t="str">
        <f t="shared" si="53"/>
        <v/>
      </c>
      <c r="AD32" s="4" t="str">
        <f t="shared" si="54"/>
        <v/>
      </c>
      <c r="AE32" s="1" t="str">
        <f t="shared" si="16"/>
        <v/>
      </c>
      <c r="AF32" s="1" t="str">
        <f t="shared" si="17"/>
        <v/>
      </c>
      <c r="AG32" s="1" t="str">
        <f t="shared" si="18"/>
        <v/>
      </c>
      <c r="AH32" s="1" t="str">
        <f t="shared" si="19"/>
        <v/>
      </c>
      <c r="AI32" s="1" t="str">
        <f t="shared" si="20"/>
        <v/>
      </c>
      <c r="AJ32" s="1" t="str">
        <f t="shared" si="21"/>
        <v/>
      </c>
      <c r="AK32" s="1">
        <f t="shared" si="42"/>
        <v>0</v>
      </c>
      <c r="AL32" s="1">
        <f t="shared" si="42"/>
        <v>0</v>
      </c>
      <c r="AM32" s="1" t="str">
        <f t="shared" si="5"/>
        <v/>
      </c>
      <c r="AN32" s="1">
        <f t="shared" si="22"/>
        <v>0</v>
      </c>
      <c r="AO32" s="1" t="str">
        <f t="shared" si="55"/>
        <v/>
      </c>
      <c r="AP32" s="1" t="str">
        <f t="shared" si="23"/>
        <v>N</v>
      </c>
      <c r="AQ32" s="1" t="str">
        <f t="shared" si="24"/>
        <v>N</v>
      </c>
      <c r="AR32" s="1" t="str">
        <f t="shared" si="25"/>
        <v>N</v>
      </c>
      <c r="AS32" s="1" t="str">
        <f t="shared" si="26"/>
        <v/>
      </c>
      <c r="AT32" s="15" t="str">
        <f t="shared" si="43"/>
        <v/>
      </c>
      <c r="AU32" s="1" t="str">
        <f t="shared" si="27"/>
        <v/>
      </c>
      <c r="AV32" s="1" t="str">
        <f t="shared" si="28"/>
        <v/>
      </c>
      <c r="AW32" s="1" t="str">
        <f t="shared" si="29"/>
        <v/>
      </c>
      <c r="AX32" s="1" t="str">
        <f t="shared" si="30"/>
        <v/>
      </c>
      <c r="AY32" s="1" t="str">
        <f t="shared" si="31"/>
        <v/>
      </c>
      <c r="AZ32" s="1" t="str">
        <f>IF('Hedging Dashboard'!AH32="P",IF(AZ31="",1,AZ31+1),"")</f>
        <v/>
      </c>
      <c r="BA32" s="1" t="str">
        <f>IF('Hedging Dashboard'!AH32="B",IF(BA31="",1,BA31+1),"")</f>
        <v/>
      </c>
      <c r="BB32" s="1" t="str">
        <f t="shared" si="56"/>
        <v>00000</v>
      </c>
      <c r="BC32" s="1" t="str">
        <f t="shared" si="56"/>
        <v>00000</v>
      </c>
      <c r="BD32" s="1" t="str">
        <f t="shared" si="44"/>
        <v>000000</v>
      </c>
      <c r="BE32" s="1" t="str">
        <f t="shared" si="44"/>
        <v>000000</v>
      </c>
      <c r="BF32" s="1" t="str">
        <f t="shared" si="45"/>
        <v>B</v>
      </c>
      <c r="BG32" s="1" t="str">
        <f t="shared" si="33"/>
        <v/>
      </c>
      <c r="BH32" s="1">
        <f t="shared" si="46"/>
        <v>0</v>
      </c>
      <c r="BI32" s="1" t="str">
        <f t="shared" si="34"/>
        <v/>
      </c>
      <c r="BJ32" s="1">
        <f t="shared" si="47"/>
        <v>0</v>
      </c>
      <c r="BK32" s="1" t="str">
        <f t="shared" si="35"/>
        <v/>
      </c>
      <c r="BL32" s="1">
        <f t="shared" si="48"/>
        <v>0</v>
      </c>
      <c r="BM32" s="1" t="str">
        <f t="shared" si="49"/>
        <v>0</v>
      </c>
      <c r="BN32" s="1" t="str">
        <f t="shared" si="50"/>
        <v>0</v>
      </c>
      <c r="BO32" s="1" t="str">
        <f t="shared" si="51"/>
        <v>0</v>
      </c>
      <c r="BR32" s="1">
        <f>General!A30</f>
        <v>0</v>
      </c>
      <c r="BS32" s="1">
        <f>General!B30</f>
        <v>0</v>
      </c>
      <c r="BT32" s="1" t="str">
        <f>General!C30</f>
        <v/>
      </c>
      <c r="BU32" s="1">
        <f>General!D30</f>
        <v>0</v>
      </c>
      <c r="BW32" s="1" t="str">
        <f>General!F30</f>
        <v>WWWW</v>
      </c>
      <c r="BX32" s="1">
        <f>General!G30</f>
        <v>6</v>
      </c>
    </row>
    <row r="33" spans="1:76" ht="15.75" thickBot="1">
      <c r="A33" s="1">
        <v>24</v>
      </c>
      <c r="B33" s="9" t="str">
        <f t="shared" si="11"/>
        <v/>
      </c>
      <c r="C33" s="93" t="str">
        <f t="shared" si="1"/>
        <v/>
      </c>
      <c r="D33" s="88" t="str">
        <f t="shared" si="36"/>
        <v/>
      </c>
      <c r="E33" s="89" t="str">
        <f t="shared" si="36"/>
        <v/>
      </c>
      <c r="F33" s="8" t="str">
        <f t="shared" si="12"/>
        <v/>
      </c>
      <c r="H33" s="96" t="str">
        <f t="shared" si="2"/>
        <v/>
      </c>
      <c r="I33" s="88" t="str">
        <f t="shared" si="37"/>
        <v/>
      </c>
      <c r="J33" s="89" t="str">
        <f t="shared" si="37"/>
        <v/>
      </c>
      <c r="K33" s="8" t="str">
        <f t="shared" si="38"/>
        <v/>
      </c>
      <c r="L33" s="54"/>
      <c r="M33" s="17" t="str">
        <f>IF('Hedging Dashboard'!AH33="","",'Hedging Dashboard'!AH33)</f>
        <v/>
      </c>
      <c r="O33" s="9" t="str">
        <f t="shared" si="3"/>
        <v/>
      </c>
      <c r="P33" s="88" t="str">
        <f t="shared" si="39"/>
        <v/>
      </c>
      <c r="Q33" s="89" t="str">
        <f t="shared" si="39"/>
        <v/>
      </c>
      <c r="R33" s="4" t="str">
        <f t="shared" si="40"/>
        <v/>
      </c>
      <c r="S33" s="4" t="str">
        <f t="shared" si="13"/>
        <v/>
      </c>
      <c r="T33" s="112" t="str">
        <f t="shared" si="41"/>
        <v/>
      </c>
      <c r="U33" s="4" t="str">
        <f>IF(M33="","",IF(B33="NB",U32,IF(T33="",SUM($T$5:$T33)+S33,SUM($T$5:$T33))))</f>
        <v/>
      </c>
      <c r="V33" s="100" t="str">
        <f t="shared" si="0"/>
        <v/>
      </c>
      <c r="W33" s="74" t="e">
        <f t="shared" si="14"/>
        <v>#VALUE!</v>
      </c>
      <c r="X33" s="76" t="str">
        <f t="shared" si="15"/>
        <v/>
      </c>
      <c r="Y33" s="9" t="str">
        <f t="shared" si="6"/>
        <v>B</v>
      </c>
      <c r="Z33" s="4" t="str">
        <f t="shared" si="7"/>
        <v>C</v>
      </c>
      <c r="AA33" s="4" t="str">
        <f t="shared" si="8"/>
        <v>B</v>
      </c>
      <c r="AB33" s="4" t="str">
        <f t="shared" si="52"/>
        <v/>
      </c>
      <c r="AC33" s="4" t="str">
        <f t="shared" si="53"/>
        <v/>
      </c>
      <c r="AD33" s="4" t="str">
        <f t="shared" si="54"/>
        <v/>
      </c>
      <c r="AE33" s="1" t="str">
        <f t="shared" si="16"/>
        <v/>
      </c>
      <c r="AF33" s="1" t="str">
        <f t="shared" si="17"/>
        <v/>
      </c>
      <c r="AG33" s="1" t="str">
        <f t="shared" si="18"/>
        <v/>
      </c>
      <c r="AH33" s="1" t="str">
        <f t="shared" si="19"/>
        <v/>
      </c>
      <c r="AI33" s="1" t="str">
        <f t="shared" si="20"/>
        <v/>
      </c>
      <c r="AJ33" s="1" t="str">
        <f t="shared" si="21"/>
        <v/>
      </c>
      <c r="AK33" s="1">
        <f t="shared" si="42"/>
        <v>0</v>
      </c>
      <c r="AL33" s="1">
        <f t="shared" si="42"/>
        <v>0</v>
      </c>
      <c r="AM33" s="1" t="str">
        <f t="shared" si="5"/>
        <v/>
      </c>
      <c r="AN33" s="1">
        <f t="shared" si="22"/>
        <v>0</v>
      </c>
      <c r="AO33" s="1" t="str">
        <f t="shared" si="55"/>
        <v/>
      </c>
      <c r="AP33" s="1" t="str">
        <f t="shared" si="23"/>
        <v>N</v>
      </c>
      <c r="AQ33" s="1" t="str">
        <f t="shared" si="24"/>
        <v>N</v>
      </c>
      <c r="AR33" s="1" t="str">
        <f t="shared" si="25"/>
        <v>N</v>
      </c>
      <c r="AS33" s="1" t="str">
        <f t="shared" si="26"/>
        <v/>
      </c>
      <c r="AT33" s="15" t="str">
        <f t="shared" si="43"/>
        <v/>
      </c>
      <c r="AU33" s="1" t="str">
        <f t="shared" si="27"/>
        <v/>
      </c>
      <c r="AV33" s="1" t="str">
        <f t="shared" si="28"/>
        <v/>
      </c>
      <c r="AW33" s="1" t="str">
        <f t="shared" si="29"/>
        <v/>
      </c>
      <c r="AX33" s="1" t="str">
        <f t="shared" si="30"/>
        <v/>
      </c>
      <c r="AY33" s="1" t="str">
        <f t="shared" si="31"/>
        <v/>
      </c>
      <c r="AZ33" s="1" t="str">
        <f>IF('Hedging Dashboard'!AH33="P",IF(AZ32="",1,AZ32+1),"")</f>
        <v/>
      </c>
      <c r="BA33" s="1" t="str">
        <f>IF('Hedging Dashboard'!AH33="B",IF(BA32="",1,BA32+1),"")</f>
        <v/>
      </c>
      <c r="BB33" s="1" t="str">
        <f t="shared" si="56"/>
        <v>00000</v>
      </c>
      <c r="BC33" s="1" t="str">
        <f t="shared" si="56"/>
        <v>00000</v>
      </c>
      <c r="BD33" s="1" t="str">
        <f t="shared" si="44"/>
        <v>000000</v>
      </c>
      <c r="BE33" s="1" t="str">
        <f t="shared" si="44"/>
        <v>000000</v>
      </c>
      <c r="BF33" s="1" t="str">
        <f t="shared" si="45"/>
        <v>B</v>
      </c>
      <c r="BG33" s="1" t="str">
        <f t="shared" si="33"/>
        <v/>
      </c>
      <c r="BH33" s="1">
        <f t="shared" si="46"/>
        <v>0</v>
      </c>
      <c r="BI33" s="1" t="str">
        <f t="shared" si="34"/>
        <v/>
      </c>
      <c r="BJ33" s="1">
        <f t="shared" si="47"/>
        <v>0</v>
      </c>
      <c r="BK33" s="1" t="str">
        <f t="shared" si="35"/>
        <v/>
      </c>
      <c r="BL33" s="1">
        <f t="shared" si="48"/>
        <v>0</v>
      </c>
      <c r="BM33" s="1" t="str">
        <f t="shared" si="49"/>
        <v>0</v>
      </c>
      <c r="BN33" s="1" t="str">
        <f t="shared" si="50"/>
        <v>0</v>
      </c>
      <c r="BO33" s="1" t="str">
        <f t="shared" si="51"/>
        <v>0</v>
      </c>
      <c r="BR33" s="1">
        <f>General!A31</f>
        <v>0</v>
      </c>
      <c r="BS33" s="1">
        <f>General!B31</f>
        <v>0</v>
      </c>
      <c r="BT33" s="1" t="str">
        <f>General!C31</f>
        <v/>
      </c>
      <c r="BU33" s="1">
        <f>General!D31</f>
        <v>0</v>
      </c>
      <c r="BW33" s="1" t="str">
        <f>General!F31</f>
        <v>LLLLL</v>
      </c>
      <c r="BX33" s="1">
        <f>General!G31</f>
        <v>-6</v>
      </c>
    </row>
    <row r="34" spans="1:76" ht="15.75" thickBot="1">
      <c r="A34" s="1">
        <v>25</v>
      </c>
      <c r="B34" s="77" t="str">
        <f t="shared" si="11"/>
        <v/>
      </c>
      <c r="C34" s="94" t="str">
        <f t="shared" si="1"/>
        <v/>
      </c>
      <c r="D34" s="90" t="str">
        <f t="shared" si="36"/>
        <v/>
      </c>
      <c r="E34" s="91" t="str">
        <f t="shared" si="36"/>
        <v/>
      </c>
      <c r="F34" s="10" t="str">
        <f t="shared" si="12"/>
        <v/>
      </c>
      <c r="H34" s="97" t="str">
        <f t="shared" si="2"/>
        <v/>
      </c>
      <c r="I34" s="90" t="str">
        <f t="shared" si="37"/>
        <v/>
      </c>
      <c r="J34" s="91" t="str">
        <f t="shared" si="37"/>
        <v/>
      </c>
      <c r="K34" s="10" t="str">
        <f t="shared" si="38"/>
        <v/>
      </c>
      <c r="L34" s="54"/>
      <c r="M34" s="18" t="str">
        <f>IF('Hedging Dashboard'!AH34="","",'Hedging Dashboard'!AH34)</f>
        <v/>
      </c>
      <c r="O34" s="77" t="str">
        <f t="shared" si="3"/>
        <v/>
      </c>
      <c r="P34" s="90" t="str">
        <f t="shared" si="39"/>
        <v/>
      </c>
      <c r="Q34" s="91" t="str">
        <f t="shared" si="39"/>
        <v/>
      </c>
      <c r="R34" s="5" t="str">
        <f t="shared" si="40"/>
        <v/>
      </c>
      <c r="S34" s="5" t="str">
        <f t="shared" si="13"/>
        <v/>
      </c>
      <c r="T34" s="113" t="str">
        <f t="shared" si="41"/>
        <v/>
      </c>
      <c r="U34" s="5" t="str">
        <f>IF(M34="","",IF(B34="NB",U33,IF(T34="",SUM($T$5:$T34)+S34,SUM($T$5:$T34))))</f>
        <v/>
      </c>
      <c r="V34" s="101" t="str">
        <f t="shared" si="0"/>
        <v/>
      </c>
      <c r="W34" s="74" t="e">
        <f t="shared" si="14"/>
        <v>#VALUE!</v>
      </c>
      <c r="X34" s="76" t="str">
        <f t="shared" si="15"/>
        <v/>
      </c>
      <c r="Y34" s="9" t="str">
        <f t="shared" si="6"/>
        <v>B</v>
      </c>
      <c r="Z34" s="4" t="str">
        <f t="shared" si="7"/>
        <v>C</v>
      </c>
      <c r="AA34" s="4" t="str">
        <f t="shared" si="8"/>
        <v>B</v>
      </c>
      <c r="AB34" s="4" t="str">
        <f t="shared" si="52"/>
        <v/>
      </c>
      <c r="AC34" s="4" t="str">
        <f t="shared" si="53"/>
        <v/>
      </c>
      <c r="AD34" s="4" t="str">
        <f t="shared" si="54"/>
        <v/>
      </c>
      <c r="AE34" s="1" t="str">
        <f t="shared" si="16"/>
        <v/>
      </c>
      <c r="AF34" s="1" t="str">
        <f t="shared" si="17"/>
        <v/>
      </c>
      <c r="AG34" s="1" t="str">
        <f t="shared" si="18"/>
        <v/>
      </c>
      <c r="AH34" s="1" t="str">
        <f t="shared" si="19"/>
        <v/>
      </c>
      <c r="AI34" s="1" t="str">
        <f t="shared" si="20"/>
        <v/>
      </c>
      <c r="AJ34" s="1" t="str">
        <f t="shared" si="21"/>
        <v/>
      </c>
      <c r="AK34" s="1">
        <f t="shared" si="42"/>
        <v>0</v>
      </c>
      <c r="AL34" s="1">
        <f t="shared" si="42"/>
        <v>0</v>
      </c>
      <c r="AM34" s="1" t="str">
        <f t="shared" si="5"/>
        <v/>
      </c>
      <c r="AN34" s="1">
        <f t="shared" si="22"/>
        <v>0</v>
      </c>
      <c r="AO34" s="1" t="str">
        <f t="shared" si="55"/>
        <v/>
      </c>
      <c r="AP34" s="1" t="str">
        <f t="shared" si="23"/>
        <v>N</v>
      </c>
      <c r="AQ34" s="1" t="str">
        <f t="shared" si="24"/>
        <v>N</v>
      </c>
      <c r="AR34" s="1" t="str">
        <f t="shared" si="25"/>
        <v>N</v>
      </c>
      <c r="AS34" s="1" t="str">
        <f t="shared" si="26"/>
        <v/>
      </c>
      <c r="AT34" s="15" t="str">
        <f t="shared" si="43"/>
        <v/>
      </c>
      <c r="AU34" s="1" t="str">
        <f t="shared" si="27"/>
        <v/>
      </c>
      <c r="AV34" s="1" t="str">
        <f t="shared" si="28"/>
        <v/>
      </c>
      <c r="AW34" s="1" t="str">
        <f t="shared" si="29"/>
        <v/>
      </c>
      <c r="AX34" s="1" t="str">
        <f t="shared" si="30"/>
        <v/>
      </c>
      <c r="AY34" s="1" t="str">
        <f t="shared" si="31"/>
        <v/>
      </c>
      <c r="AZ34" s="1" t="str">
        <f>IF('Hedging Dashboard'!AH34="P",IF(AZ33="",1,AZ33+1),"")</f>
        <v/>
      </c>
      <c r="BA34" s="1" t="str">
        <f>IF('Hedging Dashboard'!AH34="B",IF(BA33="",1,BA33+1),"")</f>
        <v/>
      </c>
      <c r="BB34" s="1" t="str">
        <f t="shared" si="56"/>
        <v>00000</v>
      </c>
      <c r="BC34" s="1" t="str">
        <f t="shared" si="56"/>
        <v>00000</v>
      </c>
      <c r="BD34" s="1" t="str">
        <f t="shared" si="44"/>
        <v>000000</v>
      </c>
      <c r="BE34" s="1" t="str">
        <f t="shared" si="44"/>
        <v>000000</v>
      </c>
      <c r="BF34" s="1" t="str">
        <f t="shared" si="45"/>
        <v>B</v>
      </c>
      <c r="BG34" s="1" t="str">
        <f t="shared" si="33"/>
        <v/>
      </c>
      <c r="BH34" s="1">
        <f t="shared" si="46"/>
        <v>0</v>
      </c>
      <c r="BI34" s="1" t="str">
        <f t="shared" si="34"/>
        <v/>
      </c>
      <c r="BJ34" s="1">
        <f t="shared" si="47"/>
        <v>0</v>
      </c>
      <c r="BK34" s="1" t="str">
        <f t="shared" si="35"/>
        <v/>
      </c>
      <c r="BL34" s="1">
        <f t="shared" si="48"/>
        <v>0</v>
      </c>
      <c r="BM34" s="1" t="str">
        <f t="shared" si="49"/>
        <v>0</v>
      </c>
      <c r="BN34" s="1" t="str">
        <f t="shared" si="50"/>
        <v>0</v>
      </c>
      <c r="BO34" s="1" t="str">
        <f t="shared" si="51"/>
        <v>0</v>
      </c>
      <c r="BR34" s="1">
        <f>General!A32</f>
        <v>0</v>
      </c>
      <c r="BS34" s="1">
        <f>General!B32</f>
        <v>0</v>
      </c>
      <c r="BT34" s="1" t="str">
        <f>General!C32</f>
        <v/>
      </c>
      <c r="BU34" s="1">
        <f>General!D32</f>
        <v>0</v>
      </c>
      <c r="BW34" s="1" t="str">
        <f>General!F32</f>
        <v>LLLLW</v>
      </c>
      <c r="BX34" s="1">
        <f>General!G32</f>
        <v>1</v>
      </c>
    </row>
    <row r="35" spans="1:76" ht="15.75" thickBot="1">
      <c r="A35" s="1">
        <v>26</v>
      </c>
      <c r="B35" s="12" t="str">
        <f t="shared" si="11"/>
        <v/>
      </c>
      <c r="C35" s="92" t="str">
        <f t="shared" si="1"/>
        <v/>
      </c>
      <c r="D35" s="13" t="str">
        <f t="shared" si="36"/>
        <v/>
      </c>
      <c r="E35" s="45" t="str">
        <f t="shared" si="36"/>
        <v/>
      </c>
      <c r="F35" s="14" t="str">
        <f t="shared" si="12"/>
        <v/>
      </c>
      <c r="H35" s="95" t="str">
        <f t="shared" si="2"/>
        <v/>
      </c>
      <c r="I35" s="13" t="str">
        <f t="shared" si="37"/>
        <v/>
      </c>
      <c r="J35" s="45" t="str">
        <f t="shared" si="37"/>
        <v/>
      </c>
      <c r="K35" s="14" t="str">
        <f t="shared" si="38"/>
        <v/>
      </c>
      <c r="L35" s="54"/>
      <c r="M35" s="16" t="str">
        <f>IF('Hedging Dashboard'!AH35="","",'Hedging Dashboard'!AH35)</f>
        <v/>
      </c>
      <c r="O35" s="12" t="str">
        <f t="shared" si="3"/>
        <v/>
      </c>
      <c r="P35" s="13" t="str">
        <f t="shared" si="39"/>
        <v/>
      </c>
      <c r="Q35" s="45" t="str">
        <f t="shared" si="39"/>
        <v/>
      </c>
      <c r="R35" s="87" t="str">
        <f t="shared" si="40"/>
        <v/>
      </c>
      <c r="S35" s="87" t="str">
        <f t="shared" si="13"/>
        <v/>
      </c>
      <c r="T35" s="98" t="str">
        <f t="shared" si="41"/>
        <v/>
      </c>
      <c r="U35" s="87" t="str">
        <f>IF(M35="","",IF(B35="NB",U34,IF(T35="",SUM($T$5:$T35)+S35,SUM($T$5:$T35))))</f>
        <v/>
      </c>
      <c r="V35" s="99" t="str">
        <f t="shared" si="0"/>
        <v/>
      </c>
      <c r="W35" s="74" t="e">
        <f t="shared" si="14"/>
        <v>#VALUE!</v>
      </c>
      <c r="X35" s="76" t="str">
        <f t="shared" si="15"/>
        <v/>
      </c>
      <c r="Y35" s="9" t="str">
        <f t="shared" si="6"/>
        <v>B</v>
      </c>
      <c r="Z35" s="4" t="str">
        <f t="shared" si="7"/>
        <v>C</v>
      </c>
      <c r="AA35" s="4" t="str">
        <f t="shared" si="8"/>
        <v>B</v>
      </c>
      <c r="AB35" s="4" t="str">
        <f t="shared" si="52"/>
        <v/>
      </c>
      <c r="AC35" s="4" t="str">
        <f t="shared" si="53"/>
        <v/>
      </c>
      <c r="AD35" s="4" t="str">
        <f t="shared" si="54"/>
        <v/>
      </c>
      <c r="AE35" s="1" t="str">
        <f t="shared" si="16"/>
        <v/>
      </c>
      <c r="AF35" s="1" t="str">
        <f t="shared" si="17"/>
        <v/>
      </c>
      <c r="AG35" s="1" t="str">
        <f t="shared" si="18"/>
        <v/>
      </c>
      <c r="AH35" s="1" t="str">
        <f t="shared" si="19"/>
        <v/>
      </c>
      <c r="AI35" s="1" t="str">
        <f t="shared" si="20"/>
        <v/>
      </c>
      <c r="AJ35" s="1" t="str">
        <f t="shared" si="21"/>
        <v/>
      </c>
      <c r="AK35" s="1">
        <f t="shared" si="42"/>
        <v>0</v>
      </c>
      <c r="AL35" s="1">
        <f t="shared" si="42"/>
        <v>0</v>
      </c>
      <c r="AM35" s="1" t="str">
        <f t="shared" si="5"/>
        <v/>
      </c>
      <c r="AN35" s="1">
        <f t="shared" si="22"/>
        <v>0</v>
      </c>
      <c r="AO35" s="1" t="str">
        <f t="shared" si="55"/>
        <v/>
      </c>
      <c r="AP35" s="1" t="str">
        <f t="shared" si="23"/>
        <v>N</v>
      </c>
      <c r="AQ35" s="1" t="str">
        <f t="shared" si="24"/>
        <v>N</v>
      </c>
      <c r="AR35" s="1" t="str">
        <f t="shared" si="25"/>
        <v>N</v>
      </c>
      <c r="AS35" s="1" t="str">
        <f t="shared" si="26"/>
        <v/>
      </c>
      <c r="AT35" s="15" t="str">
        <f t="shared" si="43"/>
        <v/>
      </c>
      <c r="AU35" s="1" t="str">
        <f t="shared" si="27"/>
        <v/>
      </c>
      <c r="AV35" s="1" t="str">
        <f t="shared" si="28"/>
        <v/>
      </c>
      <c r="AW35" s="1" t="str">
        <f t="shared" si="29"/>
        <v/>
      </c>
      <c r="AX35" s="1" t="str">
        <f t="shared" si="30"/>
        <v/>
      </c>
      <c r="AY35" s="1" t="str">
        <f t="shared" si="31"/>
        <v/>
      </c>
      <c r="AZ35" s="1" t="str">
        <f>IF('Hedging Dashboard'!AH35="P",IF(AZ34="",1,AZ34+1),"")</f>
        <v/>
      </c>
      <c r="BA35" s="1" t="str">
        <f>IF('Hedging Dashboard'!AH35="B",IF(BA34="",1,BA34+1),"")</f>
        <v/>
      </c>
      <c r="BB35" s="1" t="str">
        <f t="shared" si="56"/>
        <v>00000</v>
      </c>
      <c r="BC35" s="1" t="str">
        <f t="shared" si="56"/>
        <v>00000</v>
      </c>
      <c r="BD35" s="1" t="str">
        <f t="shared" si="44"/>
        <v>000000</v>
      </c>
      <c r="BE35" s="1" t="str">
        <f t="shared" si="44"/>
        <v>000000</v>
      </c>
      <c r="BF35" s="1" t="str">
        <f t="shared" si="45"/>
        <v>B</v>
      </c>
      <c r="BG35" s="1" t="str">
        <f t="shared" si="33"/>
        <v/>
      </c>
      <c r="BH35" s="1">
        <f t="shared" si="46"/>
        <v>0</v>
      </c>
      <c r="BI35" s="1" t="str">
        <f t="shared" si="34"/>
        <v/>
      </c>
      <c r="BJ35" s="1">
        <f t="shared" si="47"/>
        <v>0</v>
      </c>
      <c r="BK35" s="1" t="str">
        <f t="shared" si="35"/>
        <v/>
      </c>
      <c r="BL35" s="1">
        <f t="shared" si="48"/>
        <v>0</v>
      </c>
      <c r="BM35" s="1" t="str">
        <f t="shared" si="49"/>
        <v>0</v>
      </c>
      <c r="BN35" s="1" t="str">
        <f t="shared" si="50"/>
        <v>0</v>
      </c>
      <c r="BO35" s="1" t="str">
        <f t="shared" si="51"/>
        <v>0</v>
      </c>
      <c r="BR35" s="1">
        <f>General!A33</f>
        <v>0</v>
      </c>
      <c r="BS35" s="1">
        <f>General!B33</f>
        <v>0</v>
      </c>
      <c r="BT35" s="1" t="str">
        <f>General!C33</f>
        <v/>
      </c>
      <c r="BU35" s="1">
        <f>General!D33</f>
        <v>0</v>
      </c>
      <c r="BW35" s="1" t="str">
        <f>General!F33</f>
        <v>LLLWL</v>
      </c>
      <c r="BX35" s="1">
        <f>General!G33</f>
        <v>-1</v>
      </c>
    </row>
    <row r="36" spans="1:76" ht="15.75" thickBot="1">
      <c r="A36" s="1">
        <v>27</v>
      </c>
      <c r="B36" s="9" t="str">
        <f t="shared" si="11"/>
        <v/>
      </c>
      <c r="C36" s="93" t="str">
        <f t="shared" si="1"/>
        <v/>
      </c>
      <c r="D36" s="88" t="str">
        <f t="shared" si="36"/>
        <v/>
      </c>
      <c r="E36" s="89" t="str">
        <f t="shared" si="36"/>
        <v/>
      </c>
      <c r="F36" s="8" t="str">
        <f t="shared" si="12"/>
        <v/>
      </c>
      <c r="H36" s="96" t="str">
        <f t="shared" si="2"/>
        <v/>
      </c>
      <c r="I36" s="88" t="str">
        <f t="shared" si="37"/>
        <v/>
      </c>
      <c r="J36" s="89" t="str">
        <f t="shared" si="37"/>
        <v/>
      </c>
      <c r="K36" s="8" t="str">
        <f t="shared" si="38"/>
        <v/>
      </c>
      <c r="L36" s="54"/>
      <c r="M36" s="17" t="str">
        <f>IF('Hedging Dashboard'!AH36="","",'Hedging Dashboard'!AH36)</f>
        <v/>
      </c>
      <c r="O36" s="9" t="str">
        <f t="shared" si="3"/>
        <v/>
      </c>
      <c r="P36" s="88" t="str">
        <f t="shared" si="39"/>
        <v/>
      </c>
      <c r="Q36" s="89" t="str">
        <f t="shared" si="39"/>
        <v/>
      </c>
      <c r="R36" s="4" t="str">
        <f t="shared" si="40"/>
        <v/>
      </c>
      <c r="S36" s="4" t="str">
        <f t="shared" si="13"/>
        <v/>
      </c>
      <c r="T36" s="112" t="str">
        <f t="shared" si="41"/>
        <v/>
      </c>
      <c r="U36" s="4" t="str">
        <f>IF(M36="","",IF(B36="NB",U35,IF(T36="",SUM($T$5:$T36)+S36,SUM($T$5:$T36))))</f>
        <v/>
      </c>
      <c r="V36" s="100" t="str">
        <f t="shared" si="0"/>
        <v/>
      </c>
      <c r="W36" s="74" t="e">
        <f t="shared" si="14"/>
        <v>#VALUE!</v>
      </c>
      <c r="X36" s="76" t="str">
        <f t="shared" si="15"/>
        <v/>
      </c>
      <c r="Y36" s="9" t="str">
        <f t="shared" si="6"/>
        <v>B</v>
      </c>
      <c r="Z36" s="4" t="str">
        <f t="shared" si="7"/>
        <v>C</v>
      </c>
      <c r="AA36" s="4" t="str">
        <f t="shared" si="8"/>
        <v>B</v>
      </c>
      <c r="AB36" s="4" t="str">
        <f t="shared" si="52"/>
        <v/>
      </c>
      <c r="AC36" s="4" t="str">
        <f t="shared" si="53"/>
        <v/>
      </c>
      <c r="AD36" s="4" t="str">
        <f t="shared" si="54"/>
        <v/>
      </c>
      <c r="AE36" s="1" t="str">
        <f t="shared" si="16"/>
        <v/>
      </c>
      <c r="AF36" s="1" t="str">
        <f t="shared" si="17"/>
        <v/>
      </c>
      <c r="AG36" s="1" t="str">
        <f t="shared" si="18"/>
        <v/>
      </c>
      <c r="AH36" s="1" t="str">
        <f t="shared" si="19"/>
        <v/>
      </c>
      <c r="AI36" s="1" t="str">
        <f t="shared" si="20"/>
        <v/>
      </c>
      <c r="AJ36" s="1" t="str">
        <f t="shared" si="21"/>
        <v/>
      </c>
      <c r="AK36" s="1">
        <f t="shared" si="42"/>
        <v>0</v>
      </c>
      <c r="AL36" s="1">
        <f t="shared" si="42"/>
        <v>0</v>
      </c>
      <c r="AM36" s="1" t="str">
        <f t="shared" si="5"/>
        <v/>
      </c>
      <c r="AN36" s="1">
        <f t="shared" si="22"/>
        <v>0</v>
      </c>
      <c r="AO36" s="1" t="str">
        <f t="shared" si="55"/>
        <v/>
      </c>
      <c r="AP36" s="1" t="str">
        <f t="shared" si="23"/>
        <v>N</v>
      </c>
      <c r="AQ36" s="1" t="str">
        <f t="shared" si="24"/>
        <v>N</v>
      </c>
      <c r="AR36" s="1" t="str">
        <f t="shared" si="25"/>
        <v>N</v>
      </c>
      <c r="AS36" s="1" t="str">
        <f t="shared" si="26"/>
        <v/>
      </c>
      <c r="AT36" s="15" t="str">
        <f t="shared" si="43"/>
        <v/>
      </c>
      <c r="AU36" s="1" t="str">
        <f t="shared" si="27"/>
        <v/>
      </c>
      <c r="AV36" s="1" t="str">
        <f t="shared" si="28"/>
        <v/>
      </c>
      <c r="AW36" s="1" t="str">
        <f t="shared" si="29"/>
        <v/>
      </c>
      <c r="AX36" s="1" t="str">
        <f t="shared" si="30"/>
        <v/>
      </c>
      <c r="AY36" s="1" t="str">
        <f t="shared" si="31"/>
        <v/>
      </c>
      <c r="AZ36" s="1" t="str">
        <f>IF('Hedging Dashboard'!AH36="P",IF(AZ35="",1,AZ35+1),"")</f>
        <v/>
      </c>
      <c r="BA36" s="1" t="str">
        <f>IF('Hedging Dashboard'!AH36="B",IF(BA35="",1,BA35+1),"")</f>
        <v/>
      </c>
      <c r="BB36" s="1" t="str">
        <f t="shared" si="56"/>
        <v>00000</v>
      </c>
      <c r="BC36" s="1" t="str">
        <f t="shared" si="56"/>
        <v>00000</v>
      </c>
      <c r="BD36" s="1" t="str">
        <f t="shared" si="44"/>
        <v>000000</v>
      </c>
      <c r="BE36" s="1" t="str">
        <f t="shared" si="44"/>
        <v>000000</v>
      </c>
      <c r="BF36" s="1" t="str">
        <f t="shared" si="45"/>
        <v>B</v>
      </c>
      <c r="BG36" s="1" t="str">
        <f t="shared" si="33"/>
        <v/>
      </c>
      <c r="BH36" s="1">
        <f t="shared" si="46"/>
        <v>0</v>
      </c>
      <c r="BI36" s="1" t="str">
        <f t="shared" si="34"/>
        <v/>
      </c>
      <c r="BJ36" s="1">
        <f t="shared" si="47"/>
        <v>0</v>
      </c>
      <c r="BK36" s="1" t="str">
        <f t="shared" si="35"/>
        <v/>
      </c>
      <c r="BL36" s="1">
        <f t="shared" si="48"/>
        <v>0</v>
      </c>
      <c r="BM36" s="1" t="str">
        <f t="shared" si="49"/>
        <v>0</v>
      </c>
      <c r="BN36" s="1" t="str">
        <f t="shared" si="50"/>
        <v>0</v>
      </c>
      <c r="BO36" s="1" t="str">
        <f t="shared" si="51"/>
        <v>0</v>
      </c>
      <c r="BR36" s="1">
        <f>General!A34</f>
        <v>0</v>
      </c>
      <c r="BS36" s="1">
        <f>General!B34</f>
        <v>0</v>
      </c>
      <c r="BT36" s="1" t="str">
        <f>General!C34</f>
        <v/>
      </c>
      <c r="BU36" s="1">
        <f>General!D34</f>
        <v>0</v>
      </c>
      <c r="BW36" s="1" t="str">
        <f>General!F34</f>
        <v>LLLWW</v>
      </c>
      <c r="BX36" s="1">
        <f>General!G34</f>
        <v>3</v>
      </c>
    </row>
    <row r="37" spans="1:76" ht="15.75" thickBot="1">
      <c r="A37" s="1">
        <v>28</v>
      </c>
      <c r="B37" s="9" t="str">
        <f t="shared" si="11"/>
        <v/>
      </c>
      <c r="C37" s="93" t="str">
        <f t="shared" si="1"/>
        <v/>
      </c>
      <c r="D37" s="88" t="str">
        <f t="shared" si="36"/>
        <v/>
      </c>
      <c r="E37" s="89" t="str">
        <f t="shared" si="36"/>
        <v/>
      </c>
      <c r="F37" s="8" t="str">
        <f t="shared" si="12"/>
        <v/>
      </c>
      <c r="H37" s="96" t="str">
        <f t="shared" si="2"/>
        <v/>
      </c>
      <c r="I37" s="88" t="str">
        <f t="shared" si="37"/>
        <v/>
      </c>
      <c r="J37" s="89" t="str">
        <f t="shared" si="37"/>
        <v/>
      </c>
      <c r="K37" s="8" t="str">
        <f t="shared" si="38"/>
        <v/>
      </c>
      <c r="L37" s="54"/>
      <c r="M37" s="17" t="str">
        <f>IF('Hedging Dashboard'!AH37="","",'Hedging Dashboard'!AH37)</f>
        <v/>
      </c>
      <c r="O37" s="9" t="str">
        <f t="shared" si="3"/>
        <v/>
      </c>
      <c r="P37" s="88" t="str">
        <f t="shared" si="39"/>
        <v/>
      </c>
      <c r="Q37" s="89" t="str">
        <f t="shared" si="39"/>
        <v/>
      </c>
      <c r="R37" s="4" t="str">
        <f t="shared" si="40"/>
        <v/>
      </c>
      <c r="S37" s="4" t="str">
        <f t="shared" si="13"/>
        <v/>
      </c>
      <c r="T37" s="112" t="str">
        <f t="shared" si="41"/>
        <v/>
      </c>
      <c r="U37" s="4" t="str">
        <f>IF(M37="","",IF(B37="NB",U36,IF(T37="",SUM($T$5:$T37)+S37,SUM($T$5:$T37))))</f>
        <v/>
      </c>
      <c r="V37" s="100" t="str">
        <f t="shared" si="0"/>
        <v/>
      </c>
      <c r="W37" s="74" t="e">
        <f t="shared" si="14"/>
        <v>#VALUE!</v>
      </c>
      <c r="X37" s="76" t="str">
        <f t="shared" si="15"/>
        <v/>
      </c>
      <c r="Y37" s="9" t="str">
        <f t="shared" si="6"/>
        <v>B</v>
      </c>
      <c r="Z37" s="4" t="str">
        <f t="shared" si="7"/>
        <v>C</v>
      </c>
      <c r="AA37" s="4" t="str">
        <f t="shared" si="8"/>
        <v>B</v>
      </c>
      <c r="AB37" s="4" t="str">
        <f t="shared" si="52"/>
        <v/>
      </c>
      <c r="AC37" s="4" t="str">
        <f t="shared" si="53"/>
        <v/>
      </c>
      <c r="AD37" s="4" t="str">
        <f t="shared" si="54"/>
        <v/>
      </c>
      <c r="AE37" s="1" t="str">
        <f t="shared" si="16"/>
        <v/>
      </c>
      <c r="AF37" s="1" t="str">
        <f t="shared" si="17"/>
        <v/>
      </c>
      <c r="AG37" s="1" t="str">
        <f t="shared" si="18"/>
        <v/>
      </c>
      <c r="AH37" s="1" t="str">
        <f t="shared" si="19"/>
        <v/>
      </c>
      <c r="AI37" s="1" t="str">
        <f t="shared" si="20"/>
        <v/>
      </c>
      <c r="AJ37" s="1" t="str">
        <f t="shared" si="21"/>
        <v/>
      </c>
      <c r="AK37" s="1">
        <f t="shared" si="42"/>
        <v>0</v>
      </c>
      <c r="AL37" s="1">
        <f t="shared" si="42"/>
        <v>0</v>
      </c>
      <c r="AM37" s="1" t="str">
        <f t="shared" si="5"/>
        <v/>
      </c>
      <c r="AN37" s="1">
        <f t="shared" si="22"/>
        <v>0</v>
      </c>
      <c r="AO37" s="1" t="str">
        <f t="shared" si="55"/>
        <v/>
      </c>
      <c r="AP37" s="1" t="str">
        <f t="shared" si="23"/>
        <v>N</v>
      </c>
      <c r="AQ37" s="1" t="str">
        <f t="shared" si="24"/>
        <v>N</v>
      </c>
      <c r="AR37" s="1" t="str">
        <f t="shared" si="25"/>
        <v>N</v>
      </c>
      <c r="AS37" s="1" t="str">
        <f t="shared" si="26"/>
        <v/>
      </c>
      <c r="AT37" s="15" t="str">
        <f t="shared" si="43"/>
        <v/>
      </c>
      <c r="AU37" s="1" t="str">
        <f t="shared" si="27"/>
        <v/>
      </c>
      <c r="AV37" s="1" t="str">
        <f t="shared" si="28"/>
        <v/>
      </c>
      <c r="AW37" s="1" t="str">
        <f t="shared" si="29"/>
        <v/>
      </c>
      <c r="AX37" s="1" t="str">
        <f t="shared" si="30"/>
        <v/>
      </c>
      <c r="AY37" s="1" t="str">
        <f t="shared" si="31"/>
        <v/>
      </c>
      <c r="AZ37" s="1" t="str">
        <f>IF('Hedging Dashboard'!AH37="P",IF(AZ36="",1,AZ36+1),"")</f>
        <v/>
      </c>
      <c r="BA37" s="1" t="str">
        <f>IF('Hedging Dashboard'!AH37="B",IF(BA36="",1,BA36+1),"")</f>
        <v/>
      </c>
      <c r="BB37" s="1" t="str">
        <f t="shared" si="56"/>
        <v>00000</v>
      </c>
      <c r="BC37" s="1" t="str">
        <f t="shared" si="56"/>
        <v>00000</v>
      </c>
      <c r="BD37" s="1" t="str">
        <f t="shared" si="44"/>
        <v>000000</v>
      </c>
      <c r="BE37" s="1" t="str">
        <f t="shared" si="44"/>
        <v>000000</v>
      </c>
      <c r="BF37" s="1" t="str">
        <f t="shared" si="45"/>
        <v>B</v>
      </c>
      <c r="BG37" s="1" t="str">
        <f t="shared" si="33"/>
        <v/>
      </c>
      <c r="BH37" s="1">
        <f t="shared" si="46"/>
        <v>0</v>
      </c>
      <c r="BI37" s="1" t="str">
        <f t="shared" si="34"/>
        <v/>
      </c>
      <c r="BJ37" s="1">
        <f t="shared" si="47"/>
        <v>0</v>
      </c>
      <c r="BK37" s="1" t="str">
        <f t="shared" si="35"/>
        <v/>
      </c>
      <c r="BL37" s="1">
        <f t="shared" si="48"/>
        <v>0</v>
      </c>
      <c r="BM37" s="1" t="str">
        <f t="shared" si="49"/>
        <v>0</v>
      </c>
      <c r="BN37" s="1" t="str">
        <f t="shared" si="50"/>
        <v>0</v>
      </c>
      <c r="BO37" s="1" t="str">
        <f t="shared" si="51"/>
        <v>0</v>
      </c>
      <c r="BR37" s="1">
        <f>General!A35</f>
        <v>0</v>
      </c>
      <c r="BS37" s="1">
        <f>General!B35</f>
        <v>0</v>
      </c>
      <c r="BT37" s="1" t="str">
        <f>General!C35</f>
        <v/>
      </c>
      <c r="BU37" s="1">
        <f>General!D35</f>
        <v>0</v>
      </c>
      <c r="BW37" s="1" t="str">
        <f>General!F35</f>
        <v>LLWLL</v>
      </c>
      <c r="BX37" s="1">
        <f>General!G35</f>
        <v>-3</v>
      </c>
    </row>
    <row r="38" spans="1:76" ht="15.75" thickBot="1">
      <c r="A38" s="1">
        <v>29</v>
      </c>
      <c r="B38" s="9" t="str">
        <f t="shared" si="11"/>
        <v/>
      </c>
      <c r="C38" s="93" t="str">
        <f t="shared" si="1"/>
        <v/>
      </c>
      <c r="D38" s="88" t="str">
        <f t="shared" si="36"/>
        <v/>
      </c>
      <c r="E38" s="89" t="str">
        <f t="shared" si="36"/>
        <v/>
      </c>
      <c r="F38" s="8" t="str">
        <f t="shared" si="12"/>
        <v/>
      </c>
      <c r="H38" s="96" t="str">
        <f t="shared" si="2"/>
        <v/>
      </c>
      <c r="I38" s="88" t="str">
        <f t="shared" si="37"/>
        <v/>
      </c>
      <c r="J38" s="89" t="str">
        <f t="shared" si="37"/>
        <v/>
      </c>
      <c r="K38" s="8" t="str">
        <f t="shared" si="38"/>
        <v/>
      </c>
      <c r="L38" s="54"/>
      <c r="M38" s="17" t="str">
        <f>IF('Hedging Dashboard'!AH38="","",'Hedging Dashboard'!AH38)</f>
        <v/>
      </c>
      <c r="O38" s="9" t="str">
        <f t="shared" si="3"/>
        <v/>
      </c>
      <c r="P38" s="88" t="str">
        <f t="shared" si="39"/>
        <v/>
      </c>
      <c r="Q38" s="89" t="str">
        <f t="shared" si="39"/>
        <v/>
      </c>
      <c r="R38" s="4" t="str">
        <f t="shared" si="40"/>
        <v/>
      </c>
      <c r="S38" s="4" t="str">
        <f t="shared" si="13"/>
        <v/>
      </c>
      <c r="T38" s="112" t="str">
        <f t="shared" si="41"/>
        <v/>
      </c>
      <c r="U38" s="4" t="str">
        <f>IF(M38="","",IF(B38="NB",U37,IF(T38="",SUM($T$5:$T38)+S38,SUM($T$5:$T38))))</f>
        <v/>
      </c>
      <c r="V38" s="100" t="str">
        <f t="shared" si="0"/>
        <v/>
      </c>
      <c r="W38" s="74" t="e">
        <f t="shared" si="14"/>
        <v>#VALUE!</v>
      </c>
      <c r="X38" s="76" t="str">
        <f t="shared" si="15"/>
        <v/>
      </c>
      <c r="Y38" s="9" t="str">
        <f t="shared" si="6"/>
        <v>B</v>
      </c>
      <c r="Z38" s="4" t="str">
        <f t="shared" si="7"/>
        <v>C</v>
      </c>
      <c r="AA38" s="4" t="str">
        <f t="shared" si="8"/>
        <v>B</v>
      </c>
      <c r="AB38" s="4" t="str">
        <f t="shared" si="52"/>
        <v/>
      </c>
      <c r="AC38" s="4" t="str">
        <f t="shared" si="53"/>
        <v/>
      </c>
      <c r="AD38" s="4" t="str">
        <f t="shared" si="54"/>
        <v/>
      </c>
      <c r="AE38" s="1" t="str">
        <f t="shared" si="16"/>
        <v/>
      </c>
      <c r="AF38" s="1" t="str">
        <f t="shared" si="17"/>
        <v/>
      </c>
      <c r="AG38" s="1" t="str">
        <f t="shared" si="18"/>
        <v/>
      </c>
      <c r="AH38" s="1" t="str">
        <f t="shared" si="19"/>
        <v/>
      </c>
      <c r="AI38" s="1" t="str">
        <f t="shared" si="20"/>
        <v/>
      </c>
      <c r="AJ38" s="1" t="str">
        <f t="shared" si="21"/>
        <v/>
      </c>
      <c r="AK38" s="1">
        <f t="shared" si="42"/>
        <v>0</v>
      </c>
      <c r="AL38" s="1">
        <f t="shared" si="42"/>
        <v>0</v>
      </c>
      <c r="AM38" s="1" t="str">
        <f t="shared" si="5"/>
        <v/>
      </c>
      <c r="AN38" s="1">
        <f t="shared" si="22"/>
        <v>0</v>
      </c>
      <c r="AO38" s="1" t="str">
        <f t="shared" si="55"/>
        <v/>
      </c>
      <c r="AP38" s="1" t="str">
        <f t="shared" si="23"/>
        <v>N</v>
      </c>
      <c r="AQ38" s="1" t="str">
        <f t="shared" si="24"/>
        <v>N</v>
      </c>
      <c r="AR38" s="1" t="str">
        <f t="shared" si="25"/>
        <v>N</v>
      </c>
      <c r="AS38" s="1" t="str">
        <f t="shared" si="26"/>
        <v/>
      </c>
      <c r="AT38" s="15" t="str">
        <f t="shared" si="43"/>
        <v/>
      </c>
      <c r="AU38" s="1" t="str">
        <f t="shared" si="27"/>
        <v/>
      </c>
      <c r="AV38" s="1" t="str">
        <f t="shared" si="28"/>
        <v/>
      </c>
      <c r="AW38" s="1" t="str">
        <f t="shared" si="29"/>
        <v/>
      </c>
      <c r="AX38" s="1" t="str">
        <f t="shared" si="30"/>
        <v/>
      </c>
      <c r="AY38" s="1" t="str">
        <f t="shared" si="31"/>
        <v/>
      </c>
      <c r="AZ38" s="1" t="str">
        <f>IF('Hedging Dashboard'!AH38="P",IF(AZ37="",1,AZ37+1),"")</f>
        <v/>
      </c>
      <c r="BA38" s="1" t="str">
        <f>IF('Hedging Dashboard'!AH38="B",IF(BA37="",1,BA37+1),"")</f>
        <v/>
      </c>
      <c r="BB38" s="1" t="str">
        <f t="shared" si="56"/>
        <v>00000</v>
      </c>
      <c r="BC38" s="1" t="str">
        <f t="shared" si="56"/>
        <v>00000</v>
      </c>
      <c r="BD38" s="1" t="str">
        <f t="shared" si="44"/>
        <v>000000</v>
      </c>
      <c r="BE38" s="1" t="str">
        <f t="shared" si="44"/>
        <v>000000</v>
      </c>
      <c r="BF38" s="1" t="str">
        <f t="shared" si="45"/>
        <v>B</v>
      </c>
      <c r="BG38" s="1" t="str">
        <f t="shared" si="33"/>
        <v/>
      </c>
      <c r="BH38" s="1">
        <f t="shared" si="46"/>
        <v>0</v>
      </c>
      <c r="BI38" s="1" t="str">
        <f t="shared" si="34"/>
        <v/>
      </c>
      <c r="BJ38" s="1">
        <f t="shared" si="47"/>
        <v>0</v>
      </c>
      <c r="BK38" s="1" t="str">
        <f t="shared" si="35"/>
        <v/>
      </c>
      <c r="BL38" s="1">
        <f t="shared" si="48"/>
        <v>0</v>
      </c>
      <c r="BM38" s="1" t="str">
        <f t="shared" si="49"/>
        <v>0</v>
      </c>
      <c r="BN38" s="1" t="str">
        <f t="shared" si="50"/>
        <v>0</v>
      </c>
      <c r="BO38" s="1" t="str">
        <f t="shared" si="51"/>
        <v>0</v>
      </c>
      <c r="BR38" s="1">
        <f>General!A36</f>
        <v>0</v>
      </c>
      <c r="BS38" s="1">
        <f>General!B36</f>
        <v>0</v>
      </c>
      <c r="BT38" s="1" t="str">
        <f>General!C36</f>
        <v/>
      </c>
      <c r="BU38" s="1">
        <f>General!D36</f>
        <v>0</v>
      </c>
      <c r="BW38" s="1" t="str">
        <f>General!F36</f>
        <v>LLWLW</v>
      </c>
      <c r="BX38" s="1">
        <f>General!G36</f>
        <v>1</v>
      </c>
    </row>
    <row r="39" spans="1:76" ht="15.75" thickBot="1">
      <c r="A39" s="1">
        <v>30</v>
      </c>
      <c r="B39" s="77" t="str">
        <f t="shared" si="11"/>
        <v/>
      </c>
      <c r="C39" s="94" t="str">
        <f t="shared" si="1"/>
        <v/>
      </c>
      <c r="D39" s="90" t="str">
        <f t="shared" si="36"/>
        <v/>
      </c>
      <c r="E39" s="91" t="str">
        <f t="shared" si="36"/>
        <v/>
      </c>
      <c r="F39" s="10" t="str">
        <f t="shared" si="12"/>
        <v/>
      </c>
      <c r="H39" s="97" t="str">
        <f t="shared" si="2"/>
        <v/>
      </c>
      <c r="I39" s="90" t="str">
        <f t="shared" si="37"/>
        <v/>
      </c>
      <c r="J39" s="91" t="str">
        <f t="shared" si="37"/>
        <v/>
      </c>
      <c r="K39" s="10" t="str">
        <f t="shared" si="38"/>
        <v/>
      </c>
      <c r="L39" s="54"/>
      <c r="M39" s="18" t="str">
        <f>IF('Hedging Dashboard'!AH39="","",'Hedging Dashboard'!AH39)</f>
        <v/>
      </c>
      <c r="O39" s="77" t="str">
        <f t="shared" si="3"/>
        <v/>
      </c>
      <c r="P39" s="90" t="str">
        <f t="shared" si="39"/>
        <v/>
      </c>
      <c r="Q39" s="91" t="str">
        <f t="shared" si="39"/>
        <v/>
      </c>
      <c r="R39" s="5" t="str">
        <f t="shared" si="40"/>
        <v/>
      </c>
      <c r="S39" s="5" t="str">
        <f t="shared" si="13"/>
        <v/>
      </c>
      <c r="T39" s="113" t="str">
        <f t="shared" si="41"/>
        <v/>
      </c>
      <c r="U39" s="5" t="str">
        <f>IF(M39="","",IF(B39="NB",U38,IF(T39="",SUM($T$5:$T39)+S39,SUM($T$5:$T39))))</f>
        <v/>
      </c>
      <c r="V39" s="101" t="str">
        <f t="shared" si="0"/>
        <v/>
      </c>
      <c r="W39" s="74" t="e">
        <f t="shared" si="14"/>
        <v>#VALUE!</v>
      </c>
      <c r="X39" s="76" t="str">
        <f t="shared" si="15"/>
        <v/>
      </c>
      <c r="Y39" s="9" t="str">
        <f t="shared" si="6"/>
        <v>B</v>
      </c>
      <c r="Z39" s="4" t="str">
        <f t="shared" si="7"/>
        <v>C</v>
      </c>
      <c r="AA39" s="4" t="str">
        <f t="shared" si="8"/>
        <v>B</v>
      </c>
      <c r="AB39" s="4" t="str">
        <f t="shared" si="52"/>
        <v/>
      </c>
      <c r="AC39" s="4" t="str">
        <f t="shared" si="53"/>
        <v/>
      </c>
      <c r="AD39" s="4" t="str">
        <f t="shared" si="54"/>
        <v/>
      </c>
      <c r="AE39" s="1" t="str">
        <f t="shared" si="16"/>
        <v/>
      </c>
      <c r="AF39" s="1" t="str">
        <f t="shared" si="17"/>
        <v/>
      </c>
      <c r="AG39" s="1" t="str">
        <f t="shared" si="18"/>
        <v/>
      </c>
      <c r="AH39" s="1" t="str">
        <f t="shared" si="19"/>
        <v/>
      </c>
      <c r="AI39" s="1" t="str">
        <f t="shared" si="20"/>
        <v/>
      </c>
      <c r="AJ39" s="1" t="str">
        <f t="shared" si="21"/>
        <v/>
      </c>
      <c r="AK39" s="1">
        <f t="shared" si="42"/>
        <v>0</v>
      </c>
      <c r="AL39" s="1">
        <f t="shared" si="42"/>
        <v>0</v>
      </c>
      <c r="AM39" s="1" t="str">
        <f t="shared" si="5"/>
        <v/>
      </c>
      <c r="AN39" s="1">
        <f t="shared" si="22"/>
        <v>0</v>
      </c>
      <c r="AO39" s="1" t="str">
        <f t="shared" si="55"/>
        <v/>
      </c>
      <c r="AP39" s="1" t="str">
        <f t="shared" si="23"/>
        <v>N</v>
      </c>
      <c r="AQ39" s="1" t="str">
        <f t="shared" si="24"/>
        <v>N</v>
      </c>
      <c r="AR39" s="1" t="str">
        <f t="shared" si="25"/>
        <v>N</v>
      </c>
      <c r="AS39" s="1" t="str">
        <f t="shared" si="26"/>
        <v/>
      </c>
      <c r="AT39" s="15" t="str">
        <f t="shared" si="43"/>
        <v/>
      </c>
      <c r="AU39" s="1" t="str">
        <f t="shared" si="27"/>
        <v/>
      </c>
      <c r="AV39" s="1" t="str">
        <f t="shared" si="28"/>
        <v/>
      </c>
      <c r="AW39" s="1" t="str">
        <f t="shared" si="29"/>
        <v/>
      </c>
      <c r="AX39" s="1" t="str">
        <f t="shared" si="30"/>
        <v/>
      </c>
      <c r="AY39" s="1" t="str">
        <f t="shared" si="31"/>
        <v/>
      </c>
      <c r="AZ39" s="1" t="str">
        <f>IF('Hedging Dashboard'!AH39="P",IF(AZ38="",1,AZ38+1),"")</f>
        <v/>
      </c>
      <c r="BA39" s="1" t="str">
        <f>IF('Hedging Dashboard'!AH39="B",IF(BA38="",1,BA38+1),"")</f>
        <v/>
      </c>
      <c r="BB39" s="1" t="str">
        <f t="shared" si="56"/>
        <v>00000</v>
      </c>
      <c r="BC39" s="1" t="str">
        <f t="shared" si="56"/>
        <v>00000</v>
      </c>
      <c r="BD39" s="1" t="str">
        <f t="shared" si="44"/>
        <v>000000</v>
      </c>
      <c r="BE39" s="1" t="str">
        <f t="shared" si="44"/>
        <v>000000</v>
      </c>
      <c r="BF39" s="1" t="str">
        <f t="shared" si="45"/>
        <v>B</v>
      </c>
      <c r="BG39" s="1" t="str">
        <f t="shared" si="33"/>
        <v/>
      </c>
      <c r="BH39" s="1">
        <f t="shared" si="46"/>
        <v>0</v>
      </c>
      <c r="BI39" s="1" t="str">
        <f t="shared" si="34"/>
        <v/>
      </c>
      <c r="BJ39" s="1">
        <f t="shared" si="47"/>
        <v>0</v>
      </c>
      <c r="BK39" s="1" t="str">
        <f t="shared" si="35"/>
        <v/>
      </c>
      <c r="BL39" s="1">
        <f t="shared" si="48"/>
        <v>0</v>
      </c>
      <c r="BM39" s="1" t="str">
        <f t="shared" si="49"/>
        <v>0</v>
      </c>
      <c r="BN39" s="1" t="str">
        <f t="shared" si="50"/>
        <v>0</v>
      </c>
      <c r="BO39" s="1" t="str">
        <f t="shared" si="51"/>
        <v>0</v>
      </c>
      <c r="BR39" s="1">
        <f>General!A37</f>
        <v>0</v>
      </c>
      <c r="BS39" s="1">
        <f>General!B37</f>
        <v>0</v>
      </c>
      <c r="BT39" s="1" t="str">
        <f>General!C37</f>
        <v/>
      </c>
      <c r="BU39" s="1">
        <f>General!D37</f>
        <v>0</v>
      </c>
      <c r="BW39" s="1" t="str">
        <f>General!F37</f>
        <v>LLWWL</v>
      </c>
      <c r="BX39" s="1">
        <f>General!G37</f>
        <v>-1</v>
      </c>
    </row>
    <row r="40" spans="1:76" ht="15.75" thickBot="1">
      <c r="A40" s="1">
        <v>31</v>
      </c>
      <c r="B40" s="12" t="str">
        <f t="shared" si="11"/>
        <v/>
      </c>
      <c r="C40" s="92" t="str">
        <f t="shared" si="1"/>
        <v/>
      </c>
      <c r="D40" s="13" t="str">
        <f t="shared" si="36"/>
        <v/>
      </c>
      <c r="E40" s="45" t="str">
        <f t="shared" si="36"/>
        <v/>
      </c>
      <c r="F40" s="14" t="str">
        <f t="shared" si="12"/>
        <v/>
      </c>
      <c r="H40" s="95" t="str">
        <f t="shared" si="2"/>
        <v/>
      </c>
      <c r="I40" s="13" t="str">
        <f t="shared" si="37"/>
        <v/>
      </c>
      <c r="J40" s="45" t="str">
        <f t="shared" si="37"/>
        <v/>
      </c>
      <c r="K40" s="14" t="str">
        <f t="shared" si="38"/>
        <v/>
      </c>
      <c r="L40" s="54"/>
      <c r="M40" s="16" t="str">
        <f>IF('Hedging Dashboard'!AH40="","",'Hedging Dashboard'!AH40)</f>
        <v/>
      </c>
      <c r="O40" s="12" t="str">
        <f t="shared" si="3"/>
        <v/>
      </c>
      <c r="P40" s="13" t="str">
        <f t="shared" si="39"/>
        <v/>
      </c>
      <c r="Q40" s="45" t="str">
        <f t="shared" si="39"/>
        <v/>
      </c>
      <c r="R40" s="87" t="str">
        <f t="shared" si="40"/>
        <v/>
      </c>
      <c r="S40" s="87" t="str">
        <f t="shared" si="13"/>
        <v/>
      </c>
      <c r="T40" s="98" t="str">
        <f t="shared" si="41"/>
        <v/>
      </c>
      <c r="U40" s="87" t="str">
        <f>IF(M40="","",IF(B40="NB",U39,IF(T40="",SUM($T$5:$T40)+S40,SUM($T$5:$T40))))</f>
        <v/>
      </c>
      <c r="V40" s="99" t="str">
        <f t="shared" si="0"/>
        <v/>
      </c>
      <c r="W40" s="74" t="e">
        <f t="shared" si="14"/>
        <v>#VALUE!</v>
      </c>
      <c r="X40" s="76" t="str">
        <f t="shared" si="15"/>
        <v/>
      </c>
      <c r="Y40" s="9" t="str">
        <f t="shared" si="6"/>
        <v>B</v>
      </c>
      <c r="Z40" s="4" t="str">
        <f t="shared" si="7"/>
        <v>C</v>
      </c>
      <c r="AA40" s="4" t="str">
        <f t="shared" si="8"/>
        <v>B</v>
      </c>
      <c r="AB40" s="4" t="str">
        <f t="shared" si="52"/>
        <v/>
      </c>
      <c r="AC40" s="4" t="str">
        <f t="shared" si="53"/>
        <v/>
      </c>
      <c r="AD40" s="4" t="str">
        <f t="shared" si="54"/>
        <v/>
      </c>
      <c r="AE40" s="1" t="str">
        <f t="shared" si="16"/>
        <v/>
      </c>
      <c r="AF40" s="1" t="str">
        <f t="shared" si="17"/>
        <v/>
      </c>
      <c r="AG40" s="1" t="str">
        <f t="shared" si="18"/>
        <v/>
      </c>
      <c r="AH40" s="1" t="str">
        <f t="shared" si="19"/>
        <v/>
      </c>
      <c r="AI40" s="1" t="str">
        <f t="shared" si="20"/>
        <v/>
      </c>
      <c r="AJ40" s="1" t="str">
        <f t="shared" si="21"/>
        <v/>
      </c>
      <c r="AK40" s="1">
        <f t="shared" si="42"/>
        <v>0</v>
      </c>
      <c r="AL40" s="1">
        <f t="shared" si="42"/>
        <v>0</v>
      </c>
      <c r="AM40" s="1" t="str">
        <f t="shared" si="5"/>
        <v/>
      </c>
      <c r="AN40" s="1">
        <f t="shared" si="22"/>
        <v>0</v>
      </c>
      <c r="AO40" s="1" t="str">
        <f t="shared" si="55"/>
        <v/>
      </c>
      <c r="AP40" s="1" t="str">
        <f t="shared" si="23"/>
        <v>N</v>
      </c>
      <c r="AQ40" s="1" t="str">
        <f t="shared" si="24"/>
        <v>N</v>
      </c>
      <c r="AR40" s="1" t="str">
        <f t="shared" si="25"/>
        <v>N</v>
      </c>
      <c r="AS40" s="1" t="str">
        <f t="shared" si="26"/>
        <v/>
      </c>
      <c r="AT40" s="15" t="str">
        <f t="shared" si="43"/>
        <v/>
      </c>
      <c r="AU40" s="1" t="str">
        <f t="shared" si="27"/>
        <v/>
      </c>
      <c r="AV40" s="1" t="str">
        <f t="shared" si="28"/>
        <v/>
      </c>
      <c r="AW40" s="1" t="str">
        <f t="shared" si="29"/>
        <v/>
      </c>
      <c r="AX40" s="1" t="str">
        <f t="shared" si="30"/>
        <v/>
      </c>
      <c r="AY40" s="1" t="str">
        <f t="shared" si="31"/>
        <v/>
      </c>
      <c r="AZ40" s="1" t="str">
        <f>IF('Hedging Dashboard'!AH40="P",IF(AZ39="",1,AZ39+1),"")</f>
        <v/>
      </c>
      <c r="BA40" s="1" t="str">
        <f>IF('Hedging Dashboard'!AH40="B",IF(BA39="",1,BA39+1),"")</f>
        <v/>
      </c>
      <c r="BB40" s="1" t="str">
        <f t="shared" si="56"/>
        <v>00000</v>
      </c>
      <c r="BC40" s="1" t="str">
        <f t="shared" si="56"/>
        <v>00000</v>
      </c>
      <c r="BD40" s="1" t="str">
        <f t="shared" si="44"/>
        <v>000000</v>
      </c>
      <c r="BE40" s="1" t="str">
        <f t="shared" si="44"/>
        <v>000000</v>
      </c>
      <c r="BF40" s="1" t="str">
        <f t="shared" si="45"/>
        <v>B</v>
      </c>
      <c r="BG40" s="1" t="str">
        <f t="shared" si="33"/>
        <v/>
      </c>
      <c r="BH40" s="1">
        <f t="shared" si="46"/>
        <v>0</v>
      </c>
      <c r="BI40" s="1" t="str">
        <f t="shared" si="34"/>
        <v/>
      </c>
      <c r="BJ40" s="1">
        <f t="shared" si="47"/>
        <v>0</v>
      </c>
      <c r="BK40" s="1" t="str">
        <f t="shared" si="35"/>
        <v/>
      </c>
      <c r="BL40" s="1">
        <f t="shared" si="48"/>
        <v>0</v>
      </c>
      <c r="BM40" s="1" t="str">
        <f t="shared" si="49"/>
        <v>0</v>
      </c>
      <c r="BN40" s="1" t="str">
        <f t="shared" si="50"/>
        <v>0</v>
      </c>
      <c r="BO40" s="1" t="str">
        <f t="shared" si="51"/>
        <v>0</v>
      </c>
      <c r="BR40" s="1">
        <f>General!A38</f>
        <v>0</v>
      </c>
      <c r="BS40" s="1">
        <f>General!B38</f>
        <v>0</v>
      </c>
      <c r="BT40" s="1" t="str">
        <f>General!C38</f>
        <v/>
      </c>
      <c r="BU40" s="1">
        <f>General!D38</f>
        <v>0</v>
      </c>
      <c r="BW40" s="1" t="str">
        <f>General!F38</f>
        <v>LLWWW</v>
      </c>
      <c r="BX40" s="1">
        <f>General!G38</f>
        <v>6</v>
      </c>
    </row>
    <row r="41" spans="1:76" ht="15.75" thickBot="1">
      <c r="A41" s="1">
        <v>32</v>
      </c>
      <c r="B41" s="9" t="str">
        <f t="shared" si="11"/>
        <v/>
      </c>
      <c r="C41" s="93" t="str">
        <f t="shared" si="1"/>
        <v/>
      </c>
      <c r="D41" s="88" t="str">
        <f t="shared" si="36"/>
        <v/>
      </c>
      <c r="E41" s="89" t="str">
        <f t="shared" si="36"/>
        <v/>
      </c>
      <c r="F41" s="8" t="str">
        <f t="shared" si="12"/>
        <v/>
      </c>
      <c r="H41" s="96" t="str">
        <f t="shared" si="2"/>
        <v/>
      </c>
      <c r="I41" s="88" t="str">
        <f t="shared" si="37"/>
        <v/>
      </c>
      <c r="J41" s="89" t="str">
        <f t="shared" si="37"/>
        <v/>
      </c>
      <c r="K41" s="8" t="str">
        <f t="shared" si="38"/>
        <v/>
      </c>
      <c r="L41" s="54"/>
      <c r="M41" s="17" t="str">
        <f>IF('Hedging Dashboard'!AH41="","",'Hedging Dashboard'!AH41)</f>
        <v/>
      </c>
      <c r="O41" s="9" t="str">
        <f t="shared" si="3"/>
        <v/>
      </c>
      <c r="P41" s="88" t="str">
        <f t="shared" si="39"/>
        <v/>
      </c>
      <c r="Q41" s="89" t="str">
        <f t="shared" si="39"/>
        <v/>
      </c>
      <c r="R41" s="4" t="str">
        <f t="shared" si="40"/>
        <v/>
      </c>
      <c r="S41" s="4" t="str">
        <f t="shared" si="13"/>
        <v/>
      </c>
      <c r="T41" s="112" t="str">
        <f t="shared" si="41"/>
        <v/>
      </c>
      <c r="U41" s="4" t="str">
        <f>IF(M41="","",IF(B41="NB",U40,IF(T41="",SUM($T$5:$T41)+S41,SUM($T$5:$T41))))</f>
        <v/>
      </c>
      <c r="V41" s="100" t="str">
        <f t="shared" si="0"/>
        <v/>
      </c>
      <c r="W41" s="74" t="e">
        <f t="shared" si="14"/>
        <v>#VALUE!</v>
      </c>
      <c r="X41" s="76" t="str">
        <f t="shared" si="15"/>
        <v/>
      </c>
      <c r="Y41" s="9" t="str">
        <f t="shared" si="6"/>
        <v>B</v>
      </c>
      <c r="Z41" s="4" t="str">
        <f t="shared" si="7"/>
        <v>C</v>
      </c>
      <c r="AA41" s="4" t="str">
        <f t="shared" si="8"/>
        <v>B</v>
      </c>
      <c r="AB41" s="4" t="str">
        <f t="shared" si="52"/>
        <v/>
      </c>
      <c r="AC41" s="4" t="str">
        <f t="shared" si="53"/>
        <v/>
      </c>
      <c r="AD41" s="4" t="str">
        <f t="shared" si="54"/>
        <v/>
      </c>
      <c r="AE41" s="1" t="str">
        <f t="shared" si="16"/>
        <v/>
      </c>
      <c r="AF41" s="1" t="str">
        <f t="shared" si="17"/>
        <v/>
      </c>
      <c r="AG41" s="1" t="str">
        <f t="shared" si="18"/>
        <v/>
      </c>
      <c r="AH41" s="1" t="str">
        <f t="shared" si="19"/>
        <v/>
      </c>
      <c r="AI41" s="1" t="str">
        <f t="shared" si="20"/>
        <v/>
      </c>
      <c r="AJ41" s="1" t="str">
        <f t="shared" si="21"/>
        <v/>
      </c>
      <c r="AK41" s="1">
        <f t="shared" si="42"/>
        <v>0</v>
      </c>
      <c r="AL41" s="1">
        <f t="shared" si="42"/>
        <v>0</v>
      </c>
      <c r="AM41" s="1" t="str">
        <f t="shared" si="5"/>
        <v/>
      </c>
      <c r="AN41" s="1">
        <f t="shared" si="22"/>
        <v>0</v>
      </c>
      <c r="AO41" s="1" t="str">
        <f t="shared" si="55"/>
        <v/>
      </c>
      <c r="AP41" s="1" t="str">
        <f t="shared" si="23"/>
        <v>N</v>
      </c>
      <c r="AQ41" s="1" t="str">
        <f t="shared" si="24"/>
        <v>N</v>
      </c>
      <c r="AR41" s="1" t="str">
        <f t="shared" si="25"/>
        <v>N</v>
      </c>
      <c r="AS41" s="1" t="str">
        <f t="shared" si="26"/>
        <v/>
      </c>
      <c r="AT41" s="15" t="str">
        <f t="shared" si="43"/>
        <v/>
      </c>
      <c r="AU41" s="1" t="str">
        <f t="shared" si="27"/>
        <v/>
      </c>
      <c r="AV41" s="1" t="str">
        <f t="shared" si="28"/>
        <v/>
      </c>
      <c r="AW41" s="1" t="str">
        <f t="shared" si="29"/>
        <v/>
      </c>
      <c r="AX41" s="1" t="str">
        <f t="shared" si="30"/>
        <v/>
      </c>
      <c r="AY41" s="1" t="str">
        <f t="shared" si="31"/>
        <v/>
      </c>
      <c r="AZ41" s="1" t="str">
        <f>IF('Hedging Dashboard'!AH41="P",IF(AZ40="",1,AZ40+1),"")</f>
        <v/>
      </c>
      <c r="BA41" s="1" t="str">
        <f>IF('Hedging Dashboard'!AH41="B",IF(BA40="",1,BA40+1),"")</f>
        <v/>
      </c>
      <c r="BB41" s="1" t="str">
        <f t="shared" si="56"/>
        <v>00000</v>
      </c>
      <c r="BC41" s="1" t="str">
        <f t="shared" si="56"/>
        <v>00000</v>
      </c>
      <c r="BD41" s="1" t="str">
        <f t="shared" si="44"/>
        <v>000000</v>
      </c>
      <c r="BE41" s="1" t="str">
        <f t="shared" si="44"/>
        <v>000000</v>
      </c>
      <c r="BF41" s="1" t="str">
        <f t="shared" si="45"/>
        <v>B</v>
      </c>
      <c r="BG41" s="1" t="str">
        <f t="shared" si="33"/>
        <v/>
      </c>
      <c r="BH41" s="1">
        <f t="shared" si="46"/>
        <v>0</v>
      </c>
      <c r="BI41" s="1" t="str">
        <f t="shared" si="34"/>
        <v/>
      </c>
      <c r="BJ41" s="1">
        <f t="shared" si="47"/>
        <v>0</v>
      </c>
      <c r="BK41" s="1" t="str">
        <f t="shared" si="35"/>
        <v/>
      </c>
      <c r="BL41" s="1">
        <f t="shared" si="48"/>
        <v>0</v>
      </c>
      <c r="BM41" s="1" t="str">
        <f t="shared" si="49"/>
        <v>0</v>
      </c>
      <c r="BN41" s="1" t="str">
        <f t="shared" si="50"/>
        <v>0</v>
      </c>
      <c r="BO41" s="1" t="str">
        <f t="shared" si="51"/>
        <v>0</v>
      </c>
      <c r="BR41" s="1">
        <f>General!A39</f>
        <v>0</v>
      </c>
      <c r="BS41" s="1">
        <f>General!B39</f>
        <v>0</v>
      </c>
      <c r="BT41" s="1" t="str">
        <f>General!C39</f>
        <v/>
      </c>
      <c r="BU41" s="1">
        <f>General!D39</f>
        <v>0</v>
      </c>
      <c r="BW41" s="1" t="str">
        <f>General!F39</f>
        <v>LWLLL</v>
      </c>
      <c r="BX41" s="1">
        <f>General!G39</f>
        <v>-6</v>
      </c>
    </row>
    <row r="42" spans="1:76" ht="15.75" thickBot="1">
      <c r="A42" s="1">
        <v>33</v>
      </c>
      <c r="B42" s="9" t="str">
        <f t="shared" si="11"/>
        <v/>
      </c>
      <c r="C42" s="93" t="str">
        <f t="shared" si="1"/>
        <v/>
      </c>
      <c r="D42" s="88" t="str">
        <f t="shared" si="36"/>
        <v/>
      </c>
      <c r="E42" s="89" t="str">
        <f t="shared" si="36"/>
        <v/>
      </c>
      <c r="F42" s="8" t="str">
        <f t="shared" si="12"/>
        <v/>
      </c>
      <c r="H42" s="96" t="str">
        <f t="shared" si="2"/>
        <v/>
      </c>
      <c r="I42" s="88" t="str">
        <f t="shared" si="37"/>
        <v/>
      </c>
      <c r="J42" s="89" t="str">
        <f t="shared" si="37"/>
        <v/>
      </c>
      <c r="K42" s="8" t="str">
        <f t="shared" si="38"/>
        <v/>
      </c>
      <c r="L42" s="54"/>
      <c r="M42" s="17" t="str">
        <f>IF('Hedging Dashboard'!AH42="","",'Hedging Dashboard'!AH42)</f>
        <v/>
      </c>
      <c r="O42" s="9" t="str">
        <f t="shared" si="3"/>
        <v/>
      </c>
      <c r="P42" s="88" t="str">
        <f t="shared" si="39"/>
        <v/>
      </c>
      <c r="Q42" s="89" t="str">
        <f t="shared" si="39"/>
        <v/>
      </c>
      <c r="R42" s="4" t="str">
        <f t="shared" si="40"/>
        <v/>
      </c>
      <c r="S42" s="4" t="str">
        <f t="shared" si="13"/>
        <v/>
      </c>
      <c r="T42" s="112" t="str">
        <f t="shared" si="41"/>
        <v/>
      </c>
      <c r="U42" s="4" t="str">
        <f>IF(M42="","",IF(B42="NB",U41,IF(T42="",SUM($T$5:$T42)+S42,SUM($T$5:$T42))))</f>
        <v/>
      </c>
      <c r="V42" s="100" t="str">
        <f t="shared" si="0"/>
        <v/>
      </c>
      <c r="W42" s="74" t="e">
        <f t="shared" si="14"/>
        <v>#VALUE!</v>
      </c>
      <c r="X42" s="76" t="str">
        <f t="shared" si="15"/>
        <v/>
      </c>
      <c r="Y42" s="9" t="str">
        <f t="shared" si="6"/>
        <v>B</v>
      </c>
      <c r="Z42" s="4" t="str">
        <f t="shared" si="7"/>
        <v>C</v>
      </c>
      <c r="AA42" s="4" t="str">
        <f t="shared" si="8"/>
        <v>B</v>
      </c>
      <c r="AB42" s="4" t="str">
        <f t="shared" si="52"/>
        <v/>
      </c>
      <c r="AC42" s="4" t="str">
        <f t="shared" si="53"/>
        <v/>
      </c>
      <c r="AD42" s="4" t="str">
        <f t="shared" si="54"/>
        <v/>
      </c>
      <c r="AE42" s="1" t="str">
        <f t="shared" si="16"/>
        <v/>
      </c>
      <c r="AF42" s="1" t="str">
        <f t="shared" si="17"/>
        <v/>
      </c>
      <c r="AG42" s="1" t="str">
        <f t="shared" si="18"/>
        <v/>
      </c>
      <c r="AH42" s="1" t="str">
        <f t="shared" si="19"/>
        <v/>
      </c>
      <c r="AI42" s="1" t="str">
        <f t="shared" si="20"/>
        <v/>
      </c>
      <c r="AJ42" s="1" t="str">
        <f t="shared" si="21"/>
        <v/>
      </c>
      <c r="AK42" s="1">
        <f t="shared" si="42"/>
        <v>0</v>
      </c>
      <c r="AL42" s="1">
        <f t="shared" si="42"/>
        <v>0</v>
      </c>
      <c r="AM42" s="1" t="str">
        <f t="shared" si="5"/>
        <v/>
      </c>
      <c r="AN42" s="1">
        <f t="shared" si="22"/>
        <v>0</v>
      </c>
      <c r="AO42" s="1" t="str">
        <f t="shared" si="55"/>
        <v/>
      </c>
      <c r="AP42" s="1" t="str">
        <f t="shared" si="23"/>
        <v>N</v>
      </c>
      <c r="AQ42" s="1" t="str">
        <f t="shared" si="24"/>
        <v>N</v>
      </c>
      <c r="AR42" s="1" t="str">
        <f t="shared" si="25"/>
        <v>N</v>
      </c>
      <c r="AS42" s="1" t="str">
        <f t="shared" si="26"/>
        <v/>
      </c>
      <c r="AT42" s="15" t="str">
        <f t="shared" si="43"/>
        <v/>
      </c>
      <c r="AU42" s="1" t="str">
        <f t="shared" si="27"/>
        <v/>
      </c>
      <c r="AV42" s="1" t="str">
        <f t="shared" si="28"/>
        <v/>
      </c>
      <c r="AW42" s="1" t="str">
        <f t="shared" si="29"/>
        <v/>
      </c>
      <c r="AX42" s="1" t="str">
        <f t="shared" si="30"/>
        <v/>
      </c>
      <c r="AY42" s="1" t="str">
        <f t="shared" si="31"/>
        <v/>
      </c>
      <c r="AZ42" s="1" t="str">
        <f>IF('Hedging Dashboard'!AH42="P",IF(AZ41="",1,AZ41+1),"")</f>
        <v/>
      </c>
      <c r="BA42" s="1" t="str">
        <f>IF('Hedging Dashboard'!AH42="B",IF(BA41="",1,BA41+1),"")</f>
        <v/>
      </c>
      <c r="BB42" s="1" t="str">
        <f t="shared" si="56"/>
        <v>00000</v>
      </c>
      <c r="BC42" s="1" t="str">
        <f t="shared" si="56"/>
        <v>00000</v>
      </c>
      <c r="BD42" s="1" t="str">
        <f t="shared" si="44"/>
        <v>000000</v>
      </c>
      <c r="BE42" s="1" t="str">
        <f t="shared" si="44"/>
        <v>000000</v>
      </c>
      <c r="BF42" s="1" t="str">
        <f t="shared" si="45"/>
        <v>B</v>
      </c>
      <c r="BG42" s="1" t="str">
        <f t="shared" si="33"/>
        <v/>
      </c>
      <c r="BH42" s="1">
        <f t="shared" si="46"/>
        <v>0</v>
      </c>
      <c r="BI42" s="1" t="str">
        <f t="shared" si="34"/>
        <v/>
      </c>
      <c r="BJ42" s="1">
        <f t="shared" si="47"/>
        <v>0</v>
      </c>
      <c r="BK42" s="1" t="str">
        <f t="shared" si="35"/>
        <v/>
      </c>
      <c r="BL42" s="1">
        <f t="shared" si="48"/>
        <v>0</v>
      </c>
      <c r="BM42" s="1" t="str">
        <f t="shared" si="49"/>
        <v>0</v>
      </c>
      <c r="BN42" s="1" t="str">
        <f t="shared" si="50"/>
        <v>0</v>
      </c>
      <c r="BO42" s="1" t="str">
        <f t="shared" si="51"/>
        <v>0</v>
      </c>
      <c r="BR42" s="1">
        <f>General!A40</f>
        <v>0</v>
      </c>
      <c r="BS42" s="1">
        <f>General!B40</f>
        <v>0</v>
      </c>
      <c r="BT42" s="1" t="str">
        <f>General!C40</f>
        <v/>
      </c>
      <c r="BU42" s="1">
        <f>General!D40</f>
        <v>0</v>
      </c>
      <c r="BW42" s="1" t="str">
        <f>General!F40</f>
        <v>LWLLW</v>
      </c>
      <c r="BX42" s="1">
        <f>General!G40</f>
        <v>1</v>
      </c>
    </row>
    <row r="43" spans="1:76" ht="15.75" thickBot="1">
      <c r="A43" s="1">
        <v>34</v>
      </c>
      <c r="B43" s="9" t="str">
        <f t="shared" si="11"/>
        <v/>
      </c>
      <c r="C43" s="93" t="str">
        <f t="shared" si="1"/>
        <v/>
      </c>
      <c r="D43" s="88" t="str">
        <f t="shared" si="36"/>
        <v/>
      </c>
      <c r="E43" s="89" t="str">
        <f t="shared" si="36"/>
        <v/>
      </c>
      <c r="F43" s="8" t="str">
        <f t="shared" si="12"/>
        <v/>
      </c>
      <c r="H43" s="96" t="str">
        <f t="shared" si="2"/>
        <v/>
      </c>
      <c r="I43" s="88" t="str">
        <f t="shared" si="37"/>
        <v/>
      </c>
      <c r="J43" s="89" t="str">
        <f t="shared" si="37"/>
        <v/>
      </c>
      <c r="K43" s="8" t="str">
        <f t="shared" si="38"/>
        <v/>
      </c>
      <c r="L43" s="54"/>
      <c r="M43" s="17" t="str">
        <f>IF('Hedging Dashboard'!AH43="","",'Hedging Dashboard'!AH43)</f>
        <v/>
      </c>
      <c r="O43" s="9" t="str">
        <f t="shared" si="3"/>
        <v/>
      </c>
      <c r="P43" s="88" t="str">
        <f t="shared" si="39"/>
        <v/>
      </c>
      <c r="Q43" s="89" t="str">
        <f t="shared" si="39"/>
        <v/>
      </c>
      <c r="R43" s="4" t="str">
        <f t="shared" si="40"/>
        <v/>
      </c>
      <c r="S43" s="4" t="str">
        <f t="shared" si="13"/>
        <v/>
      </c>
      <c r="T43" s="112" t="str">
        <f t="shared" si="41"/>
        <v/>
      </c>
      <c r="U43" s="4" t="str">
        <f>IF(M43="","",IF(B43="NB",U42,IF(T43="",SUM($T$5:$T43)+S43,SUM($T$5:$T43))))</f>
        <v/>
      </c>
      <c r="V43" s="100" t="str">
        <f t="shared" si="0"/>
        <v/>
      </c>
      <c r="W43" s="74" t="e">
        <f t="shared" si="14"/>
        <v>#VALUE!</v>
      </c>
      <c r="X43" s="76" t="str">
        <f t="shared" si="15"/>
        <v/>
      </c>
      <c r="Y43" s="9" t="str">
        <f t="shared" si="6"/>
        <v>B</v>
      </c>
      <c r="Z43" s="4" t="str">
        <f t="shared" si="7"/>
        <v>C</v>
      </c>
      <c r="AA43" s="4" t="str">
        <f t="shared" si="8"/>
        <v>B</v>
      </c>
      <c r="AB43" s="4" t="str">
        <f t="shared" si="52"/>
        <v/>
      </c>
      <c r="AC43" s="4" t="str">
        <f t="shared" si="53"/>
        <v/>
      </c>
      <c r="AD43" s="4" t="str">
        <f t="shared" si="54"/>
        <v/>
      </c>
      <c r="AE43" s="1" t="str">
        <f t="shared" si="16"/>
        <v/>
      </c>
      <c r="AF43" s="1" t="str">
        <f t="shared" si="17"/>
        <v/>
      </c>
      <c r="AG43" s="1" t="str">
        <f t="shared" si="18"/>
        <v/>
      </c>
      <c r="AH43" s="1" t="str">
        <f t="shared" si="19"/>
        <v/>
      </c>
      <c r="AI43" s="1" t="str">
        <f t="shared" si="20"/>
        <v/>
      </c>
      <c r="AJ43" s="1" t="str">
        <f t="shared" si="21"/>
        <v/>
      </c>
      <c r="AK43" s="1">
        <f t="shared" si="42"/>
        <v>0</v>
      </c>
      <c r="AL43" s="1">
        <f t="shared" si="42"/>
        <v>0</v>
      </c>
      <c r="AM43" s="1" t="str">
        <f t="shared" si="5"/>
        <v/>
      </c>
      <c r="AN43" s="1">
        <f t="shared" si="22"/>
        <v>0</v>
      </c>
      <c r="AO43" s="1" t="str">
        <f t="shared" si="55"/>
        <v/>
      </c>
      <c r="AP43" s="1" t="str">
        <f t="shared" si="23"/>
        <v>N</v>
      </c>
      <c r="AQ43" s="1" t="str">
        <f t="shared" si="24"/>
        <v>N</v>
      </c>
      <c r="AR43" s="1" t="str">
        <f t="shared" si="25"/>
        <v>N</v>
      </c>
      <c r="AS43" s="1" t="str">
        <f t="shared" si="26"/>
        <v/>
      </c>
      <c r="AT43" s="15" t="str">
        <f t="shared" si="43"/>
        <v/>
      </c>
      <c r="AU43" s="1" t="str">
        <f t="shared" si="27"/>
        <v/>
      </c>
      <c r="AV43" s="1" t="str">
        <f t="shared" si="28"/>
        <v/>
      </c>
      <c r="AW43" s="1" t="str">
        <f t="shared" si="29"/>
        <v/>
      </c>
      <c r="AX43" s="1" t="str">
        <f t="shared" si="30"/>
        <v/>
      </c>
      <c r="AY43" s="1" t="str">
        <f t="shared" si="31"/>
        <v/>
      </c>
      <c r="AZ43" s="1" t="str">
        <f>IF('Hedging Dashboard'!AH43="P",IF(AZ42="",1,AZ42+1),"")</f>
        <v/>
      </c>
      <c r="BA43" s="1" t="str">
        <f>IF('Hedging Dashboard'!AH43="B",IF(BA42="",1,BA42+1),"")</f>
        <v/>
      </c>
      <c r="BB43" s="1" t="str">
        <f t="shared" si="56"/>
        <v>00000</v>
      </c>
      <c r="BC43" s="1" t="str">
        <f t="shared" si="56"/>
        <v>00000</v>
      </c>
      <c r="BD43" s="1" t="str">
        <f t="shared" si="44"/>
        <v>000000</v>
      </c>
      <c r="BE43" s="1" t="str">
        <f t="shared" si="44"/>
        <v>000000</v>
      </c>
      <c r="BF43" s="1" t="str">
        <f t="shared" si="45"/>
        <v>B</v>
      </c>
      <c r="BG43" s="1" t="str">
        <f t="shared" si="33"/>
        <v/>
      </c>
      <c r="BH43" s="1">
        <f t="shared" si="46"/>
        <v>0</v>
      </c>
      <c r="BI43" s="1" t="str">
        <f t="shared" si="34"/>
        <v/>
      </c>
      <c r="BJ43" s="1">
        <f t="shared" si="47"/>
        <v>0</v>
      </c>
      <c r="BK43" s="1" t="str">
        <f t="shared" si="35"/>
        <v/>
      </c>
      <c r="BL43" s="1">
        <f t="shared" si="48"/>
        <v>0</v>
      </c>
      <c r="BM43" s="1" t="str">
        <f t="shared" si="49"/>
        <v>0</v>
      </c>
      <c r="BN43" s="1" t="str">
        <f t="shared" si="50"/>
        <v>0</v>
      </c>
      <c r="BO43" s="1" t="str">
        <f t="shared" si="51"/>
        <v>0</v>
      </c>
      <c r="BR43" s="1">
        <f>General!A41</f>
        <v>0</v>
      </c>
      <c r="BS43" s="1">
        <f>General!B41</f>
        <v>0</v>
      </c>
      <c r="BT43" s="1" t="str">
        <f>General!C41</f>
        <v/>
      </c>
      <c r="BU43" s="1">
        <f>General!D41</f>
        <v>0</v>
      </c>
      <c r="BW43" s="1" t="str">
        <f>General!F41</f>
        <v>LWLWL</v>
      </c>
      <c r="BX43" s="1">
        <f>General!G41</f>
        <v>-1</v>
      </c>
    </row>
    <row r="44" spans="1:76" ht="15.75" thickBot="1">
      <c r="A44" s="1">
        <v>35</v>
      </c>
      <c r="B44" s="77" t="str">
        <f t="shared" si="11"/>
        <v/>
      </c>
      <c r="C44" s="94" t="str">
        <f t="shared" si="1"/>
        <v/>
      </c>
      <c r="D44" s="90" t="str">
        <f t="shared" si="36"/>
        <v/>
      </c>
      <c r="E44" s="91" t="str">
        <f t="shared" si="36"/>
        <v/>
      </c>
      <c r="F44" s="10" t="str">
        <f t="shared" si="12"/>
        <v/>
      </c>
      <c r="H44" s="97" t="str">
        <f t="shared" si="2"/>
        <v/>
      </c>
      <c r="I44" s="90" t="str">
        <f t="shared" si="37"/>
        <v/>
      </c>
      <c r="J44" s="91" t="str">
        <f t="shared" si="37"/>
        <v/>
      </c>
      <c r="K44" s="10" t="str">
        <f t="shared" si="38"/>
        <v/>
      </c>
      <c r="L44" s="54"/>
      <c r="M44" s="18" t="str">
        <f>IF('Hedging Dashboard'!AH44="","",'Hedging Dashboard'!AH44)</f>
        <v/>
      </c>
      <c r="O44" s="77" t="str">
        <f t="shared" si="3"/>
        <v/>
      </c>
      <c r="P44" s="90" t="str">
        <f t="shared" si="39"/>
        <v/>
      </c>
      <c r="Q44" s="91" t="str">
        <f t="shared" si="39"/>
        <v/>
      </c>
      <c r="R44" s="5" t="str">
        <f t="shared" si="40"/>
        <v/>
      </c>
      <c r="S44" s="5" t="str">
        <f t="shared" si="13"/>
        <v/>
      </c>
      <c r="T44" s="113" t="str">
        <f t="shared" si="41"/>
        <v/>
      </c>
      <c r="U44" s="5" t="str">
        <f>IF(M44="","",IF(B44="NB",U43,IF(T44="",SUM($T$5:$T44)+S44,SUM($T$5:$T44))))</f>
        <v/>
      </c>
      <c r="V44" s="101" t="str">
        <f t="shared" si="0"/>
        <v/>
      </c>
      <c r="W44" s="74" t="e">
        <f t="shared" si="14"/>
        <v>#VALUE!</v>
      </c>
      <c r="X44" s="76" t="str">
        <f t="shared" si="15"/>
        <v/>
      </c>
      <c r="Y44" s="9" t="str">
        <f t="shared" si="6"/>
        <v>B</v>
      </c>
      <c r="Z44" s="4" t="str">
        <f t="shared" si="7"/>
        <v>C</v>
      </c>
      <c r="AA44" s="4" t="str">
        <f t="shared" si="8"/>
        <v>B</v>
      </c>
      <c r="AB44" s="4" t="str">
        <f t="shared" si="52"/>
        <v/>
      </c>
      <c r="AC44" s="4" t="str">
        <f t="shared" si="53"/>
        <v/>
      </c>
      <c r="AD44" s="4" t="str">
        <f t="shared" si="54"/>
        <v/>
      </c>
      <c r="AE44" s="1" t="str">
        <f t="shared" si="16"/>
        <v/>
      </c>
      <c r="AF44" s="1" t="str">
        <f t="shared" si="17"/>
        <v/>
      </c>
      <c r="AG44" s="1" t="str">
        <f t="shared" si="18"/>
        <v/>
      </c>
      <c r="AH44" s="1" t="str">
        <f t="shared" si="19"/>
        <v/>
      </c>
      <c r="AI44" s="1" t="str">
        <f t="shared" si="20"/>
        <v/>
      </c>
      <c r="AJ44" s="1" t="str">
        <f t="shared" si="21"/>
        <v/>
      </c>
      <c r="AK44" s="1">
        <f t="shared" si="42"/>
        <v>0</v>
      </c>
      <c r="AL44" s="1">
        <f t="shared" si="42"/>
        <v>0</v>
      </c>
      <c r="AM44" s="1" t="str">
        <f t="shared" si="5"/>
        <v/>
      </c>
      <c r="AN44" s="1">
        <f t="shared" si="22"/>
        <v>0</v>
      </c>
      <c r="AO44" s="1" t="str">
        <f t="shared" si="55"/>
        <v/>
      </c>
      <c r="AP44" s="1" t="str">
        <f t="shared" si="23"/>
        <v>N</v>
      </c>
      <c r="AQ44" s="1" t="str">
        <f t="shared" si="24"/>
        <v>N</v>
      </c>
      <c r="AR44" s="1" t="str">
        <f t="shared" si="25"/>
        <v>N</v>
      </c>
      <c r="AS44" s="1" t="str">
        <f t="shared" si="26"/>
        <v/>
      </c>
      <c r="AT44" s="15" t="str">
        <f t="shared" si="43"/>
        <v/>
      </c>
      <c r="AU44" s="1" t="str">
        <f t="shared" si="27"/>
        <v/>
      </c>
      <c r="AV44" s="1" t="str">
        <f t="shared" si="28"/>
        <v/>
      </c>
      <c r="AW44" s="1" t="str">
        <f t="shared" si="29"/>
        <v/>
      </c>
      <c r="AX44" s="1" t="str">
        <f t="shared" si="30"/>
        <v/>
      </c>
      <c r="AY44" s="1" t="str">
        <f t="shared" si="31"/>
        <v/>
      </c>
      <c r="AZ44" s="1" t="str">
        <f>IF('Hedging Dashboard'!AH44="P",IF(AZ43="",1,AZ43+1),"")</f>
        <v/>
      </c>
      <c r="BA44" s="1" t="str">
        <f>IF('Hedging Dashboard'!AH44="B",IF(BA43="",1,BA43+1),"")</f>
        <v/>
      </c>
      <c r="BB44" s="1" t="str">
        <f t="shared" si="56"/>
        <v>00000</v>
      </c>
      <c r="BC44" s="1" t="str">
        <f t="shared" si="56"/>
        <v>00000</v>
      </c>
      <c r="BD44" s="1" t="str">
        <f t="shared" si="44"/>
        <v>000000</v>
      </c>
      <c r="BE44" s="1" t="str">
        <f t="shared" si="44"/>
        <v>000000</v>
      </c>
      <c r="BF44" s="1" t="str">
        <f t="shared" si="45"/>
        <v>B</v>
      </c>
      <c r="BG44" s="1" t="str">
        <f t="shared" si="33"/>
        <v/>
      </c>
      <c r="BH44" s="1">
        <f t="shared" si="46"/>
        <v>0</v>
      </c>
      <c r="BI44" s="1" t="str">
        <f t="shared" si="34"/>
        <v/>
      </c>
      <c r="BJ44" s="1">
        <f t="shared" si="47"/>
        <v>0</v>
      </c>
      <c r="BK44" s="1" t="str">
        <f t="shared" si="35"/>
        <v/>
      </c>
      <c r="BL44" s="1">
        <f t="shared" si="48"/>
        <v>0</v>
      </c>
      <c r="BM44" s="1" t="str">
        <f t="shared" si="49"/>
        <v>0</v>
      </c>
      <c r="BN44" s="1" t="str">
        <f t="shared" si="50"/>
        <v>0</v>
      </c>
      <c r="BO44" s="1" t="str">
        <f t="shared" si="51"/>
        <v>0</v>
      </c>
      <c r="BR44" s="1">
        <f>General!A42</f>
        <v>0</v>
      </c>
      <c r="BS44" s="1">
        <f>General!B42</f>
        <v>0</v>
      </c>
      <c r="BT44" s="1" t="str">
        <f>General!C42</f>
        <v/>
      </c>
      <c r="BU44" s="1">
        <f>General!D42</f>
        <v>0</v>
      </c>
      <c r="BW44" s="1" t="str">
        <f>General!F42</f>
        <v>LWLWW</v>
      </c>
      <c r="BX44" s="1">
        <f>General!G42</f>
        <v>3</v>
      </c>
    </row>
    <row r="45" spans="1:76" ht="15.75" thickBot="1">
      <c r="A45" s="1">
        <v>36</v>
      </c>
      <c r="B45" s="12" t="str">
        <f t="shared" si="11"/>
        <v/>
      </c>
      <c r="C45" s="92" t="str">
        <f t="shared" si="1"/>
        <v/>
      </c>
      <c r="D45" s="13" t="str">
        <f t="shared" si="36"/>
        <v/>
      </c>
      <c r="E45" s="45" t="str">
        <f t="shared" si="36"/>
        <v/>
      </c>
      <c r="F45" s="14" t="str">
        <f t="shared" si="12"/>
        <v/>
      </c>
      <c r="H45" s="95" t="str">
        <f t="shared" si="2"/>
        <v/>
      </c>
      <c r="I45" s="13" t="str">
        <f t="shared" si="37"/>
        <v/>
      </c>
      <c r="J45" s="45" t="str">
        <f t="shared" si="37"/>
        <v/>
      </c>
      <c r="K45" s="14" t="str">
        <f t="shared" si="38"/>
        <v/>
      </c>
      <c r="L45" s="54"/>
      <c r="M45" s="16" t="str">
        <f>IF('Hedging Dashboard'!AH45="","",'Hedging Dashboard'!AH45)</f>
        <v/>
      </c>
      <c r="O45" s="12" t="str">
        <f t="shared" si="3"/>
        <v/>
      </c>
      <c r="P45" s="13" t="str">
        <f t="shared" si="39"/>
        <v/>
      </c>
      <c r="Q45" s="45" t="str">
        <f t="shared" si="39"/>
        <v/>
      </c>
      <c r="R45" s="87" t="str">
        <f t="shared" si="40"/>
        <v/>
      </c>
      <c r="S45" s="87" t="str">
        <f t="shared" si="13"/>
        <v/>
      </c>
      <c r="T45" s="98" t="str">
        <f t="shared" si="41"/>
        <v/>
      </c>
      <c r="U45" s="87" t="str">
        <f>IF(M45="","",IF(B45="NB",U44,IF(T45="",SUM($T$5:$T45)+S45,SUM($T$5:$T45))))</f>
        <v/>
      </c>
      <c r="V45" s="99" t="str">
        <f t="shared" si="0"/>
        <v/>
      </c>
      <c r="W45" s="74" t="e">
        <f t="shared" si="14"/>
        <v>#VALUE!</v>
      </c>
      <c r="X45" s="76" t="str">
        <f t="shared" si="15"/>
        <v/>
      </c>
      <c r="Y45" s="9" t="str">
        <f t="shared" si="6"/>
        <v>B</v>
      </c>
      <c r="Z45" s="4" t="str">
        <f t="shared" si="7"/>
        <v>C</v>
      </c>
      <c r="AA45" s="4" t="str">
        <f t="shared" si="8"/>
        <v>B</v>
      </c>
      <c r="AB45" s="4" t="str">
        <f t="shared" si="52"/>
        <v/>
      </c>
      <c r="AC45" s="4" t="str">
        <f t="shared" si="53"/>
        <v/>
      </c>
      <c r="AD45" s="4" t="str">
        <f t="shared" si="54"/>
        <v/>
      </c>
      <c r="AE45" s="1" t="str">
        <f t="shared" si="16"/>
        <v/>
      </c>
      <c r="AF45" s="1" t="str">
        <f t="shared" si="17"/>
        <v/>
      </c>
      <c r="AG45" s="1" t="str">
        <f t="shared" si="18"/>
        <v/>
      </c>
      <c r="AH45" s="1" t="str">
        <f t="shared" si="19"/>
        <v/>
      </c>
      <c r="AI45" s="1" t="str">
        <f t="shared" si="20"/>
        <v/>
      </c>
      <c r="AJ45" s="1" t="str">
        <f t="shared" si="21"/>
        <v/>
      </c>
      <c r="AK45" s="1">
        <f t="shared" si="42"/>
        <v>0</v>
      </c>
      <c r="AL45" s="1">
        <f t="shared" si="42"/>
        <v>0</v>
      </c>
      <c r="AM45" s="1" t="str">
        <f t="shared" si="5"/>
        <v/>
      </c>
      <c r="AN45" s="1">
        <f t="shared" si="22"/>
        <v>0</v>
      </c>
      <c r="AO45" s="1" t="str">
        <f t="shared" si="55"/>
        <v/>
      </c>
      <c r="AP45" s="1" t="str">
        <f t="shared" si="23"/>
        <v>N</v>
      </c>
      <c r="AQ45" s="1" t="str">
        <f t="shared" si="24"/>
        <v>N</v>
      </c>
      <c r="AR45" s="1" t="str">
        <f t="shared" si="25"/>
        <v>N</v>
      </c>
      <c r="AS45" s="1" t="str">
        <f t="shared" si="26"/>
        <v/>
      </c>
      <c r="AT45" s="15" t="str">
        <f t="shared" si="43"/>
        <v/>
      </c>
      <c r="AU45" s="1" t="str">
        <f t="shared" si="27"/>
        <v/>
      </c>
      <c r="AV45" s="1" t="str">
        <f t="shared" si="28"/>
        <v/>
      </c>
      <c r="AW45" s="1" t="str">
        <f t="shared" si="29"/>
        <v/>
      </c>
      <c r="AX45" s="1" t="str">
        <f t="shared" si="30"/>
        <v/>
      </c>
      <c r="AY45" s="1" t="str">
        <f t="shared" si="31"/>
        <v/>
      </c>
      <c r="AZ45" s="1" t="str">
        <f>IF('Hedging Dashboard'!AH45="P",IF(AZ44="",1,AZ44+1),"")</f>
        <v/>
      </c>
      <c r="BA45" s="1" t="str">
        <f>IF('Hedging Dashboard'!AH45="B",IF(BA44="",1,BA44+1),"")</f>
        <v/>
      </c>
      <c r="BB45" s="1" t="str">
        <f t="shared" si="56"/>
        <v>00000</v>
      </c>
      <c r="BC45" s="1" t="str">
        <f t="shared" si="56"/>
        <v>00000</v>
      </c>
      <c r="BD45" s="1" t="str">
        <f t="shared" si="44"/>
        <v>000000</v>
      </c>
      <c r="BE45" s="1" t="str">
        <f t="shared" si="44"/>
        <v>000000</v>
      </c>
      <c r="BF45" s="1" t="str">
        <f t="shared" si="45"/>
        <v>B</v>
      </c>
      <c r="BG45" s="1" t="str">
        <f t="shared" si="33"/>
        <v/>
      </c>
      <c r="BH45" s="1">
        <f t="shared" si="46"/>
        <v>0</v>
      </c>
      <c r="BI45" s="1" t="str">
        <f t="shared" si="34"/>
        <v/>
      </c>
      <c r="BJ45" s="1">
        <f t="shared" si="47"/>
        <v>0</v>
      </c>
      <c r="BK45" s="1" t="str">
        <f t="shared" si="35"/>
        <v/>
      </c>
      <c r="BL45" s="1">
        <f t="shared" si="48"/>
        <v>0</v>
      </c>
      <c r="BM45" s="1" t="str">
        <f t="shared" si="49"/>
        <v>0</v>
      </c>
      <c r="BN45" s="1" t="str">
        <f t="shared" si="50"/>
        <v>0</v>
      </c>
      <c r="BO45" s="1" t="str">
        <f t="shared" si="51"/>
        <v>0</v>
      </c>
      <c r="BR45" s="1">
        <f>General!A43</f>
        <v>0</v>
      </c>
      <c r="BS45" s="1">
        <f>General!B43</f>
        <v>0</v>
      </c>
      <c r="BT45" s="1" t="str">
        <f>General!C43</f>
        <v/>
      </c>
      <c r="BU45" s="1">
        <f>General!D43</f>
        <v>0</v>
      </c>
      <c r="BW45" s="1" t="str">
        <f>General!F43</f>
        <v>LWWLL</v>
      </c>
      <c r="BX45" s="1">
        <f>General!G43</f>
        <v>-3</v>
      </c>
    </row>
    <row r="46" spans="1:76" ht="15.75" thickBot="1">
      <c r="A46" s="1">
        <v>37</v>
      </c>
      <c r="B46" s="9" t="str">
        <f t="shared" si="11"/>
        <v/>
      </c>
      <c r="C46" s="93" t="str">
        <f t="shared" si="1"/>
        <v/>
      </c>
      <c r="D46" s="88" t="str">
        <f t="shared" si="36"/>
        <v/>
      </c>
      <c r="E46" s="89" t="str">
        <f t="shared" si="36"/>
        <v/>
      </c>
      <c r="F46" s="8" t="str">
        <f t="shared" si="12"/>
        <v/>
      </c>
      <c r="H46" s="96" t="str">
        <f t="shared" si="2"/>
        <v/>
      </c>
      <c r="I46" s="88" t="str">
        <f t="shared" si="37"/>
        <v/>
      </c>
      <c r="J46" s="89" t="str">
        <f t="shared" si="37"/>
        <v/>
      </c>
      <c r="K46" s="8" t="str">
        <f t="shared" si="38"/>
        <v/>
      </c>
      <c r="L46" s="54"/>
      <c r="M46" s="17" t="str">
        <f>IF('Hedging Dashboard'!AH46="","",'Hedging Dashboard'!AH46)</f>
        <v/>
      </c>
      <c r="O46" s="9" t="str">
        <f t="shared" si="3"/>
        <v/>
      </c>
      <c r="P46" s="88" t="str">
        <f t="shared" si="39"/>
        <v/>
      </c>
      <c r="Q46" s="89" t="str">
        <f t="shared" si="39"/>
        <v/>
      </c>
      <c r="R46" s="4" t="str">
        <f t="shared" si="40"/>
        <v/>
      </c>
      <c r="S46" s="4" t="str">
        <f t="shared" si="13"/>
        <v/>
      </c>
      <c r="T46" s="112" t="str">
        <f t="shared" si="41"/>
        <v/>
      </c>
      <c r="U46" s="4" t="str">
        <f>IF(M46="","",IF(B46="NB",U45,IF(T46="",SUM($T$5:$T46)+S46,SUM($T$5:$T46))))</f>
        <v/>
      </c>
      <c r="V46" s="100" t="str">
        <f t="shared" si="0"/>
        <v/>
      </c>
      <c r="W46" s="74" t="e">
        <f t="shared" si="14"/>
        <v>#VALUE!</v>
      </c>
      <c r="X46" s="76" t="str">
        <f t="shared" si="15"/>
        <v/>
      </c>
      <c r="Y46" s="9" t="str">
        <f t="shared" si="6"/>
        <v>B</v>
      </c>
      <c r="Z46" s="4" t="str">
        <f t="shared" si="7"/>
        <v>C</v>
      </c>
      <c r="AA46" s="4" t="str">
        <f t="shared" si="8"/>
        <v>B</v>
      </c>
      <c r="AB46" s="4" t="str">
        <f t="shared" si="52"/>
        <v/>
      </c>
      <c r="AC46" s="4" t="str">
        <f t="shared" si="53"/>
        <v/>
      </c>
      <c r="AD46" s="4" t="str">
        <f t="shared" si="54"/>
        <v/>
      </c>
      <c r="AE46" s="1" t="str">
        <f t="shared" si="16"/>
        <v/>
      </c>
      <c r="AF46" s="1" t="str">
        <f t="shared" si="17"/>
        <v/>
      </c>
      <c r="AG46" s="1" t="str">
        <f t="shared" si="18"/>
        <v/>
      </c>
      <c r="AH46" s="1" t="str">
        <f t="shared" si="19"/>
        <v/>
      </c>
      <c r="AI46" s="1" t="str">
        <f t="shared" si="20"/>
        <v/>
      </c>
      <c r="AJ46" s="1" t="str">
        <f t="shared" si="21"/>
        <v/>
      </c>
      <c r="AK46" s="1">
        <f t="shared" si="42"/>
        <v>0</v>
      </c>
      <c r="AL46" s="1">
        <f t="shared" si="42"/>
        <v>0</v>
      </c>
      <c r="AM46" s="1" t="str">
        <f t="shared" si="5"/>
        <v/>
      </c>
      <c r="AN46" s="1">
        <f t="shared" si="22"/>
        <v>0</v>
      </c>
      <c r="AO46" s="1" t="str">
        <f t="shared" si="55"/>
        <v/>
      </c>
      <c r="AP46" s="1" t="str">
        <f t="shared" si="23"/>
        <v>N</v>
      </c>
      <c r="AQ46" s="1" t="str">
        <f t="shared" si="24"/>
        <v>N</v>
      </c>
      <c r="AR46" s="1" t="str">
        <f t="shared" si="25"/>
        <v>N</v>
      </c>
      <c r="AS46" s="1" t="str">
        <f t="shared" si="26"/>
        <v/>
      </c>
      <c r="AT46" s="15" t="str">
        <f t="shared" si="43"/>
        <v/>
      </c>
      <c r="AU46" s="1" t="str">
        <f t="shared" si="27"/>
        <v/>
      </c>
      <c r="AV46" s="1" t="str">
        <f t="shared" si="28"/>
        <v/>
      </c>
      <c r="AW46" s="1" t="str">
        <f t="shared" si="29"/>
        <v/>
      </c>
      <c r="AX46" s="1" t="str">
        <f t="shared" si="30"/>
        <v/>
      </c>
      <c r="AY46" s="1" t="str">
        <f t="shared" si="31"/>
        <v/>
      </c>
      <c r="AZ46" s="1" t="str">
        <f>IF('Hedging Dashboard'!AH46="P",IF(AZ45="",1,AZ45+1),"")</f>
        <v/>
      </c>
      <c r="BA46" s="1" t="str">
        <f>IF('Hedging Dashboard'!AH46="B",IF(BA45="",1,BA45+1),"")</f>
        <v/>
      </c>
      <c r="BB46" s="1" t="str">
        <f t="shared" ref="BB46:BC61" si="57">IF(AZ41="",0,AZ41)&amp;IF(AZ42="",0,AZ42)&amp;IF(AZ43="",0,AZ43)&amp;IF(AZ44="",0,AZ44)&amp;IF(AZ45="",0,AZ45)</f>
        <v>00000</v>
      </c>
      <c r="BC46" s="1" t="str">
        <f t="shared" si="57"/>
        <v>00000</v>
      </c>
      <c r="BD46" s="1" t="str">
        <f t="shared" ref="BD46:BE61" si="58">IF(AZ40="",0,AZ40)&amp;IF(AZ41="",0,AZ41)&amp;IF(AZ42="",0,AZ42)&amp;IF(AZ43="",0,AZ43)&amp;IF(AZ44="",0,AZ44)&amp;IF(AZ45="",0,AZ45)</f>
        <v>000000</v>
      </c>
      <c r="BE46" s="1" t="str">
        <f t="shared" si="58"/>
        <v>000000</v>
      </c>
      <c r="BF46" s="1" t="str">
        <f t="shared" si="45"/>
        <v>B</v>
      </c>
      <c r="BG46" s="1" t="str">
        <f t="shared" si="33"/>
        <v/>
      </c>
      <c r="BH46" s="1">
        <f t="shared" si="46"/>
        <v>0</v>
      </c>
      <c r="BI46" s="1" t="str">
        <f t="shared" si="34"/>
        <v/>
      </c>
      <c r="BJ46" s="1">
        <f t="shared" si="47"/>
        <v>0</v>
      </c>
      <c r="BK46" s="1" t="str">
        <f t="shared" si="35"/>
        <v/>
      </c>
      <c r="BL46" s="1">
        <f t="shared" si="48"/>
        <v>0</v>
      </c>
      <c r="BM46" s="1" t="str">
        <f t="shared" si="49"/>
        <v>0</v>
      </c>
      <c r="BN46" s="1" t="str">
        <f t="shared" si="50"/>
        <v>0</v>
      </c>
      <c r="BO46" s="1" t="str">
        <f t="shared" si="51"/>
        <v>0</v>
      </c>
      <c r="BR46" s="1">
        <f>General!A44</f>
        <v>0</v>
      </c>
      <c r="BS46" s="1">
        <f>General!B44</f>
        <v>0</v>
      </c>
      <c r="BT46" s="1" t="str">
        <f>General!C44</f>
        <v/>
      </c>
      <c r="BU46" s="1">
        <f>General!D44</f>
        <v>0</v>
      </c>
      <c r="BW46" s="1" t="str">
        <f>General!F44</f>
        <v>LWWLW</v>
      </c>
      <c r="BX46" s="1">
        <f>General!G44</f>
        <v>1</v>
      </c>
    </row>
    <row r="47" spans="1:76" ht="15.75" thickBot="1">
      <c r="A47" s="1">
        <v>38</v>
      </c>
      <c r="B47" s="9" t="str">
        <f t="shared" si="11"/>
        <v/>
      </c>
      <c r="C47" s="93" t="str">
        <f t="shared" si="1"/>
        <v/>
      </c>
      <c r="D47" s="88" t="str">
        <f t="shared" si="36"/>
        <v/>
      </c>
      <c r="E47" s="89" t="str">
        <f t="shared" si="36"/>
        <v/>
      </c>
      <c r="F47" s="8" t="str">
        <f t="shared" si="12"/>
        <v/>
      </c>
      <c r="H47" s="96" t="str">
        <f t="shared" si="2"/>
        <v/>
      </c>
      <c r="I47" s="88" t="str">
        <f t="shared" si="37"/>
        <v/>
      </c>
      <c r="J47" s="89" t="str">
        <f t="shared" si="37"/>
        <v/>
      </c>
      <c r="K47" s="8" t="str">
        <f t="shared" si="38"/>
        <v/>
      </c>
      <c r="L47" s="54"/>
      <c r="M47" s="17" t="str">
        <f>IF('Hedging Dashboard'!AH47="","",'Hedging Dashboard'!AH47)</f>
        <v/>
      </c>
      <c r="O47" s="9" t="str">
        <f t="shared" si="3"/>
        <v/>
      </c>
      <c r="P47" s="88" t="str">
        <f t="shared" si="39"/>
        <v/>
      </c>
      <c r="Q47" s="89" t="str">
        <f t="shared" si="39"/>
        <v/>
      </c>
      <c r="R47" s="4" t="str">
        <f t="shared" si="40"/>
        <v/>
      </c>
      <c r="S47" s="4" t="str">
        <f t="shared" si="13"/>
        <v/>
      </c>
      <c r="T47" s="112" t="str">
        <f t="shared" si="41"/>
        <v/>
      </c>
      <c r="U47" s="4" t="str">
        <f>IF(M47="","",IF(B47="NB",U46,IF(T47="",SUM($T$5:$T47)+S47,SUM($T$5:$T47))))</f>
        <v/>
      </c>
      <c r="V47" s="100" t="str">
        <f t="shared" si="0"/>
        <v/>
      </c>
      <c r="W47" s="74" t="e">
        <f t="shared" si="14"/>
        <v>#VALUE!</v>
      </c>
      <c r="X47" s="76" t="str">
        <f t="shared" si="15"/>
        <v/>
      </c>
      <c r="Y47" s="9" t="str">
        <f t="shared" si="6"/>
        <v>B</v>
      </c>
      <c r="Z47" s="4" t="str">
        <f t="shared" si="7"/>
        <v>C</v>
      </c>
      <c r="AA47" s="4" t="str">
        <f t="shared" si="8"/>
        <v>B</v>
      </c>
      <c r="AB47" s="4" t="str">
        <f t="shared" si="52"/>
        <v/>
      </c>
      <c r="AC47" s="4" t="str">
        <f t="shared" si="53"/>
        <v/>
      </c>
      <c r="AD47" s="4" t="str">
        <f t="shared" si="54"/>
        <v/>
      </c>
      <c r="AE47" s="1" t="str">
        <f t="shared" si="16"/>
        <v/>
      </c>
      <c r="AF47" s="1" t="str">
        <f t="shared" si="17"/>
        <v/>
      </c>
      <c r="AG47" s="1" t="str">
        <f t="shared" si="18"/>
        <v/>
      </c>
      <c r="AH47" s="1" t="str">
        <f t="shared" si="19"/>
        <v/>
      </c>
      <c r="AI47" s="1" t="str">
        <f t="shared" si="20"/>
        <v/>
      </c>
      <c r="AJ47" s="1" t="str">
        <f t="shared" si="21"/>
        <v/>
      </c>
      <c r="AK47" s="1">
        <f t="shared" si="42"/>
        <v>0</v>
      </c>
      <c r="AL47" s="1">
        <f t="shared" si="42"/>
        <v>0</v>
      </c>
      <c r="AM47" s="1" t="str">
        <f t="shared" si="5"/>
        <v/>
      </c>
      <c r="AN47" s="1">
        <f t="shared" si="22"/>
        <v>0</v>
      </c>
      <c r="AO47" s="1" t="str">
        <f t="shared" si="55"/>
        <v/>
      </c>
      <c r="AP47" s="1" t="str">
        <f t="shared" si="23"/>
        <v>N</v>
      </c>
      <c r="AQ47" s="1" t="str">
        <f t="shared" si="24"/>
        <v>N</v>
      </c>
      <c r="AR47" s="1" t="str">
        <f t="shared" si="25"/>
        <v>N</v>
      </c>
      <c r="AS47" s="1" t="str">
        <f t="shared" si="26"/>
        <v/>
      </c>
      <c r="AT47" s="15" t="str">
        <f t="shared" si="43"/>
        <v/>
      </c>
      <c r="AU47" s="1" t="str">
        <f t="shared" si="27"/>
        <v/>
      </c>
      <c r="AV47" s="1" t="str">
        <f t="shared" si="28"/>
        <v/>
      </c>
      <c r="AW47" s="1" t="str">
        <f t="shared" si="29"/>
        <v/>
      </c>
      <c r="AX47" s="1" t="str">
        <f t="shared" si="30"/>
        <v/>
      </c>
      <c r="AY47" s="1" t="str">
        <f t="shared" si="31"/>
        <v/>
      </c>
      <c r="AZ47" s="1" t="str">
        <f>IF('Hedging Dashboard'!AH47="P",IF(AZ46="",1,AZ46+1),"")</f>
        <v/>
      </c>
      <c r="BA47" s="1" t="str">
        <f>IF('Hedging Dashboard'!AH47="B",IF(BA46="",1,BA46+1),"")</f>
        <v/>
      </c>
      <c r="BB47" s="1" t="str">
        <f t="shared" si="57"/>
        <v>00000</v>
      </c>
      <c r="BC47" s="1" t="str">
        <f t="shared" si="57"/>
        <v>00000</v>
      </c>
      <c r="BD47" s="1" t="str">
        <f t="shared" si="58"/>
        <v>000000</v>
      </c>
      <c r="BE47" s="1" t="str">
        <f t="shared" si="58"/>
        <v>000000</v>
      </c>
      <c r="BF47" s="1" t="str">
        <f t="shared" si="45"/>
        <v>B</v>
      </c>
      <c r="BG47" s="1" t="str">
        <f t="shared" si="33"/>
        <v/>
      </c>
      <c r="BH47" s="1">
        <f t="shared" si="46"/>
        <v>0</v>
      </c>
      <c r="BI47" s="1" t="str">
        <f t="shared" si="34"/>
        <v/>
      </c>
      <c r="BJ47" s="1">
        <f t="shared" si="47"/>
        <v>0</v>
      </c>
      <c r="BK47" s="1" t="str">
        <f t="shared" si="35"/>
        <v/>
      </c>
      <c r="BL47" s="1">
        <f t="shared" si="48"/>
        <v>0</v>
      </c>
      <c r="BM47" s="1" t="str">
        <f t="shared" si="49"/>
        <v>0</v>
      </c>
      <c r="BN47" s="1" t="str">
        <f t="shared" si="50"/>
        <v>0</v>
      </c>
      <c r="BO47" s="1" t="str">
        <f t="shared" si="51"/>
        <v>0</v>
      </c>
      <c r="BR47" s="1">
        <f>General!A45</f>
        <v>0</v>
      </c>
      <c r="BS47" s="1">
        <f>General!B45</f>
        <v>0</v>
      </c>
      <c r="BT47" s="1" t="str">
        <f>General!C45</f>
        <v/>
      </c>
      <c r="BU47" s="1">
        <f>General!D45</f>
        <v>0</v>
      </c>
      <c r="BW47" s="1" t="str">
        <f>General!F45</f>
        <v>LWWWL</v>
      </c>
      <c r="BX47" s="1">
        <f>General!G45</f>
        <v>-1</v>
      </c>
    </row>
    <row r="48" spans="1:76" ht="15.75" thickBot="1">
      <c r="A48" s="1">
        <v>39</v>
      </c>
      <c r="B48" s="9" t="str">
        <f t="shared" si="11"/>
        <v/>
      </c>
      <c r="C48" s="93" t="str">
        <f t="shared" si="1"/>
        <v/>
      </c>
      <c r="D48" s="88" t="str">
        <f t="shared" si="36"/>
        <v/>
      </c>
      <c r="E48" s="89" t="str">
        <f t="shared" si="36"/>
        <v/>
      </c>
      <c r="F48" s="8" t="str">
        <f t="shared" si="12"/>
        <v/>
      </c>
      <c r="H48" s="96" t="str">
        <f t="shared" si="2"/>
        <v/>
      </c>
      <c r="I48" s="88" t="str">
        <f t="shared" si="37"/>
        <v/>
      </c>
      <c r="J48" s="89" t="str">
        <f t="shared" si="37"/>
        <v/>
      </c>
      <c r="K48" s="8" t="str">
        <f t="shared" si="38"/>
        <v/>
      </c>
      <c r="L48" s="54"/>
      <c r="M48" s="17" t="str">
        <f>IF('Hedging Dashboard'!AH48="","",'Hedging Dashboard'!AH48)</f>
        <v/>
      </c>
      <c r="O48" s="9" t="str">
        <f t="shared" si="3"/>
        <v/>
      </c>
      <c r="P48" s="88" t="str">
        <f t="shared" si="39"/>
        <v/>
      </c>
      <c r="Q48" s="89" t="str">
        <f t="shared" si="39"/>
        <v/>
      </c>
      <c r="R48" s="4" t="str">
        <f t="shared" si="40"/>
        <v/>
      </c>
      <c r="S48" s="4" t="str">
        <f t="shared" si="13"/>
        <v/>
      </c>
      <c r="T48" s="112" t="str">
        <f t="shared" si="41"/>
        <v/>
      </c>
      <c r="U48" s="4" t="str">
        <f>IF(M48="","",IF(B48="NB",U47,IF(T48="",SUM($T$5:$T48)+S48,SUM($T$5:$T48))))</f>
        <v/>
      </c>
      <c r="V48" s="100" t="str">
        <f t="shared" si="0"/>
        <v/>
      </c>
      <c r="W48" s="74" t="e">
        <f t="shared" si="14"/>
        <v>#VALUE!</v>
      </c>
      <c r="X48" s="76" t="str">
        <f t="shared" si="15"/>
        <v/>
      </c>
      <c r="Y48" s="9" t="str">
        <f t="shared" si="6"/>
        <v>B</v>
      </c>
      <c r="Z48" s="4" t="str">
        <f t="shared" si="7"/>
        <v>C</v>
      </c>
      <c r="AA48" s="4" t="str">
        <f t="shared" si="8"/>
        <v>B</v>
      </c>
      <c r="AB48" s="4" t="str">
        <f t="shared" si="52"/>
        <v/>
      </c>
      <c r="AC48" s="4" t="str">
        <f t="shared" si="53"/>
        <v/>
      </c>
      <c r="AD48" s="4" t="str">
        <f t="shared" si="54"/>
        <v/>
      </c>
      <c r="AE48" s="1" t="str">
        <f t="shared" si="16"/>
        <v/>
      </c>
      <c r="AF48" s="1" t="str">
        <f t="shared" si="17"/>
        <v/>
      </c>
      <c r="AG48" s="1" t="str">
        <f t="shared" si="18"/>
        <v/>
      </c>
      <c r="AH48" s="1" t="str">
        <f t="shared" si="19"/>
        <v/>
      </c>
      <c r="AI48" s="1" t="str">
        <f t="shared" si="20"/>
        <v/>
      </c>
      <c r="AJ48" s="1" t="str">
        <f t="shared" si="21"/>
        <v/>
      </c>
      <c r="AK48" s="1">
        <f t="shared" si="42"/>
        <v>0</v>
      </c>
      <c r="AL48" s="1">
        <f t="shared" si="42"/>
        <v>0</v>
      </c>
      <c r="AM48" s="1" t="str">
        <f t="shared" si="5"/>
        <v/>
      </c>
      <c r="AN48" s="1">
        <f t="shared" si="22"/>
        <v>0</v>
      </c>
      <c r="AO48" s="1" t="str">
        <f t="shared" si="55"/>
        <v/>
      </c>
      <c r="AP48" s="1" t="str">
        <f t="shared" si="23"/>
        <v>N</v>
      </c>
      <c r="AQ48" s="1" t="str">
        <f t="shared" si="24"/>
        <v>N</v>
      </c>
      <c r="AR48" s="1" t="str">
        <f t="shared" si="25"/>
        <v>N</v>
      </c>
      <c r="AS48" s="1" t="str">
        <f t="shared" si="26"/>
        <v/>
      </c>
      <c r="AT48" s="15" t="str">
        <f t="shared" si="43"/>
        <v/>
      </c>
      <c r="AU48" s="1" t="str">
        <f t="shared" si="27"/>
        <v/>
      </c>
      <c r="AV48" s="1" t="str">
        <f t="shared" si="28"/>
        <v/>
      </c>
      <c r="AW48" s="1" t="str">
        <f t="shared" si="29"/>
        <v/>
      </c>
      <c r="AX48" s="1" t="str">
        <f t="shared" si="30"/>
        <v/>
      </c>
      <c r="AY48" s="1" t="str">
        <f t="shared" si="31"/>
        <v/>
      </c>
      <c r="AZ48" s="1" t="str">
        <f>IF('Hedging Dashboard'!AH48="P",IF(AZ47="",1,AZ47+1),"")</f>
        <v/>
      </c>
      <c r="BA48" s="1" t="str">
        <f>IF('Hedging Dashboard'!AH48="B",IF(BA47="",1,BA47+1),"")</f>
        <v/>
      </c>
      <c r="BB48" s="1" t="str">
        <f t="shared" si="57"/>
        <v>00000</v>
      </c>
      <c r="BC48" s="1" t="str">
        <f t="shared" si="57"/>
        <v>00000</v>
      </c>
      <c r="BD48" s="1" t="str">
        <f t="shared" si="58"/>
        <v>000000</v>
      </c>
      <c r="BE48" s="1" t="str">
        <f t="shared" si="58"/>
        <v>000000</v>
      </c>
      <c r="BF48" s="1" t="str">
        <f t="shared" si="45"/>
        <v>B</v>
      </c>
      <c r="BG48" s="1" t="str">
        <f t="shared" si="33"/>
        <v/>
      </c>
      <c r="BH48" s="1">
        <f t="shared" si="46"/>
        <v>0</v>
      </c>
      <c r="BI48" s="1" t="str">
        <f t="shared" si="34"/>
        <v/>
      </c>
      <c r="BJ48" s="1">
        <f t="shared" si="47"/>
        <v>0</v>
      </c>
      <c r="BK48" s="1" t="str">
        <f t="shared" si="35"/>
        <v/>
      </c>
      <c r="BL48" s="1">
        <f t="shared" si="48"/>
        <v>0</v>
      </c>
      <c r="BM48" s="1" t="str">
        <f t="shared" si="49"/>
        <v>0</v>
      </c>
      <c r="BN48" s="1" t="str">
        <f t="shared" si="50"/>
        <v>0</v>
      </c>
      <c r="BO48" s="1" t="str">
        <f t="shared" si="51"/>
        <v>0</v>
      </c>
      <c r="BR48" s="1">
        <f>General!A46</f>
        <v>0</v>
      </c>
      <c r="BS48" s="1">
        <f>General!B46</f>
        <v>0</v>
      </c>
      <c r="BT48" s="1" t="str">
        <f>General!C46</f>
        <v/>
      </c>
      <c r="BU48" s="1">
        <f>General!D46</f>
        <v>0</v>
      </c>
      <c r="BW48" s="1" t="str">
        <f>General!F46</f>
        <v>LWWWW</v>
      </c>
      <c r="BX48" s="1">
        <f>General!G46</f>
        <v>6</v>
      </c>
    </row>
    <row r="49" spans="1:76" ht="15.75" thickBot="1">
      <c r="A49" s="1">
        <v>40</v>
      </c>
      <c r="B49" s="77" t="str">
        <f t="shared" si="11"/>
        <v/>
      </c>
      <c r="C49" s="94" t="str">
        <f t="shared" si="1"/>
        <v/>
      </c>
      <c r="D49" s="90" t="str">
        <f t="shared" si="36"/>
        <v/>
      </c>
      <c r="E49" s="91" t="str">
        <f t="shared" si="36"/>
        <v/>
      </c>
      <c r="F49" s="10" t="str">
        <f t="shared" si="12"/>
        <v/>
      </c>
      <c r="H49" s="97" t="str">
        <f t="shared" si="2"/>
        <v/>
      </c>
      <c r="I49" s="90" t="str">
        <f t="shared" si="37"/>
        <v/>
      </c>
      <c r="J49" s="91" t="str">
        <f t="shared" si="37"/>
        <v/>
      </c>
      <c r="K49" s="10" t="str">
        <f t="shared" si="38"/>
        <v/>
      </c>
      <c r="L49" s="54"/>
      <c r="M49" s="18" t="str">
        <f>IF('Hedging Dashboard'!AH49="","",'Hedging Dashboard'!AH49)</f>
        <v/>
      </c>
      <c r="O49" s="77" t="str">
        <f t="shared" si="3"/>
        <v/>
      </c>
      <c r="P49" s="90" t="str">
        <f t="shared" si="39"/>
        <v/>
      </c>
      <c r="Q49" s="91" t="str">
        <f t="shared" si="39"/>
        <v/>
      </c>
      <c r="R49" s="5" t="str">
        <f t="shared" si="40"/>
        <v/>
      </c>
      <c r="S49" s="5" t="str">
        <f t="shared" si="13"/>
        <v/>
      </c>
      <c r="T49" s="113" t="str">
        <f t="shared" si="41"/>
        <v/>
      </c>
      <c r="U49" s="5" t="str">
        <f>IF(M49="","",IF(B49="NB",U48,IF(T49="",SUM($T$5:$T49)+S49,SUM($T$5:$T49))))</f>
        <v/>
      </c>
      <c r="V49" s="101" t="str">
        <f t="shared" si="0"/>
        <v/>
      </c>
      <c r="W49" s="74" t="e">
        <f t="shared" si="14"/>
        <v>#VALUE!</v>
      </c>
      <c r="X49" s="76" t="str">
        <f t="shared" si="15"/>
        <v/>
      </c>
      <c r="Y49" s="9" t="str">
        <f t="shared" si="6"/>
        <v>B</v>
      </c>
      <c r="Z49" s="4" t="str">
        <f t="shared" si="7"/>
        <v>C</v>
      </c>
      <c r="AA49" s="4" t="str">
        <f t="shared" si="8"/>
        <v>B</v>
      </c>
      <c r="AB49" s="4" t="str">
        <f t="shared" si="52"/>
        <v/>
      </c>
      <c r="AC49" s="4" t="str">
        <f t="shared" si="53"/>
        <v/>
      </c>
      <c r="AD49" s="4" t="str">
        <f t="shared" si="54"/>
        <v/>
      </c>
      <c r="AE49" s="1" t="str">
        <f t="shared" si="16"/>
        <v/>
      </c>
      <c r="AF49" s="1" t="str">
        <f t="shared" si="17"/>
        <v/>
      </c>
      <c r="AG49" s="1" t="str">
        <f t="shared" si="18"/>
        <v/>
      </c>
      <c r="AH49" s="1" t="str">
        <f t="shared" si="19"/>
        <v/>
      </c>
      <c r="AI49" s="1" t="str">
        <f t="shared" si="20"/>
        <v/>
      </c>
      <c r="AJ49" s="1" t="str">
        <f t="shared" si="21"/>
        <v/>
      </c>
      <c r="AK49" s="1">
        <f t="shared" si="42"/>
        <v>0</v>
      </c>
      <c r="AL49" s="1">
        <f t="shared" si="42"/>
        <v>0</v>
      </c>
      <c r="AM49" s="1" t="str">
        <f t="shared" si="5"/>
        <v/>
      </c>
      <c r="AN49" s="1">
        <f t="shared" si="22"/>
        <v>0</v>
      </c>
      <c r="AO49" s="1" t="str">
        <f t="shared" si="55"/>
        <v/>
      </c>
      <c r="AP49" s="1" t="str">
        <f t="shared" si="23"/>
        <v>N</v>
      </c>
      <c r="AQ49" s="1" t="str">
        <f t="shared" si="24"/>
        <v>N</v>
      </c>
      <c r="AR49" s="1" t="str">
        <f t="shared" si="25"/>
        <v>N</v>
      </c>
      <c r="AS49" s="1" t="str">
        <f t="shared" si="26"/>
        <v/>
      </c>
      <c r="AT49" s="15" t="str">
        <f t="shared" si="43"/>
        <v/>
      </c>
      <c r="AU49" s="1" t="str">
        <f t="shared" si="27"/>
        <v/>
      </c>
      <c r="AV49" s="1" t="str">
        <f t="shared" si="28"/>
        <v/>
      </c>
      <c r="AW49" s="1" t="str">
        <f t="shared" si="29"/>
        <v/>
      </c>
      <c r="AX49" s="1" t="str">
        <f t="shared" si="30"/>
        <v/>
      </c>
      <c r="AY49" s="1" t="str">
        <f t="shared" si="31"/>
        <v/>
      </c>
      <c r="AZ49" s="1" t="str">
        <f>IF('Hedging Dashboard'!AH49="P",IF(AZ48="",1,AZ48+1),"")</f>
        <v/>
      </c>
      <c r="BA49" s="1" t="str">
        <f>IF('Hedging Dashboard'!AH49="B",IF(BA48="",1,BA48+1),"")</f>
        <v/>
      </c>
      <c r="BB49" s="1" t="str">
        <f t="shared" si="57"/>
        <v>00000</v>
      </c>
      <c r="BC49" s="1" t="str">
        <f t="shared" si="57"/>
        <v>00000</v>
      </c>
      <c r="BD49" s="1" t="str">
        <f t="shared" si="58"/>
        <v>000000</v>
      </c>
      <c r="BE49" s="1" t="str">
        <f t="shared" si="58"/>
        <v>000000</v>
      </c>
      <c r="BF49" s="1" t="str">
        <f t="shared" si="45"/>
        <v>B</v>
      </c>
      <c r="BG49" s="1" t="str">
        <f t="shared" si="33"/>
        <v/>
      </c>
      <c r="BH49" s="1">
        <f t="shared" si="46"/>
        <v>0</v>
      </c>
      <c r="BI49" s="1" t="str">
        <f t="shared" si="34"/>
        <v/>
      </c>
      <c r="BJ49" s="1">
        <f t="shared" si="47"/>
        <v>0</v>
      </c>
      <c r="BK49" s="1" t="str">
        <f t="shared" si="35"/>
        <v/>
      </c>
      <c r="BL49" s="1">
        <f t="shared" si="48"/>
        <v>0</v>
      </c>
      <c r="BM49" s="1" t="str">
        <f t="shared" si="49"/>
        <v>0</v>
      </c>
      <c r="BN49" s="1" t="str">
        <f t="shared" si="50"/>
        <v>0</v>
      </c>
      <c r="BO49" s="1" t="str">
        <f t="shared" si="51"/>
        <v>0</v>
      </c>
      <c r="BR49" s="1">
        <f>General!A47</f>
        <v>0</v>
      </c>
      <c r="BS49" s="1">
        <f>General!B47</f>
        <v>0</v>
      </c>
      <c r="BT49" s="1" t="str">
        <f>General!C47</f>
        <v/>
      </c>
      <c r="BU49" s="1">
        <f>General!D47</f>
        <v>0</v>
      </c>
      <c r="BW49" s="1" t="str">
        <f>General!F47</f>
        <v>WLLLL</v>
      </c>
      <c r="BX49" s="1">
        <f>General!G47</f>
        <v>-6</v>
      </c>
    </row>
    <row r="50" spans="1:76" ht="15.75" thickBot="1">
      <c r="A50" s="1">
        <v>41</v>
      </c>
      <c r="B50" s="12" t="str">
        <f t="shared" si="11"/>
        <v/>
      </c>
      <c r="C50" s="92" t="str">
        <f t="shared" si="1"/>
        <v/>
      </c>
      <c r="D50" s="13" t="str">
        <f t="shared" si="36"/>
        <v/>
      </c>
      <c r="E50" s="45" t="str">
        <f t="shared" si="36"/>
        <v/>
      </c>
      <c r="F50" s="14" t="str">
        <f t="shared" si="12"/>
        <v/>
      </c>
      <c r="H50" s="95" t="str">
        <f t="shared" si="2"/>
        <v/>
      </c>
      <c r="I50" s="13" t="str">
        <f t="shared" si="37"/>
        <v/>
      </c>
      <c r="J50" s="45" t="str">
        <f t="shared" si="37"/>
        <v/>
      </c>
      <c r="K50" s="14" t="str">
        <f t="shared" si="38"/>
        <v/>
      </c>
      <c r="L50" s="54"/>
      <c r="M50" s="16" t="str">
        <f>IF('Hedging Dashboard'!AH50="","",'Hedging Dashboard'!AH50)</f>
        <v/>
      </c>
      <c r="O50" s="12" t="str">
        <f t="shared" si="3"/>
        <v/>
      </c>
      <c r="P50" s="13" t="str">
        <f t="shared" si="39"/>
        <v/>
      </c>
      <c r="Q50" s="45" t="str">
        <f t="shared" si="39"/>
        <v/>
      </c>
      <c r="R50" s="87" t="str">
        <f t="shared" si="40"/>
        <v/>
      </c>
      <c r="S50" s="87" t="str">
        <f t="shared" si="13"/>
        <v/>
      </c>
      <c r="T50" s="98" t="str">
        <f t="shared" si="41"/>
        <v/>
      </c>
      <c r="U50" s="87" t="str">
        <f>IF(M50="","",IF(B50="NB",U49,IF(T50="",SUM($T$5:$T50)+S50,SUM($T$5:$T50))))</f>
        <v/>
      </c>
      <c r="V50" s="99" t="str">
        <f t="shared" si="0"/>
        <v/>
      </c>
      <c r="W50" s="74" t="e">
        <f t="shared" si="14"/>
        <v>#VALUE!</v>
      </c>
      <c r="X50" s="76" t="str">
        <f t="shared" si="15"/>
        <v/>
      </c>
      <c r="Y50" s="9" t="str">
        <f t="shared" si="6"/>
        <v>B</v>
      </c>
      <c r="Z50" s="4" t="str">
        <f t="shared" si="7"/>
        <v>C</v>
      </c>
      <c r="AA50" s="4" t="str">
        <f t="shared" si="8"/>
        <v>B</v>
      </c>
      <c r="AB50" s="4" t="str">
        <f t="shared" si="52"/>
        <v/>
      </c>
      <c r="AC50" s="4" t="str">
        <f t="shared" si="53"/>
        <v/>
      </c>
      <c r="AD50" s="4" t="str">
        <f t="shared" si="54"/>
        <v/>
      </c>
      <c r="AE50" s="1" t="str">
        <f t="shared" si="16"/>
        <v/>
      </c>
      <c r="AF50" s="1" t="str">
        <f t="shared" si="17"/>
        <v/>
      </c>
      <c r="AG50" s="1" t="str">
        <f t="shared" si="18"/>
        <v/>
      </c>
      <c r="AH50" s="1" t="str">
        <f t="shared" si="19"/>
        <v/>
      </c>
      <c r="AI50" s="1" t="str">
        <f t="shared" si="20"/>
        <v/>
      </c>
      <c r="AJ50" s="1" t="str">
        <f t="shared" si="21"/>
        <v/>
      </c>
      <c r="AK50" s="1">
        <f t="shared" si="42"/>
        <v>0</v>
      </c>
      <c r="AL50" s="1">
        <f t="shared" si="42"/>
        <v>0</v>
      </c>
      <c r="AM50" s="1" t="str">
        <f t="shared" si="5"/>
        <v/>
      </c>
      <c r="AN50" s="1">
        <f t="shared" si="22"/>
        <v>0</v>
      </c>
      <c r="AO50" s="1" t="str">
        <f t="shared" si="55"/>
        <v/>
      </c>
      <c r="AP50" s="1" t="str">
        <f t="shared" si="23"/>
        <v>N</v>
      </c>
      <c r="AQ50" s="1" t="str">
        <f t="shared" si="24"/>
        <v>N</v>
      </c>
      <c r="AR50" s="1" t="str">
        <f t="shared" si="25"/>
        <v>N</v>
      </c>
      <c r="AS50" s="1" t="str">
        <f t="shared" si="26"/>
        <v/>
      </c>
      <c r="AT50" s="15" t="str">
        <f t="shared" si="43"/>
        <v/>
      </c>
      <c r="AU50" s="1" t="str">
        <f t="shared" si="27"/>
        <v/>
      </c>
      <c r="AV50" s="1" t="str">
        <f t="shared" si="28"/>
        <v/>
      </c>
      <c r="AW50" s="1" t="str">
        <f t="shared" si="29"/>
        <v/>
      </c>
      <c r="AX50" s="1" t="str">
        <f t="shared" si="30"/>
        <v/>
      </c>
      <c r="AY50" s="1" t="str">
        <f t="shared" si="31"/>
        <v/>
      </c>
      <c r="AZ50" s="1" t="str">
        <f>IF('Hedging Dashboard'!AH50="P",IF(AZ49="",1,AZ49+1),"")</f>
        <v/>
      </c>
      <c r="BA50" s="1" t="str">
        <f>IF('Hedging Dashboard'!AH50="B",IF(BA49="",1,BA49+1),"")</f>
        <v/>
      </c>
      <c r="BB50" s="1" t="str">
        <f t="shared" si="57"/>
        <v>00000</v>
      </c>
      <c r="BC50" s="1" t="str">
        <f t="shared" si="57"/>
        <v>00000</v>
      </c>
      <c r="BD50" s="1" t="str">
        <f t="shared" si="58"/>
        <v>000000</v>
      </c>
      <c r="BE50" s="1" t="str">
        <f t="shared" si="58"/>
        <v>000000</v>
      </c>
      <c r="BF50" s="1" t="str">
        <f t="shared" si="45"/>
        <v>B</v>
      </c>
      <c r="BG50" s="1" t="str">
        <f t="shared" si="33"/>
        <v/>
      </c>
      <c r="BH50" s="1">
        <f t="shared" si="46"/>
        <v>0</v>
      </c>
      <c r="BI50" s="1" t="str">
        <f t="shared" si="34"/>
        <v/>
      </c>
      <c r="BJ50" s="1">
        <f t="shared" si="47"/>
        <v>0</v>
      </c>
      <c r="BK50" s="1" t="str">
        <f t="shared" si="35"/>
        <v/>
      </c>
      <c r="BL50" s="1">
        <f t="shared" si="48"/>
        <v>0</v>
      </c>
      <c r="BM50" s="1" t="str">
        <f t="shared" si="49"/>
        <v>0</v>
      </c>
      <c r="BN50" s="1" t="str">
        <f t="shared" si="50"/>
        <v>0</v>
      </c>
      <c r="BO50" s="1" t="str">
        <f t="shared" si="51"/>
        <v>0</v>
      </c>
      <c r="BR50" s="1">
        <f>General!A48</f>
        <v>0</v>
      </c>
      <c r="BS50" s="1">
        <f>General!B48</f>
        <v>0</v>
      </c>
      <c r="BT50" s="1" t="str">
        <f>General!C48</f>
        <v/>
      </c>
      <c r="BU50" s="1">
        <f>General!D48</f>
        <v>0</v>
      </c>
      <c r="BW50" s="1" t="str">
        <f>General!F48</f>
        <v>WLLLW</v>
      </c>
      <c r="BX50" s="1">
        <f>General!G48</f>
        <v>1</v>
      </c>
    </row>
    <row r="51" spans="1:76" ht="15.75" thickBot="1">
      <c r="A51" s="1">
        <v>42</v>
      </c>
      <c r="B51" s="9" t="str">
        <f t="shared" si="11"/>
        <v/>
      </c>
      <c r="C51" s="93" t="str">
        <f t="shared" si="1"/>
        <v/>
      </c>
      <c r="D51" s="88" t="str">
        <f t="shared" si="36"/>
        <v/>
      </c>
      <c r="E51" s="89" t="str">
        <f t="shared" si="36"/>
        <v/>
      </c>
      <c r="F51" s="8" t="str">
        <f t="shared" si="12"/>
        <v/>
      </c>
      <c r="H51" s="96" t="str">
        <f t="shared" si="2"/>
        <v/>
      </c>
      <c r="I51" s="88" t="str">
        <f t="shared" si="37"/>
        <v/>
      </c>
      <c r="J51" s="89" t="str">
        <f t="shared" si="37"/>
        <v/>
      </c>
      <c r="K51" s="8" t="str">
        <f t="shared" si="38"/>
        <v/>
      </c>
      <c r="L51" s="54"/>
      <c r="M51" s="17" t="str">
        <f>IF('Hedging Dashboard'!AH51="","",'Hedging Dashboard'!AH51)</f>
        <v/>
      </c>
      <c r="O51" s="9" t="str">
        <f t="shared" si="3"/>
        <v/>
      </c>
      <c r="P51" s="88" t="str">
        <f t="shared" si="39"/>
        <v/>
      </c>
      <c r="Q51" s="89" t="str">
        <f t="shared" si="39"/>
        <v/>
      </c>
      <c r="R51" s="4" t="str">
        <f t="shared" si="40"/>
        <v/>
      </c>
      <c r="S51" s="4" t="str">
        <f t="shared" si="13"/>
        <v/>
      </c>
      <c r="T51" s="112" t="str">
        <f t="shared" si="41"/>
        <v/>
      </c>
      <c r="U51" s="4" t="str">
        <f>IF(M51="","",IF(B51="NB",U50,IF(T51="",SUM($T$5:$T51)+S51,SUM($T$5:$T51))))</f>
        <v/>
      </c>
      <c r="V51" s="100" t="str">
        <f t="shared" si="0"/>
        <v/>
      </c>
      <c r="W51" s="74" t="e">
        <f t="shared" si="14"/>
        <v>#VALUE!</v>
      </c>
      <c r="X51" s="76" t="str">
        <f t="shared" si="15"/>
        <v/>
      </c>
      <c r="Y51" s="9" t="str">
        <f t="shared" si="6"/>
        <v>B</v>
      </c>
      <c r="Z51" s="4" t="str">
        <f t="shared" si="7"/>
        <v>C</v>
      </c>
      <c r="AA51" s="4" t="str">
        <f t="shared" si="8"/>
        <v>B</v>
      </c>
      <c r="AB51" s="4" t="str">
        <f t="shared" si="52"/>
        <v/>
      </c>
      <c r="AC51" s="4" t="str">
        <f t="shared" si="53"/>
        <v/>
      </c>
      <c r="AD51" s="4" t="str">
        <f t="shared" si="54"/>
        <v/>
      </c>
      <c r="AE51" s="1" t="str">
        <f t="shared" si="16"/>
        <v/>
      </c>
      <c r="AF51" s="1" t="str">
        <f t="shared" si="17"/>
        <v/>
      </c>
      <c r="AG51" s="1" t="str">
        <f t="shared" si="18"/>
        <v/>
      </c>
      <c r="AH51" s="1" t="str">
        <f t="shared" si="19"/>
        <v/>
      </c>
      <c r="AI51" s="1" t="str">
        <f t="shared" si="20"/>
        <v/>
      </c>
      <c r="AJ51" s="1" t="str">
        <f t="shared" si="21"/>
        <v/>
      </c>
      <c r="AK51" s="1">
        <f t="shared" si="42"/>
        <v>0</v>
      </c>
      <c r="AL51" s="1">
        <f t="shared" si="42"/>
        <v>0</v>
      </c>
      <c r="AM51" s="1" t="str">
        <f t="shared" si="5"/>
        <v/>
      </c>
      <c r="AN51" s="1">
        <f t="shared" si="22"/>
        <v>0</v>
      </c>
      <c r="AO51" s="1" t="str">
        <f t="shared" si="55"/>
        <v/>
      </c>
      <c r="AP51" s="1" t="str">
        <f t="shared" si="23"/>
        <v>N</v>
      </c>
      <c r="AQ51" s="1" t="str">
        <f t="shared" si="24"/>
        <v>N</v>
      </c>
      <c r="AR51" s="1" t="str">
        <f t="shared" si="25"/>
        <v>N</v>
      </c>
      <c r="AS51" s="1" t="str">
        <f t="shared" si="26"/>
        <v/>
      </c>
      <c r="AT51" s="15" t="str">
        <f t="shared" si="43"/>
        <v/>
      </c>
      <c r="AU51" s="1" t="str">
        <f t="shared" si="27"/>
        <v/>
      </c>
      <c r="AV51" s="1" t="str">
        <f t="shared" si="28"/>
        <v/>
      </c>
      <c r="AW51" s="1" t="str">
        <f t="shared" si="29"/>
        <v/>
      </c>
      <c r="AX51" s="1" t="str">
        <f t="shared" si="30"/>
        <v/>
      </c>
      <c r="AY51" s="1" t="str">
        <f t="shared" si="31"/>
        <v/>
      </c>
      <c r="AZ51" s="1" t="str">
        <f>IF('Hedging Dashboard'!AH51="P",IF(AZ50="",1,AZ50+1),"")</f>
        <v/>
      </c>
      <c r="BA51" s="1" t="str">
        <f>IF('Hedging Dashboard'!AH51="B",IF(BA50="",1,BA50+1),"")</f>
        <v/>
      </c>
      <c r="BB51" s="1" t="str">
        <f t="shared" si="57"/>
        <v>00000</v>
      </c>
      <c r="BC51" s="1" t="str">
        <f t="shared" si="57"/>
        <v>00000</v>
      </c>
      <c r="BD51" s="1" t="str">
        <f t="shared" si="58"/>
        <v>000000</v>
      </c>
      <c r="BE51" s="1" t="str">
        <f t="shared" si="58"/>
        <v>000000</v>
      </c>
      <c r="BF51" s="1" t="str">
        <f t="shared" si="45"/>
        <v>B</v>
      </c>
      <c r="BG51" s="1" t="str">
        <f t="shared" si="33"/>
        <v/>
      </c>
      <c r="BH51" s="1">
        <f t="shared" si="46"/>
        <v>0</v>
      </c>
      <c r="BI51" s="1" t="str">
        <f t="shared" si="34"/>
        <v/>
      </c>
      <c r="BJ51" s="1">
        <f t="shared" si="47"/>
        <v>0</v>
      </c>
      <c r="BK51" s="1" t="str">
        <f t="shared" si="35"/>
        <v/>
      </c>
      <c r="BL51" s="1">
        <f t="shared" si="48"/>
        <v>0</v>
      </c>
      <c r="BM51" s="1" t="str">
        <f t="shared" si="49"/>
        <v>0</v>
      </c>
      <c r="BN51" s="1" t="str">
        <f t="shared" si="50"/>
        <v>0</v>
      </c>
      <c r="BO51" s="1" t="str">
        <f t="shared" si="51"/>
        <v>0</v>
      </c>
      <c r="BR51" s="1">
        <f>General!A49</f>
        <v>0</v>
      </c>
      <c r="BS51" s="1">
        <f>General!B49</f>
        <v>0</v>
      </c>
      <c r="BT51" s="1" t="str">
        <f>General!C49</f>
        <v/>
      </c>
      <c r="BU51" s="1">
        <f>General!D49</f>
        <v>0</v>
      </c>
      <c r="BW51" s="1" t="str">
        <f>General!F49</f>
        <v>WLLWL</v>
      </c>
      <c r="BX51" s="1">
        <f>General!G49</f>
        <v>-1</v>
      </c>
    </row>
    <row r="52" spans="1:76" ht="15.75" thickBot="1">
      <c r="A52" s="1">
        <v>43</v>
      </c>
      <c r="B52" s="9" t="str">
        <f t="shared" si="11"/>
        <v/>
      </c>
      <c r="C52" s="93" t="str">
        <f t="shared" si="1"/>
        <v/>
      </c>
      <c r="D52" s="88" t="str">
        <f t="shared" si="36"/>
        <v/>
      </c>
      <c r="E52" s="89" t="str">
        <f t="shared" si="36"/>
        <v/>
      </c>
      <c r="F52" s="8" t="str">
        <f t="shared" si="12"/>
        <v/>
      </c>
      <c r="H52" s="96" t="str">
        <f t="shared" si="2"/>
        <v/>
      </c>
      <c r="I52" s="88" t="str">
        <f t="shared" si="37"/>
        <v/>
      </c>
      <c r="J52" s="89" t="str">
        <f t="shared" si="37"/>
        <v/>
      </c>
      <c r="K52" s="8" t="str">
        <f t="shared" si="38"/>
        <v/>
      </c>
      <c r="L52" s="54"/>
      <c r="M52" s="17" t="str">
        <f>IF('Hedging Dashboard'!AH52="","",'Hedging Dashboard'!AH52)</f>
        <v/>
      </c>
      <c r="O52" s="9" t="str">
        <f t="shared" si="3"/>
        <v/>
      </c>
      <c r="P52" s="88" t="str">
        <f t="shared" si="39"/>
        <v/>
      </c>
      <c r="Q52" s="89" t="str">
        <f t="shared" si="39"/>
        <v/>
      </c>
      <c r="R52" s="4" t="str">
        <f t="shared" si="40"/>
        <v/>
      </c>
      <c r="S52" s="4" t="str">
        <f t="shared" si="13"/>
        <v/>
      </c>
      <c r="T52" s="112" t="str">
        <f t="shared" si="41"/>
        <v/>
      </c>
      <c r="U52" s="4" t="str">
        <f>IF(M52="","",IF(B52="NB",U51,IF(T52="",SUM($T$5:$T52)+S52,SUM($T$5:$T52))))</f>
        <v/>
      </c>
      <c r="V52" s="100" t="str">
        <f t="shared" si="0"/>
        <v/>
      </c>
      <c r="W52" s="74" t="e">
        <f t="shared" si="14"/>
        <v>#VALUE!</v>
      </c>
      <c r="X52" s="76" t="str">
        <f t="shared" si="15"/>
        <v/>
      </c>
      <c r="Y52" s="9" t="str">
        <f t="shared" si="6"/>
        <v>B</v>
      </c>
      <c r="Z52" s="4" t="str">
        <f t="shared" si="7"/>
        <v>C</v>
      </c>
      <c r="AA52" s="4" t="str">
        <f t="shared" si="8"/>
        <v>B</v>
      </c>
      <c r="AB52" s="4" t="str">
        <f t="shared" si="52"/>
        <v/>
      </c>
      <c r="AC52" s="4" t="str">
        <f t="shared" si="53"/>
        <v/>
      </c>
      <c r="AD52" s="4" t="str">
        <f t="shared" si="54"/>
        <v/>
      </c>
      <c r="AE52" s="1" t="str">
        <f t="shared" si="16"/>
        <v/>
      </c>
      <c r="AF52" s="1" t="str">
        <f t="shared" si="17"/>
        <v/>
      </c>
      <c r="AG52" s="1" t="str">
        <f t="shared" si="18"/>
        <v/>
      </c>
      <c r="AH52" s="1" t="str">
        <f t="shared" si="19"/>
        <v/>
      </c>
      <c r="AI52" s="1" t="str">
        <f t="shared" si="20"/>
        <v/>
      </c>
      <c r="AJ52" s="1" t="str">
        <f t="shared" si="21"/>
        <v/>
      </c>
      <c r="AK52" s="1">
        <f t="shared" si="42"/>
        <v>0</v>
      </c>
      <c r="AL52" s="1">
        <f t="shared" si="42"/>
        <v>0</v>
      </c>
      <c r="AM52" s="1" t="str">
        <f t="shared" si="5"/>
        <v/>
      </c>
      <c r="AN52" s="1">
        <f t="shared" si="22"/>
        <v>0</v>
      </c>
      <c r="AO52" s="1" t="str">
        <f t="shared" si="55"/>
        <v/>
      </c>
      <c r="AP52" s="1" t="str">
        <f t="shared" si="23"/>
        <v>N</v>
      </c>
      <c r="AQ52" s="1" t="str">
        <f t="shared" si="24"/>
        <v>N</v>
      </c>
      <c r="AR52" s="1" t="str">
        <f t="shared" si="25"/>
        <v>N</v>
      </c>
      <c r="AS52" s="1" t="str">
        <f t="shared" si="26"/>
        <v/>
      </c>
      <c r="AT52" s="15" t="str">
        <f t="shared" si="43"/>
        <v/>
      </c>
      <c r="AU52" s="1" t="str">
        <f t="shared" si="27"/>
        <v/>
      </c>
      <c r="AV52" s="1" t="str">
        <f t="shared" si="28"/>
        <v/>
      </c>
      <c r="AW52" s="1" t="str">
        <f t="shared" si="29"/>
        <v/>
      </c>
      <c r="AX52" s="1" t="str">
        <f t="shared" si="30"/>
        <v/>
      </c>
      <c r="AY52" s="1" t="str">
        <f t="shared" si="31"/>
        <v/>
      </c>
      <c r="AZ52" s="1" t="str">
        <f>IF('Hedging Dashboard'!AH52="P",IF(AZ51="",1,AZ51+1),"")</f>
        <v/>
      </c>
      <c r="BA52" s="1" t="str">
        <f>IF('Hedging Dashboard'!AH52="B",IF(BA51="",1,BA51+1),"")</f>
        <v/>
      </c>
      <c r="BB52" s="1" t="str">
        <f t="shared" si="57"/>
        <v>00000</v>
      </c>
      <c r="BC52" s="1" t="str">
        <f t="shared" si="57"/>
        <v>00000</v>
      </c>
      <c r="BD52" s="1" t="str">
        <f t="shared" si="58"/>
        <v>000000</v>
      </c>
      <c r="BE52" s="1" t="str">
        <f t="shared" si="58"/>
        <v>000000</v>
      </c>
      <c r="BF52" s="1" t="str">
        <f t="shared" si="45"/>
        <v>B</v>
      </c>
      <c r="BG52" s="1" t="str">
        <f t="shared" si="33"/>
        <v/>
      </c>
      <c r="BH52" s="1">
        <f t="shared" si="46"/>
        <v>0</v>
      </c>
      <c r="BI52" s="1" t="str">
        <f t="shared" si="34"/>
        <v/>
      </c>
      <c r="BJ52" s="1">
        <f t="shared" si="47"/>
        <v>0</v>
      </c>
      <c r="BK52" s="1" t="str">
        <f t="shared" si="35"/>
        <v/>
      </c>
      <c r="BL52" s="1">
        <f t="shared" si="48"/>
        <v>0</v>
      </c>
      <c r="BM52" s="1" t="str">
        <f t="shared" si="49"/>
        <v>0</v>
      </c>
      <c r="BN52" s="1" t="str">
        <f t="shared" si="50"/>
        <v>0</v>
      </c>
      <c r="BO52" s="1" t="str">
        <f t="shared" si="51"/>
        <v>0</v>
      </c>
      <c r="BR52" s="1">
        <f>General!A50</f>
        <v>0</v>
      </c>
      <c r="BS52" s="1">
        <f>General!B50</f>
        <v>0</v>
      </c>
      <c r="BT52" s="1" t="str">
        <f>General!C50</f>
        <v/>
      </c>
      <c r="BU52" s="1">
        <f>General!D50</f>
        <v>0</v>
      </c>
      <c r="BW52" s="1" t="str">
        <f>General!F50</f>
        <v>WLLWW</v>
      </c>
      <c r="BX52" s="1">
        <f>General!G50</f>
        <v>3</v>
      </c>
    </row>
    <row r="53" spans="1:76" ht="15.75" thickBot="1">
      <c r="A53" s="1">
        <v>44</v>
      </c>
      <c r="B53" s="9" t="str">
        <f t="shared" si="11"/>
        <v/>
      </c>
      <c r="C53" s="93" t="str">
        <f t="shared" si="1"/>
        <v/>
      </c>
      <c r="D53" s="88" t="str">
        <f t="shared" si="36"/>
        <v/>
      </c>
      <c r="E53" s="89" t="str">
        <f t="shared" si="36"/>
        <v/>
      </c>
      <c r="F53" s="8" t="str">
        <f t="shared" si="12"/>
        <v/>
      </c>
      <c r="H53" s="96" t="str">
        <f t="shared" si="2"/>
        <v/>
      </c>
      <c r="I53" s="88" t="str">
        <f t="shared" si="37"/>
        <v/>
      </c>
      <c r="J53" s="89" t="str">
        <f t="shared" si="37"/>
        <v/>
      </c>
      <c r="K53" s="8" t="str">
        <f t="shared" si="38"/>
        <v/>
      </c>
      <c r="L53" s="54"/>
      <c r="M53" s="17" t="str">
        <f>IF('Hedging Dashboard'!AH53="","",'Hedging Dashboard'!AH53)</f>
        <v/>
      </c>
      <c r="O53" s="9" t="str">
        <f t="shared" si="3"/>
        <v/>
      </c>
      <c r="P53" s="88" t="str">
        <f t="shared" si="39"/>
        <v/>
      </c>
      <c r="Q53" s="89" t="str">
        <f t="shared" si="39"/>
        <v/>
      </c>
      <c r="R53" s="4" t="str">
        <f t="shared" si="40"/>
        <v/>
      </c>
      <c r="S53" s="4" t="str">
        <f t="shared" si="13"/>
        <v/>
      </c>
      <c r="T53" s="112" t="str">
        <f t="shared" si="41"/>
        <v/>
      </c>
      <c r="U53" s="4" t="str">
        <f>IF(M53="","",IF(B53="NB",U52,IF(T53="",SUM($T$5:$T53)+S53,SUM($T$5:$T53))))</f>
        <v/>
      </c>
      <c r="V53" s="100" t="str">
        <f t="shared" si="0"/>
        <v/>
      </c>
      <c r="W53" s="74" t="e">
        <f t="shared" si="14"/>
        <v>#VALUE!</v>
      </c>
      <c r="X53" s="76" t="str">
        <f t="shared" si="15"/>
        <v/>
      </c>
      <c r="Y53" s="9" t="str">
        <f t="shared" si="6"/>
        <v>B</v>
      </c>
      <c r="Z53" s="4" t="str">
        <f t="shared" si="7"/>
        <v>C</v>
      </c>
      <c r="AA53" s="4" t="str">
        <f t="shared" si="8"/>
        <v>B</v>
      </c>
      <c r="AB53" s="4" t="str">
        <f t="shared" si="52"/>
        <v/>
      </c>
      <c r="AC53" s="4" t="str">
        <f t="shared" si="53"/>
        <v/>
      </c>
      <c r="AD53" s="4" t="str">
        <f t="shared" si="54"/>
        <v/>
      </c>
      <c r="AE53" s="1" t="str">
        <f t="shared" si="16"/>
        <v/>
      </c>
      <c r="AF53" s="1" t="str">
        <f t="shared" si="17"/>
        <v/>
      </c>
      <c r="AG53" s="1" t="str">
        <f t="shared" si="18"/>
        <v/>
      </c>
      <c r="AH53" s="1" t="str">
        <f t="shared" si="19"/>
        <v/>
      </c>
      <c r="AI53" s="1" t="str">
        <f t="shared" si="20"/>
        <v/>
      </c>
      <c r="AJ53" s="1" t="str">
        <f t="shared" si="21"/>
        <v/>
      </c>
      <c r="AK53" s="1">
        <f t="shared" si="42"/>
        <v>0</v>
      </c>
      <c r="AL53" s="1">
        <f t="shared" si="42"/>
        <v>0</v>
      </c>
      <c r="AM53" s="1" t="str">
        <f t="shared" si="5"/>
        <v/>
      </c>
      <c r="AN53" s="1">
        <f t="shared" si="22"/>
        <v>0</v>
      </c>
      <c r="AO53" s="1" t="str">
        <f t="shared" si="55"/>
        <v/>
      </c>
      <c r="AP53" s="1" t="str">
        <f t="shared" si="23"/>
        <v>N</v>
      </c>
      <c r="AQ53" s="1" t="str">
        <f t="shared" si="24"/>
        <v>N</v>
      </c>
      <c r="AR53" s="1" t="str">
        <f t="shared" si="25"/>
        <v>N</v>
      </c>
      <c r="AS53" s="1" t="str">
        <f t="shared" si="26"/>
        <v/>
      </c>
      <c r="AT53" s="15" t="str">
        <f t="shared" si="43"/>
        <v/>
      </c>
      <c r="AU53" s="1" t="str">
        <f t="shared" si="27"/>
        <v/>
      </c>
      <c r="AV53" s="1" t="str">
        <f t="shared" si="28"/>
        <v/>
      </c>
      <c r="AW53" s="1" t="str">
        <f t="shared" si="29"/>
        <v/>
      </c>
      <c r="AX53" s="1" t="str">
        <f t="shared" si="30"/>
        <v/>
      </c>
      <c r="AY53" s="1" t="str">
        <f t="shared" si="31"/>
        <v/>
      </c>
      <c r="AZ53" s="1" t="str">
        <f>IF('Hedging Dashboard'!AH53="P",IF(AZ52="",1,AZ52+1),"")</f>
        <v/>
      </c>
      <c r="BA53" s="1" t="str">
        <f>IF('Hedging Dashboard'!AH53="B",IF(BA52="",1,BA52+1),"")</f>
        <v/>
      </c>
      <c r="BB53" s="1" t="str">
        <f t="shared" si="57"/>
        <v>00000</v>
      </c>
      <c r="BC53" s="1" t="str">
        <f t="shared" si="57"/>
        <v>00000</v>
      </c>
      <c r="BD53" s="1" t="str">
        <f t="shared" si="58"/>
        <v>000000</v>
      </c>
      <c r="BE53" s="1" t="str">
        <f t="shared" si="58"/>
        <v>000000</v>
      </c>
      <c r="BF53" s="1" t="str">
        <f t="shared" si="45"/>
        <v>B</v>
      </c>
      <c r="BG53" s="1" t="str">
        <f t="shared" si="33"/>
        <v/>
      </c>
      <c r="BH53" s="1">
        <f t="shared" si="46"/>
        <v>0</v>
      </c>
      <c r="BI53" s="1" t="str">
        <f t="shared" si="34"/>
        <v/>
      </c>
      <c r="BJ53" s="1">
        <f t="shared" si="47"/>
        <v>0</v>
      </c>
      <c r="BK53" s="1" t="str">
        <f t="shared" si="35"/>
        <v/>
      </c>
      <c r="BL53" s="1">
        <f t="shared" si="48"/>
        <v>0</v>
      </c>
      <c r="BM53" s="1" t="str">
        <f t="shared" si="49"/>
        <v>0</v>
      </c>
      <c r="BN53" s="1" t="str">
        <f t="shared" si="50"/>
        <v>0</v>
      </c>
      <c r="BO53" s="1" t="str">
        <f t="shared" si="51"/>
        <v>0</v>
      </c>
      <c r="BR53" s="1">
        <f>General!A51</f>
        <v>0</v>
      </c>
      <c r="BS53" s="1">
        <f>General!B51</f>
        <v>0</v>
      </c>
      <c r="BT53" s="1" t="str">
        <f>General!C51</f>
        <v/>
      </c>
      <c r="BU53" s="1">
        <f>General!D51</f>
        <v>0</v>
      </c>
      <c r="BW53" s="1" t="str">
        <f>General!F51</f>
        <v>WLWLL</v>
      </c>
      <c r="BX53" s="1">
        <f>General!G51</f>
        <v>-3</v>
      </c>
    </row>
    <row r="54" spans="1:76" ht="15.75" thickBot="1">
      <c r="A54" s="1">
        <v>45</v>
      </c>
      <c r="B54" s="77" t="str">
        <f t="shared" si="11"/>
        <v/>
      </c>
      <c r="C54" s="94" t="str">
        <f t="shared" si="1"/>
        <v/>
      </c>
      <c r="D54" s="90" t="str">
        <f t="shared" si="36"/>
        <v/>
      </c>
      <c r="E54" s="91" t="str">
        <f t="shared" si="36"/>
        <v/>
      </c>
      <c r="F54" s="10" t="str">
        <f t="shared" si="12"/>
        <v/>
      </c>
      <c r="H54" s="97" t="str">
        <f t="shared" si="2"/>
        <v/>
      </c>
      <c r="I54" s="90" t="str">
        <f t="shared" si="37"/>
        <v/>
      </c>
      <c r="J54" s="91" t="str">
        <f t="shared" si="37"/>
        <v/>
      </c>
      <c r="K54" s="10" t="str">
        <f t="shared" si="38"/>
        <v/>
      </c>
      <c r="L54" s="54"/>
      <c r="M54" s="18" t="str">
        <f>IF('Hedging Dashboard'!AH54="","",'Hedging Dashboard'!AH54)</f>
        <v/>
      </c>
      <c r="O54" s="77" t="str">
        <f t="shared" si="3"/>
        <v/>
      </c>
      <c r="P54" s="90" t="str">
        <f t="shared" si="39"/>
        <v/>
      </c>
      <c r="Q54" s="91" t="str">
        <f t="shared" si="39"/>
        <v/>
      </c>
      <c r="R54" s="5" t="str">
        <f t="shared" si="40"/>
        <v/>
      </c>
      <c r="S54" s="5" t="str">
        <f t="shared" si="13"/>
        <v/>
      </c>
      <c r="T54" s="113" t="str">
        <f t="shared" si="41"/>
        <v/>
      </c>
      <c r="U54" s="5" t="str">
        <f>IF(M54="","",IF(B54="NB",U53,IF(T54="",SUM($T$5:$T54)+S54,SUM($T$5:$T54))))</f>
        <v/>
      </c>
      <c r="V54" s="101" t="str">
        <f t="shared" si="0"/>
        <v/>
      </c>
      <c r="W54" s="74" t="e">
        <f t="shared" si="14"/>
        <v>#VALUE!</v>
      </c>
      <c r="X54" s="76" t="str">
        <f t="shared" si="15"/>
        <v/>
      </c>
      <c r="Y54" s="9" t="str">
        <f t="shared" si="6"/>
        <v>B</v>
      </c>
      <c r="Z54" s="4" t="str">
        <f t="shared" si="7"/>
        <v>C</v>
      </c>
      <c r="AA54" s="4" t="str">
        <f t="shared" si="8"/>
        <v>B</v>
      </c>
      <c r="AB54" s="4" t="str">
        <f t="shared" si="52"/>
        <v/>
      </c>
      <c r="AC54" s="4" t="str">
        <f t="shared" si="53"/>
        <v/>
      </c>
      <c r="AD54" s="4" t="str">
        <f t="shared" si="54"/>
        <v/>
      </c>
      <c r="AE54" s="1" t="str">
        <f t="shared" si="16"/>
        <v/>
      </c>
      <c r="AF54" s="1" t="str">
        <f t="shared" si="17"/>
        <v/>
      </c>
      <c r="AG54" s="1" t="str">
        <f t="shared" si="18"/>
        <v/>
      </c>
      <c r="AH54" s="1" t="str">
        <f t="shared" si="19"/>
        <v/>
      </c>
      <c r="AI54" s="1" t="str">
        <f t="shared" si="20"/>
        <v/>
      </c>
      <c r="AJ54" s="1" t="str">
        <f t="shared" si="21"/>
        <v/>
      </c>
      <c r="AK54" s="1">
        <f t="shared" si="42"/>
        <v>0</v>
      </c>
      <c r="AL54" s="1">
        <f t="shared" si="42"/>
        <v>0</v>
      </c>
      <c r="AM54" s="1" t="str">
        <f t="shared" si="5"/>
        <v/>
      </c>
      <c r="AN54" s="1">
        <f t="shared" si="22"/>
        <v>0</v>
      </c>
      <c r="AO54" s="1" t="str">
        <f t="shared" si="55"/>
        <v/>
      </c>
      <c r="AP54" s="1" t="str">
        <f t="shared" si="23"/>
        <v>N</v>
      </c>
      <c r="AQ54" s="1" t="str">
        <f t="shared" si="24"/>
        <v>N</v>
      </c>
      <c r="AR54" s="1" t="str">
        <f t="shared" si="25"/>
        <v>N</v>
      </c>
      <c r="AS54" s="1" t="str">
        <f t="shared" si="26"/>
        <v/>
      </c>
      <c r="AT54" s="15" t="str">
        <f t="shared" si="43"/>
        <v/>
      </c>
      <c r="AU54" s="1" t="str">
        <f t="shared" si="27"/>
        <v/>
      </c>
      <c r="AV54" s="1" t="str">
        <f t="shared" si="28"/>
        <v/>
      </c>
      <c r="AW54" s="1" t="str">
        <f t="shared" si="29"/>
        <v/>
      </c>
      <c r="AX54" s="1" t="str">
        <f t="shared" si="30"/>
        <v/>
      </c>
      <c r="AY54" s="1" t="str">
        <f t="shared" si="31"/>
        <v/>
      </c>
      <c r="AZ54" s="1" t="str">
        <f>IF('Hedging Dashboard'!AH54="P",IF(AZ53="",1,AZ53+1),"")</f>
        <v/>
      </c>
      <c r="BA54" s="1" t="str">
        <f>IF('Hedging Dashboard'!AH54="B",IF(BA53="",1,BA53+1),"")</f>
        <v/>
      </c>
      <c r="BB54" s="1" t="str">
        <f t="shared" si="57"/>
        <v>00000</v>
      </c>
      <c r="BC54" s="1" t="str">
        <f t="shared" si="57"/>
        <v>00000</v>
      </c>
      <c r="BD54" s="1" t="str">
        <f t="shared" si="58"/>
        <v>000000</v>
      </c>
      <c r="BE54" s="1" t="str">
        <f t="shared" si="58"/>
        <v>000000</v>
      </c>
      <c r="BF54" s="1" t="str">
        <f t="shared" si="45"/>
        <v>B</v>
      </c>
      <c r="BG54" s="1" t="str">
        <f t="shared" si="33"/>
        <v/>
      </c>
      <c r="BH54" s="1">
        <f t="shared" si="46"/>
        <v>0</v>
      </c>
      <c r="BI54" s="1" t="str">
        <f t="shared" si="34"/>
        <v/>
      </c>
      <c r="BJ54" s="1">
        <f t="shared" si="47"/>
        <v>0</v>
      </c>
      <c r="BK54" s="1" t="str">
        <f t="shared" si="35"/>
        <v/>
      </c>
      <c r="BL54" s="1">
        <f t="shared" si="48"/>
        <v>0</v>
      </c>
      <c r="BM54" s="1" t="str">
        <f t="shared" si="49"/>
        <v>0</v>
      </c>
      <c r="BN54" s="1" t="str">
        <f t="shared" si="50"/>
        <v>0</v>
      </c>
      <c r="BO54" s="1" t="str">
        <f t="shared" si="51"/>
        <v>0</v>
      </c>
      <c r="BR54" s="1">
        <f>General!A52</f>
        <v>0</v>
      </c>
      <c r="BS54" s="1">
        <f>General!B52</f>
        <v>0</v>
      </c>
      <c r="BT54" s="1" t="str">
        <f>General!C52</f>
        <v/>
      </c>
      <c r="BU54" s="1">
        <f>General!D52</f>
        <v>0</v>
      </c>
      <c r="BW54" s="1" t="str">
        <f>General!F52</f>
        <v>WLWLW</v>
      </c>
      <c r="BX54" s="1">
        <f>General!G52</f>
        <v>1</v>
      </c>
    </row>
    <row r="55" spans="1:76" ht="15.75" thickBot="1">
      <c r="A55" s="1">
        <v>46</v>
      </c>
      <c r="B55" s="12" t="str">
        <f t="shared" si="11"/>
        <v/>
      </c>
      <c r="C55" s="92" t="str">
        <f t="shared" si="1"/>
        <v/>
      </c>
      <c r="D55" s="13" t="str">
        <f t="shared" si="36"/>
        <v/>
      </c>
      <c r="E55" s="45" t="str">
        <f t="shared" si="36"/>
        <v/>
      </c>
      <c r="F55" s="14" t="str">
        <f t="shared" si="12"/>
        <v/>
      </c>
      <c r="H55" s="95" t="str">
        <f t="shared" si="2"/>
        <v/>
      </c>
      <c r="I55" s="13" t="str">
        <f t="shared" si="37"/>
        <v/>
      </c>
      <c r="J55" s="45" t="str">
        <f t="shared" si="37"/>
        <v/>
      </c>
      <c r="K55" s="14" t="str">
        <f t="shared" si="38"/>
        <v/>
      </c>
      <c r="L55" s="54"/>
      <c r="M55" s="16" t="str">
        <f>IF('Hedging Dashboard'!AH55="","",'Hedging Dashboard'!AH55)</f>
        <v/>
      </c>
      <c r="O55" s="12" t="str">
        <f t="shared" si="3"/>
        <v/>
      </c>
      <c r="P55" s="13" t="str">
        <f t="shared" si="39"/>
        <v/>
      </c>
      <c r="Q55" s="45" t="str">
        <f t="shared" si="39"/>
        <v/>
      </c>
      <c r="R55" s="87" t="str">
        <f t="shared" si="40"/>
        <v/>
      </c>
      <c r="S55" s="87" t="str">
        <f t="shared" si="13"/>
        <v/>
      </c>
      <c r="T55" s="98" t="str">
        <f t="shared" si="41"/>
        <v/>
      </c>
      <c r="U55" s="87" t="str">
        <f>IF(M55="","",IF(B55="NB",U54,IF(T55="",SUM($T$5:$T55)+S55,SUM($T$5:$T55))))</f>
        <v/>
      </c>
      <c r="V55" s="99" t="str">
        <f t="shared" si="0"/>
        <v/>
      </c>
      <c r="W55" s="74" t="e">
        <f t="shared" si="14"/>
        <v>#VALUE!</v>
      </c>
      <c r="X55" s="76" t="str">
        <f t="shared" si="15"/>
        <v/>
      </c>
      <c r="Y55" s="9" t="str">
        <f t="shared" si="6"/>
        <v>B</v>
      </c>
      <c r="Z55" s="4" t="str">
        <f t="shared" si="7"/>
        <v>C</v>
      </c>
      <c r="AA55" s="4" t="str">
        <f t="shared" si="8"/>
        <v>B</v>
      </c>
      <c r="AB55" s="4" t="str">
        <f t="shared" si="52"/>
        <v/>
      </c>
      <c r="AC55" s="4" t="str">
        <f t="shared" si="53"/>
        <v/>
      </c>
      <c r="AD55" s="4" t="str">
        <f t="shared" si="54"/>
        <v/>
      </c>
      <c r="AE55" s="1" t="str">
        <f t="shared" si="16"/>
        <v/>
      </c>
      <c r="AF55" s="1" t="str">
        <f t="shared" si="17"/>
        <v/>
      </c>
      <c r="AG55" s="1" t="str">
        <f t="shared" si="18"/>
        <v/>
      </c>
      <c r="AH55" s="1" t="str">
        <f t="shared" si="19"/>
        <v/>
      </c>
      <c r="AI55" s="1" t="str">
        <f t="shared" si="20"/>
        <v/>
      </c>
      <c r="AJ55" s="1" t="str">
        <f t="shared" si="21"/>
        <v/>
      </c>
      <c r="AK55" s="1">
        <f t="shared" si="42"/>
        <v>0</v>
      </c>
      <c r="AL55" s="1">
        <f t="shared" si="42"/>
        <v>0</v>
      </c>
      <c r="AM55" s="1" t="str">
        <f t="shared" si="5"/>
        <v/>
      </c>
      <c r="AN55" s="1">
        <f t="shared" si="22"/>
        <v>0</v>
      </c>
      <c r="AO55" s="1" t="str">
        <f t="shared" si="55"/>
        <v/>
      </c>
      <c r="AP55" s="1" t="str">
        <f t="shared" si="23"/>
        <v>N</v>
      </c>
      <c r="AQ55" s="1" t="str">
        <f t="shared" si="24"/>
        <v>N</v>
      </c>
      <c r="AR55" s="1" t="str">
        <f t="shared" si="25"/>
        <v>N</v>
      </c>
      <c r="AS55" s="1" t="str">
        <f t="shared" si="26"/>
        <v/>
      </c>
      <c r="AT55" s="15" t="str">
        <f t="shared" si="43"/>
        <v/>
      </c>
      <c r="AU55" s="1" t="str">
        <f t="shared" si="27"/>
        <v/>
      </c>
      <c r="AV55" s="1" t="str">
        <f t="shared" si="28"/>
        <v/>
      </c>
      <c r="AW55" s="1" t="str">
        <f t="shared" si="29"/>
        <v/>
      </c>
      <c r="AX55" s="1" t="str">
        <f t="shared" si="30"/>
        <v/>
      </c>
      <c r="AY55" s="1" t="str">
        <f t="shared" si="31"/>
        <v/>
      </c>
      <c r="AZ55" s="1" t="str">
        <f>IF('Hedging Dashboard'!AH55="P",IF(AZ54="",1,AZ54+1),"")</f>
        <v/>
      </c>
      <c r="BA55" s="1" t="str">
        <f>IF('Hedging Dashboard'!AH55="B",IF(BA54="",1,BA54+1),"")</f>
        <v/>
      </c>
      <c r="BB55" s="1" t="str">
        <f t="shared" si="57"/>
        <v>00000</v>
      </c>
      <c r="BC55" s="1" t="str">
        <f t="shared" si="57"/>
        <v>00000</v>
      </c>
      <c r="BD55" s="1" t="str">
        <f t="shared" si="58"/>
        <v>000000</v>
      </c>
      <c r="BE55" s="1" t="str">
        <f t="shared" si="58"/>
        <v>000000</v>
      </c>
      <c r="BF55" s="1" t="str">
        <f t="shared" si="45"/>
        <v>B</v>
      </c>
      <c r="BG55" s="1" t="str">
        <f t="shared" si="33"/>
        <v/>
      </c>
      <c r="BH55" s="1">
        <f t="shared" si="46"/>
        <v>0</v>
      </c>
      <c r="BI55" s="1" t="str">
        <f t="shared" si="34"/>
        <v/>
      </c>
      <c r="BJ55" s="1">
        <f t="shared" si="47"/>
        <v>0</v>
      </c>
      <c r="BK55" s="1" t="str">
        <f t="shared" si="35"/>
        <v/>
      </c>
      <c r="BL55" s="1">
        <f t="shared" si="48"/>
        <v>0</v>
      </c>
      <c r="BM55" s="1" t="str">
        <f t="shared" si="49"/>
        <v>0</v>
      </c>
      <c r="BN55" s="1" t="str">
        <f t="shared" si="50"/>
        <v>0</v>
      </c>
      <c r="BO55" s="1" t="str">
        <f t="shared" si="51"/>
        <v>0</v>
      </c>
      <c r="BR55" s="1">
        <f>General!A53</f>
        <v>0</v>
      </c>
      <c r="BS55" s="1">
        <f>General!B53</f>
        <v>0</v>
      </c>
      <c r="BT55" s="1" t="str">
        <f>General!C53</f>
        <v/>
      </c>
      <c r="BU55" s="1">
        <f>General!D53</f>
        <v>0</v>
      </c>
      <c r="BW55" s="1" t="str">
        <f>General!F53</f>
        <v>WLWWL</v>
      </c>
      <c r="BX55" s="1">
        <f>General!G53</f>
        <v>-1</v>
      </c>
    </row>
    <row r="56" spans="1:76" ht="15.75" thickBot="1">
      <c r="A56" s="1">
        <v>47</v>
      </c>
      <c r="B56" s="9" t="str">
        <f t="shared" si="11"/>
        <v/>
      </c>
      <c r="C56" s="93" t="str">
        <f t="shared" si="1"/>
        <v/>
      </c>
      <c r="D56" s="88" t="str">
        <f t="shared" si="36"/>
        <v/>
      </c>
      <c r="E56" s="89" t="str">
        <f t="shared" si="36"/>
        <v/>
      </c>
      <c r="F56" s="8" t="str">
        <f t="shared" si="12"/>
        <v/>
      </c>
      <c r="H56" s="96" t="str">
        <f t="shared" si="2"/>
        <v/>
      </c>
      <c r="I56" s="88" t="str">
        <f t="shared" si="37"/>
        <v/>
      </c>
      <c r="J56" s="89" t="str">
        <f t="shared" si="37"/>
        <v/>
      </c>
      <c r="K56" s="8" t="str">
        <f t="shared" si="38"/>
        <v/>
      </c>
      <c r="L56" s="54"/>
      <c r="M56" s="17" t="str">
        <f>IF('Hedging Dashboard'!AH56="","",'Hedging Dashboard'!AH56)</f>
        <v/>
      </c>
      <c r="O56" s="9" t="str">
        <f t="shared" si="3"/>
        <v/>
      </c>
      <c r="P56" s="88" t="str">
        <f t="shared" si="39"/>
        <v/>
      </c>
      <c r="Q56" s="89" t="str">
        <f t="shared" si="39"/>
        <v/>
      </c>
      <c r="R56" s="4" t="str">
        <f t="shared" si="40"/>
        <v/>
      </c>
      <c r="S56" s="4" t="str">
        <f t="shared" si="13"/>
        <v/>
      </c>
      <c r="T56" s="112" t="str">
        <f t="shared" si="41"/>
        <v/>
      </c>
      <c r="U56" s="4" t="str">
        <f>IF(M56="","",IF(B56="NB",U55,IF(T56="",SUM($T$5:$T56)+S56,SUM($T$5:$T56))))</f>
        <v/>
      </c>
      <c r="V56" s="100" t="str">
        <f t="shared" si="0"/>
        <v/>
      </c>
      <c r="W56" s="74" t="e">
        <f t="shared" si="14"/>
        <v>#VALUE!</v>
      </c>
      <c r="X56" s="76" t="str">
        <f t="shared" si="15"/>
        <v/>
      </c>
      <c r="Y56" s="9" t="str">
        <f t="shared" si="6"/>
        <v>B</v>
      </c>
      <c r="Z56" s="4" t="str">
        <f t="shared" si="7"/>
        <v>C</v>
      </c>
      <c r="AA56" s="4" t="str">
        <f t="shared" si="8"/>
        <v>B</v>
      </c>
      <c r="AB56" s="4" t="str">
        <f t="shared" si="52"/>
        <v/>
      </c>
      <c r="AC56" s="4" t="str">
        <f t="shared" si="53"/>
        <v/>
      </c>
      <c r="AD56" s="4" t="str">
        <f t="shared" si="54"/>
        <v/>
      </c>
      <c r="AE56" s="1" t="str">
        <f t="shared" si="16"/>
        <v/>
      </c>
      <c r="AF56" s="1" t="str">
        <f t="shared" si="17"/>
        <v/>
      </c>
      <c r="AG56" s="1" t="str">
        <f t="shared" si="18"/>
        <v/>
      </c>
      <c r="AH56" s="1" t="str">
        <f t="shared" si="19"/>
        <v/>
      </c>
      <c r="AI56" s="1" t="str">
        <f t="shared" si="20"/>
        <v/>
      </c>
      <c r="AJ56" s="1" t="str">
        <f t="shared" si="21"/>
        <v/>
      </c>
      <c r="AK56" s="1">
        <f t="shared" si="42"/>
        <v>0</v>
      </c>
      <c r="AL56" s="1">
        <f t="shared" si="42"/>
        <v>0</v>
      </c>
      <c r="AM56" s="1" t="str">
        <f t="shared" si="5"/>
        <v/>
      </c>
      <c r="AN56" s="1">
        <f t="shared" si="22"/>
        <v>0</v>
      </c>
      <c r="AO56" s="1" t="str">
        <f t="shared" si="55"/>
        <v/>
      </c>
      <c r="AP56" s="1" t="str">
        <f t="shared" si="23"/>
        <v>N</v>
      </c>
      <c r="AQ56" s="1" t="str">
        <f t="shared" si="24"/>
        <v>N</v>
      </c>
      <c r="AR56" s="1" t="str">
        <f t="shared" si="25"/>
        <v>N</v>
      </c>
      <c r="AS56" s="1" t="str">
        <f t="shared" si="26"/>
        <v/>
      </c>
      <c r="AT56" s="15" t="str">
        <f t="shared" si="43"/>
        <v/>
      </c>
      <c r="AU56" s="1" t="str">
        <f t="shared" si="27"/>
        <v/>
      </c>
      <c r="AV56" s="1" t="str">
        <f t="shared" si="28"/>
        <v/>
      </c>
      <c r="AW56" s="1" t="str">
        <f t="shared" si="29"/>
        <v/>
      </c>
      <c r="AX56" s="1" t="str">
        <f t="shared" si="30"/>
        <v/>
      </c>
      <c r="AY56" s="1" t="str">
        <f t="shared" si="31"/>
        <v/>
      </c>
      <c r="AZ56" s="1" t="str">
        <f>IF('Hedging Dashboard'!AH56="P",IF(AZ55="",1,AZ55+1),"")</f>
        <v/>
      </c>
      <c r="BA56" s="1" t="str">
        <f>IF('Hedging Dashboard'!AH56="B",IF(BA55="",1,BA55+1),"")</f>
        <v/>
      </c>
      <c r="BB56" s="1" t="str">
        <f t="shared" si="57"/>
        <v>00000</v>
      </c>
      <c r="BC56" s="1" t="str">
        <f t="shared" si="57"/>
        <v>00000</v>
      </c>
      <c r="BD56" s="1" t="str">
        <f t="shared" si="58"/>
        <v>000000</v>
      </c>
      <c r="BE56" s="1" t="str">
        <f t="shared" si="58"/>
        <v>000000</v>
      </c>
      <c r="BF56" s="1" t="str">
        <f t="shared" si="45"/>
        <v>B</v>
      </c>
      <c r="BG56" s="1" t="str">
        <f t="shared" si="33"/>
        <v/>
      </c>
      <c r="BH56" s="1">
        <f t="shared" si="46"/>
        <v>0</v>
      </c>
      <c r="BI56" s="1" t="str">
        <f t="shared" si="34"/>
        <v/>
      </c>
      <c r="BJ56" s="1">
        <f t="shared" si="47"/>
        <v>0</v>
      </c>
      <c r="BK56" s="1" t="str">
        <f t="shared" si="35"/>
        <v/>
      </c>
      <c r="BL56" s="1">
        <f t="shared" si="48"/>
        <v>0</v>
      </c>
      <c r="BM56" s="1" t="str">
        <f t="shared" si="49"/>
        <v>0</v>
      </c>
      <c r="BN56" s="1" t="str">
        <f t="shared" si="50"/>
        <v>0</v>
      </c>
      <c r="BO56" s="1" t="str">
        <f t="shared" si="51"/>
        <v>0</v>
      </c>
      <c r="BR56" s="1">
        <f>General!A54</f>
        <v>0</v>
      </c>
      <c r="BS56" s="1">
        <f>General!B54</f>
        <v>0</v>
      </c>
      <c r="BT56" s="1" t="str">
        <f>General!C54</f>
        <v/>
      </c>
      <c r="BU56" s="1">
        <f>General!D54</f>
        <v>0</v>
      </c>
      <c r="BW56" s="1" t="str">
        <f>General!F54</f>
        <v>WLWWW</v>
      </c>
      <c r="BX56" s="1">
        <f>General!G54</f>
        <v>6</v>
      </c>
    </row>
    <row r="57" spans="1:76" ht="15.75" thickBot="1">
      <c r="A57" s="1">
        <v>48</v>
      </c>
      <c r="B57" s="9" t="str">
        <f t="shared" si="11"/>
        <v/>
      </c>
      <c r="C57" s="93" t="str">
        <f t="shared" si="1"/>
        <v/>
      </c>
      <c r="D57" s="88" t="str">
        <f t="shared" si="36"/>
        <v/>
      </c>
      <c r="E57" s="89" t="str">
        <f t="shared" si="36"/>
        <v/>
      </c>
      <c r="F57" s="8" t="str">
        <f t="shared" si="12"/>
        <v/>
      </c>
      <c r="H57" s="96" t="str">
        <f t="shared" si="2"/>
        <v/>
      </c>
      <c r="I57" s="88" t="str">
        <f t="shared" si="37"/>
        <v/>
      </c>
      <c r="J57" s="89" t="str">
        <f t="shared" si="37"/>
        <v/>
      </c>
      <c r="K57" s="8" t="str">
        <f t="shared" si="38"/>
        <v/>
      </c>
      <c r="L57" s="54"/>
      <c r="M57" s="17" t="str">
        <f>IF('Hedging Dashboard'!AH57="","",'Hedging Dashboard'!AH57)</f>
        <v/>
      </c>
      <c r="O57" s="9" t="str">
        <f t="shared" si="3"/>
        <v/>
      </c>
      <c r="P57" s="88" t="str">
        <f t="shared" si="39"/>
        <v/>
      </c>
      <c r="Q57" s="89" t="str">
        <f t="shared" si="39"/>
        <v/>
      </c>
      <c r="R57" s="4" t="str">
        <f t="shared" si="40"/>
        <v/>
      </c>
      <c r="S57" s="4" t="str">
        <f t="shared" si="13"/>
        <v/>
      </c>
      <c r="T57" s="112" t="str">
        <f t="shared" si="41"/>
        <v/>
      </c>
      <c r="U57" s="4" t="str">
        <f>IF(M57="","",IF(B57="NB",U56,IF(T57="",SUM($T$5:$T57)+S57,SUM($T$5:$T57))))</f>
        <v/>
      </c>
      <c r="V57" s="100" t="str">
        <f t="shared" si="0"/>
        <v/>
      </c>
      <c r="W57" s="74" t="e">
        <f t="shared" si="14"/>
        <v>#VALUE!</v>
      </c>
      <c r="X57" s="76" t="str">
        <f t="shared" si="15"/>
        <v/>
      </c>
      <c r="Y57" s="9" t="str">
        <f t="shared" si="6"/>
        <v>B</v>
      </c>
      <c r="Z57" s="4" t="str">
        <f t="shared" si="7"/>
        <v>C</v>
      </c>
      <c r="AA57" s="4" t="str">
        <f t="shared" si="8"/>
        <v>B</v>
      </c>
      <c r="AB57" s="4" t="str">
        <f t="shared" si="52"/>
        <v/>
      </c>
      <c r="AC57" s="4" t="str">
        <f t="shared" si="53"/>
        <v/>
      </c>
      <c r="AD57" s="4" t="str">
        <f t="shared" si="54"/>
        <v/>
      </c>
      <c r="AE57" s="1" t="str">
        <f t="shared" si="16"/>
        <v/>
      </c>
      <c r="AF57" s="1" t="str">
        <f t="shared" si="17"/>
        <v/>
      </c>
      <c r="AG57" s="1" t="str">
        <f t="shared" si="18"/>
        <v/>
      </c>
      <c r="AH57" s="1" t="str">
        <f t="shared" si="19"/>
        <v/>
      </c>
      <c r="AI57" s="1" t="str">
        <f t="shared" si="20"/>
        <v/>
      </c>
      <c r="AJ57" s="1" t="str">
        <f t="shared" si="21"/>
        <v/>
      </c>
      <c r="AK57" s="1">
        <f t="shared" si="42"/>
        <v>0</v>
      </c>
      <c r="AL57" s="1">
        <f t="shared" si="42"/>
        <v>0</v>
      </c>
      <c r="AM57" s="1" t="str">
        <f t="shared" si="5"/>
        <v/>
      </c>
      <c r="AN57" s="1">
        <f t="shared" si="22"/>
        <v>0</v>
      </c>
      <c r="AO57" s="1" t="str">
        <f t="shared" si="55"/>
        <v/>
      </c>
      <c r="AP57" s="1" t="str">
        <f t="shared" si="23"/>
        <v>N</v>
      </c>
      <c r="AQ57" s="1" t="str">
        <f t="shared" si="24"/>
        <v>N</v>
      </c>
      <c r="AR57" s="1" t="str">
        <f t="shared" si="25"/>
        <v>N</v>
      </c>
      <c r="AS57" s="1" t="str">
        <f t="shared" si="26"/>
        <v/>
      </c>
      <c r="AT57" s="15" t="str">
        <f t="shared" si="43"/>
        <v/>
      </c>
      <c r="AU57" s="1" t="str">
        <f t="shared" si="27"/>
        <v/>
      </c>
      <c r="AV57" s="1" t="str">
        <f t="shared" si="28"/>
        <v/>
      </c>
      <c r="AW57" s="1" t="str">
        <f t="shared" si="29"/>
        <v/>
      </c>
      <c r="AX57" s="1" t="str">
        <f t="shared" si="30"/>
        <v/>
      </c>
      <c r="AY57" s="1" t="str">
        <f t="shared" si="31"/>
        <v/>
      </c>
      <c r="AZ57" s="1" t="str">
        <f>IF('Hedging Dashboard'!AH57="P",IF(AZ56="",1,AZ56+1),"")</f>
        <v/>
      </c>
      <c r="BA57" s="1" t="str">
        <f>IF('Hedging Dashboard'!AH57="B",IF(BA56="",1,BA56+1),"")</f>
        <v/>
      </c>
      <c r="BB57" s="1" t="str">
        <f t="shared" si="57"/>
        <v>00000</v>
      </c>
      <c r="BC57" s="1" t="str">
        <f t="shared" si="57"/>
        <v>00000</v>
      </c>
      <c r="BD57" s="1" t="str">
        <f t="shared" si="58"/>
        <v>000000</v>
      </c>
      <c r="BE57" s="1" t="str">
        <f t="shared" si="58"/>
        <v>000000</v>
      </c>
      <c r="BF57" s="1" t="str">
        <f t="shared" si="45"/>
        <v>B</v>
      </c>
      <c r="BG57" s="1" t="str">
        <f t="shared" si="33"/>
        <v/>
      </c>
      <c r="BH57" s="1">
        <f t="shared" si="46"/>
        <v>0</v>
      </c>
      <c r="BI57" s="1" t="str">
        <f t="shared" si="34"/>
        <v/>
      </c>
      <c r="BJ57" s="1">
        <f t="shared" si="47"/>
        <v>0</v>
      </c>
      <c r="BK57" s="1" t="str">
        <f t="shared" si="35"/>
        <v/>
      </c>
      <c r="BL57" s="1">
        <f t="shared" si="48"/>
        <v>0</v>
      </c>
      <c r="BM57" s="1" t="str">
        <f t="shared" si="49"/>
        <v>0</v>
      </c>
      <c r="BN57" s="1" t="str">
        <f t="shared" si="50"/>
        <v>0</v>
      </c>
      <c r="BO57" s="1" t="str">
        <f t="shared" si="51"/>
        <v>0</v>
      </c>
      <c r="BR57" s="1">
        <f>General!A55</f>
        <v>0</v>
      </c>
      <c r="BS57" s="1">
        <f>General!B55</f>
        <v>0</v>
      </c>
      <c r="BT57" s="1" t="str">
        <f>General!C55</f>
        <v/>
      </c>
      <c r="BU57" s="1">
        <f>General!D55</f>
        <v>0</v>
      </c>
      <c r="BW57" s="1" t="str">
        <f>General!F55</f>
        <v>WWLLL</v>
      </c>
      <c r="BX57" s="1">
        <f>General!G55</f>
        <v>-6</v>
      </c>
    </row>
    <row r="58" spans="1:76" ht="15.75" thickBot="1">
      <c r="A58" s="1">
        <v>49</v>
      </c>
      <c r="B58" s="9" t="str">
        <f t="shared" si="11"/>
        <v/>
      </c>
      <c r="C58" s="93" t="str">
        <f t="shared" si="1"/>
        <v/>
      </c>
      <c r="D58" s="88" t="str">
        <f t="shared" si="36"/>
        <v/>
      </c>
      <c r="E58" s="89" t="str">
        <f t="shared" si="36"/>
        <v/>
      </c>
      <c r="F58" s="8" t="str">
        <f t="shared" si="12"/>
        <v/>
      </c>
      <c r="H58" s="96" t="str">
        <f t="shared" si="2"/>
        <v/>
      </c>
      <c r="I58" s="88" t="str">
        <f t="shared" si="37"/>
        <v/>
      </c>
      <c r="J58" s="89" t="str">
        <f t="shared" si="37"/>
        <v/>
      </c>
      <c r="K58" s="8" t="str">
        <f t="shared" si="38"/>
        <v/>
      </c>
      <c r="L58" s="54"/>
      <c r="M58" s="17" t="str">
        <f>IF('Hedging Dashboard'!AH58="","",'Hedging Dashboard'!AH58)</f>
        <v/>
      </c>
      <c r="O58" s="9" t="str">
        <f t="shared" si="3"/>
        <v/>
      </c>
      <c r="P58" s="88" t="str">
        <f t="shared" si="39"/>
        <v/>
      </c>
      <c r="Q58" s="89" t="str">
        <f t="shared" si="39"/>
        <v/>
      </c>
      <c r="R58" s="4" t="str">
        <f t="shared" si="40"/>
        <v/>
      </c>
      <c r="S58" s="4" t="str">
        <f t="shared" si="13"/>
        <v/>
      </c>
      <c r="T58" s="112" t="str">
        <f t="shared" si="41"/>
        <v/>
      </c>
      <c r="U58" s="4" t="str">
        <f>IF(M58="","",IF(B58="NB",U57,IF(T58="",SUM($T$5:$T58)+S58,SUM($T$5:$T58))))</f>
        <v/>
      </c>
      <c r="V58" s="100" t="str">
        <f t="shared" si="0"/>
        <v/>
      </c>
      <c r="W58" s="74" t="e">
        <f t="shared" si="14"/>
        <v>#VALUE!</v>
      </c>
      <c r="X58" s="76" t="str">
        <f t="shared" si="15"/>
        <v/>
      </c>
      <c r="Y58" s="9" t="str">
        <f t="shared" si="6"/>
        <v>B</v>
      </c>
      <c r="Z58" s="4" t="str">
        <f t="shared" si="7"/>
        <v>C</v>
      </c>
      <c r="AA58" s="4" t="str">
        <f t="shared" si="8"/>
        <v>B</v>
      </c>
      <c r="AB58" s="4" t="str">
        <f t="shared" si="52"/>
        <v/>
      </c>
      <c r="AC58" s="4" t="str">
        <f t="shared" si="53"/>
        <v/>
      </c>
      <c r="AD58" s="4" t="str">
        <f t="shared" si="54"/>
        <v/>
      </c>
      <c r="AE58" s="1" t="str">
        <f t="shared" si="16"/>
        <v/>
      </c>
      <c r="AF58" s="1" t="str">
        <f t="shared" si="17"/>
        <v/>
      </c>
      <c r="AG58" s="1" t="str">
        <f t="shared" si="18"/>
        <v/>
      </c>
      <c r="AH58" s="1" t="str">
        <f t="shared" si="19"/>
        <v/>
      </c>
      <c r="AI58" s="1" t="str">
        <f t="shared" si="20"/>
        <v/>
      </c>
      <c r="AJ58" s="1" t="str">
        <f t="shared" si="21"/>
        <v/>
      </c>
      <c r="AK58" s="1">
        <f t="shared" si="42"/>
        <v>0</v>
      </c>
      <c r="AL58" s="1">
        <f t="shared" si="42"/>
        <v>0</v>
      </c>
      <c r="AM58" s="1" t="str">
        <f t="shared" si="5"/>
        <v/>
      </c>
      <c r="AN58" s="1">
        <f t="shared" si="22"/>
        <v>0</v>
      </c>
      <c r="AO58" s="1" t="str">
        <f t="shared" si="55"/>
        <v/>
      </c>
      <c r="AP58" s="1" t="str">
        <f t="shared" si="23"/>
        <v>N</v>
      </c>
      <c r="AQ58" s="1" t="str">
        <f t="shared" si="24"/>
        <v>N</v>
      </c>
      <c r="AR58" s="1" t="str">
        <f t="shared" si="25"/>
        <v>N</v>
      </c>
      <c r="AS58" s="1" t="str">
        <f t="shared" si="26"/>
        <v/>
      </c>
      <c r="AT58" s="15" t="str">
        <f t="shared" si="43"/>
        <v/>
      </c>
      <c r="AU58" s="1" t="str">
        <f t="shared" si="27"/>
        <v/>
      </c>
      <c r="AV58" s="1" t="str">
        <f t="shared" si="28"/>
        <v/>
      </c>
      <c r="AW58" s="1" t="str">
        <f t="shared" si="29"/>
        <v/>
      </c>
      <c r="AX58" s="1" t="str">
        <f t="shared" si="30"/>
        <v/>
      </c>
      <c r="AY58" s="1" t="str">
        <f t="shared" si="31"/>
        <v/>
      </c>
      <c r="AZ58" s="1" t="str">
        <f>IF('Hedging Dashboard'!AH58="P",IF(AZ57="",1,AZ57+1),"")</f>
        <v/>
      </c>
      <c r="BA58" s="1" t="str">
        <f>IF('Hedging Dashboard'!AH58="B",IF(BA57="",1,BA57+1),"")</f>
        <v/>
      </c>
      <c r="BB58" s="1" t="str">
        <f t="shared" si="57"/>
        <v>00000</v>
      </c>
      <c r="BC58" s="1" t="str">
        <f t="shared" si="57"/>
        <v>00000</v>
      </c>
      <c r="BD58" s="1" t="str">
        <f t="shared" si="58"/>
        <v>000000</v>
      </c>
      <c r="BE58" s="1" t="str">
        <f t="shared" si="58"/>
        <v>000000</v>
      </c>
      <c r="BF58" s="1" t="str">
        <f t="shared" si="45"/>
        <v>B</v>
      </c>
      <c r="BG58" s="1" t="str">
        <f t="shared" si="33"/>
        <v/>
      </c>
      <c r="BH58" s="1">
        <f t="shared" si="46"/>
        <v>0</v>
      </c>
      <c r="BI58" s="1" t="str">
        <f t="shared" si="34"/>
        <v/>
      </c>
      <c r="BJ58" s="1">
        <f t="shared" si="47"/>
        <v>0</v>
      </c>
      <c r="BK58" s="1" t="str">
        <f t="shared" si="35"/>
        <v/>
      </c>
      <c r="BL58" s="1">
        <f t="shared" si="48"/>
        <v>0</v>
      </c>
      <c r="BM58" s="1" t="str">
        <f t="shared" si="49"/>
        <v>0</v>
      </c>
      <c r="BN58" s="1" t="str">
        <f t="shared" si="50"/>
        <v>0</v>
      </c>
      <c r="BO58" s="1" t="str">
        <f t="shared" si="51"/>
        <v>0</v>
      </c>
      <c r="BR58" s="1">
        <f>General!A56</f>
        <v>0</v>
      </c>
      <c r="BS58" s="1">
        <f>General!B56</f>
        <v>0</v>
      </c>
      <c r="BT58" s="1" t="str">
        <f>General!C56</f>
        <v/>
      </c>
      <c r="BU58" s="1">
        <f>General!D56</f>
        <v>0</v>
      </c>
      <c r="BW58" s="1" t="str">
        <f>General!F56</f>
        <v>WWLLW</v>
      </c>
      <c r="BX58" s="1">
        <f>General!G56</f>
        <v>1</v>
      </c>
    </row>
    <row r="59" spans="1:76" ht="15.75" thickBot="1">
      <c r="A59" s="1">
        <v>50</v>
      </c>
      <c r="B59" s="77" t="str">
        <f t="shared" si="11"/>
        <v/>
      </c>
      <c r="C59" s="94" t="str">
        <f t="shared" si="1"/>
        <v/>
      </c>
      <c r="D59" s="90" t="str">
        <f t="shared" si="36"/>
        <v/>
      </c>
      <c r="E59" s="91" t="str">
        <f t="shared" si="36"/>
        <v/>
      </c>
      <c r="F59" s="10" t="str">
        <f t="shared" si="12"/>
        <v/>
      </c>
      <c r="H59" s="97" t="str">
        <f t="shared" si="2"/>
        <v/>
      </c>
      <c r="I59" s="90" t="str">
        <f t="shared" si="37"/>
        <v/>
      </c>
      <c r="J59" s="91" t="str">
        <f t="shared" si="37"/>
        <v/>
      </c>
      <c r="K59" s="10" t="str">
        <f t="shared" si="38"/>
        <v/>
      </c>
      <c r="L59" s="54"/>
      <c r="M59" s="18" t="str">
        <f>IF('Hedging Dashboard'!AH59="","",'Hedging Dashboard'!AH59)</f>
        <v/>
      </c>
      <c r="O59" s="77" t="str">
        <f t="shared" si="3"/>
        <v/>
      </c>
      <c r="P59" s="90" t="str">
        <f t="shared" si="39"/>
        <v/>
      </c>
      <c r="Q59" s="91" t="str">
        <f t="shared" si="39"/>
        <v/>
      </c>
      <c r="R59" s="5" t="str">
        <f t="shared" si="40"/>
        <v/>
      </c>
      <c r="S59" s="5" t="str">
        <f t="shared" si="13"/>
        <v/>
      </c>
      <c r="T59" s="113" t="str">
        <f t="shared" si="41"/>
        <v/>
      </c>
      <c r="U59" s="5" t="str">
        <f>IF(M59="","",IF(B59="NB",U58,IF(T59="",SUM($T$5:$T59)+S59,SUM($T$5:$T59))))</f>
        <v/>
      </c>
      <c r="V59" s="101" t="str">
        <f t="shared" si="0"/>
        <v/>
      </c>
      <c r="W59" s="74" t="e">
        <f t="shared" si="14"/>
        <v>#VALUE!</v>
      </c>
      <c r="X59" s="76" t="str">
        <f t="shared" si="15"/>
        <v/>
      </c>
      <c r="Y59" s="9" t="str">
        <f t="shared" si="6"/>
        <v>B</v>
      </c>
      <c r="Z59" s="4" t="str">
        <f t="shared" si="7"/>
        <v>C</v>
      </c>
      <c r="AA59" s="4" t="str">
        <f t="shared" si="8"/>
        <v>B</v>
      </c>
      <c r="AB59" s="4" t="str">
        <f t="shared" si="52"/>
        <v/>
      </c>
      <c r="AC59" s="4" t="str">
        <f t="shared" si="53"/>
        <v/>
      </c>
      <c r="AD59" s="4" t="str">
        <f t="shared" si="54"/>
        <v/>
      </c>
      <c r="AE59" s="1" t="str">
        <f t="shared" si="16"/>
        <v/>
      </c>
      <c r="AF59" s="1" t="str">
        <f t="shared" si="17"/>
        <v/>
      </c>
      <c r="AG59" s="1" t="str">
        <f t="shared" si="18"/>
        <v/>
      </c>
      <c r="AH59" s="1" t="str">
        <f t="shared" si="19"/>
        <v/>
      </c>
      <c r="AI59" s="1" t="str">
        <f t="shared" si="20"/>
        <v/>
      </c>
      <c r="AJ59" s="1" t="str">
        <f t="shared" si="21"/>
        <v/>
      </c>
      <c r="AK59" s="1">
        <f t="shared" si="42"/>
        <v>0</v>
      </c>
      <c r="AL59" s="1">
        <f t="shared" si="42"/>
        <v>0</v>
      </c>
      <c r="AM59" s="1" t="str">
        <f t="shared" si="5"/>
        <v/>
      </c>
      <c r="AN59" s="1">
        <f t="shared" si="22"/>
        <v>0</v>
      </c>
      <c r="AO59" s="1" t="str">
        <f t="shared" si="55"/>
        <v/>
      </c>
      <c r="AP59" s="1" t="str">
        <f t="shared" si="23"/>
        <v>N</v>
      </c>
      <c r="AQ59" s="1" t="str">
        <f t="shared" si="24"/>
        <v>N</v>
      </c>
      <c r="AR59" s="1" t="str">
        <f t="shared" si="25"/>
        <v>N</v>
      </c>
      <c r="AS59" s="1" t="str">
        <f t="shared" si="26"/>
        <v/>
      </c>
      <c r="AT59" s="15" t="str">
        <f t="shared" si="43"/>
        <v/>
      </c>
      <c r="AU59" s="1" t="str">
        <f t="shared" si="27"/>
        <v/>
      </c>
      <c r="AV59" s="1" t="str">
        <f t="shared" si="28"/>
        <v/>
      </c>
      <c r="AW59" s="1" t="str">
        <f t="shared" si="29"/>
        <v/>
      </c>
      <c r="AX59" s="1" t="str">
        <f t="shared" si="30"/>
        <v/>
      </c>
      <c r="AY59" s="1" t="str">
        <f t="shared" si="31"/>
        <v/>
      </c>
      <c r="AZ59" s="1" t="str">
        <f>IF('Hedging Dashboard'!AH59="P",IF(AZ58="",1,AZ58+1),"")</f>
        <v/>
      </c>
      <c r="BA59" s="1" t="str">
        <f>IF('Hedging Dashboard'!AH59="B",IF(BA58="",1,BA58+1),"")</f>
        <v/>
      </c>
      <c r="BB59" s="1" t="str">
        <f t="shared" si="57"/>
        <v>00000</v>
      </c>
      <c r="BC59" s="1" t="str">
        <f t="shared" si="57"/>
        <v>00000</v>
      </c>
      <c r="BD59" s="1" t="str">
        <f t="shared" si="58"/>
        <v>000000</v>
      </c>
      <c r="BE59" s="1" t="str">
        <f t="shared" si="58"/>
        <v>000000</v>
      </c>
      <c r="BF59" s="1" t="str">
        <f t="shared" si="45"/>
        <v>B</v>
      </c>
      <c r="BG59" s="1" t="str">
        <f t="shared" si="33"/>
        <v/>
      </c>
      <c r="BH59" s="1">
        <f t="shared" si="46"/>
        <v>0</v>
      </c>
      <c r="BI59" s="1" t="str">
        <f t="shared" si="34"/>
        <v/>
      </c>
      <c r="BJ59" s="1">
        <f t="shared" si="47"/>
        <v>0</v>
      </c>
      <c r="BK59" s="1" t="str">
        <f t="shared" si="35"/>
        <v/>
      </c>
      <c r="BL59" s="1">
        <f t="shared" si="48"/>
        <v>0</v>
      </c>
      <c r="BM59" s="1" t="str">
        <f t="shared" si="49"/>
        <v>0</v>
      </c>
      <c r="BN59" s="1" t="str">
        <f t="shared" si="50"/>
        <v>0</v>
      </c>
      <c r="BO59" s="1" t="str">
        <f t="shared" si="51"/>
        <v>0</v>
      </c>
      <c r="BR59" s="1">
        <f>General!A57</f>
        <v>0</v>
      </c>
      <c r="BS59" s="1">
        <f>General!B57</f>
        <v>0</v>
      </c>
      <c r="BT59" s="1" t="str">
        <f>General!C57</f>
        <v/>
      </c>
      <c r="BU59" s="1">
        <f>General!D57</f>
        <v>0</v>
      </c>
      <c r="BW59" s="1" t="str">
        <f>General!F57</f>
        <v>WWLWL</v>
      </c>
      <c r="BX59" s="1">
        <f>General!G57</f>
        <v>-1</v>
      </c>
    </row>
    <row r="60" spans="1:76" ht="15.75" thickBot="1">
      <c r="A60" s="1">
        <v>51</v>
      </c>
      <c r="B60" s="12" t="str">
        <f t="shared" si="11"/>
        <v/>
      </c>
      <c r="C60" s="92" t="str">
        <f t="shared" si="1"/>
        <v/>
      </c>
      <c r="D60" s="13" t="str">
        <f t="shared" si="36"/>
        <v/>
      </c>
      <c r="E60" s="45" t="str">
        <f t="shared" si="36"/>
        <v/>
      </c>
      <c r="F60" s="14" t="str">
        <f t="shared" si="12"/>
        <v/>
      </c>
      <c r="H60" s="95" t="str">
        <f t="shared" si="2"/>
        <v/>
      </c>
      <c r="I60" s="13" t="str">
        <f t="shared" si="37"/>
        <v/>
      </c>
      <c r="J60" s="45" t="str">
        <f t="shared" si="37"/>
        <v/>
      </c>
      <c r="K60" s="14" t="str">
        <f t="shared" si="38"/>
        <v/>
      </c>
      <c r="L60" s="54"/>
      <c r="M60" s="16" t="str">
        <f>IF('Hedging Dashboard'!AH60="","",'Hedging Dashboard'!AH60)</f>
        <v/>
      </c>
      <c r="O60" s="12" t="str">
        <f t="shared" si="3"/>
        <v/>
      </c>
      <c r="P60" s="13" t="str">
        <f t="shared" si="39"/>
        <v/>
      </c>
      <c r="Q60" s="45" t="str">
        <f t="shared" si="39"/>
        <v/>
      </c>
      <c r="R60" s="87" t="str">
        <f t="shared" si="40"/>
        <v/>
      </c>
      <c r="S60" s="87" t="str">
        <f t="shared" si="13"/>
        <v/>
      </c>
      <c r="T60" s="98" t="str">
        <f t="shared" si="41"/>
        <v/>
      </c>
      <c r="U60" s="87" t="str">
        <f>IF(M60="","",IF(B60="NB",U59,IF(T60="",SUM($T$5:$T60)+S60,SUM($T$5:$T60))))</f>
        <v/>
      </c>
      <c r="V60" s="99" t="str">
        <f t="shared" si="0"/>
        <v/>
      </c>
      <c r="W60" s="74" t="e">
        <f t="shared" si="14"/>
        <v>#VALUE!</v>
      </c>
      <c r="X60" s="76" t="str">
        <f t="shared" si="15"/>
        <v/>
      </c>
      <c r="Y60" s="9" t="str">
        <f t="shared" si="6"/>
        <v>B</v>
      </c>
      <c r="Z60" s="4" t="str">
        <f t="shared" si="7"/>
        <v>C</v>
      </c>
      <c r="AA60" s="4" t="str">
        <f t="shared" si="8"/>
        <v>B</v>
      </c>
      <c r="AB60" s="4" t="str">
        <f t="shared" si="52"/>
        <v/>
      </c>
      <c r="AC60" s="4" t="str">
        <f t="shared" si="53"/>
        <v/>
      </c>
      <c r="AD60" s="4" t="str">
        <f t="shared" si="54"/>
        <v/>
      </c>
      <c r="AE60" s="1" t="str">
        <f t="shared" si="16"/>
        <v/>
      </c>
      <c r="AF60" s="1" t="str">
        <f t="shared" si="17"/>
        <v/>
      </c>
      <c r="AG60" s="1" t="str">
        <f t="shared" si="18"/>
        <v/>
      </c>
      <c r="AH60" s="1" t="str">
        <f t="shared" si="19"/>
        <v/>
      </c>
      <c r="AI60" s="1" t="str">
        <f t="shared" si="20"/>
        <v/>
      </c>
      <c r="AJ60" s="1" t="str">
        <f t="shared" si="21"/>
        <v/>
      </c>
      <c r="AK60" s="1">
        <f t="shared" si="42"/>
        <v>0</v>
      </c>
      <c r="AL60" s="1">
        <f t="shared" si="42"/>
        <v>0</v>
      </c>
      <c r="AM60" s="1" t="str">
        <f t="shared" si="5"/>
        <v/>
      </c>
      <c r="AN60" s="1">
        <f t="shared" si="22"/>
        <v>0</v>
      </c>
      <c r="AO60" s="1" t="str">
        <f t="shared" si="55"/>
        <v/>
      </c>
      <c r="AP60" s="1" t="str">
        <f t="shared" si="23"/>
        <v>N</v>
      </c>
      <c r="AQ60" s="1" t="str">
        <f t="shared" si="24"/>
        <v>N</v>
      </c>
      <c r="AR60" s="1" t="str">
        <f t="shared" si="25"/>
        <v>N</v>
      </c>
      <c r="AS60" s="1" t="str">
        <f t="shared" si="26"/>
        <v/>
      </c>
      <c r="AT60" s="15" t="str">
        <f t="shared" si="43"/>
        <v/>
      </c>
      <c r="AU60" s="1" t="str">
        <f t="shared" si="27"/>
        <v/>
      </c>
      <c r="AV60" s="1" t="str">
        <f t="shared" si="28"/>
        <v/>
      </c>
      <c r="AW60" s="1" t="str">
        <f t="shared" si="29"/>
        <v/>
      </c>
      <c r="AX60" s="1" t="str">
        <f t="shared" si="30"/>
        <v/>
      </c>
      <c r="AY60" s="1" t="str">
        <f t="shared" si="31"/>
        <v/>
      </c>
      <c r="AZ60" s="1" t="str">
        <f>IF('Hedging Dashboard'!AH60="P",IF(AZ59="",1,AZ59+1),"")</f>
        <v/>
      </c>
      <c r="BA60" s="1" t="str">
        <f>IF('Hedging Dashboard'!AH60="B",IF(BA59="",1,BA59+1),"")</f>
        <v/>
      </c>
      <c r="BB60" s="1" t="str">
        <f t="shared" si="57"/>
        <v>00000</v>
      </c>
      <c r="BC60" s="1" t="str">
        <f t="shared" si="57"/>
        <v>00000</v>
      </c>
      <c r="BD60" s="1" t="str">
        <f t="shared" si="58"/>
        <v>000000</v>
      </c>
      <c r="BE60" s="1" t="str">
        <f t="shared" si="58"/>
        <v>000000</v>
      </c>
      <c r="BF60" s="1" t="str">
        <f t="shared" si="45"/>
        <v>B</v>
      </c>
      <c r="BG60" s="1" t="str">
        <f t="shared" si="33"/>
        <v/>
      </c>
      <c r="BH60" s="1">
        <f t="shared" si="46"/>
        <v>0</v>
      </c>
      <c r="BI60" s="1" t="str">
        <f t="shared" si="34"/>
        <v/>
      </c>
      <c r="BJ60" s="1">
        <f t="shared" si="47"/>
        <v>0</v>
      </c>
      <c r="BK60" s="1" t="str">
        <f t="shared" si="35"/>
        <v/>
      </c>
      <c r="BL60" s="1">
        <f t="shared" si="48"/>
        <v>0</v>
      </c>
      <c r="BM60" s="1" t="str">
        <f t="shared" si="49"/>
        <v>0</v>
      </c>
      <c r="BN60" s="1" t="str">
        <f t="shared" si="50"/>
        <v>0</v>
      </c>
      <c r="BO60" s="1" t="str">
        <f t="shared" si="51"/>
        <v>0</v>
      </c>
      <c r="BR60" s="1">
        <f>General!A58</f>
        <v>0</v>
      </c>
      <c r="BS60" s="1">
        <f>General!B58</f>
        <v>0</v>
      </c>
      <c r="BT60" s="1" t="str">
        <f>General!C58</f>
        <v/>
      </c>
      <c r="BU60" s="1">
        <f>General!D58</f>
        <v>0</v>
      </c>
      <c r="BW60" s="1" t="str">
        <f>General!F58</f>
        <v>WWLWW</v>
      </c>
      <c r="BX60" s="1">
        <f>General!G58</f>
        <v>3</v>
      </c>
    </row>
    <row r="61" spans="1:76" ht="15.75" thickBot="1">
      <c r="A61" s="1">
        <v>52</v>
      </c>
      <c r="B61" s="9" t="str">
        <f t="shared" si="11"/>
        <v/>
      </c>
      <c r="C61" s="93" t="str">
        <f t="shared" si="1"/>
        <v/>
      </c>
      <c r="D61" s="88" t="str">
        <f t="shared" si="36"/>
        <v/>
      </c>
      <c r="E61" s="89" t="str">
        <f t="shared" si="36"/>
        <v/>
      </c>
      <c r="F61" s="8" t="str">
        <f t="shared" si="12"/>
        <v/>
      </c>
      <c r="H61" s="96" t="str">
        <f t="shared" si="2"/>
        <v/>
      </c>
      <c r="I61" s="88" t="str">
        <f t="shared" si="37"/>
        <v/>
      </c>
      <c r="J61" s="89" t="str">
        <f t="shared" si="37"/>
        <v/>
      </c>
      <c r="K61" s="8" t="str">
        <f t="shared" si="38"/>
        <v/>
      </c>
      <c r="L61" s="54"/>
      <c r="M61" s="17" t="str">
        <f>IF('Hedging Dashboard'!AH61="","",'Hedging Dashboard'!AH61)</f>
        <v/>
      </c>
      <c r="O61" s="9" t="str">
        <f t="shared" si="3"/>
        <v/>
      </c>
      <c r="P61" s="88" t="str">
        <f t="shared" si="39"/>
        <v/>
      </c>
      <c r="Q61" s="89" t="str">
        <f t="shared" si="39"/>
        <v/>
      </c>
      <c r="R61" s="4" t="str">
        <f t="shared" si="40"/>
        <v/>
      </c>
      <c r="S61" s="4" t="str">
        <f t="shared" si="13"/>
        <v/>
      </c>
      <c r="T61" s="112" t="str">
        <f t="shared" si="41"/>
        <v/>
      </c>
      <c r="U61" s="4" t="str">
        <f>IF(M61="","",IF(B61="NB",U60,IF(T61="",SUM($T$5:$T61)+S61,SUM($T$5:$T61))))</f>
        <v/>
      </c>
      <c r="V61" s="100" t="str">
        <f t="shared" si="0"/>
        <v/>
      </c>
      <c r="W61" s="74" t="e">
        <f t="shared" si="14"/>
        <v>#VALUE!</v>
      </c>
      <c r="X61" s="76" t="str">
        <f t="shared" si="15"/>
        <v/>
      </c>
      <c r="Y61" s="9" t="str">
        <f t="shared" si="6"/>
        <v>B</v>
      </c>
      <c r="Z61" s="4" t="str">
        <f t="shared" si="7"/>
        <v>C</v>
      </c>
      <c r="AA61" s="4" t="str">
        <f t="shared" si="8"/>
        <v>B</v>
      </c>
      <c r="AB61" s="4" t="str">
        <f t="shared" si="52"/>
        <v/>
      </c>
      <c r="AC61" s="4" t="str">
        <f t="shared" si="53"/>
        <v/>
      </c>
      <c r="AD61" s="4" t="str">
        <f t="shared" si="54"/>
        <v/>
      </c>
      <c r="AE61" s="1" t="str">
        <f t="shared" si="16"/>
        <v/>
      </c>
      <c r="AF61" s="1" t="str">
        <f t="shared" si="17"/>
        <v/>
      </c>
      <c r="AG61" s="1" t="str">
        <f t="shared" si="18"/>
        <v/>
      </c>
      <c r="AH61" s="1" t="str">
        <f t="shared" si="19"/>
        <v/>
      </c>
      <c r="AI61" s="1" t="str">
        <f t="shared" si="20"/>
        <v/>
      </c>
      <c r="AJ61" s="1" t="str">
        <f t="shared" si="21"/>
        <v/>
      </c>
      <c r="AK61" s="1">
        <f t="shared" si="42"/>
        <v>0</v>
      </c>
      <c r="AL61" s="1">
        <f t="shared" si="42"/>
        <v>0</v>
      </c>
      <c r="AM61" s="1" t="str">
        <f t="shared" si="5"/>
        <v/>
      </c>
      <c r="AN61" s="1">
        <f t="shared" si="22"/>
        <v>0</v>
      </c>
      <c r="AO61" s="1" t="str">
        <f t="shared" si="55"/>
        <v/>
      </c>
      <c r="AP61" s="1" t="str">
        <f t="shared" si="23"/>
        <v>N</v>
      </c>
      <c r="AQ61" s="1" t="str">
        <f t="shared" si="24"/>
        <v>N</v>
      </c>
      <c r="AR61" s="1" t="str">
        <f t="shared" si="25"/>
        <v>N</v>
      </c>
      <c r="AS61" s="1" t="str">
        <f t="shared" si="26"/>
        <v/>
      </c>
      <c r="AT61" s="15" t="str">
        <f t="shared" si="43"/>
        <v/>
      </c>
      <c r="AU61" s="1" t="str">
        <f t="shared" si="27"/>
        <v/>
      </c>
      <c r="AV61" s="1" t="str">
        <f t="shared" si="28"/>
        <v/>
      </c>
      <c r="AW61" s="1" t="str">
        <f t="shared" si="29"/>
        <v/>
      </c>
      <c r="AX61" s="1" t="str">
        <f t="shared" si="30"/>
        <v/>
      </c>
      <c r="AY61" s="1" t="str">
        <f t="shared" si="31"/>
        <v/>
      </c>
      <c r="AZ61" s="1" t="str">
        <f>IF('Hedging Dashboard'!AH61="P",IF(AZ60="",1,AZ60+1),"")</f>
        <v/>
      </c>
      <c r="BA61" s="1" t="str">
        <f>IF('Hedging Dashboard'!AH61="B",IF(BA60="",1,BA60+1),"")</f>
        <v/>
      </c>
      <c r="BB61" s="1" t="str">
        <f t="shared" si="57"/>
        <v>00000</v>
      </c>
      <c r="BC61" s="1" t="str">
        <f t="shared" si="57"/>
        <v>00000</v>
      </c>
      <c r="BD61" s="1" t="str">
        <f t="shared" si="58"/>
        <v>000000</v>
      </c>
      <c r="BE61" s="1" t="str">
        <f t="shared" si="58"/>
        <v>000000</v>
      </c>
      <c r="BF61" s="1" t="str">
        <f t="shared" si="45"/>
        <v>B</v>
      </c>
      <c r="BG61" s="1" t="str">
        <f t="shared" si="33"/>
        <v/>
      </c>
      <c r="BH61" s="1">
        <f t="shared" si="46"/>
        <v>0</v>
      </c>
      <c r="BI61" s="1" t="str">
        <f t="shared" si="34"/>
        <v/>
      </c>
      <c r="BJ61" s="1">
        <f t="shared" si="47"/>
        <v>0</v>
      </c>
      <c r="BK61" s="1" t="str">
        <f t="shared" si="35"/>
        <v/>
      </c>
      <c r="BL61" s="1">
        <f t="shared" si="48"/>
        <v>0</v>
      </c>
      <c r="BM61" s="1" t="str">
        <f t="shared" si="49"/>
        <v>0</v>
      </c>
      <c r="BN61" s="1" t="str">
        <f t="shared" si="50"/>
        <v>0</v>
      </c>
      <c r="BO61" s="1" t="str">
        <f t="shared" si="51"/>
        <v>0</v>
      </c>
      <c r="BR61" s="1">
        <f>General!A59</f>
        <v>0</v>
      </c>
      <c r="BS61" s="1">
        <f>General!B59</f>
        <v>0</v>
      </c>
      <c r="BT61" s="1" t="str">
        <f>General!C59</f>
        <v/>
      </c>
      <c r="BU61" s="1">
        <f>General!D59</f>
        <v>0</v>
      </c>
      <c r="BW61" s="1" t="str">
        <f>General!F59</f>
        <v>WWWLL</v>
      </c>
      <c r="BX61" s="1">
        <f>General!G59</f>
        <v>-3</v>
      </c>
    </row>
    <row r="62" spans="1:76" ht="15.75" thickBot="1">
      <c r="A62" s="1">
        <v>53</v>
      </c>
      <c r="B62" s="9" t="str">
        <f t="shared" si="11"/>
        <v/>
      </c>
      <c r="C62" s="93" t="str">
        <f t="shared" si="1"/>
        <v/>
      </c>
      <c r="D62" s="88" t="str">
        <f t="shared" si="36"/>
        <v/>
      </c>
      <c r="E62" s="89" t="str">
        <f t="shared" si="36"/>
        <v/>
      </c>
      <c r="F62" s="8" t="str">
        <f t="shared" si="12"/>
        <v/>
      </c>
      <c r="H62" s="96" t="str">
        <f t="shared" si="2"/>
        <v/>
      </c>
      <c r="I62" s="88" t="str">
        <f t="shared" si="37"/>
        <v/>
      </c>
      <c r="J62" s="89" t="str">
        <f t="shared" si="37"/>
        <v/>
      </c>
      <c r="K62" s="8" t="str">
        <f t="shared" si="38"/>
        <v/>
      </c>
      <c r="L62" s="54"/>
      <c r="M62" s="17" t="str">
        <f>IF('Hedging Dashboard'!AH62="","",'Hedging Dashboard'!AH62)</f>
        <v/>
      </c>
      <c r="O62" s="9" t="str">
        <f t="shared" si="3"/>
        <v/>
      </c>
      <c r="P62" s="88" t="str">
        <f t="shared" si="39"/>
        <v/>
      </c>
      <c r="Q62" s="89" t="str">
        <f t="shared" si="39"/>
        <v/>
      </c>
      <c r="R62" s="4" t="str">
        <f t="shared" si="40"/>
        <v/>
      </c>
      <c r="S62" s="4" t="str">
        <f t="shared" si="13"/>
        <v/>
      </c>
      <c r="T62" s="112" t="str">
        <f t="shared" si="41"/>
        <v/>
      </c>
      <c r="U62" s="4" t="str">
        <f>IF(M62="","",IF(B62="NB",U61,IF(T62="",SUM($T$5:$T62)+S62,SUM($T$5:$T62))))</f>
        <v/>
      </c>
      <c r="V62" s="100" t="str">
        <f t="shared" si="0"/>
        <v/>
      </c>
      <c r="W62" s="74" t="e">
        <f t="shared" si="14"/>
        <v>#VALUE!</v>
      </c>
      <c r="X62" s="76" t="str">
        <f t="shared" si="15"/>
        <v/>
      </c>
      <c r="Y62" s="9" t="str">
        <f t="shared" si="6"/>
        <v>B</v>
      </c>
      <c r="Z62" s="4" t="str">
        <f t="shared" si="7"/>
        <v>C</v>
      </c>
      <c r="AA62" s="4" t="str">
        <f t="shared" si="8"/>
        <v>B</v>
      </c>
      <c r="AB62" s="4" t="str">
        <f t="shared" si="52"/>
        <v/>
      </c>
      <c r="AC62" s="4" t="str">
        <f t="shared" si="53"/>
        <v/>
      </c>
      <c r="AD62" s="4" t="str">
        <f t="shared" si="54"/>
        <v/>
      </c>
      <c r="AE62" s="1" t="str">
        <f t="shared" si="16"/>
        <v/>
      </c>
      <c r="AF62" s="1" t="str">
        <f t="shared" si="17"/>
        <v/>
      </c>
      <c r="AG62" s="1" t="str">
        <f t="shared" si="18"/>
        <v/>
      </c>
      <c r="AH62" s="1" t="str">
        <f t="shared" si="19"/>
        <v/>
      </c>
      <c r="AI62" s="1" t="str">
        <f t="shared" si="20"/>
        <v/>
      </c>
      <c r="AJ62" s="1" t="str">
        <f t="shared" si="21"/>
        <v/>
      </c>
      <c r="AK62" s="1">
        <f t="shared" si="42"/>
        <v>0</v>
      </c>
      <c r="AL62" s="1">
        <f t="shared" si="42"/>
        <v>0</v>
      </c>
      <c r="AM62" s="1" t="str">
        <f t="shared" si="5"/>
        <v/>
      </c>
      <c r="AN62" s="1">
        <f t="shared" si="22"/>
        <v>0</v>
      </c>
      <c r="AO62" s="1" t="str">
        <f t="shared" si="55"/>
        <v/>
      </c>
      <c r="AP62" s="1" t="str">
        <f t="shared" si="23"/>
        <v>N</v>
      </c>
      <c r="AQ62" s="1" t="str">
        <f t="shared" si="24"/>
        <v>N</v>
      </c>
      <c r="AR62" s="1" t="str">
        <f t="shared" si="25"/>
        <v>N</v>
      </c>
      <c r="AS62" s="1" t="str">
        <f t="shared" si="26"/>
        <v/>
      </c>
      <c r="AT62" s="15" t="str">
        <f t="shared" si="43"/>
        <v/>
      </c>
      <c r="AU62" s="1" t="str">
        <f t="shared" si="27"/>
        <v/>
      </c>
      <c r="AV62" s="1" t="str">
        <f t="shared" si="28"/>
        <v/>
      </c>
      <c r="AW62" s="1" t="str">
        <f t="shared" si="29"/>
        <v/>
      </c>
      <c r="AX62" s="1" t="str">
        <f t="shared" si="30"/>
        <v/>
      </c>
      <c r="AY62" s="1" t="str">
        <f t="shared" si="31"/>
        <v/>
      </c>
      <c r="AZ62" s="1" t="str">
        <f>IF('Hedging Dashboard'!AH62="P",IF(AZ61="",1,AZ61+1),"")</f>
        <v/>
      </c>
      <c r="BA62" s="1" t="str">
        <f>IF('Hedging Dashboard'!AH62="B",IF(BA61="",1,BA61+1),"")</f>
        <v/>
      </c>
      <c r="BB62" s="1" t="str">
        <f t="shared" ref="BB62:BC109" si="59">IF(AZ57="",0,AZ57)&amp;IF(AZ58="",0,AZ58)&amp;IF(AZ59="",0,AZ59)&amp;IF(AZ60="",0,AZ60)&amp;IF(AZ61="",0,AZ61)</f>
        <v>00000</v>
      </c>
      <c r="BC62" s="1" t="str">
        <f t="shared" si="59"/>
        <v>00000</v>
      </c>
      <c r="BD62" s="1" t="str">
        <f t="shared" ref="BD62:BE109" si="60">IF(AZ56="",0,AZ56)&amp;IF(AZ57="",0,AZ57)&amp;IF(AZ58="",0,AZ58)&amp;IF(AZ59="",0,AZ59)&amp;IF(AZ60="",0,AZ60)&amp;IF(AZ61="",0,AZ61)</f>
        <v>000000</v>
      </c>
      <c r="BE62" s="1" t="str">
        <f t="shared" si="60"/>
        <v>000000</v>
      </c>
      <c r="BF62" s="1" t="str">
        <f t="shared" si="45"/>
        <v>B</v>
      </c>
      <c r="BG62" s="1" t="str">
        <f t="shared" si="33"/>
        <v/>
      </c>
      <c r="BH62" s="1">
        <f t="shared" si="46"/>
        <v>0</v>
      </c>
      <c r="BI62" s="1" t="str">
        <f t="shared" si="34"/>
        <v/>
      </c>
      <c r="BJ62" s="1">
        <f t="shared" si="47"/>
        <v>0</v>
      </c>
      <c r="BK62" s="1" t="str">
        <f t="shared" si="35"/>
        <v/>
      </c>
      <c r="BL62" s="1">
        <f t="shared" si="48"/>
        <v>0</v>
      </c>
      <c r="BM62" s="1" t="str">
        <f t="shared" si="49"/>
        <v>0</v>
      </c>
      <c r="BN62" s="1" t="str">
        <f t="shared" si="50"/>
        <v>0</v>
      </c>
      <c r="BO62" s="1" t="str">
        <f t="shared" si="51"/>
        <v>0</v>
      </c>
      <c r="BR62" s="1">
        <f>General!A60</f>
        <v>0</v>
      </c>
      <c r="BS62" s="1">
        <f>General!B60</f>
        <v>0</v>
      </c>
      <c r="BT62" s="1" t="str">
        <f>General!C60</f>
        <v/>
      </c>
      <c r="BU62" s="1">
        <f>General!D60</f>
        <v>0</v>
      </c>
      <c r="BW62" s="1" t="str">
        <f>General!F60</f>
        <v>WWWLW</v>
      </c>
      <c r="BX62" s="1">
        <f>General!G60</f>
        <v>1</v>
      </c>
    </row>
    <row r="63" spans="1:76" ht="15.75" thickBot="1">
      <c r="A63" s="1">
        <v>54</v>
      </c>
      <c r="B63" s="9" t="str">
        <f t="shared" si="11"/>
        <v/>
      </c>
      <c r="C63" s="93" t="str">
        <f t="shared" si="1"/>
        <v/>
      </c>
      <c r="D63" s="88" t="str">
        <f t="shared" si="36"/>
        <v/>
      </c>
      <c r="E63" s="89" t="str">
        <f t="shared" si="36"/>
        <v/>
      </c>
      <c r="F63" s="8" t="str">
        <f t="shared" si="12"/>
        <v/>
      </c>
      <c r="H63" s="96" t="str">
        <f t="shared" si="2"/>
        <v/>
      </c>
      <c r="I63" s="88" t="str">
        <f t="shared" si="37"/>
        <v/>
      </c>
      <c r="J63" s="89" t="str">
        <f t="shared" si="37"/>
        <v/>
      </c>
      <c r="K63" s="8" t="str">
        <f t="shared" si="38"/>
        <v/>
      </c>
      <c r="L63" s="54"/>
      <c r="M63" s="17" t="str">
        <f>IF('Hedging Dashboard'!AH63="","",'Hedging Dashboard'!AH63)</f>
        <v/>
      </c>
      <c r="O63" s="9" t="str">
        <f t="shared" si="3"/>
        <v/>
      </c>
      <c r="P63" s="88" t="str">
        <f t="shared" si="39"/>
        <v/>
      </c>
      <c r="Q63" s="89" t="str">
        <f t="shared" si="39"/>
        <v/>
      </c>
      <c r="R63" s="4" t="str">
        <f t="shared" si="40"/>
        <v/>
      </c>
      <c r="S63" s="4" t="str">
        <f t="shared" si="13"/>
        <v/>
      </c>
      <c r="T63" s="112" t="str">
        <f t="shared" si="41"/>
        <v/>
      </c>
      <c r="U63" s="4" t="str">
        <f>IF(M63="","",IF(B63="NB",U62,IF(T63="",SUM($T$5:$T63)+S63,SUM($T$5:$T63))))</f>
        <v/>
      </c>
      <c r="V63" s="100" t="str">
        <f t="shared" si="0"/>
        <v/>
      </c>
      <c r="W63" s="74" t="e">
        <f t="shared" si="14"/>
        <v>#VALUE!</v>
      </c>
      <c r="X63" s="76" t="str">
        <f t="shared" si="15"/>
        <v/>
      </c>
      <c r="Y63" s="9" t="str">
        <f t="shared" si="6"/>
        <v>B</v>
      </c>
      <c r="Z63" s="4" t="str">
        <f t="shared" si="7"/>
        <v>C</v>
      </c>
      <c r="AA63" s="4" t="str">
        <f t="shared" si="8"/>
        <v>B</v>
      </c>
      <c r="AB63" s="4" t="str">
        <f t="shared" si="52"/>
        <v/>
      </c>
      <c r="AC63" s="4" t="str">
        <f t="shared" si="53"/>
        <v/>
      </c>
      <c r="AD63" s="4" t="str">
        <f t="shared" si="54"/>
        <v/>
      </c>
      <c r="AE63" s="1" t="str">
        <f t="shared" si="16"/>
        <v/>
      </c>
      <c r="AF63" s="1" t="str">
        <f t="shared" si="17"/>
        <v/>
      </c>
      <c r="AG63" s="1" t="str">
        <f t="shared" si="18"/>
        <v/>
      </c>
      <c r="AH63" s="1" t="str">
        <f t="shared" si="19"/>
        <v/>
      </c>
      <c r="AI63" s="1" t="str">
        <f t="shared" si="20"/>
        <v/>
      </c>
      <c r="AJ63" s="1" t="str">
        <f t="shared" si="21"/>
        <v/>
      </c>
      <c r="AK63" s="1">
        <f t="shared" si="42"/>
        <v>0</v>
      </c>
      <c r="AL63" s="1">
        <f t="shared" si="42"/>
        <v>0</v>
      </c>
      <c r="AM63" s="1" t="str">
        <f t="shared" si="5"/>
        <v/>
      </c>
      <c r="AN63" s="1">
        <f t="shared" si="22"/>
        <v>0</v>
      </c>
      <c r="AO63" s="1" t="str">
        <f t="shared" si="55"/>
        <v/>
      </c>
      <c r="AP63" s="1" t="str">
        <f t="shared" si="23"/>
        <v>N</v>
      </c>
      <c r="AQ63" s="1" t="str">
        <f t="shared" si="24"/>
        <v>N</v>
      </c>
      <c r="AR63" s="1" t="str">
        <f t="shared" si="25"/>
        <v>N</v>
      </c>
      <c r="AS63" s="1" t="str">
        <f t="shared" si="26"/>
        <v/>
      </c>
      <c r="AT63" s="15" t="str">
        <f t="shared" si="43"/>
        <v/>
      </c>
      <c r="AU63" s="1" t="str">
        <f t="shared" si="27"/>
        <v/>
      </c>
      <c r="AV63" s="1" t="str">
        <f t="shared" si="28"/>
        <v/>
      </c>
      <c r="AW63" s="1" t="str">
        <f t="shared" si="29"/>
        <v/>
      </c>
      <c r="AX63" s="1" t="str">
        <f t="shared" si="30"/>
        <v/>
      </c>
      <c r="AY63" s="1" t="str">
        <f t="shared" si="31"/>
        <v/>
      </c>
      <c r="AZ63" s="1" t="str">
        <f>IF('Hedging Dashboard'!AH63="P",IF(AZ62="",1,AZ62+1),"")</f>
        <v/>
      </c>
      <c r="BA63" s="1" t="str">
        <f>IF('Hedging Dashboard'!AH63="B",IF(BA62="",1,BA62+1),"")</f>
        <v/>
      </c>
      <c r="BB63" s="1" t="str">
        <f t="shared" si="59"/>
        <v>00000</v>
      </c>
      <c r="BC63" s="1" t="str">
        <f t="shared" si="59"/>
        <v>00000</v>
      </c>
      <c r="BD63" s="1" t="str">
        <f t="shared" si="60"/>
        <v>000000</v>
      </c>
      <c r="BE63" s="1" t="str">
        <f t="shared" si="60"/>
        <v>000000</v>
      </c>
      <c r="BF63" s="1" t="str">
        <f t="shared" si="45"/>
        <v>B</v>
      </c>
      <c r="BG63" s="1" t="str">
        <f t="shared" si="33"/>
        <v/>
      </c>
      <c r="BH63" s="1">
        <f t="shared" si="46"/>
        <v>0</v>
      </c>
      <c r="BI63" s="1" t="str">
        <f t="shared" si="34"/>
        <v/>
      </c>
      <c r="BJ63" s="1">
        <f t="shared" si="47"/>
        <v>0</v>
      </c>
      <c r="BK63" s="1" t="str">
        <f t="shared" si="35"/>
        <v/>
      </c>
      <c r="BL63" s="1">
        <f t="shared" si="48"/>
        <v>0</v>
      </c>
      <c r="BM63" s="1" t="str">
        <f t="shared" si="49"/>
        <v>0</v>
      </c>
      <c r="BN63" s="1" t="str">
        <f t="shared" si="50"/>
        <v>0</v>
      </c>
      <c r="BO63" s="1" t="str">
        <f t="shared" si="51"/>
        <v>0</v>
      </c>
      <c r="BR63" s="1">
        <f>General!A61</f>
        <v>0</v>
      </c>
      <c r="BS63" s="1">
        <f>General!B61</f>
        <v>0</v>
      </c>
      <c r="BT63" s="1" t="str">
        <f>General!C61</f>
        <v/>
      </c>
      <c r="BU63" s="1">
        <f>General!D61</f>
        <v>0</v>
      </c>
      <c r="BW63" s="1" t="str">
        <f>General!F61</f>
        <v>WWWWL</v>
      </c>
      <c r="BX63" s="1">
        <f>General!G61</f>
        <v>-1</v>
      </c>
    </row>
    <row r="64" spans="1:76" ht="15.75" thickBot="1">
      <c r="A64" s="1">
        <v>55</v>
      </c>
      <c r="B64" s="77" t="str">
        <f t="shared" si="11"/>
        <v/>
      </c>
      <c r="C64" s="94" t="str">
        <f t="shared" si="1"/>
        <v/>
      </c>
      <c r="D64" s="90" t="str">
        <f t="shared" si="36"/>
        <v/>
      </c>
      <c r="E64" s="91" t="str">
        <f t="shared" si="36"/>
        <v/>
      </c>
      <c r="F64" s="10" t="str">
        <f t="shared" si="12"/>
        <v/>
      </c>
      <c r="H64" s="97" t="str">
        <f t="shared" si="2"/>
        <v/>
      </c>
      <c r="I64" s="90" t="str">
        <f t="shared" si="37"/>
        <v/>
      </c>
      <c r="J64" s="91" t="str">
        <f t="shared" si="37"/>
        <v/>
      </c>
      <c r="K64" s="10" t="str">
        <f t="shared" si="38"/>
        <v/>
      </c>
      <c r="L64" s="54" t="str">
        <f>AH64</f>
        <v/>
      </c>
      <c r="M64" s="18" t="str">
        <f>IF('Hedging Dashboard'!AH64="","",'Hedging Dashboard'!AH64)</f>
        <v/>
      </c>
      <c r="O64" s="77" t="str">
        <f t="shared" si="3"/>
        <v/>
      </c>
      <c r="P64" s="90" t="str">
        <f t="shared" si="39"/>
        <v/>
      </c>
      <c r="Q64" s="91" t="str">
        <f t="shared" si="39"/>
        <v/>
      </c>
      <c r="R64" s="5" t="str">
        <f t="shared" si="40"/>
        <v/>
      </c>
      <c r="S64" s="5" t="str">
        <f t="shared" si="13"/>
        <v/>
      </c>
      <c r="T64" s="113" t="str">
        <f t="shared" si="41"/>
        <v/>
      </c>
      <c r="U64" s="5" t="str">
        <f>IF(M64="","",IF(B64="NB",U63,IF(T64="",SUM($T$5:$T64)+S64,SUM($T$5:$T64))))</f>
        <v/>
      </c>
      <c r="V64" s="101" t="str">
        <f t="shared" si="0"/>
        <v/>
      </c>
      <c r="W64" s="74" t="e">
        <f t="shared" si="14"/>
        <v>#VALUE!</v>
      </c>
      <c r="X64" s="76" t="str">
        <f t="shared" si="15"/>
        <v/>
      </c>
      <c r="Y64" s="9" t="str">
        <f t="shared" si="6"/>
        <v>B</v>
      </c>
      <c r="Z64" s="4" t="str">
        <f t="shared" si="7"/>
        <v>C</v>
      </c>
      <c r="AA64" s="4" t="str">
        <f t="shared" si="8"/>
        <v>B</v>
      </c>
      <c r="AB64" s="4" t="str">
        <f t="shared" si="52"/>
        <v/>
      </c>
      <c r="AC64" s="4" t="str">
        <f t="shared" si="53"/>
        <v/>
      </c>
      <c r="AD64" s="4" t="str">
        <f t="shared" si="54"/>
        <v/>
      </c>
      <c r="AE64" s="1" t="str">
        <f t="shared" si="16"/>
        <v/>
      </c>
      <c r="AF64" s="1" t="str">
        <f t="shared" si="17"/>
        <v/>
      </c>
      <c r="AG64" s="1" t="str">
        <f t="shared" si="18"/>
        <v/>
      </c>
      <c r="AH64" s="1" t="str">
        <f t="shared" si="19"/>
        <v/>
      </c>
      <c r="AI64" s="1" t="str">
        <f t="shared" si="20"/>
        <v/>
      </c>
      <c r="AJ64" s="1" t="str">
        <f t="shared" si="21"/>
        <v/>
      </c>
      <c r="AK64" s="1">
        <f t="shared" si="42"/>
        <v>0</v>
      </c>
      <c r="AL64" s="1">
        <f t="shared" si="42"/>
        <v>0</v>
      </c>
      <c r="AM64" s="1" t="str">
        <f t="shared" si="5"/>
        <v/>
      </c>
      <c r="AN64" s="1">
        <f t="shared" si="22"/>
        <v>0</v>
      </c>
      <c r="AO64" s="1" t="str">
        <f t="shared" si="55"/>
        <v/>
      </c>
      <c r="AP64" s="1" t="str">
        <f t="shared" si="23"/>
        <v>N</v>
      </c>
      <c r="AQ64" s="1" t="str">
        <f t="shared" si="24"/>
        <v>N</v>
      </c>
      <c r="AR64" s="1" t="str">
        <f t="shared" si="25"/>
        <v>N</v>
      </c>
      <c r="AS64" s="1" t="str">
        <f t="shared" si="26"/>
        <v/>
      </c>
      <c r="AT64" s="15" t="str">
        <f t="shared" si="43"/>
        <v/>
      </c>
      <c r="AU64" s="1" t="str">
        <f t="shared" si="27"/>
        <v/>
      </c>
      <c r="AV64" s="1" t="str">
        <f t="shared" si="28"/>
        <v/>
      </c>
      <c r="AW64" s="1" t="str">
        <f t="shared" si="29"/>
        <v/>
      </c>
      <c r="AX64" s="1" t="str">
        <f t="shared" si="30"/>
        <v/>
      </c>
      <c r="AY64" s="1" t="str">
        <f t="shared" si="31"/>
        <v/>
      </c>
      <c r="AZ64" s="1" t="str">
        <f>IF('Hedging Dashboard'!AH64="P",IF(AZ63="",1,AZ63+1),"")</f>
        <v/>
      </c>
      <c r="BA64" s="1" t="str">
        <f>IF('Hedging Dashboard'!AH64="B",IF(BA63="",1,BA63+1),"")</f>
        <v/>
      </c>
      <c r="BB64" s="1" t="str">
        <f t="shared" si="59"/>
        <v>00000</v>
      </c>
      <c r="BC64" s="1" t="str">
        <f t="shared" si="59"/>
        <v>00000</v>
      </c>
      <c r="BD64" s="1" t="str">
        <f t="shared" si="60"/>
        <v>000000</v>
      </c>
      <c r="BE64" s="1" t="str">
        <f t="shared" si="60"/>
        <v>000000</v>
      </c>
      <c r="BF64" s="1" t="str">
        <f t="shared" si="45"/>
        <v>B</v>
      </c>
      <c r="BG64" s="1" t="str">
        <f t="shared" si="33"/>
        <v/>
      </c>
      <c r="BH64" s="1">
        <f t="shared" si="46"/>
        <v>0</v>
      </c>
      <c r="BI64" s="1" t="str">
        <f t="shared" si="34"/>
        <v/>
      </c>
      <c r="BJ64" s="1">
        <f t="shared" si="47"/>
        <v>0</v>
      </c>
      <c r="BK64" s="1" t="str">
        <f t="shared" si="35"/>
        <v/>
      </c>
      <c r="BL64" s="1">
        <f t="shared" si="48"/>
        <v>0</v>
      </c>
      <c r="BM64" s="1" t="str">
        <f t="shared" si="49"/>
        <v>0</v>
      </c>
      <c r="BN64" s="1" t="str">
        <f t="shared" si="50"/>
        <v>0</v>
      </c>
      <c r="BO64" s="1" t="str">
        <f t="shared" si="51"/>
        <v>0</v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6</v>
      </c>
    </row>
    <row r="65" spans="1:76" ht="15.75" thickBot="1">
      <c r="A65" s="1">
        <v>56</v>
      </c>
      <c r="B65" s="12" t="str">
        <f t="shared" si="11"/>
        <v/>
      </c>
      <c r="C65" s="92" t="str">
        <f t="shared" si="1"/>
        <v/>
      </c>
      <c r="D65" s="13" t="str">
        <f t="shared" si="36"/>
        <v/>
      </c>
      <c r="E65" s="45" t="str">
        <f t="shared" si="36"/>
        <v/>
      </c>
      <c r="F65" s="14" t="str">
        <f t="shared" si="12"/>
        <v/>
      </c>
      <c r="H65" s="95" t="str">
        <f t="shared" si="2"/>
        <v/>
      </c>
      <c r="I65" s="13" t="str">
        <f t="shared" si="37"/>
        <v/>
      </c>
      <c r="J65" s="45" t="str">
        <f t="shared" si="37"/>
        <v/>
      </c>
      <c r="K65" s="14" t="str">
        <f t="shared" si="38"/>
        <v/>
      </c>
      <c r="L65" s="54"/>
      <c r="M65" s="16" t="str">
        <f>IF('Hedging Dashboard'!AH65="","",'Hedging Dashboard'!AH65)</f>
        <v/>
      </c>
      <c r="O65" s="12" t="str">
        <f t="shared" si="3"/>
        <v/>
      </c>
      <c r="P65" s="13" t="str">
        <f t="shared" si="39"/>
        <v/>
      </c>
      <c r="Q65" s="45" t="str">
        <f t="shared" si="39"/>
        <v/>
      </c>
      <c r="R65" s="87" t="str">
        <f t="shared" si="40"/>
        <v/>
      </c>
      <c r="S65" s="87" t="str">
        <f t="shared" si="13"/>
        <v/>
      </c>
      <c r="T65" s="98" t="str">
        <f t="shared" si="41"/>
        <v/>
      </c>
      <c r="U65" s="87" t="str">
        <f>IF(M65="","",IF(B65="NB",U64,IF(T65="",SUM($T$5:$T65)+S65,SUM($T$5:$T65))))</f>
        <v/>
      </c>
      <c r="V65" s="99" t="str">
        <f t="shared" si="0"/>
        <v/>
      </c>
      <c r="W65" s="74" t="e">
        <f t="shared" si="14"/>
        <v>#VALUE!</v>
      </c>
      <c r="X65" s="76" t="str">
        <f t="shared" si="15"/>
        <v/>
      </c>
      <c r="Y65" s="9" t="str">
        <f t="shared" si="6"/>
        <v>B</v>
      </c>
      <c r="Z65" s="4" t="str">
        <f t="shared" si="7"/>
        <v>C</v>
      </c>
      <c r="AA65" s="4" t="str">
        <f t="shared" si="8"/>
        <v>B</v>
      </c>
      <c r="AB65" s="4" t="str">
        <f t="shared" si="52"/>
        <v/>
      </c>
      <c r="AC65" s="4" t="str">
        <f t="shared" si="53"/>
        <v/>
      </c>
      <c r="AD65" s="4" t="str">
        <f t="shared" si="54"/>
        <v/>
      </c>
      <c r="AE65" s="1" t="str">
        <f t="shared" si="16"/>
        <v/>
      </c>
      <c r="AF65" s="1" t="str">
        <f t="shared" si="17"/>
        <v/>
      </c>
      <c r="AG65" s="1" t="str">
        <f t="shared" si="18"/>
        <v/>
      </c>
      <c r="AH65" s="1" t="str">
        <f t="shared" si="19"/>
        <v/>
      </c>
      <c r="AI65" s="1" t="str">
        <f t="shared" si="20"/>
        <v/>
      </c>
      <c r="AJ65" s="1" t="str">
        <f t="shared" si="21"/>
        <v/>
      </c>
      <c r="AK65" s="1">
        <f t="shared" si="42"/>
        <v>0</v>
      </c>
      <c r="AL65" s="1">
        <f t="shared" si="42"/>
        <v>0</v>
      </c>
      <c r="AM65" s="1" t="str">
        <f t="shared" si="5"/>
        <v/>
      </c>
      <c r="AN65" s="1">
        <f t="shared" si="22"/>
        <v>0</v>
      </c>
      <c r="AO65" s="1" t="str">
        <f t="shared" si="55"/>
        <v/>
      </c>
      <c r="AP65" s="1" t="str">
        <f t="shared" si="23"/>
        <v>N</v>
      </c>
      <c r="AQ65" s="1" t="str">
        <f t="shared" si="24"/>
        <v>N</v>
      </c>
      <c r="AR65" s="1" t="str">
        <f t="shared" si="25"/>
        <v>N</v>
      </c>
      <c r="AS65" s="1" t="str">
        <f t="shared" si="26"/>
        <v/>
      </c>
      <c r="AT65" s="15" t="str">
        <f t="shared" si="43"/>
        <v/>
      </c>
      <c r="AU65" s="1" t="str">
        <f t="shared" si="27"/>
        <v/>
      </c>
      <c r="AV65" s="1" t="str">
        <f t="shared" si="28"/>
        <v/>
      </c>
      <c r="AW65" s="1" t="str">
        <f t="shared" si="29"/>
        <v/>
      </c>
      <c r="AX65" s="1" t="str">
        <f t="shared" si="30"/>
        <v/>
      </c>
      <c r="AY65" s="1" t="str">
        <f t="shared" si="31"/>
        <v/>
      </c>
      <c r="AZ65" s="1" t="str">
        <f>IF('Hedging Dashboard'!AH65="P",IF(AZ64="",1,AZ64+1),"")</f>
        <v/>
      </c>
      <c r="BA65" s="1" t="str">
        <f>IF('Hedging Dashboard'!AH65="B",IF(BA64="",1,BA64+1),"")</f>
        <v/>
      </c>
      <c r="BB65" s="1" t="str">
        <f t="shared" si="59"/>
        <v>00000</v>
      </c>
      <c r="BC65" s="1" t="str">
        <f t="shared" si="59"/>
        <v>00000</v>
      </c>
      <c r="BD65" s="1" t="str">
        <f t="shared" si="60"/>
        <v>000000</v>
      </c>
      <c r="BE65" s="1" t="str">
        <f t="shared" si="60"/>
        <v>000000</v>
      </c>
      <c r="BF65" s="1" t="str">
        <f t="shared" si="45"/>
        <v>B</v>
      </c>
      <c r="BG65" s="1" t="str">
        <f t="shared" si="33"/>
        <v/>
      </c>
      <c r="BH65" s="1">
        <f t="shared" si="46"/>
        <v>0</v>
      </c>
      <c r="BI65" s="1" t="str">
        <f t="shared" si="34"/>
        <v/>
      </c>
      <c r="BJ65" s="1">
        <f t="shared" si="47"/>
        <v>0</v>
      </c>
      <c r="BK65" s="1" t="str">
        <f t="shared" si="35"/>
        <v/>
      </c>
      <c r="BL65" s="1">
        <f t="shared" si="48"/>
        <v>0</v>
      </c>
      <c r="BM65" s="1" t="str">
        <f t="shared" si="49"/>
        <v>0</v>
      </c>
      <c r="BN65" s="1" t="str">
        <f t="shared" si="50"/>
        <v>0</v>
      </c>
      <c r="BO65" s="1" t="str">
        <f t="shared" si="51"/>
        <v>0</v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-6</v>
      </c>
    </row>
    <row r="66" spans="1:76" ht="15.75" thickBot="1">
      <c r="A66" s="1">
        <v>57</v>
      </c>
      <c r="B66" s="9" t="str">
        <f t="shared" si="11"/>
        <v/>
      </c>
      <c r="C66" s="93" t="str">
        <f t="shared" si="1"/>
        <v/>
      </c>
      <c r="D66" s="88" t="str">
        <f t="shared" si="36"/>
        <v/>
      </c>
      <c r="E66" s="89" t="str">
        <f t="shared" si="36"/>
        <v/>
      </c>
      <c r="F66" s="8" t="str">
        <f t="shared" si="12"/>
        <v/>
      </c>
      <c r="H66" s="96" t="str">
        <f t="shared" si="2"/>
        <v/>
      </c>
      <c r="I66" s="88" t="str">
        <f t="shared" si="37"/>
        <v/>
      </c>
      <c r="J66" s="89" t="str">
        <f t="shared" si="37"/>
        <v/>
      </c>
      <c r="K66" s="8" t="str">
        <f t="shared" si="38"/>
        <v/>
      </c>
      <c r="L66" s="54"/>
      <c r="M66" s="17" t="str">
        <f>IF('Hedging Dashboard'!AH66="","",'Hedging Dashboard'!AH66)</f>
        <v/>
      </c>
      <c r="O66" s="9" t="str">
        <f t="shared" si="3"/>
        <v/>
      </c>
      <c r="P66" s="88" t="str">
        <f t="shared" si="39"/>
        <v/>
      </c>
      <c r="Q66" s="89" t="str">
        <f t="shared" si="39"/>
        <v/>
      </c>
      <c r="R66" s="4" t="str">
        <f t="shared" si="40"/>
        <v/>
      </c>
      <c r="S66" s="4" t="str">
        <f t="shared" si="13"/>
        <v/>
      </c>
      <c r="T66" s="112" t="str">
        <f t="shared" si="41"/>
        <v/>
      </c>
      <c r="U66" s="4" t="str">
        <f>IF(M66="","",IF(B66="NB",U65,IF(T66="",SUM($T$5:$T66)+S66,SUM($T$5:$T66))))</f>
        <v/>
      </c>
      <c r="V66" s="100" t="str">
        <f t="shared" si="0"/>
        <v/>
      </c>
      <c r="W66" s="74" t="e">
        <f t="shared" si="14"/>
        <v>#VALUE!</v>
      </c>
      <c r="X66" s="76" t="str">
        <f t="shared" si="15"/>
        <v/>
      </c>
      <c r="Y66" s="9" t="str">
        <f t="shared" si="6"/>
        <v>B</v>
      </c>
      <c r="Z66" s="4" t="str">
        <f t="shared" si="7"/>
        <v>C</v>
      </c>
      <c r="AA66" s="4" t="str">
        <f t="shared" si="8"/>
        <v>B</v>
      </c>
      <c r="AB66" s="4" t="str">
        <f t="shared" si="52"/>
        <v/>
      </c>
      <c r="AC66" s="4" t="str">
        <f t="shared" si="53"/>
        <v/>
      </c>
      <c r="AD66" s="4" t="str">
        <f t="shared" si="54"/>
        <v/>
      </c>
      <c r="AE66" s="1" t="str">
        <f t="shared" si="16"/>
        <v/>
      </c>
      <c r="AF66" s="1" t="str">
        <f t="shared" si="17"/>
        <v/>
      </c>
      <c r="AG66" s="1" t="str">
        <f t="shared" si="18"/>
        <v/>
      </c>
      <c r="AH66" s="1" t="str">
        <f t="shared" si="19"/>
        <v/>
      </c>
      <c r="AI66" s="1" t="str">
        <f t="shared" si="20"/>
        <v/>
      </c>
      <c r="AJ66" s="1" t="str">
        <f t="shared" si="21"/>
        <v/>
      </c>
      <c r="AK66" s="1">
        <f t="shared" si="42"/>
        <v>0</v>
      </c>
      <c r="AL66" s="1">
        <f t="shared" si="42"/>
        <v>0</v>
      </c>
      <c r="AM66" s="1" t="str">
        <f t="shared" si="5"/>
        <v/>
      </c>
      <c r="AN66" s="1">
        <f t="shared" si="22"/>
        <v>0</v>
      </c>
      <c r="AO66" s="1" t="str">
        <f t="shared" si="55"/>
        <v/>
      </c>
      <c r="AP66" s="1" t="str">
        <f t="shared" si="23"/>
        <v>N</v>
      </c>
      <c r="AQ66" s="1" t="str">
        <f t="shared" si="24"/>
        <v>N</v>
      </c>
      <c r="AR66" s="1" t="str">
        <f t="shared" si="25"/>
        <v>N</v>
      </c>
      <c r="AS66" s="1" t="str">
        <f t="shared" si="26"/>
        <v/>
      </c>
      <c r="AT66" s="15" t="str">
        <f t="shared" si="43"/>
        <v/>
      </c>
      <c r="AU66" s="1" t="str">
        <f t="shared" si="27"/>
        <v/>
      </c>
      <c r="AV66" s="1" t="str">
        <f t="shared" si="28"/>
        <v/>
      </c>
      <c r="AW66" s="1" t="str">
        <f t="shared" si="29"/>
        <v/>
      </c>
      <c r="AX66" s="1" t="str">
        <f t="shared" si="30"/>
        <v/>
      </c>
      <c r="AY66" s="1" t="str">
        <f t="shared" si="31"/>
        <v/>
      </c>
      <c r="AZ66" s="1" t="str">
        <f>IF('Hedging Dashboard'!AH66="P",IF(AZ65="",1,AZ65+1),"")</f>
        <v/>
      </c>
      <c r="BA66" s="1" t="str">
        <f>IF('Hedging Dashboard'!AH66="B",IF(BA65="",1,BA65+1),"")</f>
        <v/>
      </c>
      <c r="BB66" s="1" t="str">
        <f t="shared" si="59"/>
        <v>00000</v>
      </c>
      <c r="BC66" s="1" t="str">
        <f t="shared" si="59"/>
        <v>00000</v>
      </c>
      <c r="BD66" s="1" t="str">
        <f t="shared" si="60"/>
        <v>000000</v>
      </c>
      <c r="BE66" s="1" t="str">
        <f t="shared" si="60"/>
        <v>000000</v>
      </c>
      <c r="BF66" s="1" t="str">
        <f t="shared" si="45"/>
        <v>B</v>
      </c>
      <c r="BG66" s="1" t="str">
        <f t="shared" si="33"/>
        <v/>
      </c>
      <c r="BH66" s="1">
        <f t="shared" si="46"/>
        <v>0</v>
      </c>
      <c r="BI66" s="1" t="str">
        <f t="shared" si="34"/>
        <v/>
      </c>
      <c r="BJ66" s="1">
        <f t="shared" si="47"/>
        <v>0</v>
      </c>
      <c r="BK66" s="1" t="str">
        <f t="shared" si="35"/>
        <v/>
      </c>
      <c r="BL66" s="1">
        <f t="shared" si="48"/>
        <v>0</v>
      </c>
      <c r="BM66" s="1" t="str">
        <f t="shared" si="49"/>
        <v>0</v>
      </c>
      <c r="BN66" s="1" t="str">
        <f t="shared" si="50"/>
        <v>0</v>
      </c>
      <c r="BO66" s="1" t="str">
        <f t="shared" si="51"/>
        <v>0</v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</row>
    <row r="67" spans="1:76" ht="15.75" thickBot="1">
      <c r="A67" s="1">
        <v>58</v>
      </c>
      <c r="B67" s="9" t="str">
        <f t="shared" si="11"/>
        <v/>
      </c>
      <c r="C67" s="93" t="str">
        <f t="shared" si="1"/>
        <v/>
      </c>
      <c r="D67" s="88" t="str">
        <f t="shared" si="36"/>
        <v/>
      </c>
      <c r="E67" s="89" t="str">
        <f t="shared" si="36"/>
        <v/>
      </c>
      <c r="F67" s="8" t="str">
        <f t="shared" si="12"/>
        <v/>
      </c>
      <c r="H67" s="96" t="str">
        <f t="shared" si="2"/>
        <v/>
      </c>
      <c r="I67" s="88" t="str">
        <f t="shared" si="37"/>
        <v/>
      </c>
      <c r="J67" s="89" t="str">
        <f t="shared" si="37"/>
        <v/>
      </c>
      <c r="K67" s="8" t="str">
        <f t="shared" si="38"/>
        <v/>
      </c>
      <c r="L67" s="54"/>
      <c r="M67" s="17" t="str">
        <f>IF('Hedging Dashboard'!AH67="","",'Hedging Dashboard'!AH67)</f>
        <v/>
      </c>
      <c r="O67" s="9" t="str">
        <f t="shared" si="3"/>
        <v/>
      </c>
      <c r="P67" s="88" t="str">
        <f t="shared" si="39"/>
        <v/>
      </c>
      <c r="Q67" s="89" t="str">
        <f t="shared" si="39"/>
        <v/>
      </c>
      <c r="R67" s="4" t="str">
        <f t="shared" si="40"/>
        <v/>
      </c>
      <c r="S67" s="4" t="str">
        <f t="shared" si="13"/>
        <v/>
      </c>
      <c r="T67" s="112" t="str">
        <f t="shared" si="41"/>
        <v/>
      </c>
      <c r="U67" s="4" t="str">
        <f>IF(M67="","",IF(B67="NB",U66,IF(T67="",SUM($T$5:$T67)+S67,SUM($T$5:$T67))))</f>
        <v/>
      </c>
      <c r="V67" s="100" t="str">
        <f t="shared" si="0"/>
        <v/>
      </c>
      <c r="W67" s="74" t="e">
        <f t="shared" si="14"/>
        <v>#VALUE!</v>
      </c>
      <c r="X67" s="76" t="str">
        <f t="shared" si="15"/>
        <v/>
      </c>
      <c r="Y67" s="9" t="str">
        <f t="shared" si="6"/>
        <v>B</v>
      </c>
      <c r="Z67" s="4" t="str">
        <f t="shared" si="7"/>
        <v>C</v>
      </c>
      <c r="AA67" s="4" t="str">
        <f t="shared" si="8"/>
        <v>B</v>
      </c>
      <c r="AB67" s="4" t="str">
        <f t="shared" si="52"/>
        <v/>
      </c>
      <c r="AC67" s="4" t="str">
        <f t="shared" si="53"/>
        <v/>
      </c>
      <c r="AD67" s="4" t="str">
        <f t="shared" si="54"/>
        <v/>
      </c>
      <c r="AE67" s="1" t="str">
        <f t="shared" si="16"/>
        <v/>
      </c>
      <c r="AF67" s="1" t="str">
        <f t="shared" si="17"/>
        <v/>
      </c>
      <c r="AG67" s="1" t="str">
        <f t="shared" si="18"/>
        <v/>
      </c>
      <c r="AH67" s="1" t="str">
        <f t="shared" si="19"/>
        <v/>
      </c>
      <c r="AI67" s="1" t="str">
        <f t="shared" si="20"/>
        <v/>
      </c>
      <c r="AJ67" s="1" t="str">
        <f t="shared" si="21"/>
        <v/>
      </c>
      <c r="AK67" s="1">
        <f t="shared" si="42"/>
        <v>0</v>
      </c>
      <c r="AL67" s="1">
        <f t="shared" si="42"/>
        <v>0</v>
      </c>
      <c r="AM67" s="1" t="str">
        <f t="shared" si="5"/>
        <v/>
      </c>
      <c r="AN67" s="1">
        <f t="shared" si="22"/>
        <v>0</v>
      </c>
      <c r="AO67" s="1" t="str">
        <f t="shared" si="55"/>
        <v/>
      </c>
      <c r="AP67" s="1" t="str">
        <f t="shared" si="23"/>
        <v>N</v>
      </c>
      <c r="AQ67" s="1" t="str">
        <f t="shared" si="24"/>
        <v>N</v>
      </c>
      <c r="AR67" s="1" t="str">
        <f t="shared" si="25"/>
        <v>N</v>
      </c>
      <c r="AS67" s="1" t="str">
        <f t="shared" si="26"/>
        <v/>
      </c>
      <c r="AT67" s="15" t="str">
        <f t="shared" si="43"/>
        <v/>
      </c>
      <c r="AU67" s="1" t="str">
        <f t="shared" si="27"/>
        <v/>
      </c>
      <c r="AV67" s="1" t="str">
        <f t="shared" si="28"/>
        <v/>
      </c>
      <c r="AW67" s="1" t="str">
        <f t="shared" si="29"/>
        <v/>
      </c>
      <c r="AX67" s="1" t="str">
        <f t="shared" si="30"/>
        <v/>
      </c>
      <c r="AY67" s="1" t="str">
        <f t="shared" si="31"/>
        <v/>
      </c>
      <c r="AZ67" s="1" t="str">
        <f>IF('Hedging Dashboard'!AH67="P",IF(AZ66="",1,AZ66+1),"")</f>
        <v/>
      </c>
      <c r="BA67" s="1" t="str">
        <f>IF('Hedging Dashboard'!AH67="B",IF(BA66="",1,BA66+1),"")</f>
        <v/>
      </c>
      <c r="BB67" s="1" t="str">
        <f t="shared" si="59"/>
        <v>00000</v>
      </c>
      <c r="BC67" s="1" t="str">
        <f t="shared" si="59"/>
        <v>00000</v>
      </c>
      <c r="BD67" s="1" t="str">
        <f t="shared" si="60"/>
        <v>000000</v>
      </c>
      <c r="BE67" s="1" t="str">
        <f t="shared" si="60"/>
        <v>000000</v>
      </c>
      <c r="BF67" s="1" t="str">
        <f t="shared" si="45"/>
        <v>B</v>
      </c>
      <c r="BG67" s="1" t="str">
        <f t="shared" si="33"/>
        <v/>
      </c>
      <c r="BH67" s="1">
        <f t="shared" si="46"/>
        <v>0</v>
      </c>
      <c r="BI67" s="1" t="str">
        <f t="shared" si="34"/>
        <v/>
      </c>
      <c r="BJ67" s="1">
        <f t="shared" si="47"/>
        <v>0</v>
      </c>
      <c r="BK67" s="1" t="str">
        <f t="shared" si="35"/>
        <v/>
      </c>
      <c r="BL67" s="1">
        <f t="shared" si="48"/>
        <v>0</v>
      </c>
      <c r="BM67" s="1" t="str">
        <f t="shared" si="49"/>
        <v>0</v>
      </c>
      <c r="BN67" s="1" t="str">
        <f t="shared" si="50"/>
        <v>0</v>
      </c>
      <c r="BO67" s="1" t="str">
        <f t="shared" si="51"/>
        <v>0</v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</row>
    <row r="68" spans="1:76" ht="15.75" thickBot="1">
      <c r="A68" s="1">
        <v>59</v>
      </c>
      <c r="B68" s="9" t="str">
        <f t="shared" si="11"/>
        <v/>
      </c>
      <c r="C68" s="93" t="str">
        <f t="shared" si="1"/>
        <v/>
      </c>
      <c r="D68" s="88" t="str">
        <f t="shared" si="36"/>
        <v/>
      </c>
      <c r="E68" s="89" t="str">
        <f t="shared" si="36"/>
        <v/>
      </c>
      <c r="F68" s="8" t="str">
        <f t="shared" si="12"/>
        <v/>
      </c>
      <c r="H68" s="96" t="str">
        <f t="shared" si="2"/>
        <v/>
      </c>
      <c r="I68" s="88" t="str">
        <f t="shared" si="37"/>
        <v/>
      </c>
      <c r="J68" s="89" t="str">
        <f t="shared" si="37"/>
        <v/>
      </c>
      <c r="K68" s="8" t="str">
        <f t="shared" si="38"/>
        <v/>
      </c>
      <c r="L68" s="54"/>
      <c r="M68" s="17" t="str">
        <f>IF('Hedging Dashboard'!AH68="","",'Hedging Dashboard'!AH68)</f>
        <v/>
      </c>
      <c r="O68" s="9" t="str">
        <f t="shared" si="3"/>
        <v/>
      </c>
      <c r="P68" s="88" t="str">
        <f t="shared" si="39"/>
        <v/>
      </c>
      <c r="Q68" s="89" t="str">
        <f t="shared" si="39"/>
        <v/>
      </c>
      <c r="R68" s="4" t="str">
        <f t="shared" si="40"/>
        <v/>
      </c>
      <c r="S68" s="4" t="str">
        <f t="shared" si="13"/>
        <v/>
      </c>
      <c r="T68" s="112" t="str">
        <f t="shared" si="41"/>
        <v/>
      </c>
      <c r="U68" s="4" t="str">
        <f>IF(M68="","",IF(B68="NB",U67,IF(T68="",SUM($T$5:$T68)+S68,SUM($T$5:$T68))))</f>
        <v/>
      </c>
      <c r="V68" s="100" t="str">
        <f t="shared" si="0"/>
        <v/>
      </c>
      <c r="W68" s="74" t="e">
        <f t="shared" si="14"/>
        <v>#VALUE!</v>
      </c>
      <c r="X68" s="76" t="str">
        <f t="shared" si="15"/>
        <v/>
      </c>
      <c r="Y68" s="9" t="str">
        <f t="shared" si="6"/>
        <v>B</v>
      </c>
      <c r="Z68" s="4" t="str">
        <f t="shared" si="7"/>
        <v>C</v>
      </c>
      <c r="AA68" s="4" t="str">
        <f t="shared" si="8"/>
        <v>B</v>
      </c>
      <c r="AB68" s="4" t="str">
        <f t="shared" si="52"/>
        <v/>
      </c>
      <c r="AC68" s="4" t="str">
        <f t="shared" si="53"/>
        <v/>
      </c>
      <c r="AD68" s="4" t="str">
        <f t="shared" si="54"/>
        <v/>
      </c>
      <c r="AE68" s="1" t="str">
        <f t="shared" si="16"/>
        <v/>
      </c>
      <c r="AF68" s="1" t="str">
        <f t="shared" si="17"/>
        <v/>
      </c>
      <c r="AG68" s="1" t="str">
        <f t="shared" si="18"/>
        <v/>
      </c>
      <c r="AH68" s="1" t="str">
        <f t="shared" si="19"/>
        <v/>
      </c>
      <c r="AI68" s="1" t="str">
        <f t="shared" si="20"/>
        <v/>
      </c>
      <c r="AJ68" s="1" t="str">
        <f t="shared" si="21"/>
        <v/>
      </c>
      <c r="AK68" s="1">
        <f t="shared" si="42"/>
        <v>0</v>
      </c>
      <c r="AL68" s="1">
        <f t="shared" si="42"/>
        <v>0</v>
      </c>
      <c r="AM68" s="1" t="str">
        <f t="shared" si="5"/>
        <v/>
      </c>
      <c r="AN68" s="1">
        <f t="shared" si="22"/>
        <v>0</v>
      </c>
      <c r="AO68" s="1" t="str">
        <f t="shared" si="55"/>
        <v/>
      </c>
      <c r="AP68" s="1" t="str">
        <f t="shared" si="23"/>
        <v>N</v>
      </c>
      <c r="AQ68" s="1" t="str">
        <f t="shared" si="24"/>
        <v>N</v>
      </c>
      <c r="AR68" s="1" t="str">
        <f t="shared" si="25"/>
        <v>N</v>
      </c>
      <c r="AS68" s="1" t="str">
        <f t="shared" si="26"/>
        <v/>
      </c>
      <c r="AT68" s="15" t="str">
        <f t="shared" si="43"/>
        <v/>
      </c>
      <c r="AU68" s="1" t="str">
        <f t="shared" si="27"/>
        <v/>
      </c>
      <c r="AV68" s="1" t="str">
        <f t="shared" si="28"/>
        <v/>
      </c>
      <c r="AW68" s="1" t="str">
        <f t="shared" si="29"/>
        <v/>
      </c>
      <c r="AX68" s="1" t="str">
        <f t="shared" si="30"/>
        <v/>
      </c>
      <c r="AY68" s="1" t="str">
        <f t="shared" si="31"/>
        <v/>
      </c>
      <c r="AZ68" s="1" t="str">
        <f>IF('Hedging Dashboard'!AH68="P",IF(AZ67="",1,AZ67+1),"")</f>
        <v/>
      </c>
      <c r="BA68" s="1" t="str">
        <f>IF('Hedging Dashboard'!AH68="B",IF(BA67="",1,BA67+1),"")</f>
        <v/>
      </c>
      <c r="BB68" s="1" t="str">
        <f t="shared" si="59"/>
        <v>00000</v>
      </c>
      <c r="BC68" s="1" t="str">
        <f t="shared" si="59"/>
        <v>00000</v>
      </c>
      <c r="BD68" s="1" t="str">
        <f t="shared" si="60"/>
        <v>000000</v>
      </c>
      <c r="BE68" s="1" t="str">
        <f t="shared" si="60"/>
        <v>000000</v>
      </c>
      <c r="BF68" s="1" t="str">
        <f t="shared" si="45"/>
        <v>B</v>
      </c>
      <c r="BG68" s="1" t="str">
        <f t="shared" si="33"/>
        <v/>
      </c>
      <c r="BH68" s="1">
        <f t="shared" si="46"/>
        <v>0</v>
      </c>
      <c r="BI68" s="1" t="str">
        <f t="shared" si="34"/>
        <v/>
      </c>
      <c r="BJ68" s="1">
        <f t="shared" si="47"/>
        <v>0</v>
      </c>
      <c r="BK68" s="1" t="str">
        <f t="shared" si="35"/>
        <v/>
      </c>
      <c r="BL68" s="1">
        <f t="shared" si="48"/>
        <v>0</v>
      </c>
      <c r="BM68" s="1" t="str">
        <f t="shared" si="49"/>
        <v>0</v>
      </c>
      <c r="BN68" s="1" t="str">
        <f t="shared" si="50"/>
        <v>0</v>
      </c>
      <c r="BO68" s="1" t="str">
        <f t="shared" si="51"/>
        <v>0</v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3</v>
      </c>
    </row>
    <row r="69" spans="1:76" ht="15.75" thickBot="1">
      <c r="A69" s="1">
        <v>60</v>
      </c>
      <c r="B69" s="77" t="str">
        <f t="shared" si="11"/>
        <v/>
      </c>
      <c r="C69" s="94" t="str">
        <f t="shared" si="1"/>
        <v/>
      </c>
      <c r="D69" s="90" t="str">
        <f t="shared" si="36"/>
        <v/>
      </c>
      <c r="E69" s="91" t="str">
        <f t="shared" si="36"/>
        <v/>
      </c>
      <c r="F69" s="10" t="str">
        <f t="shared" si="12"/>
        <v/>
      </c>
      <c r="H69" s="97" t="str">
        <f t="shared" si="2"/>
        <v/>
      </c>
      <c r="I69" s="90" t="str">
        <f t="shared" si="37"/>
        <v/>
      </c>
      <c r="J69" s="91" t="str">
        <f t="shared" si="37"/>
        <v/>
      </c>
      <c r="K69" s="10" t="str">
        <f t="shared" si="38"/>
        <v/>
      </c>
      <c r="L69" s="54"/>
      <c r="M69" s="18" t="str">
        <f>IF('Hedging Dashboard'!AH69="","",'Hedging Dashboard'!AH69)</f>
        <v/>
      </c>
      <c r="O69" s="77" t="str">
        <f t="shared" si="3"/>
        <v/>
      </c>
      <c r="P69" s="90" t="str">
        <f t="shared" si="39"/>
        <v/>
      </c>
      <c r="Q69" s="91" t="str">
        <f t="shared" si="39"/>
        <v/>
      </c>
      <c r="R69" s="5" t="str">
        <f t="shared" si="40"/>
        <v/>
      </c>
      <c r="S69" s="5" t="str">
        <f t="shared" si="13"/>
        <v/>
      </c>
      <c r="T69" s="113" t="str">
        <f t="shared" si="41"/>
        <v/>
      </c>
      <c r="U69" s="5" t="str">
        <f>IF(M69="","",IF(B69="NB",U68,IF(T69="",SUM($T$5:$T69)+S69,SUM($T$5:$T69))))</f>
        <v/>
      </c>
      <c r="V69" s="101" t="str">
        <f t="shared" ref="V69:V109" si="61">IF(AW69="R","Rabbit","")</f>
        <v/>
      </c>
      <c r="W69" s="74" t="e">
        <f t="shared" si="14"/>
        <v>#VALUE!</v>
      </c>
      <c r="X69" s="76" t="str">
        <f t="shared" si="15"/>
        <v/>
      </c>
      <c r="Y69" s="9" t="str">
        <f t="shared" si="6"/>
        <v>B</v>
      </c>
      <c r="Z69" s="4" t="str">
        <f t="shared" si="7"/>
        <v>C</v>
      </c>
      <c r="AA69" s="4" t="str">
        <f t="shared" si="8"/>
        <v>B</v>
      </c>
      <c r="AB69" s="4" t="str">
        <f t="shared" si="52"/>
        <v/>
      </c>
      <c r="AC69" s="4" t="str">
        <f t="shared" si="53"/>
        <v/>
      </c>
      <c r="AD69" s="4" t="str">
        <f t="shared" si="54"/>
        <v/>
      </c>
      <c r="AE69" s="1" t="str">
        <f t="shared" si="16"/>
        <v/>
      </c>
      <c r="AF69" s="1" t="str">
        <f t="shared" si="17"/>
        <v/>
      </c>
      <c r="AG69" s="1" t="str">
        <f t="shared" si="18"/>
        <v/>
      </c>
      <c r="AH69" s="1" t="str">
        <f t="shared" si="19"/>
        <v/>
      </c>
      <c r="AI69" s="1" t="str">
        <f t="shared" si="20"/>
        <v/>
      </c>
      <c r="AJ69" s="1" t="str">
        <f t="shared" si="21"/>
        <v/>
      </c>
      <c r="AK69" s="1">
        <f t="shared" si="42"/>
        <v>0</v>
      </c>
      <c r="AL69" s="1">
        <f t="shared" si="42"/>
        <v>0</v>
      </c>
      <c r="AM69" s="1" t="str">
        <f t="shared" si="5"/>
        <v/>
      </c>
      <c r="AN69" s="1">
        <f t="shared" si="22"/>
        <v>0</v>
      </c>
      <c r="AO69" s="1" t="str">
        <f t="shared" si="55"/>
        <v/>
      </c>
      <c r="AP69" s="1" t="str">
        <f t="shared" si="23"/>
        <v>N</v>
      </c>
      <c r="AQ69" s="1" t="str">
        <f t="shared" si="24"/>
        <v>N</v>
      </c>
      <c r="AR69" s="1" t="str">
        <f t="shared" si="25"/>
        <v>N</v>
      </c>
      <c r="AS69" s="1" t="str">
        <f t="shared" si="26"/>
        <v/>
      </c>
      <c r="AT69" s="15" t="str">
        <f t="shared" si="43"/>
        <v/>
      </c>
      <c r="AU69" s="1" t="str">
        <f t="shared" si="27"/>
        <v/>
      </c>
      <c r="AV69" s="1" t="str">
        <f t="shared" si="28"/>
        <v/>
      </c>
      <c r="AW69" s="1" t="str">
        <f t="shared" si="29"/>
        <v/>
      </c>
      <c r="AX69" s="1" t="str">
        <f t="shared" si="30"/>
        <v/>
      </c>
      <c r="AY69" s="1" t="str">
        <f t="shared" si="31"/>
        <v/>
      </c>
      <c r="AZ69" s="1" t="str">
        <f>IF('Hedging Dashboard'!AH69="P",IF(AZ68="",1,AZ68+1),"")</f>
        <v/>
      </c>
      <c r="BA69" s="1" t="str">
        <f>IF('Hedging Dashboard'!AH69="B",IF(BA68="",1,BA68+1),"")</f>
        <v/>
      </c>
      <c r="BB69" s="1" t="str">
        <f t="shared" si="59"/>
        <v>00000</v>
      </c>
      <c r="BC69" s="1" t="str">
        <f t="shared" si="59"/>
        <v>00000</v>
      </c>
      <c r="BD69" s="1" t="str">
        <f t="shared" si="60"/>
        <v>000000</v>
      </c>
      <c r="BE69" s="1" t="str">
        <f t="shared" si="60"/>
        <v>000000</v>
      </c>
      <c r="BF69" s="1" t="str">
        <f t="shared" si="45"/>
        <v>B</v>
      </c>
      <c r="BG69" s="1" t="str">
        <f t="shared" si="33"/>
        <v/>
      </c>
      <c r="BH69" s="1">
        <f t="shared" si="46"/>
        <v>0</v>
      </c>
      <c r="BI69" s="1" t="str">
        <f t="shared" si="34"/>
        <v/>
      </c>
      <c r="BJ69" s="1">
        <f t="shared" si="47"/>
        <v>0</v>
      </c>
      <c r="BK69" s="1" t="str">
        <f t="shared" si="35"/>
        <v/>
      </c>
      <c r="BL69" s="1">
        <f t="shared" si="48"/>
        <v>0</v>
      </c>
      <c r="BM69" s="1" t="str">
        <f t="shared" si="49"/>
        <v>0</v>
      </c>
      <c r="BN69" s="1" t="str">
        <f t="shared" si="50"/>
        <v>0</v>
      </c>
      <c r="BO69" s="1" t="str">
        <f t="shared" si="51"/>
        <v>0</v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-3</v>
      </c>
    </row>
    <row r="70" spans="1:76" ht="15.75" thickBot="1">
      <c r="A70" s="1">
        <v>61</v>
      </c>
      <c r="B70" s="12" t="str">
        <f t="shared" si="11"/>
        <v/>
      </c>
      <c r="C70" s="92" t="str">
        <f t="shared" si="1"/>
        <v/>
      </c>
      <c r="D70" s="13" t="str">
        <f t="shared" si="36"/>
        <v/>
      </c>
      <c r="E70" s="45" t="str">
        <f t="shared" si="36"/>
        <v/>
      </c>
      <c r="F70" s="14" t="str">
        <f t="shared" si="12"/>
        <v/>
      </c>
      <c r="H70" s="95" t="str">
        <f t="shared" si="2"/>
        <v/>
      </c>
      <c r="I70" s="13" t="str">
        <f t="shared" si="37"/>
        <v/>
      </c>
      <c r="J70" s="45" t="str">
        <f t="shared" si="37"/>
        <v/>
      </c>
      <c r="K70" s="14" t="str">
        <f t="shared" si="38"/>
        <v/>
      </c>
      <c r="L70" s="54"/>
      <c r="M70" s="16" t="str">
        <f>IF('Hedging Dashboard'!AH70="","",'Hedging Dashboard'!AH70)</f>
        <v/>
      </c>
      <c r="O70" s="12" t="str">
        <f t="shared" si="3"/>
        <v/>
      </c>
      <c r="P70" s="13" t="str">
        <f t="shared" si="39"/>
        <v/>
      </c>
      <c r="Q70" s="45" t="str">
        <f t="shared" si="39"/>
        <v/>
      </c>
      <c r="R70" s="87" t="str">
        <f t="shared" si="40"/>
        <v/>
      </c>
      <c r="S70" s="87" t="str">
        <f t="shared" si="13"/>
        <v/>
      </c>
      <c r="T70" s="98" t="str">
        <f t="shared" si="41"/>
        <v/>
      </c>
      <c r="U70" s="87" t="str">
        <f>IF(M70="","",IF(B70="NB",U69,IF(T70="",SUM($T$5:$T70)+S70,SUM($T$5:$T70))))</f>
        <v/>
      </c>
      <c r="V70" s="99" t="str">
        <f t="shared" si="61"/>
        <v/>
      </c>
      <c r="W70" s="74" t="e">
        <f t="shared" si="14"/>
        <v>#VALUE!</v>
      </c>
      <c r="X70" s="76" t="str">
        <f t="shared" si="15"/>
        <v/>
      </c>
      <c r="Y70" s="9" t="str">
        <f t="shared" si="6"/>
        <v>B</v>
      </c>
      <c r="Z70" s="4" t="str">
        <f t="shared" si="7"/>
        <v>C</v>
      </c>
      <c r="AA70" s="4" t="str">
        <f t="shared" si="8"/>
        <v>B</v>
      </c>
      <c r="AB70" s="4" t="str">
        <f t="shared" si="52"/>
        <v/>
      </c>
      <c r="AC70" s="4" t="str">
        <f t="shared" si="53"/>
        <v/>
      </c>
      <c r="AD70" s="4" t="str">
        <f t="shared" si="54"/>
        <v/>
      </c>
      <c r="AE70" s="1" t="str">
        <f t="shared" si="16"/>
        <v/>
      </c>
      <c r="AF70" s="1" t="str">
        <f t="shared" si="17"/>
        <v/>
      </c>
      <c r="AG70" s="1" t="str">
        <f t="shared" si="18"/>
        <v/>
      </c>
      <c r="AH70" s="1" t="str">
        <f t="shared" si="19"/>
        <v/>
      </c>
      <c r="AI70" s="1" t="str">
        <f t="shared" si="20"/>
        <v/>
      </c>
      <c r="AJ70" s="1" t="str">
        <f t="shared" si="21"/>
        <v/>
      </c>
      <c r="AK70" s="1">
        <f t="shared" si="42"/>
        <v>0</v>
      </c>
      <c r="AL70" s="1">
        <f t="shared" si="42"/>
        <v>0</v>
      </c>
      <c r="AM70" s="1" t="str">
        <f t="shared" si="5"/>
        <v/>
      </c>
      <c r="AN70" s="1">
        <f t="shared" si="22"/>
        <v>0</v>
      </c>
      <c r="AO70" s="1" t="str">
        <f t="shared" si="55"/>
        <v/>
      </c>
      <c r="AP70" s="1" t="str">
        <f t="shared" si="23"/>
        <v>N</v>
      </c>
      <c r="AQ70" s="1" t="str">
        <f t="shared" si="24"/>
        <v>N</v>
      </c>
      <c r="AR70" s="1" t="str">
        <f t="shared" si="25"/>
        <v>N</v>
      </c>
      <c r="AS70" s="1" t="str">
        <f t="shared" si="26"/>
        <v/>
      </c>
      <c r="AT70" s="15" t="str">
        <f t="shared" si="43"/>
        <v/>
      </c>
      <c r="AU70" s="1" t="str">
        <f t="shared" si="27"/>
        <v/>
      </c>
      <c r="AV70" s="1" t="str">
        <f t="shared" si="28"/>
        <v/>
      </c>
      <c r="AW70" s="1" t="str">
        <f t="shared" si="29"/>
        <v/>
      </c>
      <c r="AX70" s="1" t="str">
        <f t="shared" si="30"/>
        <v/>
      </c>
      <c r="AY70" s="1" t="str">
        <f t="shared" si="31"/>
        <v/>
      </c>
      <c r="AZ70" s="1" t="str">
        <f>IF('Hedging Dashboard'!AH70="P",IF(AZ69="",1,AZ69+1),"")</f>
        <v/>
      </c>
      <c r="BA70" s="1" t="str">
        <f>IF('Hedging Dashboard'!AH70="B",IF(BA69="",1,BA69+1),"")</f>
        <v/>
      </c>
      <c r="BB70" s="1" t="str">
        <f t="shared" si="59"/>
        <v>00000</v>
      </c>
      <c r="BC70" s="1" t="str">
        <f t="shared" si="59"/>
        <v>00000</v>
      </c>
      <c r="BD70" s="1" t="str">
        <f t="shared" si="60"/>
        <v>000000</v>
      </c>
      <c r="BE70" s="1" t="str">
        <f t="shared" si="60"/>
        <v>000000</v>
      </c>
      <c r="BF70" s="1" t="str">
        <f t="shared" si="45"/>
        <v>B</v>
      </c>
      <c r="BG70" s="1" t="str">
        <f t="shared" si="33"/>
        <v/>
      </c>
      <c r="BH70" s="1">
        <f t="shared" si="46"/>
        <v>0</v>
      </c>
      <c r="BI70" s="1" t="str">
        <f t="shared" si="34"/>
        <v/>
      </c>
      <c r="BJ70" s="1">
        <f t="shared" si="47"/>
        <v>0</v>
      </c>
      <c r="BK70" s="1" t="str">
        <f t="shared" si="35"/>
        <v/>
      </c>
      <c r="BL70" s="1">
        <f t="shared" si="48"/>
        <v>0</v>
      </c>
      <c r="BM70" s="1" t="str">
        <f t="shared" si="49"/>
        <v>0</v>
      </c>
      <c r="BN70" s="1" t="str">
        <f t="shared" si="50"/>
        <v>0</v>
      </c>
      <c r="BO70" s="1" t="str">
        <f t="shared" si="51"/>
        <v>0</v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</row>
    <row r="71" spans="1:76" ht="15.75" thickBot="1">
      <c r="A71" s="1">
        <v>62</v>
      </c>
      <c r="B71" s="9" t="str">
        <f t="shared" si="11"/>
        <v/>
      </c>
      <c r="C71" s="93" t="str">
        <f t="shared" ref="C71:C109" si="62">IF(Y71=Y70,"",Y71)</f>
        <v/>
      </c>
      <c r="D71" s="88" t="str">
        <f t="shared" si="36"/>
        <v/>
      </c>
      <c r="E71" s="89" t="str">
        <f t="shared" si="36"/>
        <v/>
      </c>
      <c r="F71" s="8" t="str">
        <f t="shared" si="12"/>
        <v/>
      </c>
      <c r="H71" s="96" t="str">
        <f t="shared" ref="H71:H109" si="63">IF(Z71=Z70,"",Z71)</f>
        <v/>
      </c>
      <c r="I71" s="88" t="str">
        <f t="shared" si="37"/>
        <v/>
      </c>
      <c r="J71" s="89" t="str">
        <f t="shared" si="37"/>
        <v/>
      </c>
      <c r="K71" s="8" t="str">
        <f t="shared" si="38"/>
        <v/>
      </c>
      <c r="L71" s="54"/>
      <c r="M71" s="17" t="str">
        <f>IF('Hedging Dashboard'!AH71="","",'Hedging Dashboard'!AH71)</f>
        <v/>
      </c>
      <c r="O71" s="9" t="str">
        <f t="shared" ref="O71:O109" si="64">IF(AA70=AA71,"",AA71)</f>
        <v/>
      </c>
      <c r="P71" s="88" t="str">
        <f t="shared" si="39"/>
        <v/>
      </c>
      <c r="Q71" s="89" t="str">
        <f t="shared" si="39"/>
        <v/>
      </c>
      <c r="R71" s="4" t="str">
        <f t="shared" si="40"/>
        <v/>
      </c>
      <c r="S71" s="4" t="str">
        <f t="shared" si="13"/>
        <v/>
      </c>
      <c r="T71" s="112" t="str">
        <f t="shared" si="41"/>
        <v/>
      </c>
      <c r="U71" s="4" t="str">
        <f>IF(M71="","",IF(B71="NB",U70,IF(T71="",SUM($T$5:$T71)+S71,SUM($T$5:$T71))))</f>
        <v/>
      </c>
      <c r="V71" s="100" t="str">
        <f t="shared" si="61"/>
        <v/>
      </c>
      <c r="W71" s="74" t="e">
        <f t="shared" si="14"/>
        <v>#VALUE!</v>
      </c>
      <c r="X71" s="76" t="str">
        <f t="shared" si="15"/>
        <v/>
      </c>
      <c r="Y71" s="9" t="str">
        <f t="shared" si="6"/>
        <v>B</v>
      </c>
      <c r="Z71" s="4" t="str">
        <f t="shared" si="7"/>
        <v>C</v>
      </c>
      <c r="AA71" s="4" t="str">
        <f t="shared" si="8"/>
        <v>B</v>
      </c>
      <c r="AB71" s="4" t="str">
        <f t="shared" si="52"/>
        <v/>
      </c>
      <c r="AC71" s="4" t="str">
        <f t="shared" si="53"/>
        <v/>
      </c>
      <c r="AD71" s="4" t="str">
        <f t="shared" si="54"/>
        <v/>
      </c>
      <c r="AE71" s="1" t="str">
        <f t="shared" si="16"/>
        <v/>
      </c>
      <c r="AF71" s="1" t="str">
        <f t="shared" si="17"/>
        <v/>
      </c>
      <c r="AG71" s="1" t="str">
        <f t="shared" si="18"/>
        <v/>
      </c>
      <c r="AH71" s="1" t="str">
        <f t="shared" si="19"/>
        <v/>
      </c>
      <c r="AI71" s="1" t="str">
        <f t="shared" si="20"/>
        <v/>
      </c>
      <c r="AJ71" s="1" t="str">
        <f t="shared" si="21"/>
        <v/>
      </c>
      <c r="AK71" s="1">
        <f t="shared" si="42"/>
        <v>0</v>
      </c>
      <c r="AL71" s="1">
        <f t="shared" si="42"/>
        <v>0</v>
      </c>
      <c r="AM71" s="1" t="str">
        <f t="shared" ref="AM71:AM109" si="65">IF(M71="","",IF(AM70+AN71&gt;=10,10,IF(AM70+AN71&lt;=-10,-10,AM70+AN71)))</f>
        <v/>
      </c>
      <c r="AN71" s="1">
        <f t="shared" si="22"/>
        <v>0</v>
      </c>
      <c r="AO71" s="1" t="str">
        <f t="shared" si="55"/>
        <v/>
      </c>
      <c r="AP71" s="1" t="str">
        <f t="shared" si="23"/>
        <v>N</v>
      </c>
      <c r="AQ71" s="1" t="str">
        <f t="shared" si="24"/>
        <v>N</v>
      </c>
      <c r="AR71" s="1" t="str">
        <f t="shared" si="25"/>
        <v>N</v>
      </c>
      <c r="AS71" s="1" t="str">
        <f t="shared" si="26"/>
        <v/>
      </c>
      <c r="AT71" s="15" t="str">
        <f t="shared" si="43"/>
        <v/>
      </c>
      <c r="AU71" s="1" t="str">
        <f t="shared" si="27"/>
        <v/>
      </c>
      <c r="AV71" s="1" t="str">
        <f t="shared" si="28"/>
        <v/>
      </c>
      <c r="AW71" s="1" t="str">
        <f t="shared" si="29"/>
        <v/>
      </c>
      <c r="AX71" s="1" t="str">
        <f t="shared" si="30"/>
        <v/>
      </c>
      <c r="AY71" s="1" t="str">
        <f t="shared" si="31"/>
        <v/>
      </c>
      <c r="AZ71" s="1" t="str">
        <f>IF('Hedging Dashboard'!AH71="P",IF(AZ70="",1,AZ70+1),"")</f>
        <v/>
      </c>
      <c r="BA71" s="1" t="str">
        <f>IF('Hedging Dashboard'!AH71="B",IF(BA70="",1,BA70+1),"")</f>
        <v/>
      </c>
      <c r="BB71" s="1" t="str">
        <f t="shared" si="59"/>
        <v>00000</v>
      </c>
      <c r="BC71" s="1" t="str">
        <f t="shared" si="59"/>
        <v>00000</v>
      </c>
      <c r="BD71" s="1" t="str">
        <f t="shared" si="60"/>
        <v>000000</v>
      </c>
      <c r="BE71" s="1" t="str">
        <f t="shared" si="60"/>
        <v>000000</v>
      </c>
      <c r="BF71" s="1" t="str">
        <f t="shared" si="45"/>
        <v>B</v>
      </c>
      <c r="BG71" s="1" t="str">
        <f t="shared" si="33"/>
        <v/>
      </c>
      <c r="BH71" s="1">
        <f t="shared" si="46"/>
        <v>0</v>
      </c>
      <c r="BI71" s="1" t="str">
        <f t="shared" si="34"/>
        <v/>
      </c>
      <c r="BJ71" s="1">
        <f t="shared" si="47"/>
        <v>0</v>
      </c>
      <c r="BK71" s="1" t="str">
        <f t="shared" si="35"/>
        <v/>
      </c>
      <c r="BL71" s="1">
        <f t="shared" si="48"/>
        <v>0</v>
      </c>
      <c r="BM71" s="1" t="str">
        <f t="shared" si="49"/>
        <v>0</v>
      </c>
      <c r="BN71" s="1" t="str">
        <f t="shared" si="50"/>
        <v>0</v>
      </c>
      <c r="BO71" s="1" t="str">
        <f t="shared" si="51"/>
        <v>0</v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</row>
    <row r="72" spans="1:76" ht="15.75" thickBot="1">
      <c r="A72" s="1">
        <v>63</v>
      </c>
      <c r="B72" s="9" t="str">
        <f t="shared" si="11"/>
        <v/>
      </c>
      <c r="C72" s="93" t="str">
        <f t="shared" si="62"/>
        <v/>
      </c>
      <c r="D72" s="88" t="str">
        <f t="shared" si="36"/>
        <v/>
      </c>
      <c r="E72" s="89" t="str">
        <f t="shared" si="36"/>
        <v/>
      </c>
      <c r="F72" s="8" t="str">
        <f t="shared" si="12"/>
        <v/>
      </c>
      <c r="H72" s="96" t="str">
        <f t="shared" si="63"/>
        <v/>
      </c>
      <c r="I72" s="88" t="str">
        <f t="shared" si="37"/>
        <v/>
      </c>
      <c r="J72" s="89" t="str">
        <f t="shared" si="37"/>
        <v/>
      </c>
      <c r="K72" s="8" t="str">
        <f t="shared" si="38"/>
        <v/>
      </c>
      <c r="L72" s="54"/>
      <c r="M72" s="17" t="str">
        <f>IF('Hedging Dashboard'!AH72="","",'Hedging Dashboard'!AH72)</f>
        <v/>
      </c>
      <c r="O72" s="9" t="str">
        <f t="shared" si="64"/>
        <v/>
      </c>
      <c r="P72" s="88" t="str">
        <f t="shared" si="39"/>
        <v/>
      </c>
      <c r="Q72" s="89" t="str">
        <f t="shared" si="39"/>
        <v/>
      </c>
      <c r="R72" s="4" t="str">
        <f t="shared" si="40"/>
        <v/>
      </c>
      <c r="S72" s="4" t="str">
        <f t="shared" si="13"/>
        <v/>
      </c>
      <c r="T72" s="112" t="str">
        <f t="shared" si="41"/>
        <v/>
      </c>
      <c r="U72" s="4" t="str">
        <f>IF(M72="","",IF(B72="NB",U71,IF(T72="",SUM($T$5:$T72)+S72,SUM($T$5:$T72))))</f>
        <v/>
      </c>
      <c r="V72" s="100" t="str">
        <f t="shared" si="61"/>
        <v/>
      </c>
      <c r="W72" s="74" t="e">
        <f t="shared" si="14"/>
        <v>#VALUE!</v>
      </c>
      <c r="X72" s="76" t="str">
        <f t="shared" si="15"/>
        <v/>
      </c>
      <c r="Y72" s="9" t="str">
        <f t="shared" ref="Y72:Y109" si="66">IF(AND(AB72="L",Y70=Y71),IF(Y71="B","D","B"),Y71)</f>
        <v>B</v>
      </c>
      <c r="Z72" s="4" t="str">
        <f t="shared" ref="Z72:Z109" si="67">IF(AND(AC72="L",Z70=Z71),IF(Z71="D","C","D"),Z71)</f>
        <v>C</v>
      </c>
      <c r="AA72" s="4" t="str">
        <f t="shared" ref="AA72:AA109" si="68">IF(AND(AD72="L",AA70=AA71),IF(AA71="C","B","C"),AA71)</f>
        <v>B</v>
      </c>
      <c r="AB72" s="4" t="str">
        <f t="shared" si="52"/>
        <v/>
      </c>
      <c r="AC72" s="4" t="str">
        <f t="shared" si="53"/>
        <v/>
      </c>
      <c r="AD72" s="4" t="str">
        <f t="shared" si="54"/>
        <v/>
      </c>
      <c r="AE72" s="1" t="str">
        <f t="shared" si="16"/>
        <v/>
      </c>
      <c r="AF72" s="1" t="str">
        <f t="shared" si="17"/>
        <v/>
      </c>
      <c r="AG72" s="1" t="str">
        <f t="shared" si="18"/>
        <v/>
      </c>
      <c r="AH72" s="1" t="str">
        <f t="shared" si="19"/>
        <v/>
      </c>
      <c r="AI72" s="1" t="str">
        <f t="shared" si="20"/>
        <v/>
      </c>
      <c r="AJ72" s="1" t="str">
        <f t="shared" si="21"/>
        <v/>
      </c>
      <c r="AK72" s="1">
        <f t="shared" si="42"/>
        <v>0</v>
      </c>
      <c r="AL72" s="1">
        <f t="shared" si="42"/>
        <v>0</v>
      </c>
      <c r="AM72" s="1" t="str">
        <f t="shared" si="65"/>
        <v/>
      </c>
      <c r="AN72" s="1">
        <f t="shared" si="22"/>
        <v>0</v>
      </c>
      <c r="AO72" s="1" t="str">
        <f t="shared" si="55"/>
        <v/>
      </c>
      <c r="AP72" s="1" t="str">
        <f t="shared" si="23"/>
        <v>N</v>
      </c>
      <c r="AQ72" s="1" t="str">
        <f t="shared" si="24"/>
        <v>N</v>
      </c>
      <c r="AR72" s="1" t="str">
        <f t="shared" si="25"/>
        <v>N</v>
      </c>
      <c r="AS72" s="1" t="str">
        <f t="shared" si="26"/>
        <v/>
      </c>
      <c r="AT72" s="15" t="str">
        <f t="shared" si="43"/>
        <v/>
      </c>
      <c r="AU72" s="1" t="str">
        <f t="shared" si="27"/>
        <v/>
      </c>
      <c r="AV72" s="1" t="str">
        <f t="shared" si="28"/>
        <v/>
      </c>
      <c r="AW72" s="1" t="str">
        <f t="shared" si="29"/>
        <v/>
      </c>
      <c r="AX72" s="1" t="str">
        <f t="shared" si="30"/>
        <v/>
      </c>
      <c r="AY72" s="1" t="str">
        <f t="shared" si="31"/>
        <v/>
      </c>
      <c r="AZ72" s="1" t="str">
        <f>IF('Hedging Dashboard'!AH72="P",IF(AZ71="",1,AZ71+1),"")</f>
        <v/>
      </c>
      <c r="BA72" s="1" t="str">
        <f>IF('Hedging Dashboard'!AH72="B",IF(BA71="",1,BA71+1),"")</f>
        <v/>
      </c>
      <c r="BB72" s="1" t="str">
        <f t="shared" si="59"/>
        <v>00000</v>
      </c>
      <c r="BC72" s="1" t="str">
        <f t="shared" si="59"/>
        <v>00000</v>
      </c>
      <c r="BD72" s="1" t="str">
        <f t="shared" si="60"/>
        <v>000000</v>
      </c>
      <c r="BE72" s="1" t="str">
        <f t="shared" si="60"/>
        <v>000000</v>
      </c>
      <c r="BF72" s="1" t="str">
        <f t="shared" si="45"/>
        <v>B</v>
      </c>
      <c r="BG72" s="1" t="str">
        <f t="shared" si="33"/>
        <v/>
      </c>
      <c r="BH72" s="1">
        <f t="shared" si="46"/>
        <v>0</v>
      </c>
      <c r="BI72" s="1" t="str">
        <f t="shared" si="34"/>
        <v/>
      </c>
      <c r="BJ72" s="1">
        <f t="shared" si="47"/>
        <v>0</v>
      </c>
      <c r="BK72" s="1" t="str">
        <f t="shared" si="35"/>
        <v/>
      </c>
      <c r="BL72" s="1">
        <f t="shared" si="48"/>
        <v>0</v>
      </c>
      <c r="BM72" s="1" t="str">
        <f t="shared" si="49"/>
        <v>0</v>
      </c>
      <c r="BN72" s="1" t="str">
        <f t="shared" si="50"/>
        <v>0</v>
      </c>
      <c r="BO72" s="1" t="str">
        <f t="shared" si="51"/>
        <v>0</v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6</v>
      </c>
    </row>
    <row r="73" spans="1:76" ht="15.75" thickBot="1">
      <c r="A73" s="1">
        <v>64</v>
      </c>
      <c r="B73" s="9" t="str">
        <f t="shared" si="11"/>
        <v/>
      </c>
      <c r="C73" s="93" t="str">
        <f t="shared" si="62"/>
        <v/>
      </c>
      <c r="D73" s="88" t="str">
        <f t="shared" si="36"/>
        <v/>
      </c>
      <c r="E73" s="89" t="str">
        <f t="shared" si="36"/>
        <v/>
      </c>
      <c r="F73" s="8" t="str">
        <f t="shared" si="12"/>
        <v/>
      </c>
      <c r="H73" s="96" t="str">
        <f t="shared" si="63"/>
        <v/>
      </c>
      <c r="I73" s="88" t="str">
        <f t="shared" si="37"/>
        <v/>
      </c>
      <c r="J73" s="89" t="str">
        <f t="shared" si="37"/>
        <v/>
      </c>
      <c r="K73" s="8" t="str">
        <f t="shared" si="38"/>
        <v/>
      </c>
      <c r="L73" s="54"/>
      <c r="M73" s="17" t="str">
        <f>IF('Hedging Dashboard'!AH73="","",'Hedging Dashboard'!AH73)</f>
        <v/>
      </c>
      <c r="O73" s="9" t="str">
        <f t="shared" si="64"/>
        <v/>
      </c>
      <c r="P73" s="88" t="str">
        <f t="shared" si="39"/>
        <v/>
      </c>
      <c r="Q73" s="89" t="str">
        <f t="shared" si="39"/>
        <v/>
      </c>
      <c r="R73" s="4" t="str">
        <f t="shared" si="40"/>
        <v/>
      </c>
      <c r="S73" s="4" t="str">
        <f t="shared" si="13"/>
        <v/>
      </c>
      <c r="T73" s="112" t="str">
        <f t="shared" si="41"/>
        <v/>
      </c>
      <c r="U73" s="4" t="str">
        <f>IF(M73="","",IF(B73="NB",U72,IF(T73="",SUM($T$5:$T73)+S73,SUM($T$5:$T73))))</f>
        <v/>
      </c>
      <c r="V73" s="100" t="str">
        <f t="shared" si="61"/>
        <v/>
      </c>
      <c r="W73" s="74" t="e">
        <f t="shared" si="14"/>
        <v>#VALUE!</v>
      </c>
      <c r="X73" s="76" t="str">
        <f t="shared" si="15"/>
        <v/>
      </c>
      <c r="Y73" s="9" t="str">
        <f t="shared" si="66"/>
        <v>B</v>
      </c>
      <c r="Z73" s="4" t="str">
        <f t="shared" si="67"/>
        <v>C</v>
      </c>
      <c r="AA73" s="4" t="str">
        <f t="shared" si="68"/>
        <v>B</v>
      </c>
      <c r="AB73" s="4" t="str">
        <f t="shared" si="52"/>
        <v/>
      </c>
      <c r="AC73" s="4" t="str">
        <f t="shared" si="53"/>
        <v/>
      </c>
      <c r="AD73" s="4" t="str">
        <f t="shared" si="54"/>
        <v/>
      </c>
      <c r="AE73" s="1" t="str">
        <f t="shared" si="16"/>
        <v/>
      </c>
      <c r="AF73" s="1" t="str">
        <f t="shared" si="17"/>
        <v/>
      </c>
      <c r="AG73" s="1" t="str">
        <f t="shared" si="18"/>
        <v/>
      </c>
      <c r="AH73" s="1" t="str">
        <f t="shared" si="19"/>
        <v/>
      </c>
      <c r="AI73" s="1" t="str">
        <f t="shared" si="20"/>
        <v/>
      </c>
      <c r="AJ73" s="1" t="str">
        <f t="shared" si="21"/>
        <v/>
      </c>
      <c r="AK73" s="1">
        <f t="shared" si="42"/>
        <v>0</v>
      </c>
      <c r="AL73" s="1">
        <f t="shared" si="42"/>
        <v>0</v>
      </c>
      <c r="AM73" s="1" t="str">
        <f t="shared" si="65"/>
        <v/>
      </c>
      <c r="AN73" s="1">
        <f t="shared" si="22"/>
        <v>0</v>
      </c>
      <c r="AO73" s="1" t="str">
        <f t="shared" si="55"/>
        <v/>
      </c>
      <c r="AP73" s="1" t="str">
        <f t="shared" si="23"/>
        <v>N</v>
      </c>
      <c r="AQ73" s="1" t="str">
        <f t="shared" si="24"/>
        <v>N</v>
      </c>
      <c r="AR73" s="1" t="str">
        <f t="shared" si="25"/>
        <v>N</v>
      </c>
      <c r="AS73" s="1" t="str">
        <f t="shared" si="26"/>
        <v/>
      </c>
      <c r="AT73" s="15" t="str">
        <f t="shared" si="43"/>
        <v/>
      </c>
      <c r="AU73" s="1" t="str">
        <f t="shared" si="27"/>
        <v/>
      </c>
      <c r="AV73" s="1" t="str">
        <f t="shared" si="28"/>
        <v/>
      </c>
      <c r="AW73" s="1" t="str">
        <f t="shared" si="29"/>
        <v/>
      </c>
      <c r="AX73" s="1" t="str">
        <f t="shared" si="30"/>
        <v/>
      </c>
      <c r="AY73" s="1" t="str">
        <f t="shared" si="31"/>
        <v/>
      </c>
      <c r="AZ73" s="1" t="str">
        <f>IF('Hedging Dashboard'!AH73="P",IF(AZ72="",1,AZ72+1),"")</f>
        <v/>
      </c>
      <c r="BA73" s="1" t="str">
        <f>IF('Hedging Dashboard'!AH73="B",IF(BA72="",1,BA72+1),"")</f>
        <v/>
      </c>
      <c r="BB73" s="1" t="str">
        <f t="shared" si="59"/>
        <v>00000</v>
      </c>
      <c r="BC73" s="1" t="str">
        <f t="shared" si="59"/>
        <v>00000</v>
      </c>
      <c r="BD73" s="1" t="str">
        <f t="shared" si="60"/>
        <v>000000</v>
      </c>
      <c r="BE73" s="1" t="str">
        <f t="shared" si="60"/>
        <v>000000</v>
      </c>
      <c r="BF73" s="1" t="str">
        <f t="shared" si="45"/>
        <v>B</v>
      </c>
      <c r="BG73" s="1" t="str">
        <f t="shared" si="33"/>
        <v/>
      </c>
      <c r="BH73" s="1">
        <f t="shared" si="46"/>
        <v>0</v>
      </c>
      <c r="BI73" s="1" t="str">
        <f t="shared" si="34"/>
        <v/>
      </c>
      <c r="BJ73" s="1">
        <f t="shared" si="47"/>
        <v>0</v>
      </c>
      <c r="BK73" s="1" t="str">
        <f t="shared" si="35"/>
        <v/>
      </c>
      <c r="BL73" s="1">
        <f t="shared" si="48"/>
        <v>0</v>
      </c>
      <c r="BM73" s="1" t="str">
        <f t="shared" si="49"/>
        <v>0</v>
      </c>
      <c r="BN73" s="1" t="str">
        <f t="shared" si="50"/>
        <v>0</v>
      </c>
      <c r="BO73" s="1" t="str">
        <f t="shared" si="51"/>
        <v>0</v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-6</v>
      </c>
    </row>
    <row r="74" spans="1:76" ht="15.75" thickBot="1">
      <c r="A74" s="1">
        <v>65</v>
      </c>
      <c r="B74" s="77" t="str">
        <f t="shared" ref="B74:B109" si="69">IF(M73="","",IF(AK74=AL74,"NB",IF(AK74&gt;AL74,"P"&amp;(AK74-AL74),"B"&amp;(AL74-AK74))))</f>
        <v/>
      </c>
      <c r="C74" s="94" t="str">
        <f t="shared" si="62"/>
        <v/>
      </c>
      <c r="D74" s="90" t="str">
        <f t="shared" si="36"/>
        <v/>
      </c>
      <c r="E74" s="91" t="str">
        <f t="shared" si="36"/>
        <v/>
      </c>
      <c r="F74" s="10" t="str">
        <f t="shared" ref="F74:F109" si="70">IF(M74="","",IF(M74="P",IF(D74="","L","W"),IF(E74="","L","W")))</f>
        <v/>
      </c>
      <c r="H74" s="97" t="str">
        <f t="shared" si="63"/>
        <v/>
      </c>
      <c r="I74" s="90" t="str">
        <f t="shared" si="37"/>
        <v/>
      </c>
      <c r="J74" s="91" t="str">
        <f t="shared" si="37"/>
        <v/>
      </c>
      <c r="K74" s="10" t="str">
        <f t="shared" si="38"/>
        <v/>
      </c>
      <c r="L74" s="54"/>
      <c r="M74" s="18" t="str">
        <f>IF('Hedging Dashboard'!AH74="","",'Hedging Dashboard'!AH74)</f>
        <v/>
      </c>
      <c r="O74" s="77" t="str">
        <f t="shared" si="64"/>
        <v/>
      </c>
      <c r="P74" s="90" t="str">
        <f t="shared" si="39"/>
        <v/>
      </c>
      <c r="Q74" s="91" t="str">
        <f t="shared" si="39"/>
        <v/>
      </c>
      <c r="R74" s="5" t="str">
        <f t="shared" si="40"/>
        <v/>
      </c>
      <c r="S74" s="5" t="str">
        <f t="shared" ref="S74:S109" si="71">IF(M74="","",IF(X74="",IF(AO74="S",0,S73),IF(X74="W",IF(AO74="S",0,S73)+INT(REPLACE(B74,1,1,"")),IF(AO74="S",0,S73)-INT(REPLACE(B74,1,1,"")))))</f>
        <v/>
      </c>
      <c r="T74" s="113" t="str">
        <f t="shared" si="41"/>
        <v/>
      </c>
      <c r="U74" s="5" t="str">
        <f>IF(M74="","",IF(B74="NB",U73,IF(T74="",SUM($T$5:$T74)+S74,SUM($T$5:$T74))))</f>
        <v/>
      </c>
      <c r="V74" s="101" t="str">
        <f t="shared" si="61"/>
        <v/>
      </c>
      <c r="W74" s="74" t="e">
        <f t="shared" ref="W74:W109" si="72">IF(M74="","",IF(K74="W",0+BN74,0-BN74)+IF(F74="W",0+BM74,0-BM74))+IF(R74="W",0+BO74,0-BO74)</f>
        <v>#VALUE!</v>
      </c>
      <c r="X74" s="76" t="str">
        <f t="shared" ref="X74:X109" si="73">IF(M74="","",IF(W74&gt;0,"W",IF(W74&lt;0,"L","")))</f>
        <v/>
      </c>
      <c r="Y74" s="9" t="str">
        <f t="shared" si="66"/>
        <v>B</v>
      </c>
      <c r="Z74" s="4" t="str">
        <f t="shared" si="67"/>
        <v>C</v>
      </c>
      <c r="AA74" s="4" t="str">
        <f t="shared" si="68"/>
        <v>B</v>
      </c>
      <c r="AB74" s="4" t="str">
        <f t="shared" si="52"/>
        <v/>
      </c>
      <c r="AC74" s="4" t="str">
        <f t="shared" si="53"/>
        <v/>
      </c>
      <c r="AD74" s="4" t="str">
        <f t="shared" si="54"/>
        <v/>
      </c>
      <c r="AE74" s="1" t="str">
        <f t="shared" ref="AE74:AE137" si="74">IF(M73="","",IF(Y74="B",IF(M73="P",BH74,""),IF(BF74="P",BH74,"")))</f>
        <v/>
      </c>
      <c r="AF74" s="1" t="str">
        <f t="shared" ref="AF74:AF137" si="75">IF(M73="","",IF(Y74="B",IF(M73="B",BH74,""),IF(BF74="B",BH74,"")))</f>
        <v/>
      </c>
      <c r="AG74" s="1" t="str">
        <f t="shared" ref="AG74:AG137" si="76">IF(M73="","",IF(Z74="C",IF(M73="B",BJ74,""),IF(BF74="P",BJ74,"")))</f>
        <v/>
      </c>
      <c r="AH74" s="1" t="str">
        <f t="shared" ref="AH74:AH137" si="77">IF(M73="","",IF(Z74="C",IF(M73="P",BJ74,""),IF(BF74="B",BJ74,"")))</f>
        <v/>
      </c>
      <c r="AI74" s="1" t="str">
        <f t="shared" ref="AI74:AI137" si="78">IF(M73="","",IF(AND(AE74="L5",AH74="L5",AY74=""),"L0",AX74))</f>
        <v/>
      </c>
      <c r="AJ74" s="1" t="str">
        <f t="shared" ref="AJ74:AJ137" si="79">IF(M73="","",IF(AND(AF74="L5",AH74="L5",AX74=""),"L0",AY74))</f>
        <v/>
      </c>
      <c r="AK74" s="1">
        <f t="shared" si="42"/>
        <v>0</v>
      </c>
      <c r="AL74" s="1">
        <f t="shared" si="42"/>
        <v>0</v>
      </c>
      <c r="AM74" s="1" t="str">
        <f t="shared" si="65"/>
        <v/>
      </c>
      <c r="AN74" s="1">
        <f t="shared" ref="AN74:AN105" si="80">IF(X74="",0,IFERROR(VLOOKUP(X69&amp;X70&amp;X71&amp;X72&amp;X73&amp;X74,BW:BX,2,FALSE),0))</f>
        <v>0</v>
      </c>
      <c r="AO74" s="1" t="str">
        <f t="shared" si="55"/>
        <v/>
      </c>
      <c r="AP74" s="1" t="str">
        <f t="shared" ref="AP74:AP137" si="81">IF(OR(F70&amp;F71&amp;F72="WLW",F71&amp;F72="WW"),"Y","N")</f>
        <v>N</v>
      </c>
      <c r="AQ74" s="1" t="str">
        <f t="shared" ref="AQ74:AQ137" si="82">IF(OR(K70&amp;K71&amp;K72="WLW",K71&amp;K72="WW"),"Y","N")</f>
        <v>N</v>
      </c>
      <c r="AR74" s="1" t="str">
        <f t="shared" ref="AR74:AR137" si="83">IF(OR(R70&amp;R71&amp;R72="WLW",R71&amp;R72="WW"),"Y","N")</f>
        <v>N</v>
      </c>
      <c r="AS74" s="1" t="str">
        <f t="shared" ref="AS74:AS109" si="84">IF(M73="","",IF(AO74="S",1,AS73+1))</f>
        <v/>
      </c>
      <c r="AT74" s="15" t="str">
        <f t="shared" si="43"/>
        <v/>
      </c>
      <c r="AU74" s="1" t="str">
        <f t="shared" ref="AU74:AU137" si="85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37" si="86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87">IF(M73="","",IF(AND(S74&lt;0,AS74&gt;2,S74&gt;=(2-AS74)),"R","N"))</f>
        <v/>
      </c>
      <c r="AX74" s="1" t="str">
        <f t="shared" ref="AX74:AX109" si="88">IF(M73="","",IF(AA74="B",IF(M73="P",BL74,""),IF(M73="B",BL74,"")))</f>
        <v/>
      </c>
      <c r="AY74" s="1" t="str">
        <f t="shared" ref="AY74:AY109" si="89">IF(M73="","",IF(AA74="B",IF(M73="B",BL74,""),IF(M73="P",BL74,"")))</f>
        <v/>
      </c>
      <c r="AZ74" s="1" t="str">
        <f>IF('Hedging Dashboard'!AH74="P",IF(AZ73="",1,AZ73+1),"")</f>
        <v/>
      </c>
      <c r="BA74" s="1" t="str">
        <f>IF('Hedging Dashboard'!AH74="B",IF(BA73="",1,BA73+1),"")</f>
        <v/>
      </c>
      <c r="BB74" s="1" t="str">
        <f t="shared" si="59"/>
        <v>00000</v>
      </c>
      <c r="BC74" s="1" t="str">
        <f t="shared" si="59"/>
        <v>00000</v>
      </c>
      <c r="BD74" s="1" t="str">
        <f t="shared" si="60"/>
        <v>000000</v>
      </c>
      <c r="BE74" s="1" t="str">
        <f t="shared" si="60"/>
        <v>000000</v>
      </c>
      <c r="BF74" s="1" t="str">
        <f t="shared" si="45"/>
        <v>B</v>
      </c>
      <c r="BG74" s="1" t="str">
        <f t="shared" ref="BG74:BG109" si="90">IF(AE73="",AF73,AE73)&amp;F73</f>
        <v/>
      </c>
      <c r="BH74" s="1">
        <f t="shared" si="46"/>
        <v>0</v>
      </c>
      <c r="BI74" s="1" t="str">
        <f t="shared" ref="BI74:BI109" si="91">IF(AG73="",AH73,AG73)&amp;K73</f>
        <v/>
      </c>
      <c r="BJ74" s="1">
        <f t="shared" si="47"/>
        <v>0</v>
      </c>
      <c r="BK74" s="1" t="str">
        <f t="shared" ref="BK74:BK109" si="92">IF(AI73="",AJ73,AI73)&amp;R73</f>
        <v/>
      </c>
      <c r="BL74" s="1">
        <f t="shared" si="48"/>
        <v>0</v>
      </c>
      <c r="BM74" s="1" t="str">
        <f t="shared" si="49"/>
        <v>0</v>
      </c>
      <c r="BN74" s="1" t="str">
        <f t="shared" si="50"/>
        <v>0</v>
      </c>
      <c r="BO74" s="1" t="str">
        <f t="shared" si="51"/>
        <v>0</v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</row>
    <row r="75" spans="1:76" ht="15.75" thickBot="1">
      <c r="A75" s="1">
        <v>66</v>
      </c>
      <c r="B75" s="12" t="str">
        <f t="shared" si="69"/>
        <v/>
      </c>
      <c r="C75" s="92" t="str">
        <f t="shared" si="62"/>
        <v/>
      </c>
      <c r="D75" s="13" t="str">
        <f t="shared" ref="D75:E109" si="93">AE75</f>
        <v/>
      </c>
      <c r="E75" s="45" t="str">
        <f t="shared" si="93"/>
        <v/>
      </c>
      <c r="F75" s="14" t="str">
        <f t="shared" si="70"/>
        <v/>
      </c>
      <c r="H75" s="95" t="str">
        <f t="shared" si="63"/>
        <v/>
      </c>
      <c r="I75" s="13" t="str">
        <f t="shared" ref="I75:J109" si="94">AG75</f>
        <v/>
      </c>
      <c r="J75" s="45" t="str">
        <f t="shared" si="94"/>
        <v/>
      </c>
      <c r="K75" s="14" t="str">
        <f t="shared" ref="K75:K109" si="95">IF(M75="","",IF(M75="P",IF(I75="","L","W"),IF(J75="","L","W")))</f>
        <v/>
      </c>
      <c r="L75" s="54"/>
      <c r="M75" s="16" t="str">
        <f>IF('Hedging Dashboard'!AH75="","",'Hedging Dashboard'!AH75)</f>
        <v/>
      </c>
      <c r="O75" s="12" t="str">
        <f t="shared" si="64"/>
        <v/>
      </c>
      <c r="P75" s="13" t="str">
        <f t="shared" ref="P75:Q109" si="96">AI75</f>
        <v/>
      </c>
      <c r="Q75" s="45" t="str">
        <f t="shared" si="96"/>
        <v/>
      </c>
      <c r="R75" s="87" t="str">
        <f t="shared" ref="R75:R109" si="97">IF(M75="","",IF(M75="P",IF(P75="","L","W"),IF(Q75="","L","W")))</f>
        <v/>
      </c>
      <c r="S75" s="87" t="str">
        <f t="shared" si="71"/>
        <v/>
      </c>
      <c r="T75" s="98" t="str">
        <f t="shared" ref="T75:T109" si="98">IF(M74="","",IF(AO75="S","",IF(S75&gt;=0,S75,IF(AW75="R",S75,""))))</f>
        <v/>
      </c>
      <c r="U75" s="87" t="str">
        <f>IF(M75="","",IF(B75="NB",U74,IF(T75="",SUM($T$5:$T75)+S75,SUM($T$5:$T75))))</f>
        <v/>
      </c>
      <c r="V75" s="99" t="str">
        <f t="shared" si="61"/>
        <v/>
      </c>
      <c r="W75" s="74" t="e">
        <f t="shared" si="72"/>
        <v>#VALUE!</v>
      </c>
      <c r="X75" s="76" t="str">
        <f t="shared" si="73"/>
        <v/>
      </c>
      <c r="Y75" s="9" t="str">
        <f t="shared" si="66"/>
        <v>B</v>
      </c>
      <c r="Z75" s="4" t="str">
        <f t="shared" si="67"/>
        <v>C</v>
      </c>
      <c r="AA75" s="4" t="str">
        <f t="shared" si="68"/>
        <v>B</v>
      </c>
      <c r="AB75" s="4" t="str">
        <f t="shared" si="52"/>
        <v/>
      </c>
      <c r="AC75" s="4" t="str">
        <f t="shared" si="53"/>
        <v/>
      </c>
      <c r="AD75" s="4" t="str">
        <f t="shared" si="54"/>
        <v/>
      </c>
      <c r="AE75" s="1" t="str">
        <f t="shared" si="74"/>
        <v/>
      </c>
      <c r="AF75" s="1" t="str">
        <f t="shared" si="75"/>
        <v/>
      </c>
      <c r="AG75" s="1" t="str">
        <f t="shared" si="76"/>
        <v/>
      </c>
      <c r="AH75" s="1" t="str">
        <f t="shared" si="77"/>
        <v/>
      </c>
      <c r="AI75" s="1" t="str">
        <f t="shared" si="78"/>
        <v/>
      </c>
      <c r="AJ75" s="1" t="str">
        <f t="shared" si="79"/>
        <v/>
      </c>
      <c r="AK75" s="1">
        <f t="shared" ref="AK75:AL138" si="99">IF(D75="",0,IF(OR(D75="B",D75="XB"),1,INT(RIGHT(D75))))+IF(I75="",0,IF(OR(I75="B",I75="XB"),1,INT(RIGHT(I75))))+IF(P75="",0,IF(OR(P75="B",P75="XB"),1,INT(RIGHT(P75))))</f>
        <v>0</v>
      </c>
      <c r="AL75" s="1">
        <f t="shared" si="99"/>
        <v>0</v>
      </c>
      <c r="AM75" s="1" t="str">
        <f t="shared" si="65"/>
        <v/>
      </c>
      <c r="AN75" s="1">
        <f t="shared" si="80"/>
        <v>0</v>
      </c>
      <c r="AO75" s="1" t="str">
        <f t="shared" si="55"/>
        <v/>
      </c>
      <c r="AP75" s="1" t="str">
        <f t="shared" si="81"/>
        <v>N</v>
      </c>
      <c r="AQ75" s="1" t="str">
        <f t="shared" si="82"/>
        <v>N</v>
      </c>
      <c r="AR75" s="1" t="str">
        <f t="shared" si="83"/>
        <v>N</v>
      </c>
      <c r="AS75" s="1" t="str">
        <f t="shared" si="84"/>
        <v/>
      </c>
      <c r="AT75" s="15" t="str">
        <f t="shared" ref="AT75:AT138" si="100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si="85"/>
        <v/>
      </c>
      <c r="AV75" s="1" t="str">
        <f t="shared" si="86"/>
        <v/>
      </c>
      <c r="AW75" s="1" t="str">
        <f t="shared" si="87"/>
        <v/>
      </c>
      <c r="AX75" s="1" t="str">
        <f t="shared" si="88"/>
        <v/>
      </c>
      <c r="AY75" s="1" t="str">
        <f t="shared" si="89"/>
        <v/>
      </c>
      <c r="AZ75" s="1" t="str">
        <f>IF('Hedging Dashboard'!AH75="P",IF(AZ74="",1,AZ74+1),"")</f>
        <v/>
      </c>
      <c r="BA75" s="1" t="str">
        <f>IF('Hedging Dashboard'!AH75="B",IF(BA74="",1,BA74+1),"")</f>
        <v/>
      </c>
      <c r="BB75" s="1" t="str">
        <f t="shared" si="59"/>
        <v>00000</v>
      </c>
      <c r="BC75" s="1" t="str">
        <f t="shared" si="59"/>
        <v>00000</v>
      </c>
      <c r="BD75" s="1" t="str">
        <f t="shared" si="60"/>
        <v>000000</v>
      </c>
      <c r="BE75" s="1" t="str">
        <f t="shared" si="60"/>
        <v>000000</v>
      </c>
      <c r="BF75" s="1" t="str">
        <f t="shared" ref="BF75:BF109" si="101">IF(COUNTBLANK(AZ70:AZ74)&gt;2,"B","P")</f>
        <v>B</v>
      </c>
      <c r="BG75" s="1" t="str">
        <f t="shared" si="90"/>
        <v/>
      </c>
      <c r="BH75" s="1">
        <f t="shared" ref="BH75:BH109" si="102">IF(OR(AO75="S",AND(AT74="Y",AP75="N",BH74&lt;&gt;"B")),"B",IFERROR(VLOOKUP(BG75,BT:BU,2,FALSE),""))</f>
        <v>0</v>
      </c>
      <c r="BI75" s="1" t="str">
        <f t="shared" si="91"/>
        <v/>
      </c>
      <c r="BJ75" s="1">
        <f t="shared" ref="BJ75:BJ109" si="103">IF(OR(AO75="S",AND(AU74="Y",AQ75="N",BJ74&lt;&gt;"B")),"B",IFERROR(VLOOKUP(BI75,BT:BU,2,FALSE),""))</f>
        <v>0</v>
      </c>
      <c r="BK75" s="1" t="str">
        <f t="shared" si="92"/>
        <v/>
      </c>
      <c r="BL75" s="1">
        <f t="shared" ref="BL75:BL109" si="104">IF(OR(AO75="S",AND(AV74="Y",AR75="N",BL74&lt;&gt;"B")),"B",IFERROR(VLOOKUP(BK75,BT:BU,2,FALSE),""))</f>
        <v>0</v>
      </c>
      <c r="BM75" s="1" t="str">
        <f t="shared" ref="BM75:BM109" si="105">IF(BH75="","",IF(OR(BH75="B",BH75="XB"),1,RIGHT(BH75)))</f>
        <v>0</v>
      </c>
      <c r="BN75" s="1" t="str">
        <f t="shared" ref="BN75:BN109" si="106">IF(BJ75="","",IF(OR(BJ75="B",BJ75="XB"),1,RIGHT(BJ75)))</f>
        <v>0</v>
      </c>
      <c r="BO75" s="1" t="str">
        <f t="shared" ref="BO75:BO109" si="107">IF(BL75="","",IF(OR(BL75="B",BL75="XB"),1,RIGHT(BL75)))</f>
        <v>0</v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</row>
    <row r="76" spans="1:76" ht="15.75" thickBot="1">
      <c r="A76" s="1">
        <v>67</v>
      </c>
      <c r="B76" s="9" t="str">
        <f t="shared" si="69"/>
        <v/>
      </c>
      <c r="C76" s="93" t="str">
        <f t="shared" si="62"/>
        <v/>
      </c>
      <c r="D76" s="88" t="str">
        <f t="shared" si="93"/>
        <v/>
      </c>
      <c r="E76" s="89" t="str">
        <f t="shared" si="93"/>
        <v/>
      </c>
      <c r="F76" s="8" t="str">
        <f t="shared" si="70"/>
        <v/>
      </c>
      <c r="H76" s="96" t="str">
        <f t="shared" si="63"/>
        <v/>
      </c>
      <c r="I76" s="88" t="str">
        <f t="shared" si="94"/>
        <v/>
      </c>
      <c r="J76" s="89" t="str">
        <f t="shared" si="94"/>
        <v/>
      </c>
      <c r="K76" s="8" t="str">
        <f t="shared" si="95"/>
        <v/>
      </c>
      <c r="L76" s="54"/>
      <c r="M76" s="17" t="str">
        <f>IF('Hedging Dashboard'!AH76="","",'Hedging Dashboard'!AH76)</f>
        <v/>
      </c>
      <c r="O76" s="9" t="str">
        <f t="shared" si="64"/>
        <v/>
      </c>
      <c r="P76" s="88" t="str">
        <f t="shared" si="96"/>
        <v/>
      </c>
      <c r="Q76" s="89" t="str">
        <f t="shared" si="96"/>
        <v/>
      </c>
      <c r="R76" s="4" t="str">
        <f t="shared" si="97"/>
        <v/>
      </c>
      <c r="S76" s="4" t="str">
        <f t="shared" si="71"/>
        <v/>
      </c>
      <c r="T76" s="112" t="str">
        <f t="shared" si="98"/>
        <v/>
      </c>
      <c r="U76" s="4" t="str">
        <f>IF(M76="","",IF(B76="NB",U75,IF(T76="",SUM($T$5:$T76)+S76,SUM($T$5:$T76))))</f>
        <v/>
      </c>
      <c r="V76" s="100" t="str">
        <f t="shared" si="61"/>
        <v/>
      </c>
      <c r="W76" s="74" t="e">
        <f t="shared" si="72"/>
        <v>#VALUE!</v>
      </c>
      <c r="X76" s="76" t="str">
        <f t="shared" si="73"/>
        <v/>
      </c>
      <c r="Y76" s="9" t="str">
        <f t="shared" si="66"/>
        <v>B</v>
      </c>
      <c r="Z76" s="4" t="str">
        <f t="shared" si="67"/>
        <v>C</v>
      </c>
      <c r="AA76" s="4" t="str">
        <f t="shared" si="68"/>
        <v>B</v>
      </c>
      <c r="AB76" s="4" t="str">
        <f t="shared" ref="AB76:AB116" si="108">F75</f>
        <v/>
      </c>
      <c r="AC76" s="4" t="str">
        <f t="shared" ref="AC76:AC116" si="109">K75</f>
        <v/>
      </c>
      <c r="AD76" s="4" t="str">
        <f t="shared" ref="AD76:AD116" si="110">R75</f>
        <v/>
      </c>
      <c r="AE76" s="1" t="str">
        <f t="shared" si="74"/>
        <v/>
      </c>
      <c r="AF76" s="1" t="str">
        <f t="shared" si="75"/>
        <v/>
      </c>
      <c r="AG76" s="1" t="str">
        <f t="shared" si="76"/>
        <v/>
      </c>
      <c r="AH76" s="1" t="str">
        <f t="shared" si="77"/>
        <v/>
      </c>
      <c r="AI76" s="1" t="str">
        <f t="shared" si="78"/>
        <v/>
      </c>
      <c r="AJ76" s="1" t="str">
        <f t="shared" si="79"/>
        <v/>
      </c>
      <c r="AK76" s="1">
        <f t="shared" si="99"/>
        <v>0</v>
      </c>
      <c r="AL76" s="1">
        <f t="shared" si="99"/>
        <v>0</v>
      </c>
      <c r="AM76" s="1" t="str">
        <f t="shared" si="65"/>
        <v/>
      </c>
      <c r="AN76" s="1">
        <f t="shared" si="80"/>
        <v>0</v>
      </c>
      <c r="AO76" s="1" t="str">
        <f t="shared" ref="AO76:AO109" si="111">IF(M75="","",IF(AW75="R","S",IF(AO75="S","C",IF(S75&gt;=0,"S","C"))))</f>
        <v/>
      </c>
      <c r="AP76" s="1" t="str">
        <f t="shared" si="81"/>
        <v>N</v>
      </c>
      <c r="AQ76" s="1" t="str">
        <f t="shared" si="82"/>
        <v>N</v>
      </c>
      <c r="AR76" s="1" t="str">
        <f t="shared" si="83"/>
        <v>N</v>
      </c>
      <c r="AS76" s="1" t="str">
        <f t="shared" si="84"/>
        <v/>
      </c>
      <c r="AT76" s="15" t="str">
        <f t="shared" si="100"/>
        <v/>
      </c>
      <c r="AU76" s="1" t="str">
        <f t="shared" si="85"/>
        <v/>
      </c>
      <c r="AV76" s="1" t="str">
        <f t="shared" si="86"/>
        <v/>
      </c>
      <c r="AW76" s="1" t="str">
        <f t="shared" si="87"/>
        <v/>
      </c>
      <c r="AX76" s="1" t="str">
        <f t="shared" si="88"/>
        <v/>
      </c>
      <c r="AY76" s="1" t="str">
        <f t="shared" si="89"/>
        <v/>
      </c>
      <c r="AZ76" s="1" t="str">
        <f>IF('Hedging Dashboard'!AH76="P",IF(AZ75="",1,AZ75+1),"")</f>
        <v/>
      </c>
      <c r="BA76" s="1" t="str">
        <f>IF('Hedging Dashboard'!AH76="B",IF(BA75="",1,BA75+1),"")</f>
        <v/>
      </c>
      <c r="BB76" s="1" t="str">
        <f t="shared" si="59"/>
        <v>00000</v>
      </c>
      <c r="BC76" s="1" t="str">
        <f t="shared" si="59"/>
        <v>00000</v>
      </c>
      <c r="BD76" s="1" t="str">
        <f t="shared" si="60"/>
        <v>000000</v>
      </c>
      <c r="BE76" s="1" t="str">
        <f t="shared" si="60"/>
        <v>000000</v>
      </c>
      <c r="BF76" s="1" t="str">
        <f t="shared" si="101"/>
        <v>B</v>
      </c>
      <c r="BG76" s="1" t="str">
        <f t="shared" si="90"/>
        <v/>
      </c>
      <c r="BH76" s="1">
        <f t="shared" si="102"/>
        <v>0</v>
      </c>
      <c r="BI76" s="1" t="str">
        <f t="shared" si="91"/>
        <v/>
      </c>
      <c r="BJ76" s="1">
        <f t="shared" si="103"/>
        <v>0</v>
      </c>
      <c r="BK76" s="1" t="str">
        <f t="shared" si="92"/>
        <v/>
      </c>
      <c r="BL76" s="1">
        <f t="shared" si="104"/>
        <v>0</v>
      </c>
      <c r="BM76" s="1" t="str">
        <f t="shared" si="105"/>
        <v>0</v>
      </c>
      <c r="BN76" s="1" t="str">
        <f t="shared" si="106"/>
        <v>0</v>
      </c>
      <c r="BO76" s="1" t="str">
        <f t="shared" si="107"/>
        <v>0</v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3</v>
      </c>
    </row>
    <row r="77" spans="1:76" ht="15.75" thickBot="1">
      <c r="A77" s="1">
        <v>68</v>
      </c>
      <c r="B77" s="9" t="str">
        <f t="shared" si="69"/>
        <v/>
      </c>
      <c r="C77" s="93" t="str">
        <f t="shared" si="62"/>
        <v/>
      </c>
      <c r="D77" s="88" t="str">
        <f t="shared" si="93"/>
        <v/>
      </c>
      <c r="E77" s="89" t="str">
        <f t="shared" si="93"/>
        <v/>
      </c>
      <c r="F77" s="8" t="str">
        <f t="shared" si="70"/>
        <v/>
      </c>
      <c r="H77" s="96" t="str">
        <f t="shared" si="63"/>
        <v/>
      </c>
      <c r="I77" s="88" t="str">
        <f t="shared" si="94"/>
        <v/>
      </c>
      <c r="J77" s="89" t="str">
        <f t="shared" si="94"/>
        <v/>
      </c>
      <c r="K77" s="8" t="str">
        <f t="shared" si="95"/>
        <v/>
      </c>
      <c r="L77" s="54"/>
      <c r="M77" s="17" t="str">
        <f>IF('Hedging Dashboard'!AH77="","",'Hedging Dashboard'!AH77)</f>
        <v/>
      </c>
      <c r="O77" s="9" t="str">
        <f t="shared" si="64"/>
        <v/>
      </c>
      <c r="P77" s="88" t="str">
        <f t="shared" si="96"/>
        <v/>
      </c>
      <c r="Q77" s="89" t="str">
        <f t="shared" si="96"/>
        <v/>
      </c>
      <c r="R77" s="4" t="str">
        <f t="shared" si="97"/>
        <v/>
      </c>
      <c r="S77" s="4" t="str">
        <f t="shared" si="71"/>
        <v/>
      </c>
      <c r="T77" s="112" t="str">
        <f t="shared" si="98"/>
        <v/>
      </c>
      <c r="U77" s="4" t="str">
        <f>IF(M77="","",IF(B77="NB",U76,IF(T77="",SUM($T$5:$T77)+S77,SUM($T$5:$T77))))</f>
        <v/>
      </c>
      <c r="V77" s="100" t="str">
        <f t="shared" si="61"/>
        <v/>
      </c>
      <c r="W77" s="74" t="e">
        <f t="shared" si="72"/>
        <v>#VALUE!</v>
      </c>
      <c r="X77" s="76" t="str">
        <f t="shared" si="73"/>
        <v/>
      </c>
      <c r="Y77" s="9" t="str">
        <f t="shared" si="66"/>
        <v>B</v>
      </c>
      <c r="Z77" s="4" t="str">
        <f t="shared" si="67"/>
        <v>C</v>
      </c>
      <c r="AA77" s="4" t="str">
        <f t="shared" si="68"/>
        <v>B</v>
      </c>
      <c r="AB77" s="4" t="str">
        <f t="shared" si="108"/>
        <v/>
      </c>
      <c r="AC77" s="4" t="str">
        <f t="shared" si="109"/>
        <v/>
      </c>
      <c r="AD77" s="4" t="str">
        <f t="shared" si="110"/>
        <v/>
      </c>
      <c r="AE77" s="1" t="str">
        <f t="shared" si="74"/>
        <v/>
      </c>
      <c r="AF77" s="1" t="str">
        <f t="shared" si="75"/>
        <v/>
      </c>
      <c r="AG77" s="1" t="str">
        <f t="shared" si="76"/>
        <v/>
      </c>
      <c r="AH77" s="1" t="str">
        <f t="shared" si="77"/>
        <v/>
      </c>
      <c r="AI77" s="1" t="str">
        <f t="shared" si="78"/>
        <v/>
      </c>
      <c r="AJ77" s="1" t="str">
        <f t="shared" si="79"/>
        <v/>
      </c>
      <c r="AK77" s="1">
        <f t="shared" si="99"/>
        <v>0</v>
      </c>
      <c r="AL77" s="1">
        <f t="shared" si="99"/>
        <v>0</v>
      </c>
      <c r="AM77" s="1" t="str">
        <f t="shared" si="65"/>
        <v/>
      </c>
      <c r="AN77" s="1">
        <f t="shared" si="80"/>
        <v>0</v>
      </c>
      <c r="AO77" s="1" t="str">
        <f t="shared" si="111"/>
        <v/>
      </c>
      <c r="AP77" s="1" t="str">
        <f t="shared" si="81"/>
        <v>N</v>
      </c>
      <c r="AQ77" s="1" t="str">
        <f t="shared" si="82"/>
        <v>N</v>
      </c>
      <c r="AR77" s="1" t="str">
        <f t="shared" si="83"/>
        <v>N</v>
      </c>
      <c r="AS77" s="1" t="str">
        <f t="shared" si="84"/>
        <v/>
      </c>
      <c r="AT77" s="15" t="str">
        <f t="shared" si="100"/>
        <v/>
      </c>
      <c r="AU77" s="1" t="str">
        <f t="shared" si="85"/>
        <v/>
      </c>
      <c r="AV77" s="1" t="str">
        <f t="shared" si="86"/>
        <v/>
      </c>
      <c r="AW77" s="1" t="str">
        <f t="shared" si="87"/>
        <v/>
      </c>
      <c r="AX77" s="1" t="str">
        <f t="shared" si="88"/>
        <v/>
      </c>
      <c r="AY77" s="1" t="str">
        <f t="shared" si="89"/>
        <v/>
      </c>
      <c r="AZ77" s="1" t="str">
        <f>IF('Hedging Dashboard'!AH77="P",IF(AZ76="",1,AZ76+1),"")</f>
        <v/>
      </c>
      <c r="BA77" s="1" t="str">
        <f>IF('Hedging Dashboard'!AH77="B",IF(BA76="",1,BA76+1),"")</f>
        <v/>
      </c>
      <c r="BB77" s="1" t="str">
        <f t="shared" si="59"/>
        <v>00000</v>
      </c>
      <c r="BC77" s="1" t="str">
        <f t="shared" si="59"/>
        <v>00000</v>
      </c>
      <c r="BD77" s="1" t="str">
        <f t="shared" si="60"/>
        <v>000000</v>
      </c>
      <c r="BE77" s="1" t="str">
        <f t="shared" si="60"/>
        <v>000000</v>
      </c>
      <c r="BF77" s="1" t="str">
        <f t="shared" si="101"/>
        <v>B</v>
      </c>
      <c r="BG77" s="1" t="str">
        <f t="shared" si="90"/>
        <v/>
      </c>
      <c r="BH77" s="1">
        <f t="shared" si="102"/>
        <v>0</v>
      </c>
      <c r="BI77" s="1" t="str">
        <f t="shared" si="91"/>
        <v/>
      </c>
      <c r="BJ77" s="1">
        <f t="shared" si="103"/>
        <v>0</v>
      </c>
      <c r="BK77" s="1" t="str">
        <f t="shared" si="92"/>
        <v/>
      </c>
      <c r="BL77" s="1">
        <f t="shared" si="104"/>
        <v>0</v>
      </c>
      <c r="BM77" s="1" t="str">
        <f t="shared" si="105"/>
        <v>0</v>
      </c>
      <c r="BN77" s="1" t="str">
        <f t="shared" si="106"/>
        <v>0</v>
      </c>
      <c r="BO77" s="1" t="str">
        <f t="shared" si="107"/>
        <v>0</v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-3</v>
      </c>
    </row>
    <row r="78" spans="1:76" ht="15.75" thickBot="1">
      <c r="A78" s="1">
        <v>69</v>
      </c>
      <c r="B78" s="9" t="str">
        <f t="shared" si="69"/>
        <v/>
      </c>
      <c r="C78" s="93" t="str">
        <f t="shared" si="62"/>
        <v/>
      </c>
      <c r="D78" s="88" t="str">
        <f t="shared" si="93"/>
        <v/>
      </c>
      <c r="E78" s="89" t="str">
        <f t="shared" si="93"/>
        <v/>
      </c>
      <c r="F78" s="8" t="str">
        <f t="shared" si="70"/>
        <v/>
      </c>
      <c r="H78" s="96" t="str">
        <f t="shared" si="63"/>
        <v/>
      </c>
      <c r="I78" s="88" t="str">
        <f t="shared" si="94"/>
        <v/>
      </c>
      <c r="J78" s="89" t="str">
        <f t="shared" si="94"/>
        <v/>
      </c>
      <c r="K78" s="8" t="str">
        <f t="shared" si="95"/>
        <v/>
      </c>
      <c r="L78" s="54"/>
      <c r="M78" s="17" t="str">
        <f>IF('Hedging Dashboard'!AH78="","",'Hedging Dashboard'!AH78)</f>
        <v/>
      </c>
      <c r="O78" s="9" t="str">
        <f t="shared" si="64"/>
        <v/>
      </c>
      <c r="P78" s="88" t="str">
        <f t="shared" si="96"/>
        <v/>
      </c>
      <c r="Q78" s="89" t="str">
        <f t="shared" si="96"/>
        <v/>
      </c>
      <c r="R78" s="4" t="str">
        <f t="shared" si="97"/>
        <v/>
      </c>
      <c r="S78" s="4" t="str">
        <f t="shared" si="71"/>
        <v/>
      </c>
      <c r="T78" s="112" t="str">
        <f t="shared" si="98"/>
        <v/>
      </c>
      <c r="U78" s="4" t="str">
        <f>IF(M78="","",IF(B78="NB",U77,IF(T78="",SUM($T$5:$T78)+S78,SUM($T$5:$T78))))</f>
        <v/>
      </c>
      <c r="V78" s="100" t="str">
        <f t="shared" si="61"/>
        <v/>
      </c>
      <c r="W78" s="74" t="e">
        <f t="shared" si="72"/>
        <v>#VALUE!</v>
      </c>
      <c r="X78" s="76" t="str">
        <f t="shared" si="73"/>
        <v/>
      </c>
      <c r="Y78" s="9" t="str">
        <f t="shared" si="66"/>
        <v>B</v>
      </c>
      <c r="Z78" s="4" t="str">
        <f t="shared" si="67"/>
        <v>C</v>
      </c>
      <c r="AA78" s="4" t="str">
        <f t="shared" si="68"/>
        <v>B</v>
      </c>
      <c r="AB78" s="4" t="str">
        <f t="shared" si="108"/>
        <v/>
      </c>
      <c r="AC78" s="4" t="str">
        <f t="shared" si="109"/>
        <v/>
      </c>
      <c r="AD78" s="4" t="str">
        <f t="shared" si="110"/>
        <v/>
      </c>
      <c r="AE78" s="1" t="str">
        <f t="shared" si="74"/>
        <v/>
      </c>
      <c r="AF78" s="1" t="str">
        <f t="shared" si="75"/>
        <v/>
      </c>
      <c r="AG78" s="1" t="str">
        <f t="shared" si="76"/>
        <v/>
      </c>
      <c r="AH78" s="1" t="str">
        <f t="shared" si="77"/>
        <v/>
      </c>
      <c r="AI78" s="1" t="str">
        <f t="shared" si="78"/>
        <v/>
      </c>
      <c r="AJ78" s="1" t="str">
        <f t="shared" si="79"/>
        <v/>
      </c>
      <c r="AK78" s="1">
        <f t="shared" si="99"/>
        <v>0</v>
      </c>
      <c r="AL78" s="1">
        <f t="shared" si="99"/>
        <v>0</v>
      </c>
      <c r="AM78" s="1" t="str">
        <f t="shared" si="65"/>
        <v/>
      </c>
      <c r="AN78" s="1">
        <f t="shared" si="80"/>
        <v>0</v>
      </c>
      <c r="AO78" s="1" t="str">
        <f t="shared" si="111"/>
        <v/>
      </c>
      <c r="AP78" s="1" t="str">
        <f t="shared" si="81"/>
        <v>N</v>
      </c>
      <c r="AQ78" s="1" t="str">
        <f t="shared" si="82"/>
        <v>N</v>
      </c>
      <c r="AR78" s="1" t="str">
        <f t="shared" si="83"/>
        <v>N</v>
      </c>
      <c r="AS78" s="1" t="str">
        <f t="shared" si="84"/>
        <v/>
      </c>
      <c r="AT78" s="15" t="str">
        <f t="shared" si="100"/>
        <v/>
      </c>
      <c r="AU78" s="1" t="str">
        <f t="shared" si="85"/>
        <v/>
      </c>
      <c r="AV78" s="1" t="str">
        <f t="shared" si="86"/>
        <v/>
      </c>
      <c r="AW78" s="1" t="str">
        <f t="shared" si="87"/>
        <v/>
      </c>
      <c r="AX78" s="1" t="str">
        <f t="shared" si="88"/>
        <v/>
      </c>
      <c r="AY78" s="1" t="str">
        <f t="shared" si="89"/>
        <v/>
      </c>
      <c r="AZ78" s="1" t="str">
        <f>IF('Hedging Dashboard'!AH78="P",IF(AZ77="",1,AZ77+1),"")</f>
        <v/>
      </c>
      <c r="BA78" s="1" t="str">
        <f>IF('Hedging Dashboard'!AH78="B",IF(BA77="",1,BA77+1),"")</f>
        <v/>
      </c>
      <c r="BB78" s="1" t="str">
        <f t="shared" si="59"/>
        <v>00000</v>
      </c>
      <c r="BC78" s="1" t="str">
        <f t="shared" si="59"/>
        <v>00000</v>
      </c>
      <c r="BD78" s="1" t="str">
        <f t="shared" si="60"/>
        <v>000000</v>
      </c>
      <c r="BE78" s="1" t="str">
        <f t="shared" si="60"/>
        <v>000000</v>
      </c>
      <c r="BF78" s="1" t="str">
        <f t="shared" si="101"/>
        <v>B</v>
      </c>
      <c r="BG78" s="1" t="str">
        <f t="shared" si="90"/>
        <v/>
      </c>
      <c r="BH78" s="1">
        <f t="shared" si="102"/>
        <v>0</v>
      </c>
      <c r="BI78" s="1" t="str">
        <f t="shared" si="91"/>
        <v/>
      </c>
      <c r="BJ78" s="1">
        <f t="shared" si="103"/>
        <v>0</v>
      </c>
      <c r="BK78" s="1" t="str">
        <f t="shared" si="92"/>
        <v/>
      </c>
      <c r="BL78" s="1">
        <f t="shared" si="104"/>
        <v>0</v>
      </c>
      <c r="BM78" s="1" t="str">
        <f t="shared" si="105"/>
        <v>0</v>
      </c>
      <c r="BN78" s="1" t="str">
        <f t="shared" si="106"/>
        <v>0</v>
      </c>
      <c r="BO78" s="1" t="str">
        <f t="shared" si="107"/>
        <v>0</v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</row>
    <row r="79" spans="1:76" ht="15.75" thickBot="1">
      <c r="A79" s="1">
        <v>70</v>
      </c>
      <c r="B79" s="77" t="str">
        <f t="shared" si="69"/>
        <v/>
      </c>
      <c r="C79" s="94" t="str">
        <f t="shared" si="62"/>
        <v/>
      </c>
      <c r="D79" s="90" t="str">
        <f t="shared" si="93"/>
        <v/>
      </c>
      <c r="E79" s="91" t="str">
        <f t="shared" si="93"/>
        <v/>
      </c>
      <c r="F79" s="10" t="str">
        <f t="shared" si="70"/>
        <v/>
      </c>
      <c r="H79" s="97" t="str">
        <f t="shared" si="63"/>
        <v/>
      </c>
      <c r="I79" s="90" t="str">
        <f t="shared" si="94"/>
        <v/>
      </c>
      <c r="J79" s="91" t="str">
        <f t="shared" si="94"/>
        <v/>
      </c>
      <c r="K79" s="10" t="str">
        <f t="shared" si="95"/>
        <v/>
      </c>
      <c r="L79" s="54"/>
      <c r="M79" s="18" t="str">
        <f>IF('Hedging Dashboard'!AH79="","",'Hedging Dashboard'!AH79)</f>
        <v/>
      </c>
      <c r="O79" s="77" t="str">
        <f t="shared" si="64"/>
        <v/>
      </c>
      <c r="P79" s="90" t="str">
        <f t="shared" si="96"/>
        <v/>
      </c>
      <c r="Q79" s="91" t="str">
        <f t="shared" si="96"/>
        <v/>
      </c>
      <c r="R79" s="5" t="str">
        <f t="shared" si="97"/>
        <v/>
      </c>
      <c r="S79" s="5" t="str">
        <f t="shared" si="71"/>
        <v/>
      </c>
      <c r="T79" s="113" t="str">
        <f t="shared" si="98"/>
        <v/>
      </c>
      <c r="U79" s="5" t="str">
        <f>IF(M79="","",IF(B79="NB",U78,IF(T79="",SUM($T$5:$T79)+S79,SUM($T$5:$T79))))</f>
        <v/>
      </c>
      <c r="V79" s="101" t="str">
        <f t="shared" si="61"/>
        <v/>
      </c>
      <c r="W79" s="74" t="e">
        <f t="shared" si="72"/>
        <v>#VALUE!</v>
      </c>
      <c r="X79" s="76" t="str">
        <f t="shared" si="73"/>
        <v/>
      </c>
      <c r="Y79" s="9" t="str">
        <f t="shared" si="66"/>
        <v>B</v>
      </c>
      <c r="Z79" s="4" t="str">
        <f t="shared" si="67"/>
        <v>C</v>
      </c>
      <c r="AA79" s="4" t="str">
        <f t="shared" si="68"/>
        <v>B</v>
      </c>
      <c r="AB79" s="4" t="str">
        <f t="shared" si="108"/>
        <v/>
      </c>
      <c r="AC79" s="4" t="str">
        <f t="shared" si="109"/>
        <v/>
      </c>
      <c r="AD79" s="4" t="str">
        <f t="shared" si="110"/>
        <v/>
      </c>
      <c r="AE79" s="1" t="str">
        <f t="shared" si="74"/>
        <v/>
      </c>
      <c r="AF79" s="1" t="str">
        <f t="shared" si="75"/>
        <v/>
      </c>
      <c r="AG79" s="1" t="str">
        <f t="shared" si="76"/>
        <v/>
      </c>
      <c r="AH79" s="1" t="str">
        <f t="shared" si="77"/>
        <v/>
      </c>
      <c r="AI79" s="1" t="str">
        <f t="shared" si="78"/>
        <v/>
      </c>
      <c r="AJ79" s="1" t="str">
        <f t="shared" si="79"/>
        <v/>
      </c>
      <c r="AK79" s="1">
        <f t="shared" si="99"/>
        <v>0</v>
      </c>
      <c r="AL79" s="1">
        <f t="shared" si="99"/>
        <v>0</v>
      </c>
      <c r="AM79" s="1" t="str">
        <f t="shared" si="65"/>
        <v/>
      </c>
      <c r="AN79" s="1">
        <f t="shared" si="80"/>
        <v>0</v>
      </c>
      <c r="AO79" s="1" t="str">
        <f t="shared" si="111"/>
        <v/>
      </c>
      <c r="AP79" s="1" t="str">
        <f t="shared" si="81"/>
        <v>N</v>
      </c>
      <c r="AQ79" s="1" t="str">
        <f t="shared" si="82"/>
        <v>N</v>
      </c>
      <c r="AR79" s="1" t="str">
        <f t="shared" si="83"/>
        <v>N</v>
      </c>
      <c r="AS79" s="1" t="str">
        <f t="shared" si="84"/>
        <v/>
      </c>
      <c r="AT79" s="15" t="str">
        <f t="shared" si="100"/>
        <v/>
      </c>
      <c r="AU79" s="1" t="str">
        <f t="shared" si="85"/>
        <v/>
      </c>
      <c r="AV79" s="1" t="str">
        <f t="shared" si="86"/>
        <v/>
      </c>
      <c r="AW79" s="1" t="str">
        <f t="shared" si="87"/>
        <v/>
      </c>
      <c r="AX79" s="1" t="str">
        <f t="shared" si="88"/>
        <v/>
      </c>
      <c r="AY79" s="1" t="str">
        <f t="shared" si="89"/>
        <v/>
      </c>
      <c r="AZ79" s="1" t="str">
        <f>IF('Hedging Dashboard'!AH79="P",IF(AZ78="",1,AZ78+1),"")</f>
        <v/>
      </c>
      <c r="BA79" s="1" t="str">
        <f>IF('Hedging Dashboard'!AH79="B",IF(BA78="",1,BA78+1),"")</f>
        <v/>
      </c>
      <c r="BB79" s="1" t="str">
        <f t="shared" si="59"/>
        <v>00000</v>
      </c>
      <c r="BC79" s="1" t="str">
        <f t="shared" si="59"/>
        <v>00000</v>
      </c>
      <c r="BD79" s="1" t="str">
        <f t="shared" si="60"/>
        <v>000000</v>
      </c>
      <c r="BE79" s="1" t="str">
        <f t="shared" si="60"/>
        <v>000000</v>
      </c>
      <c r="BF79" s="1" t="str">
        <f t="shared" si="101"/>
        <v>B</v>
      </c>
      <c r="BG79" s="1" t="str">
        <f t="shared" si="90"/>
        <v/>
      </c>
      <c r="BH79" s="1">
        <f t="shared" si="102"/>
        <v>0</v>
      </c>
      <c r="BI79" s="1" t="str">
        <f t="shared" si="91"/>
        <v/>
      </c>
      <c r="BJ79" s="1">
        <f t="shared" si="103"/>
        <v>0</v>
      </c>
      <c r="BK79" s="1" t="str">
        <f t="shared" si="92"/>
        <v/>
      </c>
      <c r="BL79" s="1">
        <f t="shared" si="104"/>
        <v>0</v>
      </c>
      <c r="BM79" s="1" t="str">
        <f t="shared" si="105"/>
        <v>0</v>
      </c>
      <c r="BN79" s="1" t="str">
        <f t="shared" si="106"/>
        <v>0</v>
      </c>
      <c r="BO79" s="1" t="str">
        <f t="shared" si="107"/>
        <v>0</v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</row>
    <row r="80" spans="1:76" ht="15.75" thickBot="1">
      <c r="A80" s="1">
        <v>71</v>
      </c>
      <c r="B80" s="12" t="str">
        <f t="shared" si="69"/>
        <v/>
      </c>
      <c r="C80" s="92" t="str">
        <f t="shared" si="62"/>
        <v/>
      </c>
      <c r="D80" s="13" t="str">
        <f t="shared" si="93"/>
        <v/>
      </c>
      <c r="E80" s="45" t="str">
        <f t="shared" si="93"/>
        <v/>
      </c>
      <c r="F80" s="14" t="str">
        <f t="shared" si="70"/>
        <v/>
      </c>
      <c r="H80" s="95" t="str">
        <f t="shared" si="63"/>
        <v/>
      </c>
      <c r="I80" s="13" t="str">
        <f t="shared" si="94"/>
        <v/>
      </c>
      <c r="J80" s="45" t="str">
        <f t="shared" si="94"/>
        <v/>
      </c>
      <c r="K80" s="14" t="str">
        <f t="shared" si="95"/>
        <v/>
      </c>
      <c r="L80" s="54"/>
      <c r="M80" s="16" t="str">
        <f>IF('Hedging Dashboard'!AH80="","",'Hedging Dashboard'!AH80)</f>
        <v/>
      </c>
      <c r="O80" s="12" t="str">
        <f t="shared" si="64"/>
        <v/>
      </c>
      <c r="P80" s="13" t="str">
        <f t="shared" si="96"/>
        <v/>
      </c>
      <c r="Q80" s="45" t="str">
        <f t="shared" si="96"/>
        <v/>
      </c>
      <c r="R80" s="87" t="str">
        <f t="shared" si="97"/>
        <v/>
      </c>
      <c r="S80" s="87" t="str">
        <f t="shared" si="71"/>
        <v/>
      </c>
      <c r="T80" s="98" t="str">
        <f t="shared" si="98"/>
        <v/>
      </c>
      <c r="U80" s="87" t="str">
        <f>IF(M80="","",IF(B80="NB",U79,IF(T80="",SUM($T$5:$T80)+S80,SUM($T$5:$T80))))</f>
        <v/>
      </c>
      <c r="V80" s="99" t="str">
        <f t="shared" si="61"/>
        <v/>
      </c>
      <c r="W80" s="74" t="e">
        <f t="shared" si="72"/>
        <v>#VALUE!</v>
      </c>
      <c r="X80" s="76" t="str">
        <f t="shared" si="73"/>
        <v/>
      </c>
      <c r="Y80" s="9" t="str">
        <f t="shared" si="66"/>
        <v>B</v>
      </c>
      <c r="Z80" s="4" t="str">
        <f t="shared" si="67"/>
        <v>C</v>
      </c>
      <c r="AA80" s="4" t="str">
        <f t="shared" si="68"/>
        <v>B</v>
      </c>
      <c r="AB80" s="4" t="str">
        <f t="shared" si="108"/>
        <v/>
      </c>
      <c r="AC80" s="4" t="str">
        <f t="shared" si="109"/>
        <v/>
      </c>
      <c r="AD80" s="4" t="str">
        <f t="shared" si="110"/>
        <v/>
      </c>
      <c r="AE80" s="1" t="str">
        <f t="shared" si="74"/>
        <v/>
      </c>
      <c r="AF80" s="1" t="str">
        <f t="shared" si="75"/>
        <v/>
      </c>
      <c r="AG80" s="1" t="str">
        <f t="shared" si="76"/>
        <v/>
      </c>
      <c r="AH80" s="1" t="str">
        <f t="shared" si="77"/>
        <v/>
      </c>
      <c r="AI80" s="1" t="str">
        <f t="shared" si="78"/>
        <v/>
      </c>
      <c r="AJ80" s="1" t="str">
        <f t="shared" si="79"/>
        <v/>
      </c>
      <c r="AK80" s="1">
        <f t="shared" si="99"/>
        <v>0</v>
      </c>
      <c r="AL80" s="1">
        <f t="shared" si="99"/>
        <v>0</v>
      </c>
      <c r="AM80" s="1" t="str">
        <f t="shared" si="65"/>
        <v/>
      </c>
      <c r="AN80" s="1">
        <f t="shared" si="80"/>
        <v>0</v>
      </c>
      <c r="AO80" s="1" t="str">
        <f t="shared" si="111"/>
        <v/>
      </c>
      <c r="AP80" s="1" t="str">
        <f t="shared" si="81"/>
        <v>N</v>
      </c>
      <c r="AQ80" s="1" t="str">
        <f t="shared" si="82"/>
        <v>N</v>
      </c>
      <c r="AR80" s="1" t="str">
        <f t="shared" si="83"/>
        <v>N</v>
      </c>
      <c r="AS80" s="1" t="str">
        <f t="shared" si="84"/>
        <v/>
      </c>
      <c r="AT80" s="15" t="str">
        <f t="shared" si="100"/>
        <v/>
      </c>
      <c r="AU80" s="1" t="str">
        <f t="shared" si="85"/>
        <v/>
      </c>
      <c r="AV80" s="1" t="str">
        <f t="shared" si="86"/>
        <v/>
      </c>
      <c r="AW80" s="1" t="str">
        <f t="shared" si="87"/>
        <v/>
      </c>
      <c r="AX80" s="1" t="str">
        <f t="shared" si="88"/>
        <v/>
      </c>
      <c r="AY80" s="1" t="str">
        <f t="shared" si="89"/>
        <v/>
      </c>
      <c r="AZ80" s="1" t="str">
        <f>IF('Hedging Dashboard'!AH80="P",IF(AZ79="",1,AZ79+1),"")</f>
        <v/>
      </c>
      <c r="BA80" s="1" t="str">
        <f>IF('Hedging Dashboard'!AH80="B",IF(BA79="",1,BA79+1),"")</f>
        <v/>
      </c>
      <c r="BB80" s="1" t="str">
        <f t="shared" si="59"/>
        <v>00000</v>
      </c>
      <c r="BC80" s="1" t="str">
        <f t="shared" si="59"/>
        <v>00000</v>
      </c>
      <c r="BD80" s="1" t="str">
        <f t="shared" si="60"/>
        <v>000000</v>
      </c>
      <c r="BE80" s="1" t="str">
        <f t="shared" si="60"/>
        <v>000000</v>
      </c>
      <c r="BF80" s="1" t="str">
        <f t="shared" si="101"/>
        <v>B</v>
      </c>
      <c r="BG80" s="1" t="str">
        <f t="shared" si="90"/>
        <v/>
      </c>
      <c r="BH80" s="1">
        <f t="shared" si="102"/>
        <v>0</v>
      </c>
      <c r="BI80" s="1" t="str">
        <f t="shared" si="91"/>
        <v/>
      </c>
      <c r="BJ80" s="1">
        <f t="shared" si="103"/>
        <v>0</v>
      </c>
      <c r="BK80" s="1" t="str">
        <f t="shared" si="92"/>
        <v/>
      </c>
      <c r="BL80" s="1">
        <f t="shared" si="104"/>
        <v>0</v>
      </c>
      <c r="BM80" s="1" t="str">
        <f t="shared" si="105"/>
        <v>0</v>
      </c>
      <c r="BN80" s="1" t="str">
        <f t="shared" si="106"/>
        <v>0</v>
      </c>
      <c r="BO80" s="1" t="str">
        <f t="shared" si="107"/>
        <v>0</v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6</v>
      </c>
    </row>
    <row r="81" spans="1:76" ht="15.75" thickBot="1">
      <c r="A81" s="1">
        <v>72</v>
      </c>
      <c r="B81" s="9" t="str">
        <f t="shared" si="69"/>
        <v/>
      </c>
      <c r="C81" s="93" t="str">
        <f t="shared" si="62"/>
        <v/>
      </c>
      <c r="D81" s="88" t="str">
        <f t="shared" si="93"/>
        <v/>
      </c>
      <c r="E81" s="89" t="str">
        <f t="shared" si="93"/>
        <v/>
      </c>
      <c r="F81" s="8" t="str">
        <f t="shared" si="70"/>
        <v/>
      </c>
      <c r="H81" s="96" t="str">
        <f t="shared" si="63"/>
        <v/>
      </c>
      <c r="I81" s="88" t="str">
        <f t="shared" si="94"/>
        <v/>
      </c>
      <c r="J81" s="89" t="str">
        <f t="shared" si="94"/>
        <v/>
      </c>
      <c r="K81" s="8" t="str">
        <f t="shared" si="95"/>
        <v/>
      </c>
      <c r="L81" s="54"/>
      <c r="M81" s="17" t="str">
        <f>IF('Hedging Dashboard'!AH81="","",'Hedging Dashboard'!AH81)</f>
        <v/>
      </c>
      <c r="O81" s="9" t="str">
        <f t="shared" si="64"/>
        <v/>
      </c>
      <c r="P81" s="88" t="str">
        <f t="shared" si="96"/>
        <v/>
      </c>
      <c r="Q81" s="89" t="str">
        <f t="shared" si="96"/>
        <v/>
      </c>
      <c r="R81" s="4" t="str">
        <f t="shared" si="97"/>
        <v/>
      </c>
      <c r="S81" s="4" t="str">
        <f t="shared" si="71"/>
        <v/>
      </c>
      <c r="T81" s="112" t="str">
        <f t="shared" si="98"/>
        <v/>
      </c>
      <c r="U81" s="4" t="str">
        <f>IF(M81="","",IF(B81="NB",U80,IF(T81="",SUM($T$5:$T81)+S81,SUM($T$5:$T81))))</f>
        <v/>
      </c>
      <c r="V81" s="100" t="str">
        <f t="shared" si="61"/>
        <v/>
      </c>
      <c r="W81" s="74" t="e">
        <f t="shared" si="72"/>
        <v>#VALUE!</v>
      </c>
      <c r="X81" s="76" t="str">
        <f t="shared" si="73"/>
        <v/>
      </c>
      <c r="Y81" s="9" t="str">
        <f t="shared" si="66"/>
        <v>B</v>
      </c>
      <c r="Z81" s="4" t="str">
        <f t="shared" si="67"/>
        <v>C</v>
      </c>
      <c r="AA81" s="4" t="str">
        <f t="shared" si="68"/>
        <v>B</v>
      </c>
      <c r="AB81" s="4" t="str">
        <f t="shared" si="108"/>
        <v/>
      </c>
      <c r="AC81" s="4" t="str">
        <f t="shared" si="109"/>
        <v/>
      </c>
      <c r="AD81" s="4" t="str">
        <f t="shared" si="110"/>
        <v/>
      </c>
      <c r="AE81" s="1" t="str">
        <f t="shared" si="74"/>
        <v/>
      </c>
      <c r="AF81" s="1" t="str">
        <f t="shared" si="75"/>
        <v/>
      </c>
      <c r="AG81" s="1" t="str">
        <f t="shared" si="76"/>
        <v/>
      </c>
      <c r="AH81" s="1" t="str">
        <f t="shared" si="77"/>
        <v/>
      </c>
      <c r="AI81" s="1" t="str">
        <f t="shared" si="78"/>
        <v/>
      </c>
      <c r="AJ81" s="1" t="str">
        <f t="shared" si="79"/>
        <v/>
      </c>
      <c r="AK81" s="1">
        <f t="shared" si="99"/>
        <v>0</v>
      </c>
      <c r="AL81" s="1">
        <f t="shared" si="99"/>
        <v>0</v>
      </c>
      <c r="AM81" s="1" t="str">
        <f t="shared" si="65"/>
        <v/>
      </c>
      <c r="AN81" s="1">
        <f t="shared" si="80"/>
        <v>0</v>
      </c>
      <c r="AO81" s="1" t="str">
        <f t="shared" si="111"/>
        <v/>
      </c>
      <c r="AP81" s="1" t="str">
        <f t="shared" si="81"/>
        <v>N</v>
      </c>
      <c r="AQ81" s="1" t="str">
        <f t="shared" si="82"/>
        <v>N</v>
      </c>
      <c r="AR81" s="1" t="str">
        <f t="shared" si="83"/>
        <v>N</v>
      </c>
      <c r="AS81" s="1" t="str">
        <f t="shared" si="84"/>
        <v/>
      </c>
      <c r="AT81" s="15" t="str">
        <f t="shared" si="100"/>
        <v/>
      </c>
      <c r="AU81" s="1" t="str">
        <f t="shared" si="85"/>
        <v/>
      </c>
      <c r="AV81" s="1" t="str">
        <f t="shared" si="86"/>
        <v/>
      </c>
      <c r="AW81" s="1" t="str">
        <f t="shared" si="87"/>
        <v/>
      </c>
      <c r="AX81" s="1" t="str">
        <f t="shared" si="88"/>
        <v/>
      </c>
      <c r="AY81" s="1" t="str">
        <f t="shared" si="89"/>
        <v/>
      </c>
      <c r="AZ81" s="1" t="str">
        <f>IF('Hedging Dashboard'!AH81="P",IF(AZ80="",1,AZ80+1),"")</f>
        <v/>
      </c>
      <c r="BA81" s="1" t="str">
        <f>IF('Hedging Dashboard'!AH81="B",IF(BA80="",1,BA80+1),"")</f>
        <v/>
      </c>
      <c r="BB81" s="1" t="str">
        <f t="shared" si="59"/>
        <v>00000</v>
      </c>
      <c r="BC81" s="1" t="str">
        <f t="shared" si="59"/>
        <v>00000</v>
      </c>
      <c r="BD81" s="1" t="str">
        <f t="shared" si="60"/>
        <v>000000</v>
      </c>
      <c r="BE81" s="1" t="str">
        <f t="shared" si="60"/>
        <v>000000</v>
      </c>
      <c r="BF81" s="1" t="str">
        <f t="shared" si="101"/>
        <v>B</v>
      </c>
      <c r="BG81" s="1" t="str">
        <f t="shared" si="90"/>
        <v/>
      </c>
      <c r="BH81" s="1">
        <f t="shared" si="102"/>
        <v>0</v>
      </c>
      <c r="BI81" s="1" t="str">
        <f t="shared" si="91"/>
        <v/>
      </c>
      <c r="BJ81" s="1">
        <f t="shared" si="103"/>
        <v>0</v>
      </c>
      <c r="BK81" s="1" t="str">
        <f t="shared" si="92"/>
        <v/>
      </c>
      <c r="BL81" s="1">
        <f t="shared" si="104"/>
        <v>0</v>
      </c>
      <c r="BM81" s="1" t="str">
        <f t="shared" si="105"/>
        <v>0</v>
      </c>
      <c r="BN81" s="1" t="str">
        <f t="shared" si="106"/>
        <v>0</v>
      </c>
      <c r="BO81" s="1" t="str">
        <f t="shared" si="107"/>
        <v>0</v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-6</v>
      </c>
    </row>
    <row r="82" spans="1:76" ht="15.75" thickBot="1">
      <c r="A82" s="1">
        <v>73</v>
      </c>
      <c r="B82" s="9" t="str">
        <f t="shared" si="69"/>
        <v/>
      </c>
      <c r="C82" s="93" t="str">
        <f t="shared" si="62"/>
        <v/>
      </c>
      <c r="D82" s="88" t="str">
        <f t="shared" si="93"/>
        <v/>
      </c>
      <c r="E82" s="89" t="str">
        <f t="shared" si="93"/>
        <v/>
      </c>
      <c r="F82" s="8" t="str">
        <f t="shared" si="70"/>
        <v/>
      </c>
      <c r="H82" s="96" t="str">
        <f t="shared" si="63"/>
        <v/>
      </c>
      <c r="I82" s="88" t="str">
        <f t="shared" si="94"/>
        <v/>
      </c>
      <c r="J82" s="89" t="str">
        <f t="shared" si="94"/>
        <v/>
      </c>
      <c r="K82" s="8" t="str">
        <f t="shared" si="95"/>
        <v/>
      </c>
      <c r="L82" s="54"/>
      <c r="M82" s="17" t="str">
        <f>IF('Hedging Dashboard'!AH82="","",'Hedging Dashboard'!AH82)</f>
        <v/>
      </c>
      <c r="O82" s="9" t="str">
        <f t="shared" si="64"/>
        <v/>
      </c>
      <c r="P82" s="88" t="str">
        <f t="shared" si="96"/>
        <v/>
      </c>
      <c r="Q82" s="89" t="str">
        <f t="shared" si="96"/>
        <v/>
      </c>
      <c r="R82" s="4" t="str">
        <f t="shared" si="97"/>
        <v/>
      </c>
      <c r="S82" s="4" t="str">
        <f t="shared" si="71"/>
        <v/>
      </c>
      <c r="T82" s="112" t="str">
        <f t="shared" si="98"/>
        <v/>
      </c>
      <c r="U82" s="4" t="str">
        <f>IF(M82="","",IF(B82="NB",U81,IF(T82="",SUM($T$5:$T82)+S82,SUM($T$5:$T82))))</f>
        <v/>
      </c>
      <c r="V82" s="100" t="str">
        <f t="shared" si="61"/>
        <v/>
      </c>
      <c r="W82" s="74" t="e">
        <f t="shared" si="72"/>
        <v>#VALUE!</v>
      </c>
      <c r="X82" s="76" t="str">
        <f t="shared" si="73"/>
        <v/>
      </c>
      <c r="Y82" s="9" t="str">
        <f t="shared" si="66"/>
        <v>B</v>
      </c>
      <c r="Z82" s="4" t="str">
        <f t="shared" si="67"/>
        <v>C</v>
      </c>
      <c r="AA82" s="4" t="str">
        <f t="shared" si="68"/>
        <v>B</v>
      </c>
      <c r="AB82" s="4" t="str">
        <f t="shared" si="108"/>
        <v/>
      </c>
      <c r="AC82" s="4" t="str">
        <f t="shared" si="109"/>
        <v/>
      </c>
      <c r="AD82" s="4" t="str">
        <f t="shared" si="110"/>
        <v/>
      </c>
      <c r="AE82" s="1" t="str">
        <f t="shared" si="74"/>
        <v/>
      </c>
      <c r="AF82" s="1" t="str">
        <f t="shared" si="75"/>
        <v/>
      </c>
      <c r="AG82" s="1" t="str">
        <f t="shared" si="76"/>
        <v/>
      </c>
      <c r="AH82" s="1" t="str">
        <f t="shared" si="77"/>
        <v/>
      </c>
      <c r="AI82" s="1" t="str">
        <f t="shared" si="78"/>
        <v/>
      </c>
      <c r="AJ82" s="1" t="str">
        <f t="shared" si="79"/>
        <v/>
      </c>
      <c r="AK82" s="1">
        <f t="shared" si="99"/>
        <v>0</v>
      </c>
      <c r="AL82" s="1">
        <f t="shared" si="99"/>
        <v>0</v>
      </c>
      <c r="AM82" s="1" t="str">
        <f t="shared" si="65"/>
        <v/>
      </c>
      <c r="AN82" s="1">
        <f t="shared" si="80"/>
        <v>0</v>
      </c>
      <c r="AO82" s="1" t="str">
        <f t="shared" si="111"/>
        <v/>
      </c>
      <c r="AP82" s="1" t="str">
        <f t="shared" si="81"/>
        <v>N</v>
      </c>
      <c r="AQ82" s="1" t="str">
        <f t="shared" si="82"/>
        <v>N</v>
      </c>
      <c r="AR82" s="1" t="str">
        <f t="shared" si="83"/>
        <v>N</v>
      </c>
      <c r="AS82" s="1" t="str">
        <f t="shared" si="84"/>
        <v/>
      </c>
      <c r="AT82" s="15" t="str">
        <f t="shared" si="100"/>
        <v/>
      </c>
      <c r="AU82" s="1" t="str">
        <f t="shared" si="85"/>
        <v/>
      </c>
      <c r="AV82" s="1" t="str">
        <f t="shared" si="86"/>
        <v/>
      </c>
      <c r="AW82" s="1" t="str">
        <f t="shared" si="87"/>
        <v/>
      </c>
      <c r="AX82" s="1" t="str">
        <f t="shared" si="88"/>
        <v/>
      </c>
      <c r="AY82" s="1" t="str">
        <f t="shared" si="89"/>
        <v/>
      </c>
      <c r="AZ82" s="1" t="str">
        <f>IF('Hedging Dashboard'!AH82="P",IF(AZ81="",1,AZ81+1),"")</f>
        <v/>
      </c>
      <c r="BA82" s="1" t="str">
        <f>IF('Hedging Dashboard'!AH82="B",IF(BA81="",1,BA81+1),"")</f>
        <v/>
      </c>
      <c r="BB82" s="1" t="str">
        <f t="shared" si="59"/>
        <v>00000</v>
      </c>
      <c r="BC82" s="1" t="str">
        <f t="shared" si="59"/>
        <v>00000</v>
      </c>
      <c r="BD82" s="1" t="str">
        <f t="shared" si="60"/>
        <v>000000</v>
      </c>
      <c r="BE82" s="1" t="str">
        <f t="shared" si="60"/>
        <v>000000</v>
      </c>
      <c r="BF82" s="1" t="str">
        <f t="shared" si="101"/>
        <v>B</v>
      </c>
      <c r="BG82" s="1" t="str">
        <f t="shared" si="90"/>
        <v/>
      </c>
      <c r="BH82" s="1">
        <f t="shared" si="102"/>
        <v>0</v>
      </c>
      <c r="BI82" s="1" t="str">
        <f t="shared" si="91"/>
        <v/>
      </c>
      <c r="BJ82" s="1">
        <f t="shared" si="103"/>
        <v>0</v>
      </c>
      <c r="BK82" s="1" t="str">
        <f t="shared" si="92"/>
        <v/>
      </c>
      <c r="BL82" s="1">
        <f t="shared" si="104"/>
        <v>0</v>
      </c>
      <c r="BM82" s="1" t="str">
        <f t="shared" si="105"/>
        <v>0</v>
      </c>
      <c r="BN82" s="1" t="str">
        <f t="shared" si="106"/>
        <v>0</v>
      </c>
      <c r="BO82" s="1" t="str">
        <f t="shared" si="107"/>
        <v>0</v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</row>
    <row r="83" spans="1:76" ht="15.75" thickBot="1">
      <c r="A83" s="1">
        <v>74</v>
      </c>
      <c r="B83" s="9" t="str">
        <f t="shared" si="69"/>
        <v/>
      </c>
      <c r="C83" s="93" t="str">
        <f t="shared" si="62"/>
        <v/>
      </c>
      <c r="D83" s="88" t="str">
        <f t="shared" si="93"/>
        <v/>
      </c>
      <c r="E83" s="89" t="str">
        <f t="shared" si="93"/>
        <v/>
      </c>
      <c r="F83" s="8" t="str">
        <f t="shared" si="70"/>
        <v/>
      </c>
      <c r="H83" s="96" t="str">
        <f t="shared" si="63"/>
        <v/>
      </c>
      <c r="I83" s="88" t="str">
        <f t="shared" si="94"/>
        <v/>
      </c>
      <c r="J83" s="89" t="str">
        <f t="shared" si="94"/>
        <v/>
      </c>
      <c r="K83" s="8" t="str">
        <f t="shared" si="95"/>
        <v/>
      </c>
      <c r="L83" s="54"/>
      <c r="M83" s="17" t="str">
        <f>IF('Hedging Dashboard'!AH83="","",'Hedging Dashboard'!AH83)</f>
        <v/>
      </c>
      <c r="O83" s="9" t="str">
        <f t="shared" si="64"/>
        <v/>
      </c>
      <c r="P83" s="88" t="str">
        <f t="shared" si="96"/>
        <v/>
      </c>
      <c r="Q83" s="89" t="str">
        <f t="shared" si="96"/>
        <v/>
      </c>
      <c r="R83" s="4" t="str">
        <f t="shared" si="97"/>
        <v/>
      </c>
      <c r="S83" s="4" t="str">
        <f t="shared" si="71"/>
        <v/>
      </c>
      <c r="T83" s="112" t="str">
        <f t="shared" si="98"/>
        <v/>
      </c>
      <c r="U83" s="4" t="str">
        <f>IF(M83="","",IF(B83="NB",U82,IF(T83="",SUM($T$5:$T83)+S83,SUM($T$5:$T83))))</f>
        <v/>
      </c>
      <c r="V83" s="100" t="str">
        <f t="shared" si="61"/>
        <v/>
      </c>
      <c r="W83" s="74" t="e">
        <f t="shared" si="72"/>
        <v>#VALUE!</v>
      </c>
      <c r="X83" s="76" t="str">
        <f t="shared" si="73"/>
        <v/>
      </c>
      <c r="Y83" s="9" t="str">
        <f t="shared" si="66"/>
        <v>B</v>
      </c>
      <c r="Z83" s="4" t="str">
        <f t="shared" si="67"/>
        <v>C</v>
      </c>
      <c r="AA83" s="4" t="str">
        <f t="shared" si="68"/>
        <v>B</v>
      </c>
      <c r="AB83" s="4" t="str">
        <f t="shared" si="108"/>
        <v/>
      </c>
      <c r="AC83" s="4" t="str">
        <f t="shared" si="109"/>
        <v/>
      </c>
      <c r="AD83" s="4" t="str">
        <f t="shared" si="110"/>
        <v/>
      </c>
      <c r="AE83" s="1" t="str">
        <f t="shared" si="74"/>
        <v/>
      </c>
      <c r="AF83" s="1" t="str">
        <f t="shared" si="75"/>
        <v/>
      </c>
      <c r="AG83" s="1" t="str">
        <f t="shared" si="76"/>
        <v/>
      </c>
      <c r="AH83" s="1" t="str">
        <f t="shared" si="77"/>
        <v/>
      </c>
      <c r="AI83" s="1" t="str">
        <f t="shared" si="78"/>
        <v/>
      </c>
      <c r="AJ83" s="1" t="str">
        <f t="shared" si="79"/>
        <v/>
      </c>
      <c r="AK83" s="1">
        <f t="shared" si="99"/>
        <v>0</v>
      </c>
      <c r="AL83" s="1">
        <f t="shared" si="99"/>
        <v>0</v>
      </c>
      <c r="AM83" s="1" t="str">
        <f t="shared" si="65"/>
        <v/>
      </c>
      <c r="AN83" s="1">
        <f t="shared" si="80"/>
        <v>0</v>
      </c>
      <c r="AO83" s="1" t="str">
        <f t="shared" si="111"/>
        <v/>
      </c>
      <c r="AP83" s="1" t="str">
        <f t="shared" si="81"/>
        <v>N</v>
      </c>
      <c r="AQ83" s="1" t="str">
        <f t="shared" si="82"/>
        <v>N</v>
      </c>
      <c r="AR83" s="1" t="str">
        <f t="shared" si="83"/>
        <v>N</v>
      </c>
      <c r="AS83" s="1" t="str">
        <f t="shared" si="84"/>
        <v/>
      </c>
      <c r="AT83" s="15" t="str">
        <f t="shared" si="100"/>
        <v/>
      </c>
      <c r="AU83" s="1" t="str">
        <f t="shared" si="85"/>
        <v/>
      </c>
      <c r="AV83" s="1" t="str">
        <f t="shared" si="86"/>
        <v/>
      </c>
      <c r="AW83" s="1" t="str">
        <f t="shared" si="87"/>
        <v/>
      </c>
      <c r="AX83" s="1" t="str">
        <f t="shared" si="88"/>
        <v/>
      </c>
      <c r="AY83" s="1" t="str">
        <f t="shared" si="89"/>
        <v/>
      </c>
      <c r="AZ83" s="1" t="str">
        <f>IF('Hedging Dashboard'!AH83="P",IF(AZ82="",1,AZ82+1),"")</f>
        <v/>
      </c>
      <c r="BA83" s="1" t="str">
        <f>IF('Hedging Dashboard'!AH83="B",IF(BA82="",1,BA82+1),"")</f>
        <v/>
      </c>
      <c r="BB83" s="1" t="str">
        <f t="shared" si="59"/>
        <v>00000</v>
      </c>
      <c r="BC83" s="1" t="str">
        <f t="shared" si="59"/>
        <v>00000</v>
      </c>
      <c r="BD83" s="1" t="str">
        <f t="shared" si="60"/>
        <v>000000</v>
      </c>
      <c r="BE83" s="1" t="str">
        <f t="shared" si="60"/>
        <v>000000</v>
      </c>
      <c r="BF83" s="1" t="str">
        <f t="shared" si="101"/>
        <v>B</v>
      </c>
      <c r="BG83" s="1" t="str">
        <f t="shared" si="90"/>
        <v/>
      </c>
      <c r="BH83" s="1">
        <f t="shared" si="102"/>
        <v>0</v>
      </c>
      <c r="BI83" s="1" t="str">
        <f t="shared" si="91"/>
        <v/>
      </c>
      <c r="BJ83" s="1">
        <f t="shared" si="103"/>
        <v>0</v>
      </c>
      <c r="BK83" s="1" t="str">
        <f t="shared" si="92"/>
        <v/>
      </c>
      <c r="BL83" s="1">
        <f t="shared" si="104"/>
        <v>0</v>
      </c>
      <c r="BM83" s="1" t="str">
        <f t="shared" si="105"/>
        <v>0</v>
      </c>
      <c r="BN83" s="1" t="str">
        <f t="shared" si="106"/>
        <v>0</v>
      </c>
      <c r="BO83" s="1" t="str">
        <f t="shared" si="107"/>
        <v>0</v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</row>
    <row r="84" spans="1:76" ht="15.75" thickBot="1">
      <c r="A84" s="1">
        <v>75</v>
      </c>
      <c r="B84" s="77" t="str">
        <f t="shared" si="69"/>
        <v/>
      </c>
      <c r="C84" s="94" t="str">
        <f t="shared" si="62"/>
        <v/>
      </c>
      <c r="D84" s="90" t="str">
        <f t="shared" si="93"/>
        <v/>
      </c>
      <c r="E84" s="91" t="str">
        <f t="shared" si="93"/>
        <v/>
      </c>
      <c r="F84" s="10" t="str">
        <f t="shared" si="70"/>
        <v/>
      </c>
      <c r="H84" s="97" t="str">
        <f t="shared" si="63"/>
        <v/>
      </c>
      <c r="I84" s="90" t="str">
        <f t="shared" si="94"/>
        <v/>
      </c>
      <c r="J84" s="91" t="str">
        <f t="shared" si="94"/>
        <v/>
      </c>
      <c r="K84" s="10" t="str">
        <f t="shared" si="95"/>
        <v/>
      </c>
      <c r="L84" s="54"/>
      <c r="M84" s="18" t="str">
        <f>IF('Hedging Dashboard'!AH84="","",'Hedging Dashboard'!AH84)</f>
        <v/>
      </c>
      <c r="O84" s="77" t="str">
        <f t="shared" si="64"/>
        <v/>
      </c>
      <c r="P84" s="90" t="str">
        <f t="shared" si="96"/>
        <v/>
      </c>
      <c r="Q84" s="91" t="str">
        <f t="shared" si="96"/>
        <v/>
      </c>
      <c r="R84" s="5" t="str">
        <f t="shared" si="97"/>
        <v/>
      </c>
      <c r="S84" s="5" t="str">
        <f t="shared" si="71"/>
        <v/>
      </c>
      <c r="T84" s="113" t="str">
        <f t="shared" si="98"/>
        <v/>
      </c>
      <c r="U84" s="5" t="str">
        <f>IF(M84="","",IF(B84="NB",U83,IF(T84="",SUM($T$5:$T84)+S84,SUM($T$5:$T84))))</f>
        <v/>
      </c>
      <c r="V84" s="101" t="str">
        <f t="shared" si="61"/>
        <v/>
      </c>
      <c r="W84" s="74" t="e">
        <f t="shared" si="72"/>
        <v>#VALUE!</v>
      </c>
      <c r="X84" s="76" t="str">
        <f t="shared" si="73"/>
        <v/>
      </c>
      <c r="Y84" s="9" t="str">
        <f t="shared" si="66"/>
        <v>B</v>
      </c>
      <c r="Z84" s="4" t="str">
        <f t="shared" si="67"/>
        <v>C</v>
      </c>
      <c r="AA84" s="4" t="str">
        <f t="shared" si="68"/>
        <v>B</v>
      </c>
      <c r="AB84" s="4" t="str">
        <f t="shared" si="108"/>
        <v/>
      </c>
      <c r="AC84" s="4" t="str">
        <f t="shared" si="109"/>
        <v/>
      </c>
      <c r="AD84" s="4" t="str">
        <f t="shared" si="110"/>
        <v/>
      </c>
      <c r="AE84" s="1" t="str">
        <f t="shared" si="74"/>
        <v/>
      </c>
      <c r="AF84" s="1" t="str">
        <f t="shared" si="75"/>
        <v/>
      </c>
      <c r="AG84" s="1" t="str">
        <f t="shared" si="76"/>
        <v/>
      </c>
      <c r="AH84" s="1" t="str">
        <f t="shared" si="77"/>
        <v/>
      </c>
      <c r="AI84" s="1" t="str">
        <f t="shared" si="78"/>
        <v/>
      </c>
      <c r="AJ84" s="1" t="str">
        <f t="shared" si="79"/>
        <v/>
      </c>
      <c r="AK84" s="1">
        <f t="shared" si="99"/>
        <v>0</v>
      </c>
      <c r="AL84" s="1">
        <f t="shared" si="99"/>
        <v>0</v>
      </c>
      <c r="AM84" s="1" t="str">
        <f t="shared" si="65"/>
        <v/>
      </c>
      <c r="AN84" s="1">
        <f t="shared" si="80"/>
        <v>0</v>
      </c>
      <c r="AO84" s="1" t="str">
        <f t="shared" si="111"/>
        <v/>
      </c>
      <c r="AP84" s="1" t="str">
        <f t="shared" si="81"/>
        <v>N</v>
      </c>
      <c r="AQ84" s="1" t="str">
        <f t="shared" si="82"/>
        <v>N</v>
      </c>
      <c r="AR84" s="1" t="str">
        <f t="shared" si="83"/>
        <v>N</v>
      </c>
      <c r="AS84" s="1" t="str">
        <f t="shared" si="84"/>
        <v/>
      </c>
      <c r="AT84" s="15" t="str">
        <f t="shared" si="100"/>
        <v/>
      </c>
      <c r="AU84" s="1" t="str">
        <f t="shared" si="85"/>
        <v/>
      </c>
      <c r="AV84" s="1" t="str">
        <f t="shared" si="86"/>
        <v/>
      </c>
      <c r="AW84" s="1" t="str">
        <f t="shared" si="87"/>
        <v/>
      </c>
      <c r="AX84" s="1" t="str">
        <f t="shared" si="88"/>
        <v/>
      </c>
      <c r="AY84" s="1" t="str">
        <f t="shared" si="89"/>
        <v/>
      </c>
      <c r="AZ84" s="1" t="str">
        <f>IF('Hedging Dashboard'!AH84="P",IF(AZ83="",1,AZ83+1),"")</f>
        <v/>
      </c>
      <c r="BA84" s="1" t="str">
        <f>IF('Hedging Dashboard'!AH84="B",IF(BA83="",1,BA83+1),"")</f>
        <v/>
      </c>
      <c r="BB84" s="1" t="str">
        <f t="shared" si="59"/>
        <v>00000</v>
      </c>
      <c r="BC84" s="1" t="str">
        <f t="shared" si="59"/>
        <v>00000</v>
      </c>
      <c r="BD84" s="1" t="str">
        <f t="shared" si="60"/>
        <v>000000</v>
      </c>
      <c r="BE84" s="1" t="str">
        <f t="shared" si="60"/>
        <v>000000</v>
      </c>
      <c r="BF84" s="1" t="str">
        <f t="shared" si="101"/>
        <v>B</v>
      </c>
      <c r="BG84" s="1" t="str">
        <f t="shared" si="90"/>
        <v/>
      </c>
      <c r="BH84" s="1">
        <f t="shared" si="102"/>
        <v>0</v>
      </c>
      <c r="BI84" s="1" t="str">
        <f t="shared" si="91"/>
        <v/>
      </c>
      <c r="BJ84" s="1">
        <f t="shared" si="103"/>
        <v>0</v>
      </c>
      <c r="BK84" s="1" t="str">
        <f t="shared" si="92"/>
        <v/>
      </c>
      <c r="BL84" s="1">
        <f t="shared" si="104"/>
        <v>0</v>
      </c>
      <c r="BM84" s="1" t="str">
        <f t="shared" si="105"/>
        <v>0</v>
      </c>
      <c r="BN84" s="1" t="str">
        <f t="shared" si="106"/>
        <v>0</v>
      </c>
      <c r="BO84" s="1" t="str">
        <f t="shared" si="107"/>
        <v>0</v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3</v>
      </c>
    </row>
    <row r="85" spans="1:76" ht="15.75" thickBot="1">
      <c r="A85" s="1">
        <v>76</v>
      </c>
      <c r="B85" s="12" t="str">
        <f t="shared" si="69"/>
        <v/>
      </c>
      <c r="C85" s="92" t="str">
        <f t="shared" si="62"/>
        <v/>
      </c>
      <c r="D85" s="13" t="str">
        <f t="shared" si="93"/>
        <v/>
      </c>
      <c r="E85" s="45" t="str">
        <f t="shared" si="93"/>
        <v/>
      </c>
      <c r="F85" s="14" t="str">
        <f t="shared" si="70"/>
        <v/>
      </c>
      <c r="H85" s="95" t="str">
        <f t="shared" si="63"/>
        <v/>
      </c>
      <c r="I85" s="13" t="str">
        <f t="shared" si="94"/>
        <v/>
      </c>
      <c r="J85" s="45" t="str">
        <f t="shared" si="94"/>
        <v/>
      </c>
      <c r="K85" s="14" t="str">
        <f t="shared" si="95"/>
        <v/>
      </c>
      <c r="L85" s="54"/>
      <c r="M85" s="16" t="str">
        <f>IF('Hedging Dashboard'!AH85="","",'Hedging Dashboard'!AH85)</f>
        <v/>
      </c>
      <c r="O85" s="12" t="str">
        <f t="shared" si="64"/>
        <v/>
      </c>
      <c r="P85" s="13" t="str">
        <f t="shared" si="96"/>
        <v/>
      </c>
      <c r="Q85" s="45" t="str">
        <f t="shared" si="96"/>
        <v/>
      </c>
      <c r="R85" s="87" t="str">
        <f t="shared" si="97"/>
        <v/>
      </c>
      <c r="S85" s="87" t="str">
        <f t="shared" si="71"/>
        <v/>
      </c>
      <c r="T85" s="98" t="str">
        <f t="shared" si="98"/>
        <v/>
      </c>
      <c r="U85" s="87" t="str">
        <f>IF(M85="","",IF(B85="NB",U84,IF(T85="",SUM($T$5:$T85)+S85,SUM($T$5:$T85))))</f>
        <v/>
      </c>
      <c r="V85" s="99" t="str">
        <f t="shared" si="61"/>
        <v/>
      </c>
      <c r="W85" s="74" t="e">
        <f t="shared" si="72"/>
        <v>#VALUE!</v>
      </c>
      <c r="X85" s="76" t="str">
        <f t="shared" si="73"/>
        <v/>
      </c>
      <c r="Y85" s="9" t="str">
        <f t="shared" si="66"/>
        <v>B</v>
      </c>
      <c r="Z85" s="4" t="str">
        <f t="shared" si="67"/>
        <v>C</v>
      </c>
      <c r="AA85" s="4" t="str">
        <f t="shared" si="68"/>
        <v>B</v>
      </c>
      <c r="AB85" s="4" t="str">
        <f t="shared" si="108"/>
        <v/>
      </c>
      <c r="AC85" s="4" t="str">
        <f t="shared" si="109"/>
        <v/>
      </c>
      <c r="AD85" s="4" t="str">
        <f t="shared" si="110"/>
        <v/>
      </c>
      <c r="AE85" s="1" t="str">
        <f t="shared" si="74"/>
        <v/>
      </c>
      <c r="AF85" s="1" t="str">
        <f t="shared" si="75"/>
        <v/>
      </c>
      <c r="AG85" s="1" t="str">
        <f t="shared" si="76"/>
        <v/>
      </c>
      <c r="AH85" s="1" t="str">
        <f t="shared" si="77"/>
        <v/>
      </c>
      <c r="AI85" s="1" t="str">
        <f t="shared" si="78"/>
        <v/>
      </c>
      <c r="AJ85" s="1" t="str">
        <f t="shared" si="79"/>
        <v/>
      </c>
      <c r="AK85" s="1">
        <f t="shared" si="99"/>
        <v>0</v>
      </c>
      <c r="AL85" s="1">
        <f t="shared" si="99"/>
        <v>0</v>
      </c>
      <c r="AM85" s="1" t="str">
        <f t="shared" si="65"/>
        <v/>
      </c>
      <c r="AN85" s="1">
        <f t="shared" si="80"/>
        <v>0</v>
      </c>
      <c r="AO85" s="1" t="str">
        <f t="shared" si="111"/>
        <v/>
      </c>
      <c r="AP85" s="1" t="str">
        <f t="shared" si="81"/>
        <v>N</v>
      </c>
      <c r="AQ85" s="1" t="str">
        <f t="shared" si="82"/>
        <v>N</v>
      </c>
      <c r="AR85" s="1" t="str">
        <f t="shared" si="83"/>
        <v>N</v>
      </c>
      <c r="AS85" s="1" t="str">
        <f t="shared" si="84"/>
        <v/>
      </c>
      <c r="AT85" s="15" t="str">
        <f t="shared" si="100"/>
        <v/>
      </c>
      <c r="AU85" s="1" t="str">
        <f t="shared" si="85"/>
        <v/>
      </c>
      <c r="AV85" s="1" t="str">
        <f t="shared" si="86"/>
        <v/>
      </c>
      <c r="AW85" s="1" t="str">
        <f t="shared" si="87"/>
        <v/>
      </c>
      <c r="AX85" s="1" t="str">
        <f t="shared" si="88"/>
        <v/>
      </c>
      <c r="AY85" s="1" t="str">
        <f t="shared" si="89"/>
        <v/>
      </c>
      <c r="AZ85" s="1" t="str">
        <f>IF('Hedging Dashboard'!AH85="P",IF(AZ84="",1,AZ84+1),"")</f>
        <v/>
      </c>
      <c r="BA85" s="1" t="str">
        <f>IF('Hedging Dashboard'!AH85="B",IF(BA84="",1,BA84+1),"")</f>
        <v/>
      </c>
      <c r="BB85" s="1" t="str">
        <f t="shared" si="59"/>
        <v>00000</v>
      </c>
      <c r="BC85" s="1" t="str">
        <f t="shared" si="59"/>
        <v>00000</v>
      </c>
      <c r="BD85" s="1" t="str">
        <f t="shared" si="60"/>
        <v>000000</v>
      </c>
      <c r="BE85" s="1" t="str">
        <f t="shared" si="60"/>
        <v>000000</v>
      </c>
      <c r="BF85" s="1" t="str">
        <f t="shared" si="101"/>
        <v>B</v>
      </c>
      <c r="BG85" s="1" t="str">
        <f t="shared" si="90"/>
        <v/>
      </c>
      <c r="BH85" s="1">
        <f t="shared" si="102"/>
        <v>0</v>
      </c>
      <c r="BI85" s="1" t="str">
        <f t="shared" si="91"/>
        <v/>
      </c>
      <c r="BJ85" s="1">
        <f t="shared" si="103"/>
        <v>0</v>
      </c>
      <c r="BK85" s="1" t="str">
        <f t="shared" si="92"/>
        <v/>
      </c>
      <c r="BL85" s="1">
        <f t="shared" si="104"/>
        <v>0</v>
      </c>
      <c r="BM85" s="1" t="str">
        <f t="shared" si="105"/>
        <v>0</v>
      </c>
      <c r="BN85" s="1" t="str">
        <f t="shared" si="106"/>
        <v>0</v>
      </c>
      <c r="BO85" s="1" t="str">
        <f t="shared" si="107"/>
        <v>0</v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-3</v>
      </c>
    </row>
    <row r="86" spans="1:76" ht="15.75" thickBot="1">
      <c r="A86" s="1">
        <v>77</v>
      </c>
      <c r="B86" s="9" t="str">
        <f t="shared" si="69"/>
        <v/>
      </c>
      <c r="C86" s="93" t="str">
        <f t="shared" si="62"/>
        <v/>
      </c>
      <c r="D86" s="88" t="str">
        <f t="shared" si="93"/>
        <v/>
      </c>
      <c r="E86" s="89" t="str">
        <f t="shared" si="93"/>
        <v/>
      </c>
      <c r="F86" s="8" t="str">
        <f t="shared" si="70"/>
        <v/>
      </c>
      <c r="H86" s="96" t="str">
        <f t="shared" si="63"/>
        <v/>
      </c>
      <c r="I86" s="88" t="str">
        <f t="shared" si="94"/>
        <v/>
      </c>
      <c r="J86" s="89" t="str">
        <f t="shared" si="94"/>
        <v/>
      </c>
      <c r="K86" s="8" t="str">
        <f t="shared" si="95"/>
        <v/>
      </c>
      <c r="L86" s="54"/>
      <c r="M86" s="17" t="str">
        <f>IF('Hedging Dashboard'!AH86="","",'Hedging Dashboard'!AH86)</f>
        <v/>
      </c>
      <c r="O86" s="9" t="str">
        <f t="shared" si="64"/>
        <v/>
      </c>
      <c r="P86" s="88" t="str">
        <f t="shared" si="96"/>
        <v/>
      </c>
      <c r="Q86" s="89" t="str">
        <f t="shared" si="96"/>
        <v/>
      </c>
      <c r="R86" s="4" t="str">
        <f t="shared" si="97"/>
        <v/>
      </c>
      <c r="S86" s="4" t="str">
        <f t="shared" si="71"/>
        <v/>
      </c>
      <c r="T86" s="112" t="str">
        <f t="shared" si="98"/>
        <v/>
      </c>
      <c r="U86" s="4" t="str">
        <f>IF(M86="","",IF(B86="NB",U85,IF(T86="",SUM($T$5:$T86)+S86,SUM($T$5:$T86))))</f>
        <v/>
      </c>
      <c r="V86" s="100" t="str">
        <f t="shared" si="61"/>
        <v/>
      </c>
      <c r="W86" s="74" t="e">
        <f t="shared" si="72"/>
        <v>#VALUE!</v>
      </c>
      <c r="X86" s="76" t="str">
        <f t="shared" si="73"/>
        <v/>
      </c>
      <c r="Y86" s="9" t="str">
        <f t="shared" si="66"/>
        <v>B</v>
      </c>
      <c r="Z86" s="4" t="str">
        <f t="shared" si="67"/>
        <v>C</v>
      </c>
      <c r="AA86" s="4" t="str">
        <f t="shared" si="68"/>
        <v>B</v>
      </c>
      <c r="AB86" s="4" t="str">
        <f t="shared" si="108"/>
        <v/>
      </c>
      <c r="AC86" s="4" t="str">
        <f t="shared" si="109"/>
        <v/>
      </c>
      <c r="AD86" s="4" t="str">
        <f t="shared" si="110"/>
        <v/>
      </c>
      <c r="AE86" s="1" t="str">
        <f t="shared" si="74"/>
        <v/>
      </c>
      <c r="AF86" s="1" t="str">
        <f t="shared" si="75"/>
        <v/>
      </c>
      <c r="AG86" s="1" t="str">
        <f t="shared" si="76"/>
        <v/>
      </c>
      <c r="AH86" s="1" t="str">
        <f t="shared" si="77"/>
        <v/>
      </c>
      <c r="AI86" s="1" t="str">
        <f t="shared" si="78"/>
        <v/>
      </c>
      <c r="AJ86" s="1" t="str">
        <f t="shared" si="79"/>
        <v/>
      </c>
      <c r="AK86" s="1">
        <f t="shared" si="99"/>
        <v>0</v>
      </c>
      <c r="AL86" s="1">
        <f t="shared" si="99"/>
        <v>0</v>
      </c>
      <c r="AM86" s="1" t="str">
        <f t="shared" si="65"/>
        <v/>
      </c>
      <c r="AN86" s="1">
        <f t="shared" si="80"/>
        <v>0</v>
      </c>
      <c r="AO86" s="1" t="str">
        <f t="shared" si="111"/>
        <v/>
      </c>
      <c r="AP86" s="1" t="str">
        <f t="shared" si="81"/>
        <v>N</v>
      </c>
      <c r="AQ86" s="1" t="str">
        <f t="shared" si="82"/>
        <v>N</v>
      </c>
      <c r="AR86" s="1" t="str">
        <f t="shared" si="83"/>
        <v>N</v>
      </c>
      <c r="AS86" s="1" t="str">
        <f t="shared" si="84"/>
        <v/>
      </c>
      <c r="AT86" s="15" t="str">
        <f t="shared" si="100"/>
        <v/>
      </c>
      <c r="AU86" s="1" t="str">
        <f t="shared" si="85"/>
        <v/>
      </c>
      <c r="AV86" s="1" t="str">
        <f t="shared" si="86"/>
        <v/>
      </c>
      <c r="AW86" s="1" t="str">
        <f t="shared" si="87"/>
        <v/>
      </c>
      <c r="AX86" s="1" t="str">
        <f t="shared" si="88"/>
        <v/>
      </c>
      <c r="AY86" s="1" t="str">
        <f t="shared" si="89"/>
        <v/>
      </c>
      <c r="AZ86" s="1" t="str">
        <f>IF('Hedging Dashboard'!AH86="P",IF(AZ85="",1,AZ85+1),"")</f>
        <v/>
      </c>
      <c r="BA86" s="1" t="str">
        <f>IF('Hedging Dashboard'!AH86="B",IF(BA85="",1,BA85+1),"")</f>
        <v/>
      </c>
      <c r="BB86" s="1" t="str">
        <f t="shared" si="59"/>
        <v>00000</v>
      </c>
      <c r="BC86" s="1" t="str">
        <f t="shared" si="59"/>
        <v>00000</v>
      </c>
      <c r="BD86" s="1" t="str">
        <f t="shared" si="60"/>
        <v>000000</v>
      </c>
      <c r="BE86" s="1" t="str">
        <f t="shared" si="60"/>
        <v>000000</v>
      </c>
      <c r="BF86" s="1" t="str">
        <f t="shared" si="101"/>
        <v>B</v>
      </c>
      <c r="BG86" s="1" t="str">
        <f t="shared" si="90"/>
        <v/>
      </c>
      <c r="BH86" s="1">
        <f t="shared" si="102"/>
        <v>0</v>
      </c>
      <c r="BI86" s="1" t="str">
        <f t="shared" si="91"/>
        <v/>
      </c>
      <c r="BJ86" s="1">
        <f t="shared" si="103"/>
        <v>0</v>
      </c>
      <c r="BK86" s="1" t="str">
        <f t="shared" si="92"/>
        <v/>
      </c>
      <c r="BL86" s="1">
        <f t="shared" si="104"/>
        <v>0</v>
      </c>
      <c r="BM86" s="1" t="str">
        <f t="shared" si="105"/>
        <v>0</v>
      </c>
      <c r="BN86" s="1" t="str">
        <f t="shared" si="106"/>
        <v>0</v>
      </c>
      <c r="BO86" s="1" t="str">
        <f t="shared" si="107"/>
        <v>0</v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</row>
    <row r="87" spans="1:76" ht="15.75" thickBot="1">
      <c r="A87" s="1">
        <v>78</v>
      </c>
      <c r="B87" s="9" t="str">
        <f t="shared" si="69"/>
        <v/>
      </c>
      <c r="C87" s="93" t="str">
        <f t="shared" si="62"/>
        <v/>
      </c>
      <c r="D87" s="88" t="str">
        <f t="shared" si="93"/>
        <v/>
      </c>
      <c r="E87" s="89" t="str">
        <f t="shared" si="93"/>
        <v/>
      </c>
      <c r="F87" s="8" t="str">
        <f t="shared" si="70"/>
        <v/>
      </c>
      <c r="H87" s="96" t="str">
        <f t="shared" si="63"/>
        <v/>
      </c>
      <c r="I87" s="88" t="str">
        <f t="shared" si="94"/>
        <v/>
      </c>
      <c r="J87" s="89" t="str">
        <f t="shared" si="94"/>
        <v/>
      </c>
      <c r="K87" s="8" t="str">
        <f t="shared" si="95"/>
        <v/>
      </c>
      <c r="L87" s="54"/>
      <c r="M87" s="17" t="str">
        <f>IF('Hedging Dashboard'!AH87="","",'Hedging Dashboard'!AH87)</f>
        <v/>
      </c>
      <c r="O87" s="9" t="str">
        <f t="shared" si="64"/>
        <v/>
      </c>
      <c r="P87" s="88" t="str">
        <f t="shared" si="96"/>
        <v/>
      </c>
      <c r="Q87" s="89" t="str">
        <f t="shared" si="96"/>
        <v/>
      </c>
      <c r="R87" s="4" t="str">
        <f t="shared" si="97"/>
        <v/>
      </c>
      <c r="S87" s="4" t="str">
        <f t="shared" si="71"/>
        <v/>
      </c>
      <c r="T87" s="112" t="str">
        <f t="shared" si="98"/>
        <v/>
      </c>
      <c r="U87" s="4" t="str">
        <f>IF(M87="","",IF(B87="NB",U86,IF(T87="",SUM($T$5:$T87)+S87,SUM($T$5:$T87))))</f>
        <v/>
      </c>
      <c r="V87" s="100" t="str">
        <f t="shared" si="61"/>
        <v/>
      </c>
      <c r="W87" s="74" t="e">
        <f t="shared" si="72"/>
        <v>#VALUE!</v>
      </c>
      <c r="X87" s="76" t="str">
        <f t="shared" si="73"/>
        <v/>
      </c>
      <c r="Y87" s="9" t="str">
        <f t="shared" si="66"/>
        <v>B</v>
      </c>
      <c r="Z87" s="4" t="str">
        <f t="shared" si="67"/>
        <v>C</v>
      </c>
      <c r="AA87" s="4" t="str">
        <f t="shared" si="68"/>
        <v>B</v>
      </c>
      <c r="AB87" s="4" t="str">
        <f t="shared" si="108"/>
        <v/>
      </c>
      <c r="AC87" s="4" t="str">
        <f t="shared" si="109"/>
        <v/>
      </c>
      <c r="AD87" s="4" t="str">
        <f t="shared" si="110"/>
        <v/>
      </c>
      <c r="AE87" s="1" t="str">
        <f t="shared" si="74"/>
        <v/>
      </c>
      <c r="AF87" s="1" t="str">
        <f t="shared" si="75"/>
        <v/>
      </c>
      <c r="AG87" s="1" t="str">
        <f t="shared" si="76"/>
        <v/>
      </c>
      <c r="AH87" s="1" t="str">
        <f t="shared" si="77"/>
        <v/>
      </c>
      <c r="AI87" s="1" t="str">
        <f t="shared" si="78"/>
        <v/>
      </c>
      <c r="AJ87" s="1" t="str">
        <f t="shared" si="79"/>
        <v/>
      </c>
      <c r="AK87" s="1">
        <f t="shared" si="99"/>
        <v>0</v>
      </c>
      <c r="AL87" s="1">
        <f t="shared" si="99"/>
        <v>0</v>
      </c>
      <c r="AM87" s="1" t="str">
        <f t="shared" si="65"/>
        <v/>
      </c>
      <c r="AN87" s="1">
        <f t="shared" si="80"/>
        <v>0</v>
      </c>
      <c r="AO87" s="1" t="str">
        <f t="shared" si="111"/>
        <v/>
      </c>
      <c r="AP87" s="1" t="str">
        <f t="shared" si="81"/>
        <v>N</v>
      </c>
      <c r="AQ87" s="1" t="str">
        <f t="shared" si="82"/>
        <v>N</v>
      </c>
      <c r="AR87" s="1" t="str">
        <f t="shared" si="83"/>
        <v>N</v>
      </c>
      <c r="AS87" s="1" t="str">
        <f t="shared" si="84"/>
        <v/>
      </c>
      <c r="AT87" s="15" t="str">
        <f t="shared" si="100"/>
        <v/>
      </c>
      <c r="AU87" s="1" t="str">
        <f t="shared" si="85"/>
        <v/>
      </c>
      <c r="AV87" s="1" t="str">
        <f t="shared" si="86"/>
        <v/>
      </c>
      <c r="AW87" s="1" t="str">
        <f t="shared" si="87"/>
        <v/>
      </c>
      <c r="AX87" s="1" t="str">
        <f t="shared" si="88"/>
        <v/>
      </c>
      <c r="AY87" s="1" t="str">
        <f t="shared" si="89"/>
        <v/>
      </c>
      <c r="AZ87" s="1" t="str">
        <f>IF('Hedging Dashboard'!AH87="P",IF(AZ86="",1,AZ86+1),"")</f>
        <v/>
      </c>
      <c r="BA87" s="1" t="str">
        <f>IF('Hedging Dashboard'!AH87="B",IF(BA86="",1,BA86+1),"")</f>
        <v/>
      </c>
      <c r="BB87" s="1" t="str">
        <f t="shared" si="59"/>
        <v>00000</v>
      </c>
      <c r="BC87" s="1" t="str">
        <f t="shared" si="59"/>
        <v>00000</v>
      </c>
      <c r="BD87" s="1" t="str">
        <f t="shared" si="60"/>
        <v>000000</v>
      </c>
      <c r="BE87" s="1" t="str">
        <f t="shared" si="60"/>
        <v>000000</v>
      </c>
      <c r="BF87" s="1" t="str">
        <f t="shared" si="101"/>
        <v>B</v>
      </c>
      <c r="BG87" s="1" t="str">
        <f t="shared" si="90"/>
        <v/>
      </c>
      <c r="BH87" s="1">
        <f t="shared" si="102"/>
        <v>0</v>
      </c>
      <c r="BI87" s="1" t="str">
        <f t="shared" si="91"/>
        <v/>
      </c>
      <c r="BJ87" s="1">
        <f t="shared" si="103"/>
        <v>0</v>
      </c>
      <c r="BK87" s="1" t="str">
        <f t="shared" si="92"/>
        <v/>
      </c>
      <c r="BL87" s="1">
        <f t="shared" si="104"/>
        <v>0</v>
      </c>
      <c r="BM87" s="1" t="str">
        <f t="shared" si="105"/>
        <v>0</v>
      </c>
      <c r="BN87" s="1" t="str">
        <f t="shared" si="106"/>
        <v>0</v>
      </c>
      <c r="BO87" s="1" t="str">
        <f t="shared" si="107"/>
        <v>0</v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</row>
    <row r="88" spans="1:76" ht="15.75" thickBot="1">
      <c r="A88" s="1">
        <v>79</v>
      </c>
      <c r="B88" s="9" t="str">
        <f t="shared" si="69"/>
        <v/>
      </c>
      <c r="C88" s="93" t="str">
        <f t="shared" si="62"/>
        <v/>
      </c>
      <c r="D88" s="88" t="str">
        <f t="shared" si="93"/>
        <v/>
      </c>
      <c r="E88" s="89" t="str">
        <f t="shared" si="93"/>
        <v/>
      </c>
      <c r="F88" s="8" t="str">
        <f t="shared" si="70"/>
        <v/>
      </c>
      <c r="H88" s="96" t="str">
        <f t="shared" si="63"/>
        <v/>
      </c>
      <c r="I88" s="88" t="str">
        <f t="shared" si="94"/>
        <v/>
      </c>
      <c r="J88" s="89" t="str">
        <f t="shared" si="94"/>
        <v/>
      </c>
      <c r="K88" s="8" t="str">
        <f t="shared" si="95"/>
        <v/>
      </c>
      <c r="L88" s="54"/>
      <c r="M88" s="17" t="str">
        <f>IF('Hedging Dashboard'!AH88="","",'Hedging Dashboard'!AH88)</f>
        <v/>
      </c>
      <c r="O88" s="9" t="str">
        <f t="shared" si="64"/>
        <v/>
      </c>
      <c r="P88" s="88" t="str">
        <f t="shared" si="96"/>
        <v/>
      </c>
      <c r="Q88" s="89" t="str">
        <f t="shared" si="96"/>
        <v/>
      </c>
      <c r="R88" s="4" t="str">
        <f t="shared" si="97"/>
        <v/>
      </c>
      <c r="S88" s="4" t="str">
        <f t="shared" si="71"/>
        <v/>
      </c>
      <c r="T88" s="112" t="str">
        <f t="shared" si="98"/>
        <v/>
      </c>
      <c r="U88" s="4" t="str">
        <f>IF(M88="","",IF(B88="NB",U87,IF(T88="",SUM($T$5:$T88)+S88,SUM($T$5:$T88))))</f>
        <v/>
      </c>
      <c r="V88" s="100" t="str">
        <f t="shared" si="61"/>
        <v/>
      </c>
      <c r="W88" s="74" t="e">
        <f t="shared" si="72"/>
        <v>#VALUE!</v>
      </c>
      <c r="X88" s="76" t="str">
        <f t="shared" si="73"/>
        <v/>
      </c>
      <c r="Y88" s="9" t="str">
        <f t="shared" si="66"/>
        <v>B</v>
      </c>
      <c r="Z88" s="4" t="str">
        <f t="shared" si="67"/>
        <v>C</v>
      </c>
      <c r="AA88" s="4" t="str">
        <f t="shared" si="68"/>
        <v>B</v>
      </c>
      <c r="AB88" s="4" t="str">
        <f t="shared" si="108"/>
        <v/>
      </c>
      <c r="AC88" s="4" t="str">
        <f t="shared" si="109"/>
        <v/>
      </c>
      <c r="AD88" s="4" t="str">
        <f t="shared" si="110"/>
        <v/>
      </c>
      <c r="AE88" s="1" t="str">
        <f t="shared" si="74"/>
        <v/>
      </c>
      <c r="AF88" s="1" t="str">
        <f t="shared" si="75"/>
        <v/>
      </c>
      <c r="AG88" s="1" t="str">
        <f t="shared" si="76"/>
        <v/>
      </c>
      <c r="AH88" s="1" t="str">
        <f t="shared" si="77"/>
        <v/>
      </c>
      <c r="AI88" s="1" t="str">
        <f t="shared" si="78"/>
        <v/>
      </c>
      <c r="AJ88" s="1" t="str">
        <f t="shared" si="79"/>
        <v/>
      </c>
      <c r="AK88" s="1">
        <f t="shared" si="99"/>
        <v>0</v>
      </c>
      <c r="AL88" s="1">
        <f t="shared" si="99"/>
        <v>0</v>
      </c>
      <c r="AM88" s="1" t="str">
        <f t="shared" si="65"/>
        <v/>
      </c>
      <c r="AN88" s="1">
        <f t="shared" si="80"/>
        <v>0</v>
      </c>
      <c r="AO88" s="1" t="str">
        <f t="shared" si="111"/>
        <v/>
      </c>
      <c r="AP88" s="1" t="str">
        <f t="shared" si="81"/>
        <v>N</v>
      </c>
      <c r="AQ88" s="1" t="str">
        <f t="shared" si="82"/>
        <v>N</v>
      </c>
      <c r="AR88" s="1" t="str">
        <f t="shared" si="83"/>
        <v>N</v>
      </c>
      <c r="AS88" s="1" t="str">
        <f t="shared" si="84"/>
        <v/>
      </c>
      <c r="AT88" s="15" t="str">
        <f t="shared" si="100"/>
        <v/>
      </c>
      <c r="AU88" s="1" t="str">
        <f t="shared" si="85"/>
        <v/>
      </c>
      <c r="AV88" s="1" t="str">
        <f t="shared" si="86"/>
        <v/>
      </c>
      <c r="AW88" s="1" t="str">
        <f t="shared" si="87"/>
        <v/>
      </c>
      <c r="AX88" s="1" t="str">
        <f t="shared" si="88"/>
        <v/>
      </c>
      <c r="AY88" s="1" t="str">
        <f t="shared" si="89"/>
        <v/>
      </c>
      <c r="AZ88" s="1" t="str">
        <f>IF('Hedging Dashboard'!AH88="P",IF(AZ87="",1,AZ87+1),"")</f>
        <v/>
      </c>
      <c r="BA88" s="1" t="str">
        <f>IF('Hedging Dashboard'!AH88="B",IF(BA87="",1,BA87+1),"")</f>
        <v/>
      </c>
      <c r="BB88" s="1" t="str">
        <f t="shared" si="59"/>
        <v>00000</v>
      </c>
      <c r="BC88" s="1" t="str">
        <f t="shared" si="59"/>
        <v>00000</v>
      </c>
      <c r="BD88" s="1" t="str">
        <f t="shared" si="60"/>
        <v>000000</v>
      </c>
      <c r="BE88" s="1" t="str">
        <f t="shared" si="60"/>
        <v>000000</v>
      </c>
      <c r="BF88" s="1" t="str">
        <f t="shared" si="101"/>
        <v>B</v>
      </c>
      <c r="BG88" s="1" t="str">
        <f t="shared" si="90"/>
        <v/>
      </c>
      <c r="BH88" s="1">
        <f t="shared" si="102"/>
        <v>0</v>
      </c>
      <c r="BI88" s="1" t="str">
        <f t="shared" si="91"/>
        <v/>
      </c>
      <c r="BJ88" s="1">
        <f t="shared" si="103"/>
        <v>0</v>
      </c>
      <c r="BK88" s="1" t="str">
        <f t="shared" si="92"/>
        <v/>
      </c>
      <c r="BL88" s="1">
        <f t="shared" si="104"/>
        <v>0</v>
      </c>
      <c r="BM88" s="1" t="str">
        <f t="shared" si="105"/>
        <v>0</v>
      </c>
      <c r="BN88" s="1" t="str">
        <f t="shared" si="106"/>
        <v>0</v>
      </c>
      <c r="BO88" s="1" t="str">
        <f t="shared" si="107"/>
        <v>0</v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6</v>
      </c>
    </row>
    <row r="89" spans="1:76" ht="15.75" thickBot="1">
      <c r="A89" s="1">
        <v>80</v>
      </c>
      <c r="B89" s="77" t="str">
        <f t="shared" si="69"/>
        <v/>
      </c>
      <c r="C89" s="94" t="str">
        <f t="shared" si="62"/>
        <v/>
      </c>
      <c r="D89" s="90" t="str">
        <f t="shared" si="93"/>
        <v/>
      </c>
      <c r="E89" s="91" t="str">
        <f t="shared" si="93"/>
        <v/>
      </c>
      <c r="F89" s="10" t="str">
        <f t="shared" si="70"/>
        <v/>
      </c>
      <c r="H89" s="97" t="str">
        <f t="shared" si="63"/>
        <v/>
      </c>
      <c r="I89" s="90" t="str">
        <f t="shared" si="94"/>
        <v/>
      </c>
      <c r="J89" s="91" t="str">
        <f t="shared" si="94"/>
        <v/>
      </c>
      <c r="K89" s="10" t="str">
        <f t="shared" si="95"/>
        <v/>
      </c>
      <c r="L89" s="54"/>
      <c r="M89" s="18" t="str">
        <f>IF('Hedging Dashboard'!AH89="","",'Hedging Dashboard'!AH89)</f>
        <v/>
      </c>
      <c r="O89" s="77" t="str">
        <f t="shared" si="64"/>
        <v/>
      </c>
      <c r="P89" s="90" t="str">
        <f t="shared" si="96"/>
        <v/>
      </c>
      <c r="Q89" s="91" t="str">
        <f t="shared" si="96"/>
        <v/>
      </c>
      <c r="R89" s="5" t="str">
        <f t="shared" si="97"/>
        <v/>
      </c>
      <c r="S89" s="5" t="str">
        <f t="shared" si="71"/>
        <v/>
      </c>
      <c r="T89" s="113" t="str">
        <f t="shared" si="98"/>
        <v/>
      </c>
      <c r="U89" s="5" t="str">
        <f>IF(M89="","",IF(B89="NB",U88,IF(T89="",SUM($T$5:$T89)+S89,SUM($T$5:$T89))))</f>
        <v/>
      </c>
      <c r="V89" s="101" t="str">
        <f t="shared" si="61"/>
        <v/>
      </c>
      <c r="W89" s="74" t="e">
        <f t="shared" si="72"/>
        <v>#VALUE!</v>
      </c>
      <c r="X89" s="76" t="str">
        <f t="shared" si="73"/>
        <v/>
      </c>
      <c r="Y89" s="9" t="str">
        <f t="shared" si="66"/>
        <v>B</v>
      </c>
      <c r="Z89" s="4" t="str">
        <f t="shared" si="67"/>
        <v>C</v>
      </c>
      <c r="AA89" s="4" t="str">
        <f t="shared" si="68"/>
        <v>B</v>
      </c>
      <c r="AB89" s="4" t="str">
        <f t="shared" si="108"/>
        <v/>
      </c>
      <c r="AC89" s="4" t="str">
        <f t="shared" si="109"/>
        <v/>
      </c>
      <c r="AD89" s="4" t="str">
        <f t="shared" si="110"/>
        <v/>
      </c>
      <c r="AE89" s="1" t="str">
        <f t="shared" si="74"/>
        <v/>
      </c>
      <c r="AF89" s="1" t="str">
        <f t="shared" si="75"/>
        <v/>
      </c>
      <c r="AG89" s="1" t="str">
        <f t="shared" si="76"/>
        <v/>
      </c>
      <c r="AH89" s="1" t="str">
        <f t="shared" si="77"/>
        <v/>
      </c>
      <c r="AI89" s="1" t="str">
        <f t="shared" si="78"/>
        <v/>
      </c>
      <c r="AJ89" s="1" t="str">
        <f t="shared" si="79"/>
        <v/>
      </c>
      <c r="AK89" s="1">
        <f t="shared" si="99"/>
        <v>0</v>
      </c>
      <c r="AL89" s="1">
        <f t="shared" si="99"/>
        <v>0</v>
      </c>
      <c r="AM89" s="1" t="str">
        <f t="shared" si="65"/>
        <v/>
      </c>
      <c r="AN89" s="1">
        <f t="shared" si="80"/>
        <v>0</v>
      </c>
      <c r="AO89" s="1" t="str">
        <f t="shared" si="111"/>
        <v/>
      </c>
      <c r="AP89" s="1" t="str">
        <f t="shared" si="81"/>
        <v>N</v>
      </c>
      <c r="AQ89" s="1" t="str">
        <f t="shared" si="82"/>
        <v>N</v>
      </c>
      <c r="AR89" s="1" t="str">
        <f t="shared" si="83"/>
        <v>N</v>
      </c>
      <c r="AS89" s="1" t="str">
        <f t="shared" si="84"/>
        <v/>
      </c>
      <c r="AT89" s="15" t="str">
        <f t="shared" si="100"/>
        <v/>
      </c>
      <c r="AU89" s="1" t="str">
        <f t="shared" si="85"/>
        <v/>
      </c>
      <c r="AV89" s="1" t="str">
        <f t="shared" si="86"/>
        <v/>
      </c>
      <c r="AW89" s="1" t="str">
        <f t="shared" si="87"/>
        <v/>
      </c>
      <c r="AX89" s="1" t="str">
        <f t="shared" si="88"/>
        <v/>
      </c>
      <c r="AY89" s="1" t="str">
        <f t="shared" si="89"/>
        <v/>
      </c>
      <c r="AZ89" s="1" t="str">
        <f>IF('Hedging Dashboard'!AH89="P",IF(AZ88="",1,AZ88+1),"")</f>
        <v/>
      </c>
      <c r="BA89" s="1" t="str">
        <f>IF('Hedging Dashboard'!AH89="B",IF(BA88="",1,BA88+1),"")</f>
        <v/>
      </c>
      <c r="BB89" s="1" t="str">
        <f t="shared" si="59"/>
        <v>00000</v>
      </c>
      <c r="BC89" s="1" t="str">
        <f t="shared" si="59"/>
        <v>00000</v>
      </c>
      <c r="BD89" s="1" t="str">
        <f t="shared" si="60"/>
        <v>000000</v>
      </c>
      <c r="BE89" s="1" t="str">
        <f t="shared" si="60"/>
        <v>000000</v>
      </c>
      <c r="BF89" s="1" t="str">
        <f t="shared" si="101"/>
        <v>B</v>
      </c>
      <c r="BG89" s="1" t="str">
        <f t="shared" si="90"/>
        <v/>
      </c>
      <c r="BH89" s="1">
        <f t="shared" si="102"/>
        <v>0</v>
      </c>
      <c r="BI89" s="1" t="str">
        <f t="shared" si="91"/>
        <v/>
      </c>
      <c r="BJ89" s="1">
        <f t="shared" si="103"/>
        <v>0</v>
      </c>
      <c r="BK89" s="1" t="str">
        <f t="shared" si="92"/>
        <v/>
      </c>
      <c r="BL89" s="1">
        <f t="shared" si="104"/>
        <v>0</v>
      </c>
      <c r="BM89" s="1" t="str">
        <f t="shared" si="105"/>
        <v>0</v>
      </c>
      <c r="BN89" s="1" t="str">
        <f t="shared" si="106"/>
        <v>0</v>
      </c>
      <c r="BO89" s="1" t="str">
        <f t="shared" si="107"/>
        <v>0</v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-6</v>
      </c>
    </row>
    <row r="90" spans="1:76" ht="15.75" thickBot="1">
      <c r="A90" s="1">
        <v>81</v>
      </c>
      <c r="B90" s="12" t="str">
        <f t="shared" si="69"/>
        <v/>
      </c>
      <c r="C90" s="92" t="str">
        <f t="shared" si="62"/>
        <v/>
      </c>
      <c r="D90" s="13" t="str">
        <f t="shared" si="93"/>
        <v/>
      </c>
      <c r="E90" s="45" t="str">
        <f t="shared" si="93"/>
        <v/>
      </c>
      <c r="F90" s="14" t="str">
        <f t="shared" si="70"/>
        <v/>
      </c>
      <c r="H90" s="95" t="str">
        <f t="shared" si="63"/>
        <v/>
      </c>
      <c r="I90" s="13" t="str">
        <f t="shared" si="94"/>
        <v/>
      </c>
      <c r="J90" s="45" t="str">
        <f t="shared" si="94"/>
        <v/>
      </c>
      <c r="K90" s="14" t="str">
        <f t="shared" si="95"/>
        <v/>
      </c>
      <c r="L90" s="54"/>
      <c r="M90" s="16" t="str">
        <f>IF('Hedging Dashboard'!AH90="","",'Hedging Dashboard'!AH90)</f>
        <v/>
      </c>
      <c r="O90" s="12" t="str">
        <f t="shared" si="64"/>
        <v/>
      </c>
      <c r="P90" s="13" t="str">
        <f t="shared" si="96"/>
        <v/>
      </c>
      <c r="Q90" s="45" t="str">
        <f t="shared" si="96"/>
        <v/>
      </c>
      <c r="R90" s="87" t="str">
        <f t="shared" si="97"/>
        <v/>
      </c>
      <c r="S90" s="87" t="str">
        <f t="shared" si="71"/>
        <v/>
      </c>
      <c r="T90" s="98" t="str">
        <f t="shared" si="98"/>
        <v/>
      </c>
      <c r="U90" s="87" t="str">
        <f>IF(M90="","",IF(B90="NB",U89,IF(T90="",SUM($T$5:$T90)+S90,SUM($T$5:$T90))))</f>
        <v/>
      </c>
      <c r="V90" s="99" t="str">
        <f t="shared" si="61"/>
        <v/>
      </c>
      <c r="W90" s="74" t="e">
        <f t="shared" si="72"/>
        <v>#VALUE!</v>
      </c>
      <c r="X90" s="76" t="str">
        <f t="shared" si="73"/>
        <v/>
      </c>
      <c r="Y90" s="9" t="str">
        <f t="shared" si="66"/>
        <v>B</v>
      </c>
      <c r="Z90" s="4" t="str">
        <f t="shared" si="67"/>
        <v>C</v>
      </c>
      <c r="AA90" s="4" t="str">
        <f t="shared" si="68"/>
        <v>B</v>
      </c>
      <c r="AB90" s="4" t="str">
        <f t="shared" si="108"/>
        <v/>
      </c>
      <c r="AC90" s="4" t="str">
        <f t="shared" si="109"/>
        <v/>
      </c>
      <c r="AD90" s="4" t="str">
        <f t="shared" si="110"/>
        <v/>
      </c>
      <c r="AE90" s="1" t="str">
        <f t="shared" si="74"/>
        <v/>
      </c>
      <c r="AF90" s="1" t="str">
        <f t="shared" si="75"/>
        <v/>
      </c>
      <c r="AG90" s="1" t="str">
        <f t="shared" si="76"/>
        <v/>
      </c>
      <c r="AH90" s="1" t="str">
        <f t="shared" si="77"/>
        <v/>
      </c>
      <c r="AI90" s="1" t="str">
        <f t="shared" si="78"/>
        <v/>
      </c>
      <c r="AJ90" s="1" t="str">
        <f t="shared" si="79"/>
        <v/>
      </c>
      <c r="AK90" s="1">
        <f t="shared" si="99"/>
        <v>0</v>
      </c>
      <c r="AL90" s="1">
        <f t="shared" si="99"/>
        <v>0</v>
      </c>
      <c r="AM90" s="1" t="str">
        <f t="shared" si="65"/>
        <v/>
      </c>
      <c r="AN90" s="1">
        <f t="shared" si="80"/>
        <v>0</v>
      </c>
      <c r="AO90" s="1" t="str">
        <f t="shared" si="111"/>
        <v/>
      </c>
      <c r="AP90" s="1" t="str">
        <f t="shared" si="81"/>
        <v>N</v>
      </c>
      <c r="AQ90" s="1" t="str">
        <f t="shared" si="82"/>
        <v>N</v>
      </c>
      <c r="AR90" s="1" t="str">
        <f t="shared" si="83"/>
        <v>N</v>
      </c>
      <c r="AS90" s="1" t="str">
        <f t="shared" si="84"/>
        <v/>
      </c>
      <c r="AT90" s="15" t="str">
        <f t="shared" si="100"/>
        <v/>
      </c>
      <c r="AU90" s="1" t="str">
        <f t="shared" si="85"/>
        <v/>
      </c>
      <c r="AV90" s="1" t="str">
        <f t="shared" si="86"/>
        <v/>
      </c>
      <c r="AW90" s="1" t="str">
        <f t="shared" si="87"/>
        <v/>
      </c>
      <c r="AX90" s="1" t="str">
        <f t="shared" si="88"/>
        <v/>
      </c>
      <c r="AY90" s="1" t="str">
        <f t="shared" si="89"/>
        <v/>
      </c>
      <c r="AZ90" s="1" t="str">
        <f>IF('Hedging Dashboard'!AH90="P",IF(AZ89="",1,AZ89+1),"")</f>
        <v/>
      </c>
      <c r="BA90" s="1" t="str">
        <f>IF('Hedging Dashboard'!AH90="B",IF(BA89="",1,BA89+1),"")</f>
        <v/>
      </c>
      <c r="BB90" s="1" t="str">
        <f t="shared" si="59"/>
        <v>00000</v>
      </c>
      <c r="BC90" s="1" t="str">
        <f t="shared" si="59"/>
        <v>00000</v>
      </c>
      <c r="BD90" s="1" t="str">
        <f t="shared" si="60"/>
        <v>000000</v>
      </c>
      <c r="BE90" s="1" t="str">
        <f t="shared" si="60"/>
        <v>000000</v>
      </c>
      <c r="BF90" s="1" t="str">
        <f t="shared" si="101"/>
        <v>B</v>
      </c>
      <c r="BG90" s="1" t="str">
        <f t="shared" si="90"/>
        <v/>
      </c>
      <c r="BH90" s="1">
        <f t="shared" si="102"/>
        <v>0</v>
      </c>
      <c r="BI90" s="1" t="str">
        <f t="shared" si="91"/>
        <v/>
      </c>
      <c r="BJ90" s="1">
        <f t="shared" si="103"/>
        <v>0</v>
      </c>
      <c r="BK90" s="1" t="str">
        <f t="shared" si="92"/>
        <v/>
      </c>
      <c r="BL90" s="1">
        <f t="shared" si="104"/>
        <v>0</v>
      </c>
      <c r="BM90" s="1" t="str">
        <f t="shared" si="105"/>
        <v>0</v>
      </c>
      <c r="BN90" s="1" t="str">
        <f t="shared" si="106"/>
        <v>0</v>
      </c>
      <c r="BO90" s="1" t="str">
        <f t="shared" si="107"/>
        <v>0</v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</row>
    <row r="91" spans="1:76" ht="15.75" thickBot="1">
      <c r="A91" s="1">
        <v>82</v>
      </c>
      <c r="B91" s="9" t="str">
        <f t="shared" si="69"/>
        <v/>
      </c>
      <c r="C91" s="93" t="str">
        <f t="shared" si="62"/>
        <v/>
      </c>
      <c r="D91" s="88" t="str">
        <f t="shared" si="93"/>
        <v/>
      </c>
      <c r="E91" s="89" t="str">
        <f t="shared" si="93"/>
        <v/>
      </c>
      <c r="F91" s="8" t="str">
        <f t="shared" si="70"/>
        <v/>
      </c>
      <c r="H91" s="96" t="str">
        <f t="shared" si="63"/>
        <v/>
      </c>
      <c r="I91" s="88" t="str">
        <f t="shared" si="94"/>
        <v/>
      </c>
      <c r="J91" s="89" t="str">
        <f t="shared" si="94"/>
        <v/>
      </c>
      <c r="K91" s="8" t="str">
        <f t="shared" si="95"/>
        <v/>
      </c>
      <c r="L91" s="54"/>
      <c r="M91" s="17" t="str">
        <f>IF('Hedging Dashboard'!AH91="","",'Hedging Dashboard'!AH91)</f>
        <v/>
      </c>
      <c r="O91" s="9" t="str">
        <f t="shared" si="64"/>
        <v/>
      </c>
      <c r="P91" s="88" t="str">
        <f t="shared" si="96"/>
        <v/>
      </c>
      <c r="Q91" s="89" t="str">
        <f t="shared" si="96"/>
        <v/>
      </c>
      <c r="R91" s="4" t="str">
        <f t="shared" si="97"/>
        <v/>
      </c>
      <c r="S91" s="4" t="str">
        <f t="shared" si="71"/>
        <v/>
      </c>
      <c r="T91" s="112" t="str">
        <f t="shared" si="98"/>
        <v/>
      </c>
      <c r="U91" s="4" t="str">
        <f>IF(M91="","",IF(B91="NB",U90,IF(T91="",SUM($T$5:$T91)+S91,SUM($T$5:$T91))))</f>
        <v/>
      </c>
      <c r="V91" s="100" t="str">
        <f t="shared" si="61"/>
        <v/>
      </c>
      <c r="W91" s="74" t="e">
        <f t="shared" si="72"/>
        <v>#VALUE!</v>
      </c>
      <c r="X91" s="76" t="str">
        <f t="shared" si="73"/>
        <v/>
      </c>
      <c r="Y91" s="9" t="str">
        <f t="shared" si="66"/>
        <v>B</v>
      </c>
      <c r="Z91" s="4" t="str">
        <f t="shared" si="67"/>
        <v>C</v>
      </c>
      <c r="AA91" s="4" t="str">
        <f t="shared" si="68"/>
        <v>B</v>
      </c>
      <c r="AB91" s="4" t="str">
        <f t="shared" si="108"/>
        <v/>
      </c>
      <c r="AC91" s="4" t="str">
        <f t="shared" si="109"/>
        <v/>
      </c>
      <c r="AD91" s="4" t="str">
        <f t="shared" si="110"/>
        <v/>
      </c>
      <c r="AE91" s="1" t="str">
        <f t="shared" si="74"/>
        <v/>
      </c>
      <c r="AF91" s="1" t="str">
        <f t="shared" si="75"/>
        <v/>
      </c>
      <c r="AG91" s="1" t="str">
        <f t="shared" si="76"/>
        <v/>
      </c>
      <c r="AH91" s="1" t="str">
        <f t="shared" si="77"/>
        <v/>
      </c>
      <c r="AI91" s="1" t="str">
        <f t="shared" si="78"/>
        <v/>
      </c>
      <c r="AJ91" s="1" t="str">
        <f t="shared" si="79"/>
        <v/>
      </c>
      <c r="AK91" s="1">
        <f t="shared" si="99"/>
        <v>0</v>
      </c>
      <c r="AL91" s="1">
        <f t="shared" si="99"/>
        <v>0</v>
      </c>
      <c r="AM91" s="1" t="str">
        <f t="shared" si="65"/>
        <v/>
      </c>
      <c r="AN91" s="1">
        <f t="shared" si="80"/>
        <v>0</v>
      </c>
      <c r="AO91" s="1" t="str">
        <f t="shared" si="111"/>
        <v/>
      </c>
      <c r="AP91" s="1" t="str">
        <f t="shared" si="81"/>
        <v>N</v>
      </c>
      <c r="AQ91" s="1" t="str">
        <f t="shared" si="82"/>
        <v>N</v>
      </c>
      <c r="AR91" s="1" t="str">
        <f t="shared" si="83"/>
        <v>N</v>
      </c>
      <c r="AS91" s="1" t="str">
        <f t="shared" si="84"/>
        <v/>
      </c>
      <c r="AT91" s="15" t="str">
        <f t="shared" si="100"/>
        <v/>
      </c>
      <c r="AU91" s="1" t="str">
        <f t="shared" si="85"/>
        <v/>
      </c>
      <c r="AV91" s="1" t="str">
        <f t="shared" si="86"/>
        <v/>
      </c>
      <c r="AW91" s="1" t="str">
        <f t="shared" si="87"/>
        <v/>
      </c>
      <c r="AX91" s="1" t="str">
        <f t="shared" si="88"/>
        <v/>
      </c>
      <c r="AY91" s="1" t="str">
        <f t="shared" si="89"/>
        <v/>
      </c>
      <c r="AZ91" s="1" t="str">
        <f>IF('Hedging Dashboard'!AH91="P",IF(AZ90="",1,AZ90+1),"")</f>
        <v/>
      </c>
      <c r="BA91" s="1" t="str">
        <f>IF('Hedging Dashboard'!AH91="B",IF(BA90="",1,BA90+1),"")</f>
        <v/>
      </c>
      <c r="BB91" s="1" t="str">
        <f t="shared" si="59"/>
        <v>00000</v>
      </c>
      <c r="BC91" s="1" t="str">
        <f t="shared" si="59"/>
        <v>00000</v>
      </c>
      <c r="BD91" s="1" t="str">
        <f t="shared" si="60"/>
        <v>000000</v>
      </c>
      <c r="BE91" s="1" t="str">
        <f t="shared" si="60"/>
        <v>000000</v>
      </c>
      <c r="BF91" s="1" t="str">
        <f t="shared" si="101"/>
        <v>B</v>
      </c>
      <c r="BG91" s="1" t="str">
        <f t="shared" si="90"/>
        <v/>
      </c>
      <c r="BH91" s="1">
        <f t="shared" si="102"/>
        <v>0</v>
      </c>
      <c r="BI91" s="1" t="str">
        <f t="shared" si="91"/>
        <v/>
      </c>
      <c r="BJ91" s="1">
        <f t="shared" si="103"/>
        <v>0</v>
      </c>
      <c r="BK91" s="1" t="str">
        <f t="shared" si="92"/>
        <v/>
      </c>
      <c r="BL91" s="1">
        <f t="shared" si="104"/>
        <v>0</v>
      </c>
      <c r="BM91" s="1" t="str">
        <f t="shared" si="105"/>
        <v>0</v>
      </c>
      <c r="BN91" s="1" t="str">
        <f t="shared" si="106"/>
        <v>0</v>
      </c>
      <c r="BO91" s="1" t="str">
        <f t="shared" si="107"/>
        <v>0</v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</row>
    <row r="92" spans="1:76" ht="15.75" thickBot="1">
      <c r="A92" s="1">
        <v>83</v>
      </c>
      <c r="B92" s="9" t="str">
        <f t="shared" si="69"/>
        <v/>
      </c>
      <c r="C92" s="93" t="str">
        <f t="shared" si="62"/>
        <v/>
      </c>
      <c r="D92" s="88" t="str">
        <f t="shared" si="93"/>
        <v/>
      </c>
      <c r="E92" s="89" t="str">
        <f t="shared" si="93"/>
        <v/>
      </c>
      <c r="F92" s="8" t="str">
        <f t="shared" si="70"/>
        <v/>
      </c>
      <c r="H92" s="96" t="str">
        <f t="shared" si="63"/>
        <v/>
      </c>
      <c r="I92" s="88" t="str">
        <f t="shared" si="94"/>
        <v/>
      </c>
      <c r="J92" s="89" t="str">
        <f t="shared" si="94"/>
        <v/>
      </c>
      <c r="K92" s="8" t="str">
        <f t="shared" si="95"/>
        <v/>
      </c>
      <c r="L92" s="54"/>
      <c r="M92" s="17" t="str">
        <f>IF('Hedging Dashboard'!AH92="","",'Hedging Dashboard'!AH92)</f>
        <v/>
      </c>
      <c r="O92" s="9" t="str">
        <f t="shared" si="64"/>
        <v/>
      </c>
      <c r="P92" s="88" t="str">
        <f t="shared" si="96"/>
        <v/>
      </c>
      <c r="Q92" s="89" t="str">
        <f t="shared" si="96"/>
        <v/>
      </c>
      <c r="R92" s="4" t="str">
        <f t="shared" si="97"/>
        <v/>
      </c>
      <c r="S92" s="4" t="str">
        <f t="shared" si="71"/>
        <v/>
      </c>
      <c r="T92" s="112" t="str">
        <f t="shared" si="98"/>
        <v/>
      </c>
      <c r="U92" s="4" t="str">
        <f>IF(M92="","",IF(B92="NB",U91,IF(T92="",SUM($T$5:$T92)+S92,SUM($T$5:$T92))))</f>
        <v/>
      </c>
      <c r="V92" s="100" t="str">
        <f t="shared" si="61"/>
        <v/>
      </c>
      <c r="W92" s="74" t="e">
        <f t="shared" si="72"/>
        <v>#VALUE!</v>
      </c>
      <c r="X92" s="76" t="str">
        <f t="shared" si="73"/>
        <v/>
      </c>
      <c r="Y92" s="9" t="str">
        <f t="shared" si="66"/>
        <v>B</v>
      </c>
      <c r="Z92" s="4" t="str">
        <f t="shared" si="67"/>
        <v>C</v>
      </c>
      <c r="AA92" s="4" t="str">
        <f t="shared" si="68"/>
        <v>B</v>
      </c>
      <c r="AB92" s="4" t="str">
        <f t="shared" si="108"/>
        <v/>
      </c>
      <c r="AC92" s="4" t="str">
        <f t="shared" si="109"/>
        <v/>
      </c>
      <c r="AD92" s="4" t="str">
        <f t="shared" si="110"/>
        <v/>
      </c>
      <c r="AE92" s="1" t="str">
        <f t="shared" si="74"/>
        <v/>
      </c>
      <c r="AF92" s="1" t="str">
        <f t="shared" si="75"/>
        <v/>
      </c>
      <c r="AG92" s="1" t="str">
        <f t="shared" si="76"/>
        <v/>
      </c>
      <c r="AH92" s="1" t="str">
        <f t="shared" si="77"/>
        <v/>
      </c>
      <c r="AI92" s="1" t="str">
        <f t="shared" si="78"/>
        <v/>
      </c>
      <c r="AJ92" s="1" t="str">
        <f t="shared" si="79"/>
        <v/>
      </c>
      <c r="AK92" s="1">
        <f t="shared" si="99"/>
        <v>0</v>
      </c>
      <c r="AL92" s="1">
        <f t="shared" si="99"/>
        <v>0</v>
      </c>
      <c r="AM92" s="1" t="str">
        <f t="shared" si="65"/>
        <v/>
      </c>
      <c r="AN92" s="1">
        <f t="shared" si="80"/>
        <v>0</v>
      </c>
      <c r="AO92" s="1" t="str">
        <f t="shared" si="111"/>
        <v/>
      </c>
      <c r="AP92" s="1" t="str">
        <f t="shared" si="81"/>
        <v>N</v>
      </c>
      <c r="AQ92" s="1" t="str">
        <f t="shared" si="82"/>
        <v>N</v>
      </c>
      <c r="AR92" s="1" t="str">
        <f t="shared" si="83"/>
        <v>N</v>
      </c>
      <c r="AS92" s="1" t="str">
        <f t="shared" si="84"/>
        <v/>
      </c>
      <c r="AT92" s="15" t="str">
        <f t="shared" si="100"/>
        <v/>
      </c>
      <c r="AU92" s="1" t="str">
        <f t="shared" si="85"/>
        <v/>
      </c>
      <c r="AV92" s="1" t="str">
        <f t="shared" si="86"/>
        <v/>
      </c>
      <c r="AW92" s="1" t="str">
        <f t="shared" si="87"/>
        <v/>
      </c>
      <c r="AX92" s="1" t="str">
        <f t="shared" si="88"/>
        <v/>
      </c>
      <c r="AY92" s="1" t="str">
        <f t="shared" si="89"/>
        <v/>
      </c>
      <c r="AZ92" s="1" t="str">
        <f>IF('Hedging Dashboard'!AH92="P",IF(AZ91="",1,AZ91+1),"")</f>
        <v/>
      </c>
      <c r="BA92" s="1" t="str">
        <f>IF('Hedging Dashboard'!AH92="B",IF(BA91="",1,BA91+1),"")</f>
        <v/>
      </c>
      <c r="BB92" s="1" t="str">
        <f t="shared" si="59"/>
        <v>00000</v>
      </c>
      <c r="BC92" s="1" t="str">
        <f t="shared" si="59"/>
        <v>00000</v>
      </c>
      <c r="BD92" s="1" t="str">
        <f t="shared" si="60"/>
        <v>000000</v>
      </c>
      <c r="BE92" s="1" t="str">
        <f t="shared" si="60"/>
        <v>000000</v>
      </c>
      <c r="BF92" s="1" t="str">
        <f t="shared" si="101"/>
        <v>B</v>
      </c>
      <c r="BG92" s="1" t="str">
        <f t="shared" si="90"/>
        <v/>
      </c>
      <c r="BH92" s="1">
        <f t="shared" si="102"/>
        <v>0</v>
      </c>
      <c r="BI92" s="1" t="str">
        <f t="shared" si="91"/>
        <v/>
      </c>
      <c r="BJ92" s="1">
        <f t="shared" si="103"/>
        <v>0</v>
      </c>
      <c r="BK92" s="1" t="str">
        <f t="shared" si="92"/>
        <v/>
      </c>
      <c r="BL92" s="1">
        <f t="shared" si="104"/>
        <v>0</v>
      </c>
      <c r="BM92" s="1" t="str">
        <f t="shared" si="105"/>
        <v>0</v>
      </c>
      <c r="BN92" s="1" t="str">
        <f t="shared" si="106"/>
        <v>0</v>
      </c>
      <c r="BO92" s="1" t="str">
        <f t="shared" si="107"/>
        <v>0</v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3</v>
      </c>
    </row>
    <row r="93" spans="1:76" ht="15.75" thickBot="1">
      <c r="A93" s="1">
        <v>84</v>
      </c>
      <c r="B93" s="9" t="str">
        <f t="shared" si="69"/>
        <v/>
      </c>
      <c r="C93" s="93" t="str">
        <f t="shared" si="62"/>
        <v/>
      </c>
      <c r="D93" s="88" t="str">
        <f t="shared" si="93"/>
        <v/>
      </c>
      <c r="E93" s="89" t="str">
        <f t="shared" si="93"/>
        <v/>
      </c>
      <c r="F93" s="8" t="str">
        <f t="shared" si="70"/>
        <v/>
      </c>
      <c r="H93" s="96" t="str">
        <f t="shared" si="63"/>
        <v/>
      </c>
      <c r="I93" s="88" t="str">
        <f t="shared" si="94"/>
        <v/>
      </c>
      <c r="J93" s="89" t="str">
        <f t="shared" si="94"/>
        <v/>
      </c>
      <c r="K93" s="8" t="str">
        <f t="shared" si="95"/>
        <v/>
      </c>
      <c r="L93" s="54"/>
      <c r="M93" s="17" t="str">
        <f>IF('Hedging Dashboard'!AH93="","",'Hedging Dashboard'!AH93)</f>
        <v/>
      </c>
      <c r="O93" s="9" t="str">
        <f t="shared" si="64"/>
        <v/>
      </c>
      <c r="P93" s="88" t="str">
        <f t="shared" si="96"/>
        <v/>
      </c>
      <c r="Q93" s="89" t="str">
        <f t="shared" si="96"/>
        <v/>
      </c>
      <c r="R93" s="4" t="str">
        <f t="shared" si="97"/>
        <v/>
      </c>
      <c r="S93" s="4" t="str">
        <f t="shared" si="71"/>
        <v/>
      </c>
      <c r="T93" s="112" t="str">
        <f t="shared" si="98"/>
        <v/>
      </c>
      <c r="U93" s="4" t="str">
        <f>IF(M93="","",IF(B93="NB",U92,IF(T93="",SUM($T$5:$T93)+S93,SUM($T$5:$T93))))</f>
        <v/>
      </c>
      <c r="V93" s="100" t="str">
        <f t="shared" si="61"/>
        <v/>
      </c>
      <c r="W93" s="74" t="e">
        <f t="shared" si="72"/>
        <v>#VALUE!</v>
      </c>
      <c r="X93" s="76" t="str">
        <f t="shared" si="73"/>
        <v/>
      </c>
      <c r="Y93" s="9" t="str">
        <f t="shared" si="66"/>
        <v>B</v>
      </c>
      <c r="Z93" s="4" t="str">
        <f t="shared" si="67"/>
        <v>C</v>
      </c>
      <c r="AA93" s="4" t="str">
        <f t="shared" si="68"/>
        <v>B</v>
      </c>
      <c r="AB93" s="4" t="str">
        <f t="shared" si="108"/>
        <v/>
      </c>
      <c r="AC93" s="4" t="str">
        <f t="shared" si="109"/>
        <v/>
      </c>
      <c r="AD93" s="4" t="str">
        <f t="shared" si="110"/>
        <v/>
      </c>
      <c r="AE93" s="1" t="str">
        <f t="shared" si="74"/>
        <v/>
      </c>
      <c r="AF93" s="1" t="str">
        <f t="shared" si="75"/>
        <v/>
      </c>
      <c r="AG93" s="1" t="str">
        <f t="shared" si="76"/>
        <v/>
      </c>
      <c r="AH93" s="1" t="str">
        <f t="shared" si="77"/>
        <v/>
      </c>
      <c r="AI93" s="1" t="str">
        <f t="shared" si="78"/>
        <v/>
      </c>
      <c r="AJ93" s="1" t="str">
        <f t="shared" si="79"/>
        <v/>
      </c>
      <c r="AK93" s="1">
        <f t="shared" si="99"/>
        <v>0</v>
      </c>
      <c r="AL93" s="1">
        <f t="shared" si="99"/>
        <v>0</v>
      </c>
      <c r="AM93" s="1" t="str">
        <f t="shared" si="65"/>
        <v/>
      </c>
      <c r="AN93" s="1">
        <f t="shared" si="80"/>
        <v>0</v>
      </c>
      <c r="AO93" s="1" t="str">
        <f t="shared" si="111"/>
        <v/>
      </c>
      <c r="AP93" s="1" t="str">
        <f t="shared" si="81"/>
        <v>N</v>
      </c>
      <c r="AQ93" s="1" t="str">
        <f t="shared" si="82"/>
        <v>N</v>
      </c>
      <c r="AR93" s="1" t="str">
        <f t="shared" si="83"/>
        <v>N</v>
      </c>
      <c r="AS93" s="1" t="str">
        <f t="shared" si="84"/>
        <v/>
      </c>
      <c r="AT93" s="15" t="str">
        <f t="shared" si="100"/>
        <v/>
      </c>
      <c r="AU93" s="1" t="str">
        <f t="shared" si="85"/>
        <v/>
      </c>
      <c r="AV93" s="1" t="str">
        <f t="shared" si="86"/>
        <v/>
      </c>
      <c r="AW93" s="1" t="str">
        <f t="shared" si="87"/>
        <v/>
      </c>
      <c r="AX93" s="1" t="str">
        <f t="shared" si="88"/>
        <v/>
      </c>
      <c r="AY93" s="1" t="str">
        <f t="shared" si="89"/>
        <v/>
      </c>
      <c r="AZ93" s="1" t="str">
        <f>IF('Hedging Dashboard'!AH93="P",IF(AZ92="",1,AZ92+1),"")</f>
        <v/>
      </c>
      <c r="BA93" s="1" t="str">
        <f>IF('Hedging Dashboard'!AH93="B",IF(BA92="",1,BA92+1),"")</f>
        <v/>
      </c>
      <c r="BB93" s="1" t="str">
        <f t="shared" si="59"/>
        <v>00000</v>
      </c>
      <c r="BC93" s="1" t="str">
        <f t="shared" si="59"/>
        <v>00000</v>
      </c>
      <c r="BD93" s="1" t="str">
        <f t="shared" si="60"/>
        <v>000000</v>
      </c>
      <c r="BE93" s="1" t="str">
        <f t="shared" si="60"/>
        <v>000000</v>
      </c>
      <c r="BF93" s="1" t="str">
        <f t="shared" si="101"/>
        <v>B</v>
      </c>
      <c r="BG93" s="1" t="str">
        <f t="shared" si="90"/>
        <v/>
      </c>
      <c r="BH93" s="1">
        <f t="shared" si="102"/>
        <v>0</v>
      </c>
      <c r="BI93" s="1" t="str">
        <f t="shared" si="91"/>
        <v/>
      </c>
      <c r="BJ93" s="1">
        <f t="shared" si="103"/>
        <v>0</v>
      </c>
      <c r="BK93" s="1" t="str">
        <f t="shared" si="92"/>
        <v/>
      </c>
      <c r="BL93" s="1">
        <f t="shared" si="104"/>
        <v>0</v>
      </c>
      <c r="BM93" s="1" t="str">
        <f t="shared" si="105"/>
        <v>0</v>
      </c>
      <c r="BN93" s="1" t="str">
        <f t="shared" si="106"/>
        <v>0</v>
      </c>
      <c r="BO93" s="1" t="str">
        <f t="shared" si="107"/>
        <v>0</v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-3</v>
      </c>
    </row>
    <row r="94" spans="1:76" ht="15.75" thickBot="1">
      <c r="A94" s="1">
        <v>85</v>
      </c>
      <c r="B94" s="77" t="str">
        <f t="shared" si="69"/>
        <v/>
      </c>
      <c r="C94" s="94" t="str">
        <f t="shared" si="62"/>
        <v/>
      </c>
      <c r="D94" s="90" t="str">
        <f t="shared" si="93"/>
        <v/>
      </c>
      <c r="E94" s="91" t="str">
        <f t="shared" si="93"/>
        <v/>
      </c>
      <c r="F94" s="10" t="str">
        <f t="shared" si="70"/>
        <v/>
      </c>
      <c r="H94" s="97" t="str">
        <f t="shared" si="63"/>
        <v/>
      </c>
      <c r="I94" s="90" t="str">
        <f t="shared" si="94"/>
        <v/>
      </c>
      <c r="J94" s="91" t="str">
        <f t="shared" si="94"/>
        <v/>
      </c>
      <c r="K94" s="10" t="str">
        <f t="shared" si="95"/>
        <v/>
      </c>
      <c r="L94" s="54"/>
      <c r="M94" s="18" t="str">
        <f>IF('Hedging Dashboard'!AH94="","",'Hedging Dashboard'!AH94)</f>
        <v/>
      </c>
      <c r="O94" s="77" t="str">
        <f t="shared" si="64"/>
        <v/>
      </c>
      <c r="P94" s="90" t="str">
        <f t="shared" si="96"/>
        <v/>
      </c>
      <c r="Q94" s="91" t="str">
        <f t="shared" si="96"/>
        <v/>
      </c>
      <c r="R94" s="5" t="str">
        <f t="shared" si="97"/>
        <v/>
      </c>
      <c r="S94" s="5" t="str">
        <f t="shared" si="71"/>
        <v/>
      </c>
      <c r="T94" s="113" t="str">
        <f t="shared" si="98"/>
        <v/>
      </c>
      <c r="U94" s="5" t="str">
        <f>IF(M94="","",IF(B94="NB",U93,IF(T94="",SUM($T$5:$T94)+S94,SUM($T$5:$T94))))</f>
        <v/>
      </c>
      <c r="V94" s="101" t="str">
        <f t="shared" si="61"/>
        <v/>
      </c>
      <c r="W94" s="74" t="e">
        <f t="shared" si="72"/>
        <v>#VALUE!</v>
      </c>
      <c r="X94" s="76" t="str">
        <f t="shared" si="73"/>
        <v/>
      </c>
      <c r="Y94" s="9" t="str">
        <f t="shared" si="66"/>
        <v>B</v>
      </c>
      <c r="Z94" s="4" t="str">
        <f t="shared" si="67"/>
        <v>C</v>
      </c>
      <c r="AA94" s="4" t="str">
        <f t="shared" si="68"/>
        <v>B</v>
      </c>
      <c r="AB94" s="4" t="str">
        <f t="shared" si="108"/>
        <v/>
      </c>
      <c r="AC94" s="4" t="str">
        <f t="shared" si="109"/>
        <v/>
      </c>
      <c r="AD94" s="4" t="str">
        <f t="shared" si="110"/>
        <v/>
      </c>
      <c r="AE94" s="1" t="str">
        <f t="shared" si="74"/>
        <v/>
      </c>
      <c r="AF94" s="1" t="str">
        <f t="shared" si="75"/>
        <v/>
      </c>
      <c r="AG94" s="1" t="str">
        <f t="shared" si="76"/>
        <v/>
      </c>
      <c r="AH94" s="1" t="str">
        <f t="shared" si="77"/>
        <v/>
      </c>
      <c r="AI94" s="1" t="str">
        <f t="shared" si="78"/>
        <v/>
      </c>
      <c r="AJ94" s="1" t="str">
        <f t="shared" si="79"/>
        <v/>
      </c>
      <c r="AK94" s="1">
        <f t="shared" si="99"/>
        <v>0</v>
      </c>
      <c r="AL94" s="1">
        <f t="shared" si="99"/>
        <v>0</v>
      </c>
      <c r="AM94" s="1" t="str">
        <f t="shared" si="65"/>
        <v/>
      </c>
      <c r="AN94" s="1">
        <f t="shared" si="80"/>
        <v>0</v>
      </c>
      <c r="AO94" s="1" t="str">
        <f t="shared" si="111"/>
        <v/>
      </c>
      <c r="AP94" s="1" t="str">
        <f t="shared" si="81"/>
        <v>N</v>
      </c>
      <c r="AQ94" s="1" t="str">
        <f t="shared" si="82"/>
        <v>N</v>
      </c>
      <c r="AR94" s="1" t="str">
        <f t="shared" si="83"/>
        <v>N</v>
      </c>
      <c r="AS94" s="1" t="str">
        <f t="shared" si="84"/>
        <v/>
      </c>
      <c r="AT94" s="15" t="str">
        <f t="shared" si="100"/>
        <v/>
      </c>
      <c r="AU94" s="1" t="str">
        <f t="shared" si="85"/>
        <v/>
      </c>
      <c r="AV94" s="1" t="str">
        <f t="shared" si="86"/>
        <v/>
      </c>
      <c r="AW94" s="1" t="str">
        <f t="shared" si="87"/>
        <v/>
      </c>
      <c r="AX94" s="1" t="str">
        <f t="shared" si="88"/>
        <v/>
      </c>
      <c r="AY94" s="1" t="str">
        <f t="shared" si="89"/>
        <v/>
      </c>
      <c r="AZ94" s="1" t="str">
        <f>IF('Hedging Dashboard'!AH94="P",IF(AZ93="",1,AZ93+1),"")</f>
        <v/>
      </c>
      <c r="BA94" s="1" t="str">
        <f>IF('Hedging Dashboard'!AH94="B",IF(BA93="",1,BA93+1),"")</f>
        <v/>
      </c>
      <c r="BB94" s="1" t="str">
        <f t="shared" si="59"/>
        <v>00000</v>
      </c>
      <c r="BC94" s="1" t="str">
        <f t="shared" si="59"/>
        <v>00000</v>
      </c>
      <c r="BD94" s="1" t="str">
        <f t="shared" si="60"/>
        <v>000000</v>
      </c>
      <c r="BE94" s="1" t="str">
        <f t="shared" si="60"/>
        <v>000000</v>
      </c>
      <c r="BF94" s="1" t="str">
        <f t="shared" si="101"/>
        <v>B</v>
      </c>
      <c r="BG94" s="1" t="str">
        <f t="shared" si="90"/>
        <v/>
      </c>
      <c r="BH94" s="1">
        <f t="shared" si="102"/>
        <v>0</v>
      </c>
      <c r="BI94" s="1" t="str">
        <f t="shared" si="91"/>
        <v/>
      </c>
      <c r="BJ94" s="1">
        <f t="shared" si="103"/>
        <v>0</v>
      </c>
      <c r="BK94" s="1" t="str">
        <f t="shared" si="92"/>
        <v/>
      </c>
      <c r="BL94" s="1">
        <f t="shared" si="104"/>
        <v>0</v>
      </c>
      <c r="BM94" s="1" t="str">
        <f t="shared" si="105"/>
        <v>0</v>
      </c>
      <c r="BN94" s="1" t="str">
        <f t="shared" si="106"/>
        <v>0</v>
      </c>
      <c r="BO94" s="1" t="str">
        <f t="shared" si="107"/>
        <v>0</v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</row>
    <row r="95" spans="1:76" ht="15.75" thickBot="1">
      <c r="A95" s="1">
        <v>86</v>
      </c>
      <c r="B95" s="12" t="str">
        <f t="shared" si="69"/>
        <v/>
      </c>
      <c r="C95" s="92" t="str">
        <f t="shared" si="62"/>
        <v/>
      </c>
      <c r="D95" s="13" t="str">
        <f t="shared" si="93"/>
        <v/>
      </c>
      <c r="E95" s="45" t="str">
        <f t="shared" si="93"/>
        <v/>
      </c>
      <c r="F95" s="14" t="str">
        <f t="shared" si="70"/>
        <v/>
      </c>
      <c r="H95" s="95" t="str">
        <f t="shared" si="63"/>
        <v/>
      </c>
      <c r="I95" s="13" t="str">
        <f t="shared" si="94"/>
        <v/>
      </c>
      <c r="J95" s="45" t="str">
        <f t="shared" si="94"/>
        <v/>
      </c>
      <c r="K95" s="14" t="str">
        <f t="shared" si="95"/>
        <v/>
      </c>
      <c r="L95" s="54"/>
      <c r="M95" s="16" t="str">
        <f>IF('Hedging Dashboard'!AH95="","",'Hedging Dashboard'!AH95)</f>
        <v/>
      </c>
      <c r="O95" s="12" t="str">
        <f t="shared" si="64"/>
        <v/>
      </c>
      <c r="P95" s="13" t="str">
        <f t="shared" si="96"/>
        <v/>
      </c>
      <c r="Q95" s="45" t="str">
        <f t="shared" si="96"/>
        <v/>
      </c>
      <c r="R95" s="87" t="str">
        <f t="shared" si="97"/>
        <v/>
      </c>
      <c r="S95" s="87" t="str">
        <f t="shared" si="71"/>
        <v/>
      </c>
      <c r="T95" s="98" t="str">
        <f t="shared" si="98"/>
        <v/>
      </c>
      <c r="U95" s="87" t="str">
        <f>IF(M95="","",IF(B95="NB",U94,IF(T95="",SUM($T$5:$T95)+S95,SUM($T$5:$T95))))</f>
        <v/>
      </c>
      <c r="V95" s="99" t="str">
        <f t="shared" si="61"/>
        <v/>
      </c>
      <c r="W95" s="74" t="e">
        <f t="shared" si="72"/>
        <v>#VALUE!</v>
      </c>
      <c r="X95" s="76" t="str">
        <f t="shared" si="73"/>
        <v/>
      </c>
      <c r="Y95" s="9" t="str">
        <f t="shared" si="66"/>
        <v>B</v>
      </c>
      <c r="Z95" s="4" t="str">
        <f t="shared" si="67"/>
        <v>C</v>
      </c>
      <c r="AA95" s="4" t="str">
        <f t="shared" si="68"/>
        <v>B</v>
      </c>
      <c r="AB95" s="4" t="str">
        <f t="shared" si="108"/>
        <v/>
      </c>
      <c r="AC95" s="4" t="str">
        <f t="shared" si="109"/>
        <v/>
      </c>
      <c r="AD95" s="4" t="str">
        <f t="shared" si="110"/>
        <v/>
      </c>
      <c r="AE95" s="1" t="str">
        <f t="shared" si="74"/>
        <v/>
      </c>
      <c r="AF95" s="1" t="str">
        <f t="shared" si="75"/>
        <v/>
      </c>
      <c r="AG95" s="1" t="str">
        <f t="shared" si="76"/>
        <v/>
      </c>
      <c r="AH95" s="1" t="str">
        <f t="shared" si="77"/>
        <v/>
      </c>
      <c r="AI95" s="1" t="str">
        <f t="shared" si="78"/>
        <v/>
      </c>
      <c r="AJ95" s="1" t="str">
        <f t="shared" si="79"/>
        <v/>
      </c>
      <c r="AK95" s="1">
        <f t="shared" si="99"/>
        <v>0</v>
      </c>
      <c r="AL95" s="1">
        <f t="shared" si="99"/>
        <v>0</v>
      </c>
      <c r="AM95" s="1" t="str">
        <f t="shared" si="65"/>
        <v/>
      </c>
      <c r="AN95" s="1">
        <f t="shared" si="80"/>
        <v>0</v>
      </c>
      <c r="AO95" s="1" t="str">
        <f t="shared" si="111"/>
        <v/>
      </c>
      <c r="AP95" s="1" t="str">
        <f t="shared" si="81"/>
        <v>N</v>
      </c>
      <c r="AQ95" s="1" t="str">
        <f t="shared" si="82"/>
        <v>N</v>
      </c>
      <c r="AR95" s="1" t="str">
        <f t="shared" si="83"/>
        <v>N</v>
      </c>
      <c r="AS95" s="1" t="str">
        <f t="shared" si="84"/>
        <v/>
      </c>
      <c r="AT95" s="15" t="str">
        <f t="shared" si="100"/>
        <v/>
      </c>
      <c r="AU95" s="1" t="str">
        <f t="shared" si="85"/>
        <v/>
      </c>
      <c r="AV95" s="1" t="str">
        <f t="shared" si="86"/>
        <v/>
      </c>
      <c r="AW95" s="1" t="str">
        <f t="shared" si="87"/>
        <v/>
      </c>
      <c r="AX95" s="1" t="str">
        <f t="shared" si="88"/>
        <v/>
      </c>
      <c r="AY95" s="1" t="str">
        <f t="shared" si="89"/>
        <v/>
      </c>
      <c r="AZ95" s="1" t="str">
        <f>IF('Hedging Dashboard'!AH95="P",IF(AZ94="",1,AZ94+1),"")</f>
        <v/>
      </c>
      <c r="BA95" s="1" t="str">
        <f>IF('Hedging Dashboard'!AH95="B",IF(BA94="",1,BA94+1),"")</f>
        <v/>
      </c>
      <c r="BB95" s="1" t="str">
        <f t="shared" si="59"/>
        <v>00000</v>
      </c>
      <c r="BC95" s="1" t="str">
        <f t="shared" si="59"/>
        <v>00000</v>
      </c>
      <c r="BD95" s="1" t="str">
        <f t="shared" si="60"/>
        <v>000000</v>
      </c>
      <c r="BE95" s="1" t="str">
        <f t="shared" si="60"/>
        <v>000000</v>
      </c>
      <c r="BF95" s="1" t="str">
        <f t="shared" si="101"/>
        <v>B</v>
      </c>
      <c r="BG95" s="1" t="str">
        <f t="shared" si="90"/>
        <v/>
      </c>
      <c r="BH95" s="1">
        <f t="shared" si="102"/>
        <v>0</v>
      </c>
      <c r="BI95" s="1" t="str">
        <f t="shared" si="91"/>
        <v/>
      </c>
      <c r="BJ95" s="1">
        <f t="shared" si="103"/>
        <v>0</v>
      </c>
      <c r="BK95" s="1" t="str">
        <f t="shared" si="92"/>
        <v/>
      </c>
      <c r="BL95" s="1">
        <f t="shared" si="104"/>
        <v>0</v>
      </c>
      <c r="BM95" s="1" t="str">
        <f t="shared" si="105"/>
        <v>0</v>
      </c>
      <c r="BN95" s="1" t="str">
        <f t="shared" si="106"/>
        <v>0</v>
      </c>
      <c r="BO95" s="1" t="str">
        <f t="shared" si="107"/>
        <v>0</v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</row>
    <row r="96" spans="1:76" ht="15.75" thickBot="1">
      <c r="A96" s="1">
        <v>87</v>
      </c>
      <c r="B96" s="9" t="str">
        <f t="shared" si="69"/>
        <v/>
      </c>
      <c r="C96" s="93" t="str">
        <f t="shared" si="62"/>
        <v/>
      </c>
      <c r="D96" s="88" t="str">
        <f t="shared" si="93"/>
        <v/>
      </c>
      <c r="E96" s="89" t="str">
        <f t="shared" si="93"/>
        <v/>
      </c>
      <c r="F96" s="8" t="str">
        <f t="shared" si="70"/>
        <v/>
      </c>
      <c r="H96" s="96" t="str">
        <f t="shared" si="63"/>
        <v/>
      </c>
      <c r="I96" s="88" t="str">
        <f t="shared" si="94"/>
        <v/>
      </c>
      <c r="J96" s="89" t="str">
        <f t="shared" si="94"/>
        <v/>
      </c>
      <c r="K96" s="8" t="str">
        <f t="shared" si="95"/>
        <v/>
      </c>
      <c r="L96" s="54"/>
      <c r="M96" s="17" t="str">
        <f>IF('Hedging Dashboard'!AH96="","",'Hedging Dashboard'!AH96)</f>
        <v/>
      </c>
      <c r="O96" s="9" t="str">
        <f t="shared" si="64"/>
        <v/>
      </c>
      <c r="P96" s="88" t="str">
        <f t="shared" si="96"/>
        <v/>
      </c>
      <c r="Q96" s="89" t="str">
        <f t="shared" si="96"/>
        <v/>
      </c>
      <c r="R96" s="4" t="str">
        <f t="shared" si="97"/>
        <v/>
      </c>
      <c r="S96" s="4" t="str">
        <f t="shared" si="71"/>
        <v/>
      </c>
      <c r="T96" s="112" t="str">
        <f t="shared" si="98"/>
        <v/>
      </c>
      <c r="U96" s="4" t="str">
        <f>IF(M96="","",IF(B96="NB",U95,IF(T96="",SUM($T$5:$T96)+S96,SUM($T$5:$T96))))</f>
        <v/>
      </c>
      <c r="V96" s="100" t="str">
        <f t="shared" si="61"/>
        <v/>
      </c>
      <c r="W96" s="74" t="e">
        <f t="shared" si="72"/>
        <v>#VALUE!</v>
      </c>
      <c r="X96" s="76" t="str">
        <f t="shared" si="73"/>
        <v/>
      </c>
      <c r="Y96" s="9" t="str">
        <f t="shared" si="66"/>
        <v>B</v>
      </c>
      <c r="Z96" s="4" t="str">
        <f t="shared" si="67"/>
        <v>C</v>
      </c>
      <c r="AA96" s="4" t="str">
        <f t="shared" si="68"/>
        <v>B</v>
      </c>
      <c r="AB96" s="4" t="str">
        <f t="shared" si="108"/>
        <v/>
      </c>
      <c r="AC96" s="4" t="str">
        <f t="shared" si="109"/>
        <v/>
      </c>
      <c r="AD96" s="4" t="str">
        <f t="shared" si="110"/>
        <v/>
      </c>
      <c r="AE96" s="1" t="str">
        <f t="shared" si="74"/>
        <v/>
      </c>
      <c r="AF96" s="1" t="str">
        <f t="shared" si="75"/>
        <v/>
      </c>
      <c r="AG96" s="1" t="str">
        <f t="shared" si="76"/>
        <v/>
      </c>
      <c r="AH96" s="1" t="str">
        <f t="shared" si="77"/>
        <v/>
      </c>
      <c r="AI96" s="1" t="str">
        <f t="shared" si="78"/>
        <v/>
      </c>
      <c r="AJ96" s="1" t="str">
        <f t="shared" si="79"/>
        <v/>
      </c>
      <c r="AK96" s="1">
        <f t="shared" si="99"/>
        <v>0</v>
      </c>
      <c r="AL96" s="1">
        <f t="shared" si="99"/>
        <v>0</v>
      </c>
      <c r="AM96" s="1" t="str">
        <f t="shared" si="65"/>
        <v/>
      </c>
      <c r="AN96" s="1">
        <f t="shared" si="80"/>
        <v>0</v>
      </c>
      <c r="AO96" s="1" t="str">
        <f t="shared" si="111"/>
        <v/>
      </c>
      <c r="AP96" s="1" t="str">
        <f t="shared" si="81"/>
        <v>N</v>
      </c>
      <c r="AQ96" s="1" t="str">
        <f t="shared" si="82"/>
        <v>N</v>
      </c>
      <c r="AR96" s="1" t="str">
        <f t="shared" si="83"/>
        <v>N</v>
      </c>
      <c r="AS96" s="1" t="str">
        <f t="shared" si="84"/>
        <v/>
      </c>
      <c r="AT96" s="15" t="str">
        <f t="shared" si="100"/>
        <v/>
      </c>
      <c r="AU96" s="1" t="str">
        <f t="shared" si="85"/>
        <v/>
      </c>
      <c r="AV96" s="1" t="str">
        <f t="shared" si="86"/>
        <v/>
      </c>
      <c r="AW96" s="1" t="str">
        <f t="shared" si="87"/>
        <v/>
      </c>
      <c r="AX96" s="1" t="str">
        <f t="shared" si="88"/>
        <v/>
      </c>
      <c r="AY96" s="1" t="str">
        <f t="shared" si="89"/>
        <v/>
      </c>
      <c r="AZ96" s="1" t="str">
        <f>IF('Hedging Dashboard'!AH96="P",IF(AZ95="",1,AZ95+1),"")</f>
        <v/>
      </c>
      <c r="BA96" s="1" t="str">
        <f>IF('Hedging Dashboard'!AH96="B",IF(BA95="",1,BA95+1),"")</f>
        <v/>
      </c>
      <c r="BB96" s="1" t="str">
        <f t="shared" si="59"/>
        <v>00000</v>
      </c>
      <c r="BC96" s="1" t="str">
        <f t="shared" si="59"/>
        <v>00000</v>
      </c>
      <c r="BD96" s="1" t="str">
        <f t="shared" si="60"/>
        <v>000000</v>
      </c>
      <c r="BE96" s="1" t="str">
        <f t="shared" si="60"/>
        <v>000000</v>
      </c>
      <c r="BF96" s="1" t="str">
        <f t="shared" si="101"/>
        <v>B</v>
      </c>
      <c r="BG96" s="1" t="str">
        <f t="shared" si="90"/>
        <v/>
      </c>
      <c r="BH96" s="1">
        <f t="shared" si="102"/>
        <v>0</v>
      </c>
      <c r="BI96" s="1" t="str">
        <f t="shared" si="91"/>
        <v/>
      </c>
      <c r="BJ96" s="1">
        <f t="shared" si="103"/>
        <v>0</v>
      </c>
      <c r="BK96" s="1" t="str">
        <f t="shared" si="92"/>
        <v/>
      </c>
      <c r="BL96" s="1">
        <f t="shared" si="104"/>
        <v>0</v>
      </c>
      <c r="BM96" s="1" t="str">
        <f t="shared" si="105"/>
        <v>0</v>
      </c>
      <c r="BN96" s="1" t="str">
        <f t="shared" si="106"/>
        <v>0</v>
      </c>
      <c r="BO96" s="1" t="str">
        <f t="shared" si="107"/>
        <v>0</v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6</v>
      </c>
    </row>
    <row r="97" spans="1:76" ht="15.75" thickBot="1">
      <c r="A97" s="1">
        <v>88</v>
      </c>
      <c r="B97" s="9" t="str">
        <f t="shared" si="69"/>
        <v/>
      </c>
      <c r="C97" s="93" t="str">
        <f t="shared" si="62"/>
        <v/>
      </c>
      <c r="D97" s="88" t="str">
        <f t="shared" si="93"/>
        <v/>
      </c>
      <c r="E97" s="89" t="str">
        <f t="shared" si="93"/>
        <v/>
      </c>
      <c r="F97" s="8" t="str">
        <f t="shared" si="70"/>
        <v/>
      </c>
      <c r="H97" s="96" t="str">
        <f t="shared" si="63"/>
        <v/>
      </c>
      <c r="I97" s="88" t="str">
        <f t="shared" si="94"/>
        <v/>
      </c>
      <c r="J97" s="89" t="str">
        <f t="shared" si="94"/>
        <v/>
      </c>
      <c r="K97" s="8" t="str">
        <f t="shared" si="95"/>
        <v/>
      </c>
      <c r="L97" s="54"/>
      <c r="M97" s="17" t="str">
        <f>IF('Hedging Dashboard'!AH97="","",'Hedging Dashboard'!AH97)</f>
        <v/>
      </c>
      <c r="O97" s="9" t="str">
        <f t="shared" si="64"/>
        <v/>
      </c>
      <c r="P97" s="88" t="str">
        <f t="shared" si="96"/>
        <v/>
      </c>
      <c r="Q97" s="89" t="str">
        <f t="shared" si="96"/>
        <v/>
      </c>
      <c r="R97" s="4" t="str">
        <f t="shared" si="97"/>
        <v/>
      </c>
      <c r="S97" s="4" t="str">
        <f t="shared" si="71"/>
        <v/>
      </c>
      <c r="T97" s="112" t="str">
        <f t="shared" si="98"/>
        <v/>
      </c>
      <c r="U97" s="4" t="str">
        <f>IF(M97="","",IF(B97="NB",U96,IF(T97="",SUM($T$5:$T97)+S97,SUM($T$5:$T97))))</f>
        <v/>
      </c>
      <c r="V97" s="100" t="str">
        <f t="shared" si="61"/>
        <v/>
      </c>
      <c r="W97" s="74" t="e">
        <f t="shared" si="72"/>
        <v>#VALUE!</v>
      </c>
      <c r="X97" s="76" t="str">
        <f t="shared" si="73"/>
        <v/>
      </c>
      <c r="Y97" s="9" t="str">
        <f t="shared" si="66"/>
        <v>B</v>
      </c>
      <c r="Z97" s="4" t="str">
        <f t="shared" si="67"/>
        <v>C</v>
      </c>
      <c r="AA97" s="4" t="str">
        <f t="shared" si="68"/>
        <v>B</v>
      </c>
      <c r="AB97" s="4" t="str">
        <f t="shared" si="108"/>
        <v/>
      </c>
      <c r="AC97" s="4" t="str">
        <f t="shared" si="109"/>
        <v/>
      </c>
      <c r="AD97" s="4" t="str">
        <f t="shared" si="110"/>
        <v/>
      </c>
      <c r="AE97" s="1" t="str">
        <f t="shared" si="74"/>
        <v/>
      </c>
      <c r="AF97" s="1" t="str">
        <f t="shared" si="75"/>
        <v/>
      </c>
      <c r="AG97" s="1" t="str">
        <f t="shared" si="76"/>
        <v/>
      </c>
      <c r="AH97" s="1" t="str">
        <f t="shared" si="77"/>
        <v/>
      </c>
      <c r="AI97" s="1" t="str">
        <f t="shared" si="78"/>
        <v/>
      </c>
      <c r="AJ97" s="1" t="str">
        <f t="shared" si="79"/>
        <v/>
      </c>
      <c r="AK97" s="1">
        <f t="shared" si="99"/>
        <v>0</v>
      </c>
      <c r="AL97" s="1">
        <f t="shared" si="99"/>
        <v>0</v>
      </c>
      <c r="AM97" s="1" t="str">
        <f t="shared" si="65"/>
        <v/>
      </c>
      <c r="AN97" s="1">
        <f t="shared" si="80"/>
        <v>0</v>
      </c>
      <c r="AO97" s="1" t="str">
        <f t="shared" si="111"/>
        <v/>
      </c>
      <c r="AP97" s="1" t="str">
        <f t="shared" si="81"/>
        <v>N</v>
      </c>
      <c r="AQ97" s="1" t="str">
        <f t="shared" si="82"/>
        <v>N</v>
      </c>
      <c r="AR97" s="1" t="str">
        <f t="shared" si="83"/>
        <v>N</v>
      </c>
      <c r="AS97" s="1" t="str">
        <f t="shared" si="84"/>
        <v/>
      </c>
      <c r="AT97" s="15" t="str">
        <f t="shared" si="100"/>
        <v/>
      </c>
      <c r="AU97" s="1" t="str">
        <f t="shared" si="85"/>
        <v/>
      </c>
      <c r="AV97" s="1" t="str">
        <f t="shared" si="86"/>
        <v/>
      </c>
      <c r="AW97" s="1" t="str">
        <f t="shared" si="87"/>
        <v/>
      </c>
      <c r="AX97" s="1" t="str">
        <f t="shared" si="88"/>
        <v/>
      </c>
      <c r="AY97" s="1" t="str">
        <f t="shared" si="89"/>
        <v/>
      </c>
      <c r="AZ97" s="1" t="str">
        <f>IF('Hedging Dashboard'!AH97="P",IF(AZ96="",1,AZ96+1),"")</f>
        <v/>
      </c>
      <c r="BA97" s="1" t="str">
        <f>IF('Hedging Dashboard'!AH97="B",IF(BA96="",1,BA96+1),"")</f>
        <v/>
      </c>
      <c r="BB97" s="1" t="str">
        <f t="shared" si="59"/>
        <v>00000</v>
      </c>
      <c r="BC97" s="1" t="str">
        <f t="shared" si="59"/>
        <v>00000</v>
      </c>
      <c r="BD97" s="1" t="str">
        <f t="shared" si="60"/>
        <v>000000</v>
      </c>
      <c r="BE97" s="1" t="str">
        <f t="shared" si="60"/>
        <v>000000</v>
      </c>
      <c r="BF97" s="1" t="str">
        <f t="shared" si="101"/>
        <v>B</v>
      </c>
      <c r="BG97" s="1" t="str">
        <f t="shared" si="90"/>
        <v/>
      </c>
      <c r="BH97" s="1">
        <f t="shared" si="102"/>
        <v>0</v>
      </c>
      <c r="BI97" s="1" t="str">
        <f t="shared" si="91"/>
        <v/>
      </c>
      <c r="BJ97" s="1">
        <f t="shared" si="103"/>
        <v>0</v>
      </c>
      <c r="BK97" s="1" t="str">
        <f t="shared" si="92"/>
        <v/>
      </c>
      <c r="BL97" s="1">
        <f t="shared" si="104"/>
        <v>0</v>
      </c>
      <c r="BM97" s="1" t="str">
        <f t="shared" si="105"/>
        <v>0</v>
      </c>
      <c r="BN97" s="1" t="str">
        <f t="shared" si="106"/>
        <v>0</v>
      </c>
      <c r="BO97" s="1" t="str">
        <f t="shared" si="107"/>
        <v>0</v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-6</v>
      </c>
    </row>
    <row r="98" spans="1:76" ht="15.75" thickBot="1">
      <c r="A98" s="1">
        <v>89</v>
      </c>
      <c r="B98" s="9" t="str">
        <f t="shared" si="69"/>
        <v/>
      </c>
      <c r="C98" s="93" t="str">
        <f t="shared" si="62"/>
        <v/>
      </c>
      <c r="D98" s="88" t="str">
        <f t="shared" si="93"/>
        <v/>
      </c>
      <c r="E98" s="89" t="str">
        <f t="shared" si="93"/>
        <v/>
      </c>
      <c r="F98" s="8" t="str">
        <f t="shared" si="70"/>
        <v/>
      </c>
      <c r="H98" s="96" t="str">
        <f t="shared" si="63"/>
        <v/>
      </c>
      <c r="I98" s="88" t="str">
        <f t="shared" si="94"/>
        <v/>
      </c>
      <c r="J98" s="89" t="str">
        <f t="shared" si="94"/>
        <v/>
      </c>
      <c r="K98" s="8" t="str">
        <f t="shared" si="95"/>
        <v/>
      </c>
      <c r="L98" s="54"/>
      <c r="M98" s="17" t="str">
        <f>IF('Hedging Dashboard'!AH98="","",'Hedging Dashboard'!AH98)</f>
        <v/>
      </c>
      <c r="O98" s="9" t="str">
        <f t="shared" si="64"/>
        <v/>
      </c>
      <c r="P98" s="88" t="str">
        <f t="shared" si="96"/>
        <v/>
      </c>
      <c r="Q98" s="89" t="str">
        <f t="shared" si="96"/>
        <v/>
      </c>
      <c r="R98" s="4" t="str">
        <f t="shared" si="97"/>
        <v/>
      </c>
      <c r="S98" s="4" t="str">
        <f t="shared" si="71"/>
        <v/>
      </c>
      <c r="T98" s="112" t="str">
        <f t="shared" si="98"/>
        <v/>
      </c>
      <c r="U98" s="4" t="str">
        <f>IF(M98="","",IF(B98="NB",U97,IF(T98="",SUM($T$5:$T98)+S98,SUM($T$5:$T98))))</f>
        <v/>
      </c>
      <c r="V98" s="100" t="str">
        <f t="shared" si="61"/>
        <v/>
      </c>
      <c r="W98" s="74" t="e">
        <f t="shared" si="72"/>
        <v>#VALUE!</v>
      </c>
      <c r="X98" s="76" t="str">
        <f t="shared" si="73"/>
        <v/>
      </c>
      <c r="Y98" s="9" t="str">
        <f t="shared" si="66"/>
        <v>B</v>
      </c>
      <c r="Z98" s="4" t="str">
        <f t="shared" si="67"/>
        <v>C</v>
      </c>
      <c r="AA98" s="4" t="str">
        <f t="shared" si="68"/>
        <v>B</v>
      </c>
      <c r="AB98" s="4" t="str">
        <f t="shared" si="108"/>
        <v/>
      </c>
      <c r="AC98" s="4" t="str">
        <f t="shared" si="109"/>
        <v/>
      </c>
      <c r="AD98" s="4" t="str">
        <f t="shared" si="110"/>
        <v/>
      </c>
      <c r="AE98" s="1" t="str">
        <f t="shared" si="74"/>
        <v/>
      </c>
      <c r="AF98" s="1" t="str">
        <f t="shared" si="75"/>
        <v/>
      </c>
      <c r="AG98" s="1" t="str">
        <f t="shared" si="76"/>
        <v/>
      </c>
      <c r="AH98" s="1" t="str">
        <f t="shared" si="77"/>
        <v/>
      </c>
      <c r="AI98" s="1" t="str">
        <f t="shared" si="78"/>
        <v/>
      </c>
      <c r="AJ98" s="1" t="str">
        <f t="shared" si="79"/>
        <v/>
      </c>
      <c r="AK98" s="1">
        <f t="shared" si="99"/>
        <v>0</v>
      </c>
      <c r="AL98" s="1">
        <f t="shared" si="99"/>
        <v>0</v>
      </c>
      <c r="AM98" s="1" t="str">
        <f t="shared" si="65"/>
        <v/>
      </c>
      <c r="AN98" s="1">
        <f t="shared" si="80"/>
        <v>0</v>
      </c>
      <c r="AO98" s="1" t="str">
        <f t="shared" si="111"/>
        <v/>
      </c>
      <c r="AP98" s="1" t="str">
        <f t="shared" si="81"/>
        <v>N</v>
      </c>
      <c r="AQ98" s="1" t="str">
        <f t="shared" si="82"/>
        <v>N</v>
      </c>
      <c r="AR98" s="1" t="str">
        <f t="shared" si="83"/>
        <v>N</v>
      </c>
      <c r="AS98" s="1" t="str">
        <f t="shared" si="84"/>
        <v/>
      </c>
      <c r="AT98" s="15" t="str">
        <f t="shared" si="100"/>
        <v/>
      </c>
      <c r="AU98" s="1" t="str">
        <f t="shared" si="85"/>
        <v/>
      </c>
      <c r="AV98" s="1" t="str">
        <f t="shared" si="86"/>
        <v/>
      </c>
      <c r="AW98" s="1" t="str">
        <f t="shared" si="87"/>
        <v/>
      </c>
      <c r="AX98" s="1" t="str">
        <f t="shared" si="88"/>
        <v/>
      </c>
      <c r="AY98" s="1" t="str">
        <f t="shared" si="89"/>
        <v/>
      </c>
      <c r="AZ98" s="1" t="str">
        <f>IF('Hedging Dashboard'!AH98="P",IF(AZ97="",1,AZ97+1),"")</f>
        <v/>
      </c>
      <c r="BA98" s="1" t="str">
        <f>IF('Hedging Dashboard'!AH98="B",IF(BA97="",1,BA97+1),"")</f>
        <v/>
      </c>
      <c r="BB98" s="1" t="str">
        <f t="shared" si="59"/>
        <v>00000</v>
      </c>
      <c r="BC98" s="1" t="str">
        <f t="shared" si="59"/>
        <v>00000</v>
      </c>
      <c r="BD98" s="1" t="str">
        <f t="shared" si="60"/>
        <v>000000</v>
      </c>
      <c r="BE98" s="1" t="str">
        <f t="shared" si="60"/>
        <v>000000</v>
      </c>
      <c r="BF98" s="1" t="str">
        <f t="shared" si="101"/>
        <v>B</v>
      </c>
      <c r="BG98" s="1" t="str">
        <f t="shared" si="90"/>
        <v/>
      </c>
      <c r="BH98" s="1">
        <f t="shared" si="102"/>
        <v>0</v>
      </c>
      <c r="BI98" s="1" t="str">
        <f t="shared" si="91"/>
        <v/>
      </c>
      <c r="BJ98" s="1">
        <f t="shared" si="103"/>
        <v>0</v>
      </c>
      <c r="BK98" s="1" t="str">
        <f t="shared" si="92"/>
        <v/>
      </c>
      <c r="BL98" s="1">
        <f t="shared" si="104"/>
        <v>0</v>
      </c>
      <c r="BM98" s="1" t="str">
        <f t="shared" si="105"/>
        <v>0</v>
      </c>
      <c r="BN98" s="1" t="str">
        <f t="shared" si="106"/>
        <v>0</v>
      </c>
      <c r="BO98" s="1" t="str">
        <f t="shared" si="107"/>
        <v>0</v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</row>
    <row r="99" spans="1:76" ht="15.75" thickBot="1">
      <c r="A99" s="1">
        <v>90</v>
      </c>
      <c r="B99" s="77" t="str">
        <f t="shared" si="69"/>
        <v/>
      </c>
      <c r="C99" s="94" t="str">
        <f t="shared" si="62"/>
        <v/>
      </c>
      <c r="D99" s="90" t="str">
        <f t="shared" si="93"/>
        <v/>
      </c>
      <c r="E99" s="91" t="str">
        <f t="shared" si="93"/>
        <v/>
      </c>
      <c r="F99" s="10" t="str">
        <f t="shared" si="70"/>
        <v/>
      </c>
      <c r="H99" s="97" t="str">
        <f t="shared" si="63"/>
        <v/>
      </c>
      <c r="I99" s="90" t="str">
        <f t="shared" si="94"/>
        <v/>
      </c>
      <c r="J99" s="91" t="str">
        <f t="shared" si="94"/>
        <v/>
      </c>
      <c r="K99" s="10" t="str">
        <f t="shared" si="95"/>
        <v/>
      </c>
      <c r="L99" s="54"/>
      <c r="M99" s="18" t="str">
        <f>IF('Hedging Dashboard'!AH99="","",'Hedging Dashboard'!AH99)</f>
        <v/>
      </c>
      <c r="O99" s="77" t="str">
        <f t="shared" si="64"/>
        <v/>
      </c>
      <c r="P99" s="90" t="str">
        <f t="shared" si="96"/>
        <v/>
      </c>
      <c r="Q99" s="91" t="str">
        <f t="shared" si="96"/>
        <v/>
      </c>
      <c r="R99" s="5" t="str">
        <f t="shared" si="97"/>
        <v/>
      </c>
      <c r="S99" s="5" t="str">
        <f t="shared" si="71"/>
        <v/>
      </c>
      <c r="T99" s="113" t="str">
        <f t="shared" si="98"/>
        <v/>
      </c>
      <c r="U99" s="5" t="str">
        <f>IF(M99="","",IF(B99="NB",U98,IF(T99="",SUM($T$5:$T99)+S99,SUM($T$5:$T99))))</f>
        <v/>
      </c>
      <c r="V99" s="101" t="str">
        <f t="shared" si="61"/>
        <v/>
      </c>
      <c r="W99" s="74" t="e">
        <f t="shared" si="72"/>
        <v>#VALUE!</v>
      </c>
      <c r="X99" s="76" t="str">
        <f t="shared" si="73"/>
        <v/>
      </c>
      <c r="Y99" s="9" t="str">
        <f t="shared" si="66"/>
        <v>B</v>
      </c>
      <c r="Z99" s="4" t="str">
        <f t="shared" si="67"/>
        <v>C</v>
      </c>
      <c r="AA99" s="4" t="str">
        <f t="shared" si="68"/>
        <v>B</v>
      </c>
      <c r="AB99" s="4" t="str">
        <f t="shared" si="108"/>
        <v/>
      </c>
      <c r="AC99" s="4" t="str">
        <f t="shared" si="109"/>
        <v/>
      </c>
      <c r="AD99" s="4" t="str">
        <f t="shared" si="110"/>
        <v/>
      </c>
      <c r="AE99" s="1" t="str">
        <f t="shared" si="74"/>
        <v/>
      </c>
      <c r="AF99" s="1" t="str">
        <f t="shared" si="75"/>
        <v/>
      </c>
      <c r="AG99" s="1" t="str">
        <f t="shared" si="76"/>
        <v/>
      </c>
      <c r="AH99" s="1" t="str">
        <f t="shared" si="77"/>
        <v/>
      </c>
      <c r="AI99" s="1" t="str">
        <f t="shared" si="78"/>
        <v/>
      </c>
      <c r="AJ99" s="1" t="str">
        <f t="shared" si="79"/>
        <v/>
      </c>
      <c r="AK99" s="1">
        <f t="shared" si="99"/>
        <v>0</v>
      </c>
      <c r="AL99" s="1">
        <f t="shared" si="99"/>
        <v>0</v>
      </c>
      <c r="AM99" s="1" t="str">
        <f t="shared" si="65"/>
        <v/>
      </c>
      <c r="AN99" s="1">
        <f t="shared" si="80"/>
        <v>0</v>
      </c>
      <c r="AO99" s="1" t="str">
        <f t="shared" si="111"/>
        <v/>
      </c>
      <c r="AP99" s="1" t="str">
        <f t="shared" si="81"/>
        <v>N</v>
      </c>
      <c r="AQ99" s="1" t="str">
        <f t="shared" si="82"/>
        <v>N</v>
      </c>
      <c r="AR99" s="1" t="str">
        <f t="shared" si="83"/>
        <v>N</v>
      </c>
      <c r="AS99" s="1" t="str">
        <f t="shared" si="84"/>
        <v/>
      </c>
      <c r="AT99" s="15" t="str">
        <f t="shared" si="100"/>
        <v/>
      </c>
      <c r="AU99" s="1" t="str">
        <f t="shared" si="85"/>
        <v/>
      </c>
      <c r="AV99" s="1" t="str">
        <f t="shared" si="86"/>
        <v/>
      </c>
      <c r="AW99" s="1" t="str">
        <f t="shared" si="87"/>
        <v/>
      </c>
      <c r="AX99" s="1" t="str">
        <f t="shared" si="88"/>
        <v/>
      </c>
      <c r="AY99" s="1" t="str">
        <f t="shared" si="89"/>
        <v/>
      </c>
      <c r="AZ99" s="1" t="str">
        <f>IF('Hedging Dashboard'!AH99="P",IF(AZ98="",1,AZ98+1),"")</f>
        <v/>
      </c>
      <c r="BA99" s="1" t="str">
        <f>IF('Hedging Dashboard'!AH99="B",IF(BA98="",1,BA98+1),"")</f>
        <v/>
      </c>
      <c r="BB99" s="1" t="str">
        <f t="shared" si="59"/>
        <v>00000</v>
      </c>
      <c r="BC99" s="1" t="str">
        <f t="shared" si="59"/>
        <v>00000</v>
      </c>
      <c r="BD99" s="1" t="str">
        <f t="shared" si="60"/>
        <v>000000</v>
      </c>
      <c r="BE99" s="1" t="str">
        <f t="shared" si="60"/>
        <v>000000</v>
      </c>
      <c r="BF99" s="1" t="str">
        <f t="shared" si="101"/>
        <v>B</v>
      </c>
      <c r="BG99" s="1" t="str">
        <f t="shared" si="90"/>
        <v/>
      </c>
      <c r="BH99" s="1">
        <f t="shared" si="102"/>
        <v>0</v>
      </c>
      <c r="BI99" s="1" t="str">
        <f t="shared" si="91"/>
        <v/>
      </c>
      <c r="BJ99" s="1">
        <f t="shared" si="103"/>
        <v>0</v>
      </c>
      <c r="BK99" s="1" t="str">
        <f t="shared" si="92"/>
        <v/>
      </c>
      <c r="BL99" s="1">
        <f t="shared" si="104"/>
        <v>0</v>
      </c>
      <c r="BM99" s="1" t="str">
        <f t="shared" si="105"/>
        <v>0</v>
      </c>
      <c r="BN99" s="1" t="str">
        <f t="shared" si="106"/>
        <v>0</v>
      </c>
      <c r="BO99" s="1" t="str">
        <f t="shared" si="107"/>
        <v>0</v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</row>
    <row r="100" spans="1:76" ht="15.75" thickBot="1">
      <c r="A100" s="1">
        <v>91</v>
      </c>
      <c r="B100" s="12" t="str">
        <f t="shared" si="69"/>
        <v/>
      </c>
      <c r="C100" s="92" t="str">
        <f t="shared" si="62"/>
        <v/>
      </c>
      <c r="D100" s="13" t="str">
        <f t="shared" si="93"/>
        <v/>
      </c>
      <c r="E100" s="45" t="str">
        <f t="shared" si="93"/>
        <v/>
      </c>
      <c r="F100" s="14" t="str">
        <f t="shared" si="70"/>
        <v/>
      </c>
      <c r="H100" s="95" t="str">
        <f t="shared" si="63"/>
        <v/>
      </c>
      <c r="I100" s="13" t="str">
        <f t="shared" si="94"/>
        <v/>
      </c>
      <c r="J100" s="45" t="str">
        <f t="shared" si="94"/>
        <v/>
      </c>
      <c r="K100" s="14" t="str">
        <f t="shared" si="95"/>
        <v/>
      </c>
      <c r="L100" s="54"/>
      <c r="M100" s="16" t="str">
        <f>IF('Hedging Dashboard'!AH100="","",'Hedging Dashboard'!AH100)</f>
        <v/>
      </c>
      <c r="O100" s="12" t="str">
        <f t="shared" si="64"/>
        <v/>
      </c>
      <c r="P100" s="13" t="str">
        <f t="shared" si="96"/>
        <v/>
      </c>
      <c r="Q100" s="45" t="str">
        <f t="shared" si="96"/>
        <v/>
      </c>
      <c r="R100" s="87" t="str">
        <f t="shared" si="97"/>
        <v/>
      </c>
      <c r="S100" s="87" t="str">
        <f t="shared" si="71"/>
        <v/>
      </c>
      <c r="T100" s="98" t="str">
        <f t="shared" si="98"/>
        <v/>
      </c>
      <c r="U100" s="87" t="str">
        <f>IF(M100="","",IF(B100="NB",U99,IF(T100="",SUM($T$5:$T100)+S100,SUM($T$5:$T100))))</f>
        <v/>
      </c>
      <c r="V100" s="99" t="str">
        <f t="shared" si="61"/>
        <v/>
      </c>
      <c r="W100" s="74" t="e">
        <f t="shared" si="72"/>
        <v>#VALUE!</v>
      </c>
      <c r="X100" s="76" t="str">
        <f t="shared" si="73"/>
        <v/>
      </c>
      <c r="Y100" s="9" t="str">
        <f t="shared" si="66"/>
        <v>B</v>
      </c>
      <c r="Z100" s="4" t="str">
        <f t="shared" si="67"/>
        <v>C</v>
      </c>
      <c r="AA100" s="4" t="str">
        <f t="shared" si="68"/>
        <v>B</v>
      </c>
      <c r="AB100" s="4" t="str">
        <f t="shared" si="108"/>
        <v/>
      </c>
      <c r="AC100" s="4" t="str">
        <f t="shared" si="109"/>
        <v/>
      </c>
      <c r="AD100" s="4" t="str">
        <f t="shared" si="110"/>
        <v/>
      </c>
      <c r="AE100" s="1" t="str">
        <f t="shared" si="74"/>
        <v/>
      </c>
      <c r="AF100" s="1" t="str">
        <f t="shared" si="75"/>
        <v/>
      </c>
      <c r="AG100" s="1" t="str">
        <f t="shared" si="76"/>
        <v/>
      </c>
      <c r="AH100" s="1" t="str">
        <f t="shared" si="77"/>
        <v/>
      </c>
      <c r="AI100" s="1" t="str">
        <f t="shared" si="78"/>
        <v/>
      </c>
      <c r="AJ100" s="1" t="str">
        <f t="shared" si="79"/>
        <v/>
      </c>
      <c r="AK100" s="1">
        <f t="shared" si="99"/>
        <v>0</v>
      </c>
      <c r="AL100" s="1">
        <f t="shared" si="99"/>
        <v>0</v>
      </c>
      <c r="AM100" s="1" t="str">
        <f t="shared" si="65"/>
        <v/>
      </c>
      <c r="AN100" s="1">
        <f t="shared" si="80"/>
        <v>0</v>
      </c>
      <c r="AO100" s="1" t="str">
        <f t="shared" si="111"/>
        <v/>
      </c>
      <c r="AP100" s="1" t="str">
        <f t="shared" si="81"/>
        <v>N</v>
      </c>
      <c r="AQ100" s="1" t="str">
        <f t="shared" si="82"/>
        <v>N</v>
      </c>
      <c r="AR100" s="1" t="str">
        <f t="shared" si="83"/>
        <v>N</v>
      </c>
      <c r="AS100" s="1" t="str">
        <f t="shared" si="84"/>
        <v/>
      </c>
      <c r="AT100" s="15" t="str">
        <f t="shared" si="100"/>
        <v/>
      </c>
      <c r="AU100" s="1" t="str">
        <f t="shared" si="85"/>
        <v/>
      </c>
      <c r="AV100" s="1" t="str">
        <f t="shared" si="86"/>
        <v/>
      </c>
      <c r="AW100" s="1" t="str">
        <f t="shared" si="87"/>
        <v/>
      </c>
      <c r="AX100" s="1" t="str">
        <f t="shared" si="88"/>
        <v/>
      </c>
      <c r="AY100" s="1" t="str">
        <f t="shared" si="89"/>
        <v/>
      </c>
      <c r="AZ100" s="1" t="str">
        <f>IF('Hedging Dashboard'!AH100="P",IF(AZ99="",1,AZ99+1),"")</f>
        <v/>
      </c>
      <c r="BA100" s="1" t="str">
        <f>IF('Hedging Dashboard'!AH100="B",IF(BA99="",1,BA99+1),"")</f>
        <v/>
      </c>
      <c r="BB100" s="1" t="str">
        <f t="shared" si="59"/>
        <v>00000</v>
      </c>
      <c r="BC100" s="1" t="str">
        <f t="shared" si="59"/>
        <v>00000</v>
      </c>
      <c r="BD100" s="1" t="str">
        <f t="shared" si="60"/>
        <v>000000</v>
      </c>
      <c r="BE100" s="1" t="str">
        <f t="shared" si="60"/>
        <v>000000</v>
      </c>
      <c r="BF100" s="1" t="str">
        <f t="shared" si="101"/>
        <v>B</v>
      </c>
      <c r="BG100" s="1" t="str">
        <f t="shared" si="90"/>
        <v/>
      </c>
      <c r="BH100" s="1">
        <f t="shared" si="102"/>
        <v>0</v>
      </c>
      <c r="BI100" s="1" t="str">
        <f t="shared" si="91"/>
        <v/>
      </c>
      <c r="BJ100" s="1">
        <f t="shared" si="103"/>
        <v>0</v>
      </c>
      <c r="BK100" s="1" t="str">
        <f t="shared" si="92"/>
        <v/>
      </c>
      <c r="BL100" s="1">
        <f t="shared" si="104"/>
        <v>0</v>
      </c>
      <c r="BM100" s="1" t="str">
        <f t="shared" si="105"/>
        <v>0</v>
      </c>
      <c r="BN100" s="1" t="str">
        <f t="shared" si="106"/>
        <v>0</v>
      </c>
      <c r="BO100" s="1" t="str">
        <f t="shared" si="107"/>
        <v>0</v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3</v>
      </c>
    </row>
    <row r="101" spans="1:76" ht="15.75" thickBot="1">
      <c r="A101" s="1">
        <v>92</v>
      </c>
      <c r="B101" s="9" t="str">
        <f t="shared" si="69"/>
        <v/>
      </c>
      <c r="C101" s="93" t="str">
        <f t="shared" si="62"/>
        <v/>
      </c>
      <c r="D101" s="88" t="str">
        <f t="shared" si="93"/>
        <v/>
      </c>
      <c r="E101" s="89" t="str">
        <f t="shared" si="93"/>
        <v/>
      </c>
      <c r="F101" s="8" t="str">
        <f t="shared" si="70"/>
        <v/>
      </c>
      <c r="H101" s="96" t="str">
        <f t="shared" si="63"/>
        <v/>
      </c>
      <c r="I101" s="88" t="str">
        <f t="shared" si="94"/>
        <v/>
      </c>
      <c r="J101" s="89" t="str">
        <f t="shared" si="94"/>
        <v/>
      </c>
      <c r="K101" s="8" t="str">
        <f t="shared" si="95"/>
        <v/>
      </c>
      <c r="L101" s="54"/>
      <c r="M101" s="17" t="str">
        <f>IF('Hedging Dashboard'!AH101="","",'Hedging Dashboard'!AH101)</f>
        <v/>
      </c>
      <c r="O101" s="9" t="str">
        <f t="shared" si="64"/>
        <v/>
      </c>
      <c r="P101" s="88" t="str">
        <f t="shared" si="96"/>
        <v/>
      </c>
      <c r="Q101" s="89" t="str">
        <f t="shared" si="96"/>
        <v/>
      </c>
      <c r="R101" s="4" t="str">
        <f t="shared" si="97"/>
        <v/>
      </c>
      <c r="S101" s="4" t="str">
        <f t="shared" si="71"/>
        <v/>
      </c>
      <c r="T101" s="112" t="str">
        <f t="shared" si="98"/>
        <v/>
      </c>
      <c r="U101" s="4" t="str">
        <f>IF(M101="","",IF(B101="NB",U100,IF(T101="",SUM($T$5:$T101)+S101,SUM($T$5:$T101))))</f>
        <v/>
      </c>
      <c r="V101" s="100" t="str">
        <f t="shared" si="61"/>
        <v/>
      </c>
      <c r="W101" s="74" t="e">
        <f t="shared" si="72"/>
        <v>#VALUE!</v>
      </c>
      <c r="X101" s="76" t="str">
        <f t="shared" si="73"/>
        <v/>
      </c>
      <c r="Y101" s="9" t="str">
        <f t="shared" si="66"/>
        <v>B</v>
      </c>
      <c r="Z101" s="4" t="str">
        <f t="shared" si="67"/>
        <v>C</v>
      </c>
      <c r="AA101" s="4" t="str">
        <f t="shared" si="68"/>
        <v>B</v>
      </c>
      <c r="AB101" s="4" t="str">
        <f t="shared" si="108"/>
        <v/>
      </c>
      <c r="AC101" s="4" t="str">
        <f t="shared" si="109"/>
        <v/>
      </c>
      <c r="AD101" s="4" t="str">
        <f t="shared" si="110"/>
        <v/>
      </c>
      <c r="AE101" s="1" t="str">
        <f t="shared" si="74"/>
        <v/>
      </c>
      <c r="AF101" s="1" t="str">
        <f t="shared" si="75"/>
        <v/>
      </c>
      <c r="AG101" s="1" t="str">
        <f t="shared" si="76"/>
        <v/>
      </c>
      <c r="AH101" s="1" t="str">
        <f t="shared" si="77"/>
        <v/>
      </c>
      <c r="AI101" s="1" t="str">
        <f t="shared" si="78"/>
        <v/>
      </c>
      <c r="AJ101" s="1" t="str">
        <f t="shared" si="79"/>
        <v/>
      </c>
      <c r="AK101" s="1">
        <f t="shared" si="99"/>
        <v>0</v>
      </c>
      <c r="AL101" s="1">
        <f t="shared" si="99"/>
        <v>0</v>
      </c>
      <c r="AM101" s="1" t="str">
        <f t="shared" si="65"/>
        <v/>
      </c>
      <c r="AN101" s="1">
        <f t="shared" si="80"/>
        <v>0</v>
      </c>
      <c r="AO101" s="1" t="str">
        <f t="shared" si="111"/>
        <v/>
      </c>
      <c r="AP101" s="1" t="str">
        <f t="shared" si="81"/>
        <v>N</v>
      </c>
      <c r="AQ101" s="1" t="str">
        <f t="shared" si="82"/>
        <v>N</v>
      </c>
      <c r="AR101" s="1" t="str">
        <f t="shared" si="83"/>
        <v>N</v>
      </c>
      <c r="AS101" s="1" t="str">
        <f t="shared" si="84"/>
        <v/>
      </c>
      <c r="AT101" s="15" t="str">
        <f t="shared" si="100"/>
        <v/>
      </c>
      <c r="AU101" s="1" t="str">
        <f t="shared" si="85"/>
        <v/>
      </c>
      <c r="AV101" s="1" t="str">
        <f t="shared" si="86"/>
        <v/>
      </c>
      <c r="AW101" s="1" t="str">
        <f t="shared" si="87"/>
        <v/>
      </c>
      <c r="AX101" s="1" t="str">
        <f t="shared" si="88"/>
        <v/>
      </c>
      <c r="AY101" s="1" t="str">
        <f t="shared" si="89"/>
        <v/>
      </c>
      <c r="AZ101" s="1" t="str">
        <f>IF('Hedging Dashboard'!AH101="P",IF(AZ100="",1,AZ100+1),"")</f>
        <v/>
      </c>
      <c r="BA101" s="1" t="str">
        <f>IF('Hedging Dashboard'!AH101="B",IF(BA100="",1,BA100+1),"")</f>
        <v/>
      </c>
      <c r="BB101" s="1" t="str">
        <f t="shared" si="59"/>
        <v>00000</v>
      </c>
      <c r="BC101" s="1" t="str">
        <f t="shared" si="59"/>
        <v>00000</v>
      </c>
      <c r="BD101" s="1" t="str">
        <f t="shared" si="60"/>
        <v>000000</v>
      </c>
      <c r="BE101" s="1" t="str">
        <f t="shared" si="60"/>
        <v>000000</v>
      </c>
      <c r="BF101" s="1" t="str">
        <f t="shared" si="101"/>
        <v>B</v>
      </c>
      <c r="BG101" s="1" t="str">
        <f t="shared" si="90"/>
        <v/>
      </c>
      <c r="BH101" s="1">
        <f t="shared" si="102"/>
        <v>0</v>
      </c>
      <c r="BI101" s="1" t="str">
        <f t="shared" si="91"/>
        <v/>
      </c>
      <c r="BJ101" s="1">
        <f t="shared" si="103"/>
        <v>0</v>
      </c>
      <c r="BK101" s="1" t="str">
        <f t="shared" si="92"/>
        <v/>
      </c>
      <c r="BL101" s="1">
        <f t="shared" si="104"/>
        <v>0</v>
      </c>
      <c r="BM101" s="1" t="str">
        <f t="shared" si="105"/>
        <v>0</v>
      </c>
      <c r="BN101" s="1" t="str">
        <f t="shared" si="106"/>
        <v>0</v>
      </c>
      <c r="BO101" s="1" t="str">
        <f t="shared" si="107"/>
        <v>0</v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-3</v>
      </c>
    </row>
    <row r="102" spans="1:76" ht="15.75" thickBot="1">
      <c r="A102" s="1">
        <v>93</v>
      </c>
      <c r="B102" s="9" t="str">
        <f t="shared" si="69"/>
        <v/>
      </c>
      <c r="C102" s="93" t="str">
        <f t="shared" si="62"/>
        <v/>
      </c>
      <c r="D102" s="88" t="str">
        <f t="shared" si="93"/>
        <v/>
      </c>
      <c r="E102" s="89" t="str">
        <f t="shared" si="93"/>
        <v/>
      </c>
      <c r="F102" s="8" t="str">
        <f t="shared" si="70"/>
        <v/>
      </c>
      <c r="H102" s="96" t="str">
        <f t="shared" si="63"/>
        <v/>
      </c>
      <c r="I102" s="88" t="str">
        <f t="shared" si="94"/>
        <v/>
      </c>
      <c r="J102" s="89" t="str">
        <f t="shared" si="94"/>
        <v/>
      </c>
      <c r="K102" s="8" t="str">
        <f t="shared" si="95"/>
        <v/>
      </c>
      <c r="L102" s="54"/>
      <c r="M102" s="17" t="str">
        <f>IF('Hedging Dashboard'!AH102="","",'Hedging Dashboard'!AH102)</f>
        <v/>
      </c>
      <c r="O102" s="9" t="str">
        <f t="shared" si="64"/>
        <v/>
      </c>
      <c r="P102" s="88" t="str">
        <f t="shared" si="96"/>
        <v/>
      </c>
      <c r="Q102" s="89" t="str">
        <f t="shared" si="96"/>
        <v/>
      </c>
      <c r="R102" s="4" t="str">
        <f t="shared" si="97"/>
        <v/>
      </c>
      <c r="S102" s="4" t="str">
        <f t="shared" si="71"/>
        <v/>
      </c>
      <c r="T102" s="112" t="str">
        <f t="shared" si="98"/>
        <v/>
      </c>
      <c r="U102" s="4" t="str">
        <f>IF(M102="","",IF(B102="NB",U101,IF(T102="",SUM($T$5:$T102)+S102,SUM($T$5:$T102))))</f>
        <v/>
      </c>
      <c r="V102" s="100" t="str">
        <f t="shared" si="61"/>
        <v/>
      </c>
      <c r="W102" s="74" t="e">
        <f t="shared" si="72"/>
        <v>#VALUE!</v>
      </c>
      <c r="X102" s="76" t="str">
        <f t="shared" si="73"/>
        <v/>
      </c>
      <c r="Y102" s="9" t="str">
        <f t="shared" si="66"/>
        <v>B</v>
      </c>
      <c r="Z102" s="4" t="str">
        <f t="shared" si="67"/>
        <v>C</v>
      </c>
      <c r="AA102" s="4" t="str">
        <f t="shared" si="68"/>
        <v>B</v>
      </c>
      <c r="AB102" s="4" t="str">
        <f t="shared" si="108"/>
        <v/>
      </c>
      <c r="AC102" s="4" t="str">
        <f t="shared" si="109"/>
        <v/>
      </c>
      <c r="AD102" s="4" t="str">
        <f t="shared" si="110"/>
        <v/>
      </c>
      <c r="AE102" s="1" t="str">
        <f t="shared" si="74"/>
        <v/>
      </c>
      <c r="AF102" s="1" t="str">
        <f t="shared" si="75"/>
        <v/>
      </c>
      <c r="AG102" s="1" t="str">
        <f t="shared" si="76"/>
        <v/>
      </c>
      <c r="AH102" s="1" t="str">
        <f t="shared" si="77"/>
        <v/>
      </c>
      <c r="AI102" s="1" t="str">
        <f t="shared" si="78"/>
        <v/>
      </c>
      <c r="AJ102" s="1" t="str">
        <f t="shared" si="79"/>
        <v/>
      </c>
      <c r="AK102" s="1">
        <f t="shared" si="99"/>
        <v>0</v>
      </c>
      <c r="AL102" s="1">
        <f t="shared" si="99"/>
        <v>0</v>
      </c>
      <c r="AM102" s="1" t="str">
        <f t="shared" si="65"/>
        <v/>
      </c>
      <c r="AN102" s="1">
        <f t="shared" si="80"/>
        <v>0</v>
      </c>
      <c r="AO102" s="1" t="str">
        <f t="shared" si="111"/>
        <v/>
      </c>
      <c r="AP102" s="1" t="str">
        <f t="shared" si="81"/>
        <v>N</v>
      </c>
      <c r="AQ102" s="1" t="str">
        <f t="shared" si="82"/>
        <v>N</v>
      </c>
      <c r="AR102" s="1" t="str">
        <f t="shared" si="83"/>
        <v>N</v>
      </c>
      <c r="AS102" s="1" t="str">
        <f t="shared" si="84"/>
        <v/>
      </c>
      <c r="AT102" s="15" t="str">
        <f t="shared" si="100"/>
        <v/>
      </c>
      <c r="AU102" s="1" t="str">
        <f t="shared" si="85"/>
        <v/>
      </c>
      <c r="AV102" s="1" t="str">
        <f t="shared" si="86"/>
        <v/>
      </c>
      <c r="AW102" s="1" t="str">
        <f t="shared" si="87"/>
        <v/>
      </c>
      <c r="AX102" s="1" t="str">
        <f t="shared" si="88"/>
        <v/>
      </c>
      <c r="AY102" s="1" t="str">
        <f t="shared" si="89"/>
        <v/>
      </c>
      <c r="AZ102" s="1" t="str">
        <f>IF('Hedging Dashboard'!AH102="P",IF(AZ101="",1,AZ101+1),"")</f>
        <v/>
      </c>
      <c r="BA102" s="1" t="str">
        <f>IF('Hedging Dashboard'!AH102="B",IF(BA101="",1,BA101+1),"")</f>
        <v/>
      </c>
      <c r="BB102" s="1" t="str">
        <f t="shared" si="59"/>
        <v>00000</v>
      </c>
      <c r="BC102" s="1" t="str">
        <f t="shared" si="59"/>
        <v>00000</v>
      </c>
      <c r="BD102" s="1" t="str">
        <f t="shared" si="60"/>
        <v>000000</v>
      </c>
      <c r="BE102" s="1" t="str">
        <f t="shared" si="60"/>
        <v>000000</v>
      </c>
      <c r="BF102" s="1" t="str">
        <f t="shared" si="101"/>
        <v>B</v>
      </c>
      <c r="BG102" s="1" t="str">
        <f t="shared" si="90"/>
        <v/>
      </c>
      <c r="BH102" s="1">
        <f t="shared" si="102"/>
        <v>0</v>
      </c>
      <c r="BI102" s="1" t="str">
        <f t="shared" si="91"/>
        <v/>
      </c>
      <c r="BJ102" s="1">
        <f t="shared" si="103"/>
        <v>0</v>
      </c>
      <c r="BK102" s="1" t="str">
        <f t="shared" si="92"/>
        <v/>
      </c>
      <c r="BL102" s="1">
        <f t="shared" si="104"/>
        <v>0</v>
      </c>
      <c r="BM102" s="1" t="str">
        <f t="shared" si="105"/>
        <v>0</v>
      </c>
      <c r="BN102" s="1" t="str">
        <f t="shared" si="106"/>
        <v>0</v>
      </c>
      <c r="BO102" s="1" t="str">
        <f t="shared" si="107"/>
        <v>0</v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</row>
    <row r="103" spans="1:76" ht="15.75" thickBot="1">
      <c r="A103" s="1">
        <v>94</v>
      </c>
      <c r="B103" s="9" t="str">
        <f t="shared" si="69"/>
        <v/>
      </c>
      <c r="C103" s="93" t="str">
        <f t="shared" si="62"/>
        <v/>
      </c>
      <c r="D103" s="88" t="str">
        <f t="shared" si="93"/>
        <v/>
      </c>
      <c r="E103" s="89" t="str">
        <f t="shared" si="93"/>
        <v/>
      </c>
      <c r="F103" s="8" t="str">
        <f t="shared" si="70"/>
        <v/>
      </c>
      <c r="H103" s="96" t="str">
        <f t="shared" si="63"/>
        <v/>
      </c>
      <c r="I103" s="88" t="str">
        <f t="shared" si="94"/>
        <v/>
      </c>
      <c r="J103" s="89" t="str">
        <f t="shared" si="94"/>
        <v/>
      </c>
      <c r="K103" s="8" t="str">
        <f t="shared" si="95"/>
        <v/>
      </c>
      <c r="L103" s="54"/>
      <c r="M103" s="17" t="str">
        <f>IF('Hedging Dashboard'!AH103="","",'Hedging Dashboard'!AH103)</f>
        <v/>
      </c>
      <c r="O103" s="9" t="str">
        <f t="shared" si="64"/>
        <v/>
      </c>
      <c r="P103" s="88" t="str">
        <f t="shared" si="96"/>
        <v/>
      </c>
      <c r="Q103" s="89" t="str">
        <f t="shared" si="96"/>
        <v/>
      </c>
      <c r="R103" s="4" t="str">
        <f t="shared" si="97"/>
        <v/>
      </c>
      <c r="S103" s="4" t="str">
        <f t="shared" si="71"/>
        <v/>
      </c>
      <c r="T103" s="112" t="str">
        <f t="shared" si="98"/>
        <v/>
      </c>
      <c r="U103" s="4" t="str">
        <f>IF(M103="","",IF(B103="NB",U102,IF(T103="",SUM($T$5:$T103)+S103,SUM($T$5:$T103))))</f>
        <v/>
      </c>
      <c r="V103" s="100" t="str">
        <f t="shared" si="61"/>
        <v/>
      </c>
      <c r="W103" s="74" t="e">
        <f t="shared" si="72"/>
        <v>#VALUE!</v>
      </c>
      <c r="X103" s="76" t="str">
        <f t="shared" si="73"/>
        <v/>
      </c>
      <c r="Y103" s="9" t="str">
        <f t="shared" si="66"/>
        <v>B</v>
      </c>
      <c r="Z103" s="4" t="str">
        <f t="shared" si="67"/>
        <v>C</v>
      </c>
      <c r="AA103" s="4" t="str">
        <f t="shared" si="68"/>
        <v>B</v>
      </c>
      <c r="AB103" s="4" t="str">
        <f t="shared" si="108"/>
        <v/>
      </c>
      <c r="AC103" s="4" t="str">
        <f t="shared" si="109"/>
        <v/>
      </c>
      <c r="AD103" s="4" t="str">
        <f t="shared" si="110"/>
        <v/>
      </c>
      <c r="AE103" s="1" t="str">
        <f t="shared" si="74"/>
        <v/>
      </c>
      <c r="AF103" s="1" t="str">
        <f t="shared" si="75"/>
        <v/>
      </c>
      <c r="AG103" s="1" t="str">
        <f t="shared" si="76"/>
        <v/>
      </c>
      <c r="AH103" s="1" t="str">
        <f t="shared" si="77"/>
        <v/>
      </c>
      <c r="AI103" s="1" t="str">
        <f t="shared" si="78"/>
        <v/>
      </c>
      <c r="AJ103" s="1" t="str">
        <f t="shared" si="79"/>
        <v/>
      </c>
      <c r="AK103" s="1">
        <f t="shared" si="99"/>
        <v>0</v>
      </c>
      <c r="AL103" s="1">
        <f t="shared" si="99"/>
        <v>0</v>
      </c>
      <c r="AM103" s="1" t="str">
        <f t="shared" si="65"/>
        <v/>
      </c>
      <c r="AN103" s="1">
        <f t="shared" si="80"/>
        <v>0</v>
      </c>
      <c r="AO103" s="1" t="str">
        <f t="shared" si="111"/>
        <v/>
      </c>
      <c r="AP103" s="1" t="str">
        <f t="shared" si="81"/>
        <v>N</v>
      </c>
      <c r="AQ103" s="1" t="str">
        <f t="shared" si="82"/>
        <v>N</v>
      </c>
      <c r="AR103" s="1" t="str">
        <f t="shared" si="83"/>
        <v>N</v>
      </c>
      <c r="AS103" s="1" t="str">
        <f t="shared" si="84"/>
        <v/>
      </c>
      <c r="AT103" s="15" t="str">
        <f t="shared" si="100"/>
        <v/>
      </c>
      <c r="AU103" s="1" t="str">
        <f t="shared" si="85"/>
        <v/>
      </c>
      <c r="AV103" s="1" t="str">
        <f t="shared" si="86"/>
        <v/>
      </c>
      <c r="AW103" s="1" t="str">
        <f t="shared" si="87"/>
        <v/>
      </c>
      <c r="AX103" s="1" t="str">
        <f t="shared" si="88"/>
        <v/>
      </c>
      <c r="AY103" s="1" t="str">
        <f t="shared" si="89"/>
        <v/>
      </c>
      <c r="AZ103" s="1" t="str">
        <f>IF('Hedging Dashboard'!AH103="P",IF(AZ102="",1,AZ102+1),"")</f>
        <v/>
      </c>
      <c r="BA103" s="1" t="str">
        <f>IF('Hedging Dashboard'!AH103="B",IF(BA102="",1,BA102+1),"")</f>
        <v/>
      </c>
      <c r="BB103" s="1" t="str">
        <f t="shared" si="59"/>
        <v>00000</v>
      </c>
      <c r="BC103" s="1" t="str">
        <f t="shared" si="59"/>
        <v>00000</v>
      </c>
      <c r="BD103" s="1" t="str">
        <f t="shared" si="60"/>
        <v>000000</v>
      </c>
      <c r="BE103" s="1" t="str">
        <f t="shared" si="60"/>
        <v>000000</v>
      </c>
      <c r="BF103" s="1" t="str">
        <f t="shared" si="101"/>
        <v>B</v>
      </c>
      <c r="BG103" s="1" t="str">
        <f t="shared" si="90"/>
        <v/>
      </c>
      <c r="BH103" s="1">
        <f t="shared" si="102"/>
        <v>0</v>
      </c>
      <c r="BI103" s="1" t="str">
        <f t="shared" si="91"/>
        <v/>
      </c>
      <c r="BJ103" s="1">
        <f t="shared" si="103"/>
        <v>0</v>
      </c>
      <c r="BK103" s="1" t="str">
        <f t="shared" si="92"/>
        <v/>
      </c>
      <c r="BL103" s="1">
        <f t="shared" si="104"/>
        <v>0</v>
      </c>
      <c r="BM103" s="1" t="str">
        <f t="shared" si="105"/>
        <v>0</v>
      </c>
      <c r="BN103" s="1" t="str">
        <f t="shared" si="106"/>
        <v>0</v>
      </c>
      <c r="BO103" s="1" t="str">
        <f t="shared" si="107"/>
        <v>0</v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</row>
    <row r="104" spans="1:76" ht="15.75" thickBot="1">
      <c r="A104" s="1">
        <v>95</v>
      </c>
      <c r="B104" s="77" t="str">
        <f t="shared" si="69"/>
        <v/>
      </c>
      <c r="C104" s="94" t="str">
        <f t="shared" si="62"/>
        <v/>
      </c>
      <c r="D104" s="90" t="str">
        <f t="shared" si="93"/>
        <v/>
      </c>
      <c r="E104" s="91" t="str">
        <f t="shared" si="93"/>
        <v/>
      </c>
      <c r="F104" s="10" t="str">
        <f t="shared" si="70"/>
        <v/>
      </c>
      <c r="H104" s="97" t="str">
        <f t="shared" si="63"/>
        <v/>
      </c>
      <c r="I104" s="90" t="str">
        <f t="shared" si="94"/>
        <v/>
      </c>
      <c r="J104" s="91" t="str">
        <f t="shared" si="94"/>
        <v/>
      </c>
      <c r="K104" s="10" t="str">
        <f t="shared" si="95"/>
        <v/>
      </c>
      <c r="L104" s="54"/>
      <c r="M104" s="18" t="str">
        <f>IF('Hedging Dashboard'!AH104="","",'Hedging Dashboard'!AH104)</f>
        <v/>
      </c>
      <c r="O104" s="77" t="str">
        <f t="shared" si="64"/>
        <v/>
      </c>
      <c r="P104" s="90" t="str">
        <f t="shared" si="96"/>
        <v/>
      </c>
      <c r="Q104" s="91" t="str">
        <f t="shared" si="96"/>
        <v/>
      </c>
      <c r="R104" s="5" t="str">
        <f t="shared" si="97"/>
        <v/>
      </c>
      <c r="S104" s="5" t="str">
        <f t="shared" si="71"/>
        <v/>
      </c>
      <c r="T104" s="113" t="str">
        <f t="shared" si="98"/>
        <v/>
      </c>
      <c r="U104" s="5" t="str">
        <f>IF(M104="","",IF(B104="NB",U103,IF(T104="",SUM($T$5:$T104)+S104,SUM($T$5:$T104))))</f>
        <v/>
      </c>
      <c r="V104" s="101" t="str">
        <f t="shared" si="61"/>
        <v/>
      </c>
      <c r="W104" s="74" t="e">
        <f t="shared" si="72"/>
        <v>#VALUE!</v>
      </c>
      <c r="X104" s="76" t="str">
        <f t="shared" si="73"/>
        <v/>
      </c>
      <c r="Y104" s="9" t="str">
        <f t="shared" si="66"/>
        <v>B</v>
      </c>
      <c r="Z104" s="4" t="str">
        <f t="shared" si="67"/>
        <v>C</v>
      </c>
      <c r="AA104" s="4" t="str">
        <f t="shared" si="68"/>
        <v>B</v>
      </c>
      <c r="AB104" s="4" t="str">
        <f t="shared" si="108"/>
        <v/>
      </c>
      <c r="AC104" s="4" t="str">
        <f t="shared" si="109"/>
        <v/>
      </c>
      <c r="AD104" s="4" t="str">
        <f t="shared" si="110"/>
        <v/>
      </c>
      <c r="AE104" s="1" t="str">
        <f t="shared" si="74"/>
        <v/>
      </c>
      <c r="AF104" s="1" t="str">
        <f t="shared" si="75"/>
        <v/>
      </c>
      <c r="AG104" s="1" t="str">
        <f t="shared" si="76"/>
        <v/>
      </c>
      <c r="AH104" s="1" t="str">
        <f t="shared" si="77"/>
        <v/>
      </c>
      <c r="AI104" s="1" t="str">
        <f t="shared" si="78"/>
        <v/>
      </c>
      <c r="AJ104" s="1" t="str">
        <f t="shared" si="79"/>
        <v/>
      </c>
      <c r="AK104" s="1">
        <f t="shared" si="99"/>
        <v>0</v>
      </c>
      <c r="AL104" s="1">
        <f t="shared" si="99"/>
        <v>0</v>
      </c>
      <c r="AM104" s="1" t="str">
        <f t="shared" si="65"/>
        <v/>
      </c>
      <c r="AN104" s="1">
        <f t="shared" si="80"/>
        <v>0</v>
      </c>
      <c r="AO104" s="1" t="str">
        <f t="shared" si="111"/>
        <v/>
      </c>
      <c r="AP104" s="1" t="str">
        <f t="shared" si="81"/>
        <v>N</v>
      </c>
      <c r="AQ104" s="1" t="str">
        <f t="shared" si="82"/>
        <v>N</v>
      </c>
      <c r="AR104" s="1" t="str">
        <f t="shared" si="83"/>
        <v>N</v>
      </c>
      <c r="AS104" s="1" t="str">
        <f t="shared" si="84"/>
        <v/>
      </c>
      <c r="AT104" s="15" t="str">
        <f t="shared" si="100"/>
        <v/>
      </c>
      <c r="AU104" s="1" t="str">
        <f t="shared" si="85"/>
        <v/>
      </c>
      <c r="AV104" s="1" t="str">
        <f t="shared" si="86"/>
        <v/>
      </c>
      <c r="AW104" s="1" t="str">
        <f t="shared" si="87"/>
        <v/>
      </c>
      <c r="AX104" s="1" t="str">
        <f t="shared" si="88"/>
        <v/>
      </c>
      <c r="AY104" s="1" t="str">
        <f t="shared" si="89"/>
        <v/>
      </c>
      <c r="AZ104" s="1" t="str">
        <f>IF('Hedging Dashboard'!AH104="P",IF(AZ103="",1,AZ103+1),"")</f>
        <v/>
      </c>
      <c r="BA104" s="1" t="str">
        <f>IF('Hedging Dashboard'!AH104="B",IF(BA103="",1,BA103+1),"")</f>
        <v/>
      </c>
      <c r="BB104" s="1" t="str">
        <f t="shared" si="59"/>
        <v>00000</v>
      </c>
      <c r="BC104" s="1" t="str">
        <f t="shared" si="59"/>
        <v>00000</v>
      </c>
      <c r="BD104" s="1" t="str">
        <f t="shared" si="60"/>
        <v>000000</v>
      </c>
      <c r="BE104" s="1" t="str">
        <f t="shared" si="60"/>
        <v>000000</v>
      </c>
      <c r="BF104" s="1" t="str">
        <f t="shared" si="101"/>
        <v>B</v>
      </c>
      <c r="BG104" s="1" t="str">
        <f t="shared" si="90"/>
        <v/>
      </c>
      <c r="BH104" s="1">
        <f t="shared" si="102"/>
        <v>0</v>
      </c>
      <c r="BI104" s="1" t="str">
        <f t="shared" si="91"/>
        <v/>
      </c>
      <c r="BJ104" s="1">
        <f t="shared" si="103"/>
        <v>0</v>
      </c>
      <c r="BK104" s="1" t="str">
        <f t="shared" si="92"/>
        <v/>
      </c>
      <c r="BL104" s="1">
        <f t="shared" si="104"/>
        <v>0</v>
      </c>
      <c r="BM104" s="1" t="str">
        <f t="shared" si="105"/>
        <v>0</v>
      </c>
      <c r="BN104" s="1" t="str">
        <f t="shared" si="106"/>
        <v>0</v>
      </c>
      <c r="BO104" s="1" t="str">
        <f t="shared" si="107"/>
        <v>0</v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6</v>
      </c>
    </row>
    <row r="105" spans="1:76" ht="15.75" thickBot="1">
      <c r="A105" s="1">
        <v>96</v>
      </c>
      <c r="B105" s="12" t="str">
        <f t="shared" si="69"/>
        <v/>
      </c>
      <c r="C105" s="92" t="str">
        <f t="shared" si="62"/>
        <v/>
      </c>
      <c r="D105" s="13" t="str">
        <f t="shared" si="93"/>
        <v/>
      </c>
      <c r="E105" s="45" t="str">
        <f t="shared" si="93"/>
        <v/>
      </c>
      <c r="F105" s="14" t="str">
        <f t="shared" si="70"/>
        <v/>
      </c>
      <c r="H105" s="95" t="str">
        <f t="shared" si="63"/>
        <v/>
      </c>
      <c r="I105" s="13" t="str">
        <f t="shared" si="94"/>
        <v/>
      </c>
      <c r="J105" s="45" t="str">
        <f t="shared" si="94"/>
        <v/>
      </c>
      <c r="K105" s="14" t="str">
        <f t="shared" si="95"/>
        <v/>
      </c>
      <c r="L105" s="54"/>
      <c r="M105" s="16" t="str">
        <f>IF('Hedging Dashboard'!AH105="","",'Hedging Dashboard'!AH105)</f>
        <v/>
      </c>
      <c r="O105" s="12" t="str">
        <f t="shared" si="64"/>
        <v/>
      </c>
      <c r="P105" s="13" t="str">
        <f t="shared" si="96"/>
        <v/>
      </c>
      <c r="Q105" s="45" t="str">
        <f t="shared" si="96"/>
        <v/>
      </c>
      <c r="R105" s="87" t="str">
        <f t="shared" si="97"/>
        <v/>
      </c>
      <c r="S105" s="87" t="str">
        <f t="shared" si="71"/>
        <v/>
      </c>
      <c r="T105" s="98" t="str">
        <f t="shared" si="98"/>
        <v/>
      </c>
      <c r="U105" s="87" t="str">
        <f>IF(M105="","",IF(B105="NB",U104,IF(T105="",SUM($T$5:$T105)+S105,SUM($T$5:$T105))))</f>
        <v/>
      </c>
      <c r="V105" s="99" t="str">
        <f t="shared" si="61"/>
        <v/>
      </c>
      <c r="W105" s="74" t="e">
        <f t="shared" si="72"/>
        <v>#VALUE!</v>
      </c>
      <c r="X105" s="76" t="str">
        <f t="shared" si="73"/>
        <v/>
      </c>
      <c r="Y105" s="9" t="str">
        <f t="shared" si="66"/>
        <v>B</v>
      </c>
      <c r="Z105" s="4" t="str">
        <f t="shared" si="67"/>
        <v>C</v>
      </c>
      <c r="AA105" s="4" t="str">
        <f t="shared" si="68"/>
        <v>B</v>
      </c>
      <c r="AB105" s="4" t="str">
        <f t="shared" si="108"/>
        <v/>
      </c>
      <c r="AC105" s="4" t="str">
        <f t="shared" si="109"/>
        <v/>
      </c>
      <c r="AD105" s="4" t="str">
        <f t="shared" si="110"/>
        <v/>
      </c>
      <c r="AE105" s="1" t="str">
        <f t="shared" si="74"/>
        <v/>
      </c>
      <c r="AF105" s="1" t="str">
        <f t="shared" si="75"/>
        <v/>
      </c>
      <c r="AG105" s="1" t="str">
        <f t="shared" si="76"/>
        <v/>
      </c>
      <c r="AH105" s="1" t="str">
        <f t="shared" si="77"/>
        <v/>
      </c>
      <c r="AI105" s="1" t="str">
        <f t="shared" si="78"/>
        <v/>
      </c>
      <c r="AJ105" s="1" t="str">
        <f t="shared" si="79"/>
        <v/>
      </c>
      <c r="AK105" s="1">
        <f t="shared" si="99"/>
        <v>0</v>
      </c>
      <c r="AL105" s="1">
        <f t="shared" si="99"/>
        <v>0</v>
      </c>
      <c r="AM105" s="1" t="str">
        <f t="shared" si="65"/>
        <v/>
      </c>
      <c r="AN105" s="1">
        <f t="shared" si="80"/>
        <v>0</v>
      </c>
      <c r="AO105" s="1" t="str">
        <f t="shared" si="111"/>
        <v/>
      </c>
      <c r="AP105" s="1" t="str">
        <f t="shared" si="81"/>
        <v>N</v>
      </c>
      <c r="AQ105" s="1" t="str">
        <f t="shared" si="82"/>
        <v>N</v>
      </c>
      <c r="AR105" s="1" t="str">
        <f t="shared" si="83"/>
        <v>N</v>
      </c>
      <c r="AS105" s="1" t="str">
        <f t="shared" si="84"/>
        <v/>
      </c>
      <c r="AT105" s="15" t="str">
        <f t="shared" si="100"/>
        <v/>
      </c>
      <c r="AU105" s="1" t="str">
        <f t="shared" si="85"/>
        <v/>
      </c>
      <c r="AV105" s="1" t="str">
        <f t="shared" si="86"/>
        <v/>
      </c>
      <c r="AW105" s="1" t="str">
        <f t="shared" si="87"/>
        <v/>
      </c>
      <c r="AX105" s="1" t="str">
        <f t="shared" si="88"/>
        <v/>
      </c>
      <c r="AY105" s="1" t="str">
        <f t="shared" si="89"/>
        <v/>
      </c>
      <c r="AZ105" s="1" t="str">
        <f>IF('Hedging Dashboard'!AH105="P",IF(AZ104="",1,AZ104+1),"")</f>
        <v/>
      </c>
      <c r="BA105" s="1" t="str">
        <f>IF('Hedging Dashboard'!AH105="B",IF(BA104="",1,BA104+1),"")</f>
        <v/>
      </c>
      <c r="BB105" s="1" t="str">
        <f t="shared" si="59"/>
        <v>00000</v>
      </c>
      <c r="BC105" s="1" t="str">
        <f t="shared" si="59"/>
        <v>00000</v>
      </c>
      <c r="BD105" s="1" t="str">
        <f t="shared" si="60"/>
        <v>000000</v>
      </c>
      <c r="BE105" s="1" t="str">
        <f t="shared" si="60"/>
        <v>000000</v>
      </c>
      <c r="BF105" s="1" t="str">
        <f t="shared" si="101"/>
        <v>B</v>
      </c>
      <c r="BG105" s="1" t="str">
        <f t="shared" si="90"/>
        <v/>
      </c>
      <c r="BH105" s="1">
        <f t="shared" si="102"/>
        <v>0</v>
      </c>
      <c r="BI105" s="1" t="str">
        <f t="shared" si="91"/>
        <v/>
      </c>
      <c r="BJ105" s="1">
        <f t="shared" si="103"/>
        <v>0</v>
      </c>
      <c r="BK105" s="1" t="str">
        <f t="shared" si="92"/>
        <v/>
      </c>
      <c r="BL105" s="1">
        <f t="shared" si="104"/>
        <v>0</v>
      </c>
      <c r="BM105" s="1" t="str">
        <f t="shared" si="105"/>
        <v>0</v>
      </c>
      <c r="BN105" s="1" t="str">
        <f t="shared" si="106"/>
        <v>0</v>
      </c>
      <c r="BO105" s="1" t="str">
        <f t="shared" si="107"/>
        <v>0</v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-6</v>
      </c>
    </row>
    <row r="106" spans="1:76" ht="15.75" thickBot="1">
      <c r="A106" s="1">
        <v>97</v>
      </c>
      <c r="B106" s="9" t="str">
        <f t="shared" si="69"/>
        <v/>
      </c>
      <c r="C106" s="93" t="str">
        <f t="shared" si="62"/>
        <v/>
      </c>
      <c r="D106" s="88" t="str">
        <f t="shared" si="93"/>
        <v/>
      </c>
      <c r="E106" s="89" t="str">
        <f t="shared" si="93"/>
        <v/>
      </c>
      <c r="F106" s="8" t="str">
        <f t="shared" si="70"/>
        <v/>
      </c>
      <c r="H106" s="96" t="str">
        <f t="shared" si="63"/>
        <v/>
      </c>
      <c r="I106" s="88" t="str">
        <f t="shared" si="94"/>
        <v/>
      </c>
      <c r="J106" s="89" t="str">
        <f t="shared" si="94"/>
        <v/>
      </c>
      <c r="K106" s="8" t="str">
        <f t="shared" si="95"/>
        <v/>
      </c>
      <c r="L106" s="54"/>
      <c r="M106" s="17" t="str">
        <f>IF('Hedging Dashboard'!AH106="","",'Hedging Dashboard'!AH106)</f>
        <v/>
      </c>
      <c r="O106" s="9" t="str">
        <f t="shared" si="64"/>
        <v/>
      </c>
      <c r="P106" s="88" t="str">
        <f t="shared" si="96"/>
        <v/>
      </c>
      <c r="Q106" s="89" t="str">
        <f t="shared" si="96"/>
        <v/>
      </c>
      <c r="R106" s="4" t="str">
        <f t="shared" si="97"/>
        <v/>
      </c>
      <c r="S106" s="4" t="str">
        <f t="shared" si="71"/>
        <v/>
      </c>
      <c r="T106" s="112" t="str">
        <f t="shared" si="98"/>
        <v/>
      </c>
      <c r="U106" s="4" t="str">
        <f>IF(M106="","",IF(B106="NB",U105,IF(T106="",SUM($T$5:$T106)+S106,SUM($T$5:$T106))))</f>
        <v/>
      </c>
      <c r="V106" s="100" t="str">
        <f t="shared" si="61"/>
        <v/>
      </c>
      <c r="W106" s="74" t="e">
        <f t="shared" si="72"/>
        <v>#VALUE!</v>
      </c>
      <c r="X106" s="76" t="str">
        <f t="shared" si="73"/>
        <v/>
      </c>
      <c r="Y106" s="9" t="str">
        <f t="shared" si="66"/>
        <v>B</v>
      </c>
      <c r="Z106" s="4" t="str">
        <f t="shared" si="67"/>
        <v>C</v>
      </c>
      <c r="AA106" s="4" t="str">
        <f t="shared" si="68"/>
        <v>B</v>
      </c>
      <c r="AB106" s="4" t="str">
        <f t="shared" si="108"/>
        <v/>
      </c>
      <c r="AC106" s="4" t="str">
        <f t="shared" si="109"/>
        <v/>
      </c>
      <c r="AD106" s="4" t="str">
        <f t="shared" si="110"/>
        <v/>
      </c>
      <c r="AE106" s="1" t="str">
        <f t="shared" si="74"/>
        <v/>
      </c>
      <c r="AF106" s="1" t="str">
        <f t="shared" si="75"/>
        <v/>
      </c>
      <c r="AG106" s="1" t="str">
        <f t="shared" si="76"/>
        <v/>
      </c>
      <c r="AH106" s="1" t="str">
        <f t="shared" si="77"/>
        <v/>
      </c>
      <c r="AI106" s="1" t="str">
        <f t="shared" si="78"/>
        <v/>
      </c>
      <c r="AJ106" s="1" t="str">
        <f t="shared" si="79"/>
        <v/>
      </c>
      <c r="AK106" s="1">
        <f t="shared" si="99"/>
        <v>0</v>
      </c>
      <c r="AL106" s="1">
        <f t="shared" si="99"/>
        <v>0</v>
      </c>
      <c r="AM106" s="1" t="str">
        <f t="shared" si="65"/>
        <v/>
      </c>
      <c r="AN106" s="1">
        <f>IF(X106="",0,IFERROR(VLOOKUP(X101&amp;X102&amp;X103&amp;X104&amp;X105&amp;X106,BW:BX,2,FALSE),0))</f>
        <v>0</v>
      </c>
      <c r="AO106" s="1" t="str">
        <f t="shared" si="111"/>
        <v/>
      </c>
      <c r="AP106" s="1" t="str">
        <f t="shared" si="81"/>
        <v>N</v>
      </c>
      <c r="AQ106" s="1" t="str">
        <f t="shared" si="82"/>
        <v>N</v>
      </c>
      <c r="AR106" s="1" t="str">
        <f t="shared" si="83"/>
        <v>N</v>
      </c>
      <c r="AS106" s="1" t="str">
        <f t="shared" si="84"/>
        <v/>
      </c>
      <c r="AT106" s="15" t="str">
        <f t="shared" si="100"/>
        <v/>
      </c>
      <c r="AU106" s="1" t="str">
        <f t="shared" si="85"/>
        <v/>
      </c>
      <c r="AV106" s="1" t="str">
        <f t="shared" si="86"/>
        <v/>
      </c>
      <c r="AW106" s="1" t="str">
        <f t="shared" si="87"/>
        <v/>
      </c>
      <c r="AX106" s="1" t="str">
        <f t="shared" si="88"/>
        <v/>
      </c>
      <c r="AY106" s="1" t="str">
        <f t="shared" si="89"/>
        <v/>
      </c>
      <c r="AZ106" s="1" t="str">
        <f>IF('Hedging Dashboard'!AH106="P",IF(AZ105="",1,AZ105+1),"")</f>
        <v/>
      </c>
      <c r="BA106" s="1" t="str">
        <f>IF('Hedging Dashboard'!AH106="B",IF(BA105="",1,BA105+1),"")</f>
        <v/>
      </c>
      <c r="BB106" s="1" t="str">
        <f t="shared" si="59"/>
        <v>00000</v>
      </c>
      <c r="BC106" s="1" t="str">
        <f t="shared" si="59"/>
        <v>00000</v>
      </c>
      <c r="BD106" s="1" t="str">
        <f t="shared" si="60"/>
        <v>000000</v>
      </c>
      <c r="BE106" s="1" t="str">
        <f t="shared" si="60"/>
        <v>000000</v>
      </c>
      <c r="BF106" s="1" t="str">
        <f t="shared" si="101"/>
        <v>B</v>
      </c>
      <c r="BG106" s="1" t="str">
        <f t="shared" si="90"/>
        <v/>
      </c>
      <c r="BH106" s="1">
        <f t="shared" si="102"/>
        <v>0</v>
      </c>
      <c r="BI106" s="1" t="str">
        <f t="shared" si="91"/>
        <v/>
      </c>
      <c r="BJ106" s="1">
        <f t="shared" si="103"/>
        <v>0</v>
      </c>
      <c r="BK106" s="1" t="str">
        <f t="shared" si="92"/>
        <v/>
      </c>
      <c r="BL106" s="1">
        <f t="shared" si="104"/>
        <v>0</v>
      </c>
      <c r="BM106" s="1" t="str">
        <f t="shared" si="105"/>
        <v>0</v>
      </c>
      <c r="BN106" s="1" t="str">
        <f t="shared" si="106"/>
        <v>0</v>
      </c>
      <c r="BO106" s="1" t="str">
        <f t="shared" si="107"/>
        <v>0</v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</row>
    <row r="107" spans="1:76" ht="15.75" thickBot="1">
      <c r="A107" s="1">
        <v>98</v>
      </c>
      <c r="B107" s="9" t="str">
        <f t="shared" si="69"/>
        <v/>
      </c>
      <c r="C107" s="93" t="str">
        <f t="shared" si="62"/>
        <v/>
      </c>
      <c r="D107" s="88" t="str">
        <f t="shared" si="93"/>
        <v/>
      </c>
      <c r="E107" s="89" t="str">
        <f t="shared" si="93"/>
        <v/>
      </c>
      <c r="F107" s="8" t="str">
        <f t="shared" si="70"/>
        <v/>
      </c>
      <c r="H107" s="96" t="str">
        <f t="shared" si="63"/>
        <v/>
      </c>
      <c r="I107" s="88" t="str">
        <f t="shared" si="94"/>
        <v/>
      </c>
      <c r="J107" s="89" t="str">
        <f t="shared" si="94"/>
        <v/>
      </c>
      <c r="K107" s="8" t="str">
        <f t="shared" si="95"/>
        <v/>
      </c>
      <c r="L107" s="54"/>
      <c r="M107" s="17" t="str">
        <f>IF('Hedging Dashboard'!AH107="","",'Hedging Dashboard'!AH107)</f>
        <v/>
      </c>
      <c r="O107" s="9" t="str">
        <f t="shared" si="64"/>
        <v/>
      </c>
      <c r="P107" s="88" t="str">
        <f t="shared" si="96"/>
        <v/>
      </c>
      <c r="Q107" s="89" t="str">
        <f t="shared" si="96"/>
        <v/>
      </c>
      <c r="R107" s="4" t="str">
        <f t="shared" si="97"/>
        <v/>
      </c>
      <c r="S107" s="4" t="str">
        <f t="shared" si="71"/>
        <v/>
      </c>
      <c r="T107" s="112" t="str">
        <f t="shared" si="98"/>
        <v/>
      </c>
      <c r="U107" s="4" t="str">
        <f>IF(M107="","",IF(B107="NB",U106,IF(T107="",SUM($T$5:$T107)+S107,SUM($T$5:$T107))))</f>
        <v/>
      </c>
      <c r="V107" s="100" t="str">
        <f t="shared" si="61"/>
        <v/>
      </c>
      <c r="W107" s="74" t="e">
        <f t="shared" si="72"/>
        <v>#VALUE!</v>
      </c>
      <c r="X107" s="76" t="str">
        <f t="shared" si="73"/>
        <v/>
      </c>
      <c r="Y107" s="9" t="str">
        <f t="shared" si="66"/>
        <v>B</v>
      </c>
      <c r="Z107" s="4" t="str">
        <f t="shared" si="67"/>
        <v>C</v>
      </c>
      <c r="AA107" s="4" t="str">
        <f t="shared" si="68"/>
        <v>B</v>
      </c>
      <c r="AB107" s="4" t="str">
        <f t="shared" si="108"/>
        <v/>
      </c>
      <c r="AC107" s="4" t="str">
        <f t="shared" si="109"/>
        <v/>
      </c>
      <c r="AD107" s="4" t="str">
        <f t="shared" si="110"/>
        <v/>
      </c>
      <c r="AE107" s="1" t="str">
        <f t="shared" si="74"/>
        <v/>
      </c>
      <c r="AF107" s="1" t="str">
        <f t="shared" si="75"/>
        <v/>
      </c>
      <c r="AG107" s="1" t="str">
        <f t="shared" si="76"/>
        <v/>
      </c>
      <c r="AH107" s="1" t="str">
        <f t="shared" si="77"/>
        <v/>
      </c>
      <c r="AI107" s="1" t="str">
        <f t="shared" si="78"/>
        <v/>
      </c>
      <c r="AJ107" s="1" t="str">
        <f t="shared" si="79"/>
        <v/>
      </c>
      <c r="AK107" s="1">
        <f t="shared" si="99"/>
        <v>0</v>
      </c>
      <c r="AL107" s="1">
        <f t="shared" si="99"/>
        <v>0</v>
      </c>
      <c r="AM107" s="1" t="str">
        <f t="shared" si="65"/>
        <v/>
      </c>
      <c r="AN107" s="1">
        <f>IF(X107="",0,IFERROR(VLOOKUP(X102&amp;X103&amp;X104&amp;X105&amp;X106&amp;X107,BW:BX,2,FALSE),0))</f>
        <v>0</v>
      </c>
      <c r="AO107" s="1" t="str">
        <f t="shared" si="111"/>
        <v/>
      </c>
      <c r="AP107" s="1" t="str">
        <f t="shared" si="81"/>
        <v>N</v>
      </c>
      <c r="AQ107" s="1" t="str">
        <f t="shared" si="82"/>
        <v>N</v>
      </c>
      <c r="AR107" s="1" t="str">
        <f t="shared" si="83"/>
        <v>N</v>
      </c>
      <c r="AS107" s="1" t="str">
        <f t="shared" si="84"/>
        <v/>
      </c>
      <c r="AT107" s="15" t="str">
        <f t="shared" si="100"/>
        <v/>
      </c>
      <c r="AU107" s="1" t="str">
        <f t="shared" si="85"/>
        <v/>
      </c>
      <c r="AV107" s="1" t="str">
        <f t="shared" si="86"/>
        <v/>
      </c>
      <c r="AW107" s="1" t="str">
        <f t="shared" si="87"/>
        <v/>
      </c>
      <c r="AX107" s="1" t="str">
        <f t="shared" si="88"/>
        <v/>
      </c>
      <c r="AY107" s="1" t="str">
        <f t="shared" si="89"/>
        <v/>
      </c>
      <c r="AZ107" s="1" t="str">
        <f>IF('Hedging Dashboard'!AH107="P",IF(AZ106="",1,AZ106+1),"")</f>
        <v/>
      </c>
      <c r="BA107" s="1" t="str">
        <f>IF('Hedging Dashboard'!AH107="B",IF(BA106="",1,BA106+1),"")</f>
        <v/>
      </c>
      <c r="BB107" s="1" t="str">
        <f t="shared" si="59"/>
        <v>00000</v>
      </c>
      <c r="BC107" s="1" t="str">
        <f t="shared" si="59"/>
        <v>00000</v>
      </c>
      <c r="BD107" s="1" t="str">
        <f t="shared" si="60"/>
        <v>000000</v>
      </c>
      <c r="BE107" s="1" t="str">
        <f t="shared" si="60"/>
        <v>000000</v>
      </c>
      <c r="BF107" s="1" t="str">
        <f t="shared" si="101"/>
        <v>B</v>
      </c>
      <c r="BG107" s="1" t="str">
        <f t="shared" si="90"/>
        <v/>
      </c>
      <c r="BH107" s="1">
        <f t="shared" si="102"/>
        <v>0</v>
      </c>
      <c r="BI107" s="1" t="str">
        <f t="shared" si="91"/>
        <v/>
      </c>
      <c r="BJ107" s="1">
        <f t="shared" si="103"/>
        <v>0</v>
      </c>
      <c r="BK107" s="1" t="str">
        <f t="shared" si="92"/>
        <v/>
      </c>
      <c r="BL107" s="1">
        <f t="shared" si="104"/>
        <v>0</v>
      </c>
      <c r="BM107" s="1" t="str">
        <f t="shared" si="105"/>
        <v>0</v>
      </c>
      <c r="BN107" s="1" t="str">
        <f t="shared" si="106"/>
        <v>0</v>
      </c>
      <c r="BO107" s="1" t="str">
        <f t="shared" si="107"/>
        <v>0</v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</row>
    <row r="108" spans="1:76" ht="15.75" thickBot="1">
      <c r="A108" s="1">
        <v>99</v>
      </c>
      <c r="B108" s="9" t="str">
        <f t="shared" si="69"/>
        <v/>
      </c>
      <c r="C108" s="93" t="str">
        <f t="shared" si="62"/>
        <v/>
      </c>
      <c r="D108" s="88" t="str">
        <f t="shared" si="93"/>
        <v/>
      </c>
      <c r="E108" s="89" t="str">
        <f t="shared" si="93"/>
        <v/>
      </c>
      <c r="F108" s="8" t="str">
        <f t="shared" si="70"/>
        <v/>
      </c>
      <c r="H108" s="96" t="str">
        <f t="shared" si="63"/>
        <v/>
      </c>
      <c r="I108" s="88" t="str">
        <f t="shared" si="94"/>
        <v/>
      </c>
      <c r="J108" s="89" t="str">
        <f t="shared" si="94"/>
        <v/>
      </c>
      <c r="K108" s="8" t="str">
        <f t="shared" si="95"/>
        <v/>
      </c>
      <c r="L108" s="54"/>
      <c r="M108" s="17" t="str">
        <f>IF('Hedging Dashboard'!AH108="","",'Hedging Dashboard'!AH108)</f>
        <v/>
      </c>
      <c r="O108" s="9" t="str">
        <f t="shared" si="64"/>
        <v/>
      </c>
      <c r="P108" s="88" t="str">
        <f t="shared" si="96"/>
        <v/>
      </c>
      <c r="Q108" s="89" t="str">
        <f t="shared" si="96"/>
        <v/>
      </c>
      <c r="R108" s="4" t="str">
        <f t="shared" si="97"/>
        <v/>
      </c>
      <c r="S108" s="4" t="str">
        <f t="shared" si="71"/>
        <v/>
      </c>
      <c r="T108" s="112" t="str">
        <f t="shared" si="98"/>
        <v/>
      </c>
      <c r="U108" s="4" t="str">
        <f>IF(M108="","",IF(B108="NB",U107,IF(T108="",SUM($T$5:$T108)+S108,SUM($T$5:$T108))))</f>
        <v/>
      </c>
      <c r="V108" s="100" t="str">
        <f t="shared" si="61"/>
        <v/>
      </c>
      <c r="W108" s="74" t="e">
        <f t="shared" si="72"/>
        <v>#VALUE!</v>
      </c>
      <c r="X108" s="76" t="str">
        <f t="shared" si="73"/>
        <v/>
      </c>
      <c r="Y108" s="9" t="str">
        <f t="shared" si="66"/>
        <v>B</v>
      </c>
      <c r="Z108" s="4" t="str">
        <f t="shared" si="67"/>
        <v>C</v>
      </c>
      <c r="AA108" s="4" t="str">
        <f t="shared" si="68"/>
        <v>B</v>
      </c>
      <c r="AB108" s="4" t="str">
        <f t="shared" si="108"/>
        <v/>
      </c>
      <c r="AC108" s="4" t="str">
        <f t="shared" si="109"/>
        <v/>
      </c>
      <c r="AD108" s="4" t="str">
        <f t="shared" si="110"/>
        <v/>
      </c>
      <c r="AE108" s="1" t="str">
        <f t="shared" si="74"/>
        <v/>
      </c>
      <c r="AF108" s="1" t="str">
        <f t="shared" si="75"/>
        <v/>
      </c>
      <c r="AG108" s="1" t="str">
        <f t="shared" si="76"/>
        <v/>
      </c>
      <c r="AH108" s="1" t="str">
        <f t="shared" si="77"/>
        <v/>
      </c>
      <c r="AI108" s="1" t="str">
        <f t="shared" si="78"/>
        <v/>
      </c>
      <c r="AJ108" s="1" t="str">
        <f t="shared" si="79"/>
        <v/>
      </c>
      <c r="AK108" s="1">
        <f t="shared" si="99"/>
        <v>0</v>
      </c>
      <c r="AL108" s="1">
        <f t="shared" si="99"/>
        <v>0</v>
      </c>
      <c r="AM108" s="1" t="str">
        <f t="shared" si="65"/>
        <v/>
      </c>
      <c r="AN108" s="1">
        <f>IF(X108="",0,IFERROR(VLOOKUP(X103&amp;X104&amp;X105&amp;X106&amp;X107&amp;X108,BW:BX,2,FALSE),0))</f>
        <v>0</v>
      </c>
      <c r="AO108" s="1" t="str">
        <f t="shared" si="111"/>
        <v/>
      </c>
      <c r="AP108" s="1" t="str">
        <f t="shared" si="81"/>
        <v>N</v>
      </c>
      <c r="AQ108" s="1" t="str">
        <f t="shared" si="82"/>
        <v>N</v>
      </c>
      <c r="AR108" s="1" t="str">
        <f t="shared" si="83"/>
        <v>N</v>
      </c>
      <c r="AS108" s="1" t="str">
        <f t="shared" si="84"/>
        <v/>
      </c>
      <c r="AT108" s="15" t="str">
        <f t="shared" si="100"/>
        <v/>
      </c>
      <c r="AU108" s="1" t="str">
        <f t="shared" si="85"/>
        <v/>
      </c>
      <c r="AV108" s="1" t="str">
        <f t="shared" si="86"/>
        <v/>
      </c>
      <c r="AW108" s="1" t="str">
        <f t="shared" si="87"/>
        <v/>
      </c>
      <c r="AX108" s="1" t="str">
        <f t="shared" si="88"/>
        <v/>
      </c>
      <c r="AY108" s="1" t="str">
        <f t="shared" si="89"/>
        <v/>
      </c>
      <c r="AZ108" s="1" t="str">
        <f>IF('Hedging Dashboard'!AH108="P",IF(AZ107="",1,AZ107+1),"")</f>
        <v/>
      </c>
      <c r="BA108" s="1" t="str">
        <f>IF('Hedging Dashboard'!AH108="B",IF(BA107="",1,BA107+1),"")</f>
        <v/>
      </c>
      <c r="BB108" s="1" t="str">
        <f t="shared" si="59"/>
        <v>00000</v>
      </c>
      <c r="BC108" s="1" t="str">
        <f t="shared" si="59"/>
        <v>00000</v>
      </c>
      <c r="BD108" s="1" t="str">
        <f t="shared" si="60"/>
        <v>000000</v>
      </c>
      <c r="BE108" s="1" t="str">
        <f t="shared" si="60"/>
        <v>000000</v>
      </c>
      <c r="BF108" s="1" t="str">
        <f t="shared" si="101"/>
        <v>B</v>
      </c>
      <c r="BG108" s="1" t="str">
        <f t="shared" si="90"/>
        <v/>
      </c>
      <c r="BH108" s="1">
        <f t="shared" si="102"/>
        <v>0</v>
      </c>
      <c r="BI108" s="1" t="str">
        <f t="shared" si="91"/>
        <v/>
      </c>
      <c r="BJ108" s="1">
        <f t="shared" si="103"/>
        <v>0</v>
      </c>
      <c r="BK108" s="1" t="str">
        <f t="shared" si="92"/>
        <v/>
      </c>
      <c r="BL108" s="1">
        <f t="shared" si="104"/>
        <v>0</v>
      </c>
      <c r="BM108" s="1" t="str">
        <f t="shared" si="105"/>
        <v>0</v>
      </c>
      <c r="BN108" s="1" t="str">
        <f t="shared" si="106"/>
        <v>0</v>
      </c>
      <c r="BO108" s="1" t="str">
        <f t="shared" si="107"/>
        <v>0</v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3</v>
      </c>
    </row>
    <row r="109" spans="1:76" ht="15.75" thickBot="1">
      <c r="A109" s="1">
        <v>100</v>
      </c>
      <c r="B109" s="77" t="str">
        <f t="shared" si="69"/>
        <v/>
      </c>
      <c r="C109" s="94" t="str">
        <f t="shared" si="62"/>
        <v/>
      </c>
      <c r="D109" s="90" t="str">
        <f t="shared" si="93"/>
        <v/>
      </c>
      <c r="E109" s="91" t="str">
        <f t="shared" si="93"/>
        <v/>
      </c>
      <c r="F109" s="10" t="str">
        <f t="shared" si="70"/>
        <v/>
      </c>
      <c r="H109" s="97" t="str">
        <f t="shared" si="63"/>
        <v/>
      </c>
      <c r="I109" s="90" t="str">
        <f t="shared" si="94"/>
        <v/>
      </c>
      <c r="J109" s="91" t="str">
        <f t="shared" si="94"/>
        <v/>
      </c>
      <c r="K109" s="10" t="str">
        <f t="shared" si="95"/>
        <v/>
      </c>
      <c r="L109" s="54"/>
      <c r="M109" s="18" t="str">
        <f>IF('Hedging Dashboard'!AH109="","",'Hedging Dashboard'!AH109)</f>
        <v/>
      </c>
      <c r="O109" s="77" t="str">
        <f t="shared" si="64"/>
        <v/>
      </c>
      <c r="P109" s="90" t="str">
        <f t="shared" si="96"/>
        <v/>
      </c>
      <c r="Q109" s="91" t="str">
        <f t="shared" si="96"/>
        <v/>
      </c>
      <c r="R109" s="5" t="str">
        <f t="shared" si="97"/>
        <v/>
      </c>
      <c r="S109" s="5" t="str">
        <f t="shared" si="71"/>
        <v/>
      </c>
      <c r="T109" s="113" t="str">
        <f t="shared" si="98"/>
        <v/>
      </c>
      <c r="U109" s="5" t="str">
        <f>IF(M109="","",IF(B109="NB",U108,IF(T109="",SUM($T$5:$T109)+S109,SUM($T$5:$T109))))</f>
        <v/>
      </c>
      <c r="V109" s="101" t="str">
        <f t="shared" si="61"/>
        <v/>
      </c>
      <c r="W109" s="74" t="e">
        <f t="shared" si="72"/>
        <v>#VALUE!</v>
      </c>
      <c r="X109" s="76" t="str">
        <f t="shared" si="73"/>
        <v/>
      </c>
      <c r="Y109" s="9" t="str">
        <f t="shared" si="66"/>
        <v>B</v>
      </c>
      <c r="Z109" s="4" t="str">
        <f t="shared" si="67"/>
        <v>C</v>
      </c>
      <c r="AA109" s="4" t="str">
        <f t="shared" si="68"/>
        <v>B</v>
      </c>
      <c r="AB109" s="4" t="str">
        <f t="shared" si="108"/>
        <v/>
      </c>
      <c r="AC109" s="4" t="str">
        <f t="shared" si="109"/>
        <v/>
      </c>
      <c r="AD109" s="4" t="str">
        <f t="shared" si="110"/>
        <v/>
      </c>
      <c r="AE109" s="1" t="str">
        <f t="shared" si="74"/>
        <v/>
      </c>
      <c r="AF109" s="1" t="str">
        <f t="shared" si="75"/>
        <v/>
      </c>
      <c r="AG109" s="1" t="str">
        <f t="shared" si="76"/>
        <v/>
      </c>
      <c r="AH109" s="1" t="str">
        <f t="shared" si="77"/>
        <v/>
      </c>
      <c r="AI109" s="1" t="str">
        <f t="shared" si="78"/>
        <v/>
      </c>
      <c r="AJ109" s="1" t="str">
        <f t="shared" si="79"/>
        <v/>
      </c>
      <c r="AK109" s="1">
        <f t="shared" si="99"/>
        <v>0</v>
      </c>
      <c r="AL109" s="1">
        <f t="shared" si="99"/>
        <v>0</v>
      </c>
      <c r="AM109" s="1" t="str">
        <f t="shared" si="65"/>
        <v/>
      </c>
      <c r="AN109" s="1">
        <f>IF(X109="",0,IFERROR(VLOOKUP(X104&amp;X105&amp;X106&amp;X107&amp;X108&amp;X109,BW:BX,2,FALSE),0))</f>
        <v>0</v>
      </c>
      <c r="AO109" s="1" t="str">
        <f t="shared" si="111"/>
        <v/>
      </c>
      <c r="AP109" s="1" t="str">
        <f t="shared" si="81"/>
        <v>N</v>
      </c>
      <c r="AQ109" s="1" t="str">
        <f t="shared" si="82"/>
        <v>N</v>
      </c>
      <c r="AR109" s="1" t="str">
        <f t="shared" si="83"/>
        <v>N</v>
      </c>
      <c r="AS109" s="1" t="str">
        <f t="shared" si="84"/>
        <v/>
      </c>
      <c r="AT109" s="15" t="str">
        <f t="shared" si="100"/>
        <v/>
      </c>
      <c r="AU109" s="1" t="str">
        <f t="shared" si="85"/>
        <v/>
      </c>
      <c r="AV109" s="1" t="str">
        <f t="shared" si="86"/>
        <v/>
      </c>
      <c r="AW109" s="1" t="str">
        <f t="shared" si="87"/>
        <v/>
      </c>
      <c r="AX109" s="1" t="str">
        <f t="shared" si="88"/>
        <v/>
      </c>
      <c r="AY109" s="1" t="str">
        <f t="shared" si="89"/>
        <v/>
      </c>
      <c r="AZ109" s="1" t="str">
        <f>IF('Hedging Dashboard'!AH109="P",IF(AZ108="",1,AZ108+1),"")</f>
        <v/>
      </c>
      <c r="BA109" s="1" t="str">
        <f>IF('Hedging Dashboard'!AH109="B",IF(BA108="",1,BA108+1),"")</f>
        <v/>
      </c>
      <c r="BB109" s="1" t="str">
        <f t="shared" si="59"/>
        <v>00000</v>
      </c>
      <c r="BC109" s="1" t="str">
        <f t="shared" si="59"/>
        <v>00000</v>
      </c>
      <c r="BD109" s="1" t="str">
        <f t="shared" si="60"/>
        <v>000000</v>
      </c>
      <c r="BE109" s="1" t="str">
        <f t="shared" si="60"/>
        <v>000000</v>
      </c>
      <c r="BF109" s="1" t="str">
        <f t="shared" si="101"/>
        <v>B</v>
      </c>
      <c r="BG109" s="1" t="str">
        <f t="shared" si="90"/>
        <v/>
      </c>
      <c r="BH109" s="1">
        <f t="shared" si="102"/>
        <v>0</v>
      </c>
      <c r="BI109" s="1" t="str">
        <f t="shared" si="91"/>
        <v/>
      </c>
      <c r="BJ109" s="1">
        <f t="shared" si="103"/>
        <v>0</v>
      </c>
      <c r="BK109" s="1" t="str">
        <f t="shared" si="92"/>
        <v/>
      </c>
      <c r="BL109" s="1">
        <f t="shared" si="104"/>
        <v>0</v>
      </c>
      <c r="BM109" s="1" t="str">
        <f t="shared" si="105"/>
        <v>0</v>
      </c>
      <c r="BN109" s="1" t="str">
        <f t="shared" si="106"/>
        <v>0</v>
      </c>
      <c r="BO109" s="1" t="str">
        <f t="shared" si="107"/>
        <v>0</v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-3</v>
      </c>
    </row>
    <row r="110" spans="1:76" ht="27" thickBot="1">
      <c r="A110" s="198" t="s">
        <v>156</v>
      </c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200"/>
      <c r="W110" s="48"/>
      <c r="Y110" s="72"/>
      <c r="Z110" s="72"/>
      <c r="AA110" s="72"/>
      <c r="AB110" s="4" t="str">
        <f t="shared" si="108"/>
        <v/>
      </c>
      <c r="AC110" s="4" t="str">
        <f t="shared" si="109"/>
        <v/>
      </c>
      <c r="AD110" s="4" t="str">
        <f t="shared" si="110"/>
        <v/>
      </c>
      <c r="AE110" s="1" t="str">
        <f t="shared" si="74"/>
        <v/>
      </c>
      <c r="AF110" s="1" t="str">
        <f t="shared" si="75"/>
        <v/>
      </c>
      <c r="AG110" s="1" t="str">
        <f t="shared" si="76"/>
        <v/>
      </c>
      <c r="AH110" s="1" t="str">
        <f t="shared" si="77"/>
        <v/>
      </c>
      <c r="AI110" s="1" t="str">
        <f t="shared" si="78"/>
        <v/>
      </c>
      <c r="AJ110" s="1" t="str">
        <f t="shared" si="79"/>
        <v/>
      </c>
      <c r="AK110" s="1">
        <f t="shared" si="99"/>
        <v>0</v>
      </c>
      <c r="AL110" s="1">
        <f t="shared" si="99"/>
        <v>0</v>
      </c>
      <c r="AP110" s="1" t="str">
        <f t="shared" si="81"/>
        <v>N</v>
      </c>
      <c r="AQ110" s="1" t="str">
        <f t="shared" si="82"/>
        <v>N</v>
      </c>
      <c r="AR110" s="1" t="str">
        <f t="shared" si="83"/>
        <v>N</v>
      </c>
      <c r="AT110" s="15" t="str">
        <f t="shared" si="100"/>
        <v/>
      </c>
      <c r="AU110" s="1" t="str">
        <f t="shared" si="85"/>
        <v/>
      </c>
      <c r="AV110" s="1" t="str">
        <f t="shared" si="86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</row>
    <row r="111" spans="1:76" ht="15.75" thickBot="1">
      <c r="A111" s="188" t="s">
        <v>158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90"/>
      <c r="AB111" s="4">
        <f t="shared" si="108"/>
        <v>0</v>
      </c>
      <c r="AC111" s="4">
        <f t="shared" si="109"/>
        <v>0</v>
      </c>
      <c r="AD111" s="4">
        <f t="shared" si="110"/>
        <v>0</v>
      </c>
      <c r="AE111" s="1" t="str">
        <f t="shared" si="74"/>
        <v/>
      </c>
      <c r="AF111" s="1" t="str">
        <f t="shared" si="75"/>
        <v/>
      </c>
      <c r="AG111" s="1" t="str">
        <f t="shared" si="76"/>
        <v/>
      </c>
      <c r="AH111" s="1" t="str">
        <f t="shared" si="77"/>
        <v/>
      </c>
      <c r="AI111" s="1" t="str">
        <f t="shared" si="78"/>
        <v/>
      </c>
      <c r="AJ111" s="1" t="str">
        <f t="shared" si="79"/>
        <v/>
      </c>
      <c r="AK111" s="1">
        <f t="shared" si="99"/>
        <v>0</v>
      </c>
      <c r="AL111" s="1">
        <f t="shared" si="99"/>
        <v>0</v>
      </c>
      <c r="AP111" s="1" t="str">
        <f t="shared" si="81"/>
        <v>N</v>
      </c>
      <c r="AQ111" s="1" t="str">
        <f t="shared" si="82"/>
        <v>N</v>
      </c>
      <c r="AR111" s="1" t="str">
        <f t="shared" si="83"/>
        <v>N</v>
      </c>
      <c r="AT111" s="15" t="str">
        <f t="shared" si="100"/>
        <v/>
      </c>
      <c r="AU111" s="1" t="str">
        <f t="shared" si="85"/>
        <v/>
      </c>
      <c r="AV111" s="1" t="str">
        <f t="shared" si="86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</row>
    <row r="112" spans="1:76" ht="15.75" thickBot="1">
      <c r="A112" s="183" t="s">
        <v>159</v>
      </c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>
        <f>COUNTIF(M5:M109,"P")</f>
        <v>8</v>
      </c>
      <c r="P112" s="178"/>
      <c r="Q112" s="178"/>
      <c r="R112" s="178"/>
      <c r="S112" s="178"/>
      <c r="T112" s="178"/>
      <c r="U112" s="178"/>
      <c r="V112" s="179"/>
      <c r="AB112" s="4">
        <f t="shared" si="108"/>
        <v>0</v>
      </c>
      <c r="AC112" s="4">
        <f t="shared" si="109"/>
        <v>0</v>
      </c>
      <c r="AD112" s="4">
        <f t="shared" si="110"/>
        <v>0</v>
      </c>
      <c r="AE112" s="1" t="str">
        <f t="shared" si="74"/>
        <v/>
      </c>
      <c r="AF112" s="1" t="str">
        <f t="shared" si="75"/>
        <v/>
      </c>
      <c r="AG112" s="1" t="str">
        <f t="shared" si="76"/>
        <v/>
      </c>
      <c r="AH112" s="1" t="str">
        <f t="shared" si="77"/>
        <v/>
      </c>
      <c r="AI112" s="1" t="str">
        <f t="shared" si="78"/>
        <v/>
      </c>
      <c r="AJ112" s="1" t="str">
        <f t="shared" si="79"/>
        <v/>
      </c>
      <c r="AK112" s="1">
        <f t="shared" si="99"/>
        <v>0</v>
      </c>
      <c r="AL112" s="1">
        <f t="shared" si="99"/>
        <v>0</v>
      </c>
      <c r="AP112" s="1" t="str">
        <f t="shared" si="81"/>
        <v>N</v>
      </c>
      <c r="AQ112" s="1" t="str">
        <f t="shared" si="82"/>
        <v>N</v>
      </c>
      <c r="AR112" s="1" t="str">
        <f t="shared" si="83"/>
        <v>N</v>
      </c>
      <c r="AT112" s="15" t="str">
        <f t="shared" si="100"/>
        <v/>
      </c>
      <c r="AU112" s="1" t="str">
        <f t="shared" si="85"/>
        <v/>
      </c>
      <c r="AV112" s="1" t="str">
        <f t="shared" si="86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6</v>
      </c>
    </row>
    <row r="113" spans="1:76">
      <c r="A113" s="183" t="s">
        <v>160</v>
      </c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>
        <f>COUNTIF(M5:M109,"B")</f>
        <v>8</v>
      </c>
      <c r="P113" s="178"/>
      <c r="Q113" s="178"/>
      <c r="R113" s="178"/>
      <c r="S113" s="178"/>
      <c r="T113" s="178"/>
      <c r="U113" s="178"/>
      <c r="V113" s="179"/>
      <c r="AB113" s="4">
        <f t="shared" si="108"/>
        <v>0</v>
      </c>
      <c r="AC113" s="4">
        <f t="shared" si="109"/>
        <v>0</v>
      </c>
      <c r="AD113" s="4">
        <f t="shared" si="110"/>
        <v>0</v>
      </c>
      <c r="AE113" s="1" t="str">
        <f t="shared" si="74"/>
        <v/>
      </c>
      <c r="AF113" s="1" t="str">
        <f t="shared" si="75"/>
        <v/>
      </c>
      <c r="AG113" s="1" t="str">
        <f t="shared" si="76"/>
        <v/>
      </c>
      <c r="AH113" s="1" t="str">
        <f t="shared" si="77"/>
        <v/>
      </c>
      <c r="AI113" s="1" t="str">
        <f t="shared" si="78"/>
        <v/>
      </c>
      <c r="AJ113" s="1" t="str">
        <f t="shared" si="79"/>
        <v/>
      </c>
      <c r="AK113" s="1">
        <f t="shared" si="99"/>
        <v>0</v>
      </c>
      <c r="AL113" s="1">
        <f t="shared" si="99"/>
        <v>0</v>
      </c>
      <c r="AP113" s="1" t="str">
        <f t="shared" si="81"/>
        <v>N</v>
      </c>
      <c r="AQ113" s="1" t="str">
        <f t="shared" si="82"/>
        <v>N</v>
      </c>
      <c r="AR113" s="1" t="str">
        <f t="shared" si="83"/>
        <v>N</v>
      </c>
      <c r="AT113" s="15" t="str">
        <f t="shared" si="100"/>
        <v/>
      </c>
      <c r="AU113" s="1" t="str">
        <f t="shared" si="85"/>
        <v/>
      </c>
      <c r="AV113" s="1" t="str">
        <f t="shared" si="86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-6</v>
      </c>
    </row>
    <row r="114" spans="1:76">
      <c r="A114" s="182" t="s">
        <v>161</v>
      </c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 cm="1">
        <f t="array" ref="O114">LOOKUP(2,1/(U10:U109&lt;&gt;""),U10:U109)</f>
        <v>-8</v>
      </c>
      <c r="P114" s="180"/>
      <c r="Q114" s="180"/>
      <c r="R114" s="180"/>
      <c r="S114" s="180"/>
      <c r="T114" s="180"/>
      <c r="U114" s="180"/>
      <c r="V114" s="181"/>
      <c r="AB114" s="4">
        <f t="shared" si="108"/>
        <v>0</v>
      </c>
      <c r="AC114" s="4">
        <f t="shared" si="109"/>
        <v>0</v>
      </c>
      <c r="AD114" s="4">
        <f t="shared" si="110"/>
        <v>0</v>
      </c>
      <c r="AE114" s="1" t="str">
        <f t="shared" si="74"/>
        <v/>
      </c>
      <c r="AF114" s="1" t="str">
        <f t="shared" si="75"/>
        <v/>
      </c>
      <c r="AG114" s="1" t="str">
        <f t="shared" si="76"/>
        <v/>
      </c>
      <c r="AH114" s="1" t="str">
        <f t="shared" si="77"/>
        <v/>
      </c>
      <c r="AI114" s="1" t="str">
        <f t="shared" si="78"/>
        <v/>
      </c>
      <c r="AJ114" s="1" t="str">
        <f t="shared" si="79"/>
        <v/>
      </c>
      <c r="AK114" s="1">
        <f t="shared" si="99"/>
        <v>0</v>
      </c>
      <c r="AL114" s="1">
        <f t="shared" si="99"/>
        <v>0</v>
      </c>
      <c r="AP114" s="1" t="str">
        <f t="shared" si="81"/>
        <v>N</v>
      </c>
      <c r="AQ114" s="1" t="str">
        <f t="shared" si="82"/>
        <v>N</v>
      </c>
      <c r="AR114" s="1" t="str">
        <f t="shared" si="83"/>
        <v>N</v>
      </c>
      <c r="AT114" s="15" t="str">
        <f t="shared" si="100"/>
        <v/>
      </c>
      <c r="AU114" s="1" t="str">
        <f t="shared" si="85"/>
        <v/>
      </c>
      <c r="AV114" s="1" t="str">
        <f t="shared" si="86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</row>
    <row r="115" spans="1:76">
      <c r="A115" s="182" t="s">
        <v>162</v>
      </c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>
        <f>COUNTIF(X5:X109,"W")</f>
        <v>7</v>
      </c>
      <c r="P115" s="180"/>
      <c r="Q115" s="180"/>
      <c r="R115" s="180"/>
      <c r="S115" s="180"/>
      <c r="T115" s="180"/>
      <c r="U115" s="180"/>
      <c r="V115" s="181"/>
      <c r="AB115" s="4">
        <f t="shared" si="108"/>
        <v>0</v>
      </c>
      <c r="AC115" s="4">
        <f t="shared" si="109"/>
        <v>0</v>
      </c>
      <c r="AD115" s="4">
        <f t="shared" si="110"/>
        <v>0</v>
      </c>
      <c r="AE115" s="1" t="str">
        <f t="shared" si="74"/>
        <v/>
      </c>
      <c r="AF115" s="1" t="str">
        <f t="shared" si="75"/>
        <v/>
      </c>
      <c r="AG115" s="1" t="str">
        <f t="shared" si="76"/>
        <v/>
      </c>
      <c r="AH115" s="1" t="str">
        <f t="shared" si="77"/>
        <v/>
      </c>
      <c r="AI115" s="1" t="str">
        <f t="shared" si="78"/>
        <v/>
      </c>
      <c r="AJ115" s="1" t="str">
        <f t="shared" si="79"/>
        <v/>
      </c>
      <c r="AK115" s="1">
        <f t="shared" si="99"/>
        <v>0</v>
      </c>
      <c r="AL115" s="1">
        <f t="shared" si="99"/>
        <v>0</v>
      </c>
      <c r="AP115" s="1" t="str">
        <f t="shared" si="81"/>
        <v>N</v>
      </c>
      <c r="AQ115" s="1" t="str">
        <f t="shared" si="82"/>
        <v>N</v>
      </c>
      <c r="AR115" s="1" t="str">
        <f t="shared" si="83"/>
        <v>N</v>
      </c>
      <c r="AT115" s="15" t="str">
        <f t="shared" si="100"/>
        <v/>
      </c>
      <c r="AU115" s="1" t="str">
        <f t="shared" si="85"/>
        <v/>
      </c>
      <c r="AV115" s="1" t="str">
        <f t="shared" si="86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</row>
    <row r="116" spans="1:76">
      <c r="A116" s="182" t="s">
        <v>163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>
        <f>COUNTIF(X5:X109,"L")</f>
        <v>4</v>
      </c>
      <c r="P116" s="180"/>
      <c r="Q116" s="180"/>
      <c r="R116" s="180"/>
      <c r="S116" s="180"/>
      <c r="T116" s="180"/>
      <c r="U116" s="180"/>
      <c r="V116" s="181"/>
      <c r="AB116" s="4">
        <f t="shared" si="108"/>
        <v>0</v>
      </c>
      <c r="AC116" s="4">
        <f t="shared" si="109"/>
        <v>0</v>
      </c>
      <c r="AD116" s="4">
        <f t="shared" si="110"/>
        <v>0</v>
      </c>
      <c r="AE116" s="1" t="str">
        <f t="shared" si="74"/>
        <v/>
      </c>
      <c r="AF116" s="1" t="str">
        <f t="shared" si="75"/>
        <v/>
      </c>
      <c r="AG116" s="1" t="str">
        <f t="shared" si="76"/>
        <v/>
      </c>
      <c r="AH116" s="1" t="str">
        <f t="shared" si="77"/>
        <v/>
      </c>
      <c r="AI116" s="1" t="str">
        <f t="shared" si="78"/>
        <v/>
      </c>
      <c r="AJ116" s="1" t="str">
        <f t="shared" si="79"/>
        <v/>
      </c>
      <c r="AK116" s="1">
        <f t="shared" si="99"/>
        <v>0</v>
      </c>
      <c r="AL116" s="1">
        <f t="shared" si="99"/>
        <v>0</v>
      </c>
      <c r="AP116" s="1" t="str">
        <f t="shared" si="81"/>
        <v>N</v>
      </c>
      <c r="AQ116" s="1" t="str">
        <f t="shared" si="82"/>
        <v>N</v>
      </c>
      <c r="AR116" s="1" t="str">
        <f t="shared" si="83"/>
        <v>N</v>
      </c>
      <c r="AT116" s="15" t="str">
        <f t="shared" si="100"/>
        <v/>
      </c>
      <c r="AU116" s="1" t="str">
        <f t="shared" si="85"/>
        <v/>
      </c>
      <c r="AV116" s="1" t="str">
        <f t="shared" si="86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3</v>
      </c>
    </row>
    <row r="117" spans="1:76">
      <c r="A117" s="182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1"/>
      <c r="AE117" s="1" t="str">
        <f t="shared" si="74"/>
        <v/>
      </c>
      <c r="AF117" s="1" t="str">
        <f t="shared" si="75"/>
        <v/>
      </c>
      <c r="AG117" s="1" t="str">
        <f t="shared" si="76"/>
        <v/>
      </c>
      <c r="AH117" s="1" t="str">
        <f t="shared" si="77"/>
        <v/>
      </c>
      <c r="AI117" s="1" t="str">
        <f t="shared" si="78"/>
        <v/>
      </c>
      <c r="AJ117" s="1" t="str">
        <f t="shared" si="79"/>
        <v/>
      </c>
      <c r="AK117" s="1">
        <f t="shared" si="99"/>
        <v>0</v>
      </c>
      <c r="AL117" s="1">
        <f t="shared" si="99"/>
        <v>0</v>
      </c>
      <c r="AP117" s="1" t="str">
        <f t="shared" si="81"/>
        <v>N</v>
      </c>
      <c r="AQ117" s="1" t="str">
        <f t="shared" si="82"/>
        <v>N</v>
      </c>
      <c r="AR117" s="1" t="str">
        <f t="shared" si="83"/>
        <v>N</v>
      </c>
      <c r="AT117" s="15" t="str">
        <f t="shared" si="100"/>
        <v/>
      </c>
      <c r="AU117" s="1" t="str">
        <f t="shared" si="85"/>
        <v/>
      </c>
      <c r="AV117" s="1" t="str">
        <f t="shared" si="86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-3</v>
      </c>
    </row>
    <row r="118" spans="1:76">
      <c r="A118" s="182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1"/>
      <c r="AE118" s="1" t="str">
        <f t="shared" si="74"/>
        <v/>
      </c>
      <c r="AF118" s="1" t="str">
        <f t="shared" si="75"/>
        <v/>
      </c>
      <c r="AG118" s="1" t="str">
        <f t="shared" si="76"/>
        <v/>
      </c>
      <c r="AH118" s="1" t="str">
        <f t="shared" si="77"/>
        <v/>
      </c>
      <c r="AI118" s="1" t="str">
        <f t="shared" si="78"/>
        <v/>
      </c>
      <c r="AJ118" s="1" t="str">
        <f t="shared" si="79"/>
        <v/>
      </c>
      <c r="AK118" s="1">
        <f t="shared" si="99"/>
        <v>0</v>
      </c>
      <c r="AL118" s="1">
        <f t="shared" si="99"/>
        <v>0</v>
      </c>
      <c r="AP118" s="1" t="str">
        <f t="shared" si="81"/>
        <v>N</v>
      </c>
      <c r="AQ118" s="1" t="str">
        <f t="shared" si="82"/>
        <v>N</v>
      </c>
      <c r="AR118" s="1" t="str">
        <f t="shared" si="83"/>
        <v>N</v>
      </c>
      <c r="AT118" s="15" t="str">
        <f t="shared" si="100"/>
        <v/>
      </c>
      <c r="AU118" s="1" t="str">
        <f t="shared" si="85"/>
        <v/>
      </c>
      <c r="AV118" s="1" t="str">
        <f t="shared" si="86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</row>
    <row r="119" spans="1:76">
      <c r="A119" s="182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1"/>
      <c r="AE119" s="1" t="str">
        <f t="shared" si="74"/>
        <v/>
      </c>
      <c r="AF119" s="1" t="str">
        <f t="shared" si="75"/>
        <v/>
      </c>
      <c r="AG119" s="1" t="str">
        <f t="shared" si="76"/>
        <v/>
      </c>
      <c r="AH119" s="1" t="str">
        <f t="shared" si="77"/>
        <v/>
      </c>
      <c r="AI119" s="1" t="str">
        <f t="shared" si="78"/>
        <v/>
      </c>
      <c r="AJ119" s="1" t="str">
        <f t="shared" si="79"/>
        <v/>
      </c>
      <c r="AK119" s="1">
        <f t="shared" si="99"/>
        <v>0</v>
      </c>
      <c r="AL119" s="1">
        <f t="shared" si="99"/>
        <v>0</v>
      </c>
      <c r="AP119" s="1" t="str">
        <f t="shared" si="81"/>
        <v>N</v>
      </c>
      <c r="AQ119" s="1" t="str">
        <f t="shared" si="82"/>
        <v>N</v>
      </c>
      <c r="AR119" s="1" t="str">
        <f t="shared" si="83"/>
        <v>N</v>
      </c>
      <c r="AT119" s="15" t="str">
        <f t="shared" si="100"/>
        <v/>
      </c>
      <c r="AU119" s="1" t="str">
        <f t="shared" si="85"/>
        <v/>
      </c>
      <c r="AV119" s="1" t="str">
        <f t="shared" si="86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</row>
    <row r="120" spans="1:76">
      <c r="A120" s="182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1"/>
      <c r="AE120" s="1" t="str">
        <f t="shared" si="74"/>
        <v/>
      </c>
      <c r="AF120" s="1" t="str">
        <f t="shared" si="75"/>
        <v/>
      </c>
      <c r="AG120" s="1" t="str">
        <f t="shared" si="76"/>
        <v/>
      </c>
      <c r="AH120" s="1" t="str">
        <f t="shared" si="77"/>
        <v/>
      </c>
      <c r="AI120" s="1" t="str">
        <f t="shared" si="78"/>
        <v/>
      </c>
      <c r="AJ120" s="1" t="str">
        <f t="shared" si="79"/>
        <v/>
      </c>
      <c r="AK120" s="1">
        <f t="shared" si="99"/>
        <v>0</v>
      </c>
      <c r="AL120" s="1">
        <f t="shared" si="99"/>
        <v>0</v>
      </c>
      <c r="AP120" s="1" t="str">
        <f t="shared" si="81"/>
        <v>N</v>
      </c>
      <c r="AQ120" s="1" t="str">
        <f t="shared" si="82"/>
        <v>N</v>
      </c>
      <c r="AR120" s="1" t="str">
        <f t="shared" si="83"/>
        <v>N</v>
      </c>
      <c r="AT120" s="15" t="str">
        <f t="shared" si="100"/>
        <v/>
      </c>
      <c r="AU120" s="1" t="str">
        <f t="shared" si="85"/>
        <v/>
      </c>
      <c r="AV120" s="1" t="str">
        <f t="shared" si="86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6</v>
      </c>
    </row>
    <row r="121" spans="1:76">
      <c r="A121" s="182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1"/>
      <c r="AE121" s="1" t="str">
        <f t="shared" si="74"/>
        <v/>
      </c>
      <c r="AF121" s="1" t="str">
        <f t="shared" si="75"/>
        <v/>
      </c>
      <c r="AG121" s="1" t="str">
        <f t="shared" si="76"/>
        <v/>
      </c>
      <c r="AH121" s="1" t="str">
        <f t="shared" si="77"/>
        <v/>
      </c>
      <c r="AI121" s="1" t="str">
        <f t="shared" si="78"/>
        <v/>
      </c>
      <c r="AJ121" s="1" t="str">
        <f t="shared" si="79"/>
        <v/>
      </c>
      <c r="AK121" s="1">
        <f t="shared" si="99"/>
        <v>0</v>
      </c>
      <c r="AL121" s="1">
        <f t="shared" si="99"/>
        <v>0</v>
      </c>
      <c r="AP121" s="1" t="str">
        <f t="shared" si="81"/>
        <v>N</v>
      </c>
      <c r="AQ121" s="1" t="str">
        <f t="shared" si="82"/>
        <v>N</v>
      </c>
      <c r="AR121" s="1" t="str">
        <f t="shared" si="83"/>
        <v>N</v>
      </c>
      <c r="AT121" s="15" t="str">
        <f t="shared" si="100"/>
        <v/>
      </c>
      <c r="AU121" s="1" t="str">
        <f t="shared" si="85"/>
        <v/>
      </c>
      <c r="AV121" s="1" t="str">
        <f t="shared" si="86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-6</v>
      </c>
    </row>
    <row r="122" spans="1:76">
      <c r="A122" s="182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1"/>
      <c r="AE122" s="1" t="str">
        <f t="shared" si="74"/>
        <v/>
      </c>
      <c r="AF122" s="1" t="str">
        <f t="shared" si="75"/>
        <v/>
      </c>
      <c r="AG122" s="1" t="str">
        <f t="shared" si="76"/>
        <v/>
      </c>
      <c r="AH122" s="1" t="str">
        <f t="shared" si="77"/>
        <v/>
      </c>
      <c r="AI122" s="1" t="str">
        <f t="shared" si="78"/>
        <v/>
      </c>
      <c r="AJ122" s="1" t="str">
        <f t="shared" si="79"/>
        <v/>
      </c>
      <c r="AK122" s="1">
        <f t="shared" si="99"/>
        <v>0</v>
      </c>
      <c r="AL122" s="1">
        <f t="shared" si="99"/>
        <v>0</v>
      </c>
      <c r="AP122" s="1" t="str">
        <f t="shared" si="81"/>
        <v>N</v>
      </c>
      <c r="AQ122" s="1" t="str">
        <f t="shared" si="82"/>
        <v>N</v>
      </c>
      <c r="AR122" s="1" t="str">
        <f t="shared" si="83"/>
        <v>N</v>
      </c>
      <c r="AT122" s="15" t="str">
        <f t="shared" si="100"/>
        <v/>
      </c>
      <c r="AU122" s="1" t="str">
        <f t="shared" si="85"/>
        <v/>
      </c>
      <c r="AV122" s="1" t="str">
        <f t="shared" si="86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</row>
    <row r="123" spans="1:76">
      <c r="A123" s="182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1"/>
      <c r="AE123" s="1" t="str">
        <f t="shared" si="74"/>
        <v/>
      </c>
      <c r="AF123" s="1" t="str">
        <f t="shared" si="75"/>
        <v/>
      </c>
      <c r="AG123" s="1" t="str">
        <f t="shared" si="76"/>
        <v/>
      </c>
      <c r="AH123" s="1" t="str">
        <f t="shared" si="77"/>
        <v/>
      </c>
      <c r="AI123" s="1" t="str">
        <f t="shared" si="78"/>
        <v/>
      </c>
      <c r="AJ123" s="1" t="str">
        <f t="shared" si="79"/>
        <v/>
      </c>
      <c r="AK123" s="1">
        <f t="shared" si="99"/>
        <v>0</v>
      </c>
      <c r="AL123" s="1">
        <f t="shared" si="99"/>
        <v>0</v>
      </c>
      <c r="AP123" s="1" t="str">
        <f t="shared" si="81"/>
        <v>N</v>
      </c>
      <c r="AQ123" s="1" t="str">
        <f t="shared" si="82"/>
        <v>N</v>
      </c>
      <c r="AR123" s="1" t="str">
        <f t="shared" si="83"/>
        <v>N</v>
      </c>
      <c r="AT123" s="15" t="str">
        <f t="shared" si="100"/>
        <v/>
      </c>
      <c r="AU123" s="1" t="str">
        <f t="shared" si="85"/>
        <v/>
      </c>
      <c r="AV123" s="1" t="str">
        <f t="shared" si="86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</row>
    <row r="124" spans="1:76">
      <c r="A124" s="182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1"/>
      <c r="AE124" s="1" t="str">
        <f t="shared" si="74"/>
        <v/>
      </c>
      <c r="AF124" s="1" t="str">
        <f t="shared" si="75"/>
        <v/>
      </c>
      <c r="AG124" s="1" t="str">
        <f t="shared" si="76"/>
        <v/>
      </c>
      <c r="AH124" s="1" t="str">
        <f t="shared" si="77"/>
        <v/>
      </c>
      <c r="AI124" s="1" t="str">
        <f t="shared" si="78"/>
        <v/>
      </c>
      <c r="AJ124" s="1" t="str">
        <f t="shared" si="79"/>
        <v/>
      </c>
      <c r="AK124" s="1">
        <f t="shared" si="99"/>
        <v>0</v>
      </c>
      <c r="AL124" s="1">
        <f t="shared" si="99"/>
        <v>0</v>
      </c>
      <c r="AP124" s="1" t="str">
        <f t="shared" si="81"/>
        <v>N</v>
      </c>
      <c r="AQ124" s="1" t="str">
        <f t="shared" si="82"/>
        <v>N</v>
      </c>
      <c r="AR124" s="1" t="str">
        <f t="shared" si="83"/>
        <v>N</v>
      </c>
      <c r="AT124" s="15" t="str">
        <f t="shared" si="100"/>
        <v/>
      </c>
      <c r="AU124" s="1" t="str">
        <f t="shared" si="85"/>
        <v/>
      </c>
      <c r="AV124" s="1" t="str">
        <f t="shared" si="86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3</v>
      </c>
    </row>
    <row r="125" spans="1:76">
      <c r="A125" s="182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1"/>
      <c r="AE125" s="1" t="str">
        <f t="shared" si="74"/>
        <v/>
      </c>
      <c r="AF125" s="1" t="str">
        <f t="shared" si="75"/>
        <v/>
      </c>
      <c r="AG125" s="1" t="str">
        <f t="shared" si="76"/>
        <v/>
      </c>
      <c r="AH125" s="1" t="str">
        <f t="shared" si="77"/>
        <v/>
      </c>
      <c r="AI125" s="1" t="str">
        <f t="shared" si="78"/>
        <v/>
      </c>
      <c r="AJ125" s="1" t="str">
        <f t="shared" si="79"/>
        <v/>
      </c>
      <c r="AK125" s="1">
        <f t="shared" si="99"/>
        <v>0</v>
      </c>
      <c r="AL125" s="1">
        <f t="shared" si="99"/>
        <v>0</v>
      </c>
      <c r="AP125" s="1" t="str">
        <f t="shared" si="81"/>
        <v>N</v>
      </c>
      <c r="AQ125" s="1" t="str">
        <f t="shared" si="82"/>
        <v>N</v>
      </c>
      <c r="AR125" s="1" t="str">
        <f t="shared" si="83"/>
        <v>N</v>
      </c>
      <c r="AT125" s="15" t="str">
        <f t="shared" si="100"/>
        <v/>
      </c>
      <c r="AU125" s="1" t="str">
        <f t="shared" si="85"/>
        <v/>
      </c>
      <c r="AV125" s="1" t="str">
        <f t="shared" si="86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-3</v>
      </c>
    </row>
    <row r="126" spans="1:76">
      <c r="A126" s="182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1"/>
      <c r="AE126" s="1" t="str">
        <f t="shared" si="74"/>
        <v/>
      </c>
      <c r="AF126" s="1" t="str">
        <f t="shared" si="75"/>
        <v/>
      </c>
      <c r="AG126" s="1" t="str">
        <f t="shared" si="76"/>
        <v/>
      </c>
      <c r="AH126" s="1" t="str">
        <f t="shared" si="77"/>
        <v/>
      </c>
      <c r="AI126" s="1" t="str">
        <f t="shared" si="78"/>
        <v/>
      </c>
      <c r="AJ126" s="1" t="str">
        <f t="shared" si="79"/>
        <v/>
      </c>
      <c r="AK126" s="1">
        <f t="shared" si="99"/>
        <v>0</v>
      </c>
      <c r="AL126" s="1">
        <f t="shared" si="99"/>
        <v>0</v>
      </c>
      <c r="AP126" s="1" t="str">
        <f t="shared" si="81"/>
        <v>N</v>
      </c>
      <c r="AQ126" s="1" t="str">
        <f t="shared" si="82"/>
        <v>N</v>
      </c>
      <c r="AR126" s="1" t="str">
        <f t="shared" si="83"/>
        <v>N</v>
      </c>
      <c r="AT126" s="15" t="str">
        <f t="shared" si="100"/>
        <v/>
      </c>
      <c r="AU126" s="1" t="str">
        <f t="shared" si="85"/>
        <v/>
      </c>
      <c r="AV126" s="1" t="str">
        <f t="shared" si="86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</row>
    <row r="127" spans="1:76" ht="15.75" thickBot="1">
      <c r="A127" s="177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5"/>
      <c r="AE127" s="1" t="str">
        <f t="shared" si="74"/>
        <v/>
      </c>
      <c r="AF127" s="1" t="str">
        <f t="shared" si="75"/>
        <v/>
      </c>
      <c r="AG127" s="1" t="str">
        <f t="shared" si="76"/>
        <v/>
      </c>
      <c r="AH127" s="1" t="str">
        <f t="shared" si="77"/>
        <v/>
      </c>
      <c r="AI127" s="1" t="str">
        <f t="shared" si="78"/>
        <v/>
      </c>
      <c r="AJ127" s="1" t="str">
        <f t="shared" si="79"/>
        <v/>
      </c>
      <c r="AK127" s="1">
        <f t="shared" si="99"/>
        <v>0</v>
      </c>
      <c r="AL127" s="1">
        <f t="shared" si="99"/>
        <v>0</v>
      </c>
      <c r="AP127" s="1" t="str">
        <f t="shared" si="81"/>
        <v>N</v>
      </c>
      <c r="AQ127" s="1" t="str">
        <f t="shared" si="82"/>
        <v>N</v>
      </c>
      <c r="AR127" s="1" t="str">
        <f t="shared" si="83"/>
        <v>N</v>
      </c>
      <c r="AT127" s="15" t="str">
        <f t="shared" si="100"/>
        <v/>
      </c>
      <c r="AU127" s="1" t="str">
        <f t="shared" si="85"/>
        <v/>
      </c>
      <c r="AV127" s="1" t="str">
        <f t="shared" si="86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</row>
    <row r="128" spans="1:7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AE128" s="1" t="str">
        <f t="shared" si="74"/>
        <v/>
      </c>
      <c r="AF128" s="1" t="str">
        <f t="shared" si="75"/>
        <v/>
      </c>
      <c r="AG128" s="1" t="str">
        <f t="shared" si="76"/>
        <v/>
      </c>
      <c r="AH128" s="1" t="str">
        <f t="shared" si="77"/>
        <v/>
      </c>
      <c r="AI128" s="1" t="str">
        <f t="shared" si="78"/>
        <v/>
      </c>
      <c r="AJ128" s="1" t="str">
        <f t="shared" si="79"/>
        <v/>
      </c>
      <c r="AK128" s="1">
        <f t="shared" si="99"/>
        <v>0</v>
      </c>
      <c r="AL128" s="1">
        <f t="shared" si="99"/>
        <v>0</v>
      </c>
      <c r="AP128" s="1" t="str">
        <f t="shared" si="81"/>
        <v>N</v>
      </c>
      <c r="AQ128" s="1" t="str">
        <f t="shared" si="82"/>
        <v>N</v>
      </c>
      <c r="AR128" s="1" t="str">
        <f t="shared" si="83"/>
        <v>N</v>
      </c>
      <c r="AT128" s="15" t="str">
        <f t="shared" si="100"/>
        <v/>
      </c>
      <c r="AU128" s="1" t="str">
        <f t="shared" si="85"/>
        <v/>
      </c>
      <c r="AV128" s="1" t="str">
        <f t="shared" si="86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6</v>
      </c>
    </row>
    <row r="129" spans="31:76">
      <c r="AE129" s="1" t="str">
        <f t="shared" si="74"/>
        <v/>
      </c>
      <c r="AF129" s="1" t="str">
        <f t="shared" si="75"/>
        <v/>
      </c>
      <c r="AG129" s="1" t="str">
        <f t="shared" si="76"/>
        <v/>
      </c>
      <c r="AH129" s="1" t="str">
        <f t="shared" si="77"/>
        <v/>
      </c>
      <c r="AI129" s="1" t="str">
        <f t="shared" si="78"/>
        <v/>
      </c>
      <c r="AJ129" s="1" t="str">
        <f t="shared" si="79"/>
        <v/>
      </c>
      <c r="AK129" s="1">
        <f t="shared" si="99"/>
        <v>0</v>
      </c>
      <c r="AL129" s="1">
        <f t="shared" si="99"/>
        <v>0</v>
      </c>
      <c r="AP129" s="1" t="str">
        <f t="shared" si="81"/>
        <v>N</v>
      </c>
      <c r="AQ129" s="1" t="str">
        <f t="shared" si="82"/>
        <v>N</v>
      </c>
      <c r="AR129" s="1" t="str">
        <f t="shared" si="83"/>
        <v>N</v>
      </c>
      <c r="AT129" s="15" t="str">
        <f t="shared" si="100"/>
        <v/>
      </c>
      <c r="AU129" s="1" t="str">
        <f t="shared" si="85"/>
        <v/>
      </c>
      <c r="AV129" s="1" t="str">
        <f t="shared" si="86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-6</v>
      </c>
    </row>
    <row r="130" spans="31:76">
      <c r="AE130" s="1" t="str">
        <f t="shared" si="74"/>
        <v/>
      </c>
      <c r="AF130" s="1" t="str">
        <f t="shared" si="75"/>
        <v/>
      </c>
      <c r="AG130" s="1" t="str">
        <f t="shared" si="76"/>
        <v/>
      </c>
      <c r="AH130" s="1" t="str">
        <f t="shared" si="77"/>
        <v/>
      </c>
      <c r="AI130" s="1" t="str">
        <f t="shared" si="78"/>
        <v/>
      </c>
      <c r="AJ130" s="1" t="str">
        <f t="shared" si="79"/>
        <v/>
      </c>
      <c r="AK130" s="1">
        <f t="shared" si="99"/>
        <v>0</v>
      </c>
      <c r="AL130" s="1">
        <f t="shared" si="99"/>
        <v>0</v>
      </c>
      <c r="AP130" s="1" t="str">
        <f t="shared" si="81"/>
        <v>N</v>
      </c>
      <c r="AQ130" s="1" t="str">
        <f t="shared" si="82"/>
        <v>N</v>
      </c>
      <c r="AR130" s="1" t="str">
        <f t="shared" si="83"/>
        <v>N</v>
      </c>
      <c r="AT130" s="15" t="str">
        <f t="shared" si="100"/>
        <v/>
      </c>
      <c r="AU130" s="1" t="str">
        <f t="shared" si="85"/>
        <v/>
      </c>
      <c r="AV130" s="1" t="str">
        <f t="shared" si="86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</row>
    <row r="131" spans="31:76">
      <c r="AE131" s="1" t="str">
        <f t="shared" si="74"/>
        <v/>
      </c>
      <c r="AF131" s="1" t="str">
        <f t="shared" si="75"/>
        <v/>
      </c>
      <c r="AG131" s="1" t="str">
        <f t="shared" si="76"/>
        <v/>
      </c>
      <c r="AH131" s="1" t="str">
        <f t="shared" si="77"/>
        <v/>
      </c>
      <c r="AI131" s="1" t="str">
        <f t="shared" si="78"/>
        <v/>
      </c>
      <c r="AJ131" s="1" t="str">
        <f t="shared" si="79"/>
        <v/>
      </c>
      <c r="AK131" s="1">
        <f t="shared" si="99"/>
        <v>0</v>
      </c>
      <c r="AL131" s="1">
        <f t="shared" si="99"/>
        <v>0</v>
      </c>
      <c r="AP131" s="1" t="str">
        <f t="shared" si="81"/>
        <v>N</v>
      </c>
      <c r="AQ131" s="1" t="str">
        <f t="shared" si="82"/>
        <v>N</v>
      </c>
      <c r="AR131" s="1" t="str">
        <f t="shared" si="83"/>
        <v>N</v>
      </c>
      <c r="AT131" s="15" t="str">
        <f t="shared" si="100"/>
        <v/>
      </c>
      <c r="AU131" s="1" t="str">
        <f t="shared" si="85"/>
        <v/>
      </c>
      <c r="AV131" s="1" t="str">
        <f t="shared" si="86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</row>
    <row r="132" spans="31:76">
      <c r="AE132" s="1" t="str">
        <f t="shared" si="74"/>
        <v/>
      </c>
      <c r="AF132" s="1" t="str">
        <f t="shared" si="75"/>
        <v/>
      </c>
      <c r="AG132" s="1" t="str">
        <f t="shared" si="76"/>
        <v/>
      </c>
      <c r="AH132" s="1" t="str">
        <f t="shared" si="77"/>
        <v/>
      </c>
      <c r="AI132" s="1" t="str">
        <f t="shared" si="78"/>
        <v/>
      </c>
      <c r="AJ132" s="1" t="str">
        <f t="shared" si="79"/>
        <v/>
      </c>
      <c r="AK132" s="1">
        <f t="shared" si="99"/>
        <v>0</v>
      </c>
      <c r="AL132" s="1">
        <f t="shared" si="99"/>
        <v>0</v>
      </c>
      <c r="AP132" s="1" t="str">
        <f t="shared" si="81"/>
        <v>N</v>
      </c>
      <c r="AQ132" s="1" t="str">
        <f t="shared" si="82"/>
        <v>N</v>
      </c>
      <c r="AR132" s="1" t="str">
        <f t="shared" si="83"/>
        <v>N</v>
      </c>
      <c r="AT132" s="15" t="str">
        <f t="shared" si="100"/>
        <v/>
      </c>
      <c r="AU132" s="1" t="str">
        <f t="shared" si="85"/>
        <v/>
      </c>
      <c r="AV132" s="1" t="str">
        <f t="shared" si="86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3</v>
      </c>
    </row>
    <row r="133" spans="31:76">
      <c r="AE133" s="1" t="str">
        <f t="shared" si="74"/>
        <v/>
      </c>
      <c r="AF133" s="1" t="str">
        <f t="shared" si="75"/>
        <v/>
      </c>
      <c r="AG133" s="1" t="str">
        <f t="shared" si="76"/>
        <v/>
      </c>
      <c r="AH133" s="1" t="str">
        <f t="shared" si="77"/>
        <v/>
      </c>
      <c r="AI133" s="1" t="str">
        <f t="shared" si="78"/>
        <v/>
      </c>
      <c r="AJ133" s="1" t="str">
        <f t="shared" si="79"/>
        <v/>
      </c>
      <c r="AK133" s="1">
        <f t="shared" si="99"/>
        <v>0</v>
      </c>
      <c r="AL133" s="1">
        <f t="shared" si="99"/>
        <v>0</v>
      </c>
      <c r="AP133" s="1" t="str">
        <f t="shared" si="81"/>
        <v>N</v>
      </c>
      <c r="AQ133" s="1" t="str">
        <f t="shared" si="82"/>
        <v>N</v>
      </c>
      <c r="AR133" s="1" t="str">
        <f t="shared" si="83"/>
        <v>N</v>
      </c>
      <c r="AT133" s="15" t="str">
        <f t="shared" si="100"/>
        <v/>
      </c>
      <c r="AU133" s="1" t="str">
        <f t="shared" si="85"/>
        <v/>
      </c>
      <c r="AV133" s="1" t="str">
        <f t="shared" si="86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-3</v>
      </c>
    </row>
    <row r="134" spans="31:76">
      <c r="AE134" s="1" t="str">
        <f t="shared" si="74"/>
        <v/>
      </c>
      <c r="AF134" s="1" t="str">
        <f t="shared" si="75"/>
        <v/>
      </c>
      <c r="AG134" s="1" t="str">
        <f t="shared" si="76"/>
        <v/>
      </c>
      <c r="AH134" s="1" t="str">
        <f t="shared" si="77"/>
        <v/>
      </c>
      <c r="AI134" s="1" t="str">
        <f t="shared" si="78"/>
        <v/>
      </c>
      <c r="AJ134" s="1" t="str">
        <f t="shared" si="79"/>
        <v/>
      </c>
      <c r="AK134" s="1">
        <f t="shared" si="99"/>
        <v>0</v>
      </c>
      <c r="AL134" s="1">
        <f t="shared" si="99"/>
        <v>0</v>
      </c>
      <c r="AP134" s="1" t="str">
        <f t="shared" si="81"/>
        <v>N</v>
      </c>
      <c r="AQ134" s="1" t="str">
        <f t="shared" si="82"/>
        <v>N</v>
      </c>
      <c r="AR134" s="1" t="str">
        <f t="shared" si="83"/>
        <v>N</v>
      </c>
      <c r="AT134" s="15" t="str">
        <f t="shared" si="100"/>
        <v/>
      </c>
      <c r="AU134" s="1" t="str">
        <f t="shared" si="85"/>
        <v/>
      </c>
      <c r="AV134" s="1" t="str">
        <f t="shared" si="86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6">
      <c r="AE135" s="1" t="str">
        <f t="shared" si="74"/>
        <v/>
      </c>
      <c r="AF135" s="1" t="str">
        <f t="shared" si="75"/>
        <v/>
      </c>
      <c r="AG135" s="1" t="str">
        <f t="shared" si="76"/>
        <v/>
      </c>
      <c r="AH135" s="1" t="str">
        <f t="shared" si="77"/>
        <v/>
      </c>
      <c r="AI135" s="1" t="str">
        <f t="shared" si="78"/>
        <v/>
      </c>
      <c r="AJ135" s="1" t="str">
        <f t="shared" si="79"/>
        <v/>
      </c>
      <c r="AK135" s="1">
        <f t="shared" si="99"/>
        <v>0</v>
      </c>
      <c r="AL135" s="1">
        <f t="shared" si="99"/>
        <v>0</v>
      </c>
      <c r="AP135" s="1" t="str">
        <f t="shared" si="81"/>
        <v>N</v>
      </c>
      <c r="AQ135" s="1" t="str">
        <f t="shared" si="82"/>
        <v>N</v>
      </c>
      <c r="AR135" s="1" t="str">
        <f t="shared" si="83"/>
        <v>N</v>
      </c>
      <c r="AT135" s="15" t="str">
        <f t="shared" si="100"/>
        <v/>
      </c>
      <c r="AU135" s="1" t="str">
        <f t="shared" si="85"/>
        <v/>
      </c>
      <c r="AV135" s="1" t="str">
        <f t="shared" si="86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6">
      <c r="AE136" s="1" t="str">
        <f t="shared" si="74"/>
        <v/>
      </c>
      <c r="AF136" s="1" t="str">
        <f t="shared" si="75"/>
        <v/>
      </c>
      <c r="AG136" s="1" t="str">
        <f t="shared" si="76"/>
        <v/>
      </c>
      <c r="AH136" s="1" t="str">
        <f t="shared" si="77"/>
        <v/>
      </c>
      <c r="AI136" s="1" t="str">
        <f t="shared" si="78"/>
        <v/>
      </c>
      <c r="AJ136" s="1" t="str">
        <f t="shared" si="79"/>
        <v/>
      </c>
      <c r="AK136" s="1">
        <f t="shared" si="99"/>
        <v>0</v>
      </c>
      <c r="AL136" s="1">
        <f t="shared" si="99"/>
        <v>0</v>
      </c>
      <c r="AP136" s="1" t="str">
        <f t="shared" si="81"/>
        <v>N</v>
      </c>
      <c r="AQ136" s="1" t="str">
        <f t="shared" si="82"/>
        <v>N</v>
      </c>
      <c r="AR136" s="1" t="str">
        <f t="shared" si="83"/>
        <v>N</v>
      </c>
      <c r="AT136" s="15" t="str">
        <f t="shared" si="100"/>
        <v/>
      </c>
      <c r="AU136" s="1" t="str">
        <f t="shared" si="85"/>
        <v/>
      </c>
      <c r="AV136" s="1" t="str">
        <f t="shared" si="86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6</v>
      </c>
    </row>
    <row r="137" spans="31:76">
      <c r="AE137" s="1" t="str">
        <f t="shared" si="74"/>
        <v/>
      </c>
      <c r="AF137" s="1" t="str">
        <f t="shared" si="75"/>
        <v/>
      </c>
      <c r="AG137" s="1" t="str">
        <f t="shared" si="76"/>
        <v/>
      </c>
      <c r="AH137" s="1" t="str">
        <f t="shared" si="77"/>
        <v/>
      </c>
      <c r="AI137" s="1" t="str">
        <f t="shared" si="78"/>
        <v/>
      </c>
      <c r="AJ137" s="1" t="str">
        <f t="shared" si="79"/>
        <v/>
      </c>
      <c r="AK137" s="1">
        <f t="shared" si="99"/>
        <v>0</v>
      </c>
      <c r="AL137" s="1">
        <f t="shared" si="99"/>
        <v>0</v>
      </c>
      <c r="AP137" s="1" t="str">
        <f t="shared" si="81"/>
        <v>N</v>
      </c>
      <c r="AQ137" s="1" t="str">
        <f t="shared" si="82"/>
        <v>N</v>
      </c>
      <c r="AR137" s="1" t="str">
        <f t="shared" si="83"/>
        <v>N</v>
      </c>
      <c r="AT137" s="15" t="str">
        <f t="shared" si="100"/>
        <v/>
      </c>
      <c r="AU137" s="1" t="str">
        <f t="shared" si="85"/>
        <v/>
      </c>
      <c r="AV137" s="1" t="str">
        <f t="shared" si="86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-6</v>
      </c>
    </row>
    <row r="138" spans="31:76">
      <c r="AE138" s="1" t="str">
        <f t="shared" ref="AE138:AE201" si="112">IF(M137="","",IF(Y138="B",IF(M137="P",BH138,""),IF(BF138="P",BH138,"")))</f>
        <v/>
      </c>
      <c r="AF138" s="1" t="str">
        <f t="shared" ref="AF138:AF201" si="113">IF(M137="","",IF(Y138="B",IF(M137="B",BH138,""),IF(BF138="B",BH138,"")))</f>
        <v/>
      </c>
      <c r="AG138" s="1" t="str">
        <f t="shared" ref="AG138:AG195" si="114">IF(M137="","",IF(Z138="C",IF(M137="B",BJ138,""),IF(BF138="P",BJ138,"")))</f>
        <v/>
      </c>
      <c r="AH138" s="1" t="str">
        <f t="shared" ref="AH138:AH195" si="115">IF(M137="","",IF(Z138="C",IF(M137="P",BJ138,""),IF(BF138="B",BJ138,"")))</f>
        <v/>
      </c>
      <c r="AI138" s="1" t="str">
        <f t="shared" ref="AI138:AI201" si="116">IF(M137="","",IF(AND(AE138="L5",AH138="L5",AY138=""),"L0",AX138))</f>
        <v/>
      </c>
      <c r="AJ138" s="1" t="str">
        <f t="shared" ref="AJ138:AJ201" si="117">IF(M137="","",IF(AND(AF138="L5",AH138="L5",AX138=""),"L0",AY138))</f>
        <v/>
      </c>
      <c r="AK138" s="1">
        <f t="shared" si="99"/>
        <v>0</v>
      </c>
      <c r="AL138" s="1">
        <f t="shared" si="99"/>
        <v>0</v>
      </c>
      <c r="AP138" s="1" t="str">
        <f t="shared" ref="AP138:AP201" si="118">IF(OR(F134&amp;F135&amp;F136="WLW",F135&amp;F136="WW"),"Y","N")</f>
        <v>N</v>
      </c>
      <c r="AQ138" s="1" t="str">
        <f t="shared" ref="AQ138:AQ201" si="119">IF(OR(K134&amp;K135&amp;K136="WLW",K135&amp;K136="WW"),"Y","N")</f>
        <v>N</v>
      </c>
      <c r="AR138" s="1" t="str">
        <f t="shared" ref="AR138:AR201" si="120">IF(OR(R134&amp;R135&amp;R136="WLW",R135&amp;R136="WW"),"Y","N")</f>
        <v>N</v>
      </c>
      <c r="AT138" s="15" t="str">
        <f t="shared" si="100"/>
        <v/>
      </c>
      <c r="AU138" s="1" t="str">
        <f t="shared" ref="AU138:AU163" si="121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si="122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6">
      <c r="AE139" s="1" t="str">
        <f t="shared" si="112"/>
        <v/>
      </c>
      <c r="AF139" s="1" t="str">
        <f t="shared" si="113"/>
        <v/>
      </c>
      <c r="AG139" s="1" t="str">
        <f t="shared" si="114"/>
        <v/>
      </c>
      <c r="AH139" s="1" t="str">
        <f t="shared" si="115"/>
        <v/>
      </c>
      <c r="AI139" s="1" t="str">
        <f t="shared" si="116"/>
        <v/>
      </c>
      <c r="AJ139" s="1" t="str">
        <f t="shared" si="117"/>
        <v/>
      </c>
      <c r="AK139" s="1">
        <f t="shared" ref="AK139:AL202" si="123">IF(D139="",0,IF(OR(D139="B",D139="XB"),1,INT(RIGHT(D139))))+IF(I139="",0,IF(OR(I139="B",I139="XB"),1,INT(RIGHT(I139))))+IF(P139="",0,IF(OR(P139="B",P139="XB"),1,INT(RIGHT(P139))))</f>
        <v>0</v>
      </c>
      <c r="AL139" s="1">
        <f t="shared" si="123"/>
        <v>0</v>
      </c>
      <c r="AP139" s="1" t="str">
        <f t="shared" si="118"/>
        <v>N</v>
      </c>
      <c r="AQ139" s="1" t="str">
        <f t="shared" si="119"/>
        <v>N</v>
      </c>
      <c r="AR139" s="1" t="str">
        <f t="shared" si="120"/>
        <v>N</v>
      </c>
      <c r="AT139" s="15" t="str">
        <f t="shared" ref="AT139:AT163" si="124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si="121"/>
        <v/>
      </c>
      <c r="AV139" s="1" t="str">
        <f t="shared" si="122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6">
      <c r="AE140" s="1" t="str">
        <f t="shared" si="112"/>
        <v/>
      </c>
      <c r="AF140" s="1" t="str">
        <f t="shared" si="113"/>
        <v/>
      </c>
      <c r="AG140" s="1" t="str">
        <f t="shared" si="114"/>
        <v/>
      </c>
      <c r="AH140" s="1" t="str">
        <f t="shared" si="115"/>
        <v/>
      </c>
      <c r="AI140" s="1" t="str">
        <f t="shared" si="116"/>
        <v/>
      </c>
      <c r="AJ140" s="1" t="str">
        <f t="shared" si="117"/>
        <v/>
      </c>
      <c r="AK140" s="1">
        <f t="shared" si="123"/>
        <v>0</v>
      </c>
      <c r="AL140" s="1">
        <f t="shared" si="123"/>
        <v>0</v>
      </c>
      <c r="AP140" s="1" t="str">
        <f t="shared" si="118"/>
        <v>N</v>
      </c>
      <c r="AQ140" s="1" t="str">
        <f t="shared" si="119"/>
        <v>N</v>
      </c>
      <c r="AR140" s="1" t="str">
        <f t="shared" si="120"/>
        <v>N</v>
      </c>
      <c r="AT140" s="15" t="str">
        <f t="shared" si="124"/>
        <v/>
      </c>
      <c r="AU140" s="1" t="str">
        <f t="shared" si="121"/>
        <v/>
      </c>
      <c r="AV140" s="1" t="str">
        <f t="shared" si="122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3</v>
      </c>
    </row>
    <row r="141" spans="31:76">
      <c r="AE141" s="1" t="str">
        <f t="shared" si="112"/>
        <v/>
      </c>
      <c r="AF141" s="1" t="str">
        <f t="shared" si="113"/>
        <v/>
      </c>
      <c r="AG141" s="1" t="str">
        <f t="shared" si="114"/>
        <v/>
      </c>
      <c r="AH141" s="1" t="str">
        <f t="shared" si="115"/>
        <v/>
      </c>
      <c r="AI141" s="1" t="str">
        <f t="shared" si="116"/>
        <v/>
      </c>
      <c r="AJ141" s="1" t="str">
        <f t="shared" si="117"/>
        <v/>
      </c>
      <c r="AK141" s="1">
        <f t="shared" si="123"/>
        <v>0</v>
      </c>
      <c r="AL141" s="1">
        <f t="shared" si="123"/>
        <v>0</v>
      </c>
      <c r="AP141" s="1" t="str">
        <f t="shared" si="118"/>
        <v>N</v>
      </c>
      <c r="AQ141" s="1" t="str">
        <f t="shared" si="119"/>
        <v>N</v>
      </c>
      <c r="AR141" s="1" t="str">
        <f t="shared" si="120"/>
        <v>N</v>
      </c>
      <c r="AT141" s="15" t="str">
        <f t="shared" si="124"/>
        <v/>
      </c>
      <c r="AU141" s="1" t="str">
        <f t="shared" si="121"/>
        <v/>
      </c>
      <c r="AV141" s="1" t="str">
        <f t="shared" si="122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-3</v>
      </c>
    </row>
    <row r="142" spans="31:76">
      <c r="AE142" s="1" t="str">
        <f t="shared" si="112"/>
        <v/>
      </c>
      <c r="AF142" s="1" t="str">
        <f t="shared" si="113"/>
        <v/>
      </c>
      <c r="AG142" s="1" t="str">
        <f t="shared" si="114"/>
        <v/>
      </c>
      <c r="AH142" s="1" t="str">
        <f t="shared" si="115"/>
        <v/>
      </c>
      <c r="AI142" s="1" t="str">
        <f t="shared" si="116"/>
        <v/>
      </c>
      <c r="AJ142" s="1" t="str">
        <f t="shared" si="117"/>
        <v/>
      </c>
      <c r="AK142" s="1">
        <f t="shared" si="123"/>
        <v>0</v>
      </c>
      <c r="AL142" s="1">
        <f t="shared" si="123"/>
        <v>0</v>
      </c>
      <c r="AP142" s="1" t="str">
        <f t="shared" si="118"/>
        <v>N</v>
      </c>
      <c r="AQ142" s="1" t="str">
        <f t="shared" si="119"/>
        <v>N</v>
      </c>
      <c r="AR142" s="1" t="str">
        <f t="shared" si="120"/>
        <v>N</v>
      </c>
      <c r="AT142" s="15" t="str">
        <f t="shared" si="124"/>
        <v/>
      </c>
      <c r="AU142" s="1" t="str">
        <f t="shared" si="121"/>
        <v/>
      </c>
      <c r="AV142" s="1" t="str">
        <f t="shared" si="122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6">
      <c r="AE143" s="1" t="str">
        <f t="shared" si="112"/>
        <v/>
      </c>
      <c r="AF143" s="1" t="str">
        <f t="shared" si="113"/>
        <v/>
      </c>
      <c r="AG143" s="1" t="str">
        <f t="shared" si="114"/>
        <v/>
      </c>
      <c r="AH143" s="1" t="str">
        <f t="shared" si="115"/>
        <v/>
      </c>
      <c r="AI143" s="1" t="str">
        <f t="shared" si="116"/>
        <v/>
      </c>
      <c r="AJ143" s="1" t="str">
        <f t="shared" si="117"/>
        <v/>
      </c>
      <c r="AK143" s="1">
        <f t="shared" si="123"/>
        <v>0</v>
      </c>
      <c r="AL143" s="1">
        <f t="shared" si="123"/>
        <v>0</v>
      </c>
      <c r="AP143" s="1" t="str">
        <f t="shared" si="118"/>
        <v>N</v>
      </c>
      <c r="AQ143" s="1" t="str">
        <f t="shared" si="119"/>
        <v>N</v>
      </c>
      <c r="AR143" s="1" t="str">
        <f t="shared" si="120"/>
        <v>N</v>
      </c>
      <c r="AT143" s="15" t="str">
        <f t="shared" si="124"/>
        <v/>
      </c>
      <c r="AU143" s="1" t="str">
        <f t="shared" si="121"/>
        <v/>
      </c>
      <c r="AV143" s="1" t="str">
        <f t="shared" si="122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6">
      <c r="AE144" s="1" t="str">
        <f t="shared" si="112"/>
        <v/>
      </c>
      <c r="AF144" s="1" t="str">
        <f t="shared" si="113"/>
        <v/>
      </c>
      <c r="AG144" s="1" t="str">
        <f t="shared" si="114"/>
        <v/>
      </c>
      <c r="AH144" s="1" t="str">
        <f t="shared" si="115"/>
        <v/>
      </c>
      <c r="AI144" s="1" t="str">
        <f t="shared" si="116"/>
        <v/>
      </c>
      <c r="AJ144" s="1" t="str">
        <f t="shared" si="117"/>
        <v/>
      </c>
      <c r="AK144" s="1">
        <f t="shared" si="123"/>
        <v>0</v>
      </c>
      <c r="AL144" s="1">
        <f t="shared" si="123"/>
        <v>0</v>
      </c>
      <c r="AP144" s="1" t="str">
        <f t="shared" si="118"/>
        <v>N</v>
      </c>
      <c r="AQ144" s="1" t="str">
        <f t="shared" si="119"/>
        <v>N</v>
      </c>
      <c r="AR144" s="1" t="str">
        <f t="shared" si="120"/>
        <v>N</v>
      </c>
      <c r="AT144" s="15" t="str">
        <f t="shared" si="124"/>
        <v/>
      </c>
      <c r="AU144" s="1" t="str">
        <f t="shared" si="121"/>
        <v/>
      </c>
      <c r="AV144" s="1" t="str">
        <f t="shared" si="122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6</v>
      </c>
    </row>
    <row r="145" spans="31:76">
      <c r="AE145" s="1" t="str">
        <f t="shared" si="112"/>
        <v/>
      </c>
      <c r="AF145" s="1" t="str">
        <f t="shared" si="113"/>
        <v/>
      </c>
      <c r="AG145" s="1" t="str">
        <f t="shared" si="114"/>
        <v/>
      </c>
      <c r="AH145" s="1" t="str">
        <f t="shared" si="115"/>
        <v/>
      </c>
      <c r="AI145" s="1" t="str">
        <f t="shared" si="116"/>
        <v/>
      </c>
      <c r="AJ145" s="1" t="str">
        <f t="shared" si="117"/>
        <v/>
      </c>
      <c r="AK145" s="1">
        <f t="shared" si="123"/>
        <v>0</v>
      </c>
      <c r="AL145" s="1">
        <f t="shared" si="123"/>
        <v>0</v>
      </c>
      <c r="AP145" s="1" t="str">
        <f t="shared" si="118"/>
        <v>N</v>
      </c>
      <c r="AQ145" s="1" t="str">
        <f t="shared" si="119"/>
        <v>N</v>
      </c>
      <c r="AR145" s="1" t="str">
        <f t="shared" si="120"/>
        <v>N</v>
      </c>
      <c r="AT145" s="15" t="str">
        <f t="shared" si="124"/>
        <v/>
      </c>
      <c r="AU145" s="1" t="str">
        <f t="shared" si="121"/>
        <v/>
      </c>
      <c r="AV145" s="1" t="str">
        <f t="shared" si="122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-6</v>
      </c>
    </row>
    <row r="146" spans="31:76">
      <c r="AE146" s="1" t="str">
        <f t="shared" si="112"/>
        <v/>
      </c>
      <c r="AF146" s="1" t="str">
        <f t="shared" si="113"/>
        <v/>
      </c>
      <c r="AG146" s="1" t="str">
        <f t="shared" si="114"/>
        <v/>
      </c>
      <c r="AH146" s="1" t="str">
        <f t="shared" si="115"/>
        <v/>
      </c>
      <c r="AI146" s="1" t="str">
        <f t="shared" si="116"/>
        <v/>
      </c>
      <c r="AJ146" s="1" t="str">
        <f t="shared" si="117"/>
        <v/>
      </c>
      <c r="AK146" s="1">
        <f t="shared" si="123"/>
        <v>0</v>
      </c>
      <c r="AL146" s="1">
        <f t="shared" si="123"/>
        <v>0</v>
      </c>
      <c r="AP146" s="1" t="str">
        <f t="shared" si="118"/>
        <v>N</v>
      </c>
      <c r="AQ146" s="1" t="str">
        <f t="shared" si="119"/>
        <v>N</v>
      </c>
      <c r="AR146" s="1" t="str">
        <f t="shared" si="120"/>
        <v>N</v>
      </c>
      <c r="AT146" s="15" t="str">
        <f t="shared" si="124"/>
        <v/>
      </c>
      <c r="AU146" s="1" t="str">
        <f t="shared" si="121"/>
        <v/>
      </c>
      <c r="AV146" s="1" t="str">
        <f t="shared" si="122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12"/>
        <v/>
      </c>
      <c r="AF147" s="1" t="str">
        <f t="shared" si="113"/>
        <v/>
      </c>
      <c r="AG147" s="1" t="str">
        <f t="shared" si="114"/>
        <v/>
      </c>
      <c r="AH147" s="1" t="str">
        <f t="shared" si="115"/>
        <v/>
      </c>
      <c r="AI147" s="1" t="str">
        <f t="shared" si="116"/>
        <v/>
      </c>
      <c r="AJ147" s="1" t="str">
        <f t="shared" si="117"/>
        <v/>
      </c>
      <c r="AK147" s="1">
        <f t="shared" si="123"/>
        <v>0</v>
      </c>
      <c r="AL147" s="1">
        <f t="shared" si="123"/>
        <v>0</v>
      </c>
      <c r="AP147" s="1" t="str">
        <f t="shared" si="118"/>
        <v>N</v>
      </c>
      <c r="AQ147" s="1" t="str">
        <f t="shared" si="119"/>
        <v>N</v>
      </c>
      <c r="AR147" s="1" t="str">
        <f t="shared" si="120"/>
        <v>N</v>
      </c>
      <c r="AT147" s="15" t="str">
        <f t="shared" si="124"/>
        <v/>
      </c>
      <c r="AU147" s="1" t="str">
        <f t="shared" si="121"/>
        <v/>
      </c>
      <c r="AV147" s="1" t="str">
        <f t="shared" si="122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12"/>
        <v/>
      </c>
      <c r="AF148" s="1" t="str">
        <f t="shared" si="113"/>
        <v/>
      </c>
      <c r="AG148" s="1" t="str">
        <f t="shared" si="114"/>
        <v/>
      </c>
      <c r="AH148" s="1" t="str">
        <f t="shared" si="115"/>
        <v/>
      </c>
      <c r="AI148" s="1" t="str">
        <f t="shared" si="116"/>
        <v/>
      </c>
      <c r="AJ148" s="1" t="str">
        <f t="shared" si="117"/>
        <v/>
      </c>
      <c r="AK148" s="1">
        <f t="shared" si="123"/>
        <v>0</v>
      </c>
      <c r="AL148" s="1">
        <f t="shared" si="123"/>
        <v>0</v>
      </c>
      <c r="AP148" s="1" t="str">
        <f t="shared" si="118"/>
        <v>N</v>
      </c>
      <c r="AQ148" s="1" t="str">
        <f t="shared" si="119"/>
        <v>N</v>
      </c>
      <c r="AR148" s="1" t="str">
        <f t="shared" si="120"/>
        <v>N</v>
      </c>
      <c r="AT148" s="15" t="str">
        <f t="shared" si="124"/>
        <v/>
      </c>
      <c r="AU148" s="1" t="str">
        <f t="shared" si="121"/>
        <v/>
      </c>
      <c r="AV148" s="1" t="str">
        <f t="shared" si="122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3</v>
      </c>
    </row>
    <row r="149" spans="31:76">
      <c r="AE149" s="1" t="str">
        <f t="shared" si="112"/>
        <v/>
      </c>
      <c r="AF149" s="1" t="str">
        <f t="shared" si="113"/>
        <v/>
      </c>
      <c r="AG149" s="1" t="str">
        <f t="shared" si="114"/>
        <v/>
      </c>
      <c r="AH149" s="1" t="str">
        <f t="shared" si="115"/>
        <v/>
      </c>
      <c r="AI149" s="1" t="str">
        <f t="shared" si="116"/>
        <v/>
      </c>
      <c r="AJ149" s="1" t="str">
        <f t="shared" si="117"/>
        <v/>
      </c>
      <c r="AK149" s="1">
        <f t="shared" si="123"/>
        <v>0</v>
      </c>
      <c r="AL149" s="1">
        <f t="shared" si="123"/>
        <v>0</v>
      </c>
      <c r="AP149" s="1" t="str">
        <f t="shared" si="118"/>
        <v>N</v>
      </c>
      <c r="AQ149" s="1" t="str">
        <f t="shared" si="119"/>
        <v>N</v>
      </c>
      <c r="AR149" s="1" t="str">
        <f t="shared" si="120"/>
        <v>N</v>
      </c>
      <c r="AT149" s="15" t="str">
        <f t="shared" si="124"/>
        <v/>
      </c>
      <c r="AU149" s="1" t="str">
        <f t="shared" si="121"/>
        <v/>
      </c>
      <c r="AV149" s="1" t="str">
        <f t="shared" si="122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-3</v>
      </c>
    </row>
    <row r="150" spans="31:76">
      <c r="AE150" s="1" t="str">
        <f t="shared" si="112"/>
        <v/>
      </c>
      <c r="AF150" s="1" t="str">
        <f t="shared" si="113"/>
        <v/>
      </c>
      <c r="AG150" s="1" t="str">
        <f t="shared" si="114"/>
        <v/>
      </c>
      <c r="AH150" s="1" t="str">
        <f t="shared" si="115"/>
        <v/>
      </c>
      <c r="AI150" s="1" t="str">
        <f t="shared" si="116"/>
        <v/>
      </c>
      <c r="AJ150" s="1" t="str">
        <f t="shared" si="117"/>
        <v/>
      </c>
      <c r="AK150" s="1">
        <f t="shared" si="123"/>
        <v>0</v>
      </c>
      <c r="AL150" s="1">
        <f t="shared" si="123"/>
        <v>0</v>
      </c>
      <c r="AP150" s="1" t="str">
        <f t="shared" si="118"/>
        <v>N</v>
      </c>
      <c r="AQ150" s="1" t="str">
        <f t="shared" si="119"/>
        <v>N</v>
      </c>
      <c r="AR150" s="1" t="str">
        <f t="shared" si="120"/>
        <v>N</v>
      </c>
      <c r="AT150" s="15" t="str">
        <f t="shared" si="124"/>
        <v/>
      </c>
      <c r="AU150" s="1" t="str">
        <f t="shared" si="121"/>
        <v/>
      </c>
      <c r="AV150" s="1" t="str">
        <f t="shared" si="122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12"/>
        <v/>
      </c>
      <c r="AF151" s="1" t="str">
        <f t="shared" si="113"/>
        <v/>
      </c>
      <c r="AG151" s="1" t="str">
        <f t="shared" si="114"/>
        <v/>
      </c>
      <c r="AH151" s="1" t="str">
        <f t="shared" si="115"/>
        <v/>
      </c>
      <c r="AI151" s="1" t="str">
        <f t="shared" si="116"/>
        <v/>
      </c>
      <c r="AJ151" s="1" t="str">
        <f t="shared" si="117"/>
        <v/>
      </c>
      <c r="AK151" s="1">
        <f t="shared" si="123"/>
        <v>0</v>
      </c>
      <c r="AL151" s="1">
        <f t="shared" si="123"/>
        <v>0</v>
      </c>
      <c r="AP151" s="1" t="str">
        <f t="shared" si="118"/>
        <v>N</v>
      </c>
      <c r="AQ151" s="1" t="str">
        <f t="shared" si="119"/>
        <v>N</v>
      </c>
      <c r="AR151" s="1" t="str">
        <f t="shared" si="120"/>
        <v>N</v>
      </c>
      <c r="AT151" s="15" t="str">
        <f t="shared" si="124"/>
        <v/>
      </c>
      <c r="AU151" s="1" t="str">
        <f t="shared" si="121"/>
        <v/>
      </c>
      <c r="AV151" s="1" t="str">
        <f t="shared" si="122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12"/>
        <v/>
      </c>
      <c r="AF152" s="1" t="str">
        <f t="shared" si="113"/>
        <v/>
      </c>
      <c r="AG152" s="1" t="str">
        <f t="shared" si="114"/>
        <v/>
      </c>
      <c r="AH152" s="1" t="str">
        <f t="shared" si="115"/>
        <v/>
      </c>
      <c r="AI152" s="1" t="str">
        <f t="shared" si="116"/>
        <v/>
      </c>
      <c r="AJ152" s="1" t="str">
        <f t="shared" si="117"/>
        <v/>
      </c>
      <c r="AK152" s="1">
        <f t="shared" si="123"/>
        <v>0</v>
      </c>
      <c r="AL152" s="1">
        <f t="shared" si="123"/>
        <v>0</v>
      </c>
      <c r="AP152" s="1" t="str">
        <f t="shared" si="118"/>
        <v>N</v>
      </c>
      <c r="AQ152" s="1" t="str">
        <f t="shared" si="119"/>
        <v>N</v>
      </c>
      <c r="AR152" s="1" t="str">
        <f t="shared" si="120"/>
        <v>N</v>
      </c>
      <c r="AT152" s="15" t="str">
        <f t="shared" si="124"/>
        <v/>
      </c>
      <c r="AU152" s="1" t="str">
        <f t="shared" si="121"/>
        <v/>
      </c>
      <c r="AV152" s="1" t="str">
        <f t="shared" si="122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6</v>
      </c>
    </row>
    <row r="153" spans="31:76">
      <c r="AE153" s="1" t="str">
        <f t="shared" si="112"/>
        <v/>
      </c>
      <c r="AF153" s="1" t="str">
        <f t="shared" si="113"/>
        <v/>
      </c>
      <c r="AG153" s="1" t="str">
        <f t="shared" si="114"/>
        <v/>
      </c>
      <c r="AH153" s="1" t="str">
        <f t="shared" si="115"/>
        <v/>
      </c>
      <c r="AI153" s="1" t="str">
        <f t="shared" si="116"/>
        <v/>
      </c>
      <c r="AJ153" s="1" t="str">
        <f t="shared" si="117"/>
        <v/>
      </c>
      <c r="AK153" s="1">
        <f t="shared" si="123"/>
        <v>0</v>
      </c>
      <c r="AL153" s="1">
        <f t="shared" si="123"/>
        <v>0</v>
      </c>
      <c r="AP153" s="1" t="str">
        <f t="shared" si="118"/>
        <v>N</v>
      </c>
      <c r="AQ153" s="1" t="str">
        <f t="shared" si="119"/>
        <v>N</v>
      </c>
      <c r="AR153" s="1" t="str">
        <f t="shared" si="120"/>
        <v>N</v>
      </c>
      <c r="AT153" s="15" t="str">
        <f t="shared" si="124"/>
        <v/>
      </c>
      <c r="AU153" s="1" t="str">
        <f t="shared" si="121"/>
        <v/>
      </c>
      <c r="AV153" s="1" t="str">
        <f t="shared" si="122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-6</v>
      </c>
    </row>
    <row r="154" spans="31:76">
      <c r="AE154" s="1" t="str">
        <f t="shared" si="112"/>
        <v/>
      </c>
      <c r="AF154" s="1" t="str">
        <f t="shared" si="113"/>
        <v/>
      </c>
      <c r="AG154" s="1" t="str">
        <f t="shared" si="114"/>
        <v/>
      </c>
      <c r="AH154" s="1" t="str">
        <f t="shared" si="115"/>
        <v/>
      </c>
      <c r="AI154" s="1" t="str">
        <f t="shared" si="116"/>
        <v/>
      </c>
      <c r="AJ154" s="1" t="str">
        <f t="shared" si="117"/>
        <v/>
      </c>
      <c r="AK154" s="1">
        <f t="shared" si="123"/>
        <v>0</v>
      </c>
      <c r="AL154" s="1">
        <f t="shared" si="123"/>
        <v>0</v>
      </c>
      <c r="AP154" s="1" t="str">
        <f t="shared" si="118"/>
        <v>N</v>
      </c>
      <c r="AQ154" s="1" t="str">
        <f t="shared" si="119"/>
        <v>N</v>
      </c>
      <c r="AR154" s="1" t="str">
        <f t="shared" si="120"/>
        <v>N</v>
      </c>
      <c r="AT154" s="15" t="str">
        <f t="shared" si="124"/>
        <v/>
      </c>
      <c r="AU154" s="1" t="str">
        <f t="shared" si="121"/>
        <v/>
      </c>
      <c r="AV154" s="1" t="str">
        <f t="shared" si="122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12"/>
        <v/>
      </c>
      <c r="AF155" s="1" t="str">
        <f t="shared" si="113"/>
        <v/>
      </c>
      <c r="AG155" s="1" t="str">
        <f t="shared" si="114"/>
        <v/>
      </c>
      <c r="AH155" s="1" t="str">
        <f t="shared" si="115"/>
        <v/>
      </c>
      <c r="AI155" s="1" t="str">
        <f t="shared" si="116"/>
        <v/>
      </c>
      <c r="AJ155" s="1" t="str">
        <f t="shared" si="117"/>
        <v/>
      </c>
      <c r="AK155" s="1">
        <f t="shared" si="123"/>
        <v>0</v>
      </c>
      <c r="AL155" s="1">
        <f t="shared" si="123"/>
        <v>0</v>
      </c>
      <c r="AP155" s="1" t="str">
        <f t="shared" si="118"/>
        <v>N</v>
      </c>
      <c r="AQ155" s="1" t="str">
        <f t="shared" si="119"/>
        <v>N</v>
      </c>
      <c r="AR155" s="1" t="str">
        <f t="shared" si="120"/>
        <v>N</v>
      </c>
      <c r="AT155" s="15" t="str">
        <f t="shared" si="124"/>
        <v/>
      </c>
      <c r="AU155" s="1" t="str">
        <f t="shared" si="121"/>
        <v/>
      </c>
      <c r="AV155" s="1" t="str">
        <f t="shared" si="122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12"/>
        <v/>
      </c>
      <c r="AF156" s="1" t="str">
        <f t="shared" si="113"/>
        <v/>
      </c>
      <c r="AG156" s="1" t="str">
        <f t="shared" si="114"/>
        <v/>
      </c>
      <c r="AH156" s="1" t="str">
        <f t="shared" si="115"/>
        <v/>
      </c>
      <c r="AI156" s="1" t="str">
        <f t="shared" si="116"/>
        <v/>
      </c>
      <c r="AJ156" s="1" t="str">
        <f t="shared" si="117"/>
        <v/>
      </c>
      <c r="AK156" s="1">
        <f t="shared" si="123"/>
        <v>0</v>
      </c>
      <c r="AL156" s="1">
        <f t="shared" si="123"/>
        <v>0</v>
      </c>
      <c r="AP156" s="1" t="str">
        <f t="shared" si="118"/>
        <v>N</v>
      </c>
      <c r="AQ156" s="1" t="str">
        <f t="shared" si="119"/>
        <v>N</v>
      </c>
      <c r="AR156" s="1" t="str">
        <f t="shared" si="120"/>
        <v>N</v>
      </c>
      <c r="AT156" s="15" t="str">
        <f t="shared" si="124"/>
        <v/>
      </c>
      <c r="AU156" s="1" t="str">
        <f t="shared" si="121"/>
        <v/>
      </c>
      <c r="AV156" s="1" t="str">
        <f t="shared" si="122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3</v>
      </c>
    </row>
    <row r="157" spans="31:76">
      <c r="AE157" s="1" t="str">
        <f t="shared" si="112"/>
        <v/>
      </c>
      <c r="AF157" s="1" t="str">
        <f t="shared" si="113"/>
        <v/>
      </c>
      <c r="AG157" s="1" t="str">
        <f t="shared" si="114"/>
        <v/>
      </c>
      <c r="AH157" s="1" t="str">
        <f t="shared" si="115"/>
        <v/>
      </c>
      <c r="AI157" s="1" t="str">
        <f t="shared" si="116"/>
        <v/>
      </c>
      <c r="AJ157" s="1" t="str">
        <f t="shared" si="117"/>
        <v/>
      </c>
      <c r="AK157" s="1">
        <f t="shared" si="123"/>
        <v>0</v>
      </c>
      <c r="AL157" s="1">
        <f t="shared" si="123"/>
        <v>0</v>
      </c>
      <c r="AP157" s="1" t="str">
        <f t="shared" si="118"/>
        <v>N</v>
      </c>
      <c r="AQ157" s="1" t="str">
        <f t="shared" si="119"/>
        <v>N</v>
      </c>
      <c r="AR157" s="1" t="str">
        <f t="shared" si="120"/>
        <v>N</v>
      </c>
      <c r="AT157" s="15" t="str">
        <f t="shared" si="124"/>
        <v/>
      </c>
      <c r="AU157" s="1" t="str">
        <f t="shared" si="121"/>
        <v/>
      </c>
      <c r="AV157" s="1" t="str">
        <f t="shared" si="122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-3</v>
      </c>
    </row>
    <row r="158" spans="31:76">
      <c r="AE158" s="1" t="str">
        <f t="shared" si="112"/>
        <v/>
      </c>
      <c r="AF158" s="1" t="str">
        <f t="shared" si="113"/>
        <v/>
      </c>
      <c r="AG158" s="1" t="str">
        <f t="shared" si="114"/>
        <v/>
      </c>
      <c r="AH158" s="1" t="str">
        <f t="shared" si="115"/>
        <v/>
      </c>
      <c r="AI158" s="1" t="str">
        <f t="shared" si="116"/>
        <v/>
      </c>
      <c r="AJ158" s="1" t="str">
        <f t="shared" si="117"/>
        <v/>
      </c>
      <c r="AK158" s="1">
        <f t="shared" si="123"/>
        <v>0</v>
      </c>
      <c r="AL158" s="1">
        <f t="shared" si="123"/>
        <v>0</v>
      </c>
      <c r="AP158" s="1" t="str">
        <f t="shared" si="118"/>
        <v>N</v>
      </c>
      <c r="AQ158" s="1" t="str">
        <f t="shared" si="119"/>
        <v>N</v>
      </c>
      <c r="AR158" s="1" t="str">
        <f t="shared" si="120"/>
        <v>N</v>
      </c>
      <c r="AT158" s="15" t="str">
        <f t="shared" si="124"/>
        <v/>
      </c>
      <c r="AU158" s="1" t="str">
        <f t="shared" si="121"/>
        <v/>
      </c>
      <c r="AV158" s="1" t="str">
        <f t="shared" si="122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12"/>
        <v/>
      </c>
      <c r="AF159" s="1" t="str">
        <f t="shared" si="113"/>
        <v/>
      </c>
      <c r="AG159" s="1" t="str">
        <f t="shared" si="114"/>
        <v/>
      </c>
      <c r="AH159" s="1" t="str">
        <f t="shared" si="115"/>
        <v/>
      </c>
      <c r="AI159" s="1" t="str">
        <f t="shared" si="116"/>
        <v/>
      </c>
      <c r="AJ159" s="1" t="str">
        <f t="shared" si="117"/>
        <v/>
      </c>
      <c r="AK159" s="1">
        <f t="shared" si="123"/>
        <v>0</v>
      </c>
      <c r="AL159" s="1">
        <f t="shared" si="123"/>
        <v>0</v>
      </c>
      <c r="AP159" s="1" t="str">
        <f t="shared" si="118"/>
        <v>N</v>
      </c>
      <c r="AQ159" s="1" t="str">
        <f t="shared" si="119"/>
        <v>N</v>
      </c>
      <c r="AR159" s="1" t="str">
        <f t="shared" si="120"/>
        <v>N</v>
      </c>
      <c r="AT159" s="15" t="str">
        <f t="shared" si="124"/>
        <v/>
      </c>
      <c r="AU159" s="1" t="str">
        <f t="shared" si="121"/>
        <v/>
      </c>
      <c r="AV159" s="1" t="str">
        <f t="shared" si="122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12"/>
        <v/>
      </c>
      <c r="AF160" s="1" t="str">
        <f t="shared" si="113"/>
        <v/>
      </c>
      <c r="AG160" s="1" t="str">
        <f t="shared" si="114"/>
        <v/>
      </c>
      <c r="AH160" s="1" t="str">
        <f t="shared" si="115"/>
        <v/>
      </c>
      <c r="AI160" s="1" t="str">
        <f t="shared" si="116"/>
        <v/>
      </c>
      <c r="AJ160" s="1" t="str">
        <f t="shared" si="117"/>
        <v/>
      </c>
      <c r="AK160" s="1">
        <f t="shared" si="123"/>
        <v>0</v>
      </c>
      <c r="AL160" s="1">
        <f t="shared" si="123"/>
        <v>0</v>
      </c>
      <c r="AP160" s="1" t="str">
        <f t="shared" si="118"/>
        <v>N</v>
      </c>
      <c r="AQ160" s="1" t="str">
        <f t="shared" si="119"/>
        <v>N</v>
      </c>
      <c r="AR160" s="1" t="str">
        <f t="shared" si="120"/>
        <v>N</v>
      </c>
      <c r="AT160" s="15" t="str">
        <f t="shared" si="124"/>
        <v/>
      </c>
      <c r="AU160" s="1" t="str">
        <f t="shared" si="121"/>
        <v/>
      </c>
      <c r="AV160" s="1" t="str">
        <f t="shared" si="122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6</v>
      </c>
    </row>
    <row r="161" spans="31:76">
      <c r="AE161" s="1" t="str">
        <f t="shared" si="112"/>
        <v/>
      </c>
      <c r="AF161" s="1" t="str">
        <f t="shared" si="113"/>
        <v/>
      </c>
      <c r="AG161" s="1" t="str">
        <f t="shared" si="114"/>
        <v/>
      </c>
      <c r="AH161" s="1" t="str">
        <f t="shared" si="115"/>
        <v/>
      </c>
      <c r="AI161" s="1" t="str">
        <f t="shared" si="116"/>
        <v/>
      </c>
      <c r="AJ161" s="1" t="str">
        <f t="shared" si="117"/>
        <v/>
      </c>
      <c r="AK161" s="1">
        <f t="shared" si="123"/>
        <v>0</v>
      </c>
      <c r="AL161" s="1">
        <f t="shared" si="123"/>
        <v>0</v>
      </c>
      <c r="AP161" s="1" t="str">
        <f t="shared" si="118"/>
        <v>N</v>
      </c>
      <c r="AQ161" s="1" t="str">
        <f t="shared" si="119"/>
        <v>N</v>
      </c>
      <c r="AR161" s="1" t="str">
        <f t="shared" si="120"/>
        <v>N</v>
      </c>
      <c r="AT161" s="15" t="str">
        <f t="shared" si="124"/>
        <v/>
      </c>
      <c r="AU161" s="1" t="str">
        <f t="shared" si="121"/>
        <v/>
      </c>
      <c r="AV161" s="1" t="str">
        <f t="shared" si="122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-6</v>
      </c>
    </row>
    <row r="162" spans="31:76">
      <c r="AE162" s="1" t="str">
        <f t="shared" si="112"/>
        <v/>
      </c>
      <c r="AF162" s="1" t="str">
        <f t="shared" si="113"/>
        <v/>
      </c>
      <c r="AG162" s="1" t="str">
        <f t="shared" si="114"/>
        <v/>
      </c>
      <c r="AH162" s="1" t="str">
        <f t="shared" si="115"/>
        <v/>
      </c>
      <c r="AI162" s="1" t="str">
        <f t="shared" si="116"/>
        <v/>
      </c>
      <c r="AJ162" s="1" t="str">
        <f t="shared" si="117"/>
        <v/>
      </c>
      <c r="AK162" s="1">
        <f t="shared" si="123"/>
        <v>0</v>
      </c>
      <c r="AL162" s="1">
        <f t="shared" si="123"/>
        <v>0</v>
      </c>
      <c r="AP162" s="1" t="str">
        <f t="shared" si="118"/>
        <v>N</v>
      </c>
      <c r="AQ162" s="1" t="str">
        <f t="shared" si="119"/>
        <v>N</v>
      </c>
      <c r="AR162" s="1" t="str">
        <f t="shared" si="120"/>
        <v>N</v>
      </c>
      <c r="AT162" s="15" t="str">
        <f t="shared" si="124"/>
        <v/>
      </c>
      <c r="AU162" s="1" t="str">
        <f t="shared" si="121"/>
        <v/>
      </c>
      <c r="AV162" s="1" t="str">
        <f t="shared" si="122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12"/>
        <v/>
      </c>
      <c r="AF163" s="1" t="str">
        <f t="shared" si="113"/>
        <v/>
      </c>
      <c r="AG163" s="1" t="str">
        <f t="shared" si="114"/>
        <v/>
      </c>
      <c r="AH163" s="1" t="str">
        <f t="shared" si="115"/>
        <v/>
      </c>
      <c r="AI163" s="1" t="str">
        <f t="shared" si="116"/>
        <v/>
      </c>
      <c r="AJ163" s="1" t="str">
        <f t="shared" si="117"/>
        <v/>
      </c>
      <c r="AK163" s="1">
        <f t="shared" si="123"/>
        <v>0</v>
      </c>
      <c r="AL163" s="1">
        <f t="shared" si="123"/>
        <v>0</v>
      </c>
      <c r="AP163" s="1" t="str">
        <f t="shared" si="118"/>
        <v>N</v>
      </c>
      <c r="AQ163" s="1" t="str">
        <f t="shared" si="119"/>
        <v>N</v>
      </c>
      <c r="AR163" s="1" t="str">
        <f t="shared" si="120"/>
        <v>N</v>
      </c>
      <c r="AT163" s="15" t="str">
        <f t="shared" si="124"/>
        <v/>
      </c>
      <c r="AU163" s="1" t="str">
        <f t="shared" si="121"/>
        <v/>
      </c>
      <c r="AV163" s="1" t="str">
        <f t="shared" si="122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12"/>
        <v/>
      </c>
      <c r="AF164" s="1" t="str">
        <f t="shared" si="113"/>
        <v/>
      </c>
      <c r="AG164" s="1" t="str">
        <f t="shared" si="114"/>
        <v/>
      </c>
      <c r="AH164" s="1" t="str">
        <f t="shared" si="115"/>
        <v/>
      </c>
      <c r="AI164" s="1" t="str">
        <f t="shared" si="116"/>
        <v/>
      </c>
      <c r="AJ164" s="1" t="str">
        <f t="shared" si="117"/>
        <v/>
      </c>
      <c r="AK164" s="1">
        <f t="shared" si="123"/>
        <v>0</v>
      </c>
      <c r="AL164" s="1">
        <f t="shared" si="123"/>
        <v>0</v>
      </c>
      <c r="AP164" s="1" t="str">
        <f t="shared" si="118"/>
        <v>N</v>
      </c>
      <c r="AQ164" s="1" t="str">
        <f t="shared" si="119"/>
        <v>N</v>
      </c>
      <c r="AR164" s="1" t="str">
        <f t="shared" si="120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3</v>
      </c>
    </row>
    <row r="165" spans="31:76">
      <c r="AE165" s="1" t="str">
        <f t="shared" si="112"/>
        <v/>
      </c>
      <c r="AF165" s="1" t="str">
        <f t="shared" si="113"/>
        <v/>
      </c>
      <c r="AG165" s="1" t="str">
        <f t="shared" si="114"/>
        <v/>
      </c>
      <c r="AH165" s="1" t="str">
        <f t="shared" si="115"/>
        <v/>
      </c>
      <c r="AI165" s="1" t="str">
        <f t="shared" si="116"/>
        <v/>
      </c>
      <c r="AJ165" s="1" t="str">
        <f t="shared" si="117"/>
        <v/>
      </c>
      <c r="AK165" s="1">
        <f t="shared" si="123"/>
        <v>0</v>
      </c>
      <c r="AL165" s="1">
        <f t="shared" si="123"/>
        <v>0</v>
      </c>
      <c r="AP165" s="1" t="str">
        <f t="shared" si="118"/>
        <v>N</v>
      </c>
      <c r="AQ165" s="1" t="str">
        <f t="shared" si="119"/>
        <v>N</v>
      </c>
      <c r="AR165" s="1" t="str">
        <f t="shared" si="120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-3</v>
      </c>
    </row>
    <row r="166" spans="31:76">
      <c r="AE166" s="1" t="str">
        <f t="shared" si="112"/>
        <v/>
      </c>
      <c r="AF166" s="1" t="str">
        <f t="shared" si="113"/>
        <v/>
      </c>
      <c r="AG166" s="1" t="str">
        <f t="shared" si="114"/>
        <v/>
      </c>
      <c r="AH166" s="1" t="str">
        <f t="shared" si="115"/>
        <v/>
      </c>
      <c r="AI166" s="1" t="str">
        <f t="shared" si="116"/>
        <v/>
      </c>
      <c r="AJ166" s="1" t="str">
        <f t="shared" si="117"/>
        <v/>
      </c>
      <c r="AK166" s="1">
        <f t="shared" si="123"/>
        <v>0</v>
      </c>
      <c r="AL166" s="1">
        <f t="shared" si="123"/>
        <v>0</v>
      </c>
      <c r="AP166" s="1" t="str">
        <f t="shared" si="118"/>
        <v>N</v>
      </c>
      <c r="AQ166" s="1" t="str">
        <f t="shared" si="119"/>
        <v>N</v>
      </c>
      <c r="AR166" s="1" t="str">
        <f t="shared" si="120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12"/>
        <v/>
      </c>
      <c r="AF167" s="1" t="str">
        <f t="shared" si="113"/>
        <v/>
      </c>
      <c r="AG167" s="1" t="str">
        <f t="shared" si="114"/>
        <v/>
      </c>
      <c r="AH167" s="1" t="str">
        <f t="shared" si="115"/>
        <v/>
      </c>
      <c r="AI167" s="1" t="str">
        <f t="shared" si="116"/>
        <v/>
      </c>
      <c r="AJ167" s="1" t="str">
        <f t="shared" si="117"/>
        <v/>
      </c>
      <c r="AK167" s="1">
        <f t="shared" si="123"/>
        <v>0</v>
      </c>
      <c r="AL167" s="1">
        <f t="shared" si="123"/>
        <v>0</v>
      </c>
      <c r="AP167" s="1" t="str">
        <f t="shared" si="118"/>
        <v>N</v>
      </c>
      <c r="AQ167" s="1" t="str">
        <f t="shared" si="119"/>
        <v>N</v>
      </c>
      <c r="AR167" s="1" t="str">
        <f t="shared" si="120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12"/>
        <v/>
      </c>
      <c r="AF168" s="1" t="str">
        <f t="shared" si="113"/>
        <v/>
      </c>
      <c r="AG168" s="1" t="str">
        <f t="shared" si="114"/>
        <v/>
      </c>
      <c r="AH168" s="1" t="str">
        <f t="shared" si="115"/>
        <v/>
      </c>
      <c r="AI168" s="1" t="str">
        <f t="shared" si="116"/>
        <v/>
      </c>
      <c r="AJ168" s="1" t="str">
        <f t="shared" si="117"/>
        <v/>
      </c>
      <c r="AK168" s="1">
        <f t="shared" si="123"/>
        <v>0</v>
      </c>
      <c r="AL168" s="1">
        <f t="shared" si="123"/>
        <v>0</v>
      </c>
      <c r="AP168" s="1" t="str">
        <f t="shared" si="118"/>
        <v>N</v>
      </c>
      <c r="AQ168" s="1" t="str">
        <f t="shared" si="119"/>
        <v>N</v>
      </c>
      <c r="AR168" s="1" t="str">
        <f t="shared" si="120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6</v>
      </c>
    </row>
    <row r="169" spans="31:76">
      <c r="AE169" s="1" t="str">
        <f t="shared" si="112"/>
        <v/>
      </c>
      <c r="AF169" s="1" t="str">
        <f t="shared" si="113"/>
        <v/>
      </c>
      <c r="AG169" s="1" t="str">
        <f t="shared" si="114"/>
        <v/>
      </c>
      <c r="AH169" s="1" t="str">
        <f t="shared" si="115"/>
        <v/>
      </c>
      <c r="AI169" s="1" t="str">
        <f t="shared" si="116"/>
        <v/>
      </c>
      <c r="AJ169" s="1" t="str">
        <f t="shared" si="117"/>
        <v/>
      </c>
      <c r="AK169" s="1">
        <f t="shared" si="123"/>
        <v>0</v>
      </c>
      <c r="AL169" s="1">
        <f t="shared" si="123"/>
        <v>0</v>
      </c>
      <c r="AP169" s="1" t="str">
        <f t="shared" si="118"/>
        <v>N</v>
      </c>
      <c r="AQ169" s="1" t="str">
        <f t="shared" si="119"/>
        <v>N</v>
      </c>
      <c r="AR169" s="1" t="str">
        <f t="shared" si="120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-6</v>
      </c>
    </row>
    <row r="170" spans="31:76">
      <c r="AE170" s="1" t="str">
        <f t="shared" si="112"/>
        <v/>
      </c>
      <c r="AF170" s="1" t="str">
        <f t="shared" si="113"/>
        <v/>
      </c>
      <c r="AG170" s="1" t="str">
        <f t="shared" si="114"/>
        <v/>
      </c>
      <c r="AH170" s="1" t="str">
        <f t="shared" si="115"/>
        <v/>
      </c>
      <c r="AI170" s="1" t="str">
        <f t="shared" si="116"/>
        <v/>
      </c>
      <c r="AJ170" s="1" t="str">
        <f t="shared" si="117"/>
        <v/>
      </c>
      <c r="AK170" s="1">
        <f t="shared" si="123"/>
        <v>0</v>
      </c>
      <c r="AL170" s="1">
        <f t="shared" si="123"/>
        <v>0</v>
      </c>
      <c r="AP170" s="1" t="str">
        <f t="shared" si="118"/>
        <v>N</v>
      </c>
      <c r="AQ170" s="1" t="str">
        <f t="shared" si="119"/>
        <v>N</v>
      </c>
      <c r="AR170" s="1" t="str">
        <f t="shared" si="120"/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12"/>
        <v/>
      </c>
      <c r="AF171" s="1" t="str">
        <f t="shared" si="113"/>
        <v/>
      </c>
      <c r="AG171" s="1" t="str">
        <f t="shared" si="114"/>
        <v/>
      </c>
      <c r="AH171" s="1" t="str">
        <f t="shared" si="115"/>
        <v/>
      </c>
      <c r="AI171" s="1" t="str">
        <f t="shared" si="116"/>
        <v/>
      </c>
      <c r="AJ171" s="1" t="str">
        <f t="shared" si="117"/>
        <v/>
      </c>
      <c r="AK171" s="1">
        <f t="shared" si="123"/>
        <v>0</v>
      </c>
      <c r="AL171" s="1">
        <f t="shared" si="123"/>
        <v>0</v>
      </c>
      <c r="AP171" s="1" t="str">
        <f t="shared" si="118"/>
        <v>N</v>
      </c>
      <c r="AQ171" s="1" t="str">
        <f t="shared" si="119"/>
        <v>N</v>
      </c>
      <c r="AR171" s="1" t="str">
        <f t="shared" si="120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12"/>
        <v/>
      </c>
      <c r="AF172" s="1" t="str">
        <f t="shared" si="113"/>
        <v/>
      </c>
      <c r="AG172" s="1" t="str">
        <f t="shared" si="114"/>
        <v/>
      </c>
      <c r="AH172" s="1" t="str">
        <f t="shared" si="115"/>
        <v/>
      </c>
      <c r="AI172" s="1" t="str">
        <f t="shared" si="116"/>
        <v/>
      </c>
      <c r="AJ172" s="1" t="str">
        <f t="shared" si="117"/>
        <v/>
      </c>
      <c r="AK172" s="1">
        <f t="shared" si="123"/>
        <v>0</v>
      </c>
      <c r="AL172" s="1">
        <f t="shared" si="123"/>
        <v>0</v>
      </c>
      <c r="AP172" s="1" t="str">
        <f t="shared" si="118"/>
        <v>N</v>
      </c>
      <c r="AQ172" s="1" t="str">
        <f t="shared" si="119"/>
        <v>N</v>
      </c>
      <c r="AR172" s="1" t="str">
        <f t="shared" si="120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3</v>
      </c>
    </row>
    <row r="173" spans="31:76">
      <c r="AE173" s="1" t="str">
        <f t="shared" si="112"/>
        <v/>
      </c>
      <c r="AF173" s="1" t="str">
        <f t="shared" si="113"/>
        <v/>
      </c>
      <c r="AG173" s="1" t="str">
        <f t="shared" si="114"/>
        <v/>
      </c>
      <c r="AH173" s="1" t="str">
        <f t="shared" si="115"/>
        <v/>
      </c>
      <c r="AI173" s="1" t="str">
        <f t="shared" si="116"/>
        <v/>
      </c>
      <c r="AJ173" s="1" t="str">
        <f t="shared" si="117"/>
        <v/>
      </c>
      <c r="AK173" s="1">
        <f t="shared" si="123"/>
        <v>0</v>
      </c>
      <c r="AL173" s="1">
        <f t="shared" si="123"/>
        <v>0</v>
      </c>
      <c r="AP173" s="1" t="str">
        <f t="shared" si="118"/>
        <v>N</v>
      </c>
      <c r="AQ173" s="1" t="str">
        <f t="shared" si="119"/>
        <v>N</v>
      </c>
      <c r="AR173" s="1" t="str">
        <f t="shared" si="120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-3</v>
      </c>
    </row>
    <row r="174" spans="31:76">
      <c r="AE174" s="1" t="str">
        <f t="shared" si="112"/>
        <v/>
      </c>
      <c r="AF174" s="1" t="str">
        <f t="shared" si="113"/>
        <v/>
      </c>
      <c r="AG174" s="1" t="str">
        <f t="shared" si="114"/>
        <v/>
      </c>
      <c r="AH174" s="1" t="str">
        <f t="shared" si="115"/>
        <v/>
      </c>
      <c r="AI174" s="1" t="str">
        <f t="shared" si="116"/>
        <v/>
      </c>
      <c r="AJ174" s="1" t="str">
        <f t="shared" si="117"/>
        <v/>
      </c>
      <c r="AK174" s="1">
        <f t="shared" si="123"/>
        <v>0</v>
      </c>
      <c r="AL174" s="1">
        <f t="shared" si="123"/>
        <v>0</v>
      </c>
      <c r="AP174" s="1" t="str">
        <f t="shared" si="118"/>
        <v>N</v>
      </c>
      <c r="AQ174" s="1" t="str">
        <f t="shared" si="119"/>
        <v>N</v>
      </c>
      <c r="AR174" s="1" t="str">
        <f t="shared" si="120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12"/>
        <v/>
      </c>
      <c r="AF175" s="1" t="str">
        <f t="shared" si="113"/>
        <v/>
      </c>
      <c r="AG175" s="1" t="str">
        <f t="shared" si="114"/>
        <v/>
      </c>
      <c r="AH175" s="1" t="str">
        <f t="shared" si="115"/>
        <v/>
      </c>
      <c r="AI175" s="1" t="str">
        <f t="shared" si="116"/>
        <v/>
      </c>
      <c r="AJ175" s="1" t="str">
        <f t="shared" si="117"/>
        <v/>
      </c>
      <c r="AK175" s="1">
        <f t="shared" si="123"/>
        <v>0</v>
      </c>
      <c r="AL175" s="1">
        <f t="shared" si="123"/>
        <v>0</v>
      </c>
      <c r="AP175" s="1" t="str">
        <f t="shared" si="118"/>
        <v>N</v>
      </c>
      <c r="AQ175" s="1" t="str">
        <f t="shared" si="119"/>
        <v>N</v>
      </c>
      <c r="AR175" s="1" t="str">
        <f t="shared" si="120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12"/>
        <v/>
      </c>
      <c r="AF176" s="1" t="str">
        <f t="shared" si="113"/>
        <v/>
      </c>
      <c r="AG176" s="1" t="str">
        <f t="shared" si="114"/>
        <v/>
      </c>
      <c r="AH176" s="1" t="str">
        <f t="shared" si="115"/>
        <v/>
      </c>
      <c r="AI176" s="1" t="str">
        <f t="shared" si="116"/>
        <v/>
      </c>
      <c r="AJ176" s="1" t="str">
        <f t="shared" si="117"/>
        <v/>
      </c>
      <c r="AK176" s="1">
        <f t="shared" si="123"/>
        <v>0</v>
      </c>
      <c r="AL176" s="1">
        <f t="shared" si="123"/>
        <v>0</v>
      </c>
      <c r="AP176" s="1" t="str">
        <f t="shared" si="118"/>
        <v>N</v>
      </c>
      <c r="AQ176" s="1" t="str">
        <f t="shared" si="119"/>
        <v>N</v>
      </c>
      <c r="AR176" s="1" t="str">
        <f t="shared" si="120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6</v>
      </c>
    </row>
    <row r="177" spans="31:76">
      <c r="AE177" s="1" t="str">
        <f t="shared" si="112"/>
        <v/>
      </c>
      <c r="AF177" s="1" t="str">
        <f t="shared" si="113"/>
        <v/>
      </c>
      <c r="AG177" s="1" t="str">
        <f t="shared" si="114"/>
        <v/>
      </c>
      <c r="AH177" s="1" t="str">
        <f t="shared" si="115"/>
        <v/>
      </c>
      <c r="AI177" s="1" t="str">
        <f t="shared" si="116"/>
        <v/>
      </c>
      <c r="AJ177" s="1" t="str">
        <f t="shared" si="117"/>
        <v/>
      </c>
      <c r="AK177" s="1">
        <f t="shared" si="123"/>
        <v>0</v>
      </c>
      <c r="AL177" s="1">
        <f t="shared" si="123"/>
        <v>0</v>
      </c>
      <c r="AP177" s="1" t="str">
        <f t="shared" si="118"/>
        <v>N</v>
      </c>
      <c r="AQ177" s="1" t="str">
        <f t="shared" si="119"/>
        <v>N</v>
      </c>
      <c r="AR177" s="1" t="str">
        <f t="shared" si="120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-6</v>
      </c>
    </row>
    <row r="178" spans="31:76">
      <c r="AE178" s="1" t="str">
        <f t="shared" si="112"/>
        <v/>
      </c>
      <c r="AF178" s="1" t="str">
        <f t="shared" si="113"/>
        <v/>
      </c>
      <c r="AG178" s="1" t="str">
        <f t="shared" si="114"/>
        <v/>
      </c>
      <c r="AH178" s="1" t="str">
        <f t="shared" si="115"/>
        <v/>
      </c>
      <c r="AI178" s="1" t="str">
        <f t="shared" si="116"/>
        <v/>
      </c>
      <c r="AJ178" s="1" t="str">
        <f t="shared" si="117"/>
        <v/>
      </c>
      <c r="AK178" s="1">
        <f t="shared" si="123"/>
        <v>0</v>
      </c>
      <c r="AL178" s="1">
        <f t="shared" si="123"/>
        <v>0</v>
      </c>
      <c r="AP178" s="1" t="str">
        <f t="shared" si="118"/>
        <v>N</v>
      </c>
      <c r="AQ178" s="1" t="str">
        <f t="shared" si="119"/>
        <v>N</v>
      </c>
      <c r="AR178" s="1" t="str">
        <f t="shared" si="120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12"/>
        <v/>
      </c>
      <c r="AF179" s="1" t="str">
        <f t="shared" si="113"/>
        <v/>
      </c>
      <c r="AG179" s="1" t="str">
        <f t="shared" si="114"/>
        <v/>
      </c>
      <c r="AH179" s="1" t="str">
        <f t="shared" si="115"/>
        <v/>
      </c>
      <c r="AI179" s="1" t="str">
        <f t="shared" si="116"/>
        <v/>
      </c>
      <c r="AJ179" s="1" t="str">
        <f t="shared" si="117"/>
        <v/>
      </c>
      <c r="AK179" s="1">
        <f t="shared" si="123"/>
        <v>0</v>
      </c>
      <c r="AL179" s="1">
        <f t="shared" si="123"/>
        <v>0</v>
      </c>
      <c r="AP179" s="1" t="str">
        <f t="shared" si="118"/>
        <v>N</v>
      </c>
      <c r="AQ179" s="1" t="str">
        <f t="shared" si="119"/>
        <v>N</v>
      </c>
      <c r="AR179" s="1" t="str">
        <f t="shared" si="120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12"/>
        <v/>
      </c>
      <c r="AF180" s="1" t="str">
        <f t="shared" si="113"/>
        <v/>
      </c>
      <c r="AG180" s="1" t="str">
        <f t="shared" si="114"/>
        <v/>
      </c>
      <c r="AH180" s="1" t="str">
        <f t="shared" si="115"/>
        <v/>
      </c>
      <c r="AI180" s="1" t="str">
        <f t="shared" si="116"/>
        <v/>
      </c>
      <c r="AJ180" s="1" t="str">
        <f t="shared" si="117"/>
        <v/>
      </c>
      <c r="AK180" s="1">
        <f t="shared" si="123"/>
        <v>0</v>
      </c>
      <c r="AL180" s="1">
        <f t="shared" si="123"/>
        <v>0</v>
      </c>
      <c r="AP180" s="1" t="str">
        <f t="shared" si="118"/>
        <v>N</v>
      </c>
      <c r="AQ180" s="1" t="str">
        <f t="shared" si="119"/>
        <v>N</v>
      </c>
      <c r="AR180" s="1" t="str">
        <f t="shared" si="120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3</v>
      </c>
    </row>
    <row r="181" spans="31:76">
      <c r="AE181" s="1" t="str">
        <f t="shared" si="112"/>
        <v/>
      </c>
      <c r="AF181" s="1" t="str">
        <f t="shared" si="113"/>
        <v/>
      </c>
      <c r="AG181" s="1" t="str">
        <f t="shared" si="114"/>
        <v/>
      </c>
      <c r="AH181" s="1" t="str">
        <f t="shared" si="115"/>
        <v/>
      </c>
      <c r="AI181" s="1" t="str">
        <f t="shared" si="116"/>
        <v/>
      </c>
      <c r="AJ181" s="1" t="str">
        <f t="shared" si="117"/>
        <v/>
      </c>
      <c r="AK181" s="1">
        <f t="shared" si="123"/>
        <v>0</v>
      </c>
      <c r="AL181" s="1">
        <f t="shared" si="123"/>
        <v>0</v>
      </c>
      <c r="AP181" s="1" t="str">
        <f t="shared" si="118"/>
        <v>N</v>
      </c>
      <c r="AQ181" s="1" t="str">
        <f t="shared" si="119"/>
        <v>N</v>
      </c>
      <c r="AR181" s="1" t="str">
        <f t="shared" si="120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-3</v>
      </c>
    </row>
    <row r="182" spans="31:76">
      <c r="AE182" s="1" t="str">
        <f t="shared" si="112"/>
        <v/>
      </c>
      <c r="AF182" s="1" t="str">
        <f t="shared" si="113"/>
        <v/>
      </c>
      <c r="AG182" s="1" t="str">
        <f t="shared" si="114"/>
        <v/>
      </c>
      <c r="AH182" s="1" t="str">
        <f t="shared" si="115"/>
        <v/>
      </c>
      <c r="AI182" s="1" t="str">
        <f t="shared" si="116"/>
        <v/>
      </c>
      <c r="AJ182" s="1" t="str">
        <f t="shared" si="117"/>
        <v/>
      </c>
      <c r="AK182" s="1">
        <f t="shared" si="123"/>
        <v>0</v>
      </c>
      <c r="AL182" s="1">
        <f t="shared" si="123"/>
        <v>0</v>
      </c>
      <c r="AP182" s="1" t="str">
        <f t="shared" si="118"/>
        <v>N</v>
      </c>
      <c r="AQ182" s="1" t="str">
        <f t="shared" si="119"/>
        <v>N</v>
      </c>
      <c r="AR182" s="1" t="str">
        <f t="shared" si="120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12"/>
        <v/>
      </c>
      <c r="AF183" s="1" t="str">
        <f t="shared" si="113"/>
        <v/>
      </c>
      <c r="AG183" s="1" t="str">
        <f t="shared" si="114"/>
        <v/>
      </c>
      <c r="AH183" s="1" t="str">
        <f t="shared" si="115"/>
        <v/>
      </c>
      <c r="AI183" s="1" t="str">
        <f t="shared" si="116"/>
        <v/>
      </c>
      <c r="AJ183" s="1" t="str">
        <f t="shared" si="117"/>
        <v/>
      </c>
      <c r="AK183" s="1">
        <f t="shared" si="123"/>
        <v>0</v>
      </c>
      <c r="AL183" s="1">
        <f t="shared" si="123"/>
        <v>0</v>
      </c>
      <c r="AP183" s="1" t="str">
        <f t="shared" si="118"/>
        <v>N</v>
      </c>
      <c r="AQ183" s="1" t="str">
        <f t="shared" si="119"/>
        <v>N</v>
      </c>
      <c r="AR183" s="1" t="str">
        <f t="shared" si="120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12"/>
        <v/>
      </c>
      <c r="AF184" s="1" t="str">
        <f t="shared" si="113"/>
        <v/>
      </c>
      <c r="AG184" s="1" t="str">
        <f t="shared" si="114"/>
        <v/>
      </c>
      <c r="AH184" s="1" t="str">
        <f t="shared" si="115"/>
        <v/>
      </c>
      <c r="AI184" s="1" t="str">
        <f t="shared" si="116"/>
        <v/>
      </c>
      <c r="AJ184" s="1" t="str">
        <f t="shared" si="117"/>
        <v/>
      </c>
      <c r="AK184" s="1">
        <f t="shared" si="123"/>
        <v>0</v>
      </c>
      <c r="AL184" s="1">
        <f t="shared" si="123"/>
        <v>0</v>
      </c>
      <c r="AP184" s="1" t="str">
        <f t="shared" si="118"/>
        <v>N</v>
      </c>
      <c r="AQ184" s="1" t="str">
        <f t="shared" si="119"/>
        <v>N</v>
      </c>
      <c r="AR184" s="1" t="str">
        <f t="shared" si="120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6</v>
      </c>
    </row>
    <row r="185" spans="31:76">
      <c r="AE185" s="1" t="str">
        <f t="shared" si="112"/>
        <v/>
      </c>
      <c r="AF185" s="1" t="str">
        <f t="shared" si="113"/>
        <v/>
      </c>
      <c r="AG185" s="1" t="str">
        <f t="shared" si="114"/>
        <v/>
      </c>
      <c r="AH185" s="1" t="str">
        <f t="shared" si="115"/>
        <v/>
      </c>
      <c r="AI185" s="1" t="str">
        <f t="shared" si="116"/>
        <v/>
      </c>
      <c r="AJ185" s="1" t="str">
        <f t="shared" si="117"/>
        <v/>
      </c>
      <c r="AK185" s="1">
        <f t="shared" si="123"/>
        <v>0</v>
      </c>
      <c r="AL185" s="1">
        <f t="shared" si="123"/>
        <v>0</v>
      </c>
      <c r="AP185" s="1" t="str">
        <f t="shared" si="118"/>
        <v>N</v>
      </c>
      <c r="AQ185" s="1" t="str">
        <f t="shared" si="119"/>
        <v>N</v>
      </c>
      <c r="AR185" s="1" t="str">
        <f t="shared" si="120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-6</v>
      </c>
    </row>
    <row r="186" spans="31:76">
      <c r="AE186" s="1" t="str">
        <f t="shared" si="112"/>
        <v/>
      </c>
      <c r="AF186" s="1" t="str">
        <f t="shared" si="113"/>
        <v/>
      </c>
      <c r="AG186" s="1" t="str">
        <f t="shared" si="114"/>
        <v/>
      </c>
      <c r="AH186" s="1" t="str">
        <f t="shared" si="115"/>
        <v/>
      </c>
      <c r="AI186" s="1" t="str">
        <f t="shared" si="116"/>
        <v/>
      </c>
      <c r="AJ186" s="1" t="str">
        <f t="shared" si="117"/>
        <v/>
      </c>
      <c r="AK186" s="1">
        <f t="shared" si="123"/>
        <v>0</v>
      </c>
      <c r="AL186" s="1">
        <f t="shared" si="123"/>
        <v>0</v>
      </c>
      <c r="AP186" s="1" t="str">
        <f t="shared" si="118"/>
        <v>N</v>
      </c>
      <c r="AQ186" s="1" t="str">
        <f t="shared" si="119"/>
        <v>N</v>
      </c>
      <c r="AR186" s="1" t="str">
        <f t="shared" si="120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12"/>
        <v/>
      </c>
      <c r="AF187" s="1" t="str">
        <f t="shared" si="113"/>
        <v/>
      </c>
      <c r="AG187" s="1" t="str">
        <f t="shared" si="114"/>
        <v/>
      </c>
      <c r="AH187" s="1" t="str">
        <f t="shared" si="115"/>
        <v/>
      </c>
      <c r="AI187" s="1" t="str">
        <f t="shared" si="116"/>
        <v/>
      </c>
      <c r="AJ187" s="1" t="str">
        <f t="shared" si="117"/>
        <v/>
      </c>
      <c r="AK187" s="1">
        <f t="shared" si="123"/>
        <v>0</v>
      </c>
      <c r="AL187" s="1">
        <f t="shared" si="123"/>
        <v>0</v>
      </c>
      <c r="AP187" s="1" t="str">
        <f t="shared" si="118"/>
        <v>N</v>
      </c>
      <c r="AQ187" s="1" t="str">
        <f t="shared" si="119"/>
        <v>N</v>
      </c>
      <c r="AR187" s="1" t="str">
        <f t="shared" si="120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12"/>
        <v/>
      </c>
      <c r="AF188" s="1" t="str">
        <f t="shared" si="113"/>
        <v/>
      </c>
      <c r="AG188" s="1" t="str">
        <f t="shared" si="114"/>
        <v/>
      </c>
      <c r="AH188" s="1" t="str">
        <f t="shared" si="115"/>
        <v/>
      </c>
      <c r="AI188" s="1" t="str">
        <f t="shared" si="116"/>
        <v/>
      </c>
      <c r="AJ188" s="1" t="str">
        <f t="shared" si="117"/>
        <v/>
      </c>
      <c r="AK188" s="1">
        <f t="shared" si="123"/>
        <v>0</v>
      </c>
      <c r="AL188" s="1">
        <f t="shared" si="123"/>
        <v>0</v>
      </c>
      <c r="AP188" s="1" t="str">
        <f t="shared" si="118"/>
        <v>N</v>
      </c>
      <c r="AQ188" s="1" t="str">
        <f t="shared" si="119"/>
        <v>N</v>
      </c>
      <c r="AR188" s="1" t="str">
        <f t="shared" si="120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3</v>
      </c>
    </row>
    <row r="189" spans="31:76">
      <c r="AE189" s="1" t="str">
        <f t="shared" si="112"/>
        <v/>
      </c>
      <c r="AF189" s="1" t="str">
        <f t="shared" si="113"/>
        <v/>
      </c>
      <c r="AG189" s="1" t="str">
        <f t="shared" si="114"/>
        <v/>
      </c>
      <c r="AH189" s="1" t="str">
        <f t="shared" si="115"/>
        <v/>
      </c>
      <c r="AI189" s="1" t="str">
        <f t="shared" si="116"/>
        <v/>
      </c>
      <c r="AJ189" s="1" t="str">
        <f t="shared" si="117"/>
        <v/>
      </c>
      <c r="AK189" s="1">
        <f t="shared" si="123"/>
        <v>0</v>
      </c>
      <c r="AL189" s="1">
        <f t="shared" si="123"/>
        <v>0</v>
      </c>
      <c r="AP189" s="1" t="str">
        <f t="shared" si="118"/>
        <v>N</v>
      </c>
      <c r="AQ189" s="1" t="str">
        <f t="shared" si="119"/>
        <v>N</v>
      </c>
      <c r="AR189" s="1" t="str">
        <f t="shared" si="120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-3</v>
      </c>
    </row>
    <row r="190" spans="31:76">
      <c r="AE190" s="1" t="str">
        <f t="shared" si="112"/>
        <v/>
      </c>
      <c r="AF190" s="1" t="str">
        <f t="shared" si="113"/>
        <v/>
      </c>
      <c r="AG190" s="1" t="str">
        <f t="shared" si="114"/>
        <v/>
      </c>
      <c r="AH190" s="1" t="str">
        <f t="shared" si="115"/>
        <v/>
      </c>
      <c r="AI190" s="1" t="str">
        <f t="shared" si="116"/>
        <v/>
      </c>
      <c r="AJ190" s="1" t="str">
        <f t="shared" si="117"/>
        <v/>
      </c>
      <c r="AK190" s="1">
        <f t="shared" si="123"/>
        <v>0</v>
      </c>
      <c r="AL190" s="1">
        <f t="shared" si="123"/>
        <v>0</v>
      </c>
      <c r="AP190" s="1" t="str">
        <f t="shared" si="118"/>
        <v>N</v>
      </c>
      <c r="AQ190" s="1" t="str">
        <f t="shared" si="119"/>
        <v>N</v>
      </c>
      <c r="AR190" s="1" t="str">
        <f t="shared" si="120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12"/>
        <v/>
      </c>
      <c r="AF191" s="1" t="str">
        <f t="shared" si="113"/>
        <v/>
      </c>
      <c r="AG191" s="1" t="str">
        <f t="shared" si="114"/>
        <v/>
      </c>
      <c r="AH191" s="1" t="str">
        <f t="shared" si="115"/>
        <v/>
      </c>
      <c r="AI191" s="1" t="str">
        <f t="shared" si="116"/>
        <v/>
      </c>
      <c r="AJ191" s="1" t="str">
        <f t="shared" si="117"/>
        <v/>
      </c>
      <c r="AK191" s="1">
        <f t="shared" si="123"/>
        <v>0</v>
      </c>
      <c r="AL191" s="1">
        <f t="shared" si="123"/>
        <v>0</v>
      </c>
      <c r="AP191" s="1" t="str">
        <f t="shared" si="118"/>
        <v>N</v>
      </c>
      <c r="AQ191" s="1" t="str">
        <f t="shared" si="119"/>
        <v>N</v>
      </c>
      <c r="AR191" s="1" t="str">
        <f t="shared" si="120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12"/>
        <v/>
      </c>
      <c r="AF192" s="1" t="str">
        <f t="shared" si="113"/>
        <v/>
      </c>
      <c r="AG192" s="1" t="str">
        <f t="shared" si="114"/>
        <v/>
      </c>
      <c r="AH192" s="1" t="str">
        <f t="shared" si="115"/>
        <v/>
      </c>
      <c r="AI192" s="1" t="str">
        <f t="shared" si="116"/>
        <v/>
      </c>
      <c r="AJ192" s="1" t="str">
        <f t="shared" si="117"/>
        <v/>
      </c>
      <c r="AK192" s="1">
        <f t="shared" si="123"/>
        <v>0</v>
      </c>
      <c r="AL192" s="1">
        <f t="shared" si="123"/>
        <v>0</v>
      </c>
      <c r="AP192" s="1" t="str">
        <f t="shared" si="118"/>
        <v>N</v>
      </c>
      <c r="AQ192" s="1" t="str">
        <f t="shared" si="119"/>
        <v>N</v>
      </c>
      <c r="AR192" s="1" t="str">
        <f t="shared" si="120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6</v>
      </c>
    </row>
    <row r="193" spans="31:76">
      <c r="AE193" s="1" t="str">
        <f t="shared" si="112"/>
        <v/>
      </c>
      <c r="AF193" s="1" t="str">
        <f t="shared" si="113"/>
        <v/>
      </c>
      <c r="AG193" s="1" t="str">
        <f t="shared" si="114"/>
        <v/>
      </c>
      <c r="AH193" s="1" t="str">
        <f t="shared" si="115"/>
        <v/>
      </c>
      <c r="AI193" s="1" t="str">
        <f t="shared" si="116"/>
        <v/>
      </c>
      <c r="AJ193" s="1" t="str">
        <f t="shared" si="117"/>
        <v/>
      </c>
      <c r="AK193" s="1">
        <f t="shared" si="123"/>
        <v>0</v>
      </c>
      <c r="AL193" s="1">
        <f t="shared" si="123"/>
        <v>0</v>
      </c>
      <c r="AP193" s="1" t="str">
        <f t="shared" si="118"/>
        <v>N</v>
      </c>
      <c r="AQ193" s="1" t="str">
        <f t="shared" si="119"/>
        <v>N</v>
      </c>
      <c r="AR193" s="1" t="str">
        <f t="shared" si="120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-6</v>
      </c>
    </row>
    <row r="194" spans="31:76">
      <c r="AE194" s="1" t="str">
        <f t="shared" si="112"/>
        <v/>
      </c>
      <c r="AF194" s="1" t="str">
        <f t="shared" si="113"/>
        <v/>
      </c>
      <c r="AG194" s="1" t="str">
        <f t="shared" si="114"/>
        <v/>
      </c>
      <c r="AH194" s="1" t="str">
        <f t="shared" si="115"/>
        <v/>
      </c>
      <c r="AI194" s="1" t="str">
        <f t="shared" si="116"/>
        <v/>
      </c>
      <c r="AJ194" s="1" t="str">
        <f t="shared" si="117"/>
        <v/>
      </c>
      <c r="AK194" s="1">
        <f t="shared" si="123"/>
        <v>0</v>
      </c>
      <c r="AL194" s="1">
        <f t="shared" si="123"/>
        <v>0</v>
      </c>
      <c r="AP194" s="1" t="str">
        <f t="shared" si="118"/>
        <v>N</v>
      </c>
      <c r="AQ194" s="1" t="str">
        <f t="shared" si="119"/>
        <v>N</v>
      </c>
      <c r="AR194" s="1" t="str">
        <f t="shared" si="120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12"/>
        <v/>
      </c>
      <c r="AF195" s="1" t="str">
        <f t="shared" si="113"/>
        <v/>
      </c>
      <c r="AG195" s="1" t="str">
        <f t="shared" si="114"/>
        <v/>
      </c>
      <c r="AH195" s="1" t="str">
        <f t="shared" si="115"/>
        <v/>
      </c>
      <c r="AI195" s="1" t="str">
        <f t="shared" si="116"/>
        <v/>
      </c>
      <c r="AJ195" s="1" t="str">
        <f t="shared" si="117"/>
        <v/>
      </c>
      <c r="AK195" s="1">
        <f t="shared" si="123"/>
        <v>0</v>
      </c>
      <c r="AL195" s="1">
        <f t="shared" si="123"/>
        <v>0</v>
      </c>
      <c r="AP195" s="1" t="str">
        <f t="shared" si="118"/>
        <v>N</v>
      </c>
      <c r="AQ195" s="1" t="str">
        <f t="shared" si="119"/>
        <v>N</v>
      </c>
      <c r="AR195" s="1" t="str">
        <f t="shared" si="120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si="112"/>
        <v/>
      </c>
      <c r="AF196" s="1" t="str">
        <f t="shared" si="113"/>
        <v/>
      </c>
      <c r="AH196" s="1" t="str">
        <f t="shared" ref="AH196:AH209" si="125">IF(M195="","",IF(Z196="C",IF(M195="P",BJ196,""),IF(M194="P",BJ196,"")))</f>
        <v/>
      </c>
      <c r="AI196" s="1" t="str">
        <f t="shared" si="116"/>
        <v/>
      </c>
      <c r="AJ196" s="1" t="str">
        <f t="shared" si="117"/>
        <v/>
      </c>
      <c r="AK196" s="1">
        <f t="shared" si="123"/>
        <v>0</v>
      </c>
      <c r="AL196" s="1">
        <f t="shared" si="123"/>
        <v>0</v>
      </c>
      <c r="AP196" s="1" t="str">
        <f t="shared" si="118"/>
        <v>N</v>
      </c>
      <c r="AQ196" s="1" t="str">
        <f t="shared" si="119"/>
        <v>N</v>
      </c>
      <c r="AR196" s="1" t="str">
        <f t="shared" si="120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3</v>
      </c>
    </row>
    <row r="197" spans="31:76">
      <c r="AE197" s="1" t="str">
        <f t="shared" si="112"/>
        <v/>
      </c>
      <c r="AF197" s="1" t="str">
        <f t="shared" si="113"/>
        <v/>
      </c>
      <c r="AH197" s="1" t="str">
        <f t="shared" si="125"/>
        <v/>
      </c>
      <c r="AI197" s="1" t="str">
        <f t="shared" si="116"/>
        <v/>
      </c>
      <c r="AJ197" s="1" t="str">
        <f t="shared" si="117"/>
        <v/>
      </c>
      <c r="AK197" s="1">
        <f t="shared" si="123"/>
        <v>0</v>
      </c>
      <c r="AL197" s="1">
        <f t="shared" si="123"/>
        <v>0</v>
      </c>
      <c r="AP197" s="1" t="str">
        <f t="shared" si="118"/>
        <v>N</v>
      </c>
      <c r="AQ197" s="1" t="str">
        <f t="shared" si="119"/>
        <v>N</v>
      </c>
      <c r="AR197" s="1" t="str">
        <f t="shared" si="120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-3</v>
      </c>
    </row>
    <row r="198" spans="31:76">
      <c r="AE198" s="1" t="str">
        <f t="shared" si="112"/>
        <v/>
      </c>
      <c r="AF198" s="1" t="str">
        <f t="shared" si="113"/>
        <v/>
      </c>
      <c r="AH198" s="1" t="str">
        <f t="shared" si="125"/>
        <v/>
      </c>
      <c r="AI198" s="1" t="str">
        <f t="shared" si="116"/>
        <v/>
      </c>
      <c r="AJ198" s="1" t="str">
        <f t="shared" si="117"/>
        <v/>
      </c>
      <c r="AK198" s="1">
        <f t="shared" si="123"/>
        <v>0</v>
      </c>
      <c r="AL198" s="1">
        <f t="shared" si="123"/>
        <v>0</v>
      </c>
      <c r="AP198" s="1" t="str">
        <f t="shared" si="118"/>
        <v>N</v>
      </c>
      <c r="AQ198" s="1" t="str">
        <f t="shared" si="119"/>
        <v>N</v>
      </c>
      <c r="AR198" s="1" t="str">
        <f t="shared" si="120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12"/>
        <v/>
      </c>
      <c r="AF199" s="1" t="str">
        <f t="shared" si="113"/>
        <v/>
      </c>
      <c r="AH199" s="1" t="str">
        <f t="shared" si="125"/>
        <v/>
      </c>
      <c r="AI199" s="1" t="str">
        <f t="shared" si="116"/>
        <v/>
      </c>
      <c r="AJ199" s="1" t="str">
        <f t="shared" si="117"/>
        <v/>
      </c>
      <c r="AK199" s="1">
        <f t="shared" si="123"/>
        <v>0</v>
      </c>
      <c r="AL199" s="1">
        <f t="shared" si="123"/>
        <v>0</v>
      </c>
      <c r="AP199" s="1" t="str">
        <f t="shared" si="118"/>
        <v>N</v>
      </c>
      <c r="AQ199" s="1" t="str">
        <f t="shared" si="119"/>
        <v>N</v>
      </c>
      <c r="AR199" s="1" t="str">
        <f t="shared" si="120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12"/>
        <v/>
      </c>
      <c r="AF200" s="1" t="str">
        <f t="shared" si="113"/>
        <v/>
      </c>
      <c r="AH200" s="1" t="str">
        <f t="shared" si="125"/>
        <v/>
      </c>
      <c r="AI200" s="1" t="str">
        <f t="shared" si="116"/>
        <v/>
      </c>
      <c r="AJ200" s="1" t="str">
        <f t="shared" si="117"/>
        <v/>
      </c>
      <c r="AK200" s="1">
        <f t="shared" si="123"/>
        <v>0</v>
      </c>
      <c r="AL200" s="1">
        <f t="shared" si="123"/>
        <v>0</v>
      </c>
      <c r="AP200" s="1" t="str">
        <f t="shared" si="118"/>
        <v>N</v>
      </c>
      <c r="AQ200" s="1" t="str">
        <f t="shared" si="119"/>
        <v>N</v>
      </c>
      <c r="AR200" s="1" t="str">
        <f t="shared" si="120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6</v>
      </c>
    </row>
    <row r="201" spans="31:76">
      <c r="AE201" s="1" t="str">
        <f t="shared" si="112"/>
        <v/>
      </c>
      <c r="AF201" s="1" t="str">
        <f t="shared" si="113"/>
        <v/>
      </c>
      <c r="AH201" s="1" t="str">
        <f t="shared" si="125"/>
        <v/>
      </c>
      <c r="AI201" s="1" t="str">
        <f t="shared" si="116"/>
        <v/>
      </c>
      <c r="AJ201" s="1" t="str">
        <f t="shared" si="117"/>
        <v/>
      </c>
      <c r="AK201" s="1">
        <f t="shared" si="123"/>
        <v>0</v>
      </c>
      <c r="AL201" s="1">
        <f t="shared" si="123"/>
        <v>0</v>
      </c>
      <c r="AP201" s="1" t="str">
        <f t="shared" si="118"/>
        <v>N</v>
      </c>
      <c r="AQ201" s="1" t="str">
        <f t="shared" si="119"/>
        <v>N</v>
      </c>
      <c r="AR201" s="1" t="str">
        <f t="shared" si="120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-6</v>
      </c>
    </row>
    <row r="202" spans="31:76">
      <c r="AE202" s="1" t="str">
        <f t="shared" ref="AE202:AE209" si="126">IF(M201="","",IF(Y202="B",IF(M201="P",BH202,""),IF(BF202="P",BH202,"")))</f>
        <v/>
      </c>
      <c r="AF202" s="1" t="str">
        <f t="shared" ref="AF202:AF209" si="127">IF(M201="","",IF(Y202="B",IF(M201="B",BH202,""),IF(BF202="B",BH202,"")))</f>
        <v/>
      </c>
      <c r="AH202" s="1" t="str">
        <f t="shared" si="125"/>
        <v/>
      </c>
      <c r="AI202" s="1" t="str">
        <f t="shared" ref="AI202:AI209" si="128">IF(M201="","",IF(AND(AE202="L5",AH202="L5",AY202=""),"L0",AX202))</f>
        <v/>
      </c>
      <c r="AJ202" s="1" t="str">
        <f t="shared" ref="AJ202:AJ209" si="129">IF(M201="","",IF(AND(AF202="L5",AH202="L5",AX202=""),"L0",AY202))</f>
        <v/>
      </c>
      <c r="AK202" s="1">
        <f t="shared" si="123"/>
        <v>0</v>
      </c>
      <c r="AL202" s="1">
        <f t="shared" si="123"/>
        <v>0</v>
      </c>
      <c r="AP202" s="1" t="str">
        <f t="shared" ref="AP202:AP229" si="130">IF(OR(F198&amp;F199&amp;F200="WLW",F199&amp;F200="WW"),"Y","N")</f>
        <v>N</v>
      </c>
      <c r="AQ202" s="1" t="str">
        <f t="shared" ref="AQ202:AQ229" si="131">IF(OR(K198&amp;K199&amp;K200="WLW",K199&amp;K200="WW"),"Y","N")</f>
        <v>N</v>
      </c>
      <c r="AR202" s="1" t="str">
        <f t="shared" ref="AR202:AR229" si="132"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26"/>
        <v/>
      </c>
      <c r="AF203" s="1" t="str">
        <f t="shared" si="127"/>
        <v/>
      </c>
      <c r="AH203" s="1" t="str">
        <f t="shared" si="125"/>
        <v/>
      </c>
      <c r="AI203" s="1" t="str">
        <f t="shared" si="128"/>
        <v/>
      </c>
      <c r="AJ203" s="1" t="str">
        <f t="shared" si="129"/>
        <v/>
      </c>
      <c r="AK203" s="1">
        <f t="shared" ref="AK203:AL246" si="133">IF(D203="",0,IF(OR(D203="B",D203="XB"),1,INT(RIGHT(D203))))+IF(I203="",0,IF(OR(I203="B",I203="XB"),1,INT(RIGHT(I203))))+IF(P203="",0,IF(OR(P203="B",P203="XB"),1,INT(RIGHT(P203))))</f>
        <v>0</v>
      </c>
      <c r="AL203" s="1">
        <f t="shared" si="133"/>
        <v>0</v>
      </c>
      <c r="AP203" s="1" t="str">
        <f t="shared" si="130"/>
        <v>N</v>
      </c>
      <c r="AQ203" s="1" t="str">
        <f t="shared" si="131"/>
        <v>N</v>
      </c>
      <c r="AR203" s="1" t="str">
        <f t="shared" si="132"/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26"/>
        <v/>
      </c>
      <c r="AF204" s="1" t="str">
        <f t="shared" si="127"/>
        <v/>
      </c>
      <c r="AH204" s="1" t="str">
        <f t="shared" si="125"/>
        <v/>
      </c>
      <c r="AI204" s="1" t="str">
        <f t="shared" si="128"/>
        <v/>
      </c>
      <c r="AJ204" s="1" t="str">
        <f t="shared" si="129"/>
        <v/>
      </c>
      <c r="AK204" s="1">
        <f t="shared" si="133"/>
        <v>0</v>
      </c>
      <c r="AL204" s="1">
        <f t="shared" si="133"/>
        <v>0</v>
      </c>
      <c r="AP204" s="1" t="str">
        <f t="shared" si="130"/>
        <v>N</v>
      </c>
      <c r="AQ204" s="1" t="str">
        <f t="shared" si="131"/>
        <v>N</v>
      </c>
      <c r="AR204" s="1" t="str">
        <f t="shared" si="132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3</v>
      </c>
    </row>
    <row r="205" spans="31:76">
      <c r="AE205" s="1" t="str">
        <f t="shared" si="126"/>
        <v/>
      </c>
      <c r="AF205" s="1" t="str">
        <f t="shared" si="127"/>
        <v/>
      </c>
      <c r="AH205" s="1" t="str">
        <f t="shared" si="125"/>
        <v/>
      </c>
      <c r="AI205" s="1" t="str">
        <f t="shared" si="128"/>
        <v/>
      </c>
      <c r="AJ205" s="1" t="str">
        <f t="shared" si="129"/>
        <v/>
      </c>
      <c r="AK205" s="1">
        <f t="shared" si="133"/>
        <v>0</v>
      </c>
      <c r="AL205" s="1">
        <f t="shared" si="133"/>
        <v>0</v>
      </c>
      <c r="AP205" s="1" t="str">
        <f t="shared" si="130"/>
        <v>N</v>
      </c>
      <c r="AQ205" s="1" t="str">
        <f t="shared" si="131"/>
        <v>N</v>
      </c>
      <c r="AR205" s="1" t="str">
        <f t="shared" si="132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-3</v>
      </c>
    </row>
    <row r="206" spans="31:76">
      <c r="AE206" s="1" t="str">
        <f t="shared" si="126"/>
        <v/>
      </c>
      <c r="AF206" s="1" t="str">
        <f t="shared" si="127"/>
        <v/>
      </c>
      <c r="AH206" s="1" t="str">
        <f t="shared" si="125"/>
        <v/>
      </c>
      <c r="AI206" s="1" t="str">
        <f t="shared" si="128"/>
        <v/>
      </c>
      <c r="AJ206" s="1" t="str">
        <f t="shared" si="129"/>
        <v/>
      </c>
      <c r="AK206" s="1">
        <f t="shared" si="133"/>
        <v>0</v>
      </c>
      <c r="AL206" s="1">
        <f t="shared" si="133"/>
        <v>0</v>
      </c>
      <c r="AP206" s="1" t="str">
        <f t="shared" si="130"/>
        <v>N</v>
      </c>
      <c r="AQ206" s="1" t="str">
        <f t="shared" si="131"/>
        <v>N</v>
      </c>
      <c r="AR206" s="1" t="str">
        <f t="shared" si="132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26"/>
        <v/>
      </c>
      <c r="AF207" s="1" t="str">
        <f t="shared" si="127"/>
        <v/>
      </c>
      <c r="AH207" s="1" t="str">
        <f t="shared" si="125"/>
        <v/>
      </c>
      <c r="AI207" s="1" t="str">
        <f t="shared" si="128"/>
        <v/>
      </c>
      <c r="AJ207" s="1" t="str">
        <f t="shared" si="129"/>
        <v/>
      </c>
      <c r="AK207" s="1">
        <f t="shared" si="133"/>
        <v>0</v>
      </c>
      <c r="AL207" s="1">
        <f t="shared" si="133"/>
        <v>0</v>
      </c>
      <c r="AP207" s="1" t="str">
        <f t="shared" si="130"/>
        <v>N</v>
      </c>
      <c r="AQ207" s="1" t="str">
        <f t="shared" si="131"/>
        <v>N</v>
      </c>
      <c r="AR207" s="1" t="str">
        <f t="shared" si="132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26"/>
        <v/>
      </c>
      <c r="AF208" s="1" t="str">
        <f t="shared" si="127"/>
        <v/>
      </c>
      <c r="AH208" s="1" t="str">
        <f t="shared" si="125"/>
        <v/>
      </c>
      <c r="AI208" s="1" t="str">
        <f t="shared" si="128"/>
        <v/>
      </c>
      <c r="AJ208" s="1" t="str">
        <f t="shared" si="129"/>
        <v/>
      </c>
      <c r="AK208" s="1">
        <f t="shared" si="133"/>
        <v>0</v>
      </c>
      <c r="AL208" s="1">
        <f t="shared" si="133"/>
        <v>0</v>
      </c>
      <c r="AP208" s="1" t="str">
        <f t="shared" si="130"/>
        <v>N</v>
      </c>
      <c r="AQ208" s="1" t="str">
        <f t="shared" si="131"/>
        <v>N</v>
      </c>
      <c r="AR208" s="1" t="str">
        <f t="shared" si="132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6</v>
      </c>
    </row>
    <row r="209" spans="31:76">
      <c r="AE209" s="1" t="str">
        <f t="shared" si="126"/>
        <v/>
      </c>
      <c r="AF209" s="1" t="str">
        <f t="shared" si="127"/>
        <v/>
      </c>
      <c r="AH209" s="1" t="str">
        <f t="shared" si="125"/>
        <v/>
      </c>
      <c r="AI209" s="1" t="str">
        <f t="shared" si="128"/>
        <v/>
      </c>
      <c r="AJ209" s="1" t="str">
        <f t="shared" si="129"/>
        <v/>
      </c>
      <c r="AK209" s="1">
        <f t="shared" si="133"/>
        <v>0</v>
      </c>
      <c r="AL209" s="1">
        <f t="shared" si="133"/>
        <v>0</v>
      </c>
      <c r="AP209" s="1" t="str">
        <f t="shared" si="130"/>
        <v>N</v>
      </c>
      <c r="AQ209" s="1" t="str">
        <f t="shared" si="131"/>
        <v>N</v>
      </c>
      <c r="AR209" s="1" t="str">
        <f t="shared" si="132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-6</v>
      </c>
    </row>
    <row r="210" spans="31:76">
      <c r="AK210" s="1">
        <f t="shared" si="133"/>
        <v>0</v>
      </c>
      <c r="AL210" s="1">
        <f t="shared" si="133"/>
        <v>0</v>
      </c>
      <c r="AP210" s="1" t="str">
        <f t="shared" si="130"/>
        <v>N</v>
      </c>
      <c r="AQ210" s="1" t="str">
        <f t="shared" si="131"/>
        <v>N</v>
      </c>
      <c r="AR210" s="1" t="str">
        <f t="shared" si="132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33"/>
        <v>0</v>
      </c>
      <c r="AL211" s="1">
        <f t="shared" si="133"/>
        <v>0</v>
      </c>
      <c r="AP211" s="1" t="str">
        <f t="shared" si="130"/>
        <v>N</v>
      </c>
      <c r="AQ211" s="1" t="str">
        <f t="shared" si="131"/>
        <v>N</v>
      </c>
      <c r="AR211" s="1" t="str">
        <f t="shared" si="132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33"/>
        <v>0</v>
      </c>
      <c r="AL212" s="1">
        <f t="shared" si="133"/>
        <v>0</v>
      </c>
      <c r="AP212" s="1" t="str">
        <f t="shared" si="130"/>
        <v>N</v>
      </c>
      <c r="AQ212" s="1" t="str">
        <f t="shared" si="131"/>
        <v>N</v>
      </c>
      <c r="AR212" s="1" t="str">
        <f t="shared" si="132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3</v>
      </c>
    </row>
    <row r="213" spans="31:76">
      <c r="AK213" s="1">
        <f t="shared" si="133"/>
        <v>0</v>
      </c>
      <c r="AL213" s="1">
        <f t="shared" si="133"/>
        <v>0</v>
      </c>
      <c r="AP213" s="1" t="str">
        <f t="shared" si="130"/>
        <v>N</v>
      </c>
      <c r="AQ213" s="1" t="str">
        <f t="shared" si="131"/>
        <v>N</v>
      </c>
      <c r="AR213" s="1" t="str">
        <f t="shared" si="132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-3</v>
      </c>
    </row>
    <row r="214" spans="31:76">
      <c r="AK214" s="1">
        <f t="shared" si="133"/>
        <v>0</v>
      </c>
      <c r="AL214" s="1">
        <f t="shared" si="133"/>
        <v>0</v>
      </c>
      <c r="AP214" s="1" t="str">
        <f t="shared" si="130"/>
        <v>N</v>
      </c>
      <c r="AQ214" s="1" t="str">
        <f t="shared" si="131"/>
        <v>N</v>
      </c>
      <c r="AR214" s="1" t="str">
        <f t="shared" si="132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33"/>
        <v>0</v>
      </c>
      <c r="AL215" s="1">
        <f t="shared" si="133"/>
        <v>0</v>
      </c>
      <c r="AP215" s="1" t="str">
        <f t="shared" si="130"/>
        <v>N</v>
      </c>
      <c r="AQ215" s="1" t="str">
        <f t="shared" si="131"/>
        <v>N</v>
      </c>
      <c r="AR215" s="1" t="str">
        <f t="shared" si="132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33"/>
        <v>0</v>
      </c>
      <c r="AL216" s="1">
        <f t="shared" si="133"/>
        <v>0</v>
      </c>
      <c r="AP216" s="1" t="str">
        <f t="shared" si="130"/>
        <v>N</v>
      </c>
      <c r="AQ216" s="1" t="str">
        <f t="shared" si="131"/>
        <v>N</v>
      </c>
      <c r="AR216" s="1" t="str">
        <f t="shared" si="132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6</v>
      </c>
    </row>
    <row r="217" spans="31:76">
      <c r="AK217" s="1">
        <f t="shared" si="133"/>
        <v>0</v>
      </c>
      <c r="AL217" s="1">
        <f t="shared" si="133"/>
        <v>0</v>
      </c>
      <c r="AP217" s="1" t="str">
        <f t="shared" si="130"/>
        <v>N</v>
      </c>
      <c r="AQ217" s="1" t="str">
        <f t="shared" si="131"/>
        <v>N</v>
      </c>
      <c r="AR217" s="1" t="str">
        <f t="shared" si="132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-6</v>
      </c>
    </row>
    <row r="218" spans="31:76">
      <c r="AK218" s="1">
        <f t="shared" si="133"/>
        <v>0</v>
      </c>
      <c r="AL218" s="1">
        <f t="shared" si="133"/>
        <v>0</v>
      </c>
      <c r="AP218" s="1" t="str">
        <f t="shared" si="130"/>
        <v>N</v>
      </c>
      <c r="AQ218" s="1" t="str">
        <f t="shared" si="131"/>
        <v>N</v>
      </c>
      <c r="AR218" s="1" t="str">
        <f t="shared" si="132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33"/>
        <v>0</v>
      </c>
      <c r="AL219" s="1">
        <f t="shared" si="133"/>
        <v>0</v>
      </c>
      <c r="AP219" s="1" t="str">
        <f t="shared" si="130"/>
        <v>N</v>
      </c>
      <c r="AQ219" s="1" t="str">
        <f t="shared" si="131"/>
        <v>N</v>
      </c>
      <c r="AR219" s="1" t="str">
        <f t="shared" si="132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33"/>
        <v>0</v>
      </c>
      <c r="AL220" s="1">
        <f t="shared" si="133"/>
        <v>0</v>
      </c>
      <c r="AP220" s="1" t="str">
        <f t="shared" si="130"/>
        <v>N</v>
      </c>
      <c r="AQ220" s="1" t="str">
        <f t="shared" si="131"/>
        <v>N</v>
      </c>
      <c r="AR220" s="1" t="str">
        <f t="shared" si="132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3</v>
      </c>
    </row>
    <row r="221" spans="31:76">
      <c r="AK221" s="1">
        <f t="shared" si="133"/>
        <v>0</v>
      </c>
      <c r="AL221" s="1">
        <f t="shared" si="133"/>
        <v>0</v>
      </c>
      <c r="AP221" s="1" t="str">
        <f t="shared" si="130"/>
        <v>N</v>
      </c>
      <c r="AQ221" s="1" t="str">
        <f t="shared" si="131"/>
        <v>N</v>
      </c>
      <c r="AR221" s="1" t="str">
        <f t="shared" si="132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-3</v>
      </c>
    </row>
    <row r="222" spans="31:76">
      <c r="AK222" s="1">
        <f t="shared" si="133"/>
        <v>0</v>
      </c>
      <c r="AL222" s="1">
        <f t="shared" si="133"/>
        <v>0</v>
      </c>
      <c r="AP222" s="1" t="str">
        <f t="shared" si="130"/>
        <v>N</v>
      </c>
      <c r="AQ222" s="1" t="str">
        <f t="shared" si="131"/>
        <v>N</v>
      </c>
      <c r="AR222" s="1" t="str">
        <f t="shared" si="132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33"/>
        <v>0</v>
      </c>
      <c r="AL223" s="1">
        <f t="shared" si="133"/>
        <v>0</v>
      </c>
      <c r="AP223" s="1" t="str">
        <f t="shared" si="130"/>
        <v>N</v>
      </c>
      <c r="AQ223" s="1" t="str">
        <f t="shared" si="131"/>
        <v>N</v>
      </c>
      <c r="AR223" s="1" t="str">
        <f t="shared" si="132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33"/>
        <v>0</v>
      </c>
      <c r="AL224" s="1">
        <f t="shared" si="133"/>
        <v>0</v>
      </c>
      <c r="AP224" s="1" t="str">
        <f t="shared" si="130"/>
        <v>N</v>
      </c>
      <c r="AQ224" s="1" t="str">
        <f t="shared" si="131"/>
        <v>N</v>
      </c>
      <c r="AR224" s="1" t="str">
        <f t="shared" si="132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6</v>
      </c>
    </row>
    <row r="225" spans="37:76">
      <c r="AK225" s="1">
        <f t="shared" si="133"/>
        <v>0</v>
      </c>
      <c r="AL225" s="1">
        <f t="shared" si="133"/>
        <v>0</v>
      </c>
      <c r="AP225" s="1" t="str">
        <f t="shared" si="130"/>
        <v>N</v>
      </c>
      <c r="AQ225" s="1" t="str">
        <f t="shared" si="131"/>
        <v>N</v>
      </c>
      <c r="AR225" s="1" t="str">
        <f t="shared" si="132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-6</v>
      </c>
    </row>
    <row r="226" spans="37:76">
      <c r="AK226" s="1">
        <f t="shared" si="133"/>
        <v>0</v>
      </c>
      <c r="AL226" s="1">
        <f t="shared" si="133"/>
        <v>0</v>
      </c>
      <c r="AP226" s="1" t="str">
        <f t="shared" si="130"/>
        <v>N</v>
      </c>
      <c r="AQ226" s="1" t="str">
        <f t="shared" si="131"/>
        <v>N</v>
      </c>
      <c r="AR226" s="1" t="str">
        <f t="shared" si="132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33"/>
        <v>0</v>
      </c>
      <c r="AL227" s="1">
        <f t="shared" si="133"/>
        <v>0</v>
      </c>
      <c r="AP227" s="1" t="str">
        <f t="shared" si="130"/>
        <v>N</v>
      </c>
      <c r="AQ227" s="1" t="str">
        <f t="shared" si="131"/>
        <v>N</v>
      </c>
      <c r="AR227" s="1" t="str">
        <f t="shared" si="132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33"/>
        <v>0</v>
      </c>
      <c r="AL228" s="1">
        <f t="shared" si="133"/>
        <v>0</v>
      </c>
      <c r="AP228" s="1" t="str">
        <f t="shared" si="130"/>
        <v>N</v>
      </c>
      <c r="AQ228" s="1" t="str">
        <f t="shared" si="131"/>
        <v>N</v>
      </c>
      <c r="AR228" s="1" t="str">
        <f t="shared" si="132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3</v>
      </c>
    </row>
    <row r="229" spans="37:76">
      <c r="AK229" s="1">
        <f t="shared" si="133"/>
        <v>0</v>
      </c>
      <c r="AL229" s="1">
        <f t="shared" si="133"/>
        <v>0</v>
      </c>
      <c r="AP229" s="1" t="str">
        <f t="shared" si="130"/>
        <v>N</v>
      </c>
      <c r="AQ229" s="1" t="str">
        <f t="shared" si="131"/>
        <v>N</v>
      </c>
      <c r="AR229" s="1" t="str">
        <f t="shared" si="132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-3</v>
      </c>
    </row>
    <row r="230" spans="37:76">
      <c r="AK230" s="1">
        <f t="shared" si="133"/>
        <v>0</v>
      </c>
      <c r="AL230" s="1">
        <f t="shared" si="133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33"/>
        <v>0</v>
      </c>
      <c r="AL231" s="1">
        <f t="shared" si="133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33"/>
        <v>0</v>
      </c>
      <c r="AL232" s="1">
        <f t="shared" si="133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6</v>
      </c>
    </row>
    <row r="233" spans="37:76">
      <c r="AK233" s="1">
        <f t="shared" si="133"/>
        <v>0</v>
      </c>
      <c r="AL233" s="1">
        <f t="shared" si="133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-6</v>
      </c>
    </row>
    <row r="234" spans="37:76">
      <c r="AK234" s="1">
        <f t="shared" si="133"/>
        <v>0</v>
      </c>
      <c r="AL234" s="1">
        <f t="shared" si="133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33"/>
        <v>0</v>
      </c>
      <c r="AL235" s="1">
        <f t="shared" si="133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33"/>
        <v>0</v>
      </c>
      <c r="AL236" s="1">
        <f t="shared" si="133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3</v>
      </c>
    </row>
    <row r="237" spans="37:76">
      <c r="AK237" s="1">
        <f t="shared" si="133"/>
        <v>0</v>
      </c>
      <c r="AL237" s="1">
        <f t="shared" si="133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-3</v>
      </c>
    </row>
    <row r="238" spans="37:76">
      <c r="AK238" s="1">
        <f t="shared" si="133"/>
        <v>0</v>
      </c>
      <c r="AL238" s="1">
        <f t="shared" si="133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33"/>
        <v>0</v>
      </c>
      <c r="AL239" s="1">
        <f t="shared" si="133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33"/>
        <v>0</v>
      </c>
      <c r="AL240" s="1">
        <f t="shared" si="133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6</v>
      </c>
    </row>
    <row r="241" spans="37:76">
      <c r="AK241" s="1">
        <f t="shared" si="133"/>
        <v>0</v>
      </c>
      <c r="AL241" s="1">
        <f t="shared" si="133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-6</v>
      </c>
    </row>
    <row r="242" spans="37:76">
      <c r="AK242" s="1">
        <f t="shared" si="133"/>
        <v>0</v>
      </c>
      <c r="AL242" s="1">
        <f t="shared" si="133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33"/>
        <v>0</v>
      </c>
      <c r="AL243" s="1">
        <f t="shared" si="133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33"/>
        <v>0</v>
      </c>
      <c r="AL244" s="1">
        <f t="shared" si="133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3</v>
      </c>
    </row>
    <row r="245" spans="37:76">
      <c r="AK245" s="1">
        <f t="shared" si="133"/>
        <v>0</v>
      </c>
      <c r="AL245" s="1">
        <f t="shared" si="133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-3</v>
      </c>
    </row>
    <row r="246" spans="37:76">
      <c r="AK246" s="1">
        <f t="shared" si="133"/>
        <v>0</v>
      </c>
      <c r="AL246" s="1">
        <f t="shared" si="133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6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-6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3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-3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6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sheetProtection algorithmName="SHA-512" hashValue="Q4U/XC7y8wgHhZhhb0wOqOhDNvcZw2T6RvSEO0Ck3rw+Z4PrPsIrjqz5lDisyVlRxRFwwGdEsGFvJcRkVRPHXw==" saltValue="rtT06Tj+9RNRqVT/wIVi4A==" spinCount="100000" sheet="1" objects="1" scenarios="1"/>
  <mergeCells count="61">
    <mergeCell ref="A126:N126"/>
    <mergeCell ref="O126:V126"/>
    <mergeCell ref="A127:N127"/>
    <mergeCell ref="O127:V127"/>
    <mergeCell ref="A128:N128"/>
    <mergeCell ref="O128:V128"/>
    <mergeCell ref="A123:N123"/>
    <mergeCell ref="O123:V123"/>
    <mergeCell ref="A124:N124"/>
    <mergeCell ref="O124:V124"/>
    <mergeCell ref="A125:N125"/>
    <mergeCell ref="O125:V125"/>
    <mergeCell ref="A120:N120"/>
    <mergeCell ref="O120:V120"/>
    <mergeCell ref="A121:N121"/>
    <mergeCell ref="O121:V121"/>
    <mergeCell ref="A122:N122"/>
    <mergeCell ref="O122:V122"/>
    <mergeCell ref="A117:N117"/>
    <mergeCell ref="O117:V117"/>
    <mergeCell ref="A118:N118"/>
    <mergeCell ref="O118:V118"/>
    <mergeCell ref="A119:N119"/>
    <mergeCell ref="O119:V119"/>
    <mergeCell ref="A114:N114"/>
    <mergeCell ref="O114:V114"/>
    <mergeCell ref="A115:N115"/>
    <mergeCell ref="O115:V115"/>
    <mergeCell ref="A116:N116"/>
    <mergeCell ref="O116:V116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A113:N113"/>
    <mergeCell ref="O113:V113"/>
    <mergeCell ref="BB3:BC3"/>
    <mergeCell ref="BD3:BE3"/>
    <mergeCell ref="BF3:BF4"/>
    <mergeCell ref="AL3:AL4"/>
    <mergeCell ref="AP3:AP4"/>
    <mergeCell ref="AQ3:AQ4"/>
    <mergeCell ref="AR3:AR4"/>
    <mergeCell ref="AZ3:AZ4"/>
    <mergeCell ref="BA3:BA4"/>
    <mergeCell ref="AC3:AC4"/>
    <mergeCell ref="AD3:AD4"/>
    <mergeCell ref="AE3:AF3"/>
    <mergeCell ref="AG3:AH3"/>
    <mergeCell ref="AI3:AJ3"/>
  </mergeCells>
  <conditionalFormatting sqref="M5:M109 M129:M1048576">
    <cfRule type="cellIs" dxfId="31" priority="2" operator="equal">
      <formula>"B"</formula>
    </cfRule>
    <cfRule type="cellIs" dxfId="30" priority="3" operator="equal">
      <formula>"P"</formula>
    </cfRule>
  </conditionalFormatting>
  <conditionalFormatting sqref="M5:M109">
    <cfRule type="cellIs" dxfId="29" priority="4" operator="equal">
      <formula>"P"</formula>
    </cfRule>
  </conditionalFormatting>
  <conditionalFormatting sqref="T5:T109 V5:V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5DE4C-A1C3-41BE-AC5C-BD448D477659}">
  <dimension ref="A1:BZ282"/>
  <sheetViews>
    <sheetView topLeftCell="S3" zoomScale="168" zoomScaleNormal="148" workbookViewId="0">
      <pane ySplit="2" topLeftCell="A5" activePane="bottomLeft" state="frozen"/>
      <selection activeCell="W3" sqref="W1:BZ1048576"/>
      <selection pane="bottomLeft" activeCell="Y10" sqref="Y10"/>
    </sheetView>
  </sheetViews>
  <sheetFormatPr defaultColWidth="0" defaultRowHeight="15"/>
  <cols>
    <col min="1" max="1" width="5" style="1" customWidth="1"/>
    <col min="2" max="21" width="4.7109375" style="1" customWidth="1"/>
    <col min="22" max="22" width="6.7109375" style="15" bestFit="1" customWidth="1"/>
    <col min="23" max="23" width="20" style="1" bestFit="1" customWidth="1"/>
    <col min="24" max="24" width="8" style="1" bestFit="1" customWidth="1"/>
    <col min="25" max="25" width="9.28515625" style="4" bestFit="1" customWidth="1"/>
    <col min="26" max="26" width="10.140625" style="4" bestFit="1" customWidth="1"/>
    <col min="27" max="27" width="9.5703125" style="4" bestFit="1" customWidth="1"/>
    <col min="28" max="28" width="14.7109375" style="4" bestFit="1" customWidth="1"/>
    <col min="29" max="29" width="15.5703125" style="4" bestFit="1" customWidth="1"/>
    <col min="30" max="30" width="15" style="4" bestFit="1" customWidth="1"/>
    <col min="31" max="31" width="3.28515625" style="1" bestFit="1" customWidth="1"/>
    <col min="32" max="33" width="4.140625" style="1" bestFit="1" customWidth="1"/>
    <col min="34" max="35" width="3" style="1" bestFit="1" customWidth="1"/>
    <col min="36" max="36" width="4.140625" style="1" bestFit="1" customWidth="1"/>
    <col min="37" max="37" width="12.28515625" style="1" bestFit="1" customWidth="1"/>
    <col min="38" max="38" width="12.7109375" style="1" bestFit="1" customWidth="1"/>
    <col min="39" max="40" width="2.7109375" style="1" bestFit="1" customWidth="1"/>
    <col min="41" max="41" width="6.42578125" style="1" bestFit="1" customWidth="1"/>
    <col min="42" max="42" width="25.28515625" style="1" bestFit="1" customWidth="1"/>
    <col min="43" max="43" width="26.85546875" style="1" bestFit="1" customWidth="1"/>
    <col min="44" max="44" width="26.42578125" style="1" bestFit="1" customWidth="1"/>
    <col min="45" max="45" width="5" style="1" bestFit="1" customWidth="1"/>
    <col min="46" max="46" width="12.42578125" style="1" bestFit="1" customWidth="1"/>
    <col min="47" max="47" width="13.28515625" style="1" bestFit="1" customWidth="1"/>
    <col min="48" max="48" width="12.7109375" style="1" bestFit="1" customWidth="1"/>
    <col min="49" max="49" width="6.7109375" style="1" bestFit="1" customWidth="1"/>
    <col min="50" max="50" width="8.28515625" style="1" bestFit="1" customWidth="1"/>
    <col min="51" max="51" width="8.42578125" style="1" bestFit="1" customWidth="1"/>
    <col min="52" max="52" width="6.5703125" style="1" bestFit="1" customWidth="1"/>
    <col min="53" max="53" width="7.140625" style="1" bestFit="1" customWidth="1"/>
    <col min="54" max="54" width="6.5703125" style="1" bestFit="1" customWidth="1"/>
    <col min="55" max="55" width="7.140625" style="1" bestFit="1" customWidth="1"/>
    <col min="56" max="57" width="7.5703125" style="1" bestFit="1" customWidth="1"/>
    <col min="58" max="58" width="14.85546875" style="1" bestFit="1" customWidth="1"/>
    <col min="59" max="59" width="8.140625" style="1" bestFit="1" customWidth="1"/>
    <col min="60" max="60" width="8.7109375" style="1" bestFit="1" customWidth="1"/>
    <col min="61" max="61" width="8.140625" style="1" bestFit="1" customWidth="1"/>
    <col min="62" max="62" width="10.85546875" style="1" bestFit="1" customWidth="1"/>
    <col min="63" max="63" width="8.140625" style="1" bestFit="1" customWidth="1"/>
    <col min="64" max="64" width="10.140625" style="1" bestFit="1" customWidth="1"/>
    <col min="65" max="65" width="9.7109375" style="1" bestFit="1" customWidth="1"/>
    <col min="66" max="67" width="11.140625" style="1" bestFit="1" customWidth="1"/>
    <col min="68" max="68" width="4.28515625" style="1" bestFit="1" customWidth="1"/>
    <col min="69" max="69" width="4.85546875" style="1" bestFit="1" customWidth="1"/>
    <col min="70" max="70" width="12.140625" style="1" bestFit="1" customWidth="1"/>
    <col min="71" max="71" width="4.7109375" style="1" bestFit="1" customWidth="1"/>
    <col min="72" max="72" width="13.140625" style="1" bestFit="1" customWidth="1"/>
    <col min="73" max="73" width="5.28515625" style="1" bestFit="1" customWidth="1"/>
    <col min="74" max="74" width="5" style="1" hidden="1" customWidth="1"/>
    <col min="75" max="75" width="14.140625" style="1" bestFit="1" customWidth="1"/>
    <col min="76" max="76" width="2.7109375" style="1" bestFit="1" customWidth="1"/>
    <col min="77" max="78" width="5" style="1" hidden="1" customWidth="1"/>
    <col min="79" max="16384" width="9.140625" style="1" hidden="1"/>
  </cols>
  <sheetData>
    <row r="1" spans="1:76" ht="15.75" hidden="1" thickBot="1">
      <c r="Y1" s="1"/>
      <c r="Z1" s="1"/>
      <c r="AA1" s="1"/>
      <c r="AB1" s="1"/>
      <c r="AC1" s="1"/>
      <c r="AD1" s="1"/>
    </row>
    <row r="2" spans="1:76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76" ht="19.5" customHeight="1" thickBot="1">
      <c r="B3" s="184" t="str">
        <f>'Hedging Dashboard'!L3</f>
        <v>H2 | Hedge 2 | (BDC)2</v>
      </c>
      <c r="C3" s="185"/>
      <c r="D3" s="185"/>
      <c r="E3" s="185"/>
      <c r="F3" s="185"/>
      <c r="G3" s="186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7"/>
      <c r="W3" s="196" t="s">
        <v>49</v>
      </c>
      <c r="X3" s="1" t="s">
        <v>50</v>
      </c>
      <c r="Y3" s="201" t="s">
        <v>306</v>
      </c>
      <c r="Z3" s="167" t="s">
        <v>307</v>
      </c>
      <c r="AA3" s="167" t="s">
        <v>308</v>
      </c>
      <c r="AB3" s="167" t="s">
        <v>310</v>
      </c>
      <c r="AC3" s="167" t="s">
        <v>311</v>
      </c>
      <c r="AD3" s="169" t="s">
        <v>312</v>
      </c>
      <c r="AE3" s="173" t="s">
        <v>37</v>
      </c>
      <c r="AF3" s="173"/>
      <c r="AG3" s="173" t="s">
        <v>305</v>
      </c>
      <c r="AH3" s="173"/>
      <c r="AI3" s="173" t="s">
        <v>36</v>
      </c>
      <c r="AJ3" s="173"/>
      <c r="AK3" s="171" t="s">
        <v>318</v>
      </c>
      <c r="AL3" s="171" t="s">
        <v>317</v>
      </c>
      <c r="AO3" s="1" t="s">
        <v>33</v>
      </c>
      <c r="AP3" s="172" t="s">
        <v>292</v>
      </c>
      <c r="AQ3" s="172" t="s">
        <v>319</v>
      </c>
      <c r="AR3" s="172" t="s">
        <v>293</v>
      </c>
      <c r="AZ3" s="191" t="s">
        <v>1</v>
      </c>
      <c r="BA3" s="191" t="s">
        <v>2</v>
      </c>
      <c r="BB3" s="194" t="s">
        <v>7</v>
      </c>
      <c r="BC3" s="195"/>
      <c r="BD3" s="194" t="s">
        <v>16</v>
      </c>
      <c r="BE3" s="195"/>
      <c r="BF3" s="191" t="s">
        <v>8</v>
      </c>
      <c r="BG3" s="165" t="s">
        <v>3</v>
      </c>
      <c r="BH3" s="166"/>
      <c r="BI3" s="165" t="s">
        <v>4</v>
      </c>
      <c r="BJ3" s="166"/>
      <c r="BK3" s="165" t="s">
        <v>313</v>
      </c>
      <c r="BL3" s="166"/>
      <c r="BM3" s="7" t="s">
        <v>3</v>
      </c>
      <c r="BN3" s="7" t="s">
        <v>4</v>
      </c>
      <c r="BO3" s="7" t="s">
        <v>313</v>
      </c>
      <c r="BP3" s="193" t="s">
        <v>30</v>
      </c>
      <c r="BQ3" s="193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</row>
    <row r="4" spans="1:76" ht="21.75" customHeight="1" thickBot="1">
      <c r="B4" s="79" t="s">
        <v>11</v>
      </c>
      <c r="C4" s="80" t="s">
        <v>37</v>
      </c>
      <c r="D4" s="80" t="s">
        <v>5</v>
      </c>
      <c r="E4" s="80" t="s">
        <v>6</v>
      </c>
      <c r="F4" s="81" t="s">
        <v>12</v>
      </c>
      <c r="G4" s="54"/>
      <c r="H4" s="80" t="s">
        <v>305</v>
      </c>
      <c r="I4" s="80" t="s">
        <v>5</v>
      </c>
      <c r="J4" s="80" t="s">
        <v>6</v>
      </c>
      <c r="K4" s="81" t="s">
        <v>12</v>
      </c>
      <c r="L4" s="54"/>
      <c r="M4" s="86" t="s">
        <v>0</v>
      </c>
      <c r="N4" s="53"/>
      <c r="O4" s="79" t="s">
        <v>36</v>
      </c>
      <c r="P4" s="80" t="s">
        <v>5</v>
      </c>
      <c r="Q4" s="80" t="s">
        <v>6</v>
      </c>
      <c r="R4" s="80" t="s">
        <v>12</v>
      </c>
      <c r="S4" s="80" t="s">
        <v>14</v>
      </c>
      <c r="T4" s="80" t="s">
        <v>15</v>
      </c>
      <c r="U4" s="80" t="s">
        <v>157</v>
      </c>
      <c r="V4" s="81" t="s">
        <v>45</v>
      </c>
      <c r="W4" s="197"/>
      <c r="X4" s="1" t="s">
        <v>51</v>
      </c>
      <c r="Y4" s="202"/>
      <c r="Z4" s="168"/>
      <c r="AA4" s="168"/>
      <c r="AB4" s="168"/>
      <c r="AC4" s="168"/>
      <c r="AD4" s="170"/>
      <c r="AE4" s="78" t="s">
        <v>321</v>
      </c>
      <c r="AF4" s="78" t="s">
        <v>6</v>
      </c>
      <c r="AG4" s="78" t="s">
        <v>321</v>
      </c>
      <c r="AH4" s="78" t="s">
        <v>6</v>
      </c>
      <c r="AI4" s="78" t="s">
        <v>321</v>
      </c>
      <c r="AJ4" s="78" t="s">
        <v>6</v>
      </c>
      <c r="AK4" s="171"/>
      <c r="AL4" s="171"/>
      <c r="AO4" s="1" t="s">
        <v>34</v>
      </c>
      <c r="AP4" s="172"/>
      <c r="AQ4" s="172"/>
      <c r="AR4" s="172"/>
      <c r="AS4" s="1" t="s">
        <v>38</v>
      </c>
      <c r="AT4" s="1" t="s">
        <v>39</v>
      </c>
      <c r="AU4" s="1" t="s">
        <v>320</v>
      </c>
      <c r="AV4" s="1" t="s">
        <v>40</v>
      </c>
      <c r="AW4" s="1" t="s">
        <v>45</v>
      </c>
      <c r="AX4" s="1" t="s">
        <v>46</v>
      </c>
      <c r="AY4" s="1" t="s">
        <v>47</v>
      </c>
      <c r="AZ4" s="192"/>
      <c r="BA4" s="192"/>
      <c r="BB4" s="3" t="s">
        <v>1</v>
      </c>
      <c r="BC4" s="3" t="s">
        <v>2</v>
      </c>
      <c r="BD4" s="3" t="s">
        <v>1</v>
      </c>
      <c r="BE4" s="3" t="s">
        <v>2</v>
      </c>
      <c r="BF4" s="192"/>
      <c r="BG4" s="6" t="s">
        <v>23</v>
      </c>
      <c r="BH4" s="6" t="s">
        <v>24</v>
      </c>
      <c r="BI4" s="6" t="s">
        <v>25</v>
      </c>
      <c r="BJ4" s="6" t="s">
        <v>26</v>
      </c>
      <c r="BK4" s="6" t="s">
        <v>314</v>
      </c>
      <c r="BL4" s="6" t="s">
        <v>315</v>
      </c>
      <c r="BM4" s="7" t="s">
        <v>27</v>
      </c>
      <c r="BN4" s="7" t="s">
        <v>27</v>
      </c>
      <c r="BO4" s="7" t="s">
        <v>27</v>
      </c>
      <c r="BP4" s="7" t="s">
        <v>31</v>
      </c>
      <c r="BQ4" s="7" t="s">
        <v>32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</row>
    <row r="5" spans="1:76">
      <c r="B5" s="47"/>
      <c r="C5" s="21" t="str">
        <f>Y5</f>
        <v>B</v>
      </c>
      <c r="D5" s="21"/>
      <c r="E5" s="21"/>
      <c r="F5" s="22"/>
      <c r="H5" s="47" t="s">
        <v>322</v>
      </c>
      <c r="I5" s="21"/>
      <c r="J5" s="21"/>
      <c r="K5" s="22"/>
      <c r="L5" s="85"/>
      <c r="M5" s="16" t="str">
        <f>IF('Hedging Dashboard'!AH5="","",'Hedging Dashboard'!AH5)</f>
        <v>P</v>
      </c>
      <c r="O5" s="47" t="s">
        <v>295</v>
      </c>
      <c r="P5" s="21"/>
      <c r="Q5" s="21"/>
      <c r="R5" s="21"/>
      <c r="S5" s="21"/>
      <c r="T5" s="51" t="s">
        <v>48</v>
      </c>
      <c r="U5" s="21"/>
      <c r="V5" s="52" t="str">
        <f t="shared" ref="V5:V68" si="0">IF(AW5="R","Rabbit","")</f>
        <v/>
      </c>
      <c r="W5" s="49" t="s">
        <v>309</v>
      </c>
      <c r="Y5" s="9" t="s">
        <v>6</v>
      </c>
      <c r="Z5" s="4" t="s">
        <v>322</v>
      </c>
      <c r="AA5" s="4" t="s">
        <v>295</v>
      </c>
      <c r="AD5" s="8"/>
      <c r="AM5" s="1">
        <f>AN5</f>
        <v>0</v>
      </c>
      <c r="AN5" s="1">
        <f>IF(X5="",0,IFERROR(VLOOKUP(X5,BW:BX,2,FALSE),0))</f>
        <v>0</v>
      </c>
      <c r="AZ5" s="1">
        <f>IF('Hedging Dashboard'!AH5="P",1,"")</f>
        <v>1</v>
      </c>
      <c r="BA5" s="1" t="str">
        <f>IF('Hedging Dashboard'!AH5="B",1,"")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-3</v>
      </c>
    </row>
    <row r="6" spans="1:76">
      <c r="B6" s="43"/>
      <c r="C6" s="23" t="str">
        <f>IF(Y6=Y5,"",Y6)</f>
        <v/>
      </c>
      <c r="D6" s="23"/>
      <c r="E6" s="23"/>
      <c r="F6" s="24"/>
      <c r="H6" s="43" t="str">
        <f>IF(Z6=Z5,"",Z6)</f>
        <v/>
      </c>
      <c r="I6" s="23"/>
      <c r="J6" s="23"/>
      <c r="K6" s="24"/>
      <c r="L6" s="85"/>
      <c r="M6" s="17" t="str">
        <f>IF('Hedging Dashboard'!AH6="","",'Hedging Dashboard'!AH6)</f>
        <v>B</v>
      </c>
      <c r="O6" s="43" t="str">
        <f>IF(AA5=AA6,"",AA6)</f>
        <v/>
      </c>
      <c r="P6" s="23"/>
      <c r="Q6" s="23"/>
      <c r="R6" s="23"/>
      <c r="S6" s="23"/>
      <c r="T6" s="46" t="s">
        <v>48</v>
      </c>
      <c r="U6" s="23"/>
      <c r="V6" s="44" t="str">
        <f t="shared" si="0"/>
        <v/>
      </c>
      <c r="W6" s="50"/>
      <c r="Y6" s="9" t="s">
        <v>6</v>
      </c>
      <c r="Z6" s="4" t="s">
        <v>322</v>
      </c>
      <c r="AA6" s="4" t="s">
        <v>295</v>
      </c>
      <c r="AD6" s="8"/>
      <c r="AM6" s="1">
        <f>AM5+AN5</f>
        <v>0</v>
      </c>
      <c r="AN6" s="1">
        <f>IF(X6="",0,IFERROR(VLOOKUP(X5&amp;X6,BW:BX,2,FALSE),0))</f>
        <v>0</v>
      </c>
      <c r="AZ6" s="1" t="str">
        <f>IF('Hedging Dashboard'!AH6="P",IF(AZ5="",1,AZ5+1),"")</f>
        <v/>
      </c>
      <c r="BA6" s="1">
        <f>IF('Hedging Dashboard'!AH6="B",IF(BA5="",1,BA5+1),"")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</row>
    <row r="7" spans="1:76">
      <c r="B7" s="43"/>
      <c r="C7" s="23" t="str">
        <f t="shared" ref="C7:C70" si="1">IF(Y7=Y6,"",Y7)</f>
        <v/>
      </c>
      <c r="D7" s="23"/>
      <c r="E7" s="23"/>
      <c r="F7" s="24"/>
      <c r="H7" s="43" t="str">
        <f t="shared" ref="H7:H70" si="2">IF(Z7=Z6,"",Z7)</f>
        <v/>
      </c>
      <c r="I7" s="23"/>
      <c r="J7" s="23"/>
      <c r="K7" s="24"/>
      <c r="L7" s="85"/>
      <c r="M7" s="17" t="str">
        <f>IF('Hedging Dashboard'!AH7="","",'Hedging Dashboard'!AH7)</f>
        <v>P</v>
      </c>
      <c r="O7" s="43" t="str">
        <f t="shared" ref="O7:O70" si="3">IF(AA6=AA7,"",AA7)</f>
        <v/>
      </c>
      <c r="P7" s="23"/>
      <c r="Q7" s="23"/>
      <c r="R7" s="23"/>
      <c r="S7" s="23"/>
      <c r="T7" s="46" t="s">
        <v>48</v>
      </c>
      <c r="U7" s="23"/>
      <c r="V7" s="44" t="str">
        <f t="shared" si="0"/>
        <v/>
      </c>
      <c r="W7" s="50"/>
      <c r="Y7" s="9" t="str">
        <f>IF(AND(AB7="LL",Y5=Y6),IF(Y6="B","D","B"),Y6)</f>
        <v>B</v>
      </c>
      <c r="Z7" s="4" t="str">
        <f>IF(AND(AC7="LL",Z5=Z6),IF(Z6="D","C","D"),Z6)</f>
        <v>D</v>
      </c>
      <c r="AA7" s="4" t="str">
        <f>IF(AND(AD7="LL",AA5=AA6),IF(AA6="C","B","C"),AA6)</f>
        <v>C</v>
      </c>
      <c r="AB7" s="4" t="str">
        <f t="shared" ref="AB7:AB70" si="4">F5&amp;F6</f>
        <v/>
      </c>
      <c r="AC7" s="4" t="str">
        <f>K5&amp;K6</f>
        <v/>
      </c>
      <c r="AD7" s="4" t="str">
        <f>R5&amp;R6</f>
        <v/>
      </c>
      <c r="AM7" s="1">
        <f t="shared" ref="AM7:AM38" si="5">IF(M7="","",IF(AM6+AN7&gt;=10,10,IF(AM6+AN7&lt;=-10,-10,AM6+AN7)))</f>
        <v>0</v>
      </c>
      <c r="AN7" s="1">
        <f>IF(X7="",0,IFERROR(VLOOKUP(X5&amp;X6&amp;X7,BW:BX,2,FALSE),0))</f>
        <v>0</v>
      </c>
      <c r="AZ7" s="1">
        <f>IF('Hedging Dashboard'!AH7="P",IF(AZ6="",1,AZ6+1),"")</f>
        <v>1</v>
      </c>
      <c r="BA7" s="1" t="str">
        <f>IF('Hedging Dashboard'!AH7="B",IF(BA6="",1,BA6+1),"")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</row>
    <row r="8" spans="1:76">
      <c r="B8" s="43"/>
      <c r="C8" s="23" t="str">
        <f t="shared" si="1"/>
        <v/>
      </c>
      <c r="D8" s="23"/>
      <c r="E8" s="23"/>
      <c r="F8" s="24"/>
      <c r="H8" s="43" t="str">
        <f t="shared" si="2"/>
        <v/>
      </c>
      <c r="I8" s="23"/>
      <c r="J8" s="23"/>
      <c r="K8" s="24"/>
      <c r="L8" s="85"/>
      <c r="M8" s="17" t="str">
        <f>IF('Hedging Dashboard'!AH8="","",'Hedging Dashboard'!AH8)</f>
        <v>B</v>
      </c>
      <c r="O8" s="43" t="str">
        <f t="shared" si="3"/>
        <v/>
      </c>
      <c r="P8" s="23"/>
      <c r="Q8" s="23"/>
      <c r="R8" s="23"/>
      <c r="S8" s="23"/>
      <c r="T8" s="46" t="s">
        <v>48</v>
      </c>
      <c r="U8" s="23"/>
      <c r="V8" s="44" t="str">
        <f t="shared" si="0"/>
        <v/>
      </c>
      <c r="W8" s="50"/>
      <c r="Y8" s="9" t="str">
        <f t="shared" ref="Y8:Y71" si="6">IF(AND(AB8="LL",Y6=Y7),IF(Y7="B","D","B"),Y7)</f>
        <v>B</v>
      </c>
      <c r="Z8" s="4" t="str">
        <f t="shared" ref="Z8:Z71" si="7">IF(AND(AC8="LL",Z6=Z7),IF(Z7="D","C","D"),Z7)</f>
        <v>D</v>
      </c>
      <c r="AA8" s="4" t="str">
        <f t="shared" ref="AA8:AA71" si="8">IF(AND(AD8="LL",AA6=AA7),IF(AA7="C","B","C"),AA7)</f>
        <v>C</v>
      </c>
      <c r="AB8" s="4" t="str">
        <f t="shared" si="4"/>
        <v/>
      </c>
      <c r="AC8" s="4" t="str">
        <f t="shared" ref="AC8:AC71" si="9">K6&amp;K7</f>
        <v/>
      </c>
      <c r="AD8" s="4" t="str">
        <f t="shared" ref="AD8:AD71" si="10">R6&amp;R7</f>
        <v/>
      </c>
      <c r="AM8" s="1">
        <f t="shared" si="5"/>
        <v>0</v>
      </c>
      <c r="AN8" s="1">
        <f>IF(X8="",0,IFERROR(VLOOKUP(X5&amp;X6&amp;X7&amp;X8,BW:BX,2,FALSE),0))</f>
        <v>0</v>
      </c>
      <c r="AZ8" s="1" t="str">
        <f>IF('Hedging Dashboard'!AH8="P",IF(AZ7="",1,AZ7+1),"")</f>
        <v/>
      </c>
      <c r="BA8" s="1">
        <f>IF('Hedging Dashboard'!AH8="B",IF(BA7="",1,BA7+1),"")</f>
        <v>1</v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3</v>
      </c>
    </row>
    <row r="9" spans="1:76" ht="15.75" thickBot="1">
      <c r="B9" s="82"/>
      <c r="C9" s="83" t="str">
        <f t="shared" si="1"/>
        <v/>
      </c>
      <c r="D9" s="83"/>
      <c r="E9" s="83"/>
      <c r="F9" s="84"/>
      <c r="H9" s="82" t="str">
        <f t="shared" si="2"/>
        <v/>
      </c>
      <c r="I9" s="83"/>
      <c r="J9" s="83"/>
      <c r="K9" s="84"/>
      <c r="L9" s="85"/>
      <c r="M9" s="18" t="str">
        <f>IF('Hedging Dashboard'!AH9="","",'Hedging Dashboard'!AH9)</f>
        <v>B</v>
      </c>
      <c r="O9" s="82" t="str">
        <f t="shared" si="3"/>
        <v/>
      </c>
      <c r="P9" s="83"/>
      <c r="Q9" s="83"/>
      <c r="R9" s="83"/>
      <c r="S9" s="83">
        <v>0</v>
      </c>
      <c r="T9" s="102" t="s">
        <v>48</v>
      </c>
      <c r="U9" s="83"/>
      <c r="V9" s="103" t="str">
        <f t="shared" si="0"/>
        <v/>
      </c>
      <c r="W9" s="73"/>
      <c r="X9" s="75"/>
      <c r="Y9" s="9" t="str">
        <f t="shared" si="6"/>
        <v>B</v>
      </c>
      <c r="Z9" s="4" t="str">
        <f t="shared" si="7"/>
        <v>D</v>
      </c>
      <c r="AA9" s="4" t="str">
        <f t="shared" si="8"/>
        <v>C</v>
      </c>
      <c r="AB9" s="4" t="str">
        <f t="shared" si="4"/>
        <v/>
      </c>
      <c r="AC9" s="4" t="str">
        <f t="shared" si="9"/>
        <v/>
      </c>
      <c r="AD9" s="4" t="str">
        <f t="shared" si="10"/>
        <v/>
      </c>
      <c r="AM9" s="1">
        <f t="shared" si="5"/>
        <v>0</v>
      </c>
      <c r="AN9" s="1">
        <f>IF(X9="",0,IFERROR(VLOOKUP(X5&amp;X6&amp;X7&amp;X8&amp;X9,BW:BX,2,FALSE),0))</f>
        <v>0</v>
      </c>
      <c r="AZ9" s="1" t="str">
        <f>IF('Hedging Dashboard'!AH9="P",IF(AZ8="",1,AZ8+1),"")</f>
        <v/>
      </c>
      <c r="BA9" s="1">
        <f>IF('Hedging Dashboard'!AH9="B",IF(BA8="",1,BA8+1),"")</f>
        <v>2</v>
      </c>
      <c r="BH9" s="1" t="s">
        <v>41</v>
      </c>
      <c r="BJ9" s="1" t="s">
        <v>316</v>
      </c>
      <c r="BL9" s="1" t="s">
        <v>42</v>
      </c>
      <c r="BM9" s="1" t="s">
        <v>43</v>
      </c>
      <c r="BN9" s="1" t="s">
        <v>44</v>
      </c>
      <c r="BO9" s="1" t="s">
        <v>44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-6</v>
      </c>
    </row>
    <row r="10" spans="1:76" ht="15.75" thickBot="1">
      <c r="A10" s="1">
        <v>1</v>
      </c>
      <c r="B10" s="12" t="str">
        <f t="shared" ref="B10:B41" si="11">IF(M9="","",IF(AK10=AL10,"NB",IF(AK10&gt;AL10,"P"&amp;(AK10-AL10),"B"&amp;(AL10-AK10))))</f>
        <v>B1</v>
      </c>
      <c r="C10" s="92" t="str">
        <f>IF(M9="","",C5)</f>
        <v>B</v>
      </c>
      <c r="D10" s="13" t="str">
        <f>AE10</f>
        <v/>
      </c>
      <c r="E10" s="45" t="str">
        <f>AF10</f>
        <v>B</v>
      </c>
      <c r="F10" s="14" t="str">
        <f t="shared" ref="F10:F73" si="12">IF(M10="","",IF(M10="P",IF(D10="","L","W"),IF(E10="","L","W")))</f>
        <v>W</v>
      </c>
      <c r="H10" s="95" t="str">
        <f>IF(M9="","",H5)</f>
        <v>D</v>
      </c>
      <c r="I10" s="13" t="str">
        <f>AG10</f>
        <v/>
      </c>
      <c r="J10" s="45" t="str">
        <f>AH10</f>
        <v>B</v>
      </c>
      <c r="K10" s="14" t="str">
        <f>IF(M10="","",IF(M10="P",IF(I10="","L","W"),IF(J10="","L","W")))</f>
        <v>W</v>
      </c>
      <c r="L10" s="85"/>
      <c r="M10" s="16" t="str">
        <f>IF('Hedging Dashboard'!AH10="","",'Hedging Dashboard'!AH10)</f>
        <v>B</v>
      </c>
      <c r="O10" s="12" t="str">
        <f>IF(M9="","",O5)</f>
        <v>C</v>
      </c>
      <c r="P10" s="13" t="str">
        <f>AI10</f>
        <v>B</v>
      </c>
      <c r="Q10" s="45" t="str">
        <f>AJ10</f>
        <v/>
      </c>
      <c r="R10" s="87" t="str">
        <f>IF(M10="","",IF(M10="P",IF(P10="","L","W"),IF(Q10="","L","W")))</f>
        <v>L</v>
      </c>
      <c r="S10" s="87">
        <f t="shared" ref="S10:S41" si="13">IF(M10="","",IF(X10="",IF(AO10="S",0,S9),IF(X10="W",IF(AO10="S",0,S9)+INT(REPLACE(B10,1,1,"")),IF(AO10="S",0,S9)-INT(REPLACE(B10,1,1,"")))))</f>
        <v>1</v>
      </c>
      <c r="T10" s="98" t="str">
        <f>IF(M9="","",IF(AO10="S","",IF(S10&gt;=0,S10,IF(AW10="R",S10,""))))</f>
        <v/>
      </c>
      <c r="U10" s="87">
        <f>IF(M10="","",IF(B10="NB",U9,IF(T10="",SUM($T$5:$T10)+S10,SUM($T$5:$T10))))</f>
        <v>1</v>
      </c>
      <c r="V10" s="99" t="str">
        <f t="shared" si="0"/>
        <v/>
      </c>
      <c r="W10" s="74">
        <f t="shared" ref="W10:W41" si="14">IF(M10="","",IF(K10="W",0+BN10,0-BN10)+IF(F10="W",0+BM10,0-BM10))+IF(R10="W",0+BO10,0-BO10)</f>
        <v>1</v>
      </c>
      <c r="X10" s="76" t="str">
        <f t="shared" ref="X10:X73" si="15">IF(M10="","",IF(W10&gt;0,"W",IF(W10&lt;0,"L","")))</f>
        <v>W</v>
      </c>
      <c r="Y10" s="9" t="str">
        <f t="shared" si="6"/>
        <v>B</v>
      </c>
      <c r="Z10" s="4" t="str">
        <f t="shared" si="7"/>
        <v>D</v>
      </c>
      <c r="AA10" s="4" t="str">
        <f t="shared" si="8"/>
        <v>C</v>
      </c>
      <c r="AB10" s="4" t="str">
        <f t="shared" si="4"/>
        <v/>
      </c>
      <c r="AC10" s="4" t="str">
        <f t="shared" si="9"/>
        <v/>
      </c>
      <c r="AD10" s="4" t="str">
        <f t="shared" si="10"/>
        <v/>
      </c>
      <c r="AE10" s="1" t="str">
        <f t="shared" ref="AE10:AE41" si="16">IF(M9="","",IF(Y10="B",IF(M9="P",BH10,""),IF(BF10="P",BH10,"")))</f>
        <v/>
      </c>
      <c r="AF10" s="1" t="str">
        <f t="shared" ref="AF10:AF41" si="17">IF(M9="","",IF(Y10="B",IF(M9="B",BH10,""),IF(BF10="B",BH10,"")))</f>
        <v>B</v>
      </c>
      <c r="AG10" s="1" t="str">
        <f t="shared" ref="AG10:AG41" si="18">IF(M9="","",IF(Z10="C",IF(M9="B",BJ10,""),IF(BF10="P",BJ10,"")))</f>
        <v/>
      </c>
      <c r="AH10" s="1" t="str">
        <f t="shared" ref="AH10:AH41" si="19">IF(M9="","",IF(Z10="C",IF(M9="P",BJ10,""),IF(BF10="B",BJ10,"")))</f>
        <v>B</v>
      </c>
      <c r="AI10" s="1" t="str">
        <f t="shared" ref="AI10:AI41" si="20">IF(M9="","",IF(AND(AE10="L5",AH10="L5",AY10=""),"L0",AX10))</f>
        <v>B</v>
      </c>
      <c r="AJ10" s="1" t="str">
        <f t="shared" ref="AJ10:AJ41" si="21">IF(M9="","",IF(AND(AF10="L5",AH10="L5",AX10=""),"L0",AY10))</f>
        <v/>
      </c>
      <c r="AK10" s="1">
        <f>IF(D10="",0,IF(OR(D10="B",D10="XB"),1,INT(RIGHT(D10))))+IF(I10="",0,IF(OR(I10="B",I10="XB"),1,INT(RIGHT(I10))))+IF(P10="",0,IF(OR(P10="B",P10="XB"),1,INT(RIGHT(P10))))</f>
        <v>1</v>
      </c>
      <c r="AL10" s="1">
        <f>IF(E10="",0,IF(OR(E10="B",E10="XB"),1,INT(RIGHT(E10))))+IF(J10="",0,IF(OR(J10="B",J10="XB"),1,INT(RIGHT(J10))))+IF(Q10="",0,IF(OR(Q10="B",Q10="XB"),1,INT(RIGHT(Q10))))</f>
        <v>2</v>
      </c>
      <c r="AM10" s="1">
        <f t="shared" si="5"/>
        <v>1</v>
      </c>
      <c r="AN10" s="1">
        <f t="shared" ref="AN10:AN41" si="22">IF(X10="",0,IFERROR(VLOOKUP(X5&amp;X6&amp;X7&amp;X8&amp;X9&amp;X10,BW:BX,2,FALSE),0))</f>
        <v>1</v>
      </c>
      <c r="AO10" s="1" t="s">
        <v>35</v>
      </c>
      <c r="AP10" s="1" t="str">
        <f t="shared" ref="AP10:AP73" si="23">IF(OR(F6&amp;F7&amp;F8="WLW",F7&amp;F8="WW"),"Y","N")</f>
        <v>N</v>
      </c>
      <c r="AQ10" s="1" t="str">
        <f t="shared" ref="AQ10:AQ73" si="24">IF(OR(K6&amp;K7&amp;K8="WLW",K7&amp;K8="WW"),"Y","N")</f>
        <v>N</v>
      </c>
      <c r="AR10" s="1" t="str">
        <f t="shared" ref="AR10:AR73" si="25">IF(OR(R6&amp;R7&amp;R8="WLW",R7&amp;R8="WW"),"Y","N")</f>
        <v>N</v>
      </c>
      <c r="AS10" s="1">
        <f t="shared" ref="AS10:AS41" si="26">IF(M9="","",IF(AO10="S",1,AS9+1))</f>
        <v>1</v>
      </c>
      <c r="AT10" s="15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41" si="27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41" si="28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41" si="29">IF(M9="","",IF(AND(S10&lt;0,AS10&gt;2,S10&gt;=(2-AS10)),"R","N"))</f>
        <v>N</v>
      </c>
      <c r="AX10" s="1" t="str">
        <f t="shared" ref="AX10:AX41" si="30">IF(M9="","",IF(AA10="B",IF(M9="P",BL10,""),IF(M9="B",BL10,"")))</f>
        <v>B</v>
      </c>
      <c r="AY10" s="1" t="str">
        <f t="shared" ref="AY10:AY41" si="31">IF(M9="","",IF(AA10="B",IF(M9="B",BL10,""),IF(M9="P",BL10,"")))</f>
        <v/>
      </c>
      <c r="AZ10" s="1" t="str">
        <f>IF('Hedging Dashboard'!AH10="P",IF(AZ9="",1,AZ9+1),"")</f>
        <v/>
      </c>
      <c r="BA10" s="1">
        <f>IF('Hedging Dashboard'!AH10="B",IF(BA9="",1,BA9+1),"")</f>
        <v>3</v>
      </c>
      <c r="BB10" s="1" t="str">
        <f t="shared" ref="BB10:BC25" si="32">IF(AZ5="",0,AZ5)&amp;IF(AZ6="",0,AZ6)&amp;IF(AZ7="",0,AZ7)&amp;IF(AZ8="",0,AZ8)&amp;IF(AZ9="",0,AZ9)</f>
        <v>10100</v>
      </c>
      <c r="BC10" s="1" t="str">
        <f t="shared" si="32"/>
        <v>01012</v>
      </c>
      <c r="BF10" s="1" t="str">
        <f>IF(COUNTBLANK(AZ5:AZ9)&gt;2,"B","P")</f>
        <v>B</v>
      </c>
      <c r="BG10" s="1" t="str">
        <f t="shared" ref="BG10:BG41" si="33">IF(AE9="",AF9,AE9)&amp;F9</f>
        <v/>
      </c>
      <c r="BH10" s="1" t="str">
        <f>IF(OR(AO10="S",AND(AT9="Y",AP10="N",BH9&lt;&gt;"B")),"B",IFERROR(VLOOKUP(BG10,BT:BU,2,FALSE),""))</f>
        <v>B</v>
      </c>
      <c r="BI10" s="1" t="str">
        <f t="shared" ref="BI10:BI41" si="34">IF(AG9="",AH9,AG9)&amp;K9</f>
        <v/>
      </c>
      <c r="BJ10" s="1" t="str">
        <f>IF(OR(AO10="S",AND(AU9="Y",AQ10="N",BJ9&lt;&gt;"B")),"B",IFERROR(VLOOKUP(BI10,BT:BU,2,FALSE),""))</f>
        <v>B</v>
      </c>
      <c r="BK10" s="1" t="str">
        <f t="shared" ref="BK10:BK41" si="35">IF(AI9="",AJ9,AI9)&amp;R9</f>
        <v/>
      </c>
      <c r="BL10" s="1" t="str">
        <f>IF(OR(AO10="S",AND(AV9="Y",AR10="N",BL9&lt;&gt;"B")),"B",IFERROR(VLOOKUP(BK10,BT:BU,2,FALSE),""))</f>
        <v>B</v>
      </c>
      <c r="BM10" s="1">
        <f>IF(BH10="","",IF(OR(BH10="B",BH10="XB"),1,RIGHT(BH10)))</f>
        <v>1</v>
      </c>
      <c r="BN10" s="1">
        <f>IF(BJ10="","",IF(OR(BJ10="B",BJ10="XB"),1,RIGHT(BJ10)))</f>
        <v>1</v>
      </c>
      <c r="BO10" s="1">
        <f>IF(BL10="","",IF(OR(BL10="B",BL10="XB"),1,RIGHT(BL10)))</f>
        <v>1</v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</row>
    <row r="11" spans="1:76" ht="15.75" thickBot="1">
      <c r="A11" s="1">
        <v>2</v>
      </c>
      <c r="B11" s="9" t="str">
        <f t="shared" si="11"/>
        <v>B6</v>
      </c>
      <c r="C11" s="93" t="str">
        <f t="shared" si="1"/>
        <v/>
      </c>
      <c r="D11" s="88" t="str">
        <f t="shared" ref="D11:D74" si="36">AE11</f>
        <v/>
      </c>
      <c r="E11" s="89" t="str">
        <f t="shared" ref="E11:E74" si="37">AF11</f>
        <v>L4</v>
      </c>
      <c r="F11" s="8" t="str">
        <f t="shared" si="12"/>
        <v>L</v>
      </c>
      <c r="H11" s="96" t="str">
        <f t="shared" si="2"/>
        <v/>
      </c>
      <c r="I11" s="88" t="str">
        <f t="shared" ref="I11:I74" si="38">AG11</f>
        <v/>
      </c>
      <c r="J11" s="89" t="str">
        <f t="shared" ref="J11:J74" si="39">AH11</f>
        <v>L4</v>
      </c>
      <c r="K11" s="8" t="str">
        <f t="shared" ref="K11:K74" si="40">IF(M11="","",IF(M11="P",IF(I11="","L","W"),IF(J11="","L","W")))</f>
        <v>L</v>
      </c>
      <c r="L11" s="85"/>
      <c r="M11" s="17" t="str">
        <f>IF('Hedging Dashboard'!AH11="","",'Hedging Dashboard'!AH11)</f>
        <v>P</v>
      </c>
      <c r="O11" s="9" t="str">
        <f t="shared" si="3"/>
        <v/>
      </c>
      <c r="P11" s="88" t="str">
        <f t="shared" ref="P11:P74" si="41">AI11</f>
        <v>F2</v>
      </c>
      <c r="Q11" s="89" t="str">
        <f t="shared" ref="Q11:Q74" si="42">AJ11</f>
        <v/>
      </c>
      <c r="R11" s="4" t="str">
        <f t="shared" ref="R11:R74" si="43">IF(M11="","",IF(M11="P",IF(P11="","L","W"),IF(Q11="","L","W")))</f>
        <v>W</v>
      </c>
      <c r="S11" s="4">
        <f t="shared" si="13"/>
        <v>-5</v>
      </c>
      <c r="T11" s="112" t="str">
        <f t="shared" ref="T11:T74" si="44">IF(M10="","",IF(AO11="S","",IF(S11&gt;=0,S11,IF(AW11="R",S11,""))))</f>
        <v/>
      </c>
      <c r="U11" s="4">
        <f>IF(M11="","",IF(B11="NB",U10,IF(T11="",SUM($T$5:$T11)+S11,SUM($T$5:$T11))))</f>
        <v>-5</v>
      </c>
      <c r="V11" s="100" t="str">
        <f t="shared" si="0"/>
        <v/>
      </c>
      <c r="W11" s="74">
        <f t="shared" si="14"/>
        <v>-6</v>
      </c>
      <c r="X11" s="76" t="str">
        <f t="shared" si="15"/>
        <v>L</v>
      </c>
      <c r="Y11" s="9" t="str">
        <f t="shared" si="6"/>
        <v>B</v>
      </c>
      <c r="Z11" s="4" t="str">
        <f t="shared" si="7"/>
        <v>D</v>
      </c>
      <c r="AA11" s="4" t="str">
        <f t="shared" si="8"/>
        <v>C</v>
      </c>
      <c r="AB11" s="4" t="str">
        <f t="shared" si="4"/>
        <v>W</v>
      </c>
      <c r="AC11" s="4" t="str">
        <f t="shared" si="9"/>
        <v>W</v>
      </c>
      <c r="AD11" s="4" t="str">
        <f t="shared" si="10"/>
        <v>L</v>
      </c>
      <c r="AE11" s="1" t="str">
        <f t="shared" si="16"/>
        <v/>
      </c>
      <c r="AF11" s="1" t="str">
        <f t="shared" si="17"/>
        <v>L4</v>
      </c>
      <c r="AG11" s="1" t="str">
        <f t="shared" si="18"/>
        <v/>
      </c>
      <c r="AH11" s="1" t="str">
        <f t="shared" si="19"/>
        <v>L4</v>
      </c>
      <c r="AI11" s="1" t="str">
        <f t="shared" si="20"/>
        <v>F2</v>
      </c>
      <c r="AJ11" s="1" t="str">
        <f t="shared" si="21"/>
        <v/>
      </c>
      <c r="AK11" s="1">
        <f t="shared" ref="AK11:AK74" si="45">IF(D11="",0,IF(OR(D11="B",D11="XB"),1,INT(RIGHT(D11))))+IF(I11="",0,IF(OR(I11="B",I11="XB"),1,INT(RIGHT(I11))))+IF(P11="",0,IF(OR(P11="B",P11="XB"),1,INT(RIGHT(P11))))</f>
        <v>2</v>
      </c>
      <c r="AL11" s="1">
        <f t="shared" ref="AL11:AL74" si="46">IF(E11="",0,IF(OR(E11="B",E11="XB"),1,INT(RIGHT(E11))))+IF(J11="",0,IF(OR(J11="B",J11="XB"),1,INT(RIGHT(J11))))+IF(Q11="",0,IF(OR(Q11="B",Q11="XB"),1,INT(RIGHT(Q11))))</f>
        <v>8</v>
      </c>
      <c r="AM11" s="1">
        <f t="shared" si="5"/>
        <v>0</v>
      </c>
      <c r="AN11" s="1">
        <f t="shared" si="22"/>
        <v>-1</v>
      </c>
      <c r="AO11" s="1" t="str">
        <f>IF(M10="","",IF(AW10="R","S",IF(AO10="S","C",IF(S10&gt;=0,"S","C"))))</f>
        <v>C</v>
      </c>
      <c r="AP11" s="1" t="str">
        <f t="shared" si="23"/>
        <v>N</v>
      </c>
      <c r="AQ11" s="1" t="str">
        <f t="shared" si="24"/>
        <v>N</v>
      </c>
      <c r="AR11" s="1" t="str">
        <f t="shared" si="25"/>
        <v>N</v>
      </c>
      <c r="AS11" s="1">
        <f t="shared" si="26"/>
        <v>2</v>
      </c>
      <c r="AT11" s="15" t="str">
        <f t="shared" ref="AT11:AT74" si="47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si="27"/>
        <v>N</v>
      </c>
      <c r="AV11" s="1" t="str">
        <f t="shared" si="28"/>
        <v>N</v>
      </c>
      <c r="AW11" s="1" t="str">
        <f t="shared" si="29"/>
        <v>N</v>
      </c>
      <c r="AX11" s="1" t="str">
        <f t="shared" si="30"/>
        <v>F2</v>
      </c>
      <c r="AY11" s="1" t="str">
        <f t="shared" si="31"/>
        <v/>
      </c>
      <c r="AZ11" s="1">
        <f>IF('Hedging Dashboard'!AH11="P",IF(AZ10="",1,AZ10+1),"")</f>
        <v>1</v>
      </c>
      <c r="BA11" s="1" t="str">
        <f>IF('Hedging Dashboard'!AH11="B",IF(BA10="",1,BA10+1),"")</f>
        <v/>
      </c>
      <c r="BB11" s="1" t="str">
        <f t="shared" si="32"/>
        <v>01000</v>
      </c>
      <c r="BC11" s="1" t="str">
        <f t="shared" si="32"/>
        <v>10123</v>
      </c>
      <c r="BD11" s="1" t="str">
        <f t="shared" ref="BD11:BE45" si="48">IF(AZ5="",0,AZ5)&amp;IF(AZ6="",0,AZ6)&amp;IF(AZ7="",0,AZ7)&amp;IF(AZ8="",0,AZ8)&amp;IF(AZ9="",0,AZ9)&amp;IF(AZ10="",0,AZ10)</f>
        <v>101000</v>
      </c>
      <c r="BE11" s="1" t="str">
        <f t="shared" si="48"/>
        <v>010123</v>
      </c>
      <c r="BF11" s="1" t="str">
        <f t="shared" ref="BF11:BF74" si="49">IF(COUNTBLANK(AZ6:AZ10)&gt;2,"B","P")</f>
        <v>B</v>
      </c>
      <c r="BG11" s="1" t="str">
        <f t="shared" si="33"/>
        <v>BW</v>
      </c>
      <c r="BH11" s="1" t="str">
        <f t="shared" ref="BH11:BH74" si="50">IF(OR(AO11="S",AND(AT10="Y",AP11="N",BH10&lt;&gt;"B")),"B",IFERROR(VLOOKUP(BG11,BT:BU,2,FALSE),""))</f>
        <v>L4</v>
      </c>
      <c r="BI11" s="1" t="str">
        <f t="shared" si="34"/>
        <v>BW</v>
      </c>
      <c r="BJ11" s="1" t="str">
        <f t="shared" ref="BJ11:BJ74" si="51">IF(OR(AO11="S",AND(AU10="Y",AQ11="N",BJ10&lt;&gt;"B")),"B",IFERROR(VLOOKUP(BI11,BT:BU,2,FALSE),""))</f>
        <v>L4</v>
      </c>
      <c r="BK11" s="1" t="str">
        <f t="shared" si="35"/>
        <v>BL</v>
      </c>
      <c r="BL11" s="1" t="str">
        <f t="shared" ref="BL11:BL74" si="52">IF(OR(AO11="S",AND(AV10="Y",AR11="N",BL10&lt;&gt;"B")),"B",IFERROR(VLOOKUP(BK11,BT:BU,2,FALSE),""))</f>
        <v>F2</v>
      </c>
      <c r="BM11" s="1" t="str">
        <f t="shared" ref="BM11:BM74" si="53">IF(BH11="","",IF(OR(BH11="B",BH11="XB"),1,RIGHT(BH11)))</f>
        <v>4</v>
      </c>
      <c r="BN11" s="1" t="str">
        <f t="shared" ref="BN11:BN74" si="54">IF(BJ11="","",IF(OR(BJ11="B",BJ11="XB"),1,RIGHT(BJ11)))</f>
        <v>4</v>
      </c>
      <c r="BO11" s="1" t="str">
        <f t="shared" ref="BO11:BO74" si="55">IF(BL11="","",IF(OR(BL11="B",BL11="XB"),1,RIGHT(BL11)))</f>
        <v>2</v>
      </c>
      <c r="BP11" s="1">
        <f>IFERROR(VLOOKUP(BI10,BT:BU,2,FALSE),"")</f>
        <v>0</v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</row>
    <row r="12" spans="1:76" ht="15.75" thickBot="1">
      <c r="A12" s="1">
        <v>3</v>
      </c>
      <c r="B12" s="9" t="str">
        <f t="shared" si="11"/>
        <v>B1</v>
      </c>
      <c r="C12" s="93" t="str">
        <f t="shared" si="1"/>
        <v/>
      </c>
      <c r="D12" s="88" t="str">
        <f t="shared" si="36"/>
        <v>F2</v>
      </c>
      <c r="E12" s="89" t="str">
        <f t="shared" si="37"/>
        <v/>
      </c>
      <c r="F12" s="8" t="str">
        <f t="shared" si="12"/>
        <v>L</v>
      </c>
      <c r="H12" s="96" t="str">
        <f t="shared" si="2"/>
        <v/>
      </c>
      <c r="I12" s="88" t="str">
        <f t="shared" si="38"/>
        <v/>
      </c>
      <c r="J12" s="89" t="str">
        <f t="shared" si="39"/>
        <v>F2</v>
      </c>
      <c r="K12" s="8" t="str">
        <f t="shared" si="40"/>
        <v>W</v>
      </c>
      <c r="L12" s="85"/>
      <c r="M12" s="17" t="str">
        <f>IF('Hedging Dashboard'!AH12="","",'Hedging Dashboard'!AH12)</f>
        <v>B</v>
      </c>
      <c r="O12" s="9" t="str">
        <f t="shared" si="3"/>
        <v/>
      </c>
      <c r="P12" s="88" t="str">
        <f t="shared" si="41"/>
        <v/>
      </c>
      <c r="Q12" s="89" t="str">
        <f t="shared" si="42"/>
        <v>B</v>
      </c>
      <c r="R12" s="4" t="str">
        <f t="shared" si="43"/>
        <v>W</v>
      </c>
      <c r="S12" s="4">
        <f t="shared" si="13"/>
        <v>-4</v>
      </c>
      <c r="T12" s="112" t="str">
        <f t="shared" si="44"/>
        <v/>
      </c>
      <c r="U12" s="4">
        <f>IF(M12="","",IF(B12="NB",U11,IF(T12="",SUM($T$5:$T12)+S12,SUM($T$5:$T12))))</f>
        <v>-4</v>
      </c>
      <c r="V12" s="100" t="str">
        <f t="shared" si="0"/>
        <v/>
      </c>
      <c r="W12" s="74">
        <f t="shared" si="14"/>
        <v>1</v>
      </c>
      <c r="X12" s="76" t="str">
        <f t="shared" si="15"/>
        <v>W</v>
      </c>
      <c r="Y12" s="9" t="str">
        <f t="shared" si="6"/>
        <v>B</v>
      </c>
      <c r="Z12" s="4" t="str">
        <f t="shared" si="7"/>
        <v>D</v>
      </c>
      <c r="AA12" s="4" t="str">
        <f t="shared" si="8"/>
        <v>C</v>
      </c>
      <c r="AB12" s="4" t="str">
        <f t="shared" si="4"/>
        <v>WL</v>
      </c>
      <c r="AC12" s="4" t="str">
        <f t="shared" si="9"/>
        <v>WL</v>
      </c>
      <c r="AD12" s="4" t="str">
        <f t="shared" si="10"/>
        <v>LW</v>
      </c>
      <c r="AE12" s="1" t="str">
        <f t="shared" si="16"/>
        <v>F2</v>
      </c>
      <c r="AF12" s="1" t="str">
        <f t="shared" si="17"/>
        <v/>
      </c>
      <c r="AG12" s="1" t="str">
        <f t="shared" si="18"/>
        <v/>
      </c>
      <c r="AH12" s="1" t="str">
        <f t="shared" si="19"/>
        <v>F2</v>
      </c>
      <c r="AI12" s="1" t="str">
        <f t="shared" si="20"/>
        <v/>
      </c>
      <c r="AJ12" s="1" t="str">
        <f t="shared" si="21"/>
        <v>B</v>
      </c>
      <c r="AK12" s="1">
        <f t="shared" si="45"/>
        <v>2</v>
      </c>
      <c r="AL12" s="1">
        <f t="shared" si="46"/>
        <v>3</v>
      </c>
      <c r="AM12" s="1">
        <f t="shared" si="5"/>
        <v>1</v>
      </c>
      <c r="AN12" s="1">
        <f t="shared" si="22"/>
        <v>1</v>
      </c>
      <c r="AO12" s="1" t="str">
        <f t="shared" ref="AO12:AO75" si="56">IF(M11="","",IF(AW11="R","S",IF(AO11="S","C",IF(S11&gt;=0,"S","C"))))</f>
        <v>C</v>
      </c>
      <c r="AP12" s="1" t="str">
        <f t="shared" si="23"/>
        <v>N</v>
      </c>
      <c r="AQ12" s="1" t="str">
        <f t="shared" si="24"/>
        <v>N</v>
      </c>
      <c r="AR12" s="1" t="str">
        <f t="shared" si="25"/>
        <v>N</v>
      </c>
      <c r="AS12" s="1">
        <f t="shared" si="26"/>
        <v>3</v>
      </c>
      <c r="AT12" s="15" t="str">
        <f t="shared" si="47"/>
        <v>N</v>
      </c>
      <c r="AU12" s="1" t="str">
        <f t="shared" si="27"/>
        <v>Y</v>
      </c>
      <c r="AV12" s="1" t="str">
        <f t="shared" si="28"/>
        <v>Y</v>
      </c>
      <c r="AW12" s="1" t="str">
        <f t="shared" si="29"/>
        <v>N</v>
      </c>
      <c r="AX12" s="1" t="str">
        <f t="shared" si="30"/>
        <v/>
      </c>
      <c r="AY12" s="1" t="str">
        <f t="shared" si="31"/>
        <v>B</v>
      </c>
      <c r="AZ12" s="1" t="str">
        <f>IF('Hedging Dashboard'!AH12="P",IF(AZ11="",1,AZ11+1),"")</f>
        <v/>
      </c>
      <c r="BA12" s="1">
        <f>IF('Hedging Dashboard'!AH12="B",IF(BA11="",1,BA11+1),"")</f>
        <v>1</v>
      </c>
      <c r="BB12" s="1" t="str">
        <f t="shared" si="32"/>
        <v>10001</v>
      </c>
      <c r="BC12" s="1" t="str">
        <f t="shared" si="32"/>
        <v>01230</v>
      </c>
      <c r="BD12" s="1" t="str">
        <f t="shared" si="48"/>
        <v>010001</v>
      </c>
      <c r="BE12" s="1" t="str">
        <f t="shared" si="48"/>
        <v>101230</v>
      </c>
      <c r="BF12" s="1" t="str">
        <f t="shared" si="49"/>
        <v>B</v>
      </c>
      <c r="BG12" s="1" t="str">
        <f t="shared" si="33"/>
        <v>L4L</v>
      </c>
      <c r="BH12" s="1" t="str">
        <f t="shared" si="50"/>
        <v>F2</v>
      </c>
      <c r="BI12" s="1" t="str">
        <f t="shared" si="34"/>
        <v>L4L</v>
      </c>
      <c r="BJ12" s="1" t="str">
        <f t="shared" si="51"/>
        <v>F2</v>
      </c>
      <c r="BK12" s="1" t="str">
        <f t="shared" si="35"/>
        <v>F2W</v>
      </c>
      <c r="BL12" s="1" t="str">
        <f t="shared" si="52"/>
        <v>B</v>
      </c>
      <c r="BM12" s="1" t="str">
        <f t="shared" si="53"/>
        <v>2</v>
      </c>
      <c r="BN12" s="1" t="str">
        <f t="shared" si="54"/>
        <v>2</v>
      </c>
      <c r="BO12" s="1">
        <f t="shared" si="55"/>
        <v>1</v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3</v>
      </c>
    </row>
    <row r="13" spans="1:76" ht="15.75" thickBot="1">
      <c r="A13" s="1">
        <v>4</v>
      </c>
      <c r="B13" s="9" t="str">
        <f t="shared" si="11"/>
        <v>NB</v>
      </c>
      <c r="C13" s="93" t="str">
        <f t="shared" si="1"/>
        <v>D</v>
      </c>
      <c r="D13" s="88" t="str">
        <f t="shared" si="36"/>
        <v/>
      </c>
      <c r="E13" s="89" t="str">
        <f t="shared" si="37"/>
        <v>F3</v>
      </c>
      <c r="F13" s="8" t="str">
        <f t="shared" si="12"/>
        <v>L</v>
      </c>
      <c r="H13" s="96" t="str">
        <f t="shared" si="2"/>
        <v/>
      </c>
      <c r="I13" s="88" t="str">
        <f t="shared" si="38"/>
        <v/>
      </c>
      <c r="J13" s="89" t="str">
        <f t="shared" si="39"/>
        <v>B</v>
      </c>
      <c r="K13" s="8" t="str">
        <f t="shared" si="40"/>
        <v>L</v>
      </c>
      <c r="L13" s="85"/>
      <c r="M13" s="17" t="str">
        <f>IF('Hedging Dashboard'!AH13="","",'Hedging Dashboard'!AH13)</f>
        <v>P</v>
      </c>
      <c r="O13" s="9" t="str">
        <f t="shared" si="3"/>
        <v/>
      </c>
      <c r="P13" s="88" t="str">
        <f t="shared" si="41"/>
        <v>L4</v>
      </c>
      <c r="Q13" s="89" t="str">
        <f t="shared" si="42"/>
        <v/>
      </c>
      <c r="R13" s="4" t="str">
        <f t="shared" si="43"/>
        <v>W</v>
      </c>
      <c r="S13" s="4">
        <f t="shared" si="13"/>
        <v>-4</v>
      </c>
      <c r="T13" s="112" t="str">
        <f t="shared" si="44"/>
        <v/>
      </c>
      <c r="U13" s="4">
        <f>IF(M13="","",IF(B13="NB",U12,IF(T13="",SUM($T$5:$T13)+S13,SUM($T$5:$T13))))</f>
        <v>-4</v>
      </c>
      <c r="V13" s="100" t="str">
        <f t="shared" si="0"/>
        <v/>
      </c>
      <c r="W13" s="74">
        <f t="shared" si="14"/>
        <v>0</v>
      </c>
      <c r="X13" s="76" t="str">
        <f t="shared" si="15"/>
        <v/>
      </c>
      <c r="Y13" s="9" t="str">
        <f t="shared" si="6"/>
        <v>D</v>
      </c>
      <c r="Z13" s="4" t="str">
        <f t="shared" si="7"/>
        <v>D</v>
      </c>
      <c r="AA13" s="4" t="str">
        <f t="shared" si="8"/>
        <v>C</v>
      </c>
      <c r="AB13" s="4" t="str">
        <f t="shared" si="4"/>
        <v>LL</v>
      </c>
      <c r="AC13" s="4" t="str">
        <f t="shared" si="9"/>
        <v>LW</v>
      </c>
      <c r="AD13" s="4" t="str">
        <f t="shared" si="10"/>
        <v>WW</v>
      </c>
      <c r="AE13" s="1" t="str">
        <f t="shared" si="16"/>
        <v/>
      </c>
      <c r="AF13" s="1" t="str">
        <f t="shared" si="17"/>
        <v>F3</v>
      </c>
      <c r="AG13" s="1" t="str">
        <f t="shared" si="18"/>
        <v/>
      </c>
      <c r="AH13" s="1" t="str">
        <f t="shared" si="19"/>
        <v>B</v>
      </c>
      <c r="AI13" s="1" t="str">
        <f t="shared" si="20"/>
        <v>L4</v>
      </c>
      <c r="AJ13" s="1" t="str">
        <f t="shared" si="21"/>
        <v/>
      </c>
      <c r="AK13" s="1">
        <f t="shared" si="45"/>
        <v>4</v>
      </c>
      <c r="AL13" s="1">
        <f t="shared" si="46"/>
        <v>4</v>
      </c>
      <c r="AM13" s="1">
        <f t="shared" si="5"/>
        <v>1</v>
      </c>
      <c r="AN13" s="1">
        <f t="shared" si="22"/>
        <v>0</v>
      </c>
      <c r="AO13" s="1" t="str">
        <f t="shared" si="56"/>
        <v>C</v>
      </c>
      <c r="AP13" s="1" t="str">
        <f t="shared" si="23"/>
        <v>N</v>
      </c>
      <c r="AQ13" s="1" t="str">
        <f t="shared" si="24"/>
        <v>N</v>
      </c>
      <c r="AR13" s="1" t="str">
        <f t="shared" si="25"/>
        <v>N</v>
      </c>
      <c r="AS13" s="1">
        <f t="shared" si="26"/>
        <v>4</v>
      </c>
      <c r="AT13" s="15" t="str">
        <f t="shared" si="47"/>
        <v>N</v>
      </c>
      <c r="AU13" s="1" t="str">
        <f t="shared" si="27"/>
        <v>N</v>
      </c>
      <c r="AV13" s="1" t="str">
        <f t="shared" si="28"/>
        <v>N</v>
      </c>
      <c r="AW13" s="1" t="str">
        <f t="shared" si="29"/>
        <v>N</v>
      </c>
      <c r="AX13" s="1" t="str">
        <f t="shared" si="30"/>
        <v>L4</v>
      </c>
      <c r="AY13" s="1" t="str">
        <f t="shared" si="31"/>
        <v/>
      </c>
      <c r="AZ13" s="1">
        <f>IF('Hedging Dashboard'!AH13="P",IF(AZ12="",1,AZ12+1),"")</f>
        <v>1</v>
      </c>
      <c r="BA13" s="1" t="str">
        <f>IF('Hedging Dashboard'!AH13="B",IF(BA12="",1,BA12+1),"")</f>
        <v/>
      </c>
      <c r="BB13" s="1" t="str">
        <f t="shared" si="32"/>
        <v>00010</v>
      </c>
      <c r="BC13" s="1" t="str">
        <f t="shared" si="32"/>
        <v>12301</v>
      </c>
      <c r="BD13" s="1" t="str">
        <f t="shared" si="48"/>
        <v>100010</v>
      </c>
      <c r="BE13" s="1" t="str">
        <f t="shared" si="48"/>
        <v>012301</v>
      </c>
      <c r="BF13" s="1" t="str">
        <f t="shared" si="49"/>
        <v>B</v>
      </c>
      <c r="BG13" s="1" t="str">
        <f t="shared" si="33"/>
        <v>F2L</v>
      </c>
      <c r="BH13" s="1" t="str">
        <f t="shared" si="50"/>
        <v>F3</v>
      </c>
      <c r="BI13" s="1" t="str">
        <f t="shared" si="34"/>
        <v>F2W</v>
      </c>
      <c r="BJ13" s="1" t="str">
        <f t="shared" si="51"/>
        <v>B</v>
      </c>
      <c r="BK13" s="1" t="str">
        <f t="shared" si="35"/>
        <v>BW</v>
      </c>
      <c r="BL13" s="1" t="str">
        <f t="shared" si="52"/>
        <v>L4</v>
      </c>
      <c r="BM13" s="1" t="str">
        <f t="shared" si="53"/>
        <v>3</v>
      </c>
      <c r="BN13" s="1">
        <f t="shared" si="54"/>
        <v>1</v>
      </c>
      <c r="BO13" s="1" t="str">
        <f t="shared" si="55"/>
        <v>4</v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-3</v>
      </c>
    </row>
    <row r="14" spans="1:76" ht="15.75" thickBot="1">
      <c r="A14" s="1">
        <v>5</v>
      </c>
      <c r="B14" s="77" t="str">
        <f t="shared" si="11"/>
        <v>B7</v>
      </c>
      <c r="C14" s="94" t="str">
        <f t="shared" si="1"/>
        <v/>
      </c>
      <c r="D14" s="90" t="str">
        <f t="shared" si="36"/>
        <v/>
      </c>
      <c r="E14" s="91" t="str">
        <f t="shared" si="37"/>
        <v>XF2</v>
      </c>
      <c r="F14" s="10" t="str">
        <f t="shared" si="12"/>
        <v>L</v>
      </c>
      <c r="H14" s="97" t="str">
        <f t="shared" si="2"/>
        <v/>
      </c>
      <c r="I14" s="90" t="str">
        <f t="shared" si="38"/>
        <v/>
      </c>
      <c r="J14" s="91" t="str">
        <f t="shared" si="39"/>
        <v>F2</v>
      </c>
      <c r="K14" s="10" t="str">
        <f t="shared" si="40"/>
        <v>L</v>
      </c>
      <c r="L14" s="85"/>
      <c r="M14" s="18" t="str">
        <f>IF('Hedging Dashboard'!AH14="","",'Hedging Dashboard'!AH14)</f>
        <v>P</v>
      </c>
      <c r="O14" s="77" t="str">
        <f t="shared" si="3"/>
        <v/>
      </c>
      <c r="P14" s="90" t="str">
        <f t="shared" si="41"/>
        <v/>
      </c>
      <c r="Q14" s="91" t="str">
        <f t="shared" si="42"/>
        <v>L3</v>
      </c>
      <c r="R14" s="5" t="str">
        <f t="shared" si="43"/>
        <v>L</v>
      </c>
      <c r="S14" s="5">
        <f t="shared" si="13"/>
        <v>-11</v>
      </c>
      <c r="T14" s="113" t="str">
        <f t="shared" si="44"/>
        <v/>
      </c>
      <c r="U14" s="5">
        <f>IF(M14="","",IF(B14="NB",U13,IF(T14="",SUM($T$5:$T14)+S14,SUM($T$5:$T14))))</f>
        <v>-11</v>
      </c>
      <c r="V14" s="101" t="str">
        <f t="shared" si="0"/>
        <v/>
      </c>
      <c r="W14" s="74">
        <f t="shared" si="14"/>
        <v>-7</v>
      </c>
      <c r="X14" s="76" t="str">
        <f t="shared" si="15"/>
        <v>L</v>
      </c>
      <c r="Y14" s="9" t="str">
        <f t="shared" si="6"/>
        <v>D</v>
      </c>
      <c r="Z14" s="4" t="str">
        <f t="shared" si="7"/>
        <v>D</v>
      </c>
      <c r="AA14" s="4" t="str">
        <f t="shared" si="8"/>
        <v>C</v>
      </c>
      <c r="AB14" s="4" t="str">
        <f t="shared" si="4"/>
        <v>LL</v>
      </c>
      <c r="AC14" s="4" t="str">
        <f t="shared" si="9"/>
        <v>WL</v>
      </c>
      <c r="AD14" s="4" t="str">
        <f t="shared" si="10"/>
        <v>WW</v>
      </c>
      <c r="AE14" s="1" t="str">
        <f t="shared" si="16"/>
        <v/>
      </c>
      <c r="AF14" s="1" t="str">
        <f t="shared" si="17"/>
        <v>XF2</v>
      </c>
      <c r="AG14" s="1" t="str">
        <f t="shared" si="18"/>
        <v/>
      </c>
      <c r="AH14" s="1" t="str">
        <f t="shared" si="19"/>
        <v>F2</v>
      </c>
      <c r="AI14" s="1" t="str">
        <f t="shared" si="20"/>
        <v/>
      </c>
      <c r="AJ14" s="1" t="str">
        <f t="shared" si="21"/>
        <v>L3</v>
      </c>
      <c r="AK14" s="1">
        <f t="shared" si="45"/>
        <v>0</v>
      </c>
      <c r="AL14" s="1">
        <f t="shared" si="46"/>
        <v>7</v>
      </c>
      <c r="AM14" s="1">
        <f t="shared" si="5"/>
        <v>0</v>
      </c>
      <c r="AN14" s="1">
        <f t="shared" si="22"/>
        <v>-1</v>
      </c>
      <c r="AO14" s="1" t="str">
        <f t="shared" si="56"/>
        <v>C</v>
      </c>
      <c r="AP14" s="1" t="str">
        <f t="shared" si="23"/>
        <v>N</v>
      </c>
      <c r="AQ14" s="1" t="str">
        <f t="shared" si="24"/>
        <v>Y</v>
      </c>
      <c r="AR14" s="1" t="str">
        <f t="shared" si="25"/>
        <v>Y</v>
      </c>
      <c r="AS14" s="1">
        <f t="shared" si="26"/>
        <v>5</v>
      </c>
      <c r="AT14" s="15" t="str">
        <f t="shared" si="47"/>
        <v>N</v>
      </c>
      <c r="AU14" s="1" t="str">
        <f t="shared" si="27"/>
        <v>N</v>
      </c>
      <c r="AV14" s="1" t="str">
        <f t="shared" si="28"/>
        <v>N</v>
      </c>
      <c r="AW14" s="1" t="str">
        <f t="shared" si="29"/>
        <v>N</v>
      </c>
      <c r="AX14" s="1" t="str">
        <f t="shared" si="30"/>
        <v/>
      </c>
      <c r="AY14" s="1" t="str">
        <f t="shared" si="31"/>
        <v>L3</v>
      </c>
      <c r="AZ14" s="1">
        <f>IF('Hedging Dashboard'!AH14="P",IF(AZ13="",1,AZ13+1),"")</f>
        <v>2</v>
      </c>
      <c r="BA14" s="1" t="str">
        <f>IF('Hedging Dashboard'!AH14="B",IF(BA13="",1,BA13+1),"")</f>
        <v/>
      </c>
      <c r="BB14" s="1" t="str">
        <f t="shared" si="32"/>
        <v>00101</v>
      </c>
      <c r="BC14" s="1" t="str">
        <f t="shared" si="32"/>
        <v>23010</v>
      </c>
      <c r="BD14" s="1" t="str">
        <f t="shared" si="48"/>
        <v>000101</v>
      </c>
      <c r="BE14" s="1" t="str">
        <f t="shared" si="48"/>
        <v>123010</v>
      </c>
      <c r="BF14" s="1" t="str">
        <f t="shared" si="49"/>
        <v>B</v>
      </c>
      <c r="BG14" s="1" t="str">
        <f t="shared" si="33"/>
        <v>F3L</v>
      </c>
      <c r="BH14" s="1" t="str">
        <f t="shared" si="50"/>
        <v>XF2</v>
      </c>
      <c r="BI14" s="1" t="str">
        <f t="shared" si="34"/>
        <v>BL</v>
      </c>
      <c r="BJ14" s="1" t="str">
        <f t="shared" si="51"/>
        <v>F2</v>
      </c>
      <c r="BK14" s="1" t="str">
        <f t="shared" si="35"/>
        <v>L4W</v>
      </c>
      <c r="BL14" s="1" t="str">
        <f t="shared" si="52"/>
        <v>L3</v>
      </c>
      <c r="BM14" s="1" t="str">
        <f t="shared" si="53"/>
        <v>2</v>
      </c>
      <c r="BN14" s="1" t="str">
        <f t="shared" si="54"/>
        <v>2</v>
      </c>
      <c r="BO14" s="1" t="str">
        <f t="shared" si="55"/>
        <v>3</v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</row>
    <row r="15" spans="1:76" ht="15.75" thickBot="1">
      <c r="A15" s="1">
        <v>6</v>
      </c>
      <c r="B15" s="12" t="str">
        <f t="shared" si="11"/>
        <v>B4</v>
      </c>
      <c r="C15" s="92" t="str">
        <f t="shared" si="1"/>
        <v>B</v>
      </c>
      <c r="D15" s="13" t="str">
        <f t="shared" si="36"/>
        <v>XB</v>
      </c>
      <c r="E15" s="45" t="str">
        <f t="shared" si="37"/>
        <v/>
      </c>
      <c r="F15" s="14" t="str">
        <f t="shared" si="12"/>
        <v>L</v>
      </c>
      <c r="H15" s="95" t="str">
        <f t="shared" si="2"/>
        <v>C</v>
      </c>
      <c r="I15" s="13" t="str">
        <f t="shared" si="38"/>
        <v/>
      </c>
      <c r="J15" s="45" t="str">
        <f t="shared" si="39"/>
        <v>F3</v>
      </c>
      <c r="K15" s="14" t="str">
        <f t="shared" si="40"/>
        <v>W</v>
      </c>
      <c r="L15" s="54"/>
      <c r="M15" s="16" t="str">
        <f>IF('Hedging Dashboard'!AH15="","",'Hedging Dashboard'!AH15)</f>
        <v>B</v>
      </c>
      <c r="O15" s="12" t="str">
        <f t="shared" si="3"/>
        <v/>
      </c>
      <c r="P15" s="13" t="str">
        <f t="shared" si="41"/>
        <v/>
      </c>
      <c r="Q15" s="45" t="str">
        <f t="shared" si="42"/>
        <v>F2</v>
      </c>
      <c r="R15" s="87" t="str">
        <f t="shared" si="43"/>
        <v>W</v>
      </c>
      <c r="S15" s="87">
        <f t="shared" si="13"/>
        <v>-7</v>
      </c>
      <c r="T15" s="98" t="str">
        <f t="shared" si="44"/>
        <v/>
      </c>
      <c r="U15" s="87">
        <f>IF(M15="","",IF(B15="NB",U14,IF(T15="",SUM($T$5:$T15)+S15,SUM($T$5:$T15))))</f>
        <v>-7</v>
      </c>
      <c r="V15" s="99" t="str">
        <f t="shared" si="0"/>
        <v/>
      </c>
      <c r="W15" s="74">
        <f t="shared" si="14"/>
        <v>4</v>
      </c>
      <c r="X15" s="76" t="str">
        <f t="shared" si="15"/>
        <v>W</v>
      </c>
      <c r="Y15" s="9" t="str">
        <f t="shared" si="6"/>
        <v>B</v>
      </c>
      <c r="Z15" s="4" t="str">
        <f t="shared" si="7"/>
        <v>C</v>
      </c>
      <c r="AA15" s="4" t="str">
        <f t="shared" si="8"/>
        <v>C</v>
      </c>
      <c r="AB15" s="4" t="str">
        <f t="shared" si="4"/>
        <v>LL</v>
      </c>
      <c r="AC15" s="4" t="str">
        <f t="shared" si="9"/>
        <v>LL</v>
      </c>
      <c r="AD15" s="4" t="str">
        <f t="shared" si="10"/>
        <v>WL</v>
      </c>
      <c r="AE15" s="1" t="str">
        <f t="shared" si="16"/>
        <v>XB</v>
      </c>
      <c r="AF15" s="1" t="str">
        <f t="shared" si="17"/>
        <v/>
      </c>
      <c r="AG15" s="1" t="str">
        <f t="shared" si="18"/>
        <v/>
      </c>
      <c r="AH15" s="1" t="str">
        <f t="shared" si="19"/>
        <v>F3</v>
      </c>
      <c r="AI15" s="1" t="str">
        <f t="shared" si="20"/>
        <v/>
      </c>
      <c r="AJ15" s="1" t="str">
        <f t="shared" si="21"/>
        <v>F2</v>
      </c>
      <c r="AK15" s="1">
        <f t="shared" si="45"/>
        <v>1</v>
      </c>
      <c r="AL15" s="1">
        <f t="shared" si="46"/>
        <v>5</v>
      </c>
      <c r="AM15" s="1">
        <f t="shared" si="5"/>
        <v>1</v>
      </c>
      <c r="AN15" s="1">
        <f t="shared" si="22"/>
        <v>1</v>
      </c>
      <c r="AO15" s="1" t="str">
        <f t="shared" si="56"/>
        <v>C</v>
      </c>
      <c r="AP15" s="1" t="str">
        <f t="shared" si="23"/>
        <v>N</v>
      </c>
      <c r="AQ15" s="1" t="str">
        <f t="shared" si="24"/>
        <v>N</v>
      </c>
      <c r="AR15" s="1" t="str">
        <f t="shared" si="25"/>
        <v>Y</v>
      </c>
      <c r="AS15" s="1">
        <f t="shared" si="26"/>
        <v>6</v>
      </c>
      <c r="AT15" s="15" t="str">
        <f t="shared" si="47"/>
        <v>N</v>
      </c>
      <c r="AU15" s="1" t="str">
        <f t="shared" si="27"/>
        <v>N</v>
      </c>
      <c r="AV15" s="1" t="str">
        <f t="shared" si="28"/>
        <v>Y</v>
      </c>
      <c r="AW15" s="1" t="str">
        <f t="shared" si="29"/>
        <v>N</v>
      </c>
      <c r="AX15" s="1" t="str">
        <f t="shared" si="30"/>
        <v/>
      </c>
      <c r="AY15" s="1" t="str">
        <f t="shared" si="31"/>
        <v>F2</v>
      </c>
      <c r="AZ15" s="1" t="str">
        <f>IF('Hedging Dashboard'!AH15="P",IF(AZ14="",1,AZ14+1),"")</f>
        <v/>
      </c>
      <c r="BA15" s="1">
        <f>IF('Hedging Dashboard'!AH15="B",IF(BA14="",1,BA14+1),"")</f>
        <v>1</v>
      </c>
      <c r="BB15" s="1" t="str">
        <f t="shared" si="32"/>
        <v>01012</v>
      </c>
      <c r="BC15" s="1" t="str">
        <f t="shared" si="32"/>
        <v>30100</v>
      </c>
      <c r="BD15" s="1" t="str">
        <f t="shared" si="48"/>
        <v>001012</v>
      </c>
      <c r="BE15" s="1" t="str">
        <f t="shared" si="48"/>
        <v>230100</v>
      </c>
      <c r="BF15" s="1" t="str">
        <f t="shared" si="49"/>
        <v>P</v>
      </c>
      <c r="BG15" s="1" t="str">
        <f t="shared" si="33"/>
        <v>XF2L</v>
      </c>
      <c r="BH15" s="1" t="str">
        <f t="shared" si="50"/>
        <v>XB</v>
      </c>
      <c r="BI15" s="1" t="str">
        <f t="shared" si="34"/>
        <v>F2L</v>
      </c>
      <c r="BJ15" s="1" t="str">
        <f t="shared" si="51"/>
        <v>F3</v>
      </c>
      <c r="BK15" s="1" t="str">
        <f t="shared" si="35"/>
        <v>L3L</v>
      </c>
      <c r="BL15" s="1" t="str">
        <f t="shared" si="52"/>
        <v>F2</v>
      </c>
      <c r="BM15" s="1">
        <f t="shared" si="53"/>
        <v>1</v>
      </c>
      <c r="BN15" s="1" t="str">
        <f t="shared" si="54"/>
        <v>3</v>
      </c>
      <c r="BO15" s="1" t="str">
        <f t="shared" si="55"/>
        <v>2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</row>
    <row r="16" spans="1:76" ht="15" customHeight="1" thickBot="1">
      <c r="A16" s="1">
        <v>7</v>
      </c>
      <c r="B16" s="9" t="str">
        <f t="shared" si="11"/>
        <v>P2</v>
      </c>
      <c r="C16" s="93" t="str">
        <f t="shared" si="1"/>
        <v/>
      </c>
      <c r="D16" s="88" t="str">
        <f t="shared" si="36"/>
        <v/>
      </c>
      <c r="E16" s="89" t="str">
        <f t="shared" si="37"/>
        <v>B</v>
      </c>
      <c r="F16" s="8" t="str">
        <f t="shared" si="12"/>
        <v>L</v>
      </c>
      <c r="H16" s="96" t="str">
        <f t="shared" si="2"/>
        <v/>
      </c>
      <c r="I16" s="88" t="str">
        <f t="shared" si="38"/>
        <v>F2</v>
      </c>
      <c r="J16" s="89" t="str">
        <f t="shared" si="39"/>
        <v/>
      </c>
      <c r="K16" s="8" t="str">
        <f t="shared" si="40"/>
        <v>W</v>
      </c>
      <c r="L16" s="54"/>
      <c r="M16" s="17" t="str">
        <f>IF('Hedging Dashboard'!AH16="","",'Hedging Dashboard'!AH16)</f>
        <v>P</v>
      </c>
      <c r="O16" s="9" t="str">
        <f t="shared" si="3"/>
        <v/>
      </c>
      <c r="P16" s="88" t="str">
        <f t="shared" si="41"/>
        <v>B</v>
      </c>
      <c r="Q16" s="89" t="str">
        <f t="shared" si="42"/>
        <v/>
      </c>
      <c r="R16" s="4" t="str">
        <f t="shared" si="43"/>
        <v>W</v>
      </c>
      <c r="S16" s="4">
        <f t="shared" si="13"/>
        <v>-5</v>
      </c>
      <c r="T16" s="112">
        <f t="shared" si="44"/>
        <v>-5</v>
      </c>
      <c r="U16" s="4">
        <f>IF(M16="","",IF(B16="NB",U15,IF(T16="",SUM($T$5:$T16)+S16,SUM($T$5:$T16))))</f>
        <v>-5</v>
      </c>
      <c r="V16" s="100" t="str">
        <f t="shared" si="0"/>
        <v>Rabbit</v>
      </c>
      <c r="W16" s="74">
        <f t="shared" si="14"/>
        <v>2</v>
      </c>
      <c r="X16" s="76" t="str">
        <f t="shared" si="15"/>
        <v>W</v>
      </c>
      <c r="Y16" s="9" t="str">
        <f t="shared" si="6"/>
        <v>B</v>
      </c>
      <c r="Z16" s="4" t="str">
        <f t="shared" si="7"/>
        <v>C</v>
      </c>
      <c r="AA16" s="4" t="str">
        <f t="shared" si="8"/>
        <v>C</v>
      </c>
      <c r="AB16" s="4" t="str">
        <f t="shared" si="4"/>
        <v>LL</v>
      </c>
      <c r="AC16" s="4" t="str">
        <f t="shared" si="9"/>
        <v>LW</v>
      </c>
      <c r="AD16" s="4" t="str">
        <f t="shared" si="10"/>
        <v>LW</v>
      </c>
      <c r="AE16" s="1" t="str">
        <f t="shared" si="16"/>
        <v/>
      </c>
      <c r="AF16" s="1" t="str">
        <f t="shared" si="17"/>
        <v>B</v>
      </c>
      <c r="AG16" s="1" t="str">
        <f t="shared" si="18"/>
        <v>F2</v>
      </c>
      <c r="AH16" s="1" t="str">
        <f t="shared" si="19"/>
        <v/>
      </c>
      <c r="AI16" s="1" t="str">
        <f t="shared" si="20"/>
        <v>B</v>
      </c>
      <c r="AJ16" s="1" t="str">
        <f t="shared" si="21"/>
        <v/>
      </c>
      <c r="AK16" s="1">
        <f t="shared" si="45"/>
        <v>3</v>
      </c>
      <c r="AL16" s="1">
        <f t="shared" si="46"/>
        <v>1</v>
      </c>
      <c r="AM16" s="1">
        <f t="shared" si="5"/>
        <v>4</v>
      </c>
      <c r="AN16" s="1">
        <f t="shared" si="22"/>
        <v>3</v>
      </c>
      <c r="AO16" s="1" t="str">
        <f t="shared" si="56"/>
        <v>C</v>
      </c>
      <c r="AP16" s="1" t="str">
        <f t="shared" si="23"/>
        <v>N</v>
      </c>
      <c r="AQ16" s="1" t="str">
        <f t="shared" si="24"/>
        <v>N</v>
      </c>
      <c r="AR16" s="1" t="str">
        <f t="shared" si="25"/>
        <v>N</v>
      </c>
      <c r="AS16" s="1">
        <f t="shared" si="26"/>
        <v>7</v>
      </c>
      <c r="AT16" s="15" t="str">
        <f t="shared" si="47"/>
        <v>N</v>
      </c>
      <c r="AU16" s="1" t="str">
        <f t="shared" si="27"/>
        <v>Y</v>
      </c>
      <c r="AV16" s="1" t="str">
        <f t="shared" si="28"/>
        <v>N</v>
      </c>
      <c r="AW16" s="1" t="str">
        <f t="shared" si="29"/>
        <v>R</v>
      </c>
      <c r="AX16" s="1" t="str">
        <f t="shared" si="30"/>
        <v>B</v>
      </c>
      <c r="AY16" s="1" t="str">
        <f t="shared" si="31"/>
        <v/>
      </c>
      <c r="AZ16" s="1">
        <f>IF('Hedging Dashboard'!AH16="P",IF(AZ15="",1,AZ15+1),"")</f>
        <v>1</v>
      </c>
      <c r="BA16" s="1" t="str">
        <f>IF('Hedging Dashboard'!AH16="B",IF(BA15="",1,BA15+1),"")</f>
        <v/>
      </c>
      <c r="BB16" s="1" t="str">
        <f t="shared" si="32"/>
        <v>10120</v>
      </c>
      <c r="BC16" s="1" t="str">
        <f t="shared" si="32"/>
        <v>01001</v>
      </c>
      <c r="BD16" s="1" t="str">
        <f t="shared" si="48"/>
        <v>010120</v>
      </c>
      <c r="BE16" s="1" t="str">
        <f t="shared" si="48"/>
        <v>301001</v>
      </c>
      <c r="BF16" s="1" t="str">
        <f t="shared" si="49"/>
        <v>P</v>
      </c>
      <c r="BG16" s="1" t="str">
        <f t="shared" si="33"/>
        <v>XBL</v>
      </c>
      <c r="BH16" s="1" t="str">
        <f t="shared" si="50"/>
        <v>B</v>
      </c>
      <c r="BI16" s="1" t="str">
        <f t="shared" si="34"/>
        <v>F3W</v>
      </c>
      <c r="BJ16" s="1" t="str">
        <f t="shared" si="51"/>
        <v>F2</v>
      </c>
      <c r="BK16" s="1" t="str">
        <f t="shared" si="35"/>
        <v>F2W</v>
      </c>
      <c r="BL16" s="1" t="str">
        <f t="shared" si="52"/>
        <v>B</v>
      </c>
      <c r="BM16" s="1">
        <f t="shared" si="53"/>
        <v>1</v>
      </c>
      <c r="BN16" s="1" t="str">
        <f t="shared" si="54"/>
        <v>2</v>
      </c>
      <c r="BO16" s="1">
        <f t="shared" si="55"/>
        <v>1</v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6</v>
      </c>
    </row>
    <row r="17" spans="1:76" ht="15.75" thickBot="1">
      <c r="A17" s="1">
        <v>8</v>
      </c>
      <c r="B17" s="9" t="str">
        <f t="shared" si="11"/>
        <v>B1</v>
      </c>
      <c r="C17" s="93" t="str">
        <f t="shared" si="1"/>
        <v>D</v>
      </c>
      <c r="D17" s="88" t="str">
        <f t="shared" si="36"/>
        <v>B</v>
      </c>
      <c r="E17" s="89" t="str">
        <f t="shared" si="37"/>
        <v/>
      </c>
      <c r="F17" s="8" t="str">
        <f t="shared" si="12"/>
        <v>W</v>
      </c>
      <c r="H17" s="96" t="str">
        <f t="shared" si="2"/>
        <v/>
      </c>
      <c r="I17" s="88" t="str">
        <f t="shared" si="38"/>
        <v/>
      </c>
      <c r="J17" s="89" t="str">
        <f t="shared" si="39"/>
        <v>B</v>
      </c>
      <c r="K17" s="8" t="str">
        <f t="shared" si="40"/>
        <v>L</v>
      </c>
      <c r="L17" s="54"/>
      <c r="M17" s="17" t="str">
        <f>IF('Hedging Dashboard'!AH17="","",'Hedging Dashboard'!AH17)</f>
        <v>P</v>
      </c>
      <c r="O17" s="9" t="str">
        <f t="shared" si="3"/>
        <v/>
      </c>
      <c r="P17" s="88" t="str">
        <f t="shared" si="41"/>
        <v/>
      </c>
      <c r="Q17" s="89" t="str">
        <f t="shared" si="42"/>
        <v>B</v>
      </c>
      <c r="R17" s="4" t="str">
        <f t="shared" si="43"/>
        <v>L</v>
      </c>
      <c r="S17" s="4">
        <f t="shared" si="13"/>
        <v>-1</v>
      </c>
      <c r="T17" s="112" t="str">
        <f t="shared" si="44"/>
        <v/>
      </c>
      <c r="U17" s="4">
        <f>IF(M17="","",IF(B17="NB",U16,IF(T17="",SUM($T$5:$T17)+S17,SUM($T$5:$T17))))</f>
        <v>-6</v>
      </c>
      <c r="V17" s="100" t="str">
        <f t="shared" si="0"/>
        <v/>
      </c>
      <c r="W17" s="74">
        <f t="shared" si="14"/>
        <v>-1</v>
      </c>
      <c r="X17" s="76" t="str">
        <f t="shared" si="15"/>
        <v>L</v>
      </c>
      <c r="Y17" s="9" t="str">
        <f t="shared" si="6"/>
        <v>D</v>
      </c>
      <c r="Z17" s="4" t="str">
        <f t="shared" si="7"/>
        <v>C</v>
      </c>
      <c r="AA17" s="4" t="str">
        <f t="shared" si="8"/>
        <v>C</v>
      </c>
      <c r="AB17" s="4" t="str">
        <f t="shared" si="4"/>
        <v>LL</v>
      </c>
      <c r="AC17" s="4" t="str">
        <f t="shared" si="9"/>
        <v>WW</v>
      </c>
      <c r="AD17" s="4" t="str">
        <f t="shared" si="10"/>
        <v>WW</v>
      </c>
      <c r="AE17" s="1" t="str">
        <f t="shared" si="16"/>
        <v>B</v>
      </c>
      <c r="AF17" s="1" t="str">
        <f t="shared" si="17"/>
        <v/>
      </c>
      <c r="AG17" s="1" t="str">
        <f t="shared" si="18"/>
        <v/>
      </c>
      <c r="AH17" s="1" t="str">
        <f t="shared" si="19"/>
        <v>B</v>
      </c>
      <c r="AI17" s="1" t="str">
        <f t="shared" si="20"/>
        <v/>
      </c>
      <c r="AJ17" s="1" t="str">
        <f t="shared" si="21"/>
        <v>B</v>
      </c>
      <c r="AK17" s="1">
        <f t="shared" si="45"/>
        <v>1</v>
      </c>
      <c r="AL17" s="1">
        <f t="shared" si="46"/>
        <v>2</v>
      </c>
      <c r="AM17" s="1">
        <f t="shared" si="5"/>
        <v>3</v>
      </c>
      <c r="AN17" s="1">
        <f t="shared" si="22"/>
        <v>-1</v>
      </c>
      <c r="AO17" s="1" t="str">
        <f t="shared" si="56"/>
        <v>S</v>
      </c>
      <c r="AP17" s="1" t="str">
        <f t="shared" si="23"/>
        <v>N</v>
      </c>
      <c r="AQ17" s="1" t="str">
        <f t="shared" si="24"/>
        <v>N</v>
      </c>
      <c r="AR17" s="1" t="str">
        <f t="shared" si="25"/>
        <v>Y</v>
      </c>
      <c r="AS17" s="1">
        <f t="shared" si="26"/>
        <v>1</v>
      </c>
      <c r="AT17" s="15" t="str">
        <f t="shared" si="47"/>
        <v>N</v>
      </c>
      <c r="AU17" s="1" t="str">
        <f t="shared" si="27"/>
        <v>N</v>
      </c>
      <c r="AV17" s="1" t="str">
        <f t="shared" si="28"/>
        <v>N</v>
      </c>
      <c r="AW17" s="1" t="str">
        <f t="shared" si="29"/>
        <v>N</v>
      </c>
      <c r="AX17" s="1" t="str">
        <f t="shared" si="30"/>
        <v/>
      </c>
      <c r="AY17" s="1" t="str">
        <f t="shared" si="31"/>
        <v>B</v>
      </c>
      <c r="AZ17" s="1">
        <f>IF('Hedging Dashboard'!AH17="P",IF(AZ16="",1,AZ16+1),"")</f>
        <v>2</v>
      </c>
      <c r="BA17" s="1" t="str">
        <f>IF('Hedging Dashboard'!AH17="B",IF(BA16="",1,BA16+1),"")</f>
        <v/>
      </c>
      <c r="BB17" s="1" t="str">
        <f t="shared" si="32"/>
        <v>01201</v>
      </c>
      <c r="BC17" s="1" t="str">
        <f t="shared" si="32"/>
        <v>10010</v>
      </c>
      <c r="BD17" s="1" t="str">
        <f t="shared" si="48"/>
        <v>101201</v>
      </c>
      <c r="BE17" s="1" t="str">
        <f t="shared" si="48"/>
        <v>010010</v>
      </c>
      <c r="BF17" s="1" t="str">
        <f t="shared" si="49"/>
        <v>P</v>
      </c>
      <c r="BG17" s="1" t="str">
        <f t="shared" si="33"/>
        <v>BL</v>
      </c>
      <c r="BH17" s="1" t="str">
        <f t="shared" si="50"/>
        <v>B</v>
      </c>
      <c r="BI17" s="1" t="str">
        <f t="shared" si="34"/>
        <v>F2W</v>
      </c>
      <c r="BJ17" s="1" t="str">
        <f t="shared" si="51"/>
        <v>B</v>
      </c>
      <c r="BK17" s="1" t="str">
        <f t="shared" si="35"/>
        <v>BW</v>
      </c>
      <c r="BL17" s="1" t="str">
        <f t="shared" si="52"/>
        <v>B</v>
      </c>
      <c r="BM17" s="1">
        <f t="shared" si="53"/>
        <v>1</v>
      </c>
      <c r="BN17" s="1">
        <f t="shared" si="54"/>
        <v>1</v>
      </c>
      <c r="BO17" s="1">
        <f t="shared" si="55"/>
        <v>1</v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-6</v>
      </c>
    </row>
    <row r="18" spans="1:76" ht="15.75" thickBot="1">
      <c r="A18" s="1">
        <v>9</v>
      </c>
      <c r="B18" s="9" t="str">
        <f t="shared" si="11"/>
        <v>NB</v>
      </c>
      <c r="C18" s="93" t="str">
        <f t="shared" si="1"/>
        <v/>
      </c>
      <c r="D18" s="88" t="str">
        <f t="shared" si="36"/>
        <v>L4</v>
      </c>
      <c r="E18" s="89" t="str">
        <f t="shared" si="37"/>
        <v/>
      </c>
      <c r="F18" s="8" t="str">
        <f t="shared" si="12"/>
        <v>W</v>
      </c>
      <c r="H18" s="96" t="str">
        <f t="shared" si="2"/>
        <v/>
      </c>
      <c r="I18" s="88" t="str">
        <f t="shared" si="38"/>
        <v/>
      </c>
      <c r="J18" s="89" t="str">
        <f t="shared" si="39"/>
        <v>F2</v>
      </c>
      <c r="K18" s="8" t="str">
        <f t="shared" si="40"/>
        <v>L</v>
      </c>
      <c r="L18" s="54"/>
      <c r="M18" s="17" t="str">
        <f>IF('Hedging Dashboard'!AH18="","",'Hedging Dashboard'!AH18)</f>
        <v>P</v>
      </c>
      <c r="O18" s="9" t="str">
        <f t="shared" si="3"/>
        <v/>
      </c>
      <c r="P18" s="88" t="str">
        <f t="shared" si="41"/>
        <v/>
      </c>
      <c r="Q18" s="89" t="str">
        <f t="shared" si="42"/>
        <v>F2</v>
      </c>
      <c r="R18" s="4" t="str">
        <f t="shared" si="43"/>
        <v>L</v>
      </c>
      <c r="S18" s="4">
        <f t="shared" si="13"/>
        <v>-1</v>
      </c>
      <c r="T18" s="112" t="str">
        <f t="shared" si="44"/>
        <v/>
      </c>
      <c r="U18" s="4">
        <f>IF(M18="","",IF(B18="NB",U17,IF(T18="",SUM($T$5:$T18)+S18,SUM($T$5:$T18))))</f>
        <v>-6</v>
      </c>
      <c r="V18" s="100" t="str">
        <f t="shared" si="0"/>
        <v/>
      </c>
      <c r="W18" s="74">
        <f t="shared" si="14"/>
        <v>0</v>
      </c>
      <c r="X18" s="76" t="str">
        <f t="shared" si="15"/>
        <v/>
      </c>
      <c r="Y18" s="9" t="str">
        <f t="shared" si="6"/>
        <v>D</v>
      </c>
      <c r="Z18" s="4" t="str">
        <f t="shared" si="7"/>
        <v>C</v>
      </c>
      <c r="AA18" s="4" t="str">
        <f t="shared" si="8"/>
        <v>C</v>
      </c>
      <c r="AB18" s="4" t="str">
        <f t="shared" si="4"/>
        <v>LW</v>
      </c>
      <c r="AC18" s="4" t="str">
        <f t="shared" si="9"/>
        <v>WL</v>
      </c>
      <c r="AD18" s="4" t="str">
        <f t="shared" si="10"/>
        <v>WL</v>
      </c>
      <c r="AE18" s="1" t="str">
        <f t="shared" si="16"/>
        <v>L4</v>
      </c>
      <c r="AF18" s="1" t="str">
        <f t="shared" si="17"/>
        <v/>
      </c>
      <c r="AG18" s="1" t="str">
        <f t="shared" si="18"/>
        <v/>
      </c>
      <c r="AH18" s="1" t="str">
        <f t="shared" si="19"/>
        <v>F2</v>
      </c>
      <c r="AI18" s="1" t="str">
        <f t="shared" si="20"/>
        <v/>
      </c>
      <c r="AJ18" s="1" t="str">
        <f t="shared" si="21"/>
        <v>F2</v>
      </c>
      <c r="AK18" s="1">
        <f t="shared" si="45"/>
        <v>4</v>
      </c>
      <c r="AL18" s="1">
        <f t="shared" si="46"/>
        <v>4</v>
      </c>
      <c r="AM18" s="1">
        <f t="shared" si="5"/>
        <v>3</v>
      </c>
      <c r="AN18" s="1">
        <f t="shared" si="22"/>
        <v>0</v>
      </c>
      <c r="AO18" s="1" t="str">
        <f t="shared" si="56"/>
        <v>C</v>
      </c>
      <c r="AP18" s="1" t="str">
        <f t="shared" si="23"/>
        <v>N</v>
      </c>
      <c r="AQ18" s="1" t="str">
        <f t="shared" si="24"/>
        <v>Y</v>
      </c>
      <c r="AR18" s="1" t="str">
        <f t="shared" si="25"/>
        <v>Y</v>
      </c>
      <c r="AS18" s="1">
        <f t="shared" si="26"/>
        <v>2</v>
      </c>
      <c r="AT18" s="15" t="str">
        <f t="shared" si="47"/>
        <v>Y</v>
      </c>
      <c r="AU18" s="1" t="str">
        <f t="shared" si="27"/>
        <v>N</v>
      </c>
      <c r="AV18" s="1" t="str">
        <f t="shared" si="28"/>
        <v>N</v>
      </c>
      <c r="AW18" s="1" t="str">
        <f t="shared" si="29"/>
        <v>N</v>
      </c>
      <c r="AX18" s="1" t="str">
        <f t="shared" si="30"/>
        <v/>
      </c>
      <c r="AY18" s="1" t="str">
        <f t="shared" si="31"/>
        <v>F2</v>
      </c>
      <c r="AZ18" s="1">
        <f>IF('Hedging Dashboard'!AH18="P",IF(AZ17="",1,AZ17+1),"")</f>
        <v>3</v>
      </c>
      <c r="BA18" s="1" t="str">
        <f>IF('Hedging Dashboard'!AH18="B",IF(BA17="",1,BA17+1),"")</f>
        <v/>
      </c>
      <c r="BB18" s="1" t="str">
        <f t="shared" si="32"/>
        <v>12012</v>
      </c>
      <c r="BC18" s="1" t="str">
        <f t="shared" si="32"/>
        <v>00100</v>
      </c>
      <c r="BD18" s="1" t="str">
        <f t="shared" si="48"/>
        <v>012012</v>
      </c>
      <c r="BE18" s="1" t="str">
        <f t="shared" si="48"/>
        <v>100100</v>
      </c>
      <c r="BF18" s="1" t="str">
        <f t="shared" si="49"/>
        <v>P</v>
      </c>
      <c r="BG18" s="1" t="str">
        <f t="shared" si="33"/>
        <v>BW</v>
      </c>
      <c r="BH18" s="1" t="str">
        <f t="shared" si="50"/>
        <v>L4</v>
      </c>
      <c r="BI18" s="1" t="str">
        <f t="shared" si="34"/>
        <v>BL</v>
      </c>
      <c r="BJ18" s="1" t="str">
        <f t="shared" si="51"/>
        <v>F2</v>
      </c>
      <c r="BK18" s="1" t="str">
        <f t="shared" si="35"/>
        <v>BL</v>
      </c>
      <c r="BL18" s="1" t="str">
        <f t="shared" si="52"/>
        <v>F2</v>
      </c>
      <c r="BM18" s="1" t="str">
        <f t="shared" si="53"/>
        <v>4</v>
      </c>
      <c r="BN18" s="1" t="str">
        <f t="shared" si="54"/>
        <v>2</v>
      </c>
      <c r="BO18" s="1" t="str">
        <f t="shared" si="55"/>
        <v>2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</row>
    <row r="19" spans="1:76" ht="15.75" thickBot="1">
      <c r="A19" s="1">
        <v>10</v>
      </c>
      <c r="B19" s="77" t="str">
        <f t="shared" si="11"/>
        <v>P7</v>
      </c>
      <c r="C19" s="94" t="str">
        <f t="shared" si="1"/>
        <v/>
      </c>
      <c r="D19" s="90" t="str">
        <f t="shared" si="36"/>
        <v>B</v>
      </c>
      <c r="E19" s="91" t="str">
        <f t="shared" si="37"/>
        <v/>
      </c>
      <c r="F19" s="10" t="str">
        <f t="shared" si="12"/>
        <v>L</v>
      </c>
      <c r="H19" s="97" t="str">
        <f t="shared" si="2"/>
        <v>D</v>
      </c>
      <c r="I19" s="90" t="str">
        <f t="shared" si="38"/>
        <v>F3</v>
      </c>
      <c r="J19" s="91" t="str">
        <f t="shared" si="39"/>
        <v/>
      </c>
      <c r="K19" s="10" t="str">
        <f t="shared" si="40"/>
        <v>L</v>
      </c>
      <c r="L19" s="54"/>
      <c r="M19" s="18" t="str">
        <f>IF('Hedging Dashboard'!AH19="","",'Hedging Dashboard'!AH19)</f>
        <v>B</v>
      </c>
      <c r="O19" s="77" t="str">
        <f t="shared" si="3"/>
        <v>B</v>
      </c>
      <c r="P19" s="90" t="str">
        <f t="shared" si="41"/>
        <v>F3</v>
      </c>
      <c r="Q19" s="91" t="str">
        <f t="shared" si="42"/>
        <v/>
      </c>
      <c r="R19" s="5" t="str">
        <f t="shared" si="43"/>
        <v>L</v>
      </c>
      <c r="S19" s="5">
        <f t="shared" si="13"/>
        <v>-8</v>
      </c>
      <c r="T19" s="113" t="str">
        <f t="shared" si="44"/>
        <v/>
      </c>
      <c r="U19" s="5">
        <f>IF(M19="","",IF(B19="NB",U18,IF(T19="",SUM($T$5:$T19)+S19,SUM($T$5:$T19))))</f>
        <v>-13</v>
      </c>
      <c r="V19" s="101" t="str">
        <f t="shared" si="0"/>
        <v/>
      </c>
      <c r="W19" s="74">
        <f t="shared" si="14"/>
        <v>-7</v>
      </c>
      <c r="X19" s="76" t="str">
        <f t="shared" si="15"/>
        <v>L</v>
      </c>
      <c r="Y19" s="9" t="str">
        <f t="shared" si="6"/>
        <v>D</v>
      </c>
      <c r="Z19" s="4" t="str">
        <f t="shared" si="7"/>
        <v>D</v>
      </c>
      <c r="AA19" s="4" t="str">
        <f t="shared" si="8"/>
        <v>B</v>
      </c>
      <c r="AB19" s="4" t="str">
        <f t="shared" si="4"/>
        <v>WW</v>
      </c>
      <c r="AC19" s="4" t="str">
        <f t="shared" si="9"/>
        <v>LL</v>
      </c>
      <c r="AD19" s="4" t="str">
        <f t="shared" si="10"/>
        <v>LL</v>
      </c>
      <c r="AE19" s="1" t="str">
        <f t="shared" si="16"/>
        <v>B</v>
      </c>
      <c r="AF19" s="1" t="str">
        <f t="shared" si="17"/>
        <v/>
      </c>
      <c r="AG19" s="1" t="str">
        <f t="shared" si="18"/>
        <v>F3</v>
      </c>
      <c r="AH19" s="1" t="str">
        <f t="shared" si="19"/>
        <v/>
      </c>
      <c r="AI19" s="1" t="str">
        <f t="shared" si="20"/>
        <v>F3</v>
      </c>
      <c r="AJ19" s="1" t="str">
        <f t="shared" si="21"/>
        <v/>
      </c>
      <c r="AK19" s="1">
        <f t="shared" si="45"/>
        <v>7</v>
      </c>
      <c r="AL19" s="1">
        <f t="shared" si="46"/>
        <v>0</v>
      </c>
      <c r="AM19" s="1">
        <f t="shared" si="5"/>
        <v>0</v>
      </c>
      <c r="AN19" s="1">
        <f t="shared" si="22"/>
        <v>-3</v>
      </c>
      <c r="AO19" s="1" t="str">
        <f t="shared" si="56"/>
        <v>C</v>
      </c>
      <c r="AP19" s="1" t="str">
        <f t="shared" si="23"/>
        <v>N</v>
      </c>
      <c r="AQ19" s="1" t="str">
        <f t="shared" si="24"/>
        <v>N</v>
      </c>
      <c r="AR19" s="1" t="str">
        <f t="shared" si="25"/>
        <v>N</v>
      </c>
      <c r="AS19" s="1">
        <f t="shared" si="26"/>
        <v>3</v>
      </c>
      <c r="AT19" s="15" t="str">
        <f t="shared" si="47"/>
        <v>N</v>
      </c>
      <c r="AU19" s="1" t="str">
        <f t="shared" si="27"/>
        <v>N</v>
      </c>
      <c r="AV19" s="1" t="str">
        <f t="shared" si="28"/>
        <v>N</v>
      </c>
      <c r="AW19" s="1" t="str">
        <f t="shared" si="29"/>
        <v>N</v>
      </c>
      <c r="AX19" s="1" t="str">
        <f t="shared" si="30"/>
        <v>F3</v>
      </c>
      <c r="AY19" s="1" t="str">
        <f t="shared" si="31"/>
        <v/>
      </c>
      <c r="AZ19" s="1" t="str">
        <f>IF('Hedging Dashboard'!AH19="P",IF(AZ18="",1,AZ18+1),"")</f>
        <v/>
      </c>
      <c r="BA19" s="1">
        <f>IF('Hedging Dashboard'!AH19="B",IF(BA18="",1,BA18+1),"")</f>
        <v>1</v>
      </c>
      <c r="BB19" s="1" t="str">
        <f t="shared" si="32"/>
        <v>20123</v>
      </c>
      <c r="BC19" s="1" t="str">
        <f t="shared" si="32"/>
        <v>01000</v>
      </c>
      <c r="BD19" s="1" t="str">
        <f t="shared" si="48"/>
        <v>120123</v>
      </c>
      <c r="BE19" s="1" t="str">
        <f t="shared" si="48"/>
        <v>001000</v>
      </c>
      <c r="BF19" s="1" t="str">
        <f t="shared" si="49"/>
        <v>P</v>
      </c>
      <c r="BG19" s="1" t="str">
        <f t="shared" si="33"/>
        <v>L4W</v>
      </c>
      <c r="BH19" s="1" t="str">
        <f t="shared" si="50"/>
        <v>B</v>
      </c>
      <c r="BI19" s="1" t="str">
        <f t="shared" si="34"/>
        <v>F2L</v>
      </c>
      <c r="BJ19" s="1" t="str">
        <f t="shared" si="51"/>
        <v>F3</v>
      </c>
      <c r="BK19" s="1" t="str">
        <f t="shared" si="35"/>
        <v>F2L</v>
      </c>
      <c r="BL19" s="1" t="str">
        <f t="shared" si="52"/>
        <v>F3</v>
      </c>
      <c r="BM19" s="1">
        <f t="shared" si="53"/>
        <v>1</v>
      </c>
      <c r="BN19" s="1" t="str">
        <f t="shared" si="54"/>
        <v>3</v>
      </c>
      <c r="BO19" s="1" t="str">
        <f t="shared" si="55"/>
        <v>3</v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</row>
    <row r="20" spans="1:76" ht="15.75" thickBot="1">
      <c r="A20" s="1">
        <v>11</v>
      </c>
      <c r="B20" s="12" t="str">
        <f t="shared" si="11"/>
        <v>P2</v>
      </c>
      <c r="C20" s="92" t="str">
        <f t="shared" si="1"/>
        <v/>
      </c>
      <c r="D20" s="13" t="str">
        <f t="shared" si="36"/>
        <v>F2</v>
      </c>
      <c r="E20" s="45" t="str">
        <f t="shared" si="37"/>
        <v/>
      </c>
      <c r="F20" s="14" t="str">
        <f t="shared" si="12"/>
        <v>L</v>
      </c>
      <c r="H20" s="95" t="str">
        <f t="shared" si="2"/>
        <v/>
      </c>
      <c r="I20" s="13" t="str">
        <f t="shared" si="38"/>
        <v>XF2</v>
      </c>
      <c r="J20" s="45" t="str">
        <f t="shared" si="39"/>
        <v/>
      </c>
      <c r="K20" s="14" t="str">
        <f t="shared" si="40"/>
        <v>L</v>
      </c>
      <c r="L20" s="54"/>
      <c r="M20" s="16" t="str">
        <f>IF('Hedging Dashboard'!AH20="","",'Hedging Dashboard'!AH20)</f>
        <v>B</v>
      </c>
      <c r="O20" s="12" t="str">
        <f t="shared" si="3"/>
        <v/>
      </c>
      <c r="P20" s="13" t="str">
        <f t="shared" si="41"/>
        <v/>
      </c>
      <c r="Q20" s="45" t="str">
        <f t="shared" si="42"/>
        <v>XF2</v>
      </c>
      <c r="R20" s="87" t="str">
        <f t="shared" si="43"/>
        <v>W</v>
      </c>
      <c r="S20" s="87">
        <f t="shared" si="13"/>
        <v>-10</v>
      </c>
      <c r="T20" s="98" t="str">
        <f t="shared" si="44"/>
        <v/>
      </c>
      <c r="U20" s="87">
        <f>IF(M20="","",IF(B20="NB",U19,IF(T20="",SUM($T$5:$T20)+S20,SUM($T$5:$T20))))</f>
        <v>-15</v>
      </c>
      <c r="V20" s="99" t="str">
        <f t="shared" si="0"/>
        <v/>
      </c>
      <c r="W20" s="74">
        <f t="shared" si="14"/>
        <v>-2</v>
      </c>
      <c r="X20" s="76" t="str">
        <f t="shared" si="15"/>
        <v>L</v>
      </c>
      <c r="Y20" s="9" t="str">
        <f t="shared" si="6"/>
        <v>D</v>
      </c>
      <c r="Z20" s="4" t="str">
        <f t="shared" si="7"/>
        <v>D</v>
      </c>
      <c r="AA20" s="4" t="str">
        <f t="shared" si="8"/>
        <v>B</v>
      </c>
      <c r="AB20" s="4" t="str">
        <f t="shared" si="4"/>
        <v>WL</v>
      </c>
      <c r="AC20" s="4" t="str">
        <f t="shared" si="9"/>
        <v>LL</v>
      </c>
      <c r="AD20" s="4" t="str">
        <f t="shared" si="10"/>
        <v>LL</v>
      </c>
      <c r="AE20" s="1" t="str">
        <f t="shared" si="16"/>
        <v>F2</v>
      </c>
      <c r="AF20" s="1" t="str">
        <f t="shared" si="17"/>
        <v/>
      </c>
      <c r="AG20" s="1" t="str">
        <f t="shared" si="18"/>
        <v>XF2</v>
      </c>
      <c r="AH20" s="1" t="str">
        <f t="shared" si="19"/>
        <v/>
      </c>
      <c r="AI20" s="1" t="str">
        <f t="shared" si="20"/>
        <v/>
      </c>
      <c r="AJ20" s="1" t="str">
        <f t="shared" si="21"/>
        <v>XF2</v>
      </c>
      <c r="AK20" s="1">
        <f t="shared" si="45"/>
        <v>4</v>
      </c>
      <c r="AL20" s="1">
        <f t="shared" si="46"/>
        <v>2</v>
      </c>
      <c r="AM20" s="1">
        <f t="shared" si="5"/>
        <v>-6</v>
      </c>
      <c r="AN20" s="1">
        <f t="shared" si="22"/>
        <v>-6</v>
      </c>
      <c r="AO20" s="1" t="str">
        <f t="shared" si="56"/>
        <v>C</v>
      </c>
      <c r="AP20" s="1" t="str">
        <f t="shared" si="23"/>
        <v>Y</v>
      </c>
      <c r="AQ20" s="1" t="str">
        <f t="shared" si="24"/>
        <v>N</v>
      </c>
      <c r="AR20" s="1" t="str">
        <f t="shared" si="25"/>
        <v>N</v>
      </c>
      <c r="AS20" s="1">
        <f t="shared" si="26"/>
        <v>4</v>
      </c>
      <c r="AT20" s="15" t="str">
        <f t="shared" si="47"/>
        <v>N</v>
      </c>
      <c r="AU20" s="1" t="str">
        <f t="shared" si="27"/>
        <v>N</v>
      </c>
      <c r="AV20" s="1" t="str">
        <f t="shared" si="28"/>
        <v>N</v>
      </c>
      <c r="AW20" s="1" t="str">
        <f t="shared" si="29"/>
        <v>N</v>
      </c>
      <c r="AX20" s="1" t="str">
        <f t="shared" si="30"/>
        <v/>
      </c>
      <c r="AY20" s="1" t="str">
        <f t="shared" si="31"/>
        <v>XF2</v>
      </c>
      <c r="AZ20" s="1" t="str">
        <f>IF('Hedging Dashboard'!AH20="P",IF(AZ19="",1,AZ19+1),"")</f>
        <v/>
      </c>
      <c r="BA20" s="1">
        <f>IF('Hedging Dashboard'!AH20="B",IF(BA19="",1,BA19+1),"")</f>
        <v>2</v>
      </c>
      <c r="BB20" s="1" t="str">
        <f t="shared" si="32"/>
        <v>01230</v>
      </c>
      <c r="BC20" s="1" t="str">
        <f t="shared" si="32"/>
        <v>10001</v>
      </c>
      <c r="BD20" s="1" t="str">
        <f t="shared" si="48"/>
        <v>201230</v>
      </c>
      <c r="BE20" s="1" t="str">
        <f t="shared" si="48"/>
        <v>010001</v>
      </c>
      <c r="BF20" s="1" t="str">
        <f t="shared" si="49"/>
        <v>P</v>
      </c>
      <c r="BG20" s="1" t="str">
        <f t="shared" si="33"/>
        <v>BL</v>
      </c>
      <c r="BH20" s="1" t="str">
        <f t="shared" si="50"/>
        <v>F2</v>
      </c>
      <c r="BI20" s="1" t="str">
        <f t="shared" si="34"/>
        <v>F3L</v>
      </c>
      <c r="BJ20" s="1" t="str">
        <f t="shared" si="51"/>
        <v>XF2</v>
      </c>
      <c r="BK20" s="1" t="str">
        <f t="shared" si="35"/>
        <v>F3L</v>
      </c>
      <c r="BL20" s="1" t="str">
        <f t="shared" si="52"/>
        <v>XF2</v>
      </c>
      <c r="BM20" s="1" t="str">
        <f t="shared" si="53"/>
        <v>2</v>
      </c>
      <c r="BN20" s="1" t="str">
        <f t="shared" si="54"/>
        <v>2</v>
      </c>
      <c r="BO20" s="1" t="str">
        <f t="shared" si="55"/>
        <v>2</v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3</v>
      </c>
    </row>
    <row r="21" spans="1:76" ht="15.75" thickBot="1">
      <c r="A21" s="1">
        <v>12</v>
      </c>
      <c r="B21" s="9" t="str">
        <f t="shared" si="11"/>
        <v>B5</v>
      </c>
      <c r="C21" s="93" t="str">
        <f t="shared" si="1"/>
        <v>B</v>
      </c>
      <c r="D21" s="88" t="str">
        <f t="shared" si="36"/>
        <v/>
      </c>
      <c r="E21" s="89" t="str">
        <f t="shared" si="37"/>
        <v>F3</v>
      </c>
      <c r="F21" s="8" t="str">
        <f t="shared" si="12"/>
        <v/>
      </c>
      <c r="H21" s="96" t="str">
        <f t="shared" si="2"/>
        <v>C</v>
      </c>
      <c r="I21" s="88" t="str">
        <f t="shared" si="38"/>
        <v>XB</v>
      </c>
      <c r="J21" s="89" t="str">
        <f t="shared" si="39"/>
        <v/>
      </c>
      <c r="K21" s="8" t="str">
        <f t="shared" si="40"/>
        <v/>
      </c>
      <c r="L21" s="54"/>
      <c r="M21" s="17" t="str">
        <f>IF('Hedging Dashboard'!AH21="","",'Hedging Dashboard'!AH21)</f>
        <v/>
      </c>
      <c r="O21" s="9" t="str">
        <f t="shared" si="3"/>
        <v/>
      </c>
      <c r="P21" s="88" t="str">
        <f t="shared" si="41"/>
        <v/>
      </c>
      <c r="Q21" s="89" t="str">
        <f t="shared" si="42"/>
        <v>F3</v>
      </c>
      <c r="R21" s="4" t="str">
        <f t="shared" si="43"/>
        <v/>
      </c>
      <c r="S21" s="4" t="str">
        <f t="shared" si="13"/>
        <v/>
      </c>
      <c r="T21" s="112" t="str">
        <f t="shared" si="44"/>
        <v/>
      </c>
      <c r="U21" s="4" t="str">
        <f>IF(M21="","",IF(B21="NB",U20,IF(T21="",SUM($T$5:$T21)+S21,SUM($T$5:$T21))))</f>
        <v/>
      </c>
      <c r="V21" s="100" t="str">
        <f t="shared" si="0"/>
        <v/>
      </c>
      <c r="W21" s="74" t="e">
        <f t="shared" si="14"/>
        <v>#VALUE!</v>
      </c>
      <c r="X21" s="76" t="str">
        <f t="shared" si="15"/>
        <v/>
      </c>
      <c r="Y21" s="9" t="str">
        <f t="shared" si="6"/>
        <v>B</v>
      </c>
      <c r="Z21" s="4" t="str">
        <f t="shared" si="7"/>
        <v>C</v>
      </c>
      <c r="AA21" s="4" t="str">
        <f t="shared" si="8"/>
        <v>B</v>
      </c>
      <c r="AB21" s="4" t="str">
        <f t="shared" si="4"/>
        <v>LL</v>
      </c>
      <c r="AC21" s="4" t="str">
        <f t="shared" si="9"/>
        <v>LL</v>
      </c>
      <c r="AD21" s="4" t="str">
        <f t="shared" si="10"/>
        <v>LW</v>
      </c>
      <c r="AE21" s="1" t="str">
        <f t="shared" si="16"/>
        <v/>
      </c>
      <c r="AF21" s="1" t="str">
        <f t="shared" si="17"/>
        <v>F3</v>
      </c>
      <c r="AG21" s="1" t="str">
        <f t="shared" si="18"/>
        <v>XB</v>
      </c>
      <c r="AH21" s="1" t="str">
        <f t="shared" si="19"/>
        <v/>
      </c>
      <c r="AI21" s="1" t="str">
        <f t="shared" si="20"/>
        <v/>
      </c>
      <c r="AJ21" s="1" t="str">
        <f t="shared" si="21"/>
        <v>F3</v>
      </c>
      <c r="AK21" s="1">
        <f t="shared" si="45"/>
        <v>1</v>
      </c>
      <c r="AL21" s="1">
        <f t="shared" si="46"/>
        <v>6</v>
      </c>
      <c r="AM21" s="1" t="str">
        <f t="shared" si="5"/>
        <v/>
      </c>
      <c r="AN21" s="1">
        <f t="shared" si="22"/>
        <v>0</v>
      </c>
      <c r="AO21" s="1" t="str">
        <f t="shared" si="56"/>
        <v>C</v>
      </c>
      <c r="AP21" s="1" t="str">
        <f t="shared" si="23"/>
        <v>N</v>
      </c>
      <c r="AQ21" s="1" t="str">
        <f t="shared" si="24"/>
        <v>N</v>
      </c>
      <c r="AR21" s="1" t="str">
        <f t="shared" si="25"/>
        <v>N</v>
      </c>
      <c r="AS21" s="1">
        <f t="shared" si="26"/>
        <v>5</v>
      </c>
      <c r="AT21" s="15" t="str">
        <f t="shared" si="47"/>
        <v>N</v>
      </c>
      <c r="AU21" s="1" t="str">
        <f t="shared" si="27"/>
        <v>N</v>
      </c>
      <c r="AV21" s="1" t="str">
        <f t="shared" si="28"/>
        <v>N</v>
      </c>
      <c r="AW21" s="1" t="str">
        <f t="shared" si="29"/>
        <v>N</v>
      </c>
      <c r="AX21" s="1" t="str">
        <f t="shared" si="30"/>
        <v/>
      </c>
      <c r="AY21" s="1" t="str">
        <f t="shared" si="31"/>
        <v>F3</v>
      </c>
      <c r="AZ21" s="1" t="str">
        <f>IF('Hedging Dashboard'!AH21="P",IF(AZ20="",1,AZ20+1),"")</f>
        <v/>
      </c>
      <c r="BA21" s="1" t="str">
        <f>IF('Hedging Dashboard'!AH21="B",IF(BA20="",1,BA20+1),"")</f>
        <v/>
      </c>
      <c r="BB21" s="1" t="str">
        <f t="shared" si="32"/>
        <v>12300</v>
      </c>
      <c r="BC21" s="1" t="str">
        <f t="shared" si="32"/>
        <v>00012</v>
      </c>
      <c r="BD21" s="1" t="str">
        <f t="shared" si="48"/>
        <v>012300</v>
      </c>
      <c r="BE21" s="1" t="str">
        <f t="shared" si="48"/>
        <v>100012</v>
      </c>
      <c r="BF21" s="1" t="str">
        <f t="shared" si="49"/>
        <v>P</v>
      </c>
      <c r="BG21" s="1" t="str">
        <f t="shared" si="33"/>
        <v>F2L</v>
      </c>
      <c r="BH21" s="1" t="str">
        <f t="shared" si="50"/>
        <v>F3</v>
      </c>
      <c r="BI21" s="1" t="str">
        <f t="shared" si="34"/>
        <v>XF2L</v>
      </c>
      <c r="BJ21" s="1" t="str">
        <f t="shared" si="51"/>
        <v>XB</v>
      </c>
      <c r="BK21" s="1" t="str">
        <f t="shared" si="35"/>
        <v>XF2W</v>
      </c>
      <c r="BL21" s="1" t="str">
        <f t="shared" si="52"/>
        <v>F3</v>
      </c>
      <c r="BM21" s="1" t="str">
        <f t="shared" si="53"/>
        <v>3</v>
      </c>
      <c r="BN21" s="1">
        <f t="shared" si="54"/>
        <v>1</v>
      </c>
      <c r="BO21" s="1" t="str">
        <f t="shared" si="55"/>
        <v>3</v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-3</v>
      </c>
    </row>
    <row r="22" spans="1:76" ht="15.75" thickBot="1">
      <c r="A22" s="1">
        <v>13</v>
      </c>
      <c r="B22" s="9" t="str">
        <f t="shared" si="11"/>
        <v/>
      </c>
      <c r="C22" s="93" t="str">
        <f t="shared" si="1"/>
        <v/>
      </c>
      <c r="D22" s="88" t="str">
        <f t="shared" si="36"/>
        <v/>
      </c>
      <c r="E22" s="89" t="str">
        <f t="shared" si="37"/>
        <v/>
      </c>
      <c r="F22" s="8" t="str">
        <f t="shared" si="12"/>
        <v/>
      </c>
      <c r="H22" s="96" t="str">
        <f t="shared" si="2"/>
        <v/>
      </c>
      <c r="I22" s="88" t="str">
        <f t="shared" si="38"/>
        <v/>
      </c>
      <c r="J22" s="89" t="str">
        <f t="shared" si="39"/>
        <v/>
      </c>
      <c r="K22" s="8" t="str">
        <f t="shared" si="40"/>
        <v/>
      </c>
      <c r="L22" s="54"/>
      <c r="M22" s="17" t="str">
        <f>IF('Hedging Dashboard'!AH22="","",'Hedging Dashboard'!AH22)</f>
        <v/>
      </c>
      <c r="O22" s="9" t="str">
        <f t="shared" si="3"/>
        <v/>
      </c>
      <c r="P22" s="88" t="str">
        <f t="shared" si="41"/>
        <v/>
      </c>
      <c r="Q22" s="89" t="str">
        <f t="shared" si="42"/>
        <v/>
      </c>
      <c r="R22" s="4" t="str">
        <f t="shared" si="43"/>
        <v/>
      </c>
      <c r="S22" s="4" t="str">
        <f t="shared" si="13"/>
        <v/>
      </c>
      <c r="T22" s="112" t="str">
        <f t="shared" si="44"/>
        <v/>
      </c>
      <c r="U22" s="4" t="str">
        <f>IF(M22="","",IF(B22="NB",U21,IF(T22="",SUM($T$5:$T22)+S22,SUM($T$5:$T22))))</f>
        <v/>
      </c>
      <c r="V22" s="100" t="str">
        <f t="shared" si="0"/>
        <v/>
      </c>
      <c r="W22" s="74" t="e">
        <f t="shared" si="14"/>
        <v>#VALUE!</v>
      </c>
      <c r="X22" s="76" t="str">
        <f t="shared" si="15"/>
        <v/>
      </c>
      <c r="Y22" s="9" t="str">
        <f t="shared" si="6"/>
        <v>B</v>
      </c>
      <c r="Z22" s="4" t="str">
        <f t="shared" si="7"/>
        <v>C</v>
      </c>
      <c r="AA22" s="4" t="str">
        <f t="shared" si="8"/>
        <v>B</v>
      </c>
      <c r="AB22" s="4" t="str">
        <f t="shared" si="4"/>
        <v>L</v>
      </c>
      <c r="AC22" s="4" t="str">
        <f t="shared" si="9"/>
        <v>L</v>
      </c>
      <c r="AD22" s="4" t="str">
        <f t="shared" si="10"/>
        <v>W</v>
      </c>
      <c r="AE22" s="1" t="str">
        <f t="shared" si="16"/>
        <v/>
      </c>
      <c r="AF22" s="1" t="str">
        <f t="shared" si="17"/>
        <v/>
      </c>
      <c r="AG22" s="1" t="str">
        <f t="shared" si="18"/>
        <v/>
      </c>
      <c r="AH22" s="1" t="str">
        <f t="shared" si="19"/>
        <v/>
      </c>
      <c r="AI22" s="1" t="str">
        <f t="shared" si="20"/>
        <v/>
      </c>
      <c r="AJ22" s="1" t="str">
        <f t="shared" si="21"/>
        <v/>
      </c>
      <c r="AK22" s="1">
        <f t="shared" si="45"/>
        <v>0</v>
      </c>
      <c r="AL22" s="1">
        <f t="shared" si="46"/>
        <v>0</v>
      </c>
      <c r="AM22" s="1" t="str">
        <f t="shared" si="5"/>
        <v/>
      </c>
      <c r="AN22" s="1">
        <f t="shared" si="22"/>
        <v>0</v>
      </c>
      <c r="AO22" s="1" t="str">
        <f t="shared" si="56"/>
        <v/>
      </c>
      <c r="AP22" s="1" t="str">
        <f t="shared" si="23"/>
        <v>N</v>
      </c>
      <c r="AQ22" s="1" t="str">
        <f t="shared" si="24"/>
        <v>N</v>
      </c>
      <c r="AR22" s="1" t="str">
        <f t="shared" si="25"/>
        <v>N</v>
      </c>
      <c r="AS22" s="1" t="str">
        <f t="shared" si="26"/>
        <v/>
      </c>
      <c r="AT22" s="15" t="str">
        <f t="shared" si="47"/>
        <v/>
      </c>
      <c r="AU22" s="1" t="str">
        <f t="shared" si="27"/>
        <v/>
      </c>
      <c r="AV22" s="1" t="str">
        <f t="shared" si="28"/>
        <v/>
      </c>
      <c r="AW22" s="1" t="str">
        <f t="shared" si="29"/>
        <v/>
      </c>
      <c r="AX22" s="1" t="str">
        <f t="shared" si="30"/>
        <v/>
      </c>
      <c r="AY22" s="1" t="str">
        <f t="shared" si="31"/>
        <v/>
      </c>
      <c r="AZ22" s="1" t="str">
        <f>IF('Hedging Dashboard'!AH22="P",IF(AZ21="",1,AZ21+1),"")</f>
        <v/>
      </c>
      <c r="BA22" s="1" t="str">
        <f>IF('Hedging Dashboard'!AH22="B",IF(BA21="",1,BA21+1),"")</f>
        <v/>
      </c>
      <c r="BB22" s="1" t="str">
        <f t="shared" si="32"/>
        <v>23000</v>
      </c>
      <c r="BC22" s="1" t="str">
        <f t="shared" si="32"/>
        <v>00120</v>
      </c>
      <c r="BD22" s="1" t="str">
        <f t="shared" si="48"/>
        <v>123000</v>
      </c>
      <c r="BE22" s="1" t="str">
        <f t="shared" si="48"/>
        <v>000120</v>
      </c>
      <c r="BF22" s="1" t="str">
        <f t="shared" si="49"/>
        <v>B</v>
      </c>
      <c r="BG22" s="1" t="str">
        <f t="shared" si="33"/>
        <v>F3</v>
      </c>
      <c r="BH22" s="1" t="str">
        <f t="shared" si="50"/>
        <v/>
      </c>
      <c r="BI22" s="1" t="str">
        <f t="shared" si="34"/>
        <v>XB</v>
      </c>
      <c r="BJ22" s="1" t="str">
        <f t="shared" si="51"/>
        <v/>
      </c>
      <c r="BK22" s="1" t="str">
        <f t="shared" si="35"/>
        <v>F3</v>
      </c>
      <c r="BL22" s="1" t="str">
        <f t="shared" si="52"/>
        <v/>
      </c>
      <c r="BM22" s="1" t="str">
        <f t="shared" si="53"/>
        <v/>
      </c>
      <c r="BN22" s="1" t="str">
        <f t="shared" si="54"/>
        <v/>
      </c>
      <c r="BO22" s="1" t="str">
        <f t="shared" si="55"/>
        <v/>
      </c>
      <c r="BR22" s="1">
        <f>General!A20</f>
        <v>0</v>
      </c>
      <c r="BS22" s="1">
        <f>General!B20</f>
        <v>0</v>
      </c>
      <c r="BT22" s="1" t="str">
        <f>General!C20</f>
        <v/>
      </c>
      <c r="BU22" s="1">
        <f>General!D20</f>
        <v>0</v>
      </c>
      <c r="BW22" s="1" t="str">
        <f>General!F20</f>
        <v>LWLW</v>
      </c>
      <c r="BX22" s="1">
        <f>General!G20</f>
        <v>1</v>
      </c>
    </row>
    <row r="23" spans="1:76" ht="15.75" thickBot="1">
      <c r="A23" s="1">
        <v>14</v>
      </c>
      <c r="B23" s="9" t="str">
        <f t="shared" si="11"/>
        <v/>
      </c>
      <c r="C23" s="93" t="str">
        <f t="shared" si="1"/>
        <v/>
      </c>
      <c r="D23" s="88" t="str">
        <f t="shared" si="36"/>
        <v/>
      </c>
      <c r="E23" s="89" t="str">
        <f t="shared" si="37"/>
        <v/>
      </c>
      <c r="F23" s="8" t="str">
        <f t="shared" si="12"/>
        <v/>
      </c>
      <c r="H23" s="96" t="str">
        <f t="shared" si="2"/>
        <v/>
      </c>
      <c r="I23" s="88" t="str">
        <f t="shared" si="38"/>
        <v/>
      </c>
      <c r="J23" s="89" t="str">
        <f t="shared" si="39"/>
        <v/>
      </c>
      <c r="K23" s="8" t="str">
        <f t="shared" si="40"/>
        <v/>
      </c>
      <c r="L23" s="54"/>
      <c r="M23" s="17" t="str">
        <f>IF('Hedging Dashboard'!AH23="","",'Hedging Dashboard'!AH23)</f>
        <v/>
      </c>
      <c r="O23" s="9" t="str">
        <f t="shared" si="3"/>
        <v/>
      </c>
      <c r="P23" s="88" t="str">
        <f t="shared" si="41"/>
        <v/>
      </c>
      <c r="Q23" s="89" t="str">
        <f t="shared" si="42"/>
        <v/>
      </c>
      <c r="R23" s="4" t="str">
        <f t="shared" si="43"/>
        <v/>
      </c>
      <c r="S23" s="4" t="str">
        <f t="shared" si="13"/>
        <v/>
      </c>
      <c r="T23" s="112" t="str">
        <f t="shared" si="44"/>
        <v/>
      </c>
      <c r="U23" s="4" t="str">
        <f>IF(M23="","",IF(B23="NB",U22,IF(T23="",SUM($T$5:$T23)+S23,SUM($T$5:$T23))))</f>
        <v/>
      </c>
      <c r="V23" s="100" t="str">
        <f t="shared" si="0"/>
        <v/>
      </c>
      <c r="W23" s="74" t="e">
        <f t="shared" si="14"/>
        <v>#VALUE!</v>
      </c>
      <c r="X23" s="76" t="str">
        <f t="shared" si="15"/>
        <v/>
      </c>
      <c r="Y23" s="9" t="str">
        <f t="shared" si="6"/>
        <v>B</v>
      </c>
      <c r="Z23" s="4" t="str">
        <f t="shared" si="7"/>
        <v>C</v>
      </c>
      <c r="AA23" s="4" t="str">
        <f t="shared" si="8"/>
        <v>B</v>
      </c>
      <c r="AB23" s="4" t="str">
        <f t="shared" si="4"/>
        <v/>
      </c>
      <c r="AC23" s="4" t="str">
        <f t="shared" si="9"/>
        <v/>
      </c>
      <c r="AD23" s="4" t="str">
        <f t="shared" si="10"/>
        <v/>
      </c>
      <c r="AE23" s="1" t="str">
        <f t="shared" si="16"/>
        <v/>
      </c>
      <c r="AF23" s="1" t="str">
        <f t="shared" si="17"/>
        <v/>
      </c>
      <c r="AG23" s="1" t="str">
        <f t="shared" si="18"/>
        <v/>
      </c>
      <c r="AH23" s="1" t="str">
        <f t="shared" si="19"/>
        <v/>
      </c>
      <c r="AI23" s="1" t="str">
        <f t="shared" si="20"/>
        <v/>
      </c>
      <c r="AJ23" s="1" t="str">
        <f t="shared" si="21"/>
        <v/>
      </c>
      <c r="AK23" s="1">
        <f t="shared" si="45"/>
        <v>0</v>
      </c>
      <c r="AL23" s="1">
        <f t="shared" si="46"/>
        <v>0</v>
      </c>
      <c r="AM23" s="1" t="str">
        <f t="shared" si="5"/>
        <v/>
      </c>
      <c r="AN23" s="1">
        <f t="shared" si="22"/>
        <v>0</v>
      </c>
      <c r="AO23" s="1" t="str">
        <f t="shared" si="56"/>
        <v/>
      </c>
      <c r="AP23" s="1" t="str">
        <f t="shared" si="23"/>
        <v>N</v>
      </c>
      <c r="AQ23" s="1" t="str">
        <f t="shared" si="24"/>
        <v>N</v>
      </c>
      <c r="AR23" s="1" t="str">
        <f t="shared" si="25"/>
        <v>N</v>
      </c>
      <c r="AS23" s="1" t="str">
        <f t="shared" si="26"/>
        <v/>
      </c>
      <c r="AT23" s="15" t="str">
        <f t="shared" si="47"/>
        <v/>
      </c>
      <c r="AU23" s="1" t="str">
        <f t="shared" si="27"/>
        <v/>
      </c>
      <c r="AV23" s="1" t="str">
        <f t="shared" si="28"/>
        <v/>
      </c>
      <c r="AW23" s="1" t="str">
        <f t="shared" si="29"/>
        <v/>
      </c>
      <c r="AX23" s="1" t="str">
        <f t="shared" si="30"/>
        <v/>
      </c>
      <c r="AY23" s="1" t="str">
        <f t="shared" si="31"/>
        <v/>
      </c>
      <c r="AZ23" s="1" t="str">
        <f>IF('Hedging Dashboard'!AH23="P",IF(AZ22="",1,AZ22+1),"")</f>
        <v/>
      </c>
      <c r="BA23" s="1" t="str">
        <f>IF('Hedging Dashboard'!AH23="B",IF(BA22="",1,BA22+1),"")</f>
        <v/>
      </c>
      <c r="BB23" s="1" t="str">
        <f t="shared" si="32"/>
        <v>30000</v>
      </c>
      <c r="BC23" s="1" t="str">
        <f t="shared" si="32"/>
        <v>01200</v>
      </c>
      <c r="BD23" s="1" t="str">
        <f t="shared" si="48"/>
        <v>230000</v>
      </c>
      <c r="BE23" s="1" t="str">
        <f t="shared" si="48"/>
        <v>001200</v>
      </c>
      <c r="BF23" s="1" t="str">
        <f t="shared" si="49"/>
        <v>B</v>
      </c>
      <c r="BG23" s="1" t="str">
        <f t="shared" si="33"/>
        <v/>
      </c>
      <c r="BH23" s="1">
        <f t="shared" si="50"/>
        <v>0</v>
      </c>
      <c r="BI23" s="1" t="str">
        <f t="shared" si="34"/>
        <v/>
      </c>
      <c r="BJ23" s="1">
        <f t="shared" si="51"/>
        <v>0</v>
      </c>
      <c r="BK23" s="1" t="str">
        <f t="shared" si="35"/>
        <v/>
      </c>
      <c r="BL23" s="1">
        <f t="shared" si="52"/>
        <v>0</v>
      </c>
      <c r="BM23" s="1" t="str">
        <f t="shared" si="53"/>
        <v>0</v>
      </c>
      <c r="BN23" s="1" t="str">
        <f t="shared" si="54"/>
        <v>0</v>
      </c>
      <c r="BO23" s="1" t="str">
        <f t="shared" si="55"/>
        <v>0</v>
      </c>
      <c r="BR23" s="1">
        <f>General!A21</f>
        <v>0</v>
      </c>
      <c r="BS23" s="1">
        <f>General!B21</f>
        <v>0</v>
      </c>
      <c r="BT23" s="1" t="str">
        <f>General!C21</f>
        <v/>
      </c>
      <c r="BU23" s="1">
        <f>General!D21</f>
        <v>0</v>
      </c>
      <c r="BW23" s="1" t="str">
        <f>General!F21</f>
        <v>LWWL</v>
      </c>
      <c r="BX23" s="1">
        <f>General!G21</f>
        <v>-1</v>
      </c>
    </row>
    <row r="24" spans="1:76" ht="15.75" thickBot="1">
      <c r="A24" s="1">
        <v>15</v>
      </c>
      <c r="B24" s="77" t="str">
        <f t="shared" si="11"/>
        <v/>
      </c>
      <c r="C24" s="94" t="str">
        <f t="shared" si="1"/>
        <v/>
      </c>
      <c r="D24" s="90" t="str">
        <f t="shared" si="36"/>
        <v/>
      </c>
      <c r="E24" s="91" t="str">
        <f t="shared" si="37"/>
        <v/>
      </c>
      <c r="F24" s="10" t="str">
        <f t="shared" si="12"/>
        <v/>
      </c>
      <c r="H24" s="97" t="str">
        <f t="shared" si="2"/>
        <v/>
      </c>
      <c r="I24" s="90" t="str">
        <f t="shared" si="38"/>
        <v/>
      </c>
      <c r="J24" s="91" t="str">
        <f t="shared" si="39"/>
        <v/>
      </c>
      <c r="K24" s="10" t="str">
        <f t="shared" si="40"/>
        <v/>
      </c>
      <c r="L24" s="54"/>
      <c r="M24" s="18" t="str">
        <f>IF('Hedging Dashboard'!AH24="","",'Hedging Dashboard'!AH24)</f>
        <v/>
      </c>
      <c r="O24" s="77" t="str">
        <f t="shared" si="3"/>
        <v/>
      </c>
      <c r="P24" s="90" t="str">
        <f t="shared" si="41"/>
        <v/>
      </c>
      <c r="Q24" s="91" t="str">
        <f t="shared" si="42"/>
        <v/>
      </c>
      <c r="R24" s="5" t="str">
        <f t="shared" si="43"/>
        <v/>
      </c>
      <c r="S24" s="5" t="str">
        <f t="shared" si="13"/>
        <v/>
      </c>
      <c r="T24" s="113" t="str">
        <f t="shared" si="44"/>
        <v/>
      </c>
      <c r="U24" s="5" t="str">
        <f>IF(M24="","",IF(B24="NB",U23,IF(T24="",SUM($T$5:$T24)+S24,SUM($T$5:$T24))))</f>
        <v/>
      </c>
      <c r="V24" s="101" t="str">
        <f t="shared" si="0"/>
        <v/>
      </c>
      <c r="W24" s="74" t="e">
        <f t="shared" si="14"/>
        <v>#VALUE!</v>
      </c>
      <c r="X24" s="76" t="str">
        <f t="shared" si="15"/>
        <v/>
      </c>
      <c r="Y24" s="9" t="str">
        <f t="shared" si="6"/>
        <v>B</v>
      </c>
      <c r="Z24" s="4" t="str">
        <f t="shared" si="7"/>
        <v>C</v>
      </c>
      <c r="AA24" s="4" t="str">
        <f t="shared" si="8"/>
        <v>B</v>
      </c>
      <c r="AB24" s="4" t="str">
        <f t="shared" si="4"/>
        <v/>
      </c>
      <c r="AC24" s="4" t="str">
        <f t="shared" si="9"/>
        <v/>
      </c>
      <c r="AD24" s="4" t="str">
        <f t="shared" si="10"/>
        <v/>
      </c>
      <c r="AE24" s="1" t="str">
        <f t="shared" si="16"/>
        <v/>
      </c>
      <c r="AF24" s="1" t="str">
        <f t="shared" si="17"/>
        <v/>
      </c>
      <c r="AG24" s="1" t="str">
        <f t="shared" si="18"/>
        <v/>
      </c>
      <c r="AH24" s="1" t="str">
        <f t="shared" si="19"/>
        <v/>
      </c>
      <c r="AI24" s="1" t="str">
        <f t="shared" si="20"/>
        <v/>
      </c>
      <c r="AJ24" s="1" t="str">
        <f t="shared" si="21"/>
        <v/>
      </c>
      <c r="AK24" s="1">
        <f t="shared" si="45"/>
        <v>0</v>
      </c>
      <c r="AL24" s="1">
        <f t="shared" si="46"/>
        <v>0</v>
      </c>
      <c r="AM24" s="1" t="str">
        <f t="shared" si="5"/>
        <v/>
      </c>
      <c r="AN24" s="1">
        <f t="shared" si="22"/>
        <v>0</v>
      </c>
      <c r="AO24" s="1" t="str">
        <f t="shared" si="56"/>
        <v/>
      </c>
      <c r="AP24" s="1" t="str">
        <f t="shared" si="23"/>
        <v>N</v>
      </c>
      <c r="AQ24" s="1" t="str">
        <f t="shared" si="24"/>
        <v>N</v>
      </c>
      <c r="AR24" s="1" t="str">
        <f t="shared" si="25"/>
        <v>N</v>
      </c>
      <c r="AS24" s="1" t="str">
        <f t="shared" si="26"/>
        <v/>
      </c>
      <c r="AT24" s="15" t="str">
        <f t="shared" si="47"/>
        <v/>
      </c>
      <c r="AU24" s="1" t="str">
        <f t="shared" si="27"/>
        <v/>
      </c>
      <c r="AV24" s="1" t="str">
        <f t="shared" si="28"/>
        <v/>
      </c>
      <c r="AW24" s="1" t="str">
        <f t="shared" si="29"/>
        <v/>
      </c>
      <c r="AX24" s="1" t="str">
        <f t="shared" si="30"/>
        <v/>
      </c>
      <c r="AY24" s="1" t="str">
        <f t="shared" si="31"/>
        <v/>
      </c>
      <c r="AZ24" s="1" t="str">
        <f>IF('Hedging Dashboard'!AH24="P",IF(AZ23="",1,AZ23+1),"")</f>
        <v/>
      </c>
      <c r="BA24" s="1" t="str">
        <f>IF('Hedging Dashboard'!AH24="B",IF(BA23="",1,BA23+1),"")</f>
        <v/>
      </c>
      <c r="BB24" s="1" t="str">
        <f t="shared" si="32"/>
        <v>00000</v>
      </c>
      <c r="BC24" s="1" t="str">
        <f t="shared" si="32"/>
        <v>12000</v>
      </c>
      <c r="BD24" s="1" t="str">
        <f t="shared" si="48"/>
        <v>300000</v>
      </c>
      <c r="BE24" s="1" t="str">
        <f t="shared" si="48"/>
        <v>012000</v>
      </c>
      <c r="BF24" s="1" t="str">
        <f t="shared" si="49"/>
        <v>B</v>
      </c>
      <c r="BG24" s="1" t="str">
        <f t="shared" si="33"/>
        <v/>
      </c>
      <c r="BH24" s="1">
        <f t="shared" si="50"/>
        <v>0</v>
      </c>
      <c r="BI24" s="1" t="str">
        <f t="shared" si="34"/>
        <v/>
      </c>
      <c r="BJ24" s="1">
        <f t="shared" si="51"/>
        <v>0</v>
      </c>
      <c r="BK24" s="1" t="str">
        <f t="shared" si="35"/>
        <v/>
      </c>
      <c r="BL24" s="1">
        <f t="shared" si="52"/>
        <v>0</v>
      </c>
      <c r="BM24" s="1" t="str">
        <f t="shared" si="53"/>
        <v>0</v>
      </c>
      <c r="BN24" s="1" t="str">
        <f t="shared" si="54"/>
        <v>0</v>
      </c>
      <c r="BO24" s="1" t="str">
        <f t="shared" si="55"/>
        <v>0</v>
      </c>
      <c r="BR24" s="1">
        <f>General!A22</f>
        <v>0</v>
      </c>
      <c r="BS24" s="1">
        <f>General!B22</f>
        <v>0</v>
      </c>
      <c r="BT24" s="1" t="str">
        <f>General!C22</f>
        <v/>
      </c>
      <c r="BU24" s="1">
        <f>General!D22</f>
        <v>0</v>
      </c>
      <c r="BW24" s="1" t="str">
        <f>General!F22</f>
        <v>LWWW</v>
      </c>
      <c r="BX24" s="1">
        <f>General!G22</f>
        <v>6</v>
      </c>
    </row>
    <row r="25" spans="1:76" ht="15.75" thickBot="1">
      <c r="A25" s="1">
        <v>16</v>
      </c>
      <c r="B25" s="12" t="str">
        <f t="shared" si="11"/>
        <v/>
      </c>
      <c r="C25" s="92" t="str">
        <f t="shared" si="1"/>
        <v/>
      </c>
      <c r="D25" s="13" t="str">
        <f t="shared" si="36"/>
        <v/>
      </c>
      <c r="E25" s="45" t="str">
        <f t="shared" si="37"/>
        <v/>
      </c>
      <c r="F25" s="14" t="str">
        <f t="shared" si="12"/>
        <v/>
      </c>
      <c r="H25" s="95" t="str">
        <f t="shared" si="2"/>
        <v/>
      </c>
      <c r="I25" s="13" t="str">
        <f t="shared" si="38"/>
        <v/>
      </c>
      <c r="J25" s="45" t="str">
        <f t="shared" si="39"/>
        <v/>
      </c>
      <c r="K25" s="14" t="str">
        <f t="shared" si="40"/>
        <v/>
      </c>
      <c r="L25" s="54"/>
      <c r="M25" s="16" t="str">
        <f>IF('Hedging Dashboard'!AH25="","",'Hedging Dashboard'!AH25)</f>
        <v/>
      </c>
      <c r="O25" s="12" t="str">
        <f t="shared" si="3"/>
        <v/>
      </c>
      <c r="P25" s="13" t="str">
        <f t="shared" si="41"/>
        <v/>
      </c>
      <c r="Q25" s="45" t="str">
        <f t="shared" si="42"/>
        <v/>
      </c>
      <c r="R25" s="87" t="str">
        <f t="shared" si="43"/>
        <v/>
      </c>
      <c r="S25" s="87" t="str">
        <f t="shared" si="13"/>
        <v/>
      </c>
      <c r="T25" s="98" t="str">
        <f t="shared" si="44"/>
        <v/>
      </c>
      <c r="U25" s="87" t="str">
        <f>IF(M25="","",IF(B25="NB",U24,IF(T25="",SUM($T$5:$T25)+S25,SUM($T$5:$T25))))</f>
        <v/>
      </c>
      <c r="V25" s="99" t="str">
        <f t="shared" si="0"/>
        <v/>
      </c>
      <c r="W25" s="74" t="e">
        <f t="shared" si="14"/>
        <v>#VALUE!</v>
      </c>
      <c r="X25" s="76" t="str">
        <f t="shared" si="15"/>
        <v/>
      </c>
      <c r="Y25" s="9" t="str">
        <f t="shared" si="6"/>
        <v>B</v>
      </c>
      <c r="Z25" s="4" t="str">
        <f t="shared" si="7"/>
        <v>C</v>
      </c>
      <c r="AA25" s="4" t="str">
        <f t="shared" si="8"/>
        <v>B</v>
      </c>
      <c r="AB25" s="4" t="str">
        <f t="shared" si="4"/>
        <v/>
      </c>
      <c r="AC25" s="4" t="str">
        <f t="shared" si="9"/>
        <v/>
      </c>
      <c r="AD25" s="4" t="str">
        <f t="shared" si="10"/>
        <v/>
      </c>
      <c r="AE25" s="1" t="str">
        <f t="shared" si="16"/>
        <v/>
      </c>
      <c r="AF25" s="1" t="str">
        <f t="shared" si="17"/>
        <v/>
      </c>
      <c r="AG25" s="1" t="str">
        <f t="shared" si="18"/>
        <v/>
      </c>
      <c r="AH25" s="1" t="str">
        <f t="shared" si="19"/>
        <v/>
      </c>
      <c r="AI25" s="1" t="str">
        <f t="shared" si="20"/>
        <v/>
      </c>
      <c r="AJ25" s="1" t="str">
        <f t="shared" si="21"/>
        <v/>
      </c>
      <c r="AK25" s="1">
        <f t="shared" si="45"/>
        <v>0</v>
      </c>
      <c r="AL25" s="1">
        <f t="shared" si="46"/>
        <v>0</v>
      </c>
      <c r="AM25" s="1" t="str">
        <f t="shared" si="5"/>
        <v/>
      </c>
      <c r="AN25" s="1">
        <f t="shared" si="22"/>
        <v>0</v>
      </c>
      <c r="AO25" s="1" t="str">
        <f t="shared" si="56"/>
        <v/>
      </c>
      <c r="AP25" s="1" t="str">
        <f t="shared" si="23"/>
        <v>N</v>
      </c>
      <c r="AQ25" s="1" t="str">
        <f t="shared" si="24"/>
        <v>N</v>
      </c>
      <c r="AR25" s="1" t="str">
        <f t="shared" si="25"/>
        <v>N</v>
      </c>
      <c r="AS25" s="1" t="str">
        <f t="shared" si="26"/>
        <v/>
      </c>
      <c r="AT25" s="15" t="str">
        <f t="shared" si="47"/>
        <v/>
      </c>
      <c r="AU25" s="1" t="str">
        <f t="shared" si="27"/>
        <v/>
      </c>
      <c r="AV25" s="1" t="str">
        <f t="shared" si="28"/>
        <v/>
      </c>
      <c r="AW25" s="1" t="str">
        <f t="shared" si="29"/>
        <v/>
      </c>
      <c r="AX25" s="1" t="str">
        <f t="shared" si="30"/>
        <v/>
      </c>
      <c r="AY25" s="1" t="str">
        <f t="shared" si="31"/>
        <v/>
      </c>
      <c r="AZ25" s="1" t="str">
        <f>IF('Hedging Dashboard'!AH25="P",IF(AZ24="",1,AZ24+1),"")</f>
        <v/>
      </c>
      <c r="BA25" s="1" t="str">
        <f>IF('Hedging Dashboard'!AH25="B",IF(BA24="",1,BA24+1),"")</f>
        <v/>
      </c>
      <c r="BB25" s="1" t="str">
        <f t="shared" si="32"/>
        <v>00000</v>
      </c>
      <c r="BC25" s="1" t="str">
        <f t="shared" si="32"/>
        <v>20000</v>
      </c>
      <c r="BD25" s="1" t="str">
        <f t="shared" si="48"/>
        <v>000000</v>
      </c>
      <c r="BE25" s="1" t="str">
        <f t="shared" si="48"/>
        <v>120000</v>
      </c>
      <c r="BF25" s="1" t="str">
        <f t="shared" si="49"/>
        <v>B</v>
      </c>
      <c r="BG25" s="1" t="str">
        <f t="shared" si="33"/>
        <v/>
      </c>
      <c r="BH25" s="1">
        <f t="shared" si="50"/>
        <v>0</v>
      </c>
      <c r="BI25" s="1" t="str">
        <f t="shared" si="34"/>
        <v/>
      </c>
      <c r="BJ25" s="1">
        <f t="shared" si="51"/>
        <v>0</v>
      </c>
      <c r="BK25" s="1" t="str">
        <f t="shared" si="35"/>
        <v/>
      </c>
      <c r="BL25" s="1">
        <f t="shared" si="52"/>
        <v>0</v>
      </c>
      <c r="BM25" s="1" t="str">
        <f t="shared" si="53"/>
        <v>0</v>
      </c>
      <c r="BN25" s="1" t="str">
        <f t="shared" si="54"/>
        <v>0</v>
      </c>
      <c r="BO25" s="1" t="str">
        <f t="shared" si="55"/>
        <v>0</v>
      </c>
      <c r="BR25" s="1">
        <f>General!A23</f>
        <v>0</v>
      </c>
      <c r="BS25" s="1">
        <f>General!B23</f>
        <v>0</v>
      </c>
      <c r="BT25" s="1" t="str">
        <f>General!C23</f>
        <v/>
      </c>
      <c r="BU25" s="1">
        <f>General!D23</f>
        <v>0</v>
      </c>
      <c r="BW25" s="1" t="str">
        <f>General!F23</f>
        <v>WLLL</v>
      </c>
      <c r="BX25" s="1">
        <f>General!G23</f>
        <v>-6</v>
      </c>
    </row>
    <row r="26" spans="1:76" ht="15.75" thickBot="1">
      <c r="A26" s="1">
        <v>17</v>
      </c>
      <c r="B26" s="9" t="str">
        <f t="shared" si="11"/>
        <v/>
      </c>
      <c r="C26" s="93" t="str">
        <f t="shared" si="1"/>
        <v/>
      </c>
      <c r="D26" s="88" t="str">
        <f t="shared" si="36"/>
        <v/>
      </c>
      <c r="E26" s="89" t="str">
        <f t="shared" si="37"/>
        <v/>
      </c>
      <c r="F26" s="8" t="str">
        <f t="shared" si="12"/>
        <v/>
      </c>
      <c r="H26" s="96" t="str">
        <f t="shared" si="2"/>
        <v/>
      </c>
      <c r="I26" s="88" t="str">
        <f t="shared" si="38"/>
        <v/>
      </c>
      <c r="J26" s="89" t="str">
        <f t="shared" si="39"/>
        <v/>
      </c>
      <c r="K26" s="8" t="str">
        <f t="shared" si="40"/>
        <v/>
      </c>
      <c r="L26" s="54"/>
      <c r="M26" s="17" t="str">
        <f>IF('Hedging Dashboard'!AH26="","",'Hedging Dashboard'!AH26)</f>
        <v/>
      </c>
      <c r="O26" s="9" t="str">
        <f t="shared" si="3"/>
        <v/>
      </c>
      <c r="P26" s="88" t="str">
        <f t="shared" si="41"/>
        <v/>
      </c>
      <c r="Q26" s="89" t="str">
        <f t="shared" si="42"/>
        <v/>
      </c>
      <c r="R26" s="4" t="str">
        <f t="shared" si="43"/>
        <v/>
      </c>
      <c r="S26" s="4" t="str">
        <f t="shared" si="13"/>
        <v/>
      </c>
      <c r="T26" s="112" t="str">
        <f t="shared" si="44"/>
        <v/>
      </c>
      <c r="U26" s="4" t="str">
        <f>IF(M26="","",IF(B26="NB",U25,IF(T26="",SUM($T$5:$T26)+S26,SUM($T$5:$T26))))</f>
        <v/>
      </c>
      <c r="V26" s="100" t="str">
        <f t="shared" si="0"/>
        <v/>
      </c>
      <c r="W26" s="74" t="e">
        <f t="shared" si="14"/>
        <v>#VALUE!</v>
      </c>
      <c r="X26" s="76" t="str">
        <f t="shared" si="15"/>
        <v/>
      </c>
      <c r="Y26" s="9" t="str">
        <f t="shared" si="6"/>
        <v>B</v>
      </c>
      <c r="Z26" s="4" t="str">
        <f t="shared" si="7"/>
        <v>C</v>
      </c>
      <c r="AA26" s="4" t="str">
        <f t="shared" si="8"/>
        <v>B</v>
      </c>
      <c r="AB26" s="4" t="str">
        <f t="shared" si="4"/>
        <v/>
      </c>
      <c r="AC26" s="4" t="str">
        <f t="shared" si="9"/>
        <v/>
      </c>
      <c r="AD26" s="4" t="str">
        <f t="shared" si="10"/>
        <v/>
      </c>
      <c r="AE26" s="1" t="str">
        <f t="shared" si="16"/>
        <v/>
      </c>
      <c r="AF26" s="1" t="str">
        <f t="shared" si="17"/>
        <v/>
      </c>
      <c r="AG26" s="1" t="str">
        <f t="shared" si="18"/>
        <v/>
      </c>
      <c r="AH26" s="1" t="str">
        <f t="shared" si="19"/>
        <v/>
      </c>
      <c r="AI26" s="1" t="str">
        <f t="shared" si="20"/>
        <v/>
      </c>
      <c r="AJ26" s="1" t="str">
        <f t="shared" si="21"/>
        <v/>
      </c>
      <c r="AK26" s="1">
        <f t="shared" si="45"/>
        <v>0</v>
      </c>
      <c r="AL26" s="1">
        <f t="shared" si="46"/>
        <v>0</v>
      </c>
      <c r="AM26" s="1" t="str">
        <f t="shared" si="5"/>
        <v/>
      </c>
      <c r="AN26" s="1">
        <f t="shared" si="22"/>
        <v>0</v>
      </c>
      <c r="AO26" s="1" t="str">
        <f t="shared" si="56"/>
        <v/>
      </c>
      <c r="AP26" s="1" t="str">
        <f t="shared" si="23"/>
        <v>N</v>
      </c>
      <c r="AQ26" s="1" t="str">
        <f t="shared" si="24"/>
        <v>N</v>
      </c>
      <c r="AR26" s="1" t="str">
        <f t="shared" si="25"/>
        <v>N</v>
      </c>
      <c r="AS26" s="1" t="str">
        <f t="shared" si="26"/>
        <v/>
      </c>
      <c r="AT26" s="15" t="str">
        <f t="shared" si="47"/>
        <v/>
      </c>
      <c r="AU26" s="1" t="str">
        <f t="shared" si="27"/>
        <v/>
      </c>
      <c r="AV26" s="1" t="str">
        <f t="shared" si="28"/>
        <v/>
      </c>
      <c r="AW26" s="1" t="str">
        <f t="shared" si="29"/>
        <v/>
      </c>
      <c r="AX26" s="1" t="str">
        <f t="shared" si="30"/>
        <v/>
      </c>
      <c r="AY26" s="1" t="str">
        <f t="shared" si="31"/>
        <v/>
      </c>
      <c r="AZ26" s="1" t="str">
        <f>IF('Hedging Dashboard'!AH26="P",IF(AZ25="",1,AZ25+1),"")</f>
        <v/>
      </c>
      <c r="BA26" s="1" t="str">
        <f>IF('Hedging Dashboard'!AH26="B",IF(BA25="",1,BA25+1),"")</f>
        <v/>
      </c>
      <c r="BB26" s="1" t="str">
        <f t="shared" ref="BB26:BC45" si="57">IF(AZ21="",0,AZ21)&amp;IF(AZ22="",0,AZ22)&amp;IF(AZ23="",0,AZ23)&amp;IF(AZ24="",0,AZ24)&amp;IF(AZ25="",0,AZ25)</f>
        <v>00000</v>
      </c>
      <c r="BC26" s="1" t="str">
        <f t="shared" si="57"/>
        <v>00000</v>
      </c>
      <c r="BD26" s="1" t="str">
        <f t="shared" si="48"/>
        <v>000000</v>
      </c>
      <c r="BE26" s="1" t="str">
        <f t="shared" si="48"/>
        <v>200000</v>
      </c>
      <c r="BF26" s="1" t="str">
        <f t="shared" si="49"/>
        <v>B</v>
      </c>
      <c r="BG26" s="1" t="str">
        <f t="shared" si="33"/>
        <v/>
      </c>
      <c r="BH26" s="1">
        <f t="shared" si="50"/>
        <v>0</v>
      </c>
      <c r="BI26" s="1" t="str">
        <f t="shared" si="34"/>
        <v/>
      </c>
      <c r="BJ26" s="1">
        <f t="shared" si="51"/>
        <v>0</v>
      </c>
      <c r="BK26" s="1" t="str">
        <f t="shared" si="35"/>
        <v/>
      </c>
      <c r="BL26" s="1">
        <f t="shared" si="52"/>
        <v>0</v>
      </c>
      <c r="BM26" s="1" t="str">
        <f t="shared" si="53"/>
        <v>0</v>
      </c>
      <c r="BN26" s="1" t="str">
        <f t="shared" si="54"/>
        <v>0</v>
      </c>
      <c r="BO26" s="1" t="str">
        <f t="shared" si="55"/>
        <v>0</v>
      </c>
      <c r="BR26" s="1">
        <f>General!A24</f>
        <v>0</v>
      </c>
      <c r="BS26" s="1">
        <f>General!B24</f>
        <v>0</v>
      </c>
      <c r="BT26" s="1" t="str">
        <f>General!C24</f>
        <v/>
      </c>
      <c r="BU26" s="1">
        <f>General!D24</f>
        <v>0</v>
      </c>
      <c r="BW26" s="1" t="str">
        <f>General!F24</f>
        <v>WLLW</v>
      </c>
      <c r="BX26" s="1">
        <f>General!G24</f>
        <v>1</v>
      </c>
    </row>
    <row r="27" spans="1:76" ht="15.75" thickBot="1">
      <c r="A27" s="1">
        <v>18</v>
      </c>
      <c r="B27" s="9" t="str">
        <f t="shared" si="11"/>
        <v/>
      </c>
      <c r="C27" s="93" t="str">
        <f t="shared" si="1"/>
        <v/>
      </c>
      <c r="D27" s="88" t="str">
        <f t="shared" si="36"/>
        <v/>
      </c>
      <c r="E27" s="89" t="str">
        <f t="shared" si="37"/>
        <v/>
      </c>
      <c r="F27" s="8" t="str">
        <f t="shared" si="12"/>
        <v/>
      </c>
      <c r="H27" s="96" t="str">
        <f t="shared" si="2"/>
        <v/>
      </c>
      <c r="I27" s="88" t="str">
        <f t="shared" si="38"/>
        <v/>
      </c>
      <c r="J27" s="89" t="str">
        <f t="shared" si="39"/>
        <v/>
      </c>
      <c r="K27" s="8" t="str">
        <f t="shared" si="40"/>
        <v/>
      </c>
      <c r="L27" s="54"/>
      <c r="M27" s="17" t="str">
        <f>IF('Hedging Dashboard'!AH27="","",'Hedging Dashboard'!AH27)</f>
        <v/>
      </c>
      <c r="O27" s="9" t="str">
        <f t="shared" si="3"/>
        <v/>
      </c>
      <c r="P27" s="88" t="str">
        <f t="shared" si="41"/>
        <v/>
      </c>
      <c r="Q27" s="89" t="str">
        <f t="shared" si="42"/>
        <v/>
      </c>
      <c r="R27" s="4" t="str">
        <f t="shared" si="43"/>
        <v/>
      </c>
      <c r="S27" s="4" t="str">
        <f t="shared" si="13"/>
        <v/>
      </c>
      <c r="T27" s="112" t="str">
        <f t="shared" si="44"/>
        <v/>
      </c>
      <c r="U27" s="4" t="str">
        <f>IF(M27="","",IF(B27="NB",U26,IF(T27="",SUM($T$5:$T27)+S27,SUM($T$5:$T27))))</f>
        <v/>
      </c>
      <c r="V27" s="100" t="str">
        <f t="shared" si="0"/>
        <v/>
      </c>
      <c r="W27" s="74" t="e">
        <f t="shared" si="14"/>
        <v>#VALUE!</v>
      </c>
      <c r="X27" s="76" t="str">
        <f t="shared" si="15"/>
        <v/>
      </c>
      <c r="Y27" s="9" t="str">
        <f t="shared" si="6"/>
        <v>B</v>
      </c>
      <c r="Z27" s="4" t="str">
        <f t="shared" si="7"/>
        <v>C</v>
      </c>
      <c r="AA27" s="4" t="str">
        <f t="shared" si="8"/>
        <v>B</v>
      </c>
      <c r="AB27" s="4" t="str">
        <f t="shared" si="4"/>
        <v/>
      </c>
      <c r="AC27" s="4" t="str">
        <f t="shared" si="9"/>
        <v/>
      </c>
      <c r="AD27" s="4" t="str">
        <f t="shared" si="10"/>
        <v/>
      </c>
      <c r="AE27" s="1" t="str">
        <f t="shared" si="16"/>
        <v/>
      </c>
      <c r="AF27" s="1" t="str">
        <f t="shared" si="17"/>
        <v/>
      </c>
      <c r="AG27" s="1" t="str">
        <f t="shared" si="18"/>
        <v/>
      </c>
      <c r="AH27" s="1" t="str">
        <f t="shared" si="19"/>
        <v/>
      </c>
      <c r="AI27" s="1" t="str">
        <f t="shared" si="20"/>
        <v/>
      </c>
      <c r="AJ27" s="1" t="str">
        <f t="shared" si="21"/>
        <v/>
      </c>
      <c r="AK27" s="1">
        <f t="shared" si="45"/>
        <v>0</v>
      </c>
      <c r="AL27" s="1">
        <f t="shared" si="46"/>
        <v>0</v>
      </c>
      <c r="AM27" s="1" t="str">
        <f t="shared" si="5"/>
        <v/>
      </c>
      <c r="AN27" s="1">
        <f t="shared" si="22"/>
        <v>0</v>
      </c>
      <c r="AO27" s="1" t="str">
        <f t="shared" si="56"/>
        <v/>
      </c>
      <c r="AP27" s="1" t="str">
        <f t="shared" si="23"/>
        <v>N</v>
      </c>
      <c r="AQ27" s="1" t="str">
        <f t="shared" si="24"/>
        <v>N</v>
      </c>
      <c r="AR27" s="1" t="str">
        <f t="shared" si="25"/>
        <v>N</v>
      </c>
      <c r="AS27" s="1" t="str">
        <f t="shared" si="26"/>
        <v/>
      </c>
      <c r="AT27" s="15" t="str">
        <f t="shared" si="47"/>
        <v/>
      </c>
      <c r="AU27" s="1" t="str">
        <f t="shared" si="27"/>
        <v/>
      </c>
      <c r="AV27" s="1" t="str">
        <f t="shared" si="28"/>
        <v/>
      </c>
      <c r="AW27" s="1" t="str">
        <f t="shared" si="29"/>
        <v/>
      </c>
      <c r="AX27" s="1" t="str">
        <f t="shared" si="30"/>
        <v/>
      </c>
      <c r="AY27" s="1" t="str">
        <f t="shared" si="31"/>
        <v/>
      </c>
      <c r="AZ27" s="1" t="str">
        <f>IF('Hedging Dashboard'!AH27="P",IF(AZ26="",1,AZ26+1),"")</f>
        <v/>
      </c>
      <c r="BA27" s="1" t="str">
        <f>IF('Hedging Dashboard'!AH27="B",IF(BA26="",1,BA26+1),"")</f>
        <v/>
      </c>
      <c r="BB27" s="1" t="str">
        <f t="shared" si="57"/>
        <v>00000</v>
      </c>
      <c r="BC27" s="1" t="str">
        <f t="shared" si="57"/>
        <v>00000</v>
      </c>
      <c r="BD27" s="1" t="str">
        <f t="shared" si="48"/>
        <v>000000</v>
      </c>
      <c r="BE27" s="1" t="str">
        <f t="shared" si="48"/>
        <v>000000</v>
      </c>
      <c r="BF27" s="1" t="str">
        <f t="shared" si="49"/>
        <v>B</v>
      </c>
      <c r="BG27" s="1" t="str">
        <f t="shared" si="33"/>
        <v/>
      </c>
      <c r="BH27" s="1">
        <f t="shared" si="50"/>
        <v>0</v>
      </c>
      <c r="BI27" s="1" t="str">
        <f t="shared" si="34"/>
        <v/>
      </c>
      <c r="BJ27" s="1">
        <f t="shared" si="51"/>
        <v>0</v>
      </c>
      <c r="BK27" s="1" t="str">
        <f t="shared" si="35"/>
        <v/>
      </c>
      <c r="BL27" s="1">
        <f t="shared" si="52"/>
        <v>0</v>
      </c>
      <c r="BM27" s="1" t="str">
        <f t="shared" si="53"/>
        <v>0</v>
      </c>
      <c r="BN27" s="1" t="str">
        <f t="shared" si="54"/>
        <v>0</v>
      </c>
      <c r="BO27" s="1" t="str">
        <f t="shared" si="55"/>
        <v>0</v>
      </c>
      <c r="BR27" s="1">
        <f>General!A25</f>
        <v>0</v>
      </c>
      <c r="BS27" s="1">
        <f>General!B25</f>
        <v>0</v>
      </c>
      <c r="BT27" s="1" t="str">
        <f>General!C25</f>
        <v/>
      </c>
      <c r="BU27" s="1">
        <f>General!D25</f>
        <v>0</v>
      </c>
      <c r="BW27" s="1" t="str">
        <f>General!F25</f>
        <v>WLWL</v>
      </c>
      <c r="BX27" s="1">
        <f>General!G25</f>
        <v>-1</v>
      </c>
    </row>
    <row r="28" spans="1:76" ht="15.75" thickBot="1">
      <c r="A28" s="1">
        <v>19</v>
      </c>
      <c r="B28" s="9" t="str">
        <f t="shared" si="11"/>
        <v/>
      </c>
      <c r="C28" s="93" t="str">
        <f t="shared" si="1"/>
        <v/>
      </c>
      <c r="D28" s="88" t="str">
        <f t="shared" si="36"/>
        <v/>
      </c>
      <c r="E28" s="89" t="str">
        <f t="shared" si="37"/>
        <v/>
      </c>
      <c r="F28" s="8" t="str">
        <f t="shared" si="12"/>
        <v/>
      </c>
      <c r="H28" s="96" t="str">
        <f t="shared" si="2"/>
        <v/>
      </c>
      <c r="I28" s="88" t="str">
        <f t="shared" si="38"/>
        <v/>
      </c>
      <c r="J28" s="89" t="str">
        <f t="shared" si="39"/>
        <v/>
      </c>
      <c r="K28" s="8" t="str">
        <f t="shared" si="40"/>
        <v/>
      </c>
      <c r="L28" s="54"/>
      <c r="M28" s="17" t="str">
        <f>IF('Hedging Dashboard'!AH28="","",'Hedging Dashboard'!AH28)</f>
        <v/>
      </c>
      <c r="O28" s="9" t="str">
        <f t="shared" si="3"/>
        <v/>
      </c>
      <c r="P28" s="88" t="str">
        <f t="shared" si="41"/>
        <v/>
      </c>
      <c r="Q28" s="89" t="str">
        <f t="shared" si="42"/>
        <v/>
      </c>
      <c r="R28" s="4" t="str">
        <f t="shared" si="43"/>
        <v/>
      </c>
      <c r="S28" s="4" t="str">
        <f t="shared" si="13"/>
        <v/>
      </c>
      <c r="T28" s="112" t="str">
        <f t="shared" si="44"/>
        <v/>
      </c>
      <c r="U28" s="4" t="str">
        <f>IF(M28="","",IF(B28="NB",U27,IF(T28="",SUM($T$5:$T28)+S28,SUM($T$5:$T28))))</f>
        <v/>
      </c>
      <c r="V28" s="100" t="str">
        <f t="shared" si="0"/>
        <v/>
      </c>
      <c r="W28" s="74" t="e">
        <f t="shared" si="14"/>
        <v>#VALUE!</v>
      </c>
      <c r="X28" s="76" t="str">
        <f t="shared" si="15"/>
        <v/>
      </c>
      <c r="Y28" s="9" t="str">
        <f t="shared" si="6"/>
        <v>B</v>
      </c>
      <c r="Z28" s="4" t="str">
        <f t="shared" si="7"/>
        <v>C</v>
      </c>
      <c r="AA28" s="4" t="str">
        <f t="shared" si="8"/>
        <v>B</v>
      </c>
      <c r="AB28" s="4" t="str">
        <f t="shared" si="4"/>
        <v/>
      </c>
      <c r="AC28" s="4" t="str">
        <f t="shared" si="9"/>
        <v/>
      </c>
      <c r="AD28" s="4" t="str">
        <f t="shared" si="10"/>
        <v/>
      </c>
      <c r="AE28" s="1" t="str">
        <f t="shared" si="16"/>
        <v/>
      </c>
      <c r="AF28" s="1" t="str">
        <f t="shared" si="17"/>
        <v/>
      </c>
      <c r="AG28" s="1" t="str">
        <f t="shared" si="18"/>
        <v/>
      </c>
      <c r="AH28" s="1" t="str">
        <f t="shared" si="19"/>
        <v/>
      </c>
      <c r="AI28" s="1" t="str">
        <f t="shared" si="20"/>
        <v/>
      </c>
      <c r="AJ28" s="1" t="str">
        <f t="shared" si="21"/>
        <v/>
      </c>
      <c r="AK28" s="1">
        <f t="shared" si="45"/>
        <v>0</v>
      </c>
      <c r="AL28" s="1">
        <f t="shared" si="46"/>
        <v>0</v>
      </c>
      <c r="AM28" s="1" t="str">
        <f t="shared" si="5"/>
        <v/>
      </c>
      <c r="AN28" s="1">
        <f t="shared" si="22"/>
        <v>0</v>
      </c>
      <c r="AO28" s="1" t="str">
        <f t="shared" si="56"/>
        <v/>
      </c>
      <c r="AP28" s="1" t="str">
        <f t="shared" si="23"/>
        <v>N</v>
      </c>
      <c r="AQ28" s="1" t="str">
        <f t="shared" si="24"/>
        <v>N</v>
      </c>
      <c r="AR28" s="1" t="str">
        <f t="shared" si="25"/>
        <v>N</v>
      </c>
      <c r="AS28" s="1" t="str">
        <f t="shared" si="26"/>
        <v/>
      </c>
      <c r="AT28" s="15" t="str">
        <f t="shared" si="47"/>
        <v/>
      </c>
      <c r="AU28" s="1" t="str">
        <f t="shared" si="27"/>
        <v/>
      </c>
      <c r="AV28" s="1" t="str">
        <f t="shared" si="28"/>
        <v/>
      </c>
      <c r="AW28" s="1" t="str">
        <f t="shared" si="29"/>
        <v/>
      </c>
      <c r="AX28" s="1" t="str">
        <f t="shared" si="30"/>
        <v/>
      </c>
      <c r="AY28" s="1" t="str">
        <f t="shared" si="31"/>
        <v/>
      </c>
      <c r="AZ28" s="1" t="str">
        <f>IF('Hedging Dashboard'!AH28="P",IF(AZ27="",1,AZ27+1),"")</f>
        <v/>
      </c>
      <c r="BA28" s="1" t="str">
        <f>IF('Hedging Dashboard'!AH28="B",IF(BA27="",1,BA27+1),"")</f>
        <v/>
      </c>
      <c r="BB28" s="1" t="str">
        <f t="shared" si="57"/>
        <v>00000</v>
      </c>
      <c r="BC28" s="1" t="str">
        <f t="shared" si="57"/>
        <v>00000</v>
      </c>
      <c r="BD28" s="1" t="str">
        <f t="shared" si="48"/>
        <v>000000</v>
      </c>
      <c r="BE28" s="1" t="str">
        <f t="shared" si="48"/>
        <v>000000</v>
      </c>
      <c r="BF28" s="1" t="str">
        <f t="shared" si="49"/>
        <v>B</v>
      </c>
      <c r="BG28" s="1" t="str">
        <f t="shared" si="33"/>
        <v/>
      </c>
      <c r="BH28" s="1">
        <f t="shared" si="50"/>
        <v>0</v>
      </c>
      <c r="BI28" s="1" t="str">
        <f t="shared" si="34"/>
        <v/>
      </c>
      <c r="BJ28" s="1">
        <f t="shared" si="51"/>
        <v>0</v>
      </c>
      <c r="BK28" s="1" t="str">
        <f t="shared" si="35"/>
        <v/>
      </c>
      <c r="BL28" s="1">
        <f t="shared" si="52"/>
        <v>0</v>
      </c>
      <c r="BM28" s="1" t="str">
        <f t="shared" si="53"/>
        <v>0</v>
      </c>
      <c r="BN28" s="1" t="str">
        <f t="shared" si="54"/>
        <v>0</v>
      </c>
      <c r="BO28" s="1" t="str">
        <f t="shared" si="55"/>
        <v>0</v>
      </c>
      <c r="BR28" s="1">
        <f>General!A26</f>
        <v>0</v>
      </c>
      <c r="BS28" s="1">
        <f>General!B26</f>
        <v>0</v>
      </c>
      <c r="BT28" s="1" t="str">
        <f>General!C26</f>
        <v/>
      </c>
      <c r="BU28" s="1">
        <f>General!D26</f>
        <v>0</v>
      </c>
      <c r="BW28" s="1" t="str">
        <f>General!F26</f>
        <v>WLWW</v>
      </c>
      <c r="BX28" s="1">
        <f>General!G26</f>
        <v>3</v>
      </c>
    </row>
    <row r="29" spans="1:76" ht="15.75" thickBot="1">
      <c r="A29" s="1">
        <v>20</v>
      </c>
      <c r="B29" s="77" t="str">
        <f t="shared" si="11"/>
        <v/>
      </c>
      <c r="C29" s="94" t="str">
        <f t="shared" si="1"/>
        <v/>
      </c>
      <c r="D29" s="90" t="str">
        <f t="shared" si="36"/>
        <v/>
      </c>
      <c r="E29" s="91" t="str">
        <f t="shared" si="37"/>
        <v/>
      </c>
      <c r="F29" s="10" t="str">
        <f t="shared" si="12"/>
        <v/>
      </c>
      <c r="H29" s="97" t="str">
        <f t="shared" si="2"/>
        <v/>
      </c>
      <c r="I29" s="90" t="str">
        <f t="shared" si="38"/>
        <v/>
      </c>
      <c r="J29" s="91" t="str">
        <f t="shared" si="39"/>
        <v/>
      </c>
      <c r="K29" s="10" t="str">
        <f t="shared" si="40"/>
        <v/>
      </c>
      <c r="L29" s="54"/>
      <c r="M29" s="18" t="str">
        <f>IF('Hedging Dashboard'!AH29="","",'Hedging Dashboard'!AH29)</f>
        <v/>
      </c>
      <c r="O29" s="77" t="str">
        <f t="shared" si="3"/>
        <v/>
      </c>
      <c r="P29" s="90" t="str">
        <f t="shared" si="41"/>
        <v/>
      </c>
      <c r="Q29" s="91" t="str">
        <f t="shared" si="42"/>
        <v/>
      </c>
      <c r="R29" s="5" t="str">
        <f t="shared" si="43"/>
        <v/>
      </c>
      <c r="S29" s="5" t="str">
        <f t="shared" si="13"/>
        <v/>
      </c>
      <c r="T29" s="113" t="str">
        <f t="shared" si="44"/>
        <v/>
      </c>
      <c r="U29" s="5" t="str">
        <f>IF(M29="","",IF(B29="NB",U28,IF(T29="",SUM($T$5:$T29)+S29,SUM($T$5:$T29))))</f>
        <v/>
      </c>
      <c r="V29" s="101" t="str">
        <f t="shared" si="0"/>
        <v/>
      </c>
      <c r="W29" s="74" t="e">
        <f t="shared" si="14"/>
        <v>#VALUE!</v>
      </c>
      <c r="X29" s="76" t="str">
        <f t="shared" si="15"/>
        <v/>
      </c>
      <c r="Y29" s="9" t="str">
        <f t="shared" si="6"/>
        <v>B</v>
      </c>
      <c r="Z29" s="4" t="str">
        <f t="shared" si="7"/>
        <v>C</v>
      </c>
      <c r="AA29" s="4" t="str">
        <f t="shared" si="8"/>
        <v>B</v>
      </c>
      <c r="AB29" s="4" t="str">
        <f t="shared" si="4"/>
        <v/>
      </c>
      <c r="AC29" s="4" t="str">
        <f t="shared" si="9"/>
        <v/>
      </c>
      <c r="AD29" s="4" t="str">
        <f t="shared" si="10"/>
        <v/>
      </c>
      <c r="AE29" s="1" t="str">
        <f t="shared" si="16"/>
        <v/>
      </c>
      <c r="AF29" s="1" t="str">
        <f t="shared" si="17"/>
        <v/>
      </c>
      <c r="AG29" s="1" t="str">
        <f t="shared" si="18"/>
        <v/>
      </c>
      <c r="AH29" s="1" t="str">
        <f t="shared" si="19"/>
        <v/>
      </c>
      <c r="AI29" s="1" t="str">
        <f t="shared" si="20"/>
        <v/>
      </c>
      <c r="AJ29" s="1" t="str">
        <f t="shared" si="21"/>
        <v/>
      </c>
      <c r="AK29" s="1">
        <f t="shared" si="45"/>
        <v>0</v>
      </c>
      <c r="AL29" s="1">
        <f t="shared" si="46"/>
        <v>0</v>
      </c>
      <c r="AM29" s="1" t="str">
        <f t="shared" si="5"/>
        <v/>
      </c>
      <c r="AN29" s="1">
        <f t="shared" si="22"/>
        <v>0</v>
      </c>
      <c r="AO29" s="1" t="str">
        <f t="shared" si="56"/>
        <v/>
      </c>
      <c r="AP29" s="1" t="str">
        <f t="shared" si="23"/>
        <v>N</v>
      </c>
      <c r="AQ29" s="1" t="str">
        <f t="shared" si="24"/>
        <v>N</v>
      </c>
      <c r="AR29" s="1" t="str">
        <f t="shared" si="25"/>
        <v>N</v>
      </c>
      <c r="AS29" s="1" t="str">
        <f t="shared" si="26"/>
        <v/>
      </c>
      <c r="AT29" s="15" t="str">
        <f t="shared" si="47"/>
        <v/>
      </c>
      <c r="AU29" s="1" t="str">
        <f t="shared" si="27"/>
        <v/>
      </c>
      <c r="AV29" s="1" t="str">
        <f t="shared" si="28"/>
        <v/>
      </c>
      <c r="AW29" s="1" t="str">
        <f t="shared" si="29"/>
        <v/>
      </c>
      <c r="AX29" s="1" t="str">
        <f t="shared" si="30"/>
        <v/>
      </c>
      <c r="AY29" s="1" t="str">
        <f t="shared" si="31"/>
        <v/>
      </c>
      <c r="AZ29" s="1" t="str">
        <f>IF('Hedging Dashboard'!AH29="P",IF(AZ28="",1,AZ28+1),"")</f>
        <v/>
      </c>
      <c r="BA29" s="1" t="str">
        <f>IF('Hedging Dashboard'!AH29="B",IF(BA28="",1,BA28+1),"")</f>
        <v/>
      </c>
      <c r="BB29" s="1" t="str">
        <f t="shared" si="57"/>
        <v>00000</v>
      </c>
      <c r="BC29" s="1" t="str">
        <f t="shared" si="57"/>
        <v>00000</v>
      </c>
      <c r="BD29" s="1" t="str">
        <f t="shared" si="48"/>
        <v>000000</v>
      </c>
      <c r="BE29" s="1" t="str">
        <f t="shared" si="48"/>
        <v>000000</v>
      </c>
      <c r="BF29" s="1" t="str">
        <f t="shared" si="49"/>
        <v>B</v>
      </c>
      <c r="BG29" s="1" t="str">
        <f t="shared" si="33"/>
        <v/>
      </c>
      <c r="BH29" s="1">
        <f t="shared" si="50"/>
        <v>0</v>
      </c>
      <c r="BI29" s="1" t="str">
        <f t="shared" si="34"/>
        <v/>
      </c>
      <c r="BJ29" s="1">
        <f t="shared" si="51"/>
        <v>0</v>
      </c>
      <c r="BK29" s="1" t="str">
        <f t="shared" si="35"/>
        <v/>
      </c>
      <c r="BL29" s="1">
        <f t="shared" si="52"/>
        <v>0</v>
      </c>
      <c r="BM29" s="1" t="str">
        <f t="shared" si="53"/>
        <v>0</v>
      </c>
      <c r="BN29" s="1" t="str">
        <f t="shared" si="54"/>
        <v>0</v>
      </c>
      <c r="BO29" s="1" t="str">
        <f t="shared" si="55"/>
        <v>0</v>
      </c>
      <c r="BR29" s="1">
        <f>General!A27</f>
        <v>0</v>
      </c>
      <c r="BS29" s="1">
        <f>General!B27</f>
        <v>0</v>
      </c>
      <c r="BT29" s="1" t="str">
        <f>General!C27</f>
        <v/>
      </c>
      <c r="BU29" s="1">
        <f>General!D27</f>
        <v>0</v>
      </c>
      <c r="BW29" s="1" t="str">
        <f>General!F27</f>
        <v>WWLL</v>
      </c>
      <c r="BX29" s="1">
        <f>General!G27</f>
        <v>-3</v>
      </c>
    </row>
    <row r="30" spans="1:76" ht="15.75" thickBot="1">
      <c r="A30" s="1">
        <v>21</v>
      </c>
      <c r="B30" s="12" t="str">
        <f t="shared" si="11"/>
        <v/>
      </c>
      <c r="C30" s="92" t="str">
        <f t="shared" si="1"/>
        <v/>
      </c>
      <c r="D30" s="13" t="str">
        <f t="shared" si="36"/>
        <v/>
      </c>
      <c r="E30" s="45" t="str">
        <f t="shared" si="37"/>
        <v/>
      </c>
      <c r="F30" s="14" t="str">
        <f t="shared" si="12"/>
        <v/>
      </c>
      <c r="H30" s="95" t="str">
        <f t="shared" si="2"/>
        <v/>
      </c>
      <c r="I30" s="13" t="str">
        <f t="shared" si="38"/>
        <v/>
      </c>
      <c r="J30" s="45" t="str">
        <f t="shared" si="39"/>
        <v/>
      </c>
      <c r="K30" s="14" t="str">
        <f t="shared" si="40"/>
        <v/>
      </c>
      <c r="L30" s="54"/>
      <c r="M30" s="16" t="str">
        <f>IF('Hedging Dashboard'!AH30="","",'Hedging Dashboard'!AH30)</f>
        <v/>
      </c>
      <c r="O30" s="12" t="str">
        <f t="shared" si="3"/>
        <v/>
      </c>
      <c r="P30" s="13" t="str">
        <f t="shared" si="41"/>
        <v/>
      </c>
      <c r="Q30" s="45" t="str">
        <f t="shared" si="42"/>
        <v/>
      </c>
      <c r="R30" s="87" t="str">
        <f t="shared" si="43"/>
        <v/>
      </c>
      <c r="S30" s="87" t="str">
        <f t="shared" si="13"/>
        <v/>
      </c>
      <c r="T30" s="98" t="str">
        <f t="shared" si="44"/>
        <v/>
      </c>
      <c r="U30" s="87" t="str">
        <f>IF(M30="","",IF(B30="NB",U29,IF(T30="",SUM($T$5:$T30)+S30,SUM($T$5:$T30))))</f>
        <v/>
      </c>
      <c r="V30" s="99" t="str">
        <f t="shared" si="0"/>
        <v/>
      </c>
      <c r="W30" s="74" t="e">
        <f t="shared" si="14"/>
        <v>#VALUE!</v>
      </c>
      <c r="X30" s="76" t="str">
        <f t="shared" si="15"/>
        <v/>
      </c>
      <c r="Y30" s="9" t="str">
        <f t="shared" si="6"/>
        <v>B</v>
      </c>
      <c r="Z30" s="4" t="str">
        <f t="shared" si="7"/>
        <v>C</v>
      </c>
      <c r="AA30" s="4" t="str">
        <f t="shared" si="8"/>
        <v>B</v>
      </c>
      <c r="AB30" s="4" t="str">
        <f t="shared" si="4"/>
        <v/>
      </c>
      <c r="AC30" s="4" t="str">
        <f t="shared" si="9"/>
        <v/>
      </c>
      <c r="AD30" s="4" t="str">
        <f t="shared" si="10"/>
        <v/>
      </c>
      <c r="AE30" s="1" t="str">
        <f t="shared" si="16"/>
        <v/>
      </c>
      <c r="AF30" s="1" t="str">
        <f t="shared" si="17"/>
        <v/>
      </c>
      <c r="AG30" s="1" t="str">
        <f t="shared" si="18"/>
        <v/>
      </c>
      <c r="AH30" s="1" t="str">
        <f t="shared" si="19"/>
        <v/>
      </c>
      <c r="AI30" s="1" t="str">
        <f t="shared" si="20"/>
        <v/>
      </c>
      <c r="AJ30" s="1" t="str">
        <f t="shared" si="21"/>
        <v/>
      </c>
      <c r="AK30" s="1">
        <f t="shared" si="45"/>
        <v>0</v>
      </c>
      <c r="AL30" s="1">
        <f t="shared" si="46"/>
        <v>0</v>
      </c>
      <c r="AM30" s="1" t="str">
        <f t="shared" si="5"/>
        <v/>
      </c>
      <c r="AN30" s="1">
        <f t="shared" si="22"/>
        <v>0</v>
      </c>
      <c r="AO30" s="1" t="str">
        <f t="shared" si="56"/>
        <v/>
      </c>
      <c r="AP30" s="1" t="str">
        <f t="shared" si="23"/>
        <v>N</v>
      </c>
      <c r="AQ30" s="1" t="str">
        <f t="shared" si="24"/>
        <v>N</v>
      </c>
      <c r="AR30" s="1" t="str">
        <f t="shared" si="25"/>
        <v>N</v>
      </c>
      <c r="AS30" s="1" t="str">
        <f t="shared" si="26"/>
        <v/>
      </c>
      <c r="AT30" s="15" t="str">
        <f t="shared" si="47"/>
        <v/>
      </c>
      <c r="AU30" s="1" t="str">
        <f t="shared" si="27"/>
        <v/>
      </c>
      <c r="AV30" s="1" t="str">
        <f t="shared" si="28"/>
        <v/>
      </c>
      <c r="AW30" s="1" t="str">
        <f t="shared" si="29"/>
        <v/>
      </c>
      <c r="AX30" s="1" t="str">
        <f t="shared" si="30"/>
        <v/>
      </c>
      <c r="AY30" s="1" t="str">
        <f t="shared" si="31"/>
        <v/>
      </c>
      <c r="AZ30" s="1" t="str">
        <f>IF('Hedging Dashboard'!AH30="P",IF(AZ29="",1,AZ29+1),"")</f>
        <v/>
      </c>
      <c r="BA30" s="1" t="str">
        <f>IF('Hedging Dashboard'!AH30="B",IF(BA29="",1,BA29+1),"")</f>
        <v/>
      </c>
      <c r="BB30" s="1" t="str">
        <f t="shared" si="57"/>
        <v>00000</v>
      </c>
      <c r="BC30" s="1" t="str">
        <f t="shared" si="57"/>
        <v>00000</v>
      </c>
      <c r="BD30" s="1" t="str">
        <f t="shared" si="48"/>
        <v>000000</v>
      </c>
      <c r="BE30" s="1" t="str">
        <f t="shared" si="48"/>
        <v>000000</v>
      </c>
      <c r="BF30" s="1" t="str">
        <f t="shared" si="49"/>
        <v>B</v>
      </c>
      <c r="BG30" s="1" t="str">
        <f t="shared" si="33"/>
        <v/>
      </c>
      <c r="BH30" s="1">
        <f t="shared" si="50"/>
        <v>0</v>
      </c>
      <c r="BI30" s="1" t="str">
        <f t="shared" si="34"/>
        <v/>
      </c>
      <c r="BJ30" s="1">
        <f t="shared" si="51"/>
        <v>0</v>
      </c>
      <c r="BK30" s="1" t="str">
        <f t="shared" si="35"/>
        <v/>
      </c>
      <c r="BL30" s="1">
        <f t="shared" si="52"/>
        <v>0</v>
      </c>
      <c r="BM30" s="1" t="str">
        <f t="shared" si="53"/>
        <v>0</v>
      </c>
      <c r="BN30" s="1" t="str">
        <f t="shared" si="54"/>
        <v>0</v>
      </c>
      <c r="BO30" s="1" t="str">
        <f t="shared" si="55"/>
        <v>0</v>
      </c>
      <c r="BR30" s="1">
        <f>General!A28</f>
        <v>0</v>
      </c>
      <c r="BS30" s="1">
        <f>General!B28</f>
        <v>0</v>
      </c>
      <c r="BT30" s="1" t="str">
        <f>General!C28</f>
        <v/>
      </c>
      <c r="BU30" s="1">
        <f>General!D28</f>
        <v>0</v>
      </c>
      <c r="BW30" s="1" t="str">
        <f>General!F28</f>
        <v>WWLW</v>
      </c>
      <c r="BX30" s="1">
        <f>General!G28</f>
        <v>1</v>
      </c>
    </row>
    <row r="31" spans="1:76" ht="15.75" thickBot="1">
      <c r="A31" s="1">
        <v>22</v>
      </c>
      <c r="B31" s="9" t="str">
        <f t="shared" si="11"/>
        <v/>
      </c>
      <c r="C31" s="93" t="str">
        <f t="shared" si="1"/>
        <v/>
      </c>
      <c r="D31" s="88" t="str">
        <f t="shared" si="36"/>
        <v/>
      </c>
      <c r="E31" s="89" t="str">
        <f t="shared" si="37"/>
        <v/>
      </c>
      <c r="F31" s="8" t="str">
        <f t="shared" si="12"/>
        <v/>
      </c>
      <c r="H31" s="96" t="str">
        <f t="shared" si="2"/>
        <v/>
      </c>
      <c r="I31" s="88" t="str">
        <f t="shared" si="38"/>
        <v/>
      </c>
      <c r="J31" s="89" t="str">
        <f t="shared" si="39"/>
        <v/>
      </c>
      <c r="K31" s="8" t="str">
        <f t="shared" si="40"/>
        <v/>
      </c>
      <c r="L31" s="54"/>
      <c r="M31" s="17" t="str">
        <f>IF('Hedging Dashboard'!AH31="","",'Hedging Dashboard'!AH31)</f>
        <v/>
      </c>
      <c r="O31" s="9" t="str">
        <f t="shared" si="3"/>
        <v/>
      </c>
      <c r="P31" s="88" t="str">
        <f t="shared" si="41"/>
        <v/>
      </c>
      <c r="Q31" s="89" t="str">
        <f t="shared" si="42"/>
        <v/>
      </c>
      <c r="R31" s="4" t="str">
        <f t="shared" si="43"/>
        <v/>
      </c>
      <c r="S31" s="4" t="str">
        <f t="shared" si="13"/>
        <v/>
      </c>
      <c r="T31" s="112" t="str">
        <f t="shared" si="44"/>
        <v/>
      </c>
      <c r="U31" s="4" t="str">
        <f>IF(M31="","",IF(B31="NB",U30,IF(T31="",SUM($T$5:$T31)+S31,SUM($T$5:$T31))))</f>
        <v/>
      </c>
      <c r="V31" s="100" t="str">
        <f t="shared" si="0"/>
        <v/>
      </c>
      <c r="W31" s="74" t="e">
        <f t="shared" si="14"/>
        <v>#VALUE!</v>
      </c>
      <c r="X31" s="76" t="str">
        <f t="shared" si="15"/>
        <v/>
      </c>
      <c r="Y31" s="9" t="str">
        <f t="shared" si="6"/>
        <v>B</v>
      </c>
      <c r="Z31" s="4" t="str">
        <f t="shared" si="7"/>
        <v>C</v>
      </c>
      <c r="AA31" s="4" t="str">
        <f t="shared" si="8"/>
        <v>B</v>
      </c>
      <c r="AB31" s="4" t="str">
        <f t="shared" si="4"/>
        <v/>
      </c>
      <c r="AC31" s="4" t="str">
        <f t="shared" si="9"/>
        <v/>
      </c>
      <c r="AD31" s="4" t="str">
        <f t="shared" si="10"/>
        <v/>
      </c>
      <c r="AE31" s="1" t="str">
        <f t="shared" si="16"/>
        <v/>
      </c>
      <c r="AF31" s="1" t="str">
        <f t="shared" si="17"/>
        <v/>
      </c>
      <c r="AG31" s="1" t="str">
        <f t="shared" si="18"/>
        <v/>
      </c>
      <c r="AH31" s="1" t="str">
        <f t="shared" si="19"/>
        <v/>
      </c>
      <c r="AI31" s="1" t="str">
        <f t="shared" si="20"/>
        <v/>
      </c>
      <c r="AJ31" s="1" t="str">
        <f t="shared" si="21"/>
        <v/>
      </c>
      <c r="AK31" s="1">
        <f t="shared" si="45"/>
        <v>0</v>
      </c>
      <c r="AL31" s="1">
        <f t="shared" si="46"/>
        <v>0</v>
      </c>
      <c r="AM31" s="1" t="str">
        <f t="shared" si="5"/>
        <v/>
      </c>
      <c r="AN31" s="1">
        <f t="shared" si="22"/>
        <v>0</v>
      </c>
      <c r="AO31" s="1" t="str">
        <f t="shared" si="56"/>
        <v/>
      </c>
      <c r="AP31" s="1" t="str">
        <f t="shared" si="23"/>
        <v>N</v>
      </c>
      <c r="AQ31" s="1" t="str">
        <f t="shared" si="24"/>
        <v>N</v>
      </c>
      <c r="AR31" s="1" t="str">
        <f t="shared" si="25"/>
        <v>N</v>
      </c>
      <c r="AS31" s="1" t="str">
        <f t="shared" si="26"/>
        <v/>
      </c>
      <c r="AT31" s="15" t="str">
        <f t="shared" si="47"/>
        <v/>
      </c>
      <c r="AU31" s="1" t="str">
        <f t="shared" si="27"/>
        <v/>
      </c>
      <c r="AV31" s="1" t="str">
        <f t="shared" si="28"/>
        <v/>
      </c>
      <c r="AW31" s="1" t="str">
        <f t="shared" si="29"/>
        <v/>
      </c>
      <c r="AX31" s="1" t="str">
        <f t="shared" si="30"/>
        <v/>
      </c>
      <c r="AY31" s="1" t="str">
        <f t="shared" si="31"/>
        <v/>
      </c>
      <c r="AZ31" s="1" t="str">
        <f>IF('Hedging Dashboard'!AH31="P",IF(AZ30="",1,AZ30+1),"")</f>
        <v/>
      </c>
      <c r="BA31" s="1" t="str">
        <f>IF('Hedging Dashboard'!AH31="B",IF(BA30="",1,BA30+1),"")</f>
        <v/>
      </c>
      <c r="BB31" s="1" t="str">
        <f t="shared" si="57"/>
        <v>00000</v>
      </c>
      <c r="BC31" s="1" t="str">
        <f t="shared" si="57"/>
        <v>00000</v>
      </c>
      <c r="BD31" s="1" t="str">
        <f t="shared" si="48"/>
        <v>000000</v>
      </c>
      <c r="BE31" s="1" t="str">
        <f t="shared" si="48"/>
        <v>000000</v>
      </c>
      <c r="BF31" s="1" t="str">
        <f t="shared" si="49"/>
        <v>B</v>
      </c>
      <c r="BG31" s="1" t="str">
        <f t="shared" si="33"/>
        <v/>
      </c>
      <c r="BH31" s="1">
        <f t="shared" si="50"/>
        <v>0</v>
      </c>
      <c r="BI31" s="1" t="str">
        <f t="shared" si="34"/>
        <v/>
      </c>
      <c r="BJ31" s="1">
        <f t="shared" si="51"/>
        <v>0</v>
      </c>
      <c r="BK31" s="1" t="str">
        <f t="shared" si="35"/>
        <v/>
      </c>
      <c r="BL31" s="1">
        <f t="shared" si="52"/>
        <v>0</v>
      </c>
      <c r="BM31" s="1" t="str">
        <f t="shared" si="53"/>
        <v>0</v>
      </c>
      <c r="BN31" s="1" t="str">
        <f t="shared" si="54"/>
        <v>0</v>
      </c>
      <c r="BO31" s="1" t="str">
        <f t="shared" si="55"/>
        <v>0</v>
      </c>
      <c r="BR31" s="1">
        <f>General!A29</f>
        <v>0</v>
      </c>
      <c r="BS31" s="1">
        <f>General!B29</f>
        <v>0</v>
      </c>
      <c r="BT31" s="1" t="str">
        <f>General!C29</f>
        <v/>
      </c>
      <c r="BU31" s="1">
        <f>General!D29</f>
        <v>0</v>
      </c>
      <c r="BW31" s="1" t="str">
        <f>General!F29</f>
        <v>WWWL</v>
      </c>
      <c r="BX31" s="1">
        <f>General!G29</f>
        <v>-1</v>
      </c>
    </row>
    <row r="32" spans="1:76" ht="15.75" thickBot="1">
      <c r="A32" s="1">
        <v>23</v>
      </c>
      <c r="B32" s="9" t="str">
        <f t="shared" si="11"/>
        <v/>
      </c>
      <c r="C32" s="93" t="str">
        <f t="shared" si="1"/>
        <v/>
      </c>
      <c r="D32" s="88" t="str">
        <f t="shared" si="36"/>
        <v/>
      </c>
      <c r="E32" s="89" t="str">
        <f t="shared" si="37"/>
        <v/>
      </c>
      <c r="F32" s="8" t="str">
        <f t="shared" si="12"/>
        <v/>
      </c>
      <c r="H32" s="96" t="str">
        <f t="shared" si="2"/>
        <v/>
      </c>
      <c r="I32" s="88" t="str">
        <f t="shared" si="38"/>
        <v/>
      </c>
      <c r="J32" s="89" t="str">
        <f t="shared" si="39"/>
        <v/>
      </c>
      <c r="K32" s="8" t="str">
        <f t="shared" si="40"/>
        <v/>
      </c>
      <c r="L32" s="54"/>
      <c r="M32" s="17" t="str">
        <f>IF('Hedging Dashboard'!AH32="","",'Hedging Dashboard'!AH32)</f>
        <v/>
      </c>
      <c r="O32" s="9" t="str">
        <f t="shared" si="3"/>
        <v/>
      </c>
      <c r="P32" s="88" t="str">
        <f t="shared" si="41"/>
        <v/>
      </c>
      <c r="Q32" s="89" t="str">
        <f t="shared" si="42"/>
        <v/>
      </c>
      <c r="R32" s="4" t="str">
        <f t="shared" si="43"/>
        <v/>
      </c>
      <c r="S32" s="4" t="str">
        <f t="shared" si="13"/>
        <v/>
      </c>
      <c r="T32" s="112" t="str">
        <f t="shared" si="44"/>
        <v/>
      </c>
      <c r="U32" s="4" t="str">
        <f>IF(M32="","",IF(B32="NB",U31,IF(T32="",SUM($T$5:$T32)+S32,SUM($T$5:$T32))))</f>
        <v/>
      </c>
      <c r="V32" s="100" t="str">
        <f t="shared" si="0"/>
        <v/>
      </c>
      <c r="W32" s="74" t="e">
        <f t="shared" si="14"/>
        <v>#VALUE!</v>
      </c>
      <c r="X32" s="76" t="str">
        <f t="shared" si="15"/>
        <v/>
      </c>
      <c r="Y32" s="9" t="str">
        <f t="shared" si="6"/>
        <v>B</v>
      </c>
      <c r="Z32" s="4" t="str">
        <f t="shared" si="7"/>
        <v>C</v>
      </c>
      <c r="AA32" s="4" t="str">
        <f t="shared" si="8"/>
        <v>B</v>
      </c>
      <c r="AB32" s="4" t="str">
        <f t="shared" si="4"/>
        <v/>
      </c>
      <c r="AC32" s="4" t="str">
        <f t="shared" si="9"/>
        <v/>
      </c>
      <c r="AD32" s="4" t="str">
        <f t="shared" si="10"/>
        <v/>
      </c>
      <c r="AE32" s="1" t="str">
        <f t="shared" si="16"/>
        <v/>
      </c>
      <c r="AF32" s="1" t="str">
        <f t="shared" si="17"/>
        <v/>
      </c>
      <c r="AG32" s="1" t="str">
        <f t="shared" si="18"/>
        <v/>
      </c>
      <c r="AH32" s="1" t="str">
        <f t="shared" si="19"/>
        <v/>
      </c>
      <c r="AI32" s="1" t="str">
        <f t="shared" si="20"/>
        <v/>
      </c>
      <c r="AJ32" s="1" t="str">
        <f t="shared" si="21"/>
        <v/>
      </c>
      <c r="AK32" s="1">
        <f t="shared" si="45"/>
        <v>0</v>
      </c>
      <c r="AL32" s="1">
        <f t="shared" si="46"/>
        <v>0</v>
      </c>
      <c r="AM32" s="1" t="str">
        <f t="shared" si="5"/>
        <v/>
      </c>
      <c r="AN32" s="1">
        <f t="shared" si="22"/>
        <v>0</v>
      </c>
      <c r="AO32" s="1" t="str">
        <f t="shared" si="56"/>
        <v/>
      </c>
      <c r="AP32" s="1" t="str">
        <f t="shared" si="23"/>
        <v>N</v>
      </c>
      <c r="AQ32" s="1" t="str">
        <f t="shared" si="24"/>
        <v>N</v>
      </c>
      <c r="AR32" s="1" t="str">
        <f t="shared" si="25"/>
        <v>N</v>
      </c>
      <c r="AS32" s="1" t="str">
        <f t="shared" si="26"/>
        <v/>
      </c>
      <c r="AT32" s="15" t="str">
        <f t="shared" si="47"/>
        <v/>
      </c>
      <c r="AU32" s="1" t="str">
        <f t="shared" si="27"/>
        <v/>
      </c>
      <c r="AV32" s="1" t="str">
        <f t="shared" si="28"/>
        <v/>
      </c>
      <c r="AW32" s="1" t="str">
        <f t="shared" si="29"/>
        <v/>
      </c>
      <c r="AX32" s="1" t="str">
        <f t="shared" si="30"/>
        <v/>
      </c>
      <c r="AY32" s="1" t="str">
        <f t="shared" si="31"/>
        <v/>
      </c>
      <c r="AZ32" s="1" t="str">
        <f>IF('Hedging Dashboard'!AH32="P",IF(AZ31="",1,AZ31+1),"")</f>
        <v/>
      </c>
      <c r="BA32" s="1" t="str">
        <f>IF('Hedging Dashboard'!AH32="B",IF(BA31="",1,BA31+1),"")</f>
        <v/>
      </c>
      <c r="BB32" s="1" t="str">
        <f t="shared" si="57"/>
        <v>00000</v>
      </c>
      <c r="BC32" s="1" t="str">
        <f t="shared" si="57"/>
        <v>00000</v>
      </c>
      <c r="BD32" s="1" t="str">
        <f t="shared" si="48"/>
        <v>000000</v>
      </c>
      <c r="BE32" s="1" t="str">
        <f t="shared" si="48"/>
        <v>000000</v>
      </c>
      <c r="BF32" s="1" t="str">
        <f t="shared" si="49"/>
        <v>B</v>
      </c>
      <c r="BG32" s="1" t="str">
        <f t="shared" si="33"/>
        <v/>
      </c>
      <c r="BH32" s="1">
        <f t="shared" si="50"/>
        <v>0</v>
      </c>
      <c r="BI32" s="1" t="str">
        <f t="shared" si="34"/>
        <v/>
      </c>
      <c r="BJ32" s="1">
        <f t="shared" si="51"/>
        <v>0</v>
      </c>
      <c r="BK32" s="1" t="str">
        <f t="shared" si="35"/>
        <v/>
      </c>
      <c r="BL32" s="1">
        <f t="shared" si="52"/>
        <v>0</v>
      </c>
      <c r="BM32" s="1" t="str">
        <f t="shared" si="53"/>
        <v>0</v>
      </c>
      <c r="BN32" s="1" t="str">
        <f t="shared" si="54"/>
        <v>0</v>
      </c>
      <c r="BO32" s="1" t="str">
        <f t="shared" si="55"/>
        <v>0</v>
      </c>
      <c r="BR32" s="1">
        <f>General!A30</f>
        <v>0</v>
      </c>
      <c r="BS32" s="1">
        <f>General!B30</f>
        <v>0</v>
      </c>
      <c r="BT32" s="1" t="str">
        <f>General!C30</f>
        <v/>
      </c>
      <c r="BU32" s="1">
        <f>General!D30</f>
        <v>0</v>
      </c>
      <c r="BW32" s="1" t="str">
        <f>General!F30</f>
        <v>WWWW</v>
      </c>
      <c r="BX32" s="1">
        <f>General!G30</f>
        <v>6</v>
      </c>
    </row>
    <row r="33" spans="1:76" ht="15.75" thickBot="1">
      <c r="A33" s="1">
        <v>24</v>
      </c>
      <c r="B33" s="9" t="str">
        <f t="shared" si="11"/>
        <v/>
      </c>
      <c r="C33" s="93" t="str">
        <f t="shared" si="1"/>
        <v/>
      </c>
      <c r="D33" s="88" t="str">
        <f t="shared" si="36"/>
        <v/>
      </c>
      <c r="E33" s="89" t="str">
        <f t="shared" si="37"/>
        <v/>
      </c>
      <c r="F33" s="8" t="str">
        <f t="shared" si="12"/>
        <v/>
      </c>
      <c r="H33" s="96" t="str">
        <f t="shared" si="2"/>
        <v/>
      </c>
      <c r="I33" s="88" t="str">
        <f t="shared" si="38"/>
        <v/>
      </c>
      <c r="J33" s="89" t="str">
        <f t="shared" si="39"/>
        <v/>
      </c>
      <c r="K33" s="8" t="str">
        <f t="shared" si="40"/>
        <v/>
      </c>
      <c r="L33" s="54"/>
      <c r="M33" s="17" t="str">
        <f>IF('Hedging Dashboard'!AH33="","",'Hedging Dashboard'!AH33)</f>
        <v/>
      </c>
      <c r="O33" s="9" t="str">
        <f t="shared" si="3"/>
        <v/>
      </c>
      <c r="P33" s="88" t="str">
        <f t="shared" si="41"/>
        <v/>
      </c>
      <c r="Q33" s="89" t="str">
        <f t="shared" si="42"/>
        <v/>
      </c>
      <c r="R33" s="4" t="str">
        <f t="shared" si="43"/>
        <v/>
      </c>
      <c r="S33" s="4" t="str">
        <f t="shared" si="13"/>
        <v/>
      </c>
      <c r="T33" s="112" t="str">
        <f t="shared" si="44"/>
        <v/>
      </c>
      <c r="U33" s="4" t="str">
        <f>IF(M33="","",IF(B33="NB",U32,IF(T33="",SUM($T$5:$T33)+S33,SUM($T$5:$T33))))</f>
        <v/>
      </c>
      <c r="V33" s="100" t="str">
        <f t="shared" si="0"/>
        <v/>
      </c>
      <c r="W33" s="74" t="e">
        <f t="shared" si="14"/>
        <v>#VALUE!</v>
      </c>
      <c r="X33" s="76" t="str">
        <f t="shared" si="15"/>
        <v/>
      </c>
      <c r="Y33" s="9" t="str">
        <f t="shared" si="6"/>
        <v>B</v>
      </c>
      <c r="Z33" s="4" t="str">
        <f t="shared" si="7"/>
        <v>C</v>
      </c>
      <c r="AA33" s="4" t="str">
        <f t="shared" si="8"/>
        <v>B</v>
      </c>
      <c r="AB33" s="4" t="str">
        <f t="shared" si="4"/>
        <v/>
      </c>
      <c r="AC33" s="4" t="str">
        <f t="shared" si="9"/>
        <v/>
      </c>
      <c r="AD33" s="4" t="str">
        <f t="shared" si="10"/>
        <v/>
      </c>
      <c r="AE33" s="1" t="str">
        <f t="shared" si="16"/>
        <v/>
      </c>
      <c r="AF33" s="1" t="str">
        <f t="shared" si="17"/>
        <v/>
      </c>
      <c r="AG33" s="1" t="str">
        <f t="shared" si="18"/>
        <v/>
      </c>
      <c r="AH33" s="1" t="str">
        <f t="shared" si="19"/>
        <v/>
      </c>
      <c r="AI33" s="1" t="str">
        <f t="shared" si="20"/>
        <v/>
      </c>
      <c r="AJ33" s="1" t="str">
        <f t="shared" si="21"/>
        <v/>
      </c>
      <c r="AK33" s="1">
        <f t="shared" si="45"/>
        <v>0</v>
      </c>
      <c r="AL33" s="1">
        <f t="shared" si="46"/>
        <v>0</v>
      </c>
      <c r="AM33" s="1" t="str">
        <f t="shared" si="5"/>
        <v/>
      </c>
      <c r="AN33" s="1">
        <f t="shared" si="22"/>
        <v>0</v>
      </c>
      <c r="AO33" s="1" t="str">
        <f t="shared" si="56"/>
        <v/>
      </c>
      <c r="AP33" s="1" t="str">
        <f t="shared" si="23"/>
        <v>N</v>
      </c>
      <c r="AQ33" s="1" t="str">
        <f t="shared" si="24"/>
        <v>N</v>
      </c>
      <c r="AR33" s="1" t="str">
        <f t="shared" si="25"/>
        <v>N</v>
      </c>
      <c r="AS33" s="1" t="str">
        <f t="shared" si="26"/>
        <v/>
      </c>
      <c r="AT33" s="15" t="str">
        <f t="shared" si="47"/>
        <v/>
      </c>
      <c r="AU33" s="1" t="str">
        <f t="shared" si="27"/>
        <v/>
      </c>
      <c r="AV33" s="1" t="str">
        <f t="shared" si="28"/>
        <v/>
      </c>
      <c r="AW33" s="1" t="str">
        <f t="shared" si="29"/>
        <v/>
      </c>
      <c r="AX33" s="1" t="str">
        <f t="shared" si="30"/>
        <v/>
      </c>
      <c r="AY33" s="1" t="str">
        <f t="shared" si="31"/>
        <v/>
      </c>
      <c r="AZ33" s="1" t="str">
        <f>IF('Hedging Dashboard'!AH33="P",IF(AZ32="",1,AZ32+1),"")</f>
        <v/>
      </c>
      <c r="BA33" s="1" t="str">
        <f>IF('Hedging Dashboard'!AH33="B",IF(BA32="",1,BA32+1),"")</f>
        <v/>
      </c>
      <c r="BB33" s="1" t="str">
        <f t="shared" si="57"/>
        <v>00000</v>
      </c>
      <c r="BC33" s="1" t="str">
        <f t="shared" si="57"/>
        <v>00000</v>
      </c>
      <c r="BD33" s="1" t="str">
        <f t="shared" si="48"/>
        <v>000000</v>
      </c>
      <c r="BE33" s="1" t="str">
        <f t="shared" si="48"/>
        <v>000000</v>
      </c>
      <c r="BF33" s="1" t="str">
        <f t="shared" si="49"/>
        <v>B</v>
      </c>
      <c r="BG33" s="1" t="str">
        <f t="shared" si="33"/>
        <v/>
      </c>
      <c r="BH33" s="1">
        <f t="shared" si="50"/>
        <v>0</v>
      </c>
      <c r="BI33" s="1" t="str">
        <f t="shared" si="34"/>
        <v/>
      </c>
      <c r="BJ33" s="1">
        <f t="shared" si="51"/>
        <v>0</v>
      </c>
      <c r="BK33" s="1" t="str">
        <f t="shared" si="35"/>
        <v/>
      </c>
      <c r="BL33" s="1">
        <f t="shared" si="52"/>
        <v>0</v>
      </c>
      <c r="BM33" s="1" t="str">
        <f t="shared" si="53"/>
        <v>0</v>
      </c>
      <c r="BN33" s="1" t="str">
        <f t="shared" si="54"/>
        <v>0</v>
      </c>
      <c r="BO33" s="1" t="str">
        <f t="shared" si="55"/>
        <v>0</v>
      </c>
      <c r="BR33" s="1">
        <f>General!A31</f>
        <v>0</v>
      </c>
      <c r="BS33" s="1">
        <f>General!B31</f>
        <v>0</v>
      </c>
      <c r="BT33" s="1" t="str">
        <f>General!C31</f>
        <v/>
      </c>
      <c r="BU33" s="1">
        <f>General!D31</f>
        <v>0</v>
      </c>
      <c r="BW33" s="1" t="str">
        <f>General!F31</f>
        <v>LLLLL</v>
      </c>
      <c r="BX33" s="1">
        <f>General!G31</f>
        <v>-6</v>
      </c>
    </row>
    <row r="34" spans="1:76" ht="15.75" thickBot="1">
      <c r="A34" s="1">
        <v>25</v>
      </c>
      <c r="B34" s="77" t="str">
        <f t="shared" si="11"/>
        <v/>
      </c>
      <c r="C34" s="94" t="str">
        <f t="shared" si="1"/>
        <v/>
      </c>
      <c r="D34" s="90" t="str">
        <f t="shared" si="36"/>
        <v/>
      </c>
      <c r="E34" s="91" t="str">
        <f t="shared" si="37"/>
        <v/>
      </c>
      <c r="F34" s="10" t="str">
        <f t="shared" si="12"/>
        <v/>
      </c>
      <c r="H34" s="97" t="str">
        <f t="shared" si="2"/>
        <v/>
      </c>
      <c r="I34" s="90" t="str">
        <f t="shared" si="38"/>
        <v/>
      </c>
      <c r="J34" s="91" t="str">
        <f t="shared" si="39"/>
        <v/>
      </c>
      <c r="K34" s="10" t="str">
        <f t="shared" si="40"/>
        <v/>
      </c>
      <c r="L34" s="54"/>
      <c r="M34" s="18" t="str">
        <f>IF('Hedging Dashboard'!AH34="","",'Hedging Dashboard'!AH34)</f>
        <v/>
      </c>
      <c r="O34" s="77" t="str">
        <f t="shared" si="3"/>
        <v/>
      </c>
      <c r="P34" s="90" t="str">
        <f t="shared" si="41"/>
        <v/>
      </c>
      <c r="Q34" s="91" t="str">
        <f t="shared" si="42"/>
        <v/>
      </c>
      <c r="R34" s="5" t="str">
        <f t="shared" si="43"/>
        <v/>
      </c>
      <c r="S34" s="5" t="str">
        <f t="shared" si="13"/>
        <v/>
      </c>
      <c r="T34" s="113" t="str">
        <f t="shared" si="44"/>
        <v/>
      </c>
      <c r="U34" s="5" t="str">
        <f>IF(M34="","",IF(B34="NB",U33,IF(T34="",SUM($T$5:$T34)+S34,SUM($T$5:$T34))))</f>
        <v/>
      </c>
      <c r="V34" s="101" t="str">
        <f t="shared" si="0"/>
        <v/>
      </c>
      <c r="W34" s="74" t="e">
        <f t="shared" si="14"/>
        <v>#VALUE!</v>
      </c>
      <c r="X34" s="76" t="str">
        <f t="shared" si="15"/>
        <v/>
      </c>
      <c r="Y34" s="9" t="str">
        <f t="shared" si="6"/>
        <v>B</v>
      </c>
      <c r="Z34" s="4" t="str">
        <f t="shared" si="7"/>
        <v>C</v>
      </c>
      <c r="AA34" s="4" t="str">
        <f t="shared" si="8"/>
        <v>B</v>
      </c>
      <c r="AB34" s="4" t="str">
        <f t="shared" si="4"/>
        <v/>
      </c>
      <c r="AC34" s="4" t="str">
        <f t="shared" si="9"/>
        <v/>
      </c>
      <c r="AD34" s="4" t="str">
        <f t="shared" si="10"/>
        <v/>
      </c>
      <c r="AE34" s="1" t="str">
        <f t="shared" si="16"/>
        <v/>
      </c>
      <c r="AF34" s="1" t="str">
        <f t="shared" si="17"/>
        <v/>
      </c>
      <c r="AG34" s="1" t="str">
        <f t="shared" si="18"/>
        <v/>
      </c>
      <c r="AH34" s="1" t="str">
        <f t="shared" si="19"/>
        <v/>
      </c>
      <c r="AI34" s="1" t="str">
        <f t="shared" si="20"/>
        <v/>
      </c>
      <c r="AJ34" s="1" t="str">
        <f t="shared" si="21"/>
        <v/>
      </c>
      <c r="AK34" s="1">
        <f t="shared" si="45"/>
        <v>0</v>
      </c>
      <c r="AL34" s="1">
        <f t="shared" si="46"/>
        <v>0</v>
      </c>
      <c r="AM34" s="1" t="str">
        <f t="shared" si="5"/>
        <v/>
      </c>
      <c r="AN34" s="1">
        <f t="shared" si="22"/>
        <v>0</v>
      </c>
      <c r="AO34" s="1" t="str">
        <f t="shared" si="56"/>
        <v/>
      </c>
      <c r="AP34" s="1" t="str">
        <f t="shared" si="23"/>
        <v>N</v>
      </c>
      <c r="AQ34" s="1" t="str">
        <f t="shared" si="24"/>
        <v>N</v>
      </c>
      <c r="AR34" s="1" t="str">
        <f t="shared" si="25"/>
        <v>N</v>
      </c>
      <c r="AS34" s="1" t="str">
        <f t="shared" si="26"/>
        <v/>
      </c>
      <c r="AT34" s="15" t="str">
        <f t="shared" si="47"/>
        <v/>
      </c>
      <c r="AU34" s="1" t="str">
        <f t="shared" si="27"/>
        <v/>
      </c>
      <c r="AV34" s="1" t="str">
        <f t="shared" si="28"/>
        <v/>
      </c>
      <c r="AW34" s="1" t="str">
        <f t="shared" si="29"/>
        <v/>
      </c>
      <c r="AX34" s="1" t="str">
        <f t="shared" si="30"/>
        <v/>
      </c>
      <c r="AY34" s="1" t="str">
        <f t="shared" si="31"/>
        <v/>
      </c>
      <c r="AZ34" s="1" t="str">
        <f>IF('Hedging Dashboard'!AH34="P",IF(AZ33="",1,AZ33+1),"")</f>
        <v/>
      </c>
      <c r="BA34" s="1" t="str">
        <f>IF('Hedging Dashboard'!AH34="B",IF(BA33="",1,BA33+1),"")</f>
        <v/>
      </c>
      <c r="BB34" s="1" t="str">
        <f t="shared" si="57"/>
        <v>00000</v>
      </c>
      <c r="BC34" s="1" t="str">
        <f t="shared" si="57"/>
        <v>00000</v>
      </c>
      <c r="BD34" s="1" t="str">
        <f t="shared" si="48"/>
        <v>000000</v>
      </c>
      <c r="BE34" s="1" t="str">
        <f t="shared" si="48"/>
        <v>000000</v>
      </c>
      <c r="BF34" s="1" t="str">
        <f t="shared" si="49"/>
        <v>B</v>
      </c>
      <c r="BG34" s="1" t="str">
        <f t="shared" si="33"/>
        <v/>
      </c>
      <c r="BH34" s="1">
        <f t="shared" si="50"/>
        <v>0</v>
      </c>
      <c r="BI34" s="1" t="str">
        <f t="shared" si="34"/>
        <v/>
      </c>
      <c r="BJ34" s="1">
        <f t="shared" si="51"/>
        <v>0</v>
      </c>
      <c r="BK34" s="1" t="str">
        <f t="shared" si="35"/>
        <v/>
      </c>
      <c r="BL34" s="1">
        <f t="shared" si="52"/>
        <v>0</v>
      </c>
      <c r="BM34" s="1" t="str">
        <f t="shared" si="53"/>
        <v>0</v>
      </c>
      <c r="BN34" s="1" t="str">
        <f t="shared" si="54"/>
        <v>0</v>
      </c>
      <c r="BO34" s="1" t="str">
        <f t="shared" si="55"/>
        <v>0</v>
      </c>
      <c r="BR34" s="1">
        <f>General!A32</f>
        <v>0</v>
      </c>
      <c r="BS34" s="1">
        <f>General!B32</f>
        <v>0</v>
      </c>
      <c r="BT34" s="1" t="str">
        <f>General!C32</f>
        <v/>
      </c>
      <c r="BU34" s="1">
        <f>General!D32</f>
        <v>0</v>
      </c>
      <c r="BW34" s="1" t="str">
        <f>General!F32</f>
        <v>LLLLW</v>
      </c>
      <c r="BX34" s="1">
        <f>General!G32</f>
        <v>1</v>
      </c>
    </row>
    <row r="35" spans="1:76" ht="15.75" thickBot="1">
      <c r="A35" s="1">
        <v>26</v>
      </c>
      <c r="B35" s="12" t="str">
        <f t="shared" si="11"/>
        <v/>
      </c>
      <c r="C35" s="92" t="str">
        <f t="shared" si="1"/>
        <v/>
      </c>
      <c r="D35" s="13" t="str">
        <f t="shared" si="36"/>
        <v/>
      </c>
      <c r="E35" s="45" t="str">
        <f t="shared" si="37"/>
        <v/>
      </c>
      <c r="F35" s="14" t="str">
        <f t="shared" si="12"/>
        <v/>
      </c>
      <c r="H35" s="95" t="str">
        <f t="shared" si="2"/>
        <v/>
      </c>
      <c r="I35" s="13" t="str">
        <f t="shared" si="38"/>
        <v/>
      </c>
      <c r="J35" s="45" t="str">
        <f t="shared" si="39"/>
        <v/>
      </c>
      <c r="K35" s="14" t="str">
        <f t="shared" si="40"/>
        <v/>
      </c>
      <c r="L35" s="54"/>
      <c r="M35" s="16" t="str">
        <f>IF('Hedging Dashboard'!AH35="","",'Hedging Dashboard'!AH35)</f>
        <v/>
      </c>
      <c r="O35" s="12" t="str">
        <f t="shared" si="3"/>
        <v/>
      </c>
      <c r="P35" s="13" t="str">
        <f t="shared" si="41"/>
        <v/>
      </c>
      <c r="Q35" s="45" t="str">
        <f t="shared" si="42"/>
        <v/>
      </c>
      <c r="R35" s="87" t="str">
        <f t="shared" si="43"/>
        <v/>
      </c>
      <c r="S35" s="87" t="str">
        <f t="shared" si="13"/>
        <v/>
      </c>
      <c r="T35" s="98" t="str">
        <f t="shared" si="44"/>
        <v/>
      </c>
      <c r="U35" s="87" t="str">
        <f>IF(M35="","",IF(B35="NB",U34,IF(T35="",SUM($T$5:$T35)+S35,SUM($T$5:$T35))))</f>
        <v/>
      </c>
      <c r="V35" s="99" t="str">
        <f t="shared" si="0"/>
        <v/>
      </c>
      <c r="W35" s="74" t="e">
        <f t="shared" si="14"/>
        <v>#VALUE!</v>
      </c>
      <c r="X35" s="76" t="str">
        <f t="shared" si="15"/>
        <v/>
      </c>
      <c r="Y35" s="9" t="str">
        <f t="shared" si="6"/>
        <v>B</v>
      </c>
      <c r="Z35" s="4" t="str">
        <f t="shared" si="7"/>
        <v>C</v>
      </c>
      <c r="AA35" s="4" t="str">
        <f t="shared" si="8"/>
        <v>B</v>
      </c>
      <c r="AB35" s="4" t="str">
        <f t="shared" si="4"/>
        <v/>
      </c>
      <c r="AC35" s="4" t="str">
        <f t="shared" si="9"/>
        <v/>
      </c>
      <c r="AD35" s="4" t="str">
        <f t="shared" si="10"/>
        <v/>
      </c>
      <c r="AE35" s="1" t="str">
        <f t="shared" si="16"/>
        <v/>
      </c>
      <c r="AF35" s="1" t="str">
        <f t="shared" si="17"/>
        <v/>
      </c>
      <c r="AG35" s="1" t="str">
        <f t="shared" si="18"/>
        <v/>
      </c>
      <c r="AH35" s="1" t="str">
        <f t="shared" si="19"/>
        <v/>
      </c>
      <c r="AI35" s="1" t="str">
        <f t="shared" si="20"/>
        <v/>
      </c>
      <c r="AJ35" s="1" t="str">
        <f t="shared" si="21"/>
        <v/>
      </c>
      <c r="AK35" s="1">
        <f t="shared" si="45"/>
        <v>0</v>
      </c>
      <c r="AL35" s="1">
        <f t="shared" si="46"/>
        <v>0</v>
      </c>
      <c r="AM35" s="1" t="str">
        <f t="shared" si="5"/>
        <v/>
      </c>
      <c r="AN35" s="1">
        <f t="shared" si="22"/>
        <v>0</v>
      </c>
      <c r="AO35" s="1" t="str">
        <f t="shared" si="56"/>
        <v/>
      </c>
      <c r="AP35" s="1" t="str">
        <f t="shared" si="23"/>
        <v>N</v>
      </c>
      <c r="AQ35" s="1" t="str">
        <f t="shared" si="24"/>
        <v>N</v>
      </c>
      <c r="AR35" s="1" t="str">
        <f t="shared" si="25"/>
        <v>N</v>
      </c>
      <c r="AS35" s="1" t="str">
        <f t="shared" si="26"/>
        <v/>
      </c>
      <c r="AT35" s="15" t="str">
        <f t="shared" si="47"/>
        <v/>
      </c>
      <c r="AU35" s="1" t="str">
        <f t="shared" si="27"/>
        <v/>
      </c>
      <c r="AV35" s="1" t="str">
        <f t="shared" si="28"/>
        <v/>
      </c>
      <c r="AW35" s="1" t="str">
        <f t="shared" si="29"/>
        <v/>
      </c>
      <c r="AX35" s="1" t="str">
        <f t="shared" si="30"/>
        <v/>
      </c>
      <c r="AY35" s="1" t="str">
        <f t="shared" si="31"/>
        <v/>
      </c>
      <c r="AZ35" s="1" t="str">
        <f>IF('Hedging Dashboard'!AH35="P",IF(AZ34="",1,AZ34+1),"")</f>
        <v/>
      </c>
      <c r="BA35" s="1" t="str">
        <f>IF('Hedging Dashboard'!AH35="B",IF(BA34="",1,BA34+1),"")</f>
        <v/>
      </c>
      <c r="BB35" s="1" t="str">
        <f t="shared" si="57"/>
        <v>00000</v>
      </c>
      <c r="BC35" s="1" t="str">
        <f t="shared" si="57"/>
        <v>00000</v>
      </c>
      <c r="BD35" s="1" t="str">
        <f t="shared" si="48"/>
        <v>000000</v>
      </c>
      <c r="BE35" s="1" t="str">
        <f t="shared" si="48"/>
        <v>000000</v>
      </c>
      <c r="BF35" s="1" t="str">
        <f t="shared" si="49"/>
        <v>B</v>
      </c>
      <c r="BG35" s="1" t="str">
        <f t="shared" si="33"/>
        <v/>
      </c>
      <c r="BH35" s="1">
        <f t="shared" si="50"/>
        <v>0</v>
      </c>
      <c r="BI35" s="1" t="str">
        <f t="shared" si="34"/>
        <v/>
      </c>
      <c r="BJ35" s="1">
        <f t="shared" si="51"/>
        <v>0</v>
      </c>
      <c r="BK35" s="1" t="str">
        <f t="shared" si="35"/>
        <v/>
      </c>
      <c r="BL35" s="1">
        <f t="shared" si="52"/>
        <v>0</v>
      </c>
      <c r="BM35" s="1" t="str">
        <f t="shared" si="53"/>
        <v>0</v>
      </c>
      <c r="BN35" s="1" t="str">
        <f t="shared" si="54"/>
        <v>0</v>
      </c>
      <c r="BO35" s="1" t="str">
        <f t="shared" si="55"/>
        <v>0</v>
      </c>
      <c r="BR35" s="1">
        <f>General!A33</f>
        <v>0</v>
      </c>
      <c r="BS35" s="1">
        <f>General!B33</f>
        <v>0</v>
      </c>
      <c r="BT35" s="1" t="str">
        <f>General!C33</f>
        <v/>
      </c>
      <c r="BU35" s="1">
        <f>General!D33</f>
        <v>0</v>
      </c>
      <c r="BW35" s="1" t="str">
        <f>General!F33</f>
        <v>LLLWL</v>
      </c>
      <c r="BX35" s="1">
        <f>General!G33</f>
        <v>-1</v>
      </c>
    </row>
    <row r="36" spans="1:76" ht="15.75" thickBot="1">
      <c r="A36" s="1">
        <v>27</v>
      </c>
      <c r="B36" s="9" t="str">
        <f t="shared" si="11"/>
        <v/>
      </c>
      <c r="C36" s="93" t="str">
        <f t="shared" si="1"/>
        <v/>
      </c>
      <c r="D36" s="88" t="str">
        <f t="shared" si="36"/>
        <v/>
      </c>
      <c r="E36" s="89" t="str">
        <f t="shared" si="37"/>
        <v/>
      </c>
      <c r="F36" s="8" t="str">
        <f t="shared" si="12"/>
        <v/>
      </c>
      <c r="H36" s="96" t="str">
        <f t="shared" si="2"/>
        <v/>
      </c>
      <c r="I36" s="88" t="str">
        <f t="shared" si="38"/>
        <v/>
      </c>
      <c r="J36" s="89" t="str">
        <f t="shared" si="39"/>
        <v/>
      </c>
      <c r="K36" s="8" t="str">
        <f t="shared" si="40"/>
        <v/>
      </c>
      <c r="L36" s="54"/>
      <c r="M36" s="17" t="str">
        <f>IF('Hedging Dashboard'!AH36="","",'Hedging Dashboard'!AH36)</f>
        <v/>
      </c>
      <c r="O36" s="9" t="str">
        <f t="shared" si="3"/>
        <v/>
      </c>
      <c r="P36" s="88" t="str">
        <f t="shared" si="41"/>
        <v/>
      </c>
      <c r="Q36" s="89" t="str">
        <f t="shared" si="42"/>
        <v/>
      </c>
      <c r="R36" s="4" t="str">
        <f t="shared" si="43"/>
        <v/>
      </c>
      <c r="S36" s="4" t="str">
        <f t="shared" si="13"/>
        <v/>
      </c>
      <c r="T36" s="112" t="str">
        <f t="shared" si="44"/>
        <v/>
      </c>
      <c r="U36" s="4" t="str">
        <f>IF(M36="","",IF(B36="NB",U35,IF(T36="",SUM($T$5:$T36)+S36,SUM($T$5:$T36))))</f>
        <v/>
      </c>
      <c r="V36" s="100" t="str">
        <f t="shared" si="0"/>
        <v/>
      </c>
      <c r="W36" s="74" t="e">
        <f t="shared" si="14"/>
        <v>#VALUE!</v>
      </c>
      <c r="X36" s="76" t="str">
        <f t="shared" si="15"/>
        <v/>
      </c>
      <c r="Y36" s="9" t="str">
        <f t="shared" si="6"/>
        <v>B</v>
      </c>
      <c r="Z36" s="4" t="str">
        <f t="shared" si="7"/>
        <v>C</v>
      </c>
      <c r="AA36" s="4" t="str">
        <f t="shared" si="8"/>
        <v>B</v>
      </c>
      <c r="AB36" s="4" t="str">
        <f t="shared" si="4"/>
        <v/>
      </c>
      <c r="AC36" s="4" t="str">
        <f t="shared" si="9"/>
        <v/>
      </c>
      <c r="AD36" s="4" t="str">
        <f t="shared" si="10"/>
        <v/>
      </c>
      <c r="AE36" s="1" t="str">
        <f t="shared" si="16"/>
        <v/>
      </c>
      <c r="AF36" s="1" t="str">
        <f t="shared" si="17"/>
        <v/>
      </c>
      <c r="AG36" s="1" t="str">
        <f t="shared" si="18"/>
        <v/>
      </c>
      <c r="AH36" s="1" t="str">
        <f t="shared" si="19"/>
        <v/>
      </c>
      <c r="AI36" s="1" t="str">
        <f t="shared" si="20"/>
        <v/>
      </c>
      <c r="AJ36" s="1" t="str">
        <f t="shared" si="21"/>
        <v/>
      </c>
      <c r="AK36" s="1">
        <f t="shared" si="45"/>
        <v>0</v>
      </c>
      <c r="AL36" s="1">
        <f t="shared" si="46"/>
        <v>0</v>
      </c>
      <c r="AM36" s="1" t="str">
        <f t="shared" si="5"/>
        <v/>
      </c>
      <c r="AN36" s="1">
        <f t="shared" si="22"/>
        <v>0</v>
      </c>
      <c r="AO36" s="1" t="str">
        <f t="shared" si="56"/>
        <v/>
      </c>
      <c r="AP36" s="1" t="str">
        <f t="shared" si="23"/>
        <v>N</v>
      </c>
      <c r="AQ36" s="1" t="str">
        <f t="shared" si="24"/>
        <v>N</v>
      </c>
      <c r="AR36" s="1" t="str">
        <f t="shared" si="25"/>
        <v>N</v>
      </c>
      <c r="AS36" s="1" t="str">
        <f t="shared" si="26"/>
        <v/>
      </c>
      <c r="AT36" s="15" t="str">
        <f t="shared" si="47"/>
        <v/>
      </c>
      <c r="AU36" s="1" t="str">
        <f t="shared" si="27"/>
        <v/>
      </c>
      <c r="AV36" s="1" t="str">
        <f t="shared" si="28"/>
        <v/>
      </c>
      <c r="AW36" s="1" t="str">
        <f t="shared" si="29"/>
        <v/>
      </c>
      <c r="AX36" s="1" t="str">
        <f t="shared" si="30"/>
        <v/>
      </c>
      <c r="AY36" s="1" t="str">
        <f t="shared" si="31"/>
        <v/>
      </c>
      <c r="AZ36" s="1" t="str">
        <f>IF('Hedging Dashboard'!AH36="P",IF(AZ35="",1,AZ35+1),"")</f>
        <v/>
      </c>
      <c r="BA36" s="1" t="str">
        <f>IF('Hedging Dashboard'!AH36="B",IF(BA35="",1,BA35+1),"")</f>
        <v/>
      </c>
      <c r="BB36" s="1" t="str">
        <f t="shared" si="57"/>
        <v>00000</v>
      </c>
      <c r="BC36" s="1" t="str">
        <f t="shared" si="57"/>
        <v>00000</v>
      </c>
      <c r="BD36" s="1" t="str">
        <f t="shared" si="48"/>
        <v>000000</v>
      </c>
      <c r="BE36" s="1" t="str">
        <f t="shared" si="48"/>
        <v>000000</v>
      </c>
      <c r="BF36" s="1" t="str">
        <f t="shared" si="49"/>
        <v>B</v>
      </c>
      <c r="BG36" s="1" t="str">
        <f t="shared" si="33"/>
        <v/>
      </c>
      <c r="BH36" s="1">
        <f t="shared" si="50"/>
        <v>0</v>
      </c>
      <c r="BI36" s="1" t="str">
        <f t="shared" si="34"/>
        <v/>
      </c>
      <c r="BJ36" s="1">
        <f t="shared" si="51"/>
        <v>0</v>
      </c>
      <c r="BK36" s="1" t="str">
        <f t="shared" si="35"/>
        <v/>
      </c>
      <c r="BL36" s="1">
        <f t="shared" si="52"/>
        <v>0</v>
      </c>
      <c r="BM36" s="1" t="str">
        <f t="shared" si="53"/>
        <v>0</v>
      </c>
      <c r="BN36" s="1" t="str">
        <f t="shared" si="54"/>
        <v>0</v>
      </c>
      <c r="BO36" s="1" t="str">
        <f t="shared" si="55"/>
        <v>0</v>
      </c>
      <c r="BR36" s="1">
        <f>General!A34</f>
        <v>0</v>
      </c>
      <c r="BS36" s="1">
        <f>General!B34</f>
        <v>0</v>
      </c>
      <c r="BT36" s="1" t="str">
        <f>General!C34</f>
        <v/>
      </c>
      <c r="BU36" s="1">
        <f>General!D34</f>
        <v>0</v>
      </c>
      <c r="BW36" s="1" t="str">
        <f>General!F34</f>
        <v>LLLWW</v>
      </c>
      <c r="BX36" s="1">
        <f>General!G34</f>
        <v>3</v>
      </c>
    </row>
    <row r="37" spans="1:76" ht="15.75" thickBot="1">
      <c r="A37" s="1">
        <v>28</v>
      </c>
      <c r="B37" s="9" t="str">
        <f t="shared" si="11"/>
        <v/>
      </c>
      <c r="C37" s="93" t="str">
        <f t="shared" si="1"/>
        <v/>
      </c>
      <c r="D37" s="88" t="str">
        <f t="shared" si="36"/>
        <v/>
      </c>
      <c r="E37" s="89" t="str">
        <f t="shared" si="37"/>
        <v/>
      </c>
      <c r="F37" s="8" t="str">
        <f t="shared" si="12"/>
        <v/>
      </c>
      <c r="H37" s="96" t="str">
        <f t="shared" si="2"/>
        <v/>
      </c>
      <c r="I37" s="88" t="str">
        <f t="shared" si="38"/>
        <v/>
      </c>
      <c r="J37" s="89" t="str">
        <f t="shared" si="39"/>
        <v/>
      </c>
      <c r="K37" s="8" t="str">
        <f t="shared" si="40"/>
        <v/>
      </c>
      <c r="L37" s="54"/>
      <c r="M37" s="17" t="str">
        <f>IF('Hedging Dashboard'!AH37="","",'Hedging Dashboard'!AH37)</f>
        <v/>
      </c>
      <c r="O37" s="9" t="str">
        <f t="shared" si="3"/>
        <v/>
      </c>
      <c r="P37" s="88" t="str">
        <f t="shared" si="41"/>
        <v/>
      </c>
      <c r="Q37" s="89" t="str">
        <f t="shared" si="42"/>
        <v/>
      </c>
      <c r="R37" s="4" t="str">
        <f t="shared" si="43"/>
        <v/>
      </c>
      <c r="S37" s="4" t="str">
        <f t="shared" si="13"/>
        <v/>
      </c>
      <c r="T37" s="112" t="str">
        <f t="shared" si="44"/>
        <v/>
      </c>
      <c r="U37" s="4" t="str">
        <f>IF(M37="","",IF(B37="NB",U36,IF(T37="",SUM($T$5:$T37)+S37,SUM($T$5:$T37))))</f>
        <v/>
      </c>
      <c r="V37" s="100" t="str">
        <f t="shared" si="0"/>
        <v/>
      </c>
      <c r="W37" s="74" t="e">
        <f t="shared" si="14"/>
        <v>#VALUE!</v>
      </c>
      <c r="X37" s="76" t="str">
        <f t="shared" si="15"/>
        <v/>
      </c>
      <c r="Y37" s="9" t="str">
        <f t="shared" si="6"/>
        <v>B</v>
      </c>
      <c r="Z37" s="4" t="str">
        <f t="shared" si="7"/>
        <v>C</v>
      </c>
      <c r="AA37" s="4" t="str">
        <f t="shared" si="8"/>
        <v>B</v>
      </c>
      <c r="AB37" s="4" t="str">
        <f t="shared" si="4"/>
        <v/>
      </c>
      <c r="AC37" s="4" t="str">
        <f t="shared" si="9"/>
        <v/>
      </c>
      <c r="AD37" s="4" t="str">
        <f t="shared" si="10"/>
        <v/>
      </c>
      <c r="AE37" s="1" t="str">
        <f t="shared" si="16"/>
        <v/>
      </c>
      <c r="AF37" s="1" t="str">
        <f t="shared" si="17"/>
        <v/>
      </c>
      <c r="AG37" s="1" t="str">
        <f t="shared" si="18"/>
        <v/>
      </c>
      <c r="AH37" s="1" t="str">
        <f t="shared" si="19"/>
        <v/>
      </c>
      <c r="AI37" s="1" t="str">
        <f t="shared" si="20"/>
        <v/>
      </c>
      <c r="AJ37" s="1" t="str">
        <f t="shared" si="21"/>
        <v/>
      </c>
      <c r="AK37" s="1">
        <f t="shared" si="45"/>
        <v>0</v>
      </c>
      <c r="AL37" s="1">
        <f t="shared" si="46"/>
        <v>0</v>
      </c>
      <c r="AM37" s="1" t="str">
        <f t="shared" si="5"/>
        <v/>
      </c>
      <c r="AN37" s="1">
        <f t="shared" si="22"/>
        <v>0</v>
      </c>
      <c r="AO37" s="1" t="str">
        <f t="shared" si="56"/>
        <v/>
      </c>
      <c r="AP37" s="1" t="str">
        <f t="shared" si="23"/>
        <v>N</v>
      </c>
      <c r="AQ37" s="1" t="str">
        <f t="shared" si="24"/>
        <v>N</v>
      </c>
      <c r="AR37" s="1" t="str">
        <f t="shared" si="25"/>
        <v>N</v>
      </c>
      <c r="AS37" s="1" t="str">
        <f t="shared" si="26"/>
        <v/>
      </c>
      <c r="AT37" s="15" t="str">
        <f t="shared" si="47"/>
        <v/>
      </c>
      <c r="AU37" s="1" t="str">
        <f t="shared" si="27"/>
        <v/>
      </c>
      <c r="AV37" s="1" t="str">
        <f t="shared" si="28"/>
        <v/>
      </c>
      <c r="AW37" s="1" t="str">
        <f t="shared" si="29"/>
        <v/>
      </c>
      <c r="AX37" s="1" t="str">
        <f t="shared" si="30"/>
        <v/>
      </c>
      <c r="AY37" s="1" t="str">
        <f t="shared" si="31"/>
        <v/>
      </c>
      <c r="AZ37" s="1" t="str">
        <f>IF('Hedging Dashboard'!AH37="P",IF(AZ36="",1,AZ36+1),"")</f>
        <v/>
      </c>
      <c r="BA37" s="1" t="str">
        <f>IF('Hedging Dashboard'!AH37="B",IF(BA36="",1,BA36+1),"")</f>
        <v/>
      </c>
      <c r="BB37" s="1" t="str">
        <f t="shared" si="57"/>
        <v>00000</v>
      </c>
      <c r="BC37" s="1" t="str">
        <f t="shared" si="57"/>
        <v>00000</v>
      </c>
      <c r="BD37" s="1" t="str">
        <f t="shared" si="48"/>
        <v>000000</v>
      </c>
      <c r="BE37" s="1" t="str">
        <f t="shared" si="48"/>
        <v>000000</v>
      </c>
      <c r="BF37" s="1" t="str">
        <f t="shared" si="49"/>
        <v>B</v>
      </c>
      <c r="BG37" s="1" t="str">
        <f t="shared" si="33"/>
        <v/>
      </c>
      <c r="BH37" s="1">
        <f t="shared" si="50"/>
        <v>0</v>
      </c>
      <c r="BI37" s="1" t="str">
        <f t="shared" si="34"/>
        <v/>
      </c>
      <c r="BJ37" s="1">
        <f t="shared" si="51"/>
        <v>0</v>
      </c>
      <c r="BK37" s="1" t="str">
        <f t="shared" si="35"/>
        <v/>
      </c>
      <c r="BL37" s="1">
        <f t="shared" si="52"/>
        <v>0</v>
      </c>
      <c r="BM37" s="1" t="str">
        <f t="shared" si="53"/>
        <v>0</v>
      </c>
      <c r="BN37" s="1" t="str">
        <f t="shared" si="54"/>
        <v>0</v>
      </c>
      <c r="BO37" s="1" t="str">
        <f t="shared" si="55"/>
        <v>0</v>
      </c>
      <c r="BR37" s="1">
        <f>General!A35</f>
        <v>0</v>
      </c>
      <c r="BS37" s="1">
        <f>General!B35</f>
        <v>0</v>
      </c>
      <c r="BT37" s="1" t="str">
        <f>General!C35</f>
        <v/>
      </c>
      <c r="BU37" s="1">
        <f>General!D35</f>
        <v>0</v>
      </c>
      <c r="BW37" s="1" t="str">
        <f>General!F35</f>
        <v>LLWLL</v>
      </c>
      <c r="BX37" s="1">
        <f>General!G35</f>
        <v>-3</v>
      </c>
    </row>
    <row r="38" spans="1:76" ht="15.75" thickBot="1">
      <c r="A38" s="1">
        <v>29</v>
      </c>
      <c r="B38" s="9" t="str">
        <f t="shared" si="11"/>
        <v/>
      </c>
      <c r="C38" s="93" t="str">
        <f t="shared" si="1"/>
        <v/>
      </c>
      <c r="D38" s="88" t="str">
        <f t="shared" si="36"/>
        <v/>
      </c>
      <c r="E38" s="89" t="str">
        <f t="shared" si="37"/>
        <v/>
      </c>
      <c r="F38" s="8" t="str">
        <f t="shared" si="12"/>
        <v/>
      </c>
      <c r="H38" s="96" t="str">
        <f t="shared" si="2"/>
        <v/>
      </c>
      <c r="I38" s="88" t="str">
        <f t="shared" si="38"/>
        <v/>
      </c>
      <c r="J38" s="89" t="str">
        <f t="shared" si="39"/>
        <v/>
      </c>
      <c r="K38" s="8" t="str">
        <f t="shared" si="40"/>
        <v/>
      </c>
      <c r="L38" s="54"/>
      <c r="M38" s="17" t="str">
        <f>IF('Hedging Dashboard'!AH38="","",'Hedging Dashboard'!AH38)</f>
        <v/>
      </c>
      <c r="O38" s="9" t="str">
        <f t="shared" si="3"/>
        <v/>
      </c>
      <c r="P38" s="88" t="str">
        <f t="shared" si="41"/>
        <v/>
      </c>
      <c r="Q38" s="89" t="str">
        <f t="shared" si="42"/>
        <v/>
      </c>
      <c r="R38" s="4" t="str">
        <f t="shared" si="43"/>
        <v/>
      </c>
      <c r="S38" s="4" t="str">
        <f t="shared" si="13"/>
        <v/>
      </c>
      <c r="T38" s="112" t="str">
        <f t="shared" si="44"/>
        <v/>
      </c>
      <c r="U38" s="4" t="str">
        <f>IF(M38="","",IF(B38="NB",U37,IF(T38="",SUM($T$5:$T38)+S38,SUM($T$5:$T38))))</f>
        <v/>
      </c>
      <c r="V38" s="100" t="str">
        <f t="shared" si="0"/>
        <v/>
      </c>
      <c r="W38" s="74" t="e">
        <f t="shared" si="14"/>
        <v>#VALUE!</v>
      </c>
      <c r="X38" s="76" t="str">
        <f t="shared" si="15"/>
        <v/>
      </c>
      <c r="Y38" s="9" t="str">
        <f t="shared" si="6"/>
        <v>B</v>
      </c>
      <c r="Z38" s="4" t="str">
        <f t="shared" si="7"/>
        <v>C</v>
      </c>
      <c r="AA38" s="4" t="str">
        <f t="shared" si="8"/>
        <v>B</v>
      </c>
      <c r="AB38" s="4" t="str">
        <f t="shared" si="4"/>
        <v/>
      </c>
      <c r="AC38" s="4" t="str">
        <f t="shared" si="9"/>
        <v/>
      </c>
      <c r="AD38" s="4" t="str">
        <f t="shared" si="10"/>
        <v/>
      </c>
      <c r="AE38" s="1" t="str">
        <f t="shared" si="16"/>
        <v/>
      </c>
      <c r="AF38" s="1" t="str">
        <f t="shared" si="17"/>
        <v/>
      </c>
      <c r="AG38" s="1" t="str">
        <f t="shared" si="18"/>
        <v/>
      </c>
      <c r="AH38" s="1" t="str">
        <f t="shared" si="19"/>
        <v/>
      </c>
      <c r="AI38" s="1" t="str">
        <f t="shared" si="20"/>
        <v/>
      </c>
      <c r="AJ38" s="1" t="str">
        <f t="shared" si="21"/>
        <v/>
      </c>
      <c r="AK38" s="1">
        <f t="shared" si="45"/>
        <v>0</v>
      </c>
      <c r="AL38" s="1">
        <f t="shared" si="46"/>
        <v>0</v>
      </c>
      <c r="AM38" s="1" t="str">
        <f t="shared" si="5"/>
        <v/>
      </c>
      <c r="AN38" s="1">
        <f t="shared" si="22"/>
        <v>0</v>
      </c>
      <c r="AO38" s="1" t="str">
        <f t="shared" si="56"/>
        <v/>
      </c>
      <c r="AP38" s="1" t="str">
        <f t="shared" si="23"/>
        <v>N</v>
      </c>
      <c r="AQ38" s="1" t="str">
        <f t="shared" si="24"/>
        <v>N</v>
      </c>
      <c r="AR38" s="1" t="str">
        <f t="shared" si="25"/>
        <v>N</v>
      </c>
      <c r="AS38" s="1" t="str">
        <f t="shared" si="26"/>
        <v/>
      </c>
      <c r="AT38" s="15" t="str">
        <f t="shared" si="47"/>
        <v/>
      </c>
      <c r="AU38" s="1" t="str">
        <f t="shared" si="27"/>
        <v/>
      </c>
      <c r="AV38" s="1" t="str">
        <f t="shared" si="28"/>
        <v/>
      </c>
      <c r="AW38" s="1" t="str">
        <f t="shared" si="29"/>
        <v/>
      </c>
      <c r="AX38" s="1" t="str">
        <f t="shared" si="30"/>
        <v/>
      </c>
      <c r="AY38" s="1" t="str">
        <f t="shared" si="31"/>
        <v/>
      </c>
      <c r="AZ38" s="1" t="str">
        <f>IF('Hedging Dashboard'!AH38="P",IF(AZ37="",1,AZ37+1),"")</f>
        <v/>
      </c>
      <c r="BA38" s="1" t="str">
        <f>IF('Hedging Dashboard'!AH38="B",IF(BA37="",1,BA37+1),"")</f>
        <v/>
      </c>
      <c r="BB38" s="1" t="str">
        <f t="shared" si="57"/>
        <v>00000</v>
      </c>
      <c r="BC38" s="1" t="str">
        <f t="shared" si="57"/>
        <v>00000</v>
      </c>
      <c r="BD38" s="1" t="str">
        <f t="shared" si="48"/>
        <v>000000</v>
      </c>
      <c r="BE38" s="1" t="str">
        <f t="shared" si="48"/>
        <v>000000</v>
      </c>
      <c r="BF38" s="1" t="str">
        <f t="shared" si="49"/>
        <v>B</v>
      </c>
      <c r="BG38" s="1" t="str">
        <f t="shared" si="33"/>
        <v/>
      </c>
      <c r="BH38" s="1">
        <f t="shared" si="50"/>
        <v>0</v>
      </c>
      <c r="BI38" s="1" t="str">
        <f t="shared" si="34"/>
        <v/>
      </c>
      <c r="BJ38" s="1">
        <f t="shared" si="51"/>
        <v>0</v>
      </c>
      <c r="BK38" s="1" t="str">
        <f t="shared" si="35"/>
        <v/>
      </c>
      <c r="BL38" s="1">
        <f t="shared" si="52"/>
        <v>0</v>
      </c>
      <c r="BM38" s="1" t="str">
        <f t="shared" si="53"/>
        <v>0</v>
      </c>
      <c r="BN38" s="1" t="str">
        <f t="shared" si="54"/>
        <v>0</v>
      </c>
      <c r="BO38" s="1" t="str">
        <f t="shared" si="55"/>
        <v>0</v>
      </c>
      <c r="BR38" s="1">
        <f>General!A36</f>
        <v>0</v>
      </c>
      <c r="BS38" s="1">
        <f>General!B36</f>
        <v>0</v>
      </c>
      <c r="BT38" s="1" t="str">
        <f>General!C36</f>
        <v/>
      </c>
      <c r="BU38" s="1">
        <f>General!D36</f>
        <v>0</v>
      </c>
      <c r="BW38" s="1" t="str">
        <f>General!F36</f>
        <v>LLWLW</v>
      </c>
      <c r="BX38" s="1">
        <f>General!G36</f>
        <v>1</v>
      </c>
    </row>
    <row r="39" spans="1:76" ht="15.75" thickBot="1">
      <c r="A39" s="1">
        <v>30</v>
      </c>
      <c r="B39" s="77" t="str">
        <f t="shared" si="11"/>
        <v/>
      </c>
      <c r="C39" s="94" t="str">
        <f t="shared" si="1"/>
        <v/>
      </c>
      <c r="D39" s="90" t="str">
        <f t="shared" si="36"/>
        <v/>
      </c>
      <c r="E39" s="91" t="str">
        <f t="shared" si="37"/>
        <v/>
      </c>
      <c r="F39" s="10" t="str">
        <f t="shared" si="12"/>
        <v/>
      </c>
      <c r="H39" s="97" t="str">
        <f t="shared" si="2"/>
        <v/>
      </c>
      <c r="I39" s="90" t="str">
        <f t="shared" si="38"/>
        <v/>
      </c>
      <c r="J39" s="91" t="str">
        <f t="shared" si="39"/>
        <v/>
      </c>
      <c r="K39" s="10" t="str">
        <f t="shared" si="40"/>
        <v/>
      </c>
      <c r="L39" s="54"/>
      <c r="M39" s="18" t="str">
        <f>IF('Hedging Dashboard'!AH39="","",'Hedging Dashboard'!AH39)</f>
        <v/>
      </c>
      <c r="O39" s="77" t="str">
        <f t="shared" si="3"/>
        <v/>
      </c>
      <c r="P39" s="90" t="str">
        <f t="shared" si="41"/>
        <v/>
      </c>
      <c r="Q39" s="91" t="str">
        <f t="shared" si="42"/>
        <v/>
      </c>
      <c r="R39" s="5" t="str">
        <f t="shared" si="43"/>
        <v/>
      </c>
      <c r="S39" s="5" t="str">
        <f t="shared" si="13"/>
        <v/>
      </c>
      <c r="T39" s="113" t="str">
        <f t="shared" si="44"/>
        <v/>
      </c>
      <c r="U39" s="5" t="str">
        <f>IF(M39="","",IF(B39="NB",U38,IF(T39="",SUM($T$5:$T39)+S39,SUM($T$5:$T39))))</f>
        <v/>
      </c>
      <c r="V39" s="101" t="str">
        <f t="shared" si="0"/>
        <v/>
      </c>
      <c r="W39" s="74" t="e">
        <f t="shared" si="14"/>
        <v>#VALUE!</v>
      </c>
      <c r="X39" s="76" t="str">
        <f t="shared" si="15"/>
        <v/>
      </c>
      <c r="Y39" s="9" t="str">
        <f t="shared" si="6"/>
        <v>B</v>
      </c>
      <c r="Z39" s="4" t="str">
        <f t="shared" si="7"/>
        <v>C</v>
      </c>
      <c r="AA39" s="4" t="str">
        <f t="shared" si="8"/>
        <v>B</v>
      </c>
      <c r="AB39" s="4" t="str">
        <f t="shared" si="4"/>
        <v/>
      </c>
      <c r="AC39" s="4" t="str">
        <f t="shared" si="9"/>
        <v/>
      </c>
      <c r="AD39" s="4" t="str">
        <f t="shared" si="10"/>
        <v/>
      </c>
      <c r="AE39" s="1" t="str">
        <f t="shared" si="16"/>
        <v/>
      </c>
      <c r="AF39" s="1" t="str">
        <f t="shared" si="17"/>
        <v/>
      </c>
      <c r="AG39" s="1" t="str">
        <f t="shared" si="18"/>
        <v/>
      </c>
      <c r="AH39" s="1" t="str">
        <f t="shared" si="19"/>
        <v/>
      </c>
      <c r="AI39" s="1" t="str">
        <f t="shared" si="20"/>
        <v/>
      </c>
      <c r="AJ39" s="1" t="str">
        <f t="shared" si="21"/>
        <v/>
      </c>
      <c r="AK39" s="1">
        <f t="shared" si="45"/>
        <v>0</v>
      </c>
      <c r="AL39" s="1">
        <f t="shared" si="46"/>
        <v>0</v>
      </c>
      <c r="AM39" s="1" t="str">
        <f t="shared" ref="AM39:AM70" si="58">IF(M39="","",IF(AM38+AN39&gt;=10,10,IF(AM38+AN39&lt;=-10,-10,AM38+AN39)))</f>
        <v/>
      </c>
      <c r="AN39" s="1">
        <f t="shared" si="22"/>
        <v>0</v>
      </c>
      <c r="AO39" s="1" t="str">
        <f t="shared" si="56"/>
        <v/>
      </c>
      <c r="AP39" s="1" t="str">
        <f t="shared" si="23"/>
        <v>N</v>
      </c>
      <c r="AQ39" s="1" t="str">
        <f t="shared" si="24"/>
        <v>N</v>
      </c>
      <c r="AR39" s="1" t="str">
        <f t="shared" si="25"/>
        <v>N</v>
      </c>
      <c r="AS39" s="1" t="str">
        <f t="shared" si="26"/>
        <v/>
      </c>
      <c r="AT39" s="15" t="str">
        <f t="shared" si="47"/>
        <v/>
      </c>
      <c r="AU39" s="1" t="str">
        <f t="shared" si="27"/>
        <v/>
      </c>
      <c r="AV39" s="1" t="str">
        <f t="shared" si="28"/>
        <v/>
      </c>
      <c r="AW39" s="1" t="str">
        <f t="shared" si="29"/>
        <v/>
      </c>
      <c r="AX39" s="1" t="str">
        <f t="shared" si="30"/>
        <v/>
      </c>
      <c r="AY39" s="1" t="str">
        <f t="shared" si="31"/>
        <v/>
      </c>
      <c r="AZ39" s="1" t="str">
        <f>IF('Hedging Dashboard'!AH39="P",IF(AZ38="",1,AZ38+1),"")</f>
        <v/>
      </c>
      <c r="BA39" s="1" t="str">
        <f>IF('Hedging Dashboard'!AH39="B",IF(BA38="",1,BA38+1),"")</f>
        <v/>
      </c>
      <c r="BB39" s="1" t="str">
        <f t="shared" si="57"/>
        <v>00000</v>
      </c>
      <c r="BC39" s="1" t="str">
        <f t="shared" si="57"/>
        <v>00000</v>
      </c>
      <c r="BD39" s="1" t="str">
        <f t="shared" si="48"/>
        <v>000000</v>
      </c>
      <c r="BE39" s="1" t="str">
        <f t="shared" si="48"/>
        <v>000000</v>
      </c>
      <c r="BF39" s="1" t="str">
        <f t="shared" si="49"/>
        <v>B</v>
      </c>
      <c r="BG39" s="1" t="str">
        <f t="shared" si="33"/>
        <v/>
      </c>
      <c r="BH39" s="1">
        <f t="shared" si="50"/>
        <v>0</v>
      </c>
      <c r="BI39" s="1" t="str">
        <f t="shared" si="34"/>
        <v/>
      </c>
      <c r="BJ39" s="1">
        <f t="shared" si="51"/>
        <v>0</v>
      </c>
      <c r="BK39" s="1" t="str">
        <f t="shared" si="35"/>
        <v/>
      </c>
      <c r="BL39" s="1">
        <f t="shared" si="52"/>
        <v>0</v>
      </c>
      <c r="BM39" s="1" t="str">
        <f t="shared" si="53"/>
        <v>0</v>
      </c>
      <c r="BN39" s="1" t="str">
        <f t="shared" si="54"/>
        <v>0</v>
      </c>
      <c r="BO39" s="1" t="str">
        <f t="shared" si="55"/>
        <v>0</v>
      </c>
      <c r="BR39" s="1">
        <f>General!A37</f>
        <v>0</v>
      </c>
      <c r="BS39" s="1">
        <f>General!B37</f>
        <v>0</v>
      </c>
      <c r="BT39" s="1" t="str">
        <f>General!C37</f>
        <v/>
      </c>
      <c r="BU39" s="1">
        <f>General!D37</f>
        <v>0</v>
      </c>
      <c r="BW39" s="1" t="str">
        <f>General!F37</f>
        <v>LLWWL</v>
      </c>
      <c r="BX39" s="1">
        <f>General!G37</f>
        <v>-1</v>
      </c>
    </row>
    <row r="40" spans="1:76" ht="15.75" thickBot="1">
      <c r="A40" s="1">
        <v>31</v>
      </c>
      <c r="B40" s="12" t="str">
        <f t="shared" si="11"/>
        <v/>
      </c>
      <c r="C40" s="92" t="str">
        <f t="shared" si="1"/>
        <v/>
      </c>
      <c r="D40" s="13" t="str">
        <f t="shared" si="36"/>
        <v/>
      </c>
      <c r="E40" s="45" t="str">
        <f t="shared" si="37"/>
        <v/>
      </c>
      <c r="F40" s="14" t="str">
        <f t="shared" si="12"/>
        <v/>
      </c>
      <c r="H40" s="95" t="str">
        <f t="shared" si="2"/>
        <v/>
      </c>
      <c r="I40" s="13" t="str">
        <f t="shared" si="38"/>
        <v/>
      </c>
      <c r="J40" s="45" t="str">
        <f t="shared" si="39"/>
        <v/>
      </c>
      <c r="K40" s="14" t="str">
        <f t="shared" si="40"/>
        <v/>
      </c>
      <c r="L40" s="54"/>
      <c r="M40" s="16" t="str">
        <f>IF('Hedging Dashboard'!AH40="","",'Hedging Dashboard'!AH40)</f>
        <v/>
      </c>
      <c r="O40" s="12" t="str">
        <f t="shared" si="3"/>
        <v/>
      </c>
      <c r="P40" s="13" t="str">
        <f t="shared" si="41"/>
        <v/>
      </c>
      <c r="Q40" s="45" t="str">
        <f t="shared" si="42"/>
        <v/>
      </c>
      <c r="R40" s="87" t="str">
        <f t="shared" si="43"/>
        <v/>
      </c>
      <c r="S40" s="87" t="str">
        <f t="shared" si="13"/>
        <v/>
      </c>
      <c r="T40" s="98" t="str">
        <f t="shared" si="44"/>
        <v/>
      </c>
      <c r="U40" s="87" t="str">
        <f>IF(M40="","",IF(B40="NB",U39,IF(T40="",SUM($T$5:$T40)+S40,SUM($T$5:$T40))))</f>
        <v/>
      </c>
      <c r="V40" s="99" t="str">
        <f t="shared" si="0"/>
        <v/>
      </c>
      <c r="W40" s="74" t="e">
        <f t="shared" si="14"/>
        <v>#VALUE!</v>
      </c>
      <c r="X40" s="76" t="str">
        <f t="shared" si="15"/>
        <v/>
      </c>
      <c r="Y40" s="9" t="str">
        <f t="shared" si="6"/>
        <v>B</v>
      </c>
      <c r="Z40" s="4" t="str">
        <f t="shared" si="7"/>
        <v>C</v>
      </c>
      <c r="AA40" s="4" t="str">
        <f t="shared" si="8"/>
        <v>B</v>
      </c>
      <c r="AB40" s="4" t="str">
        <f t="shared" si="4"/>
        <v/>
      </c>
      <c r="AC40" s="4" t="str">
        <f t="shared" si="9"/>
        <v/>
      </c>
      <c r="AD40" s="4" t="str">
        <f t="shared" si="10"/>
        <v/>
      </c>
      <c r="AE40" s="1" t="str">
        <f t="shared" si="16"/>
        <v/>
      </c>
      <c r="AF40" s="1" t="str">
        <f t="shared" si="17"/>
        <v/>
      </c>
      <c r="AG40" s="1" t="str">
        <f t="shared" si="18"/>
        <v/>
      </c>
      <c r="AH40" s="1" t="str">
        <f t="shared" si="19"/>
        <v/>
      </c>
      <c r="AI40" s="1" t="str">
        <f t="shared" si="20"/>
        <v/>
      </c>
      <c r="AJ40" s="1" t="str">
        <f t="shared" si="21"/>
        <v/>
      </c>
      <c r="AK40" s="1">
        <f t="shared" si="45"/>
        <v>0</v>
      </c>
      <c r="AL40" s="1">
        <f t="shared" si="46"/>
        <v>0</v>
      </c>
      <c r="AM40" s="1" t="str">
        <f t="shared" si="58"/>
        <v/>
      </c>
      <c r="AN40" s="1">
        <f t="shared" si="22"/>
        <v>0</v>
      </c>
      <c r="AO40" s="1" t="str">
        <f t="shared" si="56"/>
        <v/>
      </c>
      <c r="AP40" s="1" t="str">
        <f t="shared" si="23"/>
        <v>N</v>
      </c>
      <c r="AQ40" s="1" t="str">
        <f t="shared" si="24"/>
        <v>N</v>
      </c>
      <c r="AR40" s="1" t="str">
        <f t="shared" si="25"/>
        <v>N</v>
      </c>
      <c r="AS40" s="1" t="str">
        <f t="shared" si="26"/>
        <v/>
      </c>
      <c r="AT40" s="15" t="str">
        <f t="shared" si="47"/>
        <v/>
      </c>
      <c r="AU40" s="1" t="str">
        <f t="shared" si="27"/>
        <v/>
      </c>
      <c r="AV40" s="1" t="str">
        <f t="shared" si="28"/>
        <v/>
      </c>
      <c r="AW40" s="1" t="str">
        <f t="shared" si="29"/>
        <v/>
      </c>
      <c r="AX40" s="1" t="str">
        <f t="shared" si="30"/>
        <v/>
      </c>
      <c r="AY40" s="1" t="str">
        <f t="shared" si="31"/>
        <v/>
      </c>
      <c r="AZ40" s="1" t="str">
        <f>IF('Hedging Dashboard'!AH40="P",IF(AZ39="",1,AZ39+1),"")</f>
        <v/>
      </c>
      <c r="BA40" s="1" t="str">
        <f>IF('Hedging Dashboard'!AH40="B",IF(BA39="",1,BA39+1),"")</f>
        <v/>
      </c>
      <c r="BB40" s="1" t="str">
        <f t="shared" si="57"/>
        <v>00000</v>
      </c>
      <c r="BC40" s="1" t="str">
        <f t="shared" si="57"/>
        <v>00000</v>
      </c>
      <c r="BD40" s="1" t="str">
        <f t="shared" si="48"/>
        <v>000000</v>
      </c>
      <c r="BE40" s="1" t="str">
        <f t="shared" si="48"/>
        <v>000000</v>
      </c>
      <c r="BF40" s="1" t="str">
        <f t="shared" si="49"/>
        <v>B</v>
      </c>
      <c r="BG40" s="1" t="str">
        <f t="shared" si="33"/>
        <v/>
      </c>
      <c r="BH40" s="1">
        <f t="shared" si="50"/>
        <v>0</v>
      </c>
      <c r="BI40" s="1" t="str">
        <f t="shared" si="34"/>
        <v/>
      </c>
      <c r="BJ40" s="1">
        <f t="shared" si="51"/>
        <v>0</v>
      </c>
      <c r="BK40" s="1" t="str">
        <f t="shared" si="35"/>
        <v/>
      </c>
      <c r="BL40" s="1">
        <f t="shared" si="52"/>
        <v>0</v>
      </c>
      <c r="BM40" s="1" t="str">
        <f t="shared" si="53"/>
        <v>0</v>
      </c>
      <c r="BN40" s="1" t="str">
        <f t="shared" si="54"/>
        <v>0</v>
      </c>
      <c r="BO40" s="1" t="str">
        <f t="shared" si="55"/>
        <v>0</v>
      </c>
      <c r="BR40" s="1">
        <f>General!A38</f>
        <v>0</v>
      </c>
      <c r="BS40" s="1">
        <f>General!B38</f>
        <v>0</v>
      </c>
      <c r="BT40" s="1" t="str">
        <f>General!C38</f>
        <v/>
      </c>
      <c r="BU40" s="1">
        <f>General!D38</f>
        <v>0</v>
      </c>
      <c r="BW40" s="1" t="str">
        <f>General!F38</f>
        <v>LLWWW</v>
      </c>
      <c r="BX40" s="1">
        <f>General!G38</f>
        <v>6</v>
      </c>
    </row>
    <row r="41" spans="1:76" ht="15.75" thickBot="1">
      <c r="A41" s="1">
        <v>32</v>
      </c>
      <c r="B41" s="9" t="str">
        <f t="shared" si="11"/>
        <v/>
      </c>
      <c r="C41" s="93" t="str">
        <f t="shared" si="1"/>
        <v/>
      </c>
      <c r="D41" s="88" t="str">
        <f t="shared" si="36"/>
        <v/>
      </c>
      <c r="E41" s="89" t="str">
        <f t="shared" si="37"/>
        <v/>
      </c>
      <c r="F41" s="8" t="str">
        <f t="shared" si="12"/>
        <v/>
      </c>
      <c r="H41" s="96" t="str">
        <f t="shared" si="2"/>
        <v/>
      </c>
      <c r="I41" s="88" t="str">
        <f t="shared" si="38"/>
        <v/>
      </c>
      <c r="J41" s="89" t="str">
        <f t="shared" si="39"/>
        <v/>
      </c>
      <c r="K41" s="8" t="str">
        <f t="shared" si="40"/>
        <v/>
      </c>
      <c r="L41" s="54"/>
      <c r="M41" s="17" t="str">
        <f>IF('Hedging Dashboard'!AH41="","",'Hedging Dashboard'!AH41)</f>
        <v/>
      </c>
      <c r="O41" s="9" t="str">
        <f t="shared" si="3"/>
        <v/>
      </c>
      <c r="P41" s="88" t="str">
        <f t="shared" si="41"/>
        <v/>
      </c>
      <c r="Q41" s="89" t="str">
        <f t="shared" si="42"/>
        <v/>
      </c>
      <c r="R41" s="4" t="str">
        <f t="shared" si="43"/>
        <v/>
      </c>
      <c r="S41" s="4" t="str">
        <f t="shared" si="13"/>
        <v/>
      </c>
      <c r="T41" s="112" t="str">
        <f t="shared" si="44"/>
        <v/>
      </c>
      <c r="U41" s="4" t="str">
        <f>IF(M41="","",IF(B41="NB",U40,IF(T41="",SUM($T$5:$T41)+S41,SUM($T$5:$T41))))</f>
        <v/>
      </c>
      <c r="V41" s="100" t="str">
        <f t="shared" si="0"/>
        <v/>
      </c>
      <c r="W41" s="74" t="e">
        <f t="shared" si="14"/>
        <v>#VALUE!</v>
      </c>
      <c r="X41" s="76" t="str">
        <f t="shared" si="15"/>
        <v/>
      </c>
      <c r="Y41" s="9" t="str">
        <f t="shared" si="6"/>
        <v>B</v>
      </c>
      <c r="Z41" s="4" t="str">
        <f t="shared" si="7"/>
        <v>C</v>
      </c>
      <c r="AA41" s="4" t="str">
        <f t="shared" si="8"/>
        <v>B</v>
      </c>
      <c r="AB41" s="4" t="str">
        <f t="shared" si="4"/>
        <v/>
      </c>
      <c r="AC41" s="4" t="str">
        <f t="shared" si="9"/>
        <v/>
      </c>
      <c r="AD41" s="4" t="str">
        <f t="shared" si="10"/>
        <v/>
      </c>
      <c r="AE41" s="1" t="str">
        <f t="shared" si="16"/>
        <v/>
      </c>
      <c r="AF41" s="1" t="str">
        <f t="shared" si="17"/>
        <v/>
      </c>
      <c r="AG41" s="1" t="str">
        <f t="shared" si="18"/>
        <v/>
      </c>
      <c r="AH41" s="1" t="str">
        <f t="shared" si="19"/>
        <v/>
      </c>
      <c r="AI41" s="1" t="str">
        <f t="shared" si="20"/>
        <v/>
      </c>
      <c r="AJ41" s="1" t="str">
        <f t="shared" si="21"/>
        <v/>
      </c>
      <c r="AK41" s="1">
        <f t="shared" si="45"/>
        <v>0</v>
      </c>
      <c r="AL41" s="1">
        <f t="shared" si="46"/>
        <v>0</v>
      </c>
      <c r="AM41" s="1" t="str">
        <f t="shared" si="58"/>
        <v/>
      </c>
      <c r="AN41" s="1">
        <f t="shared" si="22"/>
        <v>0</v>
      </c>
      <c r="AO41" s="1" t="str">
        <f t="shared" si="56"/>
        <v/>
      </c>
      <c r="AP41" s="1" t="str">
        <f t="shared" si="23"/>
        <v>N</v>
      </c>
      <c r="AQ41" s="1" t="str">
        <f t="shared" si="24"/>
        <v>N</v>
      </c>
      <c r="AR41" s="1" t="str">
        <f t="shared" si="25"/>
        <v>N</v>
      </c>
      <c r="AS41" s="1" t="str">
        <f t="shared" si="26"/>
        <v/>
      </c>
      <c r="AT41" s="15" t="str">
        <f t="shared" si="47"/>
        <v/>
      </c>
      <c r="AU41" s="1" t="str">
        <f t="shared" si="27"/>
        <v/>
      </c>
      <c r="AV41" s="1" t="str">
        <f t="shared" si="28"/>
        <v/>
      </c>
      <c r="AW41" s="1" t="str">
        <f t="shared" si="29"/>
        <v/>
      </c>
      <c r="AX41" s="1" t="str">
        <f t="shared" si="30"/>
        <v/>
      </c>
      <c r="AY41" s="1" t="str">
        <f t="shared" si="31"/>
        <v/>
      </c>
      <c r="AZ41" s="1" t="str">
        <f>IF('Hedging Dashboard'!AH41="P",IF(AZ40="",1,AZ40+1),"")</f>
        <v/>
      </c>
      <c r="BA41" s="1" t="str">
        <f>IF('Hedging Dashboard'!AH41="B",IF(BA40="",1,BA40+1),"")</f>
        <v/>
      </c>
      <c r="BB41" s="1" t="str">
        <f t="shared" si="57"/>
        <v>00000</v>
      </c>
      <c r="BC41" s="1" t="str">
        <f t="shared" si="57"/>
        <v>00000</v>
      </c>
      <c r="BD41" s="1" t="str">
        <f t="shared" si="48"/>
        <v>000000</v>
      </c>
      <c r="BE41" s="1" t="str">
        <f t="shared" si="48"/>
        <v>000000</v>
      </c>
      <c r="BF41" s="1" t="str">
        <f t="shared" si="49"/>
        <v>B</v>
      </c>
      <c r="BG41" s="1" t="str">
        <f t="shared" si="33"/>
        <v/>
      </c>
      <c r="BH41" s="1">
        <f t="shared" si="50"/>
        <v>0</v>
      </c>
      <c r="BI41" s="1" t="str">
        <f t="shared" si="34"/>
        <v/>
      </c>
      <c r="BJ41" s="1">
        <f t="shared" si="51"/>
        <v>0</v>
      </c>
      <c r="BK41" s="1" t="str">
        <f t="shared" si="35"/>
        <v/>
      </c>
      <c r="BL41" s="1">
        <f t="shared" si="52"/>
        <v>0</v>
      </c>
      <c r="BM41" s="1" t="str">
        <f t="shared" si="53"/>
        <v>0</v>
      </c>
      <c r="BN41" s="1" t="str">
        <f t="shared" si="54"/>
        <v>0</v>
      </c>
      <c r="BO41" s="1" t="str">
        <f t="shared" si="55"/>
        <v>0</v>
      </c>
      <c r="BR41" s="1">
        <f>General!A39</f>
        <v>0</v>
      </c>
      <c r="BS41" s="1">
        <f>General!B39</f>
        <v>0</v>
      </c>
      <c r="BT41" s="1" t="str">
        <f>General!C39</f>
        <v/>
      </c>
      <c r="BU41" s="1">
        <f>General!D39</f>
        <v>0</v>
      </c>
      <c r="BW41" s="1" t="str">
        <f>General!F39</f>
        <v>LWLLL</v>
      </c>
      <c r="BX41" s="1">
        <f>General!G39</f>
        <v>-6</v>
      </c>
    </row>
    <row r="42" spans="1:76" ht="15.75" thickBot="1">
      <c r="A42" s="1">
        <v>33</v>
      </c>
      <c r="B42" s="9" t="str">
        <f t="shared" ref="B42:B73" si="59">IF(M41="","",IF(AK42=AL42,"NB",IF(AK42&gt;AL42,"P"&amp;(AK42-AL42),"B"&amp;(AL42-AK42))))</f>
        <v/>
      </c>
      <c r="C42" s="93" t="str">
        <f t="shared" si="1"/>
        <v/>
      </c>
      <c r="D42" s="88" t="str">
        <f t="shared" si="36"/>
        <v/>
      </c>
      <c r="E42" s="89" t="str">
        <f t="shared" si="37"/>
        <v/>
      </c>
      <c r="F42" s="8" t="str">
        <f t="shared" si="12"/>
        <v/>
      </c>
      <c r="H42" s="96" t="str">
        <f t="shared" si="2"/>
        <v/>
      </c>
      <c r="I42" s="88" t="str">
        <f t="shared" si="38"/>
        <v/>
      </c>
      <c r="J42" s="89" t="str">
        <f t="shared" si="39"/>
        <v/>
      </c>
      <c r="K42" s="8" t="str">
        <f t="shared" si="40"/>
        <v/>
      </c>
      <c r="L42" s="54"/>
      <c r="M42" s="17" t="str">
        <f>IF('Hedging Dashboard'!AH42="","",'Hedging Dashboard'!AH42)</f>
        <v/>
      </c>
      <c r="O42" s="9" t="str">
        <f t="shared" si="3"/>
        <v/>
      </c>
      <c r="P42" s="88" t="str">
        <f t="shared" si="41"/>
        <v/>
      </c>
      <c r="Q42" s="89" t="str">
        <f t="shared" si="42"/>
        <v/>
      </c>
      <c r="R42" s="4" t="str">
        <f t="shared" si="43"/>
        <v/>
      </c>
      <c r="S42" s="4" t="str">
        <f t="shared" ref="S42:S73" si="60">IF(M42="","",IF(X42="",IF(AO42="S",0,S41),IF(X42="W",IF(AO42="S",0,S41)+INT(REPLACE(B42,1,1,"")),IF(AO42="S",0,S41)-INT(REPLACE(B42,1,1,"")))))</f>
        <v/>
      </c>
      <c r="T42" s="112" t="str">
        <f t="shared" si="44"/>
        <v/>
      </c>
      <c r="U42" s="4" t="str">
        <f>IF(M42="","",IF(B42="NB",U41,IF(T42="",SUM($T$5:$T42)+S42,SUM($T$5:$T42))))</f>
        <v/>
      </c>
      <c r="V42" s="100" t="str">
        <f t="shared" si="0"/>
        <v/>
      </c>
      <c r="W42" s="74" t="e">
        <f t="shared" ref="W42:W73" si="61">IF(M42="","",IF(K42="W",0+BN42,0-BN42)+IF(F42="W",0+BM42,0-BM42))+IF(R42="W",0+BO42,0-BO42)</f>
        <v>#VALUE!</v>
      </c>
      <c r="X42" s="76" t="str">
        <f t="shared" si="15"/>
        <v/>
      </c>
      <c r="Y42" s="9" t="str">
        <f t="shared" si="6"/>
        <v>B</v>
      </c>
      <c r="Z42" s="4" t="str">
        <f t="shared" si="7"/>
        <v>C</v>
      </c>
      <c r="AA42" s="4" t="str">
        <f t="shared" si="8"/>
        <v>B</v>
      </c>
      <c r="AB42" s="4" t="str">
        <f t="shared" si="4"/>
        <v/>
      </c>
      <c r="AC42" s="4" t="str">
        <f t="shared" si="9"/>
        <v/>
      </c>
      <c r="AD42" s="4" t="str">
        <f t="shared" si="10"/>
        <v/>
      </c>
      <c r="AE42" s="1" t="str">
        <f t="shared" ref="AE42:AE73" si="62">IF(M41="","",IF(Y42="B",IF(M41="P",BH42,""),IF(BF42="P",BH42,"")))</f>
        <v/>
      </c>
      <c r="AF42" s="1" t="str">
        <f t="shared" ref="AF42:AF73" si="63">IF(M41="","",IF(Y42="B",IF(M41="B",BH42,""),IF(BF42="B",BH42,"")))</f>
        <v/>
      </c>
      <c r="AG42" s="1" t="str">
        <f t="shared" ref="AG42:AG73" si="64">IF(M41="","",IF(Z42="C",IF(M41="B",BJ42,""),IF(BF42="P",BJ42,"")))</f>
        <v/>
      </c>
      <c r="AH42" s="1" t="str">
        <f t="shared" ref="AH42:AH73" si="65">IF(M41="","",IF(Z42="C",IF(M41="P",BJ42,""),IF(BF42="B",BJ42,"")))</f>
        <v/>
      </c>
      <c r="AI42" s="1" t="str">
        <f t="shared" ref="AI42:AI73" si="66">IF(M41="","",IF(AND(AE42="L5",AH42="L5",AY42=""),"L0",AX42))</f>
        <v/>
      </c>
      <c r="AJ42" s="1" t="str">
        <f t="shared" ref="AJ42:AJ73" si="67">IF(M41="","",IF(AND(AF42="L5",AH42="L5",AX42=""),"L0",AY42))</f>
        <v/>
      </c>
      <c r="AK42" s="1">
        <f t="shared" si="45"/>
        <v>0</v>
      </c>
      <c r="AL42" s="1">
        <f t="shared" si="46"/>
        <v>0</v>
      </c>
      <c r="AM42" s="1" t="str">
        <f t="shared" si="58"/>
        <v/>
      </c>
      <c r="AN42" s="1">
        <f t="shared" ref="AN42:AN73" si="68">IF(X42="",0,IFERROR(VLOOKUP(X37&amp;X38&amp;X39&amp;X40&amp;X41&amp;X42,BW:BX,2,FALSE),0))</f>
        <v>0</v>
      </c>
      <c r="AO42" s="1" t="str">
        <f t="shared" si="56"/>
        <v/>
      </c>
      <c r="AP42" s="1" t="str">
        <f t="shared" si="23"/>
        <v>N</v>
      </c>
      <c r="AQ42" s="1" t="str">
        <f t="shared" si="24"/>
        <v>N</v>
      </c>
      <c r="AR42" s="1" t="str">
        <f t="shared" si="25"/>
        <v>N</v>
      </c>
      <c r="AS42" s="1" t="str">
        <f t="shared" ref="AS42:AS73" si="69">IF(M41="","",IF(AO42="S",1,AS41+1))</f>
        <v/>
      </c>
      <c r="AT42" s="15" t="str">
        <f t="shared" si="47"/>
        <v/>
      </c>
      <c r="AU42" s="1" t="str">
        <f t="shared" ref="AU42:AU73" si="70">IF(AU41="Y","N",IF(M41="","",IF(AND(K41&amp;K42="WW",OR(AO41&amp;AO42="SC",AO41&amp;AO42="CC")),"Y",IF(AND(K40&amp;K41&amp;K42="WLW",BJ42&lt;&gt;"B",OR(AO40&amp;AO41&amp;AO42="SCC",AO40&amp;AO41&amp;AO42="CCC")),"Y","N"))))</f>
        <v/>
      </c>
      <c r="AV42" s="1" t="str">
        <f t="shared" ref="AV42:AV73" si="71">IF(AV41="Y","N",IF(M41="","",IF(AND(R41&amp;R42="WW",OR(AO41&amp;AO42="SC",AO41&amp;AO42="CC")),"Y",IF(AND(R40&amp;R41&amp;R42="WLW",BL42&lt;&gt;"B",OR(AO40&amp;AO41&amp;AO42="SCC",AO40&amp;AO41&amp;AO42="CCC")),"Y","N"))))</f>
        <v/>
      </c>
      <c r="AW42" s="1" t="str">
        <f t="shared" ref="AW42:AW73" si="72">IF(M41="","",IF(AND(S42&lt;0,AS42&gt;2,S42&gt;=(2-AS42)),"R","N"))</f>
        <v/>
      </c>
      <c r="AX42" s="1" t="str">
        <f t="shared" ref="AX42:AX73" si="73">IF(M41="","",IF(AA42="B",IF(M41="P",BL42,""),IF(M41="B",BL42,"")))</f>
        <v/>
      </c>
      <c r="AY42" s="1" t="str">
        <f t="shared" ref="AY42:AY73" si="74">IF(M41="","",IF(AA42="B",IF(M41="B",BL42,""),IF(M41="P",BL42,"")))</f>
        <v/>
      </c>
      <c r="AZ42" s="1" t="str">
        <f>IF('Hedging Dashboard'!AH42="P",IF(AZ41="",1,AZ41+1),"")</f>
        <v/>
      </c>
      <c r="BA42" s="1" t="str">
        <f>IF('Hedging Dashboard'!AH42="B",IF(BA41="",1,BA41+1),"")</f>
        <v/>
      </c>
      <c r="BB42" s="1" t="str">
        <f t="shared" si="57"/>
        <v>00000</v>
      </c>
      <c r="BC42" s="1" t="str">
        <f t="shared" si="57"/>
        <v>00000</v>
      </c>
      <c r="BD42" s="1" t="str">
        <f t="shared" si="48"/>
        <v>000000</v>
      </c>
      <c r="BE42" s="1" t="str">
        <f t="shared" si="48"/>
        <v>000000</v>
      </c>
      <c r="BF42" s="1" t="str">
        <f t="shared" si="49"/>
        <v>B</v>
      </c>
      <c r="BG42" s="1" t="str">
        <f t="shared" ref="BG42:BG73" si="75">IF(AE41="",AF41,AE41)&amp;F41</f>
        <v/>
      </c>
      <c r="BH42" s="1">
        <f t="shared" si="50"/>
        <v>0</v>
      </c>
      <c r="BI42" s="1" t="str">
        <f t="shared" ref="BI42:BI73" si="76">IF(AG41="",AH41,AG41)&amp;K41</f>
        <v/>
      </c>
      <c r="BJ42" s="1">
        <f t="shared" si="51"/>
        <v>0</v>
      </c>
      <c r="BK42" s="1" t="str">
        <f t="shared" ref="BK42:BK73" si="77">IF(AI41="",AJ41,AI41)&amp;R41</f>
        <v/>
      </c>
      <c r="BL42" s="1">
        <f t="shared" si="52"/>
        <v>0</v>
      </c>
      <c r="BM42" s="1" t="str">
        <f t="shared" si="53"/>
        <v>0</v>
      </c>
      <c r="BN42" s="1" t="str">
        <f t="shared" si="54"/>
        <v>0</v>
      </c>
      <c r="BO42" s="1" t="str">
        <f t="shared" si="55"/>
        <v>0</v>
      </c>
      <c r="BR42" s="1">
        <f>General!A40</f>
        <v>0</v>
      </c>
      <c r="BS42" s="1">
        <f>General!B40</f>
        <v>0</v>
      </c>
      <c r="BT42" s="1" t="str">
        <f>General!C40</f>
        <v/>
      </c>
      <c r="BU42" s="1">
        <f>General!D40</f>
        <v>0</v>
      </c>
      <c r="BW42" s="1" t="str">
        <f>General!F40</f>
        <v>LWLLW</v>
      </c>
      <c r="BX42" s="1">
        <f>General!G40</f>
        <v>1</v>
      </c>
    </row>
    <row r="43" spans="1:76" ht="15.75" thickBot="1">
      <c r="A43" s="1">
        <v>34</v>
      </c>
      <c r="B43" s="9" t="str">
        <f t="shared" si="59"/>
        <v/>
      </c>
      <c r="C43" s="93" t="str">
        <f t="shared" si="1"/>
        <v/>
      </c>
      <c r="D43" s="88" t="str">
        <f t="shared" si="36"/>
        <v/>
      </c>
      <c r="E43" s="89" t="str">
        <f t="shared" si="37"/>
        <v/>
      </c>
      <c r="F43" s="8" t="str">
        <f t="shared" si="12"/>
        <v/>
      </c>
      <c r="H43" s="96" t="str">
        <f t="shared" si="2"/>
        <v/>
      </c>
      <c r="I43" s="88" t="str">
        <f t="shared" si="38"/>
        <v/>
      </c>
      <c r="J43" s="89" t="str">
        <f t="shared" si="39"/>
        <v/>
      </c>
      <c r="K43" s="8" t="str">
        <f t="shared" si="40"/>
        <v/>
      </c>
      <c r="L43" s="54"/>
      <c r="M43" s="17" t="str">
        <f>IF('Hedging Dashboard'!AH43="","",'Hedging Dashboard'!AH43)</f>
        <v/>
      </c>
      <c r="O43" s="9" t="str">
        <f t="shared" si="3"/>
        <v/>
      </c>
      <c r="P43" s="88" t="str">
        <f t="shared" si="41"/>
        <v/>
      </c>
      <c r="Q43" s="89" t="str">
        <f t="shared" si="42"/>
        <v/>
      </c>
      <c r="R43" s="4" t="str">
        <f t="shared" si="43"/>
        <v/>
      </c>
      <c r="S43" s="4" t="str">
        <f t="shared" si="60"/>
        <v/>
      </c>
      <c r="T43" s="112" t="str">
        <f t="shared" si="44"/>
        <v/>
      </c>
      <c r="U43" s="4" t="str">
        <f>IF(M43="","",IF(B43="NB",U42,IF(T43="",SUM($T$5:$T43)+S43,SUM($T$5:$T43))))</f>
        <v/>
      </c>
      <c r="V43" s="100" t="str">
        <f t="shared" si="0"/>
        <v/>
      </c>
      <c r="W43" s="74" t="e">
        <f t="shared" si="61"/>
        <v>#VALUE!</v>
      </c>
      <c r="X43" s="76" t="str">
        <f t="shared" si="15"/>
        <v/>
      </c>
      <c r="Y43" s="9" t="str">
        <f t="shared" si="6"/>
        <v>B</v>
      </c>
      <c r="Z43" s="4" t="str">
        <f t="shared" si="7"/>
        <v>C</v>
      </c>
      <c r="AA43" s="4" t="str">
        <f t="shared" si="8"/>
        <v>B</v>
      </c>
      <c r="AB43" s="4" t="str">
        <f t="shared" si="4"/>
        <v/>
      </c>
      <c r="AC43" s="4" t="str">
        <f t="shared" si="9"/>
        <v/>
      </c>
      <c r="AD43" s="4" t="str">
        <f t="shared" si="10"/>
        <v/>
      </c>
      <c r="AE43" s="1" t="str">
        <f t="shared" si="62"/>
        <v/>
      </c>
      <c r="AF43" s="1" t="str">
        <f t="shared" si="63"/>
        <v/>
      </c>
      <c r="AG43" s="1" t="str">
        <f t="shared" si="64"/>
        <v/>
      </c>
      <c r="AH43" s="1" t="str">
        <f t="shared" si="65"/>
        <v/>
      </c>
      <c r="AI43" s="1" t="str">
        <f t="shared" si="66"/>
        <v/>
      </c>
      <c r="AJ43" s="1" t="str">
        <f t="shared" si="67"/>
        <v/>
      </c>
      <c r="AK43" s="1">
        <f t="shared" si="45"/>
        <v>0</v>
      </c>
      <c r="AL43" s="1">
        <f t="shared" si="46"/>
        <v>0</v>
      </c>
      <c r="AM43" s="1" t="str">
        <f t="shared" si="58"/>
        <v/>
      </c>
      <c r="AN43" s="1">
        <f t="shared" si="68"/>
        <v>0</v>
      </c>
      <c r="AO43" s="1" t="str">
        <f t="shared" si="56"/>
        <v/>
      </c>
      <c r="AP43" s="1" t="str">
        <f t="shared" si="23"/>
        <v>N</v>
      </c>
      <c r="AQ43" s="1" t="str">
        <f t="shared" si="24"/>
        <v>N</v>
      </c>
      <c r="AR43" s="1" t="str">
        <f t="shared" si="25"/>
        <v>N</v>
      </c>
      <c r="AS43" s="1" t="str">
        <f t="shared" si="69"/>
        <v/>
      </c>
      <c r="AT43" s="15" t="str">
        <f t="shared" si="47"/>
        <v/>
      </c>
      <c r="AU43" s="1" t="str">
        <f t="shared" si="70"/>
        <v/>
      </c>
      <c r="AV43" s="1" t="str">
        <f t="shared" si="71"/>
        <v/>
      </c>
      <c r="AW43" s="1" t="str">
        <f t="shared" si="72"/>
        <v/>
      </c>
      <c r="AX43" s="1" t="str">
        <f t="shared" si="73"/>
        <v/>
      </c>
      <c r="AY43" s="1" t="str">
        <f t="shared" si="74"/>
        <v/>
      </c>
      <c r="AZ43" s="1" t="str">
        <f>IF('Hedging Dashboard'!AH43="P",IF(AZ42="",1,AZ42+1),"")</f>
        <v/>
      </c>
      <c r="BA43" s="1" t="str">
        <f>IF('Hedging Dashboard'!AH43="B",IF(BA42="",1,BA42+1),"")</f>
        <v/>
      </c>
      <c r="BB43" s="1" t="str">
        <f t="shared" si="57"/>
        <v>00000</v>
      </c>
      <c r="BC43" s="1" t="str">
        <f t="shared" si="57"/>
        <v>00000</v>
      </c>
      <c r="BD43" s="1" t="str">
        <f t="shared" si="48"/>
        <v>000000</v>
      </c>
      <c r="BE43" s="1" t="str">
        <f t="shared" si="48"/>
        <v>000000</v>
      </c>
      <c r="BF43" s="1" t="str">
        <f t="shared" si="49"/>
        <v>B</v>
      </c>
      <c r="BG43" s="1" t="str">
        <f t="shared" si="75"/>
        <v/>
      </c>
      <c r="BH43" s="1">
        <f t="shared" si="50"/>
        <v>0</v>
      </c>
      <c r="BI43" s="1" t="str">
        <f t="shared" si="76"/>
        <v/>
      </c>
      <c r="BJ43" s="1">
        <f t="shared" si="51"/>
        <v>0</v>
      </c>
      <c r="BK43" s="1" t="str">
        <f t="shared" si="77"/>
        <v/>
      </c>
      <c r="BL43" s="1">
        <f t="shared" si="52"/>
        <v>0</v>
      </c>
      <c r="BM43" s="1" t="str">
        <f t="shared" si="53"/>
        <v>0</v>
      </c>
      <c r="BN43" s="1" t="str">
        <f t="shared" si="54"/>
        <v>0</v>
      </c>
      <c r="BO43" s="1" t="str">
        <f t="shared" si="55"/>
        <v>0</v>
      </c>
      <c r="BR43" s="1">
        <f>General!A41</f>
        <v>0</v>
      </c>
      <c r="BS43" s="1">
        <f>General!B41</f>
        <v>0</v>
      </c>
      <c r="BT43" s="1" t="str">
        <f>General!C41</f>
        <v/>
      </c>
      <c r="BU43" s="1">
        <f>General!D41</f>
        <v>0</v>
      </c>
      <c r="BW43" s="1" t="str">
        <f>General!F41</f>
        <v>LWLWL</v>
      </c>
      <c r="BX43" s="1">
        <f>General!G41</f>
        <v>-1</v>
      </c>
    </row>
    <row r="44" spans="1:76" ht="15.75" thickBot="1">
      <c r="A44" s="1">
        <v>35</v>
      </c>
      <c r="B44" s="77" t="str">
        <f t="shared" si="59"/>
        <v/>
      </c>
      <c r="C44" s="94" t="str">
        <f t="shared" si="1"/>
        <v/>
      </c>
      <c r="D44" s="90" t="str">
        <f t="shared" si="36"/>
        <v/>
      </c>
      <c r="E44" s="91" t="str">
        <f t="shared" si="37"/>
        <v/>
      </c>
      <c r="F44" s="10" t="str">
        <f t="shared" si="12"/>
        <v/>
      </c>
      <c r="H44" s="97" t="str">
        <f t="shared" si="2"/>
        <v/>
      </c>
      <c r="I44" s="90" t="str">
        <f t="shared" si="38"/>
        <v/>
      </c>
      <c r="J44" s="91" t="str">
        <f t="shared" si="39"/>
        <v/>
      </c>
      <c r="K44" s="10" t="str">
        <f t="shared" si="40"/>
        <v/>
      </c>
      <c r="L44" s="54"/>
      <c r="M44" s="18" t="str">
        <f>IF('Hedging Dashboard'!AH44="","",'Hedging Dashboard'!AH44)</f>
        <v/>
      </c>
      <c r="O44" s="77" t="str">
        <f t="shared" si="3"/>
        <v/>
      </c>
      <c r="P44" s="90" t="str">
        <f t="shared" si="41"/>
        <v/>
      </c>
      <c r="Q44" s="91" t="str">
        <f t="shared" si="42"/>
        <v/>
      </c>
      <c r="R44" s="5" t="str">
        <f t="shared" si="43"/>
        <v/>
      </c>
      <c r="S44" s="5" t="str">
        <f t="shared" si="60"/>
        <v/>
      </c>
      <c r="T44" s="113" t="str">
        <f t="shared" si="44"/>
        <v/>
      </c>
      <c r="U44" s="5" t="str">
        <f>IF(M44="","",IF(B44="NB",U43,IF(T44="",SUM($T$5:$T44)+S44,SUM($T$5:$T44))))</f>
        <v/>
      </c>
      <c r="V44" s="101" t="str">
        <f t="shared" si="0"/>
        <v/>
      </c>
      <c r="W44" s="74" t="e">
        <f t="shared" si="61"/>
        <v>#VALUE!</v>
      </c>
      <c r="X44" s="76" t="str">
        <f t="shared" si="15"/>
        <v/>
      </c>
      <c r="Y44" s="9" t="str">
        <f t="shared" si="6"/>
        <v>B</v>
      </c>
      <c r="Z44" s="4" t="str">
        <f t="shared" si="7"/>
        <v>C</v>
      </c>
      <c r="AA44" s="4" t="str">
        <f t="shared" si="8"/>
        <v>B</v>
      </c>
      <c r="AB44" s="4" t="str">
        <f t="shared" si="4"/>
        <v/>
      </c>
      <c r="AC44" s="4" t="str">
        <f t="shared" si="9"/>
        <v/>
      </c>
      <c r="AD44" s="4" t="str">
        <f t="shared" si="10"/>
        <v/>
      </c>
      <c r="AE44" s="1" t="str">
        <f t="shared" si="62"/>
        <v/>
      </c>
      <c r="AF44" s="1" t="str">
        <f t="shared" si="63"/>
        <v/>
      </c>
      <c r="AG44" s="1" t="str">
        <f t="shared" si="64"/>
        <v/>
      </c>
      <c r="AH44" s="1" t="str">
        <f t="shared" si="65"/>
        <v/>
      </c>
      <c r="AI44" s="1" t="str">
        <f t="shared" si="66"/>
        <v/>
      </c>
      <c r="AJ44" s="1" t="str">
        <f t="shared" si="67"/>
        <v/>
      </c>
      <c r="AK44" s="1">
        <f t="shared" si="45"/>
        <v>0</v>
      </c>
      <c r="AL44" s="1">
        <f t="shared" si="46"/>
        <v>0</v>
      </c>
      <c r="AM44" s="1" t="str">
        <f t="shared" si="58"/>
        <v/>
      </c>
      <c r="AN44" s="1">
        <f t="shared" si="68"/>
        <v>0</v>
      </c>
      <c r="AO44" s="1" t="str">
        <f t="shared" si="56"/>
        <v/>
      </c>
      <c r="AP44" s="1" t="str">
        <f t="shared" si="23"/>
        <v>N</v>
      </c>
      <c r="AQ44" s="1" t="str">
        <f t="shared" si="24"/>
        <v>N</v>
      </c>
      <c r="AR44" s="1" t="str">
        <f t="shared" si="25"/>
        <v>N</v>
      </c>
      <c r="AS44" s="1" t="str">
        <f t="shared" si="69"/>
        <v/>
      </c>
      <c r="AT44" s="15" t="str">
        <f t="shared" si="47"/>
        <v/>
      </c>
      <c r="AU44" s="1" t="str">
        <f t="shared" si="70"/>
        <v/>
      </c>
      <c r="AV44" s="1" t="str">
        <f t="shared" si="71"/>
        <v/>
      </c>
      <c r="AW44" s="1" t="str">
        <f t="shared" si="72"/>
        <v/>
      </c>
      <c r="AX44" s="1" t="str">
        <f t="shared" si="73"/>
        <v/>
      </c>
      <c r="AY44" s="1" t="str">
        <f t="shared" si="74"/>
        <v/>
      </c>
      <c r="AZ44" s="1" t="str">
        <f>IF('Hedging Dashboard'!AH44="P",IF(AZ43="",1,AZ43+1),"")</f>
        <v/>
      </c>
      <c r="BA44" s="1" t="str">
        <f>IF('Hedging Dashboard'!AH44="B",IF(BA43="",1,BA43+1),"")</f>
        <v/>
      </c>
      <c r="BB44" s="1" t="str">
        <f t="shared" si="57"/>
        <v>00000</v>
      </c>
      <c r="BC44" s="1" t="str">
        <f t="shared" si="57"/>
        <v>00000</v>
      </c>
      <c r="BD44" s="1" t="str">
        <f t="shared" si="48"/>
        <v>000000</v>
      </c>
      <c r="BE44" s="1" t="str">
        <f t="shared" si="48"/>
        <v>000000</v>
      </c>
      <c r="BF44" s="1" t="str">
        <f t="shared" si="49"/>
        <v>B</v>
      </c>
      <c r="BG44" s="1" t="str">
        <f t="shared" si="75"/>
        <v/>
      </c>
      <c r="BH44" s="1">
        <f t="shared" si="50"/>
        <v>0</v>
      </c>
      <c r="BI44" s="1" t="str">
        <f t="shared" si="76"/>
        <v/>
      </c>
      <c r="BJ44" s="1">
        <f t="shared" si="51"/>
        <v>0</v>
      </c>
      <c r="BK44" s="1" t="str">
        <f t="shared" si="77"/>
        <v/>
      </c>
      <c r="BL44" s="1">
        <f t="shared" si="52"/>
        <v>0</v>
      </c>
      <c r="BM44" s="1" t="str">
        <f t="shared" si="53"/>
        <v>0</v>
      </c>
      <c r="BN44" s="1" t="str">
        <f t="shared" si="54"/>
        <v>0</v>
      </c>
      <c r="BO44" s="1" t="str">
        <f t="shared" si="55"/>
        <v>0</v>
      </c>
      <c r="BR44" s="1">
        <f>General!A42</f>
        <v>0</v>
      </c>
      <c r="BS44" s="1">
        <f>General!B42</f>
        <v>0</v>
      </c>
      <c r="BT44" s="1" t="str">
        <f>General!C42</f>
        <v/>
      </c>
      <c r="BU44" s="1">
        <f>General!D42</f>
        <v>0</v>
      </c>
      <c r="BW44" s="1" t="str">
        <f>General!F42</f>
        <v>LWLWW</v>
      </c>
      <c r="BX44" s="1">
        <f>General!G42</f>
        <v>3</v>
      </c>
    </row>
    <row r="45" spans="1:76" ht="15.75" thickBot="1">
      <c r="A45" s="1">
        <v>36</v>
      </c>
      <c r="B45" s="12" t="str">
        <f t="shared" si="59"/>
        <v/>
      </c>
      <c r="C45" s="92" t="str">
        <f t="shared" si="1"/>
        <v/>
      </c>
      <c r="D45" s="13" t="str">
        <f t="shared" si="36"/>
        <v/>
      </c>
      <c r="E45" s="45" t="str">
        <f t="shared" si="37"/>
        <v/>
      </c>
      <c r="F45" s="14" t="str">
        <f t="shared" si="12"/>
        <v/>
      </c>
      <c r="H45" s="95" t="str">
        <f t="shared" si="2"/>
        <v/>
      </c>
      <c r="I45" s="13" t="str">
        <f t="shared" si="38"/>
        <v/>
      </c>
      <c r="J45" s="45" t="str">
        <f t="shared" si="39"/>
        <v/>
      </c>
      <c r="K45" s="14" t="str">
        <f t="shared" si="40"/>
        <v/>
      </c>
      <c r="L45" s="54"/>
      <c r="M45" s="16" t="str">
        <f>IF('Hedging Dashboard'!AH45="","",'Hedging Dashboard'!AH45)</f>
        <v/>
      </c>
      <c r="O45" s="12" t="str">
        <f t="shared" si="3"/>
        <v/>
      </c>
      <c r="P45" s="13" t="str">
        <f t="shared" si="41"/>
        <v/>
      </c>
      <c r="Q45" s="45" t="str">
        <f t="shared" si="42"/>
        <v/>
      </c>
      <c r="R45" s="87" t="str">
        <f t="shared" si="43"/>
        <v/>
      </c>
      <c r="S45" s="87" t="str">
        <f t="shared" si="60"/>
        <v/>
      </c>
      <c r="T45" s="98" t="str">
        <f t="shared" si="44"/>
        <v/>
      </c>
      <c r="U45" s="87" t="str">
        <f>IF(M45="","",IF(B45="NB",U44,IF(T45="",SUM($T$5:$T45)+S45,SUM($T$5:$T45))))</f>
        <v/>
      </c>
      <c r="V45" s="99" t="str">
        <f t="shared" si="0"/>
        <v/>
      </c>
      <c r="W45" s="74" t="e">
        <f t="shared" si="61"/>
        <v>#VALUE!</v>
      </c>
      <c r="X45" s="76" t="str">
        <f t="shared" si="15"/>
        <v/>
      </c>
      <c r="Y45" s="9" t="str">
        <f t="shared" si="6"/>
        <v>B</v>
      </c>
      <c r="Z45" s="4" t="str">
        <f t="shared" si="7"/>
        <v>C</v>
      </c>
      <c r="AA45" s="4" t="str">
        <f t="shared" si="8"/>
        <v>B</v>
      </c>
      <c r="AB45" s="4" t="str">
        <f t="shared" si="4"/>
        <v/>
      </c>
      <c r="AC45" s="4" t="str">
        <f t="shared" si="9"/>
        <v/>
      </c>
      <c r="AD45" s="4" t="str">
        <f t="shared" si="10"/>
        <v/>
      </c>
      <c r="AE45" s="1" t="str">
        <f t="shared" si="62"/>
        <v/>
      </c>
      <c r="AF45" s="1" t="str">
        <f t="shared" si="63"/>
        <v/>
      </c>
      <c r="AG45" s="1" t="str">
        <f t="shared" si="64"/>
        <v/>
      </c>
      <c r="AH45" s="1" t="str">
        <f t="shared" si="65"/>
        <v/>
      </c>
      <c r="AI45" s="1" t="str">
        <f t="shared" si="66"/>
        <v/>
      </c>
      <c r="AJ45" s="1" t="str">
        <f t="shared" si="67"/>
        <v/>
      </c>
      <c r="AK45" s="1">
        <f t="shared" si="45"/>
        <v>0</v>
      </c>
      <c r="AL45" s="1">
        <f t="shared" si="46"/>
        <v>0</v>
      </c>
      <c r="AM45" s="1" t="str">
        <f t="shared" si="58"/>
        <v/>
      </c>
      <c r="AN45" s="1">
        <f t="shared" si="68"/>
        <v>0</v>
      </c>
      <c r="AO45" s="1" t="str">
        <f t="shared" si="56"/>
        <v/>
      </c>
      <c r="AP45" s="1" t="str">
        <f t="shared" si="23"/>
        <v>N</v>
      </c>
      <c r="AQ45" s="1" t="str">
        <f t="shared" si="24"/>
        <v>N</v>
      </c>
      <c r="AR45" s="1" t="str">
        <f t="shared" si="25"/>
        <v>N</v>
      </c>
      <c r="AS45" s="1" t="str">
        <f t="shared" si="69"/>
        <v/>
      </c>
      <c r="AT45" s="15" t="str">
        <f t="shared" si="47"/>
        <v/>
      </c>
      <c r="AU45" s="1" t="str">
        <f t="shared" si="70"/>
        <v/>
      </c>
      <c r="AV45" s="1" t="str">
        <f t="shared" si="71"/>
        <v/>
      </c>
      <c r="AW45" s="1" t="str">
        <f t="shared" si="72"/>
        <v/>
      </c>
      <c r="AX45" s="1" t="str">
        <f t="shared" si="73"/>
        <v/>
      </c>
      <c r="AY45" s="1" t="str">
        <f t="shared" si="74"/>
        <v/>
      </c>
      <c r="AZ45" s="1" t="str">
        <f>IF('Hedging Dashboard'!AH45="P",IF(AZ44="",1,AZ44+1),"")</f>
        <v/>
      </c>
      <c r="BA45" s="1" t="str">
        <f>IF('Hedging Dashboard'!AH45="B",IF(BA44="",1,BA44+1),"")</f>
        <v/>
      </c>
      <c r="BB45" s="1" t="str">
        <f t="shared" si="57"/>
        <v>00000</v>
      </c>
      <c r="BC45" s="1" t="str">
        <f t="shared" si="57"/>
        <v>00000</v>
      </c>
      <c r="BD45" s="1" t="str">
        <f t="shared" si="48"/>
        <v>000000</v>
      </c>
      <c r="BE45" s="1" t="str">
        <f t="shared" si="48"/>
        <v>000000</v>
      </c>
      <c r="BF45" s="1" t="str">
        <f t="shared" si="49"/>
        <v>B</v>
      </c>
      <c r="BG45" s="1" t="str">
        <f t="shared" si="75"/>
        <v/>
      </c>
      <c r="BH45" s="1">
        <f t="shared" si="50"/>
        <v>0</v>
      </c>
      <c r="BI45" s="1" t="str">
        <f t="shared" si="76"/>
        <v/>
      </c>
      <c r="BJ45" s="1">
        <f t="shared" si="51"/>
        <v>0</v>
      </c>
      <c r="BK45" s="1" t="str">
        <f t="shared" si="77"/>
        <v/>
      </c>
      <c r="BL45" s="1">
        <f t="shared" si="52"/>
        <v>0</v>
      </c>
      <c r="BM45" s="1" t="str">
        <f t="shared" si="53"/>
        <v>0</v>
      </c>
      <c r="BN45" s="1" t="str">
        <f t="shared" si="54"/>
        <v>0</v>
      </c>
      <c r="BO45" s="1" t="str">
        <f t="shared" si="55"/>
        <v>0</v>
      </c>
      <c r="BR45" s="1">
        <f>General!A43</f>
        <v>0</v>
      </c>
      <c r="BS45" s="1">
        <f>General!B43</f>
        <v>0</v>
      </c>
      <c r="BT45" s="1" t="str">
        <f>General!C43</f>
        <v/>
      </c>
      <c r="BU45" s="1">
        <f>General!D43</f>
        <v>0</v>
      </c>
      <c r="BW45" s="1" t="str">
        <f>General!F43</f>
        <v>LWWLL</v>
      </c>
      <c r="BX45" s="1">
        <f>General!G43</f>
        <v>-3</v>
      </c>
    </row>
    <row r="46" spans="1:76" ht="15.75" thickBot="1">
      <c r="A46" s="1">
        <v>37</v>
      </c>
      <c r="B46" s="9" t="str">
        <f t="shared" si="59"/>
        <v/>
      </c>
      <c r="C46" s="93" t="str">
        <f t="shared" si="1"/>
        <v/>
      </c>
      <c r="D46" s="88" t="str">
        <f t="shared" si="36"/>
        <v/>
      </c>
      <c r="E46" s="89" t="str">
        <f t="shared" si="37"/>
        <v/>
      </c>
      <c r="F46" s="8" t="str">
        <f t="shared" si="12"/>
        <v/>
      </c>
      <c r="H46" s="96" t="str">
        <f t="shared" si="2"/>
        <v/>
      </c>
      <c r="I46" s="88" t="str">
        <f t="shared" si="38"/>
        <v/>
      </c>
      <c r="J46" s="89" t="str">
        <f t="shared" si="39"/>
        <v/>
      </c>
      <c r="K46" s="8" t="str">
        <f t="shared" si="40"/>
        <v/>
      </c>
      <c r="L46" s="54"/>
      <c r="M46" s="17" t="str">
        <f>IF('Hedging Dashboard'!AH46="","",'Hedging Dashboard'!AH46)</f>
        <v/>
      </c>
      <c r="O46" s="9" t="str">
        <f t="shared" si="3"/>
        <v/>
      </c>
      <c r="P46" s="88" t="str">
        <f t="shared" si="41"/>
        <v/>
      </c>
      <c r="Q46" s="89" t="str">
        <f t="shared" si="42"/>
        <v/>
      </c>
      <c r="R46" s="4" t="str">
        <f t="shared" si="43"/>
        <v/>
      </c>
      <c r="S46" s="4" t="str">
        <f t="shared" si="60"/>
        <v/>
      </c>
      <c r="T46" s="112" t="str">
        <f t="shared" si="44"/>
        <v/>
      </c>
      <c r="U46" s="4" t="str">
        <f>IF(M46="","",IF(B46="NB",U45,IF(T46="",SUM($T$5:$T46)+S46,SUM($T$5:$T46))))</f>
        <v/>
      </c>
      <c r="V46" s="100" t="str">
        <f t="shared" si="0"/>
        <v/>
      </c>
      <c r="W46" s="74" t="e">
        <f t="shared" si="61"/>
        <v>#VALUE!</v>
      </c>
      <c r="X46" s="76" t="str">
        <f t="shared" si="15"/>
        <v/>
      </c>
      <c r="Y46" s="9" t="str">
        <f t="shared" si="6"/>
        <v>B</v>
      </c>
      <c r="Z46" s="4" t="str">
        <f t="shared" si="7"/>
        <v>C</v>
      </c>
      <c r="AA46" s="4" t="str">
        <f t="shared" si="8"/>
        <v>B</v>
      </c>
      <c r="AB46" s="4" t="str">
        <f t="shared" si="4"/>
        <v/>
      </c>
      <c r="AC46" s="4" t="str">
        <f t="shared" si="9"/>
        <v/>
      </c>
      <c r="AD46" s="4" t="str">
        <f t="shared" si="10"/>
        <v/>
      </c>
      <c r="AE46" s="1" t="str">
        <f t="shared" si="62"/>
        <v/>
      </c>
      <c r="AF46" s="1" t="str">
        <f t="shared" si="63"/>
        <v/>
      </c>
      <c r="AG46" s="1" t="str">
        <f t="shared" si="64"/>
        <v/>
      </c>
      <c r="AH46" s="1" t="str">
        <f t="shared" si="65"/>
        <v/>
      </c>
      <c r="AI46" s="1" t="str">
        <f t="shared" si="66"/>
        <v/>
      </c>
      <c r="AJ46" s="1" t="str">
        <f t="shared" si="67"/>
        <v/>
      </c>
      <c r="AK46" s="1">
        <f t="shared" si="45"/>
        <v>0</v>
      </c>
      <c r="AL46" s="1">
        <f t="shared" si="46"/>
        <v>0</v>
      </c>
      <c r="AM46" s="1" t="str">
        <f t="shared" si="58"/>
        <v/>
      </c>
      <c r="AN46" s="1">
        <f t="shared" si="68"/>
        <v>0</v>
      </c>
      <c r="AO46" s="1" t="str">
        <f t="shared" si="56"/>
        <v/>
      </c>
      <c r="AP46" s="1" t="str">
        <f t="shared" si="23"/>
        <v>N</v>
      </c>
      <c r="AQ46" s="1" t="str">
        <f t="shared" si="24"/>
        <v>N</v>
      </c>
      <c r="AR46" s="1" t="str">
        <f t="shared" si="25"/>
        <v>N</v>
      </c>
      <c r="AS46" s="1" t="str">
        <f t="shared" si="69"/>
        <v/>
      </c>
      <c r="AT46" s="15" t="str">
        <f t="shared" si="47"/>
        <v/>
      </c>
      <c r="AU46" s="1" t="str">
        <f t="shared" si="70"/>
        <v/>
      </c>
      <c r="AV46" s="1" t="str">
        <f t="shared" si="71"/>
        <v/>
      </c>
      <c r="AW46" s="1" t="str">
        <f t="shared" si="72"/>
        <v/>
      </c>
      <c r="AX46" s="1" t="str">
        <f t="shared" si="73"/>
        <v/>
      </c>
      <c r="AY46" s="1" t="str">
        <f t="shared" si="74"/>
        <v/>
      </c>
      <c r="AZ46" s="1" t="str">
        <f>IF('Hedging Dashboard'!AH46="P",IF(AZ45="",1,AZ45+1),"")</f>
        <v/>
      </c>
      <c r="BA46" s="1" t="str">
        <f>IF('Hedging Dashboard'!AH46="B",IF(BA45="",1,BA45+1),"")</f>
        <v/>
      </c>
      <c r="BB46" s="1" t="str">
        <f t="shared" ref="BB46:BC61" si="78">IF(AZ41="",0,AZ41)&amp;IF(AZ42="",0,AZ42)&amp;IF(AZ43="",0,AZ43)&amp;IF(AZ44="",0,AZ44)&amp;IF(AZ45="",0,AZ45)</f>
        <v>00000</v>
      </c>
      <c r="BC46" s="1" t="str">
        <f t="shared" si="78"/>
        <v>00000</v>
      </c>
      <c r="BD46" s="1" t="str">
        <f t="shared" ref="BD46:BE61" si="79">IF(AZ40="",0,AZ40)&amp;IF(AZ41="",0,AZ41)&amp;IF(AZ42="",0,AZ42)&amp;IF(AZ43="",0,AZ43)&amp;IF(AZ44="",0,AZ44)&amp;IF(AZ45="",0,AZ45)</f>
        <v>000000</v>
      </c>
      <c r="BE46" s="1" t="str">
        <f t="shared" si="79"/>
        <v>000000</v>
      </c>
      <c r="BF46" s="1" t="str">
        <f t="shared" si="49"/>
        <v>B</v>
      </c>
      <c r="BG46" s="1" t="str">
        <f t="shared" si="75"/>
        <v/>
      </c>
      <c r="BH46" s="1">
        <f t="shared" si="50"/>
        <v>0</v>
      </c>
      <c r="BI46" s="1" t="str">
        <f t="shared" si="76"/>
        <v/>
      </c>
      <c r="BJ46" s="1">
        <f t="shared" si="51"/>
        <v>0</v>
      </c>
      <c r="BK46" s="1" t="str">
        <f t="shared" si="77"/>
        <v/>
      </c>
      <c r="BL46" s="1">
        <f t="shared" si="52"/>
        <v>0</v>
      </c>
      <c r="BM46" s="1" t="str">
        <f t="shared" si="53"/>
        <v>0</v>
      </c>
      <c r="BN46" s="1" t="str">
        <f t="shared" si="54"/>
        <v>0</v>
      </c>
      <c r="BO46" s="1" t="str">
        <f t="shared" si="55"/>
        <v>0</v>
      </c>
      <c r="BR46" s="1">
        <f>General!A44</f>
        <v>0</v>
      </c>
      <c r="BS46" s="1">
        <f>General!B44</f>
        <v>0</v>
      </c>
      <c r="BT46" s="1" t="str">
        <f>General!C44</f>
        <v/>
      </c>
      <c r="BU46" s="1">
        <f>General!D44</f>
        <v>0</v>
      </c>
      <c r="BW46" s="1" t="str">
        <f>General!F44</f>
        <v>LWWLW</v>
      </c>
      <c r="BX46" s="1">
        <f>General!G44</f>
        <v>1</v>
      </c>
    </row>
    <row r="47" spans="1:76" ht="15.75" thickBot="1">
      <c r="A47" s="1">
        <v>38</v>
      </c>
      <c r="B47" s="9" t="str">
        <f t="shared" si="59"/>
        <v/>
      </c>
      <c r="C47" s="93" t="str">
        <f t="shared" si="1"/>
        <v/>
      </c>
      <c r="D47" s="88" t="str">
        <f t="shared" si="36"/>
        <v/>
      </c>
      <c r="E47" s="89" t="str">
        <f t="shared" si="37"/>
        <v/>
      </c>
      <c r="F47" s="8" t="str">
        <f t="shared" si="12"/>
        <v/>
      </c>
      <c r="H47" s="96" t="str">
        <f t="shared" si="2"/>
        <v/>
      </c>
      <c r="I47" s="88" t="str">
        <f t="shared" si="38"/>
        <v/>
      </c>
      <c r="J47" s="89" t="str">
        <f t="shared" si="39"/>
        <v/>
      </c>
      <c r="K47" s="8" t="str">
        <f t="shared" si="40"/>
        <v/>
      </c>
      <c r="L47" s="54"/>
      <c r="M47" s="17" t="str">
        <f>IF('Hedging Dashboard'!AH47="","",'Hedging Dashboard'!AH47)</f>
        <v/>
      </c>
      <c r="O47" s="9" t="str">
        <f t="shared" si="3"/>
        <v/>
      </c>
      <c r="P47" s="88" t="str">
        <f t="shared" si="41"/>
        <v/>
      </c>
      <c r="Q47" s="89" t="str">
        <f t="shared" si="42"/>
        <v/>
      </c>
      <c r="R47" s="4" t="str">
        <f t="shared" si="43"/>
        <v/>
      </c>
      <c r="S47" s="4" t="str">
        <f t="shared" si="60"/>
        <v/>
      </c>
      <c r="T47" s="112" t="str">
        <f t="shared" si="44"/>
        <v/>
      </c>
      <c r="U47" s="4" t="str">
        <f>IF(M47="","",IF(B47="NB",U46,IF(T47="",SUM($T$5:$T47)+S47,SUM($T$5:$T47))))</f>
        <v/>
      </c>
      <c r="V47" s="100" t="str">
        <f t="shared" si="0"/>
        <v/>
      </c>
      <c r="W47" s="74" t="e">
        <f t="shared" si="61"/>
        <v>#VALUE!</v>
      </c>
      <c r="X47" s="76" t="str">
        <f t="shared" si="15"/>
        <v/>
      </c>
      <c r="Y47" s="9" t="str">
        <f t="shared" si="6"/>
        <v>B</v>
      </c>
      <c r="Z47" s="4" t="str">
        <f t="shared" si="7"/>
        <v>C</v>
      </c>
      <c r="AA47" s="4" t="str">
        <f t="shared" si="8"/>
        <v>B</v>
      </c>
      <c r="AB47" s="4" t="str">
        <f t="shared" si="4"/>
        <v/>
      </c>
      <c r="AC47" s="4" t="str">
        <f t="shared" si="9"/>
        <v/>
      </c>
      <c r="AD47" s="4" t="str">
        <f t="shared" si="10"/>
        <v/>
      </c>
      <c r="AE47" s="1" t="str">
        <f t="shared" si="62"/>
        <v/>
      </c>
      <c r="AF47" s="1" t="str">
        <f t="shared" si="63"/>
        <v/>
      </c>
      <c r="AG47" s="1" t="str">
        <f t="shared" si="64"/>
        <v/>
      </c>
      <c r="AH47" s="1" t="str">
        <f t="shared" si="65"/>
        <v/>
      </c>
      <c r="AI47" s="1" t="str">
        <f t="shared" si="66"/>
        <v/>
      </c>
      <c r="AJ47" s="1" t="str">
        <f t="shared" si="67"/>
        <v/>
      </c>
      <c r="AK47" s="1">
        <f t="shared" si="45"/>
        <v>0</v>
      </c>
      <c r="AL47" s="1">
        <f t="shared" si="46"/>
        <v>0</v>
      </c>
      <c r="AM47" s="1" t="str">
        <f t="shared" si="58"/>
        <v/>
      </c>
      <c r="AN47" s="1">
        <f t="shared" si="68"/>
        <v>0</v>
      </c>
      <c r="AO47" s="1" t="str">
        <f t="shared" si="56"/>
        <v/>
      </c>
      <c r="AP47" s="1" t="str">
        <f t="shared" si="23"/>
        <v>N</v>
      </c>
      <c r="AQ47" s="1" t="str">
        <f t="shared" si="24"/>
        <v>N</v>
      </c>
      <c r="AR47" s="1" t="str">
        <f t="shared" si="25"/>
        <v>N</v>
      </c>
      <c r="AS47" s="1" t="str">
        <f t="shared" si="69"/>
        <v/>
      </c>
      <c r="AT47" s="15" t="str">
        <f t="shared" si="47"/>
        <v/>
      </c>
      <c r="AU47" s="1" t="str">
        <f t="shared" si="70"/>
        <v/>
      </c>
      <c r="AV47" s="1" t="str">
        <f t="shared" si="71"/>
        <v/>
      </c>
      <c r="AW47" s="1" t="str">
        <f t="shared" si="72"/>
        <v/>
      </c>
      <c r="AX47" s="1" t="str">
        <f t="shared" si="73"/>
        <v/>
      </c>
      <c r="AY47" s="1" t="str">
        <f t="shared" si="74"/>
        <v/>
      </c>
      <c r="AZ47" s="1" t="str">
        <f>IF('Hedging Dashboard'!AH47="P",IF(AZ46="",1,AZ46+1),"")</f>
        <v/>
      </c>
      <c r="BA47" s="1" t="str">
        <f>IF('Hedging Dashboard'!AH47="B",IF(BA46="",1,BA46+1),"")</f>
        <v/>
      </c>
      <c r="BB47" s="1" t="str">
        <f t="shared" si="78"/>
        <v>00000</v>
      </c>
      <c r="BC47" s="1" t="str">
        <f t="shared" si="78"/>
        <v>00000</v>
      </c>
      <c r="BD47" s="1" t="str">
        <f t="shared" si="79"/>
        <v>000000</v>
      </c>
      <c r="BE47" s="1" t="str">
        <f t="shared" si="79"/>
        <v>000000</v>
      </c>
      <c r="BF47" s="1" t="str">
        <f t="shared" si="49"/>
        <v>B</v>
      </c>
      <c r="BG47" s="1" t="str">
        <f t="shared" si="75"/>
        <v/>
      </c>
      <c r="BH47" s="1">
        <f t="shared" si="50"/>
        <v>0</v>
      </c>
      <c r="BI47" s="1" t="str">
        <f t="shared" si="76"/>
        <v/>
      </c>
      <c r="BJ47" s="1">
        <f t="shared" si="51"/>
        <v>0</v>
      </c>
      <c r="BK47" s="1" t="str">
        <f t="shared" si="77"/>
        <v/>
      </c>
      <c r="BL47" s="1">
        <f t="shared" si="52"/>
        <v>0</v>
      </c>
      <c r="BM47" s="1" t="str">
        <f t="shared" si="53"/>
        <v>0</v>
      </c>
      <c r="BN47" s="1" t="str">
        <f t="shared" si="54"/>
        <v>0</v>
      </c>
      <c r="BO47" s="1" t="str">
        <f t="shared" si="55"/>
        <v>0</v>
      </c>
      <c r="BR47" s="1">
        <f>General!A45</f>
        <v>0</v>
      </c>
      <c r="BS47" s="1">
        <f>General!B45</f>
        <v>0</v>
      </c>
      <c r="BT47" s="1" t="str">
        <f>General!C45</f>
        <v/>
      </c>
      <c r="BU47" s="1">
        <f>General!D45</f>
        <v>0</v>
      </c>
      <c r="BW47" s="1" t="str">
        <f>General!F45</f>
        <v>LWWWL</v>
      </c>
      <c r="BX47" s="1">
        <f>General!G45</f>
        <v>-1</v>
      </c>
    </row>
    <row r="48" spans="1:76" ht="15.75" thickBot="1">
      <c r="A48" s="1">
        <v>39</v>
      </c>
      <c r="B48" s="9" t="str">
        <f t="shared" si="59"/>
        <v/>
      </c>
      <c r="C48" s="93" t="str">
        <f t="shared" si="1"/>
        <v/>
      </c>
      <c r="D48" s="88" t="str">
        <f t="shared" si="36"/>
        <v/>
      </c>
      <c r="E48" s="89" t="str">
        <f t="shared" si="37"/>
        <v/>
      </c>
      <c r="F48" s="8" t="str">
        <f t="shared" si="12"/>
        <v/>
      </c>
      <c r="H48" s="96" t="str">
        <f t="shared" si="2"/>
        <v/>
      </c>
      <c r="I48" s="88" t="str">
        <f t="shared" si="38"/>
        <v/>
      </c>
      <c r="J48" s="89" t="str">
        <f t="shared" si="39"/>
        <v/>
      </c>
      <c r="K48" s="8" t="str">
        <f t="shared" si="40"/>
        <v/>
      </c>
      <c r="L48" s="54"/>
      <c r="M48" s="17" t="str">
        <f>IF('Hedging Dashboard'!AH48="","",'Hedging Dashboard'!AH48)</f>
        <v/>
      </c>
      <c r="O48" s="9" t="str">
        <f t="shared" si="3"/>
        <v/>
      </c>
      <c r="P48" s="88" t="str">
        <f t="shared" si="41"/>
        <v/>
      </c>
      <c r="Q48" s="89" t="str">
        <f t="shared" si="42"/>
        <v/>
      </c>
      <c r="R48" s="4" t="str">
        <f t="shared" si="43"/>
        <v/>
      </c>
      <c r="S48" s="4" t="str">
        <f t="shared" si="60"/>
        <v/>
      </c>
      <c r="T48" s="112" t="str">
        <f t="shared" si="44"/>
        <v/>
      </c>
      <c r="U48" s="4" t="str">
        <f>IF(M48="","",IF(B48="NB",U47,IF(T48="",SUM($T$5:$T48)+S48,SUM($T$5:$T48))))</f>
        <v/>
      </c>
      <c r="V48" s="100" t="str">
        <f t="shared" si="0"/>
        <v/>
      </c>
      <c r="W48" s="74" t="e">
        <f t="shared" si="61"/>
        <v>#VALUE!</v>
      </c>
      <c r="X48" s="76" t="str">
        <f t="shared" si="15"/>
        <v/>
      </c>
      <c r="Y48" s="9" t="str">
        <f t="shared" si="6"/>
        <v>B</v>
      </c>
      <c r="Z48" s="4" t="str">
        <f t="shared" si="7"/>
        <v>C</v>
      </c>
      <c r="AA48" s="4" t="str">
        <f t="shared" si="8"/>
        <v>B</v>
      </c>
      <c r="AB48" s="4" t="str">
        <f t="shared" si="4"/>
        <v/>
      </c>
      <c r="AC48" s="4" t="str">
        <f t="shared" si="9"/>
        <v/>
      </c>
      <c r="AD48" s="4" t="str">
        <f t="shared" si="10"/>
        <v/>
      </c>
      <c r="AE48" s="1" t="str">
        <f t="shared" si="62"/>
        <v/>
      </c>
      <c r="AF48" s="1" t="str">
        <f t="shared" si="63"/>
        <v/>
      </c>
      <c r="AG48" s="1" t="str">
        <f t="shared" si="64"/>
        <v/>
      </c>
      <c r="AH48" s="1" t="str">
        <f t="shared" si="65"/>
        <v/>
      </c>
      <c r="AI48" s="1" t="str">
        <f t="shared" si="66"/>
        <v/>
      </c>
      <c r="AJ48" s="1" t="str">
        <f t="shared" si="67"/>
        <v/>
      </c>
      <c r="AK48" s="1">
        <f t="shared" si="45"/>
        <v>0</v>
      </c>
      <c r="AL48" s="1">
        <f t="shared" si="46"/>
        <v>0</v>
      </c>
      <c r="AM48" s="1" t="str">
        <f t="shared" si="58"/>
        <v/>
      </c>
      <c r="AN48" s="1">
        <f t="shared" si="68"/>
        <v>0</v>
      </c>
      <c r="AO48" s="1" t="str">
        <f t="shared" si="56"/>
        <v/>
      </c>
      <c r="AP48" s="1" t="str">
        <f t="shared" si="23"/>
        <v>N</v>
      </c>
      <c r="AQ48" s="1" t="str">
        <f t="shared" si="24"/>
        <v>N</v>
      </c>
      <c r="AR48" s="1" t="str">
        <f t="shared" si="25"/>
        <v>N</v>
      </c>
      <c r="AS48" s="1" t="str">
        <f t="shared" si="69"/>
        <v/>
      </c>
      <c r="AT48" s="15" t="str">
        <f t="shared" si="47"/>
        <v/>
      </c>
      <c r="AU48" s="1" t="str">
        <f t="shared" si="70"/>
        <v/>
      </c>
      <c r="AV48" s="1" t="str">
        <f t="shared" si="71"/>
        <v/>
      </c>
      <c r="AW48" s="1" t="str">
        <f t="shared" si="72"/>
        <v/>
      </c>
      <c r="AX48" s="1" t="str">
        <f t="shared" si="73"/>
        <v/>
      </c>
      <c r="AY48" s="1" t="str">
        <f t="shared" si="74"/>
        <v/>
      </c>
      <c r="AZ48" s="1" t="str">
        <f>IF('Hedging Dashboard'!AH48="P",IF(AZ47="",1,AZ47+1),"")</f>
        <v/>
      </c>
      <c r="BA48" s="1" t="str">
        <f>IF('Hedging Dashboard'!AH48="B",IF(BA47="",1,BA47+1),"")</f>
        <v/>
      </c>
      <c r="BB48" s="1" t="str">
        <f t="shared" si="78"/>
        <v>00000</v>
      </c>
      <c r="BC48" s="1" t="str">
        <f t="shared" si="78"/>
        <v>00000</v>
      </c>
      <c r="BD48" s="1" t="str">
        <f t="shared" si="79"/>
        <v>000000</v>
      </c>
      <c r="BE48" s="1" t="str">
        <f t="shared" si="79"/>
        <v>000000</v>
      </c>
      <c r="BF48" s="1" t="str">
        <f t="shared" si="49"/>
        <v>B</v>
      </c>
      <c r="BG48" s="1" t="str">
        <f t="shared" si="75"/>
        <v/>
      </c>
      <c r="BH48" s="1">
        <f t="shared" si="50"/>
        <v>0</v>
      </c>
      <c r="BI48" s="1" t="str">
        <f t="shared" si="76"/>
        <v/>
      </c>
      <c r="BJ48" s="1">
        <f t="shared" si="51"/>
        <v>0</v>
      </c>
      <c r="BK48" s="1" t="str">
        <f t="shared" si="77"/>
        <v/>
      </c>
      <c r="BL48" s="1">
        <f t="shared" si="52"/>
        <v>0</v>
      </c>
      <c r="BM48" s="1" t="str">
        <f t="shared" si="53"/>
        <v>0</v>
      </c>
      <c r="BN48" s="1" t="str">
        <f t="shared" si="54"/>
        <v>0</v>
      </c>
      <c r="BO48" s="1" t="str">
        <f t="shared" si="55"/>
        <v>0</v>
      </c>
      <c r="BR48" s="1">
        <f>General!A46</f>
        <v>0</v>
      </c>
      <c r="BS48" s="1">
        <f>General!B46</f>
        <v>0</v>
      </c>
      <c r="BT48" s="1" t="str">
        <f>General!C46</f>
        <v/>
      </c>
      <c r="BU48" s="1">
        <f>General!D46</f>
        <v>0</v>
      </c>
      <c r="BW48" s="1" t="str">
        <f>General!F46</f>
        <v>LWWWW</v>
      </c>
      <c r="BX48" s="1">
        <f>General!G46</f>
        <v>6</v>
      </c>
    </row>
    <row r="49" spans="1:76" ht="15.75" thickBot="1">
      <c r="A49" s="1">
        <v>40</v>
      </c>
      <c r="B49" s="77" t="str">
        <f t="shared" si="59"/>
        <v/>
      </c>
      <c r="C49" s="94" t="str">
        <f t="shared" si="1"/>
        <v/>
      </c>
      <c r="D49" s="90" t="str">
        <f t="shared" si="36"/>
        <v/>
      </c>
      <c r="E49" s="91" t="str">
        <f t="shared" si="37"/>
        <v/>
      </c>
      <c r="F49" s="10" t="str">
        <f t="shared" si="12"/>
        <v/>
      </c>
      <c r="H49" s="97" t="str">
        <f t="shared" si="2"/>
        <v/>
      </c>
      <c r="I49" s="90" t="str">
        <f t="shared" si="38"/>
        <v/>
      </c>
      <c r="J49" s="91" t="str">
        <f t="shared" si="39"/>
        <v/>
      </c>
      <c r="K49" s="10" t="str">
        <f t="shared" si="40"/>
        <v/>
      </c>
      <c r="L49" s="54"/>
      <c r="M49" s="18" t="str">
        <f>IF('Hedging Dashboard'!AH49="","",'Hedging Dashboard'!AH49)</f>
        <v/>
      </c>
      <c r="O49" s="77" t="str">
        <f t="shared" si="3"/>
        <v/>
      </c>
      <c r="P49" s="90" t="str">
        <f t="shared" si="41"/>
        <v/>
      </c>
      <c r="Q49" s="91" t="str">
        <f t="shared" si="42"/>
        <v/>
      </c>
      <c r="R49" s="5" t="str">
        <f t="shared" si="43"/>
        <v/>
      </c>
      <c r="S49" s="5" t="str">
        <f t="shared" si="60"/>
        <v/>
      </c>
      <c r="T49" s="113" t="str">
        <f t="shared" si="44"/>
        <v/>
      </c>
      <c r="U49" s="5" t="str">
        <f>IF(M49="","",IF(B49="NB",U48,IF(T49="",SUM($T$5:$T49)+S49,SUM($T$5:$T49))))</f>
        <v/>
      </c>
      <c r="V49" s="101" t="str">
        <f t="shared" si="0"/>
        <v/>
      </c>
      <c r="W49" s="74" t="e">
        <f t="shared" si="61"/>
        <v>#VALUE!</v>
      </c>
      <c r="X49" s="76" t="str">
        <f t="shared" si="15"/>
        <v/>
      </c>
      <c r="Y49" s="9" t="str">
        <f t="shared" si="6"/>
        <v>B</v>
      </c>
      <c r="Z49" s="4" t="str">
        <f t="shared" si="7"/>
        <v>C</v>
      </c>
      <c r="AA49" s="4" t="str">
        <f t="shared" si="8"/>
        <v>B</v>
      </c>
      <c r="AB49" s="4" t="str">
        <f t="shared" si="4"/>
        <v/>
      </c>
      <c r="AC49" s="4" t="str">
        <f t="shared" si="9"/>
        <v/>
      </c>
      <c r="AD49" s="4" t="str">
        <f t="shared" si="10"/>
        <v/>
      </c>
      <c r="AE49" s="1" t="str">
        <f t="shared" si="62"/>
        <v/>
      </c>
      <c r="AF49" s="1" t="str">
        <f t="shared" si="63"/>
        <v/>
      </c>
      <c r="AG49" s="1" t="str">
        <f t="shared" si="64"/>
        <v/>
      </c>
      <c r="AH49" s="1" t="str">
        <f t="shared" si="65"/>
        <v/>
      </c>
      <c r="AI49" s="1" t="str">
        <f t="shared" si="66"/>
        <v/>
      </c>
      <c r="AJ49" s="1" t="str">
        <f t="shared" si="67"/>
        <v/>
      </c>
      <c r="AK49" s="1">
        <f t="shared" si="45"/>
        <v>0</v>
      </c>
      <c r="AL49" s="1">
        <f t="shared" si="46"/>
        <v>0</v>
      </c>
      <c r="AM49" s="1" t="str">
        <f t="shared" si="58"/>
        <v/>
      </c>
      <c r="AN49" s="1">
        <f t="shared" si="68"/>
        <v>0</v>
      </c>
      <c r="AO49" s="1" t="str">
        <f t="shared" si="56"/>
        <v/>
      </c>
      <c r="AP49" s="1" t="str">
        <f t="shared" si="23"/>
        <v>N</v>
      </c>
      <c r="AQ49" s="1" t="str">
        <f t="shared" si="24"/>
        <v>N</v>
      </c>
      <c r="AR49" s="1" t="str">
        <f t="shared" si="25"/>
        <v>N</v>
      </c>
      <c r="AS49" s="1" t="str">
        <f t="shared" si="69"/>
        <v/>
      </c>
      <c r="AT49" s="15" t="str">
        <f t="shared" si="47"/>
        <v/>
      </c>
      <c r="AU49" s="1" t="str">
        <f t="shared" si="70"/>
        <v/>
      </c>
      <c r="AV49" s="1" t="str">
        <f t="shared" si="71"/>
        <v/>
      </c>
      <c r="AW49" s="1" t="str">
        <f t="shared" si="72"/>
        <v/>
      </c>
      <c r="AX49" s="1" t="str">
        <f t="shared" si="73"/>
        <v/>
      </c>
      <c r="AY49" s="1" t="str">
        <f t="shared" si="74"/>
        <v/>
      </c>
      <c r="AZ49" s="1" t="str">
        <f>IF('Hedging Dashboard'!AH49="P",IF(AZ48="",1,AZ48+1),"")</f>
        <v/>
      </c>
      <c r="BA49" s="1" t="str">
        <f>IF('Hedging Dashboard'!AH49="B",IF(BA48="",1,BA48+1),"")</f>
        <v/>
      </c>
      <c r="BB49" s="1" t="str">
        <f t="shared" si="78"/>
        <v>00000</v>
      </c>
      <c r="BC49" s="1" t="str">
        <f t="shared" si="78"/>
        <v>00000</v>
      </c>
      <c r="BD49" s="1" t="str">
        <f t="shared" si="79"/>
        <v>000000</v>
      </c>
      <c r="BE49" s="1" t="str">
        <f t="shared" si="79"/>
        <v>000000</v>
      </c>
      <c r="BF49" s="1" t="str">
        <f t="shared" si="49"/>
        <v>B</v>
      </c>
      <c r="BG49" s="1" t="str">
        <f t="shared" si="75"/>
        <v/>
      </c>
      <c r="BH49" s="1">
        <f t="shared" si="50"/>
        <v>0</v>
      </c>
      <c r="BI49" s="1" t="str">
        <f t="shared" si="76"/>
        <v/>
      </c>
      <c r="BJ49" s="1">
        <f t="shared" si="51"/>
        <v>0</v>
      </c>
      <c r="BK49" s="1" t="str">
        <f t="shared" si="77"/>
        <v/>
      </c>
      <c r="BL49" s="1">
        <f t="shared" si="52"/>
        <v>0</v>
      </c>
      <c r="BM49" s="1" t="str">
        <f t="shared" si="53"/>
        <v>0</v>
      </c>
      <c r="BN49" s="1" t="str">
        <f t="shared" si="54"/>
        <v>0</v>
      </c>
      <c r="BO49" s="1" t="str">
        <f t="shared" si="55"/>
        <v>0</v>
      </c>
      <c r="BR49" s="1">
        <f>General!A47</f>
        <v>0</v>
      </c>
      <c r="BS49" s="1">
        <f>General!B47</f>
        <v>0</v>
      </c>
      <c r="BT49" s="1" t="str">
        <f>General!C47</f>
        <v/>
      </c>
      <c r="BU49" s="1">
        <f>General!D47</f>
        <v>0</v>
      </c>
      <c r="BW49" s="1" t="str">
        <f>General!F47</f>
        <v>WLLLL</v>
      </c>
      <c r="BX49" s="1">
        <f>General!G47</f>
        <v>-6</v>
      </c>
    </row>
    <row r="50" spans="1:76" ht="15.75" thickBot="1">
      <c r="A50" s="1">
        <v>41</v>
      </c>
      <c r="B50" s="12" t="str">
        <f t="shared" si="59"/>
        <v/>
      </c>
      <c r="C50" s="92" t="str">
        <f t="shared" si="1"/>
        <v/>
      </c>
      <c r="D50" s="13" t="str">
        <f t="shared" si="36"/>
        <v/>
      </c>
      <c r="E50" s="45" t="str">
        <f t="shared" si="37"/>
        <v/>
      </c>
      <c r="F50" s="14" t="str">
        <f t="shared" si="12"/>
        <v/>
      </c>
      <c r="H50" s="95" t="str">
        <f t="shared" si="2"/>
        <v/>
      </c>
      <c r="I50" s="13" t="str">
        <f t="shared" si="38"/>
        <v/>
      </c>
      <c r="J50" s="45" t="str">
        <f t="shared" si="39"/>
        <v/>
      </c>
      <c r="K50" s="14" t="str">
        <f t="shared" si="40"/>
        <v/>
      </c>
      <c r="L50" s="54"/>
      <c r="M50" s="16" t="str">
        <f>IF('Hedging Dashboard'!AH50="","",'Hedging Dashboard'!AH50)</f>
        <v/>
      </c>
      <c r="O50" s="12" t="str">
        <f t="shared" si="3"/>
        <v/>
      </c>
      <c r="P50" s="13" t="str">
        <f t="shared" si="41"/>
        <v/>
      </c>
      <c r="Q50" s="45" t="str">
        <f t="shared" si="42"/>
        <v/>
      </c>
      <c r="R50" s="87" t="str">
        <f t="shared" si="43"/>
        <v/>
      </c>
      <c r="S50" s="87" t="str">
        <f t="shared" si="60"/>
        <v/>
      </c>
      <c r="T50" s="98" t="str">
        <f t="shared" si="44"/>
        <v/>
      </c>
      <c r="U50" s="87" t="str">
        <f>IF(M50="","",IF(B50="NB",U49,IF(T50="",SUM($T$5:$T50)+S50,SUM($T$5:$T50))))</f>
        <v/>
      </c>
      <c r="V50" s="99" t="str">
        <f t="shared" si="0"/>
        <v/>
      </c>
      <c r="W50" s="74" t="e">
        <f t="shared" si="61"/>
        <v>#VALUE!</v>
      </c>
      <c r="X50" s="76" t="str">
        <f t="shared" si="15"/>
        <v/>
      </c>
      <c r="Y50" s="9" t="str">
        <f t="shared" si="6"/>
        <v>B</v>
      </c>
      <c r="Z50" s="4" t="str">
        <f t="shared" si="7"/>
        <v>C</v>
      </c>
      <c r="AA50" s="4" t="str">
        <f t="shared" si="8"/>
        <v>B</v>
      </c>
      <c r="AB50" s="4" t="str">
        <f t="shared" si="4"/>
        <v/>
      </c>
      <c r="AC50" s="4" t="str">
        <f t="shared" si="9"/>
        <v/>
      </c>
      <c r="AD50" s="4" t="str">
        <f t="shared" si="10"/>
        <v/>
      </c>
      <c r="AE50" s="1" t="str">
        <f t="shared" si="62"/>
        <v/>
      </c>
      <c r="AF50" s="1" t="str">
        <f t="shared" si="63"/>
        <v/>
      </c>
      <c r="AG50" s="1" t="str">
        <f t="shared" si="64"/>
        <v/>
      </c>
      <c r="AH50" s="1" t="str">
        <f t="shared" si="65"/>
        <v/>
      </c>
      <c r="AI50" s="1" t="str">
        <f t="shared" si="66"/>
        <v/>
      </c>
      <c r="AJ50" s="1" t="str">
        <f t="shared" si="67"/>
        <v/>
      </c>
      <c r="AK50" s="1">
        <f t="shared" si="45"/>
        <v>0</v>
      </c>
      <c r="AL50" s="1">
        <f t="shared" si="46"/>
        <v>0</v>
      </c>
      <c r="AM50" s="1" t="str">
        <f t="shared" si="58"/>
        <v/>
      </c>
      <c r="AN50" s="1">
        <f t="shared" si="68"/>
        <v>0</v>
      </c>
      <c r="AO50" s="1" t="str">
        <f t="shared" si="56"/>
        <v/>
      </c>
      <c r="AP50" s="1" t="str">
        <f t="shared" si="23"/>
        <v>N</v>
      </c>
      <c r="AQ50" s="1" t="str">
        <f t="shared" si="24"/>
        <v>N</v>
      </c>
      <c r="AR50" s="1" t="str">
        <f t="shared" si="25"/>
        <v>N</v>
      </c>
      <c r="AS50" s="1" t="str">
        <f t="shared" si="69"/>
        <v/>
      </c>
      <c r="AT50" s="15" t="str">
        <f t="shared" si="47"/>
        <v/>
      </c>
      <c r="AU50" s="1" t="str">
        <f t="shared" si="70"/>
        <v/>
      </c>
      <c r="AV50" s="1" t="str">
        <f t="shared" si="71"/>
        <v/>
      </c>
      <c r="AW50" s="1" t="str">
        <f t="shared" si="72"/>
        <v/>
      </c>
      <c r="AX50" s="1" t="str">
        <f t="shared" si="73"/>
        <v/>
      </c>
      <c r="AY50" s="1" t="str">
        <f t="shared" si="74"/>
        <v/>
      </c>
      <c r="AZ50" s="1" t="str">
        <f>IF('Hedging Dashboard'!AH50="P",IF(AZ49="",1,AZ49+1),"")</f>
        <v/>
      </c>
      <c r="BA50" s="1" t="str">
        <f>IF('Hedging Dashboard'!AH50="B",IF(BA49="",1,BA49+1),"")</f>
        <v/>
      </c>
      <c r="BB50" s="1" t="str">
        <f t="shared" si="78"/>
        <v>00000</v>
      </c>
      <c r="BC50" s="1" t="str">
        <f t="shared" si="78"/>
        <v>00000</v>
      </c>
      <c r="BD50" s="1" t="str">
        <f t="shared" si="79"/>
        <v>000000</v>
      </c>
      <c r="BE50" s="1" t="str">
        <f t="shared" si="79"/>
        <v>000000</v>
      </c>
      <c r="BF50" s="1" t="str">
        <f t="shared" si="49"/>
        <v>B</v>
      </c>
      <c r="BG50" s="1" t="str">
        <f t="shared" si="75"/>
        <v/>
      </c>
      <c r="BH50" s="1">
        <f t="shared" si="50"/>
        <v>0</v>
      </c>
      <c r="BI50" s="1" t="str">
        <f t="shared" si="76"/>
        <v/>
      </c>
      <c r="BJ50" s="1">
        <f t="shared" si="51"/>
        <v>0</v>
      </c>
      <c r="BK50" s="1" t="str">
        <f t="shared" si="77"/>
        <v/>
      </c>
      <c r="BL50" s="1">
        <f t="shared" si="52"/>
        <v>0</v>
      </c>
      <c r="BM50" s="1" t="str">
        <f t="shared" si="53"/>
        <v>0</v>
      </c>
      <c r="BN50" s="1" t="str">
        <f t="shared" si="54"/>
        <v>0</v>
      </c>
      <c r="BO50" s="1" t="str">
        <f t="shared" si="55"/>
        <v>0</v>
      </c>
      <c r="BR50" s="1">
        <f>General!A48</f>
        <v>0</v>
      </c>
      <c r="BS50" s="1">
        <f>General!B48</f>
        <v>0</v>
      </c>
      <c r="BT50" s="1" t="str">
        <f>General!C48</f>
        <v/>
      </c>
      <c r="BU50" s="1">
        <f>General!D48</f>
        <v>0</v>
      </c>
      <c r="BW50" s="1" t="str">
        <f>General!F48</f>
        <v>WLLLW</v>
      </c>
      <c r="BX50" s="1">
        <f>General!G48</f>
        <v>1</v>
      </c>
    </row>
    <row r="51" spans="1:76" ht="15.75" thickBot="1">
      <c r="A51" s="1">
        <v>42</v>
      </c>
      <c r="B51" s="9" t="str">
        <f t="shared" si="59"/>
        <v/>
      </c>
      <c r="C51" s="93" t="str">
        <f t="shared" si="1"/>
        <v/>
      </c>
      <c r="D51" s="88" t="str">
        <f t="shared" si="36"/>
        <v/>
      </c>
      <c r="E51" s="89" t="str">
        <f t="shared" si="37"/>
        <v/>
      </c>
      <c r="F51" s="8" t="str">
        <f t="shared" si="12"/>
        <v/>
      </c>
      <c r="H51" s="96" t="str">
        <f t="shared" si="2"/>
        <v/>
      </c>
      <c r="I51" s="88" t="str">
        <f t="shared" si="38"/>
        <v/>
      </c>
      <c r="J51" s="89" t="str">
        <f t="shared" si="39"/>
        <v/>
      </c>
      <c r="K51" s="8" t="str">
        <f t="shared" si="40"/>
        <v/>
      </c>
      <c r="L51" s="54"/>
      <c r="M51" s="17" t="str">
        <f>IF('Hedging Dashboard'!AH51="","",'Hedging Dashboard'!AH51)</f>
        <v/>
      </c>
      <c r="O51" s="9" t="str">
        <f t="shared" si="3"/>
        <v/>
      </c>
      <c r="P51" s="88" t="str">
        <f t="shared" si="41"/>
        <v/>
      </c>
      <c r="Q51" s="89" t="str">
        <f t="shared" si="42"/>
        <v/>
      </c>
      <c r="R51" s="4" t="str">
        <f t="shared" si="43"/>
        <v/>
      </c>
      <c r="S51" s="4" t="str">
        <f t="shared" si="60"/>
        <v/>
      </c>
      <c r="T51" s="112" t="str">
        <f t="shared" si="44"/>
        <v/>
      </c>
      <c r="U51" s="4" t="str">
        <f>IF(M51="","",IF(B51="NB",U50,IF(T51="",SUM($T$5:$T51)+S51,SUM($T$5:$T51))))</f>
        <v/>
      </c>
      <c r="V51" s="100" t="str">
        <f t="shared" si="0"/>
        <v/>
      </c>
      <c r="W51" s="74" t="e">
        <f t="shared" si="61"/>
        <v>#VALUE!</v>
      </c>
      <c r="X51" s="76" t="str">
        <f t="shared" si="15"/>
        <v/>
      </c>
      <c r="Y51" s="9" t="str">
        <f t="shared" si="6"/>
        <v>B</v>
      </c>
      <c r="Z51" s="4" t="str">
        <f t="shared" si="7"/>
        <v>C</v>
      </c>
      <c r="AA51" s="4" t="str">
        <f t="shared" si="8"/>
        <v>B</v>
      </c>
      <c r="AB51" s="4" t="str">
        <f t="shared" si="4"/>
        <v/>
      </c>
      <c r="AC51" s="4" t="str">
        <f t="shared" si="9"/>
        <v/>
      </c>
      <c r="AD51" s="4" t="str">
        <f t="shared" si="10"/>
        <v/>
      </c>
      <c r="AE51" s="1" t="str">
        <f t="shared" si="62"/>
        <v/>
      </c>
      <c r="AF51" s="1" t="str">
        <f t="shared" si="63"/>
        <v/>
      </c>
      <c r="AG51" s="1" t="str">
        <f t="shared" si="64"/>
        <v/>
      </c>
      <c r="AH51" s="1" t="str">
        <f t="shared" si="65"/>
        <v/>
      </c>
      <c r="AI51" s="1" t="str">
        <f t="shared" si="66"/>
        <v/>
      </c>
      <c r="AJ51" s="1" t="str">
        <f t="shared" si="67"/>
        <v/>
      </c>
      <c r="AK51" s="1">
        <f t="shared" si="45"/>
        <v>0</v>
      </c>
      <c r="AL51" s="1">
        <f t="shared" si="46"/>
        <v>0</v>
      </c>
      <c r="AM51" s="1" t="str">
        <f t="shared" si="58"/>
        <v/>
      </c>
      <c r="AN51" s="1">
        <f t="shared" si="68"/>
        <v>0</v>
      </c>
      <c r="AO51" s="1" t="str">
        <f t="shared" si="56"/>
        <v/>
      </c>
      <c r="AP51" s="1" t="str">
        <f t="shared" si="23"/>
        <v>N</v>
      </c>
      <c r="AQ51" s="1" t="str">
        <f t="shared" si="24"/>
        <v>N</v>
      </c>
      <c r="AR51" s="1" t="str">
        <f t="shared" si="25"/>
        <v>N</v>
      </c>
      <c r="AS51" s="1" t="str">
        <f t="shared" si="69"/>
        <v/>
      </c>
      <c r="AT51" s="15" t="str">
        <f t="shared" si="47"/>
        <v/>
      </c>
      <c r="AU51" s="1" t="str">
        <f t="shared" si="70"/>
        <v/>
      </c>
      <c r="AV51" s="1" t="str">
        <f t="shared" si="71"/>
        <v/>
      </c>
      <c r="AW51" s="1" t="str">
        <f t="shared" si="72"/>
        <v/>
      </c>
      <c r="AX51" s="1" t="str">
        <f t="shared" si="73"/>
        <v/>
      </c>
      <c r="AY51" s="1" t="str">
        <f t="shared" si="74"/>
        <v/>
      </c>
      <c r="AZ51" s="1" t="str">
        <f>IF('Hedging Dashboard'!AH51="P",IF(AZ50="",1,AZ50+1),"")</f>
        <v/>
      </c>
      <c r="BA51" s="1" t="str">
        <f>IF('Hedging Dashboard'!AH51="B",IF(BA50="",1,BA50+1),"")</f>
        <v/>
      </c>
      <c r="BB51" s="1" t="str">
        <f t="shared" si="78"/>
        <v>00000</v>
      </c>
      <c r="BC51" s="1" t="str">
        <f t="shared" si="78"/>
        <v>00000</v>
      </c>
      <c r="BD51" s="1" t="str">
        <f t="shared" si="79"/>
        <v>000000</v>
      </c>
      <c r="BE51" s="1" t="str">
        <f t="shared" si="79"/>
        <v>000000</v>
      </c>
      <c r="BF51" s="1" t="str">
        <f t="shared" si="49"/>
        <v>B</v>
      </c>
      <c r="BG51" s="1" t="str">
        <f t="shared" si="75"/>
        <v/>
      </c>
      <c r="BH51" s="1">
        <f t="shared" si="50"/>
        <v>0</v>
      </c>
      <c r="BI51" s="1" t="str">
        <f t="shared" si="76"/>
        <v/>
      </c>
      <c r="BJ51" s="1">
        <f t="shared" si="51"/>
        <v>0</v>
      </c>
      <c r="BK51" s="1" t="str">
        <f t="shared" si="77"/>
        <v/>
      </c>
      <c r="BL51" s="1">
        <f t="shared" si="52"/>
        <v>0</v>
      </c>
      <c r="BM51" s="1" t="str">
        <f t="shared" si="53"/>
        <v>0</v>
      </c>
      <c r="BN51" s="1" t="str">
        <f t="shared" si="54"/>
        <v>0</v>
      </c>
      <c r="BO51" s="1" t="str">
        <f t="shared" si="55"/>
        <v>0</v>
      </c>
      <c r="BR51" s="1">
        <f>General!A49</f>
        <v>0</v>
      </c>
      <c r="BS51" s="1">
        <f>General!B49</f>
        <v>0</v>
      </c>
      <c r="BT51" s="1" t="str">
        <f>General!C49</f>
        <v/>
      </c>
      <c r="BU51" s="1">
        <f>General!D49</f>
        <v>0</v>
      </c>
      <c r="BW51" s="1" t="str">
        <f>General!F49</f>
        <v>WLLWL</v>
      </c>
      <c r="BX51" s="1">
        <f>General!G49</f>
        <v>-1</v>
      </c>
    </row>
    <row r="52" spans="1:76" ht="15.75" thickBot="1">
      <c r="A52" s="1">
        <v>43</v>
      </c>
      <c r="B52" s="9" t="str">
        <f t="shared" si="59"/>
        <v/>
      </c>
      <c r="C52" s="93" t="str">
        <f t="shared" si="1"/>
        <v/>
      </c>
      <c r="D52" s="88" t="str">
        <f t="shared" si="36"/>
        <v/>
      </c>
      <c r="E52" s="89" t="str">
        <f t="shared" si="37"/>
        <v/>
      </c>
      <c r="F52" s="8" t="str">
        <f t="shared" si="12"/>
        <v/>
      </c>
      <c r="H52" s="96" t="str">
        <f t="shared" si="2"/>
        <v/>
      </c>
      <c r="I52" s="88" t="str">
        <f t="shared" si="38"/>
        <v/>
      </c>
      <c r="J52" s="89" t="str">
        <f t="shared" si="39"/>
        <v/>
      </c>
      <c r="K52" s="8" t="str">
        <f t="shared" si="40"/>
        <v/>
      </c>
      <c r="L52" s="54"/>
      <c r="M52" s="17" t="str">
        <f>IF('Hedging Dashboard'!AH52="","",'Hedging Dashboard'!AH52)</f>
        <v/>
      </c>
      <c r="O52" s="9" t="str">
        <f t="shared" si="3"/>
        <v/>
      </c>
      <c r="P52" s="88" t="str">
        <f t="shared" si="41"/>
        <v/>
      </c>
      <c r="Q52" s="89" t="str">
        <f t="shared" si="42"/>
        <v/>
      </c>
      <c r="R52" s="4" t="str">
        <f t="shared" si="43"/>
        <v/>
      </c>
      <c r="S52" s="4" t="str">
        <f t="shared" si="60"/>
        <v/>
      </c>
      <c r="T52" s="112" t="str">
        <f t="shared" si="44"/>
        <v/>
      </c>
      <c r="U52" s="4" t="str">
        <f>IF(M52="","",IF(B52="NB",U51,IF(T52="",SUM($T$5:$T52)+S52,SUM($T$5:$T52))))</f>
        <v/>
      </c>
      <c r="V52" s="100" t="str">
        <f t="shared" si="0"/>
        <v/>
      </c>
      <c r="W52" s="74" t="e">
        <f t="shared" si="61"/>
        <v>#VALUE!</v>
      </c>
      <c r="X52" s="76" t="str">
        <f t="shared" si="15"/>
        <v/>
      </c>
      <c r="Y52" s="9" t="str">
        <f t="shared" si="6"/>
        <v>B</v>
      </c>
      <c r="Z52" s="4" t="str">
        <f t="shared" si="7"/>
        <v>C</v>
      </c>
      <c r="AA52" s="4" t="str">
        <f t="shared" si="8"/>
        <v>B</v>
      </c>
      <c r="AB52" s="4" t="str">
        <f t="shared" si="4"/>
        <v/>
      </c>
      <c r="AC52" s="4" t="str">
        <f t="shared" si="9"/>
        <v/>
      </c>
      <c r="AD52" s="4" t="str">
        <f t="shared" si="10"/>
        <v/>
      </c>
      <c r="AE52" s="1" t="str">
        <f t="shared" si="62"/>
        <v/>
      </c>
      <c r="AF52" s="1" t="str">
        <f t="shared" si="63"/>
        <v/>
      </c>
      <c r="AG52" s="1" t="str">
        <f t="shared" si="64"/>
        <v/>
      </c>
      <c r="AH52" s="1" t="str">
        <f t="shared" si="65"/>
        <v/>
      </c>
      <c r="AI52" s="1" t="str">
        <f t="shared" si="66"/>
        <v/>
      </c>
      <c r="AJ52" s="1" t="str">
        <f t="shared" si="67"/>
        <v/>
      </c>
      <c r="AK52" s="1">
        <f t="shared" si="45"/>
        <v>0</v>
      </c>
      <c r="AL52" s="1">
        <f t="shared" si="46"/>
        <v>0</v>
      </c>
      <c r="AM52" s="1" t="str">
        <f t="shared" si="58"/>
        <v/>
      </c>
      <c r="AN52" s="1">
        <f t="shared" si="68"/>
        <v>0</v>
      </c>
      <c r="AO52" s="1" t="str">
        <f t="shared" si="56"/>
        <v/>
      </c>
      <c r="AP52" s="1" t="str">
        <f t="shared" si="23"/>
        <v>N</v>
      </c>
      <c r="AQ52" s="1" t="str">
        <f t="shared" si="24"/>
        <v>N</v>
      </c>
      <c r="AR52" s="1" t="str">
        <f t="shared" si="25"/>
        <v>N</v>
      </c>
      <c r="AS52" s="1" t="str">
        <f t="shared" si="69"/>
        <v/>
      </c>
      <c r="AT52" s="15" t="str">
        <f t="shared" si="47"/>
        <v/>
      </c>
      <c r="AU52" s="1" t="str">
        <f t="shared" si="70"/>
        <v/>
      </c>
      <c r="AV52" s="1" t="str">
        <f t="shared" si="71"/>
        <v/>
      </c>
      <c r="AW52" s="1" t="str">
        <f t="shared" si="72"/>
        <v/>
      </c>
      <c r="AX52" s="1" t="str">
        <f t="shared" si="73"/>
        <v/>
      </c>
      <c r="AY52" s="1" t="str">
        <f t="shared" si="74"/>
        <v/>
      </c>
      <c r="AZ52" s="1" t="str">
        <f>IF('Hedging Dashboard'!AH52="P",IF(AZ51="",1,AZ51+1),"")</f>
        <v/>
      </c>
      <c r="BA52" s="1" t="str">
        <f>IF('Hedging Dashboard'!AH52="B",IF(BA51="",1,BA51+1),"")</f>
        <v/>
      </c>
      <c r="BB52" s="1" t="str">
        <f t="shared" si="78"/>
        <v>00000</v>
      </c>
      <c r="BC52" s="1" t="str">
        <f t="shared" si="78"/>
        <v>00000</v>
      </c>
      <c r="BD52" s="1" t="str">
        <f t="shared" si="79"/>
        <v>000000</v>
      </c>
      <c r="BE52" s="1" t="str">
        <f t="shared" si="79"/>
        <v>000000</v>
      </c>
      <c r="BF52" s="1" t="str">
        <f t="shared" si="49"/>
        <v>B</v>
      </c>
      <c r="BG52" s="1" t="str">
        <f t="shared" si="75"/>
        <v/>
      </c>
      <c r="BH52" s="1">
        <f t="shared" si="50"/>
        <v>0</v>
      </c>
      <c r="BI52" s="1" t="str">
        <f t="shared" si="76"/>
        <v/>
      </c>
      <c r="BJ52" s="1">
        <f t="shared" si="51"/>
        <v>0</v>
      </c>
      <c r="BK52" s="1" t="str">
        <f t="shared" si="77"/>
        <v/>
      </c>
      <c r="BL52" s="1">
        <f t="shared" si="52"/>
        <v>0</v>
      </c>
      <c r="BM52" s="1" t="str">
        <f t="shared" si="53"/>
        <v>0</v>
      </c>
      <c r="BN52" s="1" t="str">
        <f t="shared" si="54"/>
        <v>0</v>
      </c>
      <c r="BO52" s="1" t="str">
        <f t="shared" si="55"/>
        <v>0</v>
      </c>
      <c r="BR52" s="1">
        <f>General!A50</f>
        <v>0</v>
      </c>
      <c r="BS52" s="1">
        <f>General!B50</f>
        <v>0</v>
      </c>
      <c r="BT52" s="1" t="str">
        <f>General!C50</f>
        <v/>
      </c>
      <c r="BU52" s="1">
        <f>General!D50</f>
        <v>0</v>
      </c>
      <c r="BW52" s="1" t="str">
        <f>General!F50</f>
        <v>WLLWW</v>
      </c>
      <c r="BX52" s="1">
        <f>General!G50</f>
        <v>3</v>
      </c>
    </row>
    <row r="53" spans="1:76" ht="15.75" thickBot="1">
      <c r="A53" s="1">
        <v>44</v>
      </c>
      <c r="B53" s="9" t="str">
        <f t="shared" si="59"/>
        <v/>
      </c>
      <c r="C53" s="93" t="str">
        <f t="shared" si="1"/>
        <v/>
      </c>
      <c r="D53" s="88" t="str">
        <f t="shared" si="36"/>
        <v/>
      </c>
      <c r="E53" s="89" t="str">
        <f t="shared" si="37"/>
        <v/>
      </c>
      <c r="F53" s="8" t="str">
        <f t="shared" si="12"/>
        <v/>
      </c>
      <c r="H53" s="96" t="str">
        <f t="shared" si="2"/>
        <v/>
      </c>
      <c r="I53" s="88" t="str">
        <f t="shared" si="38"/>
        <v/>
      </c>
      <c r="J53" s="89" t="str">
        <f t="shared" si="39"/>
        <v/>
      </c>
      <c r="K53" s="8" t="str">
        <f t="shared" si="40"/>
        <v/>
      </c>
      <c r="L53" s="54"/>
      <c r="M53" s="17" t="str">
        <f>IF('Hedging Dashboard'!AH53="","",'Hedging Dashboard'!AH53)</f>
        <v/>
      </c>
      <c r="O53" s="9" t="str">
        <f t="shared" si="3"/>
        <v/>
      </c>
      <c r="P53" s="88" t="str">
        <f t="shared" si="41"/>
        <v/>
      </c>
      <c r="Q53" s="89" t="str">
        <f t="shared" si="42"/>
        <v/>
      </c>
      <c r="R53" s="4" t="str">
        <f t="shared" si="43"/>
        <v/>
      </c>
      <c r="S53" s="4" t="str">
        <f t="shared" si="60"/>
        <v/>
      </c>
      <c r="T53" s="112" t="str">
        <f t="shared" si="44"/>
        <v/>
      </c>
      <c r="U53" s="4" t="str">
        <f>IF(M53="","",IF(B53="NB",U52,IF(T53="",SUM($T$5:$T53)+S53,SUM($T$5:$T53))))</f>
        <v/>
      </c>
      <c r="V53" s="100" t="str">
        <f t="shared" si="0"/>
        <v/>
      </c>
      <c r="W53" s="74" t="e">
        <f t="shared" si="61"/>
        <v>#VALUE!</v>
      </c>
      <c r="X53" s="76" t="str">
        <f t="shared" si="15"/>
        <v/>
      </c>
      <c r="Y53" s="9" t="str">
        <f t="shared" si="6"/>
        <v>B</v>
      </c>
      <c r="Z53" s="4" t="str">
        <f t="shared" si="7"/>
        <v>C</v>
      </c>
      <c r="AA53" s="4" t="str">
        <f t="shared" si="8"/>
        <v>B</v>
      </c>
      <c r="AB53" s="4" t="str">
        <f t="shared" si="4"/>
        <v/>
      </c>
      <c r="AC53" s="4" t="str">
        <f t="shared" si="9"/>
        <v/>
      </c>
      <c r="AD53" s="4" t="str">
        <f t="shared" si="10"/>
        <v/>
      </c>
      <c r="AE53" s="1" t="str">
        <f t="shared" si="62"/>
        <v/>
      </c>
      <c r="AF53" s="1" t="str">
        <f t="shared" si="63"/>
        <v/>
      </c>
      <c r="AG53" s="1" t="str">
        <f t="shared" si="64"/>
        <v/>
      </c>
      <c r="AH53" s="1" t="str">
        <f t="shared" si="65"/>
        <v/>
      </c>
      <c r="AI53" s="1" t="str">
        <f t="shared" si="66"/>
        <v/>
      </c>
      <c r="AJ53" s="1" t="str">
        <f t="shared" si="67"/>
        <v/>
      </c>
      <c r="AK53" s="1">
        <f t="shared" si="45"/>
        <v>0</v>
      </c>
      <c r="AL53" s="1">
        <f t="shared" si="46"/>
        <v>0</v>
      </c>
      <c r="AM53" s="1" t="str">
        <f t="shared" si="58"/>
        <v/>
      </c>
      <c r="AN53" s="1">
        <f t="shared" si="68"/>
        <v>0</v>
      </c>
      <c r="AO53" s="1" t="str">
        <f t="shared" si="56"/>
        <v/>
      </c>
      <c r="AP53" s="1" t="str">
        <f t="shared" si="23"/>
        <v>N</v>
      </c>
      <c r="AQ53" s="1" t="str">
        <f t="shared" si="24"/>
        <v>N</v>
      </c>
      <c r="AR53" s="1" t="str">
        <f t="shared" si="25"/>
        <v>N</v>
      </c>
      <c r="AS53" s="1" t="str">
        <f t="shared" si="69"/>
        <v/>
      </c>
      <c r="AT53" s="15" t="str">
        <f t="shared" si="47"/>
        <v/>
      </c>
      <c r="AU53" s="1" t="str">
        <f t="shared" si="70"/>
        <v/>
      </c>
      <c r="AV53" s="1" t="str">
        <f t="shared" si="71"/>
        <v/>
      </c>
      <c r="AW53" s="1" t="str">
        <f t="shared" si="72"/>
        <v/>
      </c>
      <c r="AX53" s="1" t="str">
        <f t="shared" si="73"/>
        <v/>
      </c>
      <c r="AY53" s="1" t="str">
        <f t="shared" si="74"/>
        <v/>
      </c>
      <c r="AZ53" s="1" t="str">
        <f>IF('Hedging Dashboard'!AH53="P",IF(AZ52="",1,AZ52+1),"")</f>
        <v/>
      </c>
      <c r="BA53" s="1" t="str">
        <f>IF('Hedging Dashboard'!AH53="B",IF(BA52="",1,BA52+1),"")</f>
        <v/>
      </c>
      <c r="BB53" s="1" t="str">
        <f t="shared" si="78"/>
        <v>00000</v>
      </c>
      <c r="BC53" s="1" t="str">
        <f t="shared" si="78"/>
        <v>00000</v>
      </c>
      <c r="BD53" s="1" t="str">
        <f t="shared" si="79"/>
        <v>000000</v>
      </c>
      <c r="BE53" s="1" t="str">
        <f t="shared" si="79"/>
        <v>000000</v>
      </c>
      <c r="BF53" s="1" t="str">
        <f t="shared" si="49"/>
        <v>B</v>
      </c>
      <c r="BG53" s="1" t="str">
        <f t="shared" si="75"/>
        <v/>
      </c>
      <c r="BH53" s="1">
        <f t="shared" si="50"/>
        <v>0</v>
      </c>
      <c r="BI53" s="1" t="str">
        <f t="shared" si="76"/>
        <v/>
      </c>
      <c r="BJ53" s="1">
        <f t="shared" si="51"/>
        <v>0</v>
      </c>
      <c r="BK53" s="1" t="str">
        <f t="shared" si="77"/>
        <v/>
      </c>
      <c r="BL53" s="1">
        <f t="shared" si="52"/>
        <v>0</v>
      </c>
      <c r="BM53" s="1" t="str">
        <f t="shared" si="53"/>
        <v>0</v>
      </c>
      <c r="BN53" s="1" t="str">
        <f t="shared" si="54"/>
        <v>0</v>
      </c>
      <c r="BO53" s="1" t="str">
        <f t="shared" si="55"/>
        <v>0</v>
      </c>
      <c r="BR53" s="1">
        <f>General!A51</f>
        <v>0</v>
      </c>
      <c r="BS53" s="1">
        <f>General!B51</f>
        <v>0</v>
      </c>
      <c r="BT53" s="1" t="str">
        <f>General!C51</f>
        <v/>
      </c>
      <c r="BU53" s="1">
        <f>General!D51</f>
        <v>0</v>
      </c>
      <c r="BW53" s="1" t="str">
        <f>General!F51</f>
        <v>WLWLL</v>
      </c>
      <c r="BX53" s="1">
        <f>General!G51</f>
        <v>-3</v>
      </c>
    </row>
    <row r="54" spans="1:76" ht="15.75" thickBot="1">
      <c r="A54" s="1">
        <v>45</v>
      </c>
      <c r="B54" s="77" t="str">
        <f t="shared" si="59"/>
        <v/>
      </c>
      <c r="C54" s="94" t="str">
        <f t="shared" si="1"/>
        <v/>
      </c>
      <c r="D54" s="90" t="str">
        <f t="shared" si="36"/>
        <v/>
      </c>
      <c r="E54" s="91" t="str">
        <f t="shared" si="37"/>
        <v/>
      </c>
      <c r="F54" s="10" t="str">
        <f t="shared" si="12"/>
        <v/>
      </c>
      <c r="H54" s="97" t="str">
        <f t="shared" si="2"/>
        <v/>
      </c>
      <c r="I54" s="90" t="str">
        <f t="shared" si="38"/>
        <v/>
      </c>
      <c r="J54" s="91" t="str">
        <f t="shared" si="39"/>
        <v/>
      </c>
      <c r="K54" s="10" t="str">
        <f t="shared" si="40"/>
        <v/>
      </c>
      <c r="L54" s="54"/>
      <c r="M54" s="18" t="str">
        <f>IF('Hedging Dashboard'!AH54="","",'Hedging Dashboard'!AH54)</f>
        <v/>
      </c>
      <c r="O54" s="77" t="str">
        <f t="shared" si="3"/>
        <v/>
      </c>
      <c r="P54" s="90" t="str">
        <f t="shared" si="41"/>
        <v/>
      </c>
      <c r="Q54" s="91" t="str">
        <f t="shared" si="42"/>
        <v/>
      </c>
      <c r="R54" s="5" t="str">
        <f t="shared" si="43"/>
        <v/>
      </c>
      <c r="S54" s="5" t="str">
        <f t="shared" si="60"/>
        <v/>
      </c>
      <c r="T54" s="113" t="str">
        <f t="shared" si="44"/>
        <v/>
      </c>
      <c r="U54" s="5" t="str">
        <f>IF(M54="","",IF(B54="NB",U53,IF(T54="",SUM($T$5:$T54)+S54,SUM($T$5:$T54))))</f>
        <v/>
      </c>
      <c r="V54" s="101" t="str">
        <f t="shared" si="0"/>
        <v/>
      </c>
      <c r="W54" s="74" t="e">
        <f t="shared" si="61"/>
        <v>#VALUE!</v>
      </c>
      <c r="X54" s="76" t="str">
        <f t="shared" si="15"/>
        <v/>
      </c>
      <c r="Y54" s="9" t="str">
        <f t="shared" si="6"/>
        <v>B</v>
      </c>
      <c r="Z54" s="4" t="str">
        <f t="shared" si="7"/>
        <v>C</v>
      </c>
      <c r="AA54" s="4" t="str">
        <f t="shared" si="8"/>
        <v>B</v>
      </c>
      <c r="AB54" s="4" t="str">
        <f t="shared" si="4"/>
        <v/>
      </c>
      <c r="AC54" s="4" t="str">
        <f t="shared" si="9"/>
        <v/>
      </c>
      <c r="AD54" s="4" t="str">
        <f t="shared" si="10"/>
        <v/>
      </c>
      <c r="AE54" s="1" t="str">
        <f t="shared" si="62"/>
        <v/>
      </c>
      <c r="AF54" s="1" t="str">
        <f t="shared" si="63"/>
        <v/>
      </c>
      <c r="AG54" s="1" t="str">
        <f t="shared" si="64"/>
        <v/>
      </c>
      <c r="AH54" s="1" t="str">
        <f t="shared" si="65"/>
        <v/>
      </c>
      <c r="AI54" s="1" t="str">
        <f t="shared" si="66"/>
        <v/>
      </c>
      <c r="AJ54" s="1" t="str">
        <f t="shared" si="67"/>
        <v/>
      </c>
      <c r="AK54" s="1">
        <f t="shared" si="45"/>
        <v>0</v>
      </c>
      <c r="AL54" s="1">
        <f t="shared" si="46"/>
        <v>0</v>
      </c>
      <c r="AM54" s="1" t="str">
        <f t="shared" si="58"/>
        <v/>
      </c>
      <c r="AN54" s="1">
        <f t="shared" si="68"/>
        <v>0</v>
      </c>
      <c r="AO54" s="1" t="str">
        <f t="shared" si="56"/>
        <v/>
      </c>
      <c r="AP54" s="1" t="str">
        <f t="shared" si="23"/>
        <v>N</v>
      </c>
      <c r="AQ54" s="1" t="str">
        <f t="shared" si="24"/>
        <v>N</v>
      </c>
      <c r="AR54" s="1" t="str">
        <f t="shared" si="25"/>
        <v>N</v>
      </c>
      <c r="AS54" s="1" t="str">
        <f t="shared" si="69"/>
        <v/>
      </c>
      <c r="AT54" s="15" t="str">
        <f t="shared" si="47"/>
        <v/>
      </c>
      <c r="AU54" s="1" t="str">
        <f t="shared" si="70"/>
        <v/>
      </c>
      <c r="AV54" s="1" t="str">
        <f t="shared" si="71"/>
        <v/>
      </c>
      <c r="AW54" s="1" t="str">
        <f t="shared" si="72"/>
        <v/>
      </c>
      <c r="AX54" s="1" t="str">
        <f t="shared" si="73"/>
        <v/>
      </c>
      <c r="AY54" s="1" t="str">
        <f t="shared" si="74"/>
        <v/>
      </c>
      <c r="AZ54" s="1" t="str">
        <f>IF('Hedging Dashboard'!AH54="P",IF(AZ53="",1,AZ53+1),"")</f>
        <v/>
      </c>
      <c r="BA54" s="1" t="str">
        <f>IF('Hedging Dashboard'!AH54="B",IF(BA53="",1,BA53+1),"")</f>
        <v/>
      </c>
      <c r="BB54" s="1" t="str">
        <f t="shared" si="78"/>
        <v>00000</v>
      </c>
      <c r="BC54" s="1" t="str">
        <f t="shared" si="78"/>
        <v>00000</v>
      </c>
      <c r="BD54" s="1" t="str">
        <f t="shared" si="79"/>
        <v>000000</v>
      </c>
      <c r="BE54" s="1" t="str">
        <f t="shared" si="79"/>
        <v>000000</v>
      </c>
      <c r="BF54" s="1" t="str">
        <f t="shared" si="49"/>
        <v>B</v>
      </c>
      <c r="BG54" s="1" t="str">
        <f t="shared" si="75"/>
        <v/>
      </c>
      <c r="BH54" s="1">
        <f t="shared" si="50"/>
        <v>0</v>
      </c>
      <c r="BI54" s="1" t="str">
        <f t="shared" si="76"/>
        <v/>
      </c>
      <c r="BJ54" s="1">
        <f t="shared" si="51"/>
        <v>0</v>
      </c>
      <c r="BK54" s="1" t="str">
        <f t="shared" si="77"/>
        <v/>
      </c>
      <c r="BL54" s="1">
        <f t="shared" si="52"/>
        <v>0</v>
      </c>
      <c r="BM54" s="1" t="str">
        <f t="shared" si="53"/>
        <v>0</v>
      </c>
      <c r="BN54" s="1" t="str">
        <f t="shared" si="54"/>
        <v>0</v>
      </c>
      <c r="BO54" s="1" t="str">
        <f t="shared" si="55"/>
        <v>0</v>
      </c>
      <c r="BR54" s="1">
        <f>General!A52</f>
        <v>0</v>
      </c>
      <c r="BS54" s="1">
        <f>General!B52</f>
        <v>0</v>
      </c>
      <c r="BT54" s="1" t="str">
        <f>General!C52</f>
        <v/>
      </c>
      <c r="BU54" s="1">
        <f>General!D52</f>
        <v>0</v>
      </c>
      <c r="BW54" s="1" t="str">
        <f>General!F52</f>
        <v>WLWLW</v>
      </c>
      <c r="BX54" s="1">
        <f>General!G52</f>
        <v>1</v>
      </c>
    </row>
    <row r="55" spans="1:76" ht="15.75" thickBot="1">
      <c r="A55" s="1">
        <v>46</v>
      </c>
      <c r="B55" s="12" t="str">
        <f t="shared" si="59"/>
        <v/>
      </c>
      <c r="C55" s="92" t="str">
        <f t="shared" si="1"/>
        <v/>
      </c>
      <c r="D55" s="13" t="str">
        <f t="shared" si="36"/>
        <v/>
      </c>
      <c r="E55" s="45" t="str">
        <f t="shared" si="37"/>
        <v/>
      </c>
      <c r="F55" s="14" t="str">
        <f t="shared" si="12"/>
        <v/>
      </c>
      <c r="H55" s="95" t="str">
        <f t="shared" si="2"/>
        <v/>
      </c>
      <c r="I55" s="13" t="str">
        <f t="shared" si="38"/>
        <v/>
      </c>
      <c r="J55" s="45" t="str">
        <f t="shared" si="39"/>
        <v/>
      </c>
      <c r="K55" s="14" t="str">
        <f t="shared" si="40"/>
        <v/>
      </c>
      <c r="L55" s="54"/>
      <c r="M55" s="16" t="str">
        <f>IF('Hedging Dashboard'!AH55="","",'Hedging Dashboard'!AH55)</f>
        <v/>
      </c>
      <c r="O55" s="12" t="str">
        <f t="shared" si="3"/>
        <v/>
      </c>
      <c r="P55" s="13" t="str">
        <f t="shared" si="41"/>
        <v/>
      </c>
      <c r="Q55" s="45" t="str">
        <f t="shared" si="42"/>
        <v/>
      </c>
      <c r="R55" s="87" t="str">
        <f t="shared" si="43"/>
        <v/>
      </c>
      <c r="S55" s="87" t="str">
        <f t="shared" si="60"/>
        <v/>
      </c>
      <c r="T55" s="98" t="str">
        <f t="shared" si="44"/>
        <v/>
      </c>
      <c r="U55" s="87" t="str">
        <f>IF(M55="","",IF(B55="NB",U54,IF(T55="",SUM($T$5:$T55)+S55,SUM($T$5:$T55))))</f>
        <v/>
      </c>
      <c r="V55" s="99" t="str">
        <f t="shared" si="0"/>
        <v/>
      </c>
      <c r="W55" s="74" t="e">
        <f t="shared" si="61"/>
        <v>#VALUE!</v>
      </c>
      <c r="X55" s="76" t="str">
        <f t="shared" si="15"/>
        <v/>
      </c>
      <c r="Y55" s="9" t="str">
        <f t="shared" si="6"/>
        <v>B</v>
      </c>
      <c r="Z55" s="4" t="str">
        <f t="shared" si="7"/>
        <v>C</v>
      </c>
      <c r="AA55" s="4" t="str">
        <f t="shared" si="8"/>
        <v>B</v>
      </c>
      <c r="AB55" s="4" t="str">
        <f t="shared" si="4"/>
        <v/>
      </c>
      <c r="AC55" s="4" t="str">
        <f t="shared" si="9"/>
        <v/>
      </c>
      <c r="AD55" s="4" t="str">
        <f t="shared" si="10"/>
        <v/>
      </c>
      <c r="AE55" s="1" t="str">
        <f t="shared" si="62"/>
        <v/>
      </c>
      <c r="AF55" s="1" t="str">
        <f t="shared" si="63"/>
        <v/>
      </c>
      <c r="AG55" s="1" t="str">
        <f t="shared" si="64"/>
        <v/>
      </c>
      <c r="AH55" s="1" t="str">
        <f t="shared" si="65"/>
        <v/>
      </c>
      <c r="AI55" s="1" t="str">
        <f t="shared" si="66"/>
        <v/>
      </c>
      <c r="AJ55" s="1" t="str">
        <f t="shared" si="67"/>
        <v/>
      </c>
      <c r="AK55" s="1">
        <f t="shared" si="45"/>
        <v>0</v>
      </c>
      <c r="AL55" s="1">
        <f t="shared" si="46"/>
        <v>0</v>
      </c>
      <c r="AM55" s="1" t="str">
        <f t="shared" si="58"/>
        <v/>
      </c>
      <c r="AN55" s="1">
        <f t="shared" si="68"/>
        <v>0</v>
      </c>
      <c r="AO55" s="1" t="str">
        <f t="shared" si="56"/>
        <v/>
      </c>
      <c r="AP55" s="1" t="str">
        <f t="shared" si="23"/>
        <v>N</v>
      </c>
      <c r="AQ55" s="1" t="str">
        <f t="shared" si="24"/>
        <v>N</v>
      </c>
      <c r="AR55" s="1" t="str">
        <f t="shared" si="25"/>
        <v>N</v>
      </c>
      <c r="AS55" s="1" t="str">
        <f t="shared" si="69"/>
        <v/>
      </c>
      <c r="AT55" s="15" t="str">
        <f t="shared" si="47"/>
        <v/>
      </c>
      <c r="AU55" s="1" t="str">
        <f t="shared" si="70"/>
        <v/>
      </c>
      <c r="AV55" s="1" t="str">
        <f t="shared" si="71"/>
        <v/>
      </c>
      <c r="AW55" s="1" t="str">
        <f t="shared" si="72"/>
        <v/>
      </c>
      <c r="AX55" s="1" t="str">
        <f t="shared" si="73"/>
        <v/>
      </c>
      <c r="AY55" s="1" t="str">
        <f t="shared" si="74"/>
        <v/>
      </c>
      <c r="AZ55" s="1" t="str">
        <f>IF('Hedging Dashboard'!AH55="P",IF(AZ54="",1,AZ54+1),"")</f>
        <v/>
      </c>
      <c r="BA55" s="1" t="str">
        <f>IF('Hedging Dashboard'!AH55="B",IF(BA54="",1,BA54+1),"")</f>
        <v/>
      </c>
      <c r="BB55" s="1" t="str">
        <f t="shared" si="78"/>
        <v>00000</v>
      </c>
      <c r="BC55" s="1" t="str">
        <f t="shared" si="78"/>
        <v>00000</v>
      </c>
      <c r="BD55" s="1" t="str">
        <f t="shared" si="79"/>
        <v>000000</v>
      </c>
      <c r="BE55" s="1" t="str">
        <f t="shared" si="79"/>
        <v>000000</v>
      </c>
      <c r="BF55" s="1" t="str">
        <f t="shared" si="49"/>
        <v>B</v>
      </c>
      <c r="BG55" s="1" t="str">
        <f t="shared" si="75"/>
        <v/>
      </c>
      <c r="BH55" s="1">
        <f t="shared" si="50"/>
        <v>0</v>
      </c>
      <c r="BI55" s="1" t="str">
        <f t="shared" si="76"/>
        <v/>
      </c>
      <c r="BJ55" s="1">
        <f t="shared" si="51"/>
        <v>0</v>
      </c>
      <c r="BK55" s="1" t="str">
        <f t="shared" si="77"/>
        <v/>
      </c>
      <c r="BL55" s="1">
        <f t="shared" si="52"/>
        <v>0</v>
      </c>
      <c r="BM55" s="1" t="str">
        <f t="shared" si="53"/>
        <v>0</v>
      </c>
      <c r="BN55" s="1" t="str">
        <f t="shared" si="54"/>
        <v>0</v>
      </c>
      <c r="BO55" s="1" t="str">
        <f t="shared" si="55"/>
        <v>0</v>
      </c>
      <c r="BR55" s="1">
        <f>General!A53</f>
        <v>0</v>
      </c>
      <c r="BS55" s="1">
        <f>General!B53</f>
        <v>0</v>
      </c>
      <c r="BT55" s="1" t="str">
        <f>General!C53</f>
        <v/>
      </c>
      <c r="BU55" s="1">
        <f>General!D53</f>
        <v>0</v>
      </c>
      <c r="BW55" s="1" t="str">
        <f>General!F53</f>
        <v>WLWWL</v>
      </c>
      <c r="BX55" s="1">
        <f>General!G53</f>
        <v>-1</v>
      </c>
    </row>
    <row r="56" spans="1:76" ht="15.75" thickBot="1">
      <c r="A56" s="1">
        <v>47</v>
      </c>
      <c r="B56" s="9" t="str">
        <f t="shared" si="59"/>
        <v/>
      </c>
      <c r="C56" s="93" t="str">
        <f t="shared" si="1"/>
        <v/>
      </c>
      <c r="D56" s="88" t="str">
        <f t="shared" si="36"/>
        <v/>
      </c>
      <c r="E56" s="89" t="str">
        <f t="shared" si="37"/>
        <v/>
      </c>
      <c r="F56" s="8" t="str">
        <f t="shared" si="12"/>
        <v/>
      </c>
      <c r="H56" s="96" t="str">
        <f t="shared" si="2"/>
        <v/>
      </c>
      <c r="I56" s="88" t="str">
        <f t="shared" si="38"/>
        <v/>
      </c>
      <c r="J56" s="89" t="str">
        <f t="shared" si="39"/>
        <v/>
      </c>
      <c r="K56" s="8" t="str">
        <f t="shared" si="40"/>
        <v/>
      </c>
      <c r="L56" s="54"/>
      <c r="M56" s="17" t="str">
        <f>IF('Hedging Dashboard'!AH56="","",'Hedging Dashboard'!AH56)</f>
        <v/>
      </c>
      <c r="O56" s="9" t="str">
        <f t="shared" si="3"/>
        <v/>
      </c>
      <c r="P56" s="88" t="str">
        <f t="shared" si="41"/>
        <v/>
      </c>
      <c r="Q56" s="89" t="str">
        <f t="shared" si="42"/>
        <v/>
      </c>
      <c r="R56" s="4" t="str">
        <f t="shared" si="43"/>
        <v/>
      </c>
      <c r="S56" s="4" t="str">
        <f t="shared" si="60"/>
        <v/>
      </c>
      <c r="T56" s="112" t="str">
        <f t="shared" si="44"/>
        <v/>
      </c>
      <c r="U56" s="4" t="str">
        <f>IF(M56="","",IF(B56="NB",U55,IF(T56="",SUM($T$5:$T56)+S56,SUM($T$5:$T56))))</f>
        <v/>
      </c>
      <c r="V56" s="100" t="str">
        <f t="shared" si="0"/>
        <v/>
      </c>
      <c r="W56" s="74" t="e">
        <f t="shared" si="61"/>
        <v>#VALUE!</v>
      </c>
      <c r="X56" s="76" t="str">
        <f t="shared" si="15"/>
        <v/>
      </c>
      <c r="Y56" s="9" t="str">
        <f t="shared" si="6"/>
        <v>B</v>
      </c>
      <c r="Z56" s="4" t="str">
        <f t="shared" si="7"/>
        <v>C</v>
      </c>
      <c r="AA56" s="4" t="str">
        <f t="shared" si="8"/>
        <v>B</v>
      </c>
      <c r="AB56" s="4" t="str">
        <f t="shared" si="4"/>
        <v/>
      </c>
      <c r="AC56" s="4" t="str">
        <f t="shared" si="9"/>
        <v/>
      </c>
      <c r="AD56" s="4" t="str">
        <f t="shared" si="10"/>
        <v/>
      </c>
      <c r="AE56" s="1" t="str">
        <f t="shared" si="62"/>
        <v/>
      </c>
      <c r="AF56" s="1" t="str">
        <f t="shared" si="63"/>
        <v/>
      </c>
      <c r="AG56" s="1" t="str">
        <f t="shared" si="64"/>
        <v/>
      </c>
      <c r="AH56" s="1" t="str">
        <f t="shared" si="65"/>
        <v/>
      </c>
      <c r="AI56" s="1" t="str">
        <f t="shared" si="66"/>
        <v/>
      </c>
      <c r="AJ56" s="1" t="str">
        <f t="shared" si="67"/>
        <v/>
      </c>
      <c r="AK56" s="1">
        <f t="shared" si="45"/>
        <v>0</v>
      </c>
      <c r="AL56" s="1">
        <f t="shared" si="46"/>
        <v>0</v>
      </c>
      <c r="AM56" s="1" t="str">
        <f t="shared" si="58"/>
        <v/>
      </c>
      <c r="AN56" s="1">
        <f t="shared" si="68"/>
        <v>0</v>
      </c>
      <c r="AO56" s="1" t="str">
        <f t="shared" si="56"/>
        <v/>
      </c>
      <c r="AP56" s="1" t="str">
        <f t="shared" si="23"/>
        <v>N</v>
      </c>
      <c r="AQ56" s="1" t="str">
        <f t="shared" si="24"/>
        <v>N</v>
      </c>
      <c r="AR56" s="1" t="str">
        <f t="shared" si="25"/>
        <v>N</v>
      </c>
      <c r="AS56" s="1" t="str">
        <f t="shared" si="69"/>
        <v/>
      </c>
      <c r="AT56" s="15" t="str">
        <f t="shared" si="47"/>
        <v/>
      </c>
      <c r="AU56" s="1" t="str">
        <f t="shared" si="70"/>
        <v/>
      </c>
      <c r="AV56" s="1" t="str">
        <f t="shared" si="71"/>
        <v/>
      </c>
      <c r="AW56" s="1" t="str">
        <f t="shared" si="72"/>
        <v/>
      </c>
      <c r="AX56" s="1" t="str">
        <f t="shared" si="73"/>
        <v/>
      </c>
      <c r="AY56" s="1" t="str">
        <f t="shared" si="74"/>
        <v/>
      </c>
      <c r="AZ56" s="1" t="str">
        <f>IF('Hedging Dashboard'!AH56="P",IF(AZ55="",1,AZ55+1),"")</f>
        <v/>
      </c>
      <c r="BA56" s="1" t="str">
        <f>IF('Hedging Dashboard'!AH56="B",IF(BA55="",1,BA55+1),"")</f>
        <v/>
      </c>
      <c r="BB56" s="1" t="str">
        <f t="shared" si="78"/>
        <v>00000</v>
      </c>
      <c r="BC56" s="1" t="str">
        <f t="shared" si="78"/>
        <v>00000</v>
      </c>
      <c r="BD56" s="1" t="str">
        <f t="shared" si="79"/>
        <v>000000</v>
      </c>
      <c r="BE56" s="1" t="str">
        <f t="shared" si="79"/>
        <v>000000</v>
      </c>
      <c r="BF56" s="1" t="str">
        <f t="shared" si="49"/>
        <v>B</v>
      </c>
      <c r="BG56" s="1" t="str">
        <f t="shared" si="75"/>
        <v/>
      </c>
      <c r="BH56" s="1">
        <f t="shared" si="50"/>
        <v>0</v>
      </c>
      <c r="BI56" s="1" t="str">
        <f t="shared" si="76"/>
        <v/>
      </c>
      <c r="BJ56" s="1">
        <f t="shared" si="51"/>
        <v>0</v>
      </c>
      <c r="BK56" s="1" t="str">
        <f t="shared" si="77"/>
        <v/>
      </c>
      <c r="BL56" s="1">
        <f t="shared" si="52"/>
        <v>0</v>
      </c>
      <c r="BM56" s="1" t="str">
        <f t="shared" si="53"/>
        <v>0</v>
      </c>
      <c r="BN56" s="1" t="str">
        <f t="shared" si="54"/>
        <v>0</v>
      </c>
      <c r="BO56" s="1" t="str">
        <f t="shared" si="55"/>
        <v>0</v>
      </c>
      <c r="BR56" s="1">
        <f>General!A54</f>
        <v>0</v>
      </c>
      <c r="BS56" s="1">
        <f>General!B54</f>
        <v>0</v>
      </c>
      <c r="BT56" s="1" t="str">
        <f>General!C54</f>
        <v/>
      </c>
      <c r="BU56" s="1">
        <f>General!D54</f>
        <v>0</v>
      </c>
      <c r="BW56" s="1" t="str">
        <f>General!F54</f>
        <v>WLWWW</v>
      </c>
      <c r="BX56" s="1">
        <f>General!G54</f>
        <v>6</v>
      </c>
    </row>
    <row r="57" spans="1:76" ht="15.75" thickBot="1">
      <c r="A57" s="1">
        <v>48</v>
      </c>
      <c r="B57" s="9" t="str">
        <f t="shared" si="59"/>
        <v/>
      </c>
      <c r="C57" s="93" t="str">
        <f t="shared" si="1"/>
        <v/>
      </c>
      <c r="D57" s="88" t="str">
        <f t="shared" si="36"/>
        <v/>
      </c>
      <c r="E57" s="89" t="str">
        <f t="shared" si="37"/>
        <v/>
      </c>
      <c r="F57" s="8" t="str">
        <f t="shared" si="12"/>
        <v/>
      </c>
      <c r="H57" s="96" t="str">
        <f t="shared" si="2"/>
        <v/>
      </c>
      <c r="I57" s="88" t="str">
        <f t="shared" si="38"/>
        <v/>
      </c>
      <c r="J57" s="89" t="str">
        <f t="shared" si="39"/>
        <v/>
      </c>
      <c r="K57" s="8" t="str">
        <f t="shared" si="40"/>
        <v/>
      </c>
      <c r="L57" s="54"/>
      <c r="M57" s="17" t="str">
        <f>IF('Hedging Dashboard'!AH57="","",'Hedging Dashboard'!AH57)</f>
        <v/>
      </c>
      <c r="O57" s="9" t="str">
        <f t="shared" si="3"/>
        <v/>
      </c>
      <c r="P57" s="88" t="str">
        <f t="shared" si="41"/>
        <v/>
      </c>
      <c r="Q57" s="89" t="str">
        <f t="shared" si="42"/>
        <v/>
      </c>
      <c r="R57" s="4" t="str">
        <f t="shared" si="43"/>
        <v/>
      </c>
      <c r="S57" s="4" t="str">
        <f t="shared" si="60"/>
        <v/>
      </c>
      <c r="T57" s="112" t="str">
        <f t="shared" si="44"/>
        <v/>
      </c>
      <c r="U57" s="4" t="str">
        <f>IF(M57="","",IF(B57="NB",U56,IF(T57="",SUM($T$5:$T57)+S57,SUM($T$5:$T57))))</f>
        <v/>
      </c>
      <c r="V57" s="100" t="str">
        <f t="shared" si="0"/>
        <v/>
      </c>
      <c r="W57" s="74" t="e">
        <f t="shared" si="61"/>
        <v>#VALUE!</v>
      </c>
      <c r="X57" s="76" t="str">
        <f t="shared" si="15"/>
        <v/>
      </c>
      <c r="Y57" s="9" t="str">
        <f t="shared" si="6"/>
        <v>B</v>
      </c>
      <c r="Z57" s="4" t="str">
        <f t="shared" si="7"/>
        <v>C</v>
      </c>
      <c r="AA57" s="4" t="str">
        <f t="shared" si="8"/>
        <v>B</v>
      </c>
      <c r="AB57" s="4" t="str">
        <f t="shared" si="4"/>
        <v/>
      </c>
      <c r="AC57" s="4" t="str">
        <f t="shared" si="9"/>
        <v/>
      </c>
      <c r="AD57" s="4" t="str">
        <f t="shared" si="10"/>
        <v/>
      </c>
      <c r="AE57" s="1" t="str">
        <f t="shared" si="62"/>
        <v/>
      </c>
      <c r="AF57" s="1" t="str">
        <f t="shared" si="63"/>
        <v/>
      </c>
      <c r="AG57" s="1" t="str">
        <f t="shared" si="64"/>
        <v/>
      </c>
      <c r="AH57" s="1" t="str">
        <f t="shared" si="65"/>
        <v/>
      </c>
      <c r="AI57" s="1" t="str">
        <f t="shared" si="66"/>
        <v/>
      </c>
      <c r="AJ57" s="1" t="str">
        <f t="shared" si="67"/>
        <v/>
      </c>
      <c r="AK57" s="1">
        <f t="shared" si="45"/>
        <v>0</v>
      </c>
      <c r="AL57" s="1">
        <f t="shared" si="46"/>
        <v>0</v>
      </c>
      <c r="AM57" s="1" t="str">
        <f t="shared" si="58"/>
        <v/>
      </c>
      <c r="AN57" s="1">
        <f t="shared" si="68"/>
        <v>0</v>
      </c>
      <c r="AO57" s="1" t="str">
        <f t="shared" si="56"/>
        <v/>
      </c>
      <c r="AP57" s="1" t="str">
        <f t="shared" si="23"/>
        <v>N</v>
      </c>
      <c r="AQ57" s="1" t="str">
        <f t="shared" si="24"/>
        <v>N</v>
      </c>
      <c r="AR57" s="1" t="str">
        <f t="shared" si="25"/>
        <v>N</v>
      </c>
      <c r="AS57" s="1" t="str">
        <f t="shared" si="69"/>
        <v/>
      </c>
      <c r="AT57" s="15" t="str">
        <f t="shared" si="47"/>
        <v/>
      </c>
      <c r="AU57" s="1" t="str">
        <f t="shared" si="70"/>
        <v/>
      </c>
      <c r="AV57" s="1" t="str">
        <f t="shared" si="71"/>
        <v/>
      </c>
      <c r="AW57" s="1" t="str">
        <f t="shared" si="72"/>
        <v/>
      </c>
      <c r="AX57" s="1" t="str">
        <f t="shared" si="73"/>
        <v/>
      </c>
      <c r="AY57" s="1" t="str">
        <f t="shared" si="74"/>
        <v/>
      </c>
      <c r="AZ57" s="1" t="str">
        <f>IF('Hedging Dashboard'!AH57="P",IF(AZ56="",1,AZ56+1),"")</f>
        <v/>
      </c>
      <c r="BA57" s="1" t="str">
        <f>IF('Hedging Dashboard'!AH57="B",IF(BA56="",1,BA56+1),"")</f>
        <v/>
      </c>
      <c r="BB57" s="1" t="str">
        <f t="shared" si="78"/>
        <v>00000</v>
      </c>
      <c r="BC57" s="1" t="str">
        <f t="shared" si="78"/>
        <v>00000</v>
      </c>
      <c r="BD57" s="1" t="str">
        <f t="shared" si="79"/>
        <v>000000</v>
      </c>
      <c r="BE57" s="1" t="str">
        <f t="shared" si="79"/>
        <v>000000</v>
      </c>
      <c r="BF57" s="1" t="str">
        <f t="shared" si="49"/>
        <v>B</v>
      </c>
      <c r="BG57" s="1" t="str">
        <f t="shared" si="75"/>
        <v/>
      </c>
      <c r="BH57" s="1">
        <f t="shared" si="50"/>
        <v>0</v>
      </c>
      <c r="BI57" s="1" t="str">
        <f t="shared" si="76"/>
        <v/>
      </c>
      <c r="BJ57" s="1">
        <f t="shared" si="51"/>
        <v>0</v>
      </c>
      <c r="BK57" s="1" t="str">
        <f t="shared" si="77"/>
        <v/>
      </c>
      <c r="BL57" s="1">
        <f t="shared" si="52"/>
        <v>0</v>
      </c>
      <c r="BM57" s="1" t="str">
        <f t="shared" si="53"/>
        <v>0</v>
      </c>
      <c r="BN57" s="1" t="str">
        <f t="shared" si="54"/>
        <v>0</v>
      </c>
      <c r="BO57" s="1" t="str">
        <f t="shared" si="55"/>
        <v>0</v>
      </c>
      <c r="BR57" s="1">
        <f>General!A55</f>
        <v>0</v>
      </c>
      <c r="BS57" s="1">
        <f>General!B55</f>
        <v>0</v>
      </c>
      <c r="BT57" s="1" t="str">
        <f>General!C55</f>
        <v/>
      </c>
      <c r="BU57" s="1">
        <f>General!D55</f>
        <v>0</v>
      </c>
      <c r="BW57" s="1" t="str">
        <f>General!F55</f>
        <v>WWLLL</v>
      </c>
      <c r="BX57" s="1">
        <f>General!G55</f>
        <v>-6</v>
      </c>
    </row>
    <row r="58" spans="1:76" ht="15.75" thickBot="1">
      <c r="A58" s="1">
        <v>49</v>
      </c>
      <c r="B58" s="9" t="str">
        <f t="shared" si="59"/>
        <v/>
      </c>
      <c r="C58" s="93" t="str">
        <f t="shared" si="1"/>
        <v/>
      </c>
      <c r="D58" s="88" t="str">
        <f t="shared" si="36"/>
        <v/>
      </c>
      <c r="E58" s="89" t="str">
        <f t="shared" si="37"/>
        <v/>
      </c>
      <c r="F58" s="8" t="str">
        <f t="shared" si="12"/>
        <v/>
      </c>
      <c r="H58" s="96" t="str">
        <f t="shared" si="2"/>
        <v/>
      </c>
      <c r="I58" s="88" t="str">
        <f t="shared" si="38"/>
        <v/>
      </c>
      <c r="J58" s="89" t="str">
        <f t="shared" si="39"/>
        <v/>
      </c>
      <c r="K58" s="8" t="str">
        <f t="shared" si="40"/>
        <v/>
      </c>
      <c r="L58" s="54"/>
      <c r="M58" s="17" t="str">
        <f>IF('Hedging Dashboard'!AH58="","",'Hedging Dashboard'!AH58)</f>
        <v/>
      </c>
      <c r="O58" s="9" t="str">
        <f t="shared" si="3"/>
        <v/>
      </c>
      <c r="P58" s="88" t="str">
        <f t="shared" si="41"/>
        <v/>
      </c>
      <c r="Q58" s="89" t="str">
        <f t="shared" si="42"/>
        <v/>
      </c>
      <c r="R58" s="4" t="str">
        <f t="shared" si="43"/>
        <v/>
      </c>
      <c r="S58" s="4" t="str">
        <f t="shared" si="60"/>
        <v/>
      </c>
      <c r="T58" s="112" t="str">
        <f t="shared" si="44"/>
        <v/>
      </c>
      <c r="U58" s="4" t="str">
        <f>IF(M58="","",IF(B58="NB",U57,IF(T58="",SUM($T$5:$T58)+S58,SUM($T$5:$T58))))</f>
        <v/>
      </c>
      <c r="V58" s="100" t="str">
        <f t="shared" si="0"/>
        <v/>
      </c>
      <c r="W58" s="74" t="e">
        <f t="shared" si="61"/>
        <v>#VALUE!</v>
      </c>
      <c r="X58" s="76" t="str">
        <f t="shared" si="15"/>
        <v/>
      </c>
      <c r="Y58" s="9" t="str">
        <f t="shared" si="6"/>
        <v>B</v>
      </c>
      <c r="Z58" s="4" t="str">
        <f t="shared" si="7"/>
        <v>C</v>
      </c>
      <c r="AA58" s="4" t="str">
        <f t="shared" si="8"/>
        <v>B</v>
      </c>
      <c r="AB58" s="4" t="str">
        <f t="shared" si="4"/>
        <v/>
      </c>
      <c r="AC58" s="4" t="str">
        <f t="shared" si="9"/>
        <v/>
      </c>
      <c r="AD58" s="4" t="str">
        <f t="shared" si="10"/>
        <v/>
      </c>
      <c r="AE58" s="1" t="str">
        <f t="shared" si="62"/>
        <v/>
      </c>
      <c r="AF58" s="1" t="str">
        <f t="shared" si="63"/>
        <v/>
      </c>
      <c r="AG58" s="1" t="str">
        <f t="shared" si="64"/>
        <v/>
      </c>
      <c r="AH58" s="1" t="str">
        <f t="shared" si="65"/>
        <v/>
      </c>
      <c r="AI58" s="1" t="str">
        <f t="shared" si="66"/>
        <v/>
      </c>
      <c r="AJ58" s="1" t="str">
        <f t="shared" si="67"/>
        <v/>
      </c>
      <c r="AK58" s="1">
        <f t="shared" si="45"/>
        <v>0</v>
      </c>
      <c r="AL58" s="1">
        <f t="shared" si="46"/>
        <v>0</v>
      </c>
      <c r="AM58" s="1" t="str">
        <f t="shared" si="58"/>
        <v/>
      </c>
      <c r="AN58" s="1">
        <f t="shared" si="68"/>
        <v>0</v>
      </c>
      <c r="AO58" s="1" t="str">
        <f t="shared" si="56"/>
        <v/>
      </c>
      <c r="AP58" s="1" t="str">
        <f t="shared" si="23"/>
        <v>N</v>
      </c>
      <c r="AQ58" s="1" t="str">
        <f t="shared" si="24"/>
        <v>N</v>
      </c>
      <c r="AR58" s="1" t="str">
        <f t="shared" si="25"/>
        <v>N</v>
      </c>
      <c r="AS58" s="1" t="str">
        <f t="shared" si="69"/>
        <v/>
      </c>
      <c r="AT58" s="15" t="str">
        <f t="shared" si="47"/>
        <v/>
      </c>
      <c r="AU58" s="1" t="str">
        <f t="shared" si="70"/>
        <v/>
      </c>
      <c r="AV58" s="1" t="str">
        <f t="shared" si="71"/>
        <v/>
      </c>
      <c r="AW58" s="1" t="str">
        <f t="shared" si="72"/>
        <v/>
      </c>
      <c r="AX58" s="1" t="str">
        <f t="shared" si="73"/>
        <v/>
      </c>
      <c r="AY58" s="1" t="str">
        <f t="shared" si="74"/>
        <v/>
      </c>
      <c r="AZ58" s="1" t="str">
        <f>IF('Hedging Dashboard'!AH58="P",IF(AZ57="",1,AZ57+1),"")</f>
        <v/>
      </c>
      <c r="BA58" s="1" t="str">
        <f>IF('Hedging Dashboard'!AH58="B",IF(BA57="",1,BA57+1),"")</f>
        <v/>
      </c>
      <c r="BB58" s="1" t="str">
        <f t="shared" si="78"/>
        <v>00000</v>
      </c>
      <c r="BC58" s="1" t="str">
        <f t="shared" si="78"/>
        <v>00000</v>
      </c>
      <c r="BD58" s="1" t="str">
        <f t="shared" si="79"/>
        <v>000000</v>
      </c>
      <c r="BE58" s="1" t="str">
        <f t="shared" si="79"/>
        <v>000000</v>
      </c>
      <c r="BF58" s="1" t="str">
        <f t="shared" si="49"/>
        <v>B</v>
      </c>
      <c r="BG58" s="1" t="str">
        <f t="shared" si="75"/>
        <v/>
      </c>
      <c r="BH58" s="1">
        <f t="shared" si="50"/>
        <v>0</v>
      </c>
      <c r="BI58" s="1" t="str">
        <f t="shared" si="76"/>
        <v/>
      </c>
      <c r="BJ58" s="1">
        <f t="shared" si="51"/>
        <v>0</v>
      </c>
      <c r="BK58" s="1" t="str">
        <f t="shared" si="77"/>
        <v/>
      </c>
      <c r="BL58" s="1">
        <f t="shared" si="52"/>
        <v>0</v>
      </c>
      <c r="BM58" s="1" t="str">
        <f t="shared" si="53"/>
        <v>0</v>
      </c>
      <c r="BN58" s="1" t="str">
        <f t="shared" si="54"/>
        <v>0</v>
      </c>
      <c r="BO58" s="1" t="str">
        <f t="shared" si="55"/>
        <v>0</v>
      </c>
      <c r="BR58" s="1">
        <f>General!A56</f>
        <v>0</v>
      </c>
      <c r="BS58" s="1">
        <f>General!B56</f>
        <v>0</v>
      </c>
      <c r="BT58" s="1" t="str">
        <f>General!C56</f>
        <v/>
      </c>
      <c r="BU58" s="1">
        <f>General!D56</f>
        <v>0</v>
      </c>
      <c r="BW58" s="1" t="str">
        <f>General!F56</f>
        <v>WWLLW</v>
      </c>
      <c r="BX58" s="1">
        <f>General!G56</f>
        <v>1</v>
      </c>
    </row>
    <row r="59" spans="1:76" ht="15.75" thickBot="1">
      <c r="A59" s="1">
        <v>50</v>
      </c>
      <c r="B59" s="77" t="str">
        <f t="shared" si="59"/>
        <v/>
      </c>
      <c r="C59" s="94" t="str">
        <f t="shared" si="1"/>
        <v/>
      </c>
      <c r="D59" s="90" t="str">
        <f t="shared" si="36"/>
        <v/>
      </c>
      <c r="E59" s="91" t="str">
        <f t="shared" si="37"/>
        <v/>
      </c>
      <c r="F59" s="10" t="str">
        <f t="shared" si="12"/>
        <v/>
      </c>
      <c r="H59" s="97" t="str">
        <f t="shared" si="2"/>
        <v/>
      </c>
      <c r="I59" s="90" t="str">
        <f t="shared" si="38"/>
        <v/>
      </c>
      <c r="J59" s="91" t="str">
        <f t="shared" si="39"/>
        <v/>
      </c>
      <c r="K59" s="10" t="str">
        <f t="shared" si="40"/>
        <v/>
      </c>
      <c r="L59" s="54"/>
      <c r="M59" s="18" t="str">
        <f>IF('Hedging Dashboard'!AH59="","",'Hedging Dashboard'!AH59)</f>
        <v/>
      </c>
      <c r="O59" s="77" t="str">
        <f t="shared" si="3"/>
        <v/>
      </c>
      <c r="P59" s="90" t="str">
        <f t="shared" si="41"/>
        <v/>
      </c>
      <c r="Q59" s="91" t="str">
        <f t="shared" si="42"/>
        <v/>
      </c>
      <c r="R59" s="5" t="str">
        <f t="shared" si="43"/>
        <v/>
      </c>
      <c r="S59" s="5" t="str">
        <f t="shared" si="60"/>
        <v/>
      </c>
      <c r="T59" s="113" t="str">
        <f t="shared" si="44"/>
        <v/>
      </c>
      <c r="U59" s="5" t="str">
        <f>IF(M59="","",IF(B59="NB",U58,IF(T59="",SUM($T$5:$T59)+S59,SUM($T$5:$T59))))</f>
        <v/>
      </c>
      <c r="V59" s="101" t="str">
        <f t="shared" si="0"/>
        <v/>
      </c>
      <c r="W59" s="74" t="e">
        <f t="shared" si="61"/>
        <v>#VALUE!</v>
      </c>
      <c r="X59" s="76" t="str">
        <f t="shared" si="15"/>
        <v/>
      </c>
      <c r="Y59" s="9" t="str">
        <f t="shared" si="6"/>
        <v>B</v>
      </c>
      <c r="Z59" s="4" t="str">
        <f t="shared" si="7"/>
        <v>C</v>
      </c>
      <c r="AA59" s="4" t="str">
        <f t="shared" si="8"/>
        <v>B</v>
      </c>
      <c r="AB59" s="4" t="str">
        <f t="shared" si="4"/>
        <v/>
      </c>
      <c r="AC59" s="4" t="str">
        <f t="shared" si="9"/>
        <v/>
      </c>
      <c r="AD59" s="4" t="str">
        <f t="shared" si="10"/>
        <v/>
      </c>
      <c r="AE59" s="1" t="str">
        <f t="shared" si="62"/>
        <v/>
      </c>
      <c r="AF59" s="1" t="str">
        <f t="shared" si="63"/>
        <v/>
      </c>
      <c r="AG59" s="1" t="str">
        <f t="shared" si="64"/>
        <v/>
      </c>
      <c r="AH59" s="1" t="str">
        <f t="shared" si="65"/>
        <v/>
      </c>
      <c r="AI59" s="1" t="str">
        <f t="shared" si="66"/>
        <v/>
      </c>
      <c r="AJ59" s="1" t="str">
        <f t="shared" si="67"/>
        <v/>
      </c>
      <c r="AK59" s="1">
        <f t="shared" si="45"/>
        <v>0</v>
      </c>
      <c r="AL59" s="1">
        <f t="shared" si="46"/>
        <v>0</v>
      </c>
      <c r="AM59" s="1" t="str">
        <f t="shared" si="58"/>
        <v/>
      </c>
      <c r="AN59" s="1">
        <f t="shared" si="68"/>
        <v>0</v>
      </c>
      <c r="AO59" s="1" t="str">
        <f t="shared" si="56"/>
        <v/>
      </c>
      <c r="AP59" s="1" t="str">
        <f t="shared" si="23"/>
        <v>N</v>
      </c>
      <c r="AQ59" s="1" t="str">
        <f t="shared" si="24"/>
        <v>N</v>
      </c>
      <c r="AR59" s="1" t="str">
        <f t="shared" si="25"/>
        <v>N</v>
      </c>
      <c r="AS59" s="1" t="str">
        <f t="shared" si="69"/>
        <v/>
      </c>
      <c r="AT59" s="15" t="str">
        <f t="shared" si="47"/>
        <v/>
      </c>
      <c r="AU59" s="1" t="str">
        <f t="shared" si="70"/>
        <v/>
      </c>
      <c r="AV59" s="1" t="str">
        <f t="shared" si="71"/>
        <v/>
      </c>
      <c r="AW59" s="1" t="str">
        <f t="shared" si="72"/>
        <v/>
      </c>
      <c r="AX59" s="1" t="str">
        <f t="shared" si="73"/>
        <v/>
      </c>
      <c r="AY59" s="1" t="str">
        <f t="shared" si="74"/>
        <v/>
      </c>
      <c r="AZ59" s="1" t="str">
        <f>IF('Hedging Dashboard'!AH59="P",IF(AZ58="",1,AZ58+1),"")</f>
        <v/>
      </c>
      <c r="BA59" s="1" t="str">
        <f>IF('Hedging Dashboard'!AH59="B",IF(BA58="",1,BA58+1),"")</f>
        <v/>
      </c>
      <c r="BB59" s="1" t="str">
        <f t="shared" si="78"/>
        <v>00000</v>
      </c>
      <c r="BC59" s="1" t="str">
        <f t="shared" si="78"/>
        <v>00000</v>
      </c>
      <c r="BD59" s="1" t="str">
        <f t="shared" si="79"/>
        <v>000000</v>
      </c>
      <c r="BE59" s="1" t="str">
        <f t="shared" si="79"/>
        <v>000000</v>
      </c>
      <c r="BF59" s="1" t="str">
        <f t="shared" si="49"/>
        <v>B</v>
      </c>
      <c r="BG59" s="1" t="str">
        <f t="shared" si="75"/>
        <v/>
      </c>
      <c r="BH59" s="1">
        <f t="shared" si="50"/>
        <v>0</v>
      </c>
      <c r="BI59" s="1" t="str">
        <f t="shared" si="76"/>
        <v/>
      </c>
      <c r="BJ59" s="1">
        <f t="shared" si="51"/>
        <v>0</v>
      </c>
      <c r="BK59" s="1" t="str">
        <f t="shared" si="77"/>
        <v/>
      </c>
      <c r="BL59" s="1">
        <f t="shared" si="52"/>
        <v>0</v>
      </c>
      <c r="BM59" s="1" t="str">
        <f t="shared" si="53"/>
        <v>0</v>
      </c>
      <c r="BN59" s="1" t="str">
        <f t="shared" si="54"/>
        <v>0</v>
      </c>
      <c r="BO59" s="1" t="str">
        <f t="shared" si="55"/>
        <v>0</v>
      </c>
      <c r="BR59" s="1">
        <f>General!A57</f>
        <v>0</v>
      </c>
      <c r="BS59" s="1">
        <f>General!B57</f>
        <v>0</v>
      </c>
      <c r="BT59" s="1" t="str">
        <f>General!C57</f>
        <v/>
      </c>
      <c r="BU59" s="1">
        <f>General!D57</f>
        <v>0</v>
      </c>
      <c r="BW59" s="1" t="str">
        <f>General!F57</f>
        <v>WWLWL</v>
      </c>
      <c r="BX59" s="1">
        <f>General!G57</f>
        <v>-1</v>
      </c>
    </row>
    <row r="60" spans="1:76" ht="15.75" thickBot="1">
      <c r="A60" s="1">
        <v>51</v>
      </c>
      <c r="B60" s="12" t="str">
        <f t="shared" si="59"/>
        <v/>
      </c>
      <c r="C60" s="92" t="str">
        <f t="shared" si="1"/>
        <v/>
      </c>
      <c r="D60" s="13" t="str">
        <f t="shared" si="36"/>
        <v/>
      </c>
      <c r="E60" s="45" t="str">
        <f t="shared" si="37"/>
        <v/>
      </c>
      <c r="F60" s="14" t="str">
        <f t="shared" si="12"/>
        <v/>
      </c>
      <c r="H60" s="95" t="str">
        <f t="shared" si="2"/>
        <v/>
      </c>
      <c r="I60" s="13" t="str">
        <f t="shared" si="38"/>
        <v/>
      </c>
      <c r="J60" s="45" t="str">
        <f t="shared" si="39"/>
        <v/>
      </c>
      <c r="K60" s="14" t="str">
        <f t="shared" si="40"/>
        <v/>
      </c>
      <c r="L60" s="54"/>
      <c r="M60" s="16" t="str">
        <f>IF('Hedging Dashboard'!AH60="","",'Hedging Dashboard'!AH60)</f>
        <v/>
      </c>
      <c r="O60" s="12" t="str">
        <f t="shared" si="3"/>
        <v/>
      </c>
      <c r="P60" s="13" t="str">
        <f t="shared" si="41"/>
        <v/>
      </c>
      <c r="Q60" s="45" t="str">
        <f t="shared" si="42"/>
        <v/>
      </c>
      <c r="R60" s="87" t="str">
        <f t="shared" si="43"/>
        <v/>
      </c>
      <c r="S60" s="87" t="str">
        <f t="shared" si="60"/>
        <v/>
      </c>
      <c r="T60" s="98" t="str">
        <f t="shared" si="44"/>
        <v/>
      </c>
      <c r="U60" s="87" t="str">
        <f>IF(M60="","",IF(B60="NB",U59,IF(T60="",SUM($T$5:$T60)+S60,SUM($T$5:$T60))))</f>
        <v/>
      </c>
      <c r="V60" s="99" t="str">
        <f t="shared" si="0"/>
        <v/>
      </c>
      <c r="W60" s="74" t="e">
        <f t="shared" si="61"/>
        <v>#VALUE!</v>
      </c>
      <c r="X60" s="76" t="str">
        <f t="shared" si="15"/>
        <v/>
      </c>
      <c r="Y60" s="9" t="str">
        <f t="shared" si="6"/>
        <v>B</v>
      </c>
      <c r="Z60" s="4" t="str">
        <f t="shared" si="7"/>
        <v>C</v>
      </c>
      <c r="AA60" s="4" t="str">
        <f t="shared" si="8"/>
        <v>B</v>
      </c>
      <c r="AB60" s="4" t="str">
        <f t="shared" si="4"/>
        <v/>
      </c>
      <c r="AC60" s="4" t="str">
        <f t="shared" si="9"/>
        <v/>
      </c>
      <c r="AD60" s="4" t="str">
        <f t="shared" si="10"/>
        <v/>
      </c>
      <c r="AE60" s="1" t="str">
        <f t="shared" si="62"/>
        <v/>
      </c>
      <c r="AF60" s="1" t="str">
        <f t="shared" si="63"/>
        <v/>
      </c>
      <c r="AG60" s="1" t="str">
        <f t="shared" si="64"/>
        <v/>
      </c>
      <c r="AH60" s="1" t="str">
        <f t="shared" si="65"/>
        <v/>
      </c>
      <c r="AI60" s="1" t="str">
        <f t="shared" si="66"/>
        <v/>
      </c>
      <c r="AJ60" s="1" t="str">
        <f t="shared" si="67"/>
        <v/>
      </c>
      <c r="AK60" s="1">
        <f t="shared" si="45"/>
        <v>0</v>
      </c>
      <c r="AL60" s="1">
        <f t="shared" si="46"/>
        <v>0</v>
      </c>
      <c r="AM60" s="1" t="str">
        <f t="shared" si="58"/>
        <v/>
      </c>
      <c r="AN60" s="1">
        <f t="shared" si="68"/>
        <v>0</v>
      </c>
      <c r="AO60" s="1" t="str">
        <f t="shared" si="56"/>
        <v/>
      </c>
      <c r="AP60" s="1" t="str">
        <f t="shared" si="23"/>
        <v>N</v>
      </c>
      <c r="AQ60" s="1" t="str">
        <f t="shared" si="24"/>
        <v>N</v>
      </c>
      <c r="AR60" s="1" t="str">
        <f t="shared" si="25"/>
        <v>N</v>
      </c>
      <c r="AS60" s="1" t="str">
        <f t="shared" si="69"/>
        <v/>
      </c>
      <c r="AT60" s="15" t="str">
        <f t="shared" si="47"/>
        <v/>
      </c>
      <c r="AU60" s="1" t="str">
        <f t="shared" si="70"/>
        <v/>
      </c>
      <c r="AV60" s="1" t="str">
        <f t="shared" si="71"/>
        <v/>
      </c>
      <c r="AW60" s="1" t="str">
        <f t="shared" si="72"/>
        <v/>
      </c>
      <c r="AX60" s="1" t="str">
        <f t="shared" si="73"/>
        <v/>
      </c>
      <c r="AY60" s="1" t="str">
        <f t="shared" si="74"/>
        <v/>
      </c>
      <c r="AZ60" s="1" t="str">
        <f>IF('Hedging Dashboard'!AH60="P",IF(AZ59="",1,AZ59+1),"")</f>
        <v/>
      </c>
      <c r="BA60" s="1" t="str">
        <f>IF('Hedging Dashboard'!AH60="B",IF(BA59="",1,BA59+1),"")</f>
        <v/>
      </c>
      <c r="BB60" s="1" t="str">
        <f t="shared" si="78"/>
        <v>00000</v>
      </c>
      <c r="BC60" s="1" t="str">
        <f t="shared" si="78"/>
        <v>00000</v>
      </c>
      <c r="BD60" s="1" t="str">
        <f t="shared" si="79"/>
        <v>000000</v>
      </c>
      <c r="BE60" s="1" t="str">
        <f t="shared" si="79"/>
        <v>000000</v>
      </c>
      <c r="BF60" s="1" t="str">
        <f t="shared" si="49"/>
        <v>B</v>
      </c>
      <c r="BG60" s="1" t="str">
        <f t="shared" si="75"/>
        <v/>
      </c>
      <c r="BH60" s="1">
        <f t="shared" si="50"/>
        <v>0</v>
      </c>
      <c r="BI60" s="1" t="str">
        <f t="shared" si="76"/>
        <v/>
      </c>
      <c r="BJ60" s="1">
        <f t="shared" si="51"/>
        <v>0</v>
      </c>
      <c r="BK60" s="1" t="str">
        <f t="shared" si="77"/>
        <v/>
      </c>
      <c r="BL60" s="1">
        <f t="shared" si="52"/>
        <v>0</v>
      </c>
      <c r="BM60" s="1" t="str">
        <f t="shared" si="53"/>
        <v>0</v>
      </c>
      <c r="BN60" s="1" t="str">
        <f t="shared" si="54"/>
        <v>0</v>
      </c>
      <c r="BO60" s="1" t="str">
        <f t="shared" si="55"/>
        <v>0</v>
      </c>
      <c r="BR60" s="1">
        <f>General!A58</f>
        <v>0</v>
      </c>
      <c r="BS60" s="1">
        <f>General!B58</f>
        <v>0</v>
      </c>
      <c r="BT60" s="1" t="str">
        <f>General!C58</f>
        <v/>
      </c>
      <c r="BU60" s="1">
        <f>General!D58</f>
        <v>0</v>
      </c>
      <c r="BW60" s="1" t="str">
        <f>General!F58</f>
        <v>WWLWW</v>
      </c>
      <c r="BX60" s="1">
        <f>General!G58</f>
        <v>3</v>
      </c>
    </row>
    <row r="61" spans="1:76" ht="15.75" thickBot="1">
      <c r="A61" s="1">
        <v>52</v>
      </c>
      <c r="B61" s="9" t="str">
        <f t="shared" si="59"/>
        <v/>
      </c>
      <c r="C61" s="93" t="str">
        <f t="shared" si="1"/>
        <v/>
      </c>
      <c r="D61" s="88" t="str">
        <f t="shared" si="36"/>
        <v/>
      </c>
      <c r="E61" s="89" t="str">
        <f t="shared" si="37"/>
        <v/>
      </c>
      <c r="F61" s="8" t="str">
        <f t="shared" si="12"/>
        <v/>
      </c>
      <c r="H61" s="96" t="str">
        <f t="shared" si="2"/>
        <v/>
      </c>
      <c r="I61" s="88" t="str">
        <f t="shared" si="38"/>
        <v/>
      </c>
      <c r="J61" s="89" t="str">
        <f t="shared" si="39"/>
        <v/>
      </c>
      <c r="K61" s="8" t="str">
        <f t="shared" si="40"/>
        <v/>
      </c>
      <c r="L61" s="54"/>
      <c r="M61" s="17" t="str">
        <f>IF('Hedging Dashboard'!AH61="","",'Hedging Dashboard'!AH61)</f>
        <v/>
      </c>
      <c r="O61" s="9" t="str">
        <f t="shared" si="3"/>
        <v/>
      </c>
      <c r="P61" s="88" t="str">
        <f t="shared" si="41"/>
        <v/>
      </c>
      <c r="Q61" s="89" t="str">
        <f t="shared" si="42"/>
        <v/>
      </c>
      <c r="R61" s="4" t="str">
        <f t="shared" si="43"/>
        <v/>
      </c>
      <c r="S61" s="4" t="str">
        <f t="shared" si="60"/>
        <v/>
      </c>
      <c r="T61" s="112" t="str">
        <f t="shared" si="44"/>
        <v/>
      </c>
      <c r="U61" s="4" t="str">
        <f>IF(M61="","",IF(B61="NB",U60,IF(T61="",SUM($T$5:$T61)+S61,SUM($T$5:$T61))))</f>
        <v/>
      </c>
      <c r="V61" s="100" t="str">
        <f t="shared" si="0"/>
        <v/>
      </c>
      <c r="W61" s="74" t="e">
        <f t="shared" si="61"/>
        <v>#VALUE!</v>
      </c>
      <c r="X61" s="76" t="str">
        <f t="shared" si="15"/>
        <v/>
      </c>
      <c r="Y61" s="9" t="str">
        <f t="shared" si="6"/>
        <v>B</v>
      </c>
      <c r="Z61" s="4" t="str">
        <f t="shared" si="7"/>
        <v>C</v>
      </c>
      <c r="AA61" s="4" t="str">
        <f t="shared" si="8"/>
        <v>B</v>
      </c>
      <c r="AB61" s="4" t="str">
        <f t="shared" si="4"/>
        <v/>
      </c>
      <c r="AC61" s="4" t="str">
        <f t="shared" si="9"/>
        <v/>
      </c>
      <c r="AD61" s="4" t="str">
        <f t="shared" si="10"/>
        <v/>
      </c>
      <c r="AE61" s="1" t="str">
        <f t="shared" si="62"/>
        <v/>
      </c>
      <c r="AF61" s="1" t="str">
        <f t="shared" si="63"/>
        <v/>
      </c>
      <c r="AG61" s="1" t="str">
        <f t="shared" si="64"/>
        <v/>
      </c>
      <c r="AH61" s="1" t="str">
        <f t="shared" si="65"/>
        <v/>
      </c>
      <c r="AI61" s="1" t="str">
        <f t="shared" si="66"/>
        <v/>
      </c>
      <c r="AJ61" s="1" t="str">
        <f t="shared" si="67"/>
        <v/>
      </c>
      <c r="AK61" s="1">
        <f t="shared" si="45"/>
        <v>0</v>
      </c>
      <c r="AL61" s="1">
        <f t="shared" si="46"/>
        <v>0</v>
      </c>
      <c r="AM61" s="1" t="str">
        <f t="shared" si="58"/>
        <v/>
      </c>
      <c r="AN61" s="1">
        <f t="shared" si="68"/>
        <v>0</v>
      </c>
      <c r="AO61" s="1" t="str">
        <f t="shared" si="56"/>
        <v/>
      </c>
      <c r="AP61" s="1" t="str">
        <f t="shared" si="23"/>
        <v>N</v>
      </c>
      <c r="AQ61" s="1" t="str">
        <f t="shared" si="24"/>
        <v>N</v>
      </c>
      <c r="AR61" s="1" t="str">
        <f t="shared" si="25"/>
        <v>N</v>
      </c>
      <c r="AS61" s="1" t="str">
        <f t="shared" si="69"/>
        <v/>
      </c>
      <c r="AT61" s="15" t="str">
        <f t="shared" si="47"/>
        <v/>
      </c>
      <c r="AU61" s="1" t="str">
        <f t="shared" si="70"/>
        <v/>
      </c>
      <c r="AV61" s="1" t="str">
        <f t="shared" si="71"/>
        <v/>
      </c>
      <c r="AW61" s="1" t="str">
        <f t="shared" si="72"/>
        <v/>
      </c>
      <c r="AX61" s="1" t="str">
        <f t="shared" si="73"/>
        <v/>
      </c>
      <c r="AY61" s="1" t="str">
        <f t="shared" si="74"/>
        <v/>
      </c>
      <c r="AZ61" s="1" t="str">
        <f>IF('Hedging Dashboard'!AH61="P",IF(AZ60="",1,AZ60+1),"")</f>
        <v/>
      </c>
      <c r="BA61" s="1" t="str">
        <f>IF('Hedging Dashboard'!AH61="B",IF(BA60="",1,BA60+1),"")</f>
        <v/>
      </c>
      <c r="BB61" s="1" t="str">
        <f t="shared" si="78"/>
        <v>00000</v>
      </c>
      <c r="BC61" s="1" t="str">
        <f t="shared" si="78"/>
        <v>00000</v>
      </c>
      <c r="BD61" s="1" t="str">
        <f t="shared" si="79"/>
        <v>000000</v>
      </c>
      <c r="BE61" s="1" t="str">
        <f t="shared" si="79"/>
        <v>000000</v>
      </c>
      <c r="BF61" s="1" t="str">
        <f t="shared" si="49"/>
        <v>B</v>
      </c>
      <c r="BG61" s="1" t="str">
        <f t="shared" si="75"/>
        <v/>
      </c>
      <c r="BH61" s="1">
        <f t="shared" si="50"/>
        <v>0</v>
      </c>
      <c r="BI61" s="1" t="str">
        <f t="shared" si="76"/>
        <v/>
      </c>
      <c r="BJ61" s="1">
        <f t="shared" si="51"/>
        <v>0</v>
      </c>
      <c r="BK61" s="1" t="str">
        <f t="shared" si="77"/>
        <v/>
      </c>
      <c r="BL61" s="1">
        <f t="shared" si="52"/>
        <v>0</v>
      </c>
      <c r="BM61" s="1" t="str">
        <f t="shared" si="53"/>
        <v>0</v>
      </c>
      <c r="BN61" s="1" t="str">
        <f t="shared" si="54"/>
        <v>0</v>
      </c>
      <c r="BO61" s="1" t="str">
        <f t="shared" si="55"/>
        <v>0</v>
      </c>
      <c r="BR61" s="1">
        <f>General!A59</f>
        <v>0</v>
      </c>
      <c r="BS61" s="1">
        <f>General!B59</f>
        <v>0</v>
      </c>
      <c r="BT61" s="1" t="str">
        <f>General!C59</f>
        <v/>
      </c>
      <c r="BU61" s="1">
        <f>General!D59</f>
        <v>0</v>
      </c>
      <c r="BW61" s="1" t="str">
        <f>General!F59</f>
        <v>WWWLL</v>
      </c>
      <c r="BX61" s="1">
        <f>General!G59</f>
        <v>-3</v>
      </c>
    </row>
    <row r="62" spans="1:76" ht="15.75" thickBot="1">
      <c r="A62" s="1">
        <v>53</v>
      </c>
      <c r="B62" s="9" t="str">
        <f t="shared" si="59"/>
        <v/>
      </c>
      <c r="C62" s="93" t="str">
        <f t="shared" si="1"/>
        <v/>
      </c>
      <c r="D62" s="88" t="str">
        <f t="shared" si="36"/>
        <v/>
      </c>
      <c r="E62" s="89" t="str">
        <f t="shared" si="37"/>
        <v/>
      </c>
      <c r="F62" s="8" t="str">
        <f t="shared" si="12"/>
        <v/>
      </c>
      <c r="H62" s="96" t="str">
        <f t="shared" si="2"/>
        <v/>
      </c>
      <c r="I62" s="88" t="str">
        <f t="shared" si="38"/>
        <v/>
      </c>
      <c r="J62" s="89" t="str">
        <f t="shared" si="39"/>
        <v/>
      </c>
      <c r="K62" s="8" t="str">
        <f t="shared" si="40"/>
        <v/>
      </c>
      <c r="L62" s="54"/>
      <c r="M62" s="17" t="str">
        <f>IF('Hedging Dashboard'!AH62="","",'Hedging Dashboard'!AH62)</f>
        <v/>
      </c>
      <c r="O62" s="9" t="str">
        <f t="shared" si="3"/>
        <v/>
      </c>
      <c r="P62" s="88" t="str">
        <f t="shared" si="41"/>
        <v/>
      </c>
      <c r="Q62" s="89" t="str">
        <f t="shared" si="42"/>
        <v/>
      </c>
      <c r="R62" s="4" t="str">
        <f t="shared" si="43"/>
        <v/>
      </c>
      <c r="S62" s="4" t="str">
        <f t="shared" si="60"/>
        <v/>
      </c>
      <c r="T62" s="112" t="str">
        <f t="shared" si="44"/>
        <v/>
      </c>
      <c r="U62" s="4" t="str">
        <f>IF(M62="","",IF(B62="NB",U61,IF(T62="",SUM($T$5:$T62)+S62,SUM($T$5:$T62))))</f>
        <v/>
      </c>
      <c r="V62" s="100" t="str">
        <f t="shared" si="0"/>
        <v/>
      </c>
      <c r="W62" s="74" t="e">
        <f t="shared" si="61"/>
        <v>#VALUE!</v>
      </c>
      <c r="X62" s="76" t="str">
        <f t="shared" si="15"/>
        <v/>
      </c>
      <c r="Y62" s="9" t="str">
        <f t="shared" si="6"/>
        <v>B</v>
      </c>
      <c r="Z62" s="4" t="str">
        <f t="shared" si="7"/>
        <v>C</v>
      </c>
      <c r="AA62" s="4" t="str">
        <f t="shared" si="8"/>
        <v>B</v>
      </c>
      <c r="AB62" s="4" t="str">
        <f t="shared" si="4"/>
        <v/>
      </c>
      <c r="AC62" s="4" t="str">
        <f t="shared" si="9"/>
        <v/>
      </c>
      <c r="AD62" s="4" t="str">
        <f t="shared" si="10"/>
        <v/>
      </c>
      <c r="AE62" s="1" t="str">
        <f t="shared" si="62"/>
        <v/>
      </c>
      <c r="AF62" s="1" t="str">
        <f t="shared" si="63"/>
        <v/>
      </c>
      <c r="AG62" s="1" t="str">
        <f t="shared" si="64"/>
        <v/>
      </c>
      <c r="AH62" s="1" t="str">
        <f t="shared" si="65"/>
        <v/>
      </c>
      <c r="AI62" s="1" t="str">
        <f t="shared" si="66"/>
        <v/>
      </c>
      <c r="AJ62" s="1" t="str">
        <f t="shared" si="67"/>
        <v/>
      </c>
      <c r="AK62" s="1">
        <f t="shared" si="45"/>
        <v>0</v>
      </c>
      <c r="AL62" s="1">
        <f t="shared" si="46"/>
        <v>0</v>
      </c>
      <c r="AM62" s="1" t="str">
        <f t="shared" si="58"/>
        <v/>
      </c>
      <c r="AN62" s="1">
        <f t="shared" si="68"/>
        <v>0</v>
      </c>
      <c r="AO62" s="1" t="str">
        <f t="shared" si="56"/>
        <v/>
      </c>
      <c r="AP62" s="1" t="str">
        <f t="shared" si="23"/>
        <v>N</v>
      </c>
      <c r="AQ62" s="1" t="str">
        <f t="shared" si="24"/>
        <v>N</v>
      </c>
      <c r="AR62" s="1" t="str">
        <f t="shared" si="25"/>
        <v>N</v>
      </c>
      <c r="AS62" s="1" t="str">
        <f t="shared" si="69"/>
        <v/>
      </c>
      <c r="AT62" s="15" t="str">
        <f t="shared" si="47"/>
        <v/>
      </c>
      <c r="AU62" s="1" t="str">
        <f t="shared" si="70"/>
        <v/>
      </c>
      <c r="AV62" s="1" t="str">
        <f t="shared" si="71"/>
        <v/>
      </c>
      <c r="AW62" s="1" t="str">
        <f t="shared" si="72"/>
        <v/>
      </c>
      <c r="AX62" s="1" t="str">
        <f t="shared" si="73"/>
        <v/>
      </c>
      <c r="AY62" s="1" t="str">
        <f t="shared" si="74"/>
        <v/>
      </c>
      <c r="AZ62" s="1" t="str">
        <f>IF('Hedging Dashboard'!AH62="P",IF(AZ61="",1,AZ61+1),"")</f>
        <v/>
      </c>
      <c r="BA62" s="1" t="str">
        <f>IF('Hedging Dashboard'!AH62="B",IF(BA61="",1,BA61+1),"")</f>
        <v/>
      </c>
      <c r="BB62" s="1" t="str">
        <f t="shared" ref="BB62:BC109" si="80">IF(AZ57="",0,AZ57)&amp;IF(AZ58="",0,AZ58)&amp;IF(AZ59="",0,AZ59)&amp;IF(AZ60="",0,AZ60)&amp;IF(AZ61="",0,AZ61)</f>
        <v>00000</v>
      </c>
      <c r="BC62" s="1" t="str">
        <f t="shared" si="80"/>
        <v>00000</v>
      </c>
      <c r="BD62" s="1" t="str">
        <f t="shared" ref="BD62:BE109" si="81">IF(AZ56="",0,AZ56)&amp;IF(AZ57="",0,AZ57)&amp;IF(AZ58="",0,AZ58)&amp;IF(AZ59="",0,AZ59)&amp;IF(AZ60="",0,AZ60)&amp;IF(AZ61="",0,AZ61)</f>
        <v>000000</v>
      </c>
      <c r="BE62" s="1" t="str">
        <f t="shared" si="81"/>
        <v>000000</v>
      </c>
      <c r="BF62" s="1" t="str">
        <f t="shared" si="49"/>
        <v>B</v>
      </c>
      <c r="BG62" s="1" t="str">
        <f t="shared" si="75"/>
        <v/>
      </c>
      <c r="BH62" s="1">
        <f t="shared" si="50"/>
        <v>0</v>
      </c>
      <c r="BI62" s="1" t="str">
        <f t="shared" si="76"/>
        <v/>
      </c>
      <c r="BJ62" s="1">
        <f t="shared" si="51"/>
        <v>0</v>
      </c>
      <c r="BK62" s="1" t="str">
        <f t="shared" si="77"/>
        <v/>
      </c>
      <c r="BL62" s="1">
        <f t="shared" si="52"/>
        <v>0</v>
      </c>
      <c r="BM62" s="1" t="str">
        <f t="shared" si="53"/>
        <v>0</v>
      </c>
      <c r="BN62" s="1" t="str">
        <f t="shared" si="54"/>
        <v>0</v>
      </c>
      <c r="BO62" s="1" t="str">
        <f t="shared" si="55"/>
        <v>0</v>
      </c>
      <c r="BR62" s="1">
        <f>General!A60</f>
        <v>0</v>
      </c>
      <c r="BS62" s="1">
        <f>General!B60</f>
        <v>0</v>
      </c>
      <c r="BT62" s="1" t="str">
        <f>General!C60</f>
        <v/>
      </c>
      <c r="BU62" s="1">
        <f>General!D60</f>
        <v>0</v>
      </c>
      <c r="BW62" s="1" t="str">
        <f>General!F60</f>
        <v>WWWLW</v>
      </c>
      <c r="BX62" s="1">
        <f>General!G60</f>
        <v>1</v>
      </c>
    </row>
    <row r="63" spans="1:76" ht="15.75" thickBot="1">
      <c r="A63" s="1">
        <v>54</v>
      </c>
      <c r="B63" s="9" t="str">
        <f t="shared" si="59"/>
        <v/>
      </c>
      <c r="C63" s="93" t="str">
        <f t="shared" si="1"/>
        <v/>
      </c>
      <c r="D63" s="88" t="str">
        <f t="shared" si="36"/>
        <v/>
      </c>
      <c r="E63" s="89" t="str">
        <f t="shared" si="37"/>
        <v/>
      </c>
      <c r="F63" s="8" t="str">
        <f t="shared" si="12"/>
        <v/>
      </c>
      <c r="H63" s="96" t="str">
        <f t="shared" si="2"/>
        <v/>
      </c>
      <c r="I63" s="88" t="str">
        <f t="shared" si="38"/>
        <v/>
      </c>
      <c r="J63" s="89" t="str">
        <f t="shared" si="39"/>
        <v/>
      </c>
      <c r="K63" s="8" t="str">
        <f t="shared" si="40"/>
        <v/>
      </c>
      <c r="L63" s="54"/>
      <c r="M63" s="17" t="str">
        <f>IF('Hedging Dashboard'!AH63="","",'Hedging Dashboard'!AH63)</f>
        <v/>
      </c>
      <c r="O63" s="9" t="str">
        <f t="shared" si="3"/>
        <v/>
      </c>
      <c r="P63" s="88" t="str">
        <f t="shared" si="41"/>
        <v/>
      </c>
      <c r="Q63" s="89" t="str">
        <f t="shared" si="42"/>
        <v/>
      </c>
      <c r="R63" s="4" t="str">
        <f t="shared" si="43"/>
        <v/>
      </c>
      <c r="S63" s="4" t="str">
        <f t="shared" si="60"/>
        <v/>
      </c>
      <c r="T63" s="112" t="str">
        <f t="shared" si="44"/>
        <v/>
      </c>
      <c r="U63" s="4" t="str">
        <f>IF(M63="","",IF(B63="NB",U62,IF(T63="",SUM($T$5:$T63)+S63,SUM($T$5:$T63))))</f>
        <v/>
      </c>
      <c r="V63" s="100" t="str">
        <f t="shared" si="0"/>
        <v/>
      </c>
      <c r="W63" s="74" t="e">
        <f t="shared" si="61"/>
        <v>#VALUE!</v>
      </c>
      <c r="X63" s="76" t="str">
        <f t="shared" si="15"/>
        <v/>
      </c>
      <c r="Y63" s="9" t="str">
        <f t="shared" si="6"/>
        <v>B</v>
      </c>
      <c r="Z63" s="4" t="str">
        <f t="shared" si="7"/>
        <v>C</v>
      </c>
      <c r="AA63" s="4" t="str">
        <f t="shared" si="8"/>
        <v>B</v>
      </c>
      <c r="AB63" s="4" t="str">
        <f t="shared" si="4"/>
        <v/>
      </c>
      <c r="AC63" s="4" t="str">
        <f t="shared" si="9"/>
        <v/>
      </c>
      <c r="AD63" s="4" t="str">
        <f t="shared" si="10"/>
        <v/>
      </c>
      <c r="AE63" s="1" t="str">
        <f t="shared" si="62"/>
        <v/>
      </c>
      <c r="AF63" s="1" t="str">
        <f t="shared" si="63"/>
        <v/>
      </c>
      <c r="AG63" s="1" t="str">
        <f t="shared" si="64"/>
        <v/>
      </c>
      <c r="AH63" s="1" t="str">
        <f t="shared" si="65"/>
        <v/>
      </c>
      <c r="AI63" s="1" t="str">
        <f t="shared" si="66"/>
        <v/>
      </c>
      <c r="AJ63" s="1" t="str">
        <f t="shared" si="67"/>
        <v/>
      </c>
      <c r="AK63" s="1">
        <f t="shared" si="45"/>
        <v>0</v>
      </c>
      <c r="AL63" s="1">
        <f t="shared" si="46"/>
        <v>0</v>
      </c>
      <c r="AM63" s="1" t="str">
        <f t="shared" si="58"/>
        <v/>
      </c>
      <c r="AN63" s="1">
        <f t="shared" si="68"/>
        <v>0</v>
      </c>
      <c r="AO63" s="1" t="str">
        <f t="shared" si="56"/>
        <v/>
      </c>
      <c r="AP63" s="1" t="str">
        <f t="shared" si="23"/>
        <v>N</v>
      </c>
      <c r="AQ63" s="1" t="str">
        <f t="shared" si="24"/>
        <v>N</v>
      </c>
      <c r="AR63" s="1" t="str">
        <f t="shared" si="25"/>
        <v>N</v>
      </c>
      <c r="AS63" s="1" t="str">
        <f t="shared" si="69"/>
        <v/>
      </c>
      <c r="AT63" s="15" t="str">
        <f t="shared" si="47"/>
        <v/>
      </c>
      <c r="AU63" s="1" t="str">
        <f t="shared" si="70"/>
        <v/>
      </c>
      <c r="AV63" s="1" t="str">
        <f t="shared" si="71"/>
        <v/>
      </c>
      <c r="AW63" s="1" t="str">
        <f t="shared" si="72"/>
        <v/>
      </c>
      <c r="AX63" s="1" t="str">
        <f t="shared" si="73"/>
        <v/>
      </c>
      <c r="AY63" s="1" t="str">
        <f t="shared" si="74"/>
        <v/>
      </c>
      <c r="AZ63" s="1" t="str">
        <f>IF('Hedging Dashboard'!AH63="P",IF(AZ62="",1,AZ62+1),"")</f>
        <v/>
      </c>
      <c r="BA63" s="1" t="str">
        <f>IF('Hedging Dashboard'!AH63="B",IF(BA62="",1,BA62+1),"")</f>
        <v/>
      </c>
      <c r="BB63" s="1" t="str">
        <f t="shared" si="80"/>
        <v>00000</v>
      </c>
      <c r="BC63" s="1" t="str">
        <f t="shared" si="80"/>
        <v>00000</v>
      </c>
      <c r="BD63" s="1" t="str">
        <f t="shared" si="81"/>
        <v>000000</v>
      </c>
      <c r="BE63" s="1" t="str">
        <f t="shared" si="81"/>
        <v>000000</v>
      </c>
      <c r="BF63" s="1" t="str">
        <f t="shared" si="49"/>
        <v>B</v>
      </c>
      <c r="BG63" s="1" t="str">
        <f t="shared" si="75"/>
        <v/>
      </c>
      <c r="BH63" s="1">
        <f t="shared" si="50"/>
        <v>0</v>
      </c>
      <c r="BI63" s="1" t="str">
        <f t="shared" si="76"/>
        <v/>
      </c>
      <c r="BJ63" s="1">
        <f t="shared" si="51"/>
        <v>0</v>
      </c>
      <c r="BK63" s="1" t="str">
        <f t="shared" si="77"/>
        <v/>
      </c>
      <c r="BL63" s="1">
        <f t="shared" si="52"/>
        <v>0</v>
      </c>
      <c r="BM63" s="1" t="str">
        <f t="shared" si="53"/>
        <v>0</v>
      </c>
      <c r="BN63" s="1" t="str">
        <f t="shared" si="54"/>
        <v>0</v>
      </c>
      <c r="BO63" s="1" t="str">
        <f t="shared" si="55"/>
        <v>0</v>
      </c>
      <c r="BR63" s="1">
        <f>General!A61</f>
        <v>0</v>
      </c>
      <c r="BS63" s="1">
        <f>General!B61</f>
        <v>0</v>
      </c>
      <c r="BT63" s="1" t="str">
        <f>General!C61</f>
        <v/>
      </c>
      <c r="BU63" s="1">
        <f>General!D61</f>
        <v>0</v>
      </c>
      <c r="BW63" s="1" t="str">
        <f>General!F61</f>
        <v>WWWWL</v>
      </c>
      <c r="BX63" s="1">
        <f>General!G61</f>
        <v>-1</v>
      </c>
    </row>
    <row r="64" spans="1:76" ht="15.75" thickBot="1">
      <c r="A64" s="1">
        <v>55</v>
      </c>
      <c r="B64" s="77" t="str">
        <f t="shared" si="59"/>
        <v/>
      </c>
      <c r="C64" s="94" t="str">
        <f t="shared" si="1"/>
        <v/>
      </c>
      <c r="D64" s="90" t="str">
        <f t="shared" si="36"/>
        <v/>
      </c>
      <c r="E64" s="91" t="str">
        <f t="shared" si="37"/>
        <v/>
      </c>
      <c r="F64" s="10" t="str">
        <f t="shared" si="12"/>
        <v/>
      </c>
      <c r="H64" s="97" t="str">
        <f t="shared" si="2"/>
        <v/>
      </c>
      <c r="I64" s="90" t="str">
        <f t="shared" si="38"/>
        <v/>
      </c>
      <c r="J64" s="91" t="str">
        <f t="shared" si="39"/>
        <v/>
      </c>
      <c r="K64" s="10" t="str">
        <f t="shared" si="40"/>
        <v/>
      </c>
      <c r="L64" s="54" t="str">
        <f>AH64</f>
        <v/>
      </c>
      <c r="M64" s="18" t="str">
        <f>IF('Hedging Dashboard'!AH64="","",'Hedging Dashboard'!AH64)</f>
        <v/>
      </c>
      <c r="O64" s="77" t="str">
        <f t="shared" si="3"/>
        <v/>
      </c>
      <c r="P64" s="90" t="str">
        <f t="shared" si="41"/>
        <v/>
      </c>
      <c r="Q64" s="91" t="str">
        <f t="shared" si="42"/>
        <v/>
      </c>
      <c r="R64" s="5" t="str">
        <f t="shared" si="43"/>
        <v/>
      </c>
      <c r="S64" s="5" t="str">
        <f t="shared" si="60"/>
        <v/>
      </c>
      <c r="T64" s="113" t="str">
        <f t="shared" si="44"/>
        <v/>
      </c>
      <c r="U64" s="5" t="str">
        <f>IF(M64="","",IF(B64="NB",U63,IF(T64="",SUM($T$5:$T64)+S64,SUM($T$5:$T64))))</f>
        <v/>
      </c>
      <c r="V64" s="101" t="str">
        <f t="shared" si="0"/>
        <v/>
      </c>
      <c r="W64" s="74" t="e">
        <f t="shared" si="61"/>
        <v>#VALUE!</v>
      </c>
      <c r="X64" s="76" t="str">
        <f t="shared" si="15"/>
        <v/>
      </c>
      <c r="Y64" s="9" t="str">
        <f t="shared" si="6"/>
        <v>B</v>
      </c>
      <c r="Z64" s="4" t="str">
        <f t="shared" si="7"/>
        <v>C</v>
      </c>
      <c r="AA64" s="4" t="str">
        <f t="shared" si="8"/>
        <v>B</v>
      </c>
      <c r="AB64" s="4" t="str">
        <f t="shared" si="4"/>
        <v/>
      </c>
      <c r="AC64" s="4" t="str">
        <f t="shared" si="9"/>
        <v/>
      </c>
      <c r="AD64" s="4" t="str">
        <f t="shared" si="10"/>
        <v/>
      </c>
      <c r="AE64" s="1" t="str">
        <f t="shared" si="62"/>
        <v/>
      </c>
      <c r="AF64" s="1" t="str">
        <f t="shared" si="63"/>
        <v/>
      </c>
      <c r="AG64" s="1" t="str">
        <f t="shared" si="64"/>
        <v/>
      </c>
      <c r="AH64" s="1" t="str">
        <f t="shared" si="65"/>
        <v/>
      </c>
      <c r="AI64" s="1" t="str">
        <f t="shared" si="66"/>
        <v/>
      </c>
      <c r="AJ64" s="1" t="str">
        <f t="shared" si="67"/>
        <v/>
      </c>
      <c r="AK64" s="1">
        <f t="shared" si="45"/>
        <v>0</v>
      </c>
      <c r="AL64" s="1">
        <f t="shared" si="46"/>
        <v>0</v>
      </c>
      <c r="AM64" s="1" t="str">
        <f t="shared" si="58"/>
        <v/>
      </c>
      <c r="AN64" s="1">
        <f t="shared" si="68"/>
        <v>0</v>
      </c>
      <c r="AO64" s="1" t="str">
        <f t="shared" si="56"/>
        <v/>
      </c>
      <c r="AP64" s="1" t="str">
        <f t="shared" si="23"/>
        <v>N</v>
      </c>
      <c r="AQ64" s="1" t="str">
        <f t="shared" si="24"/>
        <v>N</v>
      </c>
      <c r="AR64" s="1" t="str">
        <f t="shared" si="25"/>
        <v>N</v>
      </c>
      <c r="AS64" s="1" t="str">
        <f t="shared" si="69"/>
        <v/>
      </c>
      <c r="AT64" s="15" t="str">
        <f t="shared" si="47"/>
        <v/>
      </c>
      <c r="AU64" s="1" t="str">
        <f t="shared" si="70"/>
        <v/>
      </c>
      <c r="AV64" s="1" t="str">
        <f t="shared" si="71"/>
        <v/>
      </c>
      <c r="AW64" s="1" t="str">
        <f t="shared" si="72"/>
        <v/>
      </c>
      <c r="AX64" s="1" t="str">
        <f t="shared" si="73"/>
        <v/>
      </c>
      <c r="AY64" s="1" t="str">
        <f t="shared" si="74"/>
        <v/>
      </c>
      <c r="AZ64" s="1" t="str">
        <f>IF('Hedging Dashboard'!AH64="P",IF(AZ63="",1,AZ63+1),"")</f>
        <v/>
      </c>
      <c r="BA64" s="1" t="str">
        <f>IF('Hedging Dashboard'!AH64="B",IF(BA63="",1,BA63+1),"")</f>
        <v/>
      </c>
      <c r="BB64" s="1" t="str">
        <f t="shared" si="80"/>
        <v>00000</v>
      </c>
      <c r="BC64" s="1" t="str">
        <f t="shared" si="80"/>
        <v>00000</v>
      </c>
      <c r="BD64" s="1" t="str">
        <f t="shared" si="81"/>
        <v>000000</v>
      </c>
      <c r="BE64" s="1" t="str">
        <f t="shared" si="81"/>
        <v>000000</v>
      </c>
      <c r="BF64" s="1" t="str">
        <f t="shared" si="49"/>
        <v>B</v>
      </c>
      <c r="BG64" s="1" t="str">
        <f t="shared" si="75"/>
        <v/>
      </c>
      <c r="BH64" s="1">
        <f t="shared" si="50"/>
        <v>0</v>
      </c>
      <c r="BI64" s="1" t="str">
        <f t="shared" si="76"/>
        <v/>
      </c>
      <c r="BJ64" s="1">
        <f t="shared" si="51"/>
        <v>0</v>
      </c>
      <c r="BK64" s="1" t="str">
        <f t="shared" si="77"/>
        <v/>
      </c>
      <c r="BL64" s="1">
        <f t="shared" si="52"/>
        <v>0</v>
      </c>
      <c r="BM64" s="1" t="str">
        <f t="shared" si="53"/>
        <v>0</v>
      </c>
      <c r="BN64" s="1" t="str">
        <f t="shared" si="54"/>
        <v>0</v>
      </c>
      <c r="BO64" s="1" t="str">
        <f t="shared" si="55"/>
        <v>0</v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6</v>
      </c>
    </row>
    <row r="65" spans="1:76" ht="15.75" thickBot="1">
      <c r="A65" s="1">
        <v>56</v>
      </c>
      <c r="B65" s="12" t="str">
        <f t="shared" si="59"/>
        <v/>
      </c>
      <c r="C65" s="92" t="str">
        <f t="shared" si="1"/>
        <v/>
      </c>
      <c r="D65" s="13" t="str">
        <f t="shared" si="36"/>
        <v/>
      </c>
      <c r="E65" s="45" t="str">
        <f t="shared" si="37"/>
        <v/>
      </c>
      <c r="F65" s="14" t="str">
        <f t="shared" si="12"/>
        <v/>
      </c>
      <c r="H65" s="95" t="str">
        <f t="shared" si="2"/>
        <v/>
      </c>
      <c r="I65" s="13" t="str">
        <f t="shared" si="38"/>
        <v/>
      </c>
      <c r="J65" s="45" t="str">
        <f t="shared" si="39"/>
        <v/>
      </c>
      <c r="K65" s="14" t="str">
        <f t="shared" si="40"/>
        <v/>
      </c>
      <c r="L65" s="54"/>
      <c r="M65" s="16" t="str">
        <f>IF('Hedging Dashboard'!AH65="","",'Hedging Dashboard'!AH65)</f>
        <v/>
      </c>
      <c r="O65" s="12" t="str">
        <f t="shared" si="3"/>
        <v/>
      </c>
      <c r="P65" s="13" t="str">
        <f t="shared" si="41"/>
        <v/>
      </c>
      <c r="Q65" s="45" t="str">
        <f t="shared" si="42"/>
        <v/>
      </c>
      <c r="R65" s="87" t="str">
        <f t="shared" si="43"/>
        <v/>
      </c>
      <c r="S65" s="87" t="str">
        <f t="shared" si="60"/>
        <v/>
      </c>
      <c r="T65" s="98" t="str">
        <f t="shared" si="44"/>
        <v/>
      </c>
      <c r="U65" s="87" t="str">
        <f>IF(M65="","",IF(B65="NB",U64,IF(T65="",SUM($T$5:$T65)+S65,SUM($T$5:$T65))))</f>
        <v/>
      </c>
      <c r="V65" s="99" t="str">
        <f t="shared" si="0"/>
        <v/>
      </c>
      <c r="W65" s="74" t="e">
        <f t="shared" si="61"/>
        <v>#VALUE!</v>
      </c>
      <c r="X65" s="76" t="str">
        <f t="shared" si="15"/>
        <v/>
      </c>
      <c r="Y65" s="9" t="str">
        <f t="shared" si="6"/>
        <v>B</v>
      </c>
      <c r="Z65" s="4" t="str">
        <f t="shared" si="7"/>
        <v>C</v>
      </c>
      <c r="AA65" s="4" t="str">
        <f t="shared" si="8"/>
        <v>B</v>
      </c>
      <c r="AB65" s="4" t="str">
        <f t="shared" si="4"/>
        <v/>
      </c>
      <c r="AC65" s="4" t="str">
        <f t="shared" si="9"/>
        <v/>
      </c>
      <c r="AD65" s="4" t="str">
        <f t="shared" si="10"/>
        <v/>
      </c>
      <c r="AE65" s="1" t="str">
        <f t="shared" si="62"/>
        <v/>
      </c>
      <c r="AF65" s="1" t="str">
        <f t="shared" si="63"/>
        <v/>
      </c>
      <c r="AG65" s="1" t="str">
        <f t="shared" si="64"/>
        <v/>
      </c>
      <c r="AH65" s="1" t="str">
        <f t="shared" si="65"/>
        <v/>
      </c>
      <c r="AI65" s="1" t="str">
        <f t="shared" si="66"/>
        <v/>
      </c>
      <c r="AJ65" s="1" t="str">
        <f t="shared" si="67"/>
        <v/>
      </c>
      <c r="AK65" s="1">
        <f t="shared" si="45"/>
        <v>0</v>
      </c>
      <c r="AL65" s="1">
        <f t="shared" si="46"/>
        <v>0</v>
      </c>
      <c r="AM65" s="1" t="str">
        <f t="shared" si="58"/>
        <v/>
      </c>
      <c r="AN65" s="1">
        <f t="shared" si="68"/>
        <v>0</v>
      </c>
      <c r="AO65" s="1" t="str">
        <f t="shared" si="56"/>
        <v/>
      </c>
      <c r="AP65" s="1" t="str">
        <f t="shared" si="23"/>
        <v>N</v>
      </c>
      <c r="AQ65" s="1" t="str">
        <f t="shared" si="24"/>
        <v>N</v>
      </c>
      <c r="AR65" s="1" t="str">
        <f t="shared" si="25"/>
        <v>N</v>
      </c>
      <c r="AS65" s="1" t="str">
        <f t="shared" si="69"/>
        <v/>
      </c>
      <c r="AT65" s="15" t="str">
        <f t="shared" si="47"/>
        <v/>
      </c>
      <c r="AU65" s="1" t="str">
        <f t="shared" si="70"/>
        <v/>
      </c>
      <c r="AV65" s="1" t="str">
        <f t="shared" si="71"/>
        <v/>
      </c>
      <c r="AW65" s="1" t="str">
        <f t="shared" si="72"/>
        <v/>
      </c>
      <c r="AX65" s="1" t="str">
        <f t="shared" si="73"/>
        <v/>
      </c>
      <c r="AY65" s="1" t="str">
        <f t="shared" si="74"/>
        <v/>
      </c>
      <c r="AZ65" s="1" t="str">
        <f>IF('Hedging Dashboard'!AH65="P",IF(AZ64="",1,AZ64+1),"")</f>
        <v/>
      </c>
      <c r="BA65" s="1" t="str">
        <f>IF('Hedging Dashboard'!AH65="B",IF(BA64="",1,BA64+1),"")</f>
        <v/>
      </c>
      <c r="BB65" s="1" t="str">
        <f t="shared" si="80"/>
        <v>00000</v>
      </c>
      <c r="BC65" s="1" t="str">
        <f t="shared" si="80"/>
        <v>00000</v>
      </c>
      <c r="BD65" s="1" t="str">
        <f t="shared" si="81"/>
        <v>000000</v>
      </c>
      <c r="BE65" s="1" t="str">
        <f t="shared" si="81"/>
        <v>000000</v>
      </c>
      <c r="BF65" s="1" t="str">
        <f t="shared" si="49"/>
        <v>B</v>
      </c>
      <c r="BG65" s="1" t="str">
        <f t="shared" si="75"/>
        <v/>
      </c>
      <c r="BH65" s="1">
        <f t="shared" si="50"/>
        <v>0</v>
      </c>
      <c r="BI65" s="1" t="str">
        <f t="shared" si="76"/>
        <v/>
      </c>
      <c r="BJ65" s="1">
        <f t="shared" si="51"/>
        <v>0</v>
      </c>
      <c r="BK65" s="1" t="str">
        <f t="shared" si="77"/>
        <v/>
      </c>
      <c r="BL65" s="1">
        <f t="shared" si="52"/>
        <v>0</v>
      </c>
      <c r="BM65" s="1" t="str">
        <f t="shared" si="53"/>
        <v>0</v>
      </c>
      <c r="BN65" s="1" t="str">
        <f t="shared" si="54"/>
        <v>0</v>
      </c>
      <c r="BO65" s="1" t="str">
        <f t="shared" si="55"/>
        <v>0</v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-6</v>
      </c>
    </row>
    <row r="66" spans="1:76" ht="15.75" thickBot="1">
      <c r="A66" s="1">
        <v>57</v>
      </c>
      <c r="B66" s="9" t="str">
        <f t="shared" si="59"/>
        <v/>
      </c>
      <c r="C66" s="93" t="str">
        <f t="shared" si="1"/>
        <v/>
      </c>
      <c r="D66" s="88" t="str">
        <f t="shared" si="36"/>
        <v/>
      </c>
      <c r="E66" s="89" t="str">
        <f t="shared" si="37"/>
        <v/>
      </c>
      <c r="F66" s="8" t="str">
        <f t="shared" si="12"/>
        <v/>
      </c>
      <c r="H66" s="96" t="str">
        <f t="shared" si="2"/>
        <v/>
      </c>
      <c r="I66" s="88" t="str">
        <f t="shared" si="38"/>
        <v/>
      </c>
      <c r="J66" s="89" t="str">
        <f t="shared" si="39"/>
        <v/>
      </c>
      <c r="K66" s="8" t="str">
        <f t="shared" si="40"/>
        <v/>
      </c>
      <c r="L66" s="54"/>
      <c r="M66" s="17" t="str">
        <f>IF('Hedging Dashboard'!AH66="","",'Hedging Dashboard'!AH66)</f>
        <v/>
      </c>
      <c r="O66" s="9" t="str">
        <f t="shared" si="3"/>
        <v/>
      </c>
      <c r="P66" s="88" t="str">
        <f t="shared" si="41"/>
        <v/>
      </c>
      <c r="Q66" s="89" t="str">
        <f t="shared" si="42"/>
        <v/>
      </c>
      <c r="R66" s="4" t="str">
        <f t="shared" si="43"/>
        <v/>
      </c>
      <c r="S66" s="4" t="str">
        <f t="shared" si="60"/>
        <v/>
      </c>
      <c r="T66" s="112" t="str">
        <f t="shared" si="44"/>
        <v/>
      </c>
      <c r="U66" s="4" t="str">
        <f>IF(M66="","",IF(B66="NB",U65,IF(T66="",SUM($T$5:$T66)+S66,SUM($T$5:$T66))))</f>
        <v/>
      </c>
      <c r="V66" s="100" t="str">
        <f t="shared" si="0"/>
        <v/>
      </c>
      <c r="W66" s="74" t="e">
        <f t="shared" si="61"/>
        <v>#VALUE!</v>
      </c>
      <c r="X66" s="76" t="str">
        <f t="shared" si="15"/>
        <v/>
      </c>
      <c r="Y66" s="9" t="str">
        <f t="shared" si="6"/>
        <v>B</v>
      </c>
      <c r="Z66" s="4" t="str">
        <f t="shared" si="7"/>
        <v>C</v>
      </c>
      <c r="AA66" s="4" t="str">
        <f t="shared" si="8"/>
        <v>B</v>
      </c>
      <c r="AB66" s="4" t="str">
        <f t="shared" si="4"/>
        <v/>
      </c>
      <c r="AC66" s="4" t="str">
        <f t="shared" si="9"/>
        <v/>
      </c>
      <c r="AD66" s="4" t="str">
        <f t="shared" si="10"/>
        <v/>
      </c>
      <c r="AE66" s="1" t="str">
        <f t="shared" si="62"/>
        <v/>
      </c>
      <c r="AF66" s="1" t="str">
        <f t="shared" si="63"/>
        <v/>
      </c>
      <c r="AG66" s="1" t="str">
        <f t="shared" si="64"/>
        <v/>
      </c>
      <c r="AH66" s="1" t="str">
        <f t="shared" si="65"/>
        <v/>
      </c>
      <c r="AI66" s="1" t="str">
        <f t="shared" si="66"/>
        <v/>
      </c>
      <c r="AJ66" s="1" t="str">
        <f t="shared" si="67"/>
        <v/>
      </c>
      <c r="AK66" s="1">
        <f t="shared" si="45"/>
        <v>0</v>
      </c>
      <c r="AL66" s="1">
        <f t="shared" si="46"/>
        <v>0</v>
      </c>
      <c r="AM66" s="1" t="str">
        <f t="shared" si="58"/>
        <v/>
      </c>
      <c r="AN66" s="1">
        <f t="shared" si="68"/>
        <v>0</v>
      </c>
      <c r="AO66" s="1" t="str">
        <f t="shared" si="56"/>
        <v/>
      </c>
      <c r="AP66" s="1" t="str">
        <f t="shared" si="23"/>
        <v>N</v>
      </c>
      <c r="AQ66" s="1" t="str">
        <f t="shared" si="24"/>
        <v>N</v>
      </c>
      <c r="AR66" s="1" t="str">
        <f t="shared" si="25"/>
        <v>N</v>
      </c>
      <c r="AS66" s="1" t="str">
        <f t="shared" si="69"/>
        <v/>
      </c>
      <c r="AT66" s="15" t="str">
        <f t="shared" si="47"/>
        <v/>
      </c>
      <c r="AU66" s="1" t="str">
        <f t="shared" si="70"/>
        <v/>
      </c>
      <c r="AV66" s="1" t="str">
        <f t="shared" si="71"/>
        <v/>
      </c>
      <c r="AW66" s="1" t="str">
        <f t="shared" si="72"/>
        <v/>
      </c>
      <c r="AX66" s="1" t="str">
        <f t="shared" si="73"/>
        <v/>
      </c>
      <c r="AY66" s="1" t="str">
        <f t="shared" si="74"/>
        <v/>
      </c>
      <c r="AZ66" s="1" t="str">
        <f>IF('Hedging Dashboard'!AH66="P",IF(AZ65="",1,AZ65+1),"")</f>
        <v/>
      </c>
      <c r="BA66" s="1" t="str">
        <f>IF('Hedging Dashboard'!AH66="B",IF(BA65="",1,BA65+1),"")</f>
        <v/>
      </c>
      <c r="BB66" s="1" t="str">
        <f t="shared" si="80"/>
        <v>00000</v>
      </c>
      <c r="BC66" s="1" t="str">
        <f t="shared" si="80"/>
        <v>00000</v>
      </c>
      <c r="BD66" s="1" t="str">
        <f t="shared" si="81"/>
        <v>000000</v>
      </c>
      <c r="BE66" s="1" t="str">
        <f t="shared" si="81"/>
        <v>000000</v>
      </c>
      <c r="BF66" s="1" t="str">
        <f t="shared" si="49"/>
        <v>B</v>
      </c>
      <c r="BG66" s="1" t="str">
        <f t="shared" si="75"/>
        <v/>
      </c>
      <c r="BH66" s="1">
        <f t="shared" si="50"/>
        <v>0</v>
      </c>
      <c r="BI66" s="1" t="str">
        <f t="shared" si="76"/>
        <v/>
      </c>
      <c r="BJ66" s="1">
        <f t="shared" si="51"/>
        <v>0</v>
      </c>
      <c r="BK66" s="1" t="str">
        <f t="shared" si="77"/>
        <v/>
      </c>
      <c r="BL66" s="1">
        <f t="shared" si="52"/>
        <v>0</v>
      </c>
      <c r="BM66" s="1" t="str">
        <f t="shared" si="53"/>
        <v>0</v>
      </c>
      <c r="BN66" s="1" t="str">
        <f t="shared" si="54"/>
        <v>0</v>
      </c>
      <c r="BO66" s="1" t="str">
        <f t="shared" si="55"/>
        <v>0</v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</row>
    <row r="67" spans="1:76" ht="15.75" thickBot="1">
      <c r="A67" s="1">
        <v>58</v>
      </c>
      <c r="B67" s="9" t="str">
        <f t="shared" si="59"/>
        <v/>
      </c>
      <c r="C67" s="93" t="str">
        <f t="shared" si="1"/>
        <v/>
      </c>
      <c r="D67" s="88" t="str">
        <f t="shared" si="36"/>
        <v/>
      </c>
      <c r="E67" s="89" t="str">
        <f t="shared" si="37"/>
        <v/>
      </c>
      <c r="F67" s="8" t="str">
        <f t="shared" si="12"/>
        <v/>
      </c>
      <c r="H67" s="96" t="str">
        <f t="shared" si="2"/>
        <v/>
      </c>
      <c r="I67" s="88" t="str">
        <f t="shared" si="38"/>
        <v/>
      </c>
      <c r="J67" s="89" t="str">
        <f t="shared" si="39"/>
        <v/>
      </c>
      <c r="K67" s="8" t="str">
        <f t="shared" si="40"/>
        <v/>
      </c>
      <c r="L67" s="54"/>
      <c r="M67" s="17" t="str">
        <f>IF('Hedging Dashboard'!AH67="","",'Hedging Dashboard'!AH67)</f>
        <v/>
      </c>
      <c r="O67" s="9" t="str">
        <f t="shared" si="3"/>
        <v/>
      </c>
      <c r="P67" s="88" t="str">
        <f t="shared" si="41"/>
        <v/>
      </c>
      <c r="Q67" s="89" t="str">
        <f t="shared" si="42"/>
        <v/>
      </c>
      <c r="R67" s="4" t="str">
        <f t="shared" si="43"/>
        <v/>
      </c>
      <c r="S67" s="4" t="str">
        <f t="shared" si="60"/>
        <v/>
      </c>
      <c r="T67" s="112" t="str">
        <f t="shared" si="44"/>
        <v/>
      </c>
      <c r="U67" s="4" t="str">
        <f>IF(M67="","",IF(B67="NB",U66,IF(T67="",SUM($T$5:$T67)+S67,SUM($T$5:$T67))))</f>
        <v/>
      </c>
      <c r="V67" s="100" t="str">
        <f t="shared" si="0"/>
        <v/>
      </c>
      <c r="W67" s="74" t="e">
        <f t="shared" si="61"/>
        <v>#VALUE!</v>
      </c>
      <c r="X67" s="76" t="str">
        <f t="shared" si="15"/>
        <v/>
      </c>
      <c r="Y67" s="9" t="str">
        <f t="shared" si="6"/>
        <v>B</v>
      </c>
      <c r="Z67" s="4" t="str">
        <f t="shared" si="7"/>
        <v>C</v>
      </c>
      <c r="AA67" s="4" t="str">
        <f t="shared" si="8"/>
        <v>B</v>
      </c>
      <c r="AB67" s="4" t="str">
        <f t="shared" si="4"/>
        <v/>
      </c>
      <c r="AC67" s="4" t="str">
        <f t="shared" si="9"/>
        <v/>
      </c>
      <c r="AD67" s="4" t="str">
        <f t="shared" si="10"/>
        <v/>
      </c>
      <c r="AE67" s="1" t="str">
        <f t="shared" si="62"/>
        <v/>
      </c>
      <c r="AF67" s="1" t="str">
        <f t="shared" si="63"/>
        <v/>
      </c>
      <c r="AG67" s="1" t="str">
        <f t="shared" si="64"/>
        <v/>
      </c>
      <c r="AH67" s="1" t="str">
        <f t="shared" si="65"/>
        <v/>
      </c>
      <c r="AI67" s="1" t="str">
        <f t="shared" si="66"/>
        <v/>
      </c>
      <c r="AJ67" s="1" t="str">
        <f t="shared" si="67"/>
        <v/>
      </c>
      <c r="AK67" s="1">
        <f t="shared" si="45"/>
        <v>0</v>
      </c>
      <c r="AL67" s="1">
        <f t="shared" si="46"/>
        <v>0</v>
      </c>
      <c r="AM67" s="1" t="str">
        <f t="shared" si="58"/>
        <v/>
      </c>
      <c r="AN67" s="1">
        <f t="shared" si="68"/>
        <v>0</v>
      </c>
      <c r="AO67" s="1" t="str">
        <f t="shared" si="56"/>
        <v/>
      </c>
      <c r="AP67" s="1" t="str">
        <f t="shared" si="23"/>
        <v>N</v>
      </c>
      <c r="AQ67" s="1" t="str">
        <f t="shared" si="24"/>
        <v>N</v>
      </c>
      <c r="AR67" s="1" t="str">
        <f t="shared" si="25"/>
        <v>N</v>
      </c>
      <c r="AS67" s="1" t="str">
        <f t="shared" si="69"/>
        <v/>
      </c>
      <c r="AT67" s="15" t="str">
        <f t="shared" si="47"/>
        <v/>
      </c>
      <c r="AU67" s="1" t="str">
        <f t="shared" si="70"/>
        <v/>
      </c>
      <c r="AV67" s="1" t="str">
        <f t="shared" si="71"/>
        <v/>
      </c>
      <c r="AW67" s="1" t="str">
        <f t="shared" si="72"/>
        <v/>
      </c>
      <c r="AX67" s="1" t="str">
        <f t="shared" si="73"/>
        <v/>
      </c>
      <c r="AY67" s="1" t="str">
        <f t="shared" si="74"/>
        <v/>
      </c>
      <c r="AZ67" s="1" t="str">
        <f>IF('Hedging Dashboard'!AH67="P",IF(AZ66="",1,AZ66+1),"")</f>
        <v/>
      </c>
      <c r="BA67" s="1" t="str">
        <f>IF('Hedging Dashboard'!AH67="B",IF(BA66="",1,BA66+1),"")</f>
        <v/>
      </c>
      <c r="BB67" s="1" t="str">
        <f t="shared" si="80"/>
        <v>00000</v>
      </c>
      <c r="BC67" s="1" t="str">
        <f t="shared" si="80"/>
        <v>00000</v>
      </c>
      <c r="BD67" s="1" t="str">
        <f t="shared" si="81"/>
        <v>000000</v>
      </c>
      <c r="BE67" s="1" t="str">
        <f t="shared" si="81"/>
        <v>000000</v>
      </c>
      <c r="BF67" s="1" t="str">
        <f t="shared" si="49"/>
        <v>B</v>
      </c>
      <c r="BG67" s="1" t="str">
        <f t="shared" si="75"/>
        <v/>
      </c>
      <c r="BH67" s="1">
        <f t="shared" si="50"/>
        <v>0</v>
      </c>
      <c r="BI67" s="1" t="str">
        <f t="shared" si="76"/>
        <v/>
      </c>
      <c r="BJ67" s="1">
        <f t="shared" si="51"/>
        <v>0</v>
      </c>
      <c r="BK67" s="1" t="str">
        <f t="shared" si="77"/>
        <v/>
      </c>
      <c r="BL67" s="1">
        <f t="shared" si="52"/>
        <v>0</v>
      </c>
      <c r="BM67" s="1" t="str">
        <f t="shared" si="53"/>
        <v>0</v>
      </c>
      <c r="BN67" s="1" t="str">
        <f t="shared" si="54"/>
        <v>0</v>
      </c>
      <c r="BO67" s="1" t="str">
        <f t="shared" si="55"/>
        <v>0</v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</row>
    <row r="68" spans="1:76" ht="15.75" thickBot="1">
      <c r="A68" s="1">
        <v>59</v>
      </c>
      <c r="B68" s="9" t="str">
        <f t="shared" si="59"/>
        <v/>
      </c>
      <c r="C68" s="93" t="str">
        <f t="shared" si="1"/>
        <v/>
      </c>
      <c r="D68" s="88" t="str">
        <f t="shared" si="36"/>
        <v/>
      </c>
      <c r="E68" s="89" t="str">
        <f t="shared" si="37"/>
        <v/>
      </c>
      <c r="F68" s="8" t="str">
        <f t="shared" si="12"/>
        <v/>
      </c>
      <c r="H68" s="96" t="str">
        <f t="shared" si="2"/>
        <v/>
      </c>
      <c r="I68" s="88" t="str">
        <f t="shared" si="38"/>
        <v/>
      </c>
      <c r="J68" s="89" t="str">
        <f t="shared" si="39"/>
        <v/>
      </c>
      <c r="K68" s="8" t="str">
        <f t="shared" si="40"/>
        <v/>
      </c>
      <c r="L68" s="54"/>
      <c r="M68" s="17" t="str">
        <f>IF('Hedging Dashboard'!AH68="","",'Hedging Dashboard'!AH68)</f>
        <v/>
      </c>
      <c r="O68" s="9" t="str">
        <f t="shared" si="3"/>
        <v/>
      </c>
      <c r="P68" s="88" t="str">
        <f t="shared" si="41"/>
        <v/>
      </c>
      <c r="Q68" s="89" t="str">
        <f t="shared" si="42"/>
        <v/>
      </c>
      <c r="R68" s="4" t="str">
        <f t="shared" si="43"/>
        <v/>
      </c>
      <c r="S68" s="4" t="str">
        <f t="shared" si="60"/>
        <v/>
      </c>
      <c r="T68" s="112" t="str">
        <f t="shared" si="44"/>
        <v/>
      </c>
      <c r="U68" s="4" t="str">
        <f>IF(M68="","",IF(B68="NB",U67,IF(T68="",SUM($T$5:$T68)+S68,SUM($T$5:$T68))))</f>
        <v/>
      </c>
      <c r="V68" s="100" t="str">
        <f t="shared" si="0"/>
        <v/>
      </c>
      <c r="W68" s="74" t="e">
        <f t="shared" si="61"/>
        <v>#VALUE!</v>
      </c>
      <c r="X68" s="76" t="str">
        <f t="shared" si="15"/>
        <v/>
      </c>
      <c r="Y68" s="9" t="str">
        <f t="shared" si="6"/>
        <v>B</v>
      </c>
      <c r="Z68" s="4" t="str">
        <f t="shared" si="7"/>
        <v>C</v>
      </c>
      <c r="AA68" s="4" t="str">
        <f t="shared" si="8"/>
        <v>B</v>
      </c>
      <c r="AB68" s="4" t="str">
        <f t="shared" si="4"/>
        <v/>
      </c>
      <c r="AC68" s="4" t="str">
        <f t="shared" si="9"/>
        <v/>
      </c>
      <c r="AD68" s="4" t="str">
        <f t="shared" si="10"/>
        <v/>
      </c>
      <c r="AE68" s="1" t="str">
        <f t="shared" si="62"/>
        <v/>
      </c>
      <c r="AF68" s="1" t="str">
        <f t="shared" si="63"/>
        <v/>
      </c>
      <c r="AG68" s="1" t="str">
        <f t="shared" si="64"/>
        <v/>
      </c>
      <c r="AH68" s="1" t="str">
        <f t="shared" si="65"/>
        <v/>
      </c>
      <c r="AI68" s="1" t="str">
        <f t="shared" si="66"/>
        <v/>
      </c>
      <c r="AJ68" s="1" t="str">
        <f t="shared" si="67"/>
        <v/>
      </c>
      <c r="AK68" s="1">
        <f t="shared" si="45"/>
        <v>0</v>
      </c>
      <c r="AL68" s="1">
        <f t="shared" si="46"/>
        <v>0</v>
      </c>
      <c r="AM68" s="1" t="str">
        <f t="shared" si="58"/>
        <v/>
      </c>
      <c r="AN68" s="1">
        <f t="shared" si="68"/>
        <v>0</v>
      </c>
      <c r="AO68" s="1" t="str">
        <f t="shared" si="56"/>
        <v/>
      </c>
      <c r="AP68" s="1" t="str">
        <f t="shared" si="23"/>
        <v>N</v>
      </c>
      <c r="AQ68" s="1" t="str">
        <f t="shared" si="24"/>
        <v>N</v>
      </c>
      <c r="AR68" s="1" t="str">
        <f t="shared" si="25"/>
        <v>N</v>
      </c>
      <c r="AS68" s="1" t="str">
        <f t="shared" si="69"/>
        <v/>
      </c>
      <c r="AT68" s="15" t="str">
        <f t="shared" si="47"/>
        <v/>
      </c>
      <c r="AU68" s="1" t="str">
        <f t="shared" si="70"/>
        <v/>
      </c>
      <c r="AV68" s="1" t="str">
        <f t="shared" si="71"/>
        <v/>
      </c>
      <c r="AW68" s="1" t="str">
        <f t="shared" si="72"/>
        <v/>
      </c>
      <c r="AX68" s="1" t="str">
        <f t="shared" si="73"/>
        <v/>
      </c>
      <c r="AY68" s="1" t="str">
        <f t="shared" si="74"/>
        <v/>
      </c>
      <c r="AZ68" s="1" t="str">
        <f>IF('Hedging Dashboard'!AH68="P",IF(AZ67="",1,AZ67+1),"")</f>
        <v/>
      </c>
      <c r="BA68" s="1" t="str">
        <f>IF('Hedging Dashboard'!AH68="B",IF(BA67="",1,BA67+1),"")</f>
        <v/>
      </c>
      <c r="BB68" s="1" t="str">
        <f t="shared" si="80"/>
        <v>00000</v>
      </c>
      <c r="BC68" s="1" t="str">
        <f t="shared" si="80"/>
        <v>00000</v>
      </c>
      <c r="BD68" s="1" t="str">
        <f t="shared" si="81"/>
        <v>000000</v>
      </c>
      <c r="BE68" s="1" t="str">
        <f t="shared" si="81"/>
        <v>000000</v>
      </c>
      <c r="BF68" s="1" t="str">
        <f t="shared" si="49"/>
        <v>B</v>
      </c>
      <c r="BG68" s="1" t="str">
        <f t="shared" si="75"/>
        <v/>
      </c>
      <c r="BH68" s="1">
        <f t="shared" si="50"/>
        <v>0</v>
      </c>
      <c r="BI68" s="1" t="str">
        <f t="shared" si="76"/>
        <v/>
      </c>
      <c r="BJ68" s="1">
        <f t="shared" si="51"/>
        <v>0</v>
      </c>
      <c r="BK68" s="1" t="str">
        <f t="shared" si="77"/>
        <v/>
      </c>
      <c r="BL68" s="1">
        <f t="shared" si="52"/>
        <v>0</v>
      </c>
      <c r="BM68" s="1" t="str">
        <f t="shared" si="53"/>
        <v>0</v>
      </c>
      <c r="BN68" s="1" t="str">
        <f t="shared" si="54"/>
        <v>0</v>
      </c>
      <c r="BO68" s="1" t="str">
        <f t="shared" si="55"/>
        <v>0</v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3</v>
      </c>
    </row>
    <row r="69" spans="1:76" ht="15.75" thickBot="1">
      <c r="A69" s="1">
        <v>60</v>
      </c>
      <c r="B69" s="77" t="str">
        <f t="shared" si="59"/>
        <v/>
      </c>
      <c r="C69" s="94" t="str">
        <f t="shared" si="1"/>
        <v/>
      </c>
      <c r="D69" s="90" t="str">
        <f t="shared" si="36"/>
        <v/>
      </c>
      <c r="E69" s="91" t="str">
        <f t="shared" si="37"/>
        <v/>
      </c>
      <c r="F69" s="10" t="str">
        <f t="shared" si="12"/>
        <v/>
      </c>
      <c r="H69" s="97" t="str">
        <f t="shared" si="2"/>
        <v/>
      </c>
      <c r="I69" s="90" t="str">
        <f t="shared" si="38"/>
        <v/>
      </c>
      <c r="J69" s="91" t="str">
        <f t="shared" si="39"/>
        <v/>
      </c>
      <c r="K69" s="10" t="str">
        <f t="shared" si="40"/>
        <v/>
      </c>
      <c r="L69" s="54"/>
      <c r="M69" s="18" t="str">
        <f>IF('Hedging Dashboard'!AH69="","",'Hedging Dashboard'!AH69)</f>
        <v/>
      </c>
      <c r="O69" s="77" t="str">
        <f t="shared" si="3"/>
        <v/>
      </c>
      <c r="P69" s="90" t="str">
        <f t="shared" si="41"/>
        <v/>
      </c>
      <c r="Q69" s="91" t="str">
        <f t="shared" si="42"/>
        <v/>
      </c>
      <c r="R69" s="5" t="str">
        <f t="shared" si="43"/>
        <v/>
      </c>
      <c r="S69" s="5" t="str">
        <f t="shared" si="60"/>
        <v/>
      </c>
      <c r="T69" s="113" t="str">
        <f t="shared" si="44"/>
        <v/>
      </c>
      <c r="U69" s="5" t="str">
        <f>IF(M69="","",IF(B69="NB",U68,IF(T69="",SUM($T$5:$T69)+S69,SUM($T$5:$T69))))</f>
        <v/>
      </c>
      <c r="V69" s="101" t="str">
        <f t="shared" ref="V69:V109" si="82">IF(AW69="R","Rabbit","")</f>
        <v/>
      </c>
      <c r="W69" s="74" t="e">
        <f t="shared" si="61"/>
        <v>#VALUE!</v>
      </c>
      <c r="X69" s="76" t="str">
        <f t="shared" si="15"/>
        <v/>
      </c>
      <c r="Y69" s="9" t="str">
        <f t="shared" si="6"/>
        <v>B</v>
      </c>
      <c r="Z69" s="4" t="str">
        <f t="shared" si="7"/>
        <v>C</v>
      </c>
      <c r="AA69" s="4" t="str">
        <f t="shared" si="8"/>
        <v>B</v>
      </c>
      <c r="AB69" s="4" t="str">
        <f t="shared" si="4"/>
        <v/>
      </c>
      <c r="AC69" s="4" t="str">
        <f t="shared" si="9"/>
        <v/>
      </c>
      <c r="AD69" s="4" t="str">
        <f t="shared" si="10"/>
        <v/>
      </c>
      <c r="AE69" s="1" t="str">
        <f t="shared" si="62"/>
        <v/>
      </c>
      <c r="AF69" s="1" t="str">
        <f t="shared" si="63"/>
        <v/>
      </c>
      <c r="AG69" s="1" t="str">
        <f t="shared" si="64"/>
        <v/>
      </c>
      <c r="AH69" s="1" t="str">
        <f t="shared" si="65"/>
        <v/>
      </c>
      <c r="AI69" s="1" t="str">
        <f t="shared" si="66"/>
        <v/>
      </c>
      <c r="AJ69" s="1" t="str">
        <f t="shared" si="67"/>
        <v/>
      </c>
      <c r="AK69" s="1">
        <f t="shared" si="45"/>
        <v>0</v>
      </c>
      <c r="AL69" s="1">
        <f t="shared" si="46"/>
        <v>0</v>
      </c>
      <c r="AM69" s="1" t="str">
        <f t="shared" si="58"/>
        <v/>
      </c>
      <c r="AN69" s="1">
        <f t="shared" si="68"/>
        <v>0</v>
      </c>
      <c r="AO69" s="1" t="str">
        <f t="shared" si="56"/>
        <v/>
      </c>
      <c r="AP69" s="1" t="str">
        <f t="shared" si="23"/>
        <v>N</v>
      </c>
      <c r="AQ69" s="1" t="str">
        <f t="shared" si="24"/>
        <v>N</v>
      </c>
      <c r="AR69" s="1" t="str">
        <f t="shared" si="25"/>
        <v>N</v>
      </c>
      <c r="AS69" s="1" t="str">
        <f t="shared" si="69"/>
        <v/>
      </c>
      <c r="AT69" s="15" t="str">
        <f t="shared" si="47"/>
        <v/>
      </c>
      <c r="AU69" s="1" t="str">
        <f t="shared" si="70"/>
        <v/>
      </c>
      <c r="AV69" s="1" t="str">
        <f t="shared" si="71"/>
        <v/>
      </c>
      <c r="AW69" s="1" t="str">
        <f t="shared" si="72"/>
        <v/>
      </c>
      <c r="AX69" s="1" t="str">
        <f t="shared" si="73"/>
        <v/>
      </c>
      <c r="AY69" s="1" t="str">
        <f t="shared" si="74"/>
        <v/>
      </c>
      <c r="AZ69" s="1" t="str">
        <f>IF('Hedging Dashboard'!AH69="P",IF(AZ68="",1,AZ68+1),"")</f>
        <v/>
      </c>
      <c r="BA69" s="1" t="str">
        <f>IF('Hedging Dashboard'!AH69="B",IF(BA68="",1,BA68+1),"")</f>
        <v/>
      </c>
      <c r="BB69" s="1" t="str">
        <f t="shared" si="80"/>
        <v>00000</v>
      </c>
      <c r="BC69" s="1" t="str">
        <f t="shared" si="80"/>
        <v>00000</v>
      </c>
      <c r="BD69" s="1" t="str">
        <f t="shared" si="81"/>
        <v>000000</v>
      </c>
      <c r="BE69" s="1" t="str">
        <f t="shared" si="81"/>
        <v>000000</v>
      </c>
      <c r="BF69" s="1" t="str">
        <f t="shared" si="49"/>
        <v>B</v>
      </c>
      <c r="BG69" s="1" t="str">
        <f t="shared" si="75"/>
        <v/>
      </c>
      <c r="BH69" s="1">
        <f t="shared" si="50"/>
        <v>0</v>
      </c>
      <c r="BI69" s="1" t="str">
        <f t="shared" si="76"/>
        <v/>
      </c>
      <c r="BJ69" s="1">
        <f t="shared" si="51"/>
        <v>0</v>
      </c>
      <c r="BK69" s="1" t="str">
        <f t="shared" si="77"/>
        <v/>
      </c>
      <c r="BL69" s="1">
        <f t="shared" si="52"/>
        <v>0</v>
      </c>
      <c r="BM69" s="1" t="str">
        <f t="shared" si="53"/>
        <v>0</v>
      </c>
      <c r="BN69" s="1" t="str">
        <f t="shared" si="54"/>
        <v>0</v>
      </c>
      <c r="BO69" s="1" t="str">
        <f t="shared" si="55"/>
        <v>0</v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-3</v>
      </c>
    </row>
    <row r="70" spans="1:76" ht="15.75" thickBot="1">
      <c r="A70" s="1">
        <v>61</v>
      </c>
      <c r="B70" s="12" t="str">
        <f t="shared" si="59"/>
        <v/>
      </c>
      <c r="C70" s="92" t="str">
        <f t="shared" si="1"/>
        <v/>
      </c>
      <c r="D70" s="13" t="str">
        <f t="shared" si="36"/>
        <v/>
      </c>
      <c r="E70" s="45" t="str">
        <f t="shared" si="37"/>
        <v/>
      </c>
      <c r="F70" s="14" t="str">
        <f t="shared" si="12"/>
        <v/>
      </c>
      <c r="H70" s="95" t="str">
        <f t="shared" si="2"/>
        <v/>
      </c>
      <c r="I70" s="13" t="str">
        <f t="shared" si="38"/>
        <v/>
      </c>
      <c r="J70" s="45" t="str">
        <f t="shared" si="39"/>
        <v/>
      </c>
      <c r="K70" s="14" t="str">
        <f t="shared" si="40"/>
        <v/>
      </c>
      <c r="L70" s="54"/>
      <c r="M70" s="16" t="str">
        <f>IF('Hedging Dashboard'!AH70="","",'Hedging Dashboard'!AH70)</f>
        <v/>
      </c>
      <c r="O70" s="12" t="str">
        <f t="shared" si="3"/>
        <v/>
      </c>
      <c r="P70" s="13" t="str">
        <f t="shared" si="41"/>
        <v/>
      </c>
      <c r="Q70" s="45" t="str">
        <f t="shared" si="42"/>
        <v/>
      </c>
      <c r="R70" s="87" t="str">
        <f t="shared" si="43"/>
        <v/>
      </c>
      <c r="S70" s="87" t="str">
        <f t="shared" si="60"/>
        <v/>
      </c>
      <c r="T70" s="98" t="str">
        <f t="shared" si="44"/>
        <v/>
      </c>
      <c r="U70" s="87" t="str">
        <f>IF(M70="","",IF(B70="NB",U69,IF(T70="",SUM($T$5:$T70)+S70,SUM($T$5:$T70))))</f>
        <v/>
      </c>
      <c r="V70" s="99" t="str">
        <f t="shared" si="82"/>
        <v/>
      </c>
      <c r="W70" s="74" t="e">
        <f t="shared" si="61"/>
        <v>#VALUE!</v>
      </c>
      <c r="X70" s="76" t="str">
        <f t="shared" si="15"/>
        <v/>
      </c>
      <c r="Y70" s="9" t="str">
        <f t="shared" si="6"/>
        <v>B</v>
      </c>
      <c r="Z70" s="4" t="str">
        <f t="shared" si="7"/>
        <v>C</v>
      </c>
      <c r="AA70" s="4" t="str">
        <f t="shared" si="8"/>
        <v>B</v>
      </c>
      <c r="AB70" s="4" t="str">
        <f t="shared" si="4"/>
        <v/>
      </c>
      <c r="AC70" s="4" t="str">
        <f t="shared" si="9"/>
        <v/>
      </c>
      <c r="AD70" s="4" t="str">
        <f t="shared" si="10"/>
        <v/>
      </c>
      <c r="AE70" s="1" t="str">
        <f t="shared" si="62"/>
        <v/>
      </c>
      <c r="AF70" s="1" t="str">
        <f t="shared" si="63"/>
        <v/>
      </c>
      <c r="AG70" s="1" t="str">
        <f t="shared" si="64"/>
        <v/>
      </c>
      <c r="AH70" s="1" t="str">
        <f t="shared" si="65"/>
        <v/>
      </c>
      <c r="AI70" s="1" t="str">
        <f t="shared" si="66"/>
        <v/>
      </c>
      <c r="AJ70" s="1" t="str">
        <f t="shared" si="67"/>
        <v/>
      </c>
      <c r="AK70" s="1">
        <f t="shared" si="45"/>
        <v>0</v>
      </c>
      <c r="AL70" s="1">
        <f t="shared" si="46"/>
        <v>0</v>
      </c>
      <c r="AM70" s="1" t="str">
        <f t="shared" si="58"/>
        <v/>
      </c>
      <c r="AN70" s="1">
        <f t="shared" si="68"/>
        <v>0</v>
      </c>
      <c r="AO70" s="1" t="str">
        <f t="shared" si="56"/>
        <v/>
      </c>
      <c r="AP70" s="1" t="str">
        <f t="shared" si="23"/>
        <v>N</v>
      </c>
      <c r="AQ70" s="1" t="str">
        <f t="shared" si="24"/>
        <v>N</v>
      </c>
      <c r="AR70" s="1" t="str">
        <f t="shared" si="25"/>
        <v>N</v>
      </c>
      <c r="AS70" s="1" t="str">
        <f t="shared" si="69"/>
        <v/>
      </c>
      <c r="AT70" s="15" t="str">
        <f t="shared" si="47"/>
        <v/>
      </c>
      <c r="AU70" s="1" t="str">
        <f t="shared" si="70"/>
        <v/>
      </c>
      <c r="AV70" s="1" t="str">
        <f t="shared" si="71"/>
        <v/>
      </c>
      <c r="AW70" s="1" t="str">
        <f t="shared" si="72"/>
        <v/>
      </c>
      <c r="AX70" s="1" t="str">
        <f t="shared" si="73"/>
        <v/>
      </c>
      <c r="AY70" s="1" t="str">
        <f t="shared" si="74"/>
        <v/>
      </c>
      <c r="AZ70" s="1" t="str">
        <f>IF('Hedging Dashboard'!AH70="P",IF(AZ69="",1,AZ69+1),"")</f>
        <v/>
      </c>
      <c r="BA70" s="1" t="str">
        <f>IF('Hedging Dashboard'!AH70="B",IF(BA69="",1,BA69+1),"")</f>
        <v/>
      </c>
      <c r="BB70" s="1" t="str">
        <f t="shared" si="80"/>
        <v>00000</v>
      </c>
      <c r="BC70" s="1" t="str">
        <f t="shared" si="80"/>
        <v>00000</v>
      </c>
      <c r="BD70" s="1" t="str">
        <f t="shared" si="81"/>
        <v>000000</v>
      </c>
      <c r="BE70" s="1" t="str">
        <f t="shared" si="81"/>
        <v>000000</v>
      </c>
      <c r="BF70" s="1" t="str">
        <f t="shared" si="49"/>
        <v>B</v>
      </c>
      <c r="BG70" s="1" t="str">
        <f t="shared" si="75"/>
        <v/>
      </c>
      <c r="BH70" s="1">
        <f t="shared" si="50"/>
        <v>0</v>
      </c>
      <c r="BI70" s="1" t="str">
        <f t="shared" si="76"/>
        <v/>
      </c>
      <c r="BJ70" s="1">
        <f t="shared" si="51"/>
        <v>0</v>
      </c>
      <c r="BK70" s="1" t="str">
        <f t="shared" si="77"/>
        <v/>
      </c>
      <c r="BL70" s="1">
        <f t="shared" si="52"/>
        <v>0</v>
      </c>
      <c r="BM70" s="1" t="str">
        <f t="shared" si="53"/>
        <v>0</v>
      </c>
      <c r="BN70" s="1" t="str">
        <f t="shared" si="54"/>
        <v>0</v>
      </c>
      <c r="BO70" s="1" t="str">
        <f t="shared" si="55"/>
        <v>0</v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</row>
    <row r="71" spans="1:76" ht="15.75" thickBot="1">
      <c r="A71" s="1">
        <v>62</v>
      </c>
      <c r="B71" s="9" t="str">
        <f t="shared" si="59"/>
        <v/>
      </c>
      <c r="C71" s="93" t="str">
        <f t="shared" ref="C71:C109" si="83">IF(Y71=Y70,"",Y71)</f>
        <v/>
      </c>
      <c r="D71" s="88" t="str">
        <f t="shared" si="36"/>
        <v/>
      </c>
      <c r="E71" s="89" t="str">
        <f t="shared" si="37"/>
        <v/>
      </c>
      <c r="F71" s="8" t="str">
        <f t="shared" si="12"/>
        <v/>
      </c>
      <c r="H71" s="96" t="str">
        <f t="shared" ref="H71:H109" si="84">IF(Z71=Z70,"",Z71)</f>
        <v/>
      </c>
      <c r="I71" s="88" t="str">
        <f t="shared" si="38"/>
        <v/>
      </c>
      <c r="J71" s="89" t="str">
        <f t="shared" si="39"/>
        <v/>
      </c>
      <c r="K71" s="8" t="str">
        <f t="shared" si="40"/>
        <v/>
      </c>
      <c r="L71" s="54"/>
      <c r="M71" s="17" t="str">
        <f>IF('Hedging Dashboard'!AH71="","",'Hedging Dashboard'!AH71)</f>
        <v/>
      </c>
      <c r="O71" s="9" t="str">
        <f t="shared" ref="O71:O109" si="85">IF(AA70=AA71,"",AA71)</f>
        <v/>
      </c>
      <c r="P71" s="88" t="str">
        <f t="shared" si="41"/>
        <v/>
      </c>
      <c r="Q71" s="89" t="str">
        <f t="shared" si="42"/>
        <v/>
      </c>
      <c r="R71" s="4" t="str">
        <f t="shared" si="43"/>
        <v/>
      </c>
      <c r="S71" s="4" t="str">
        <f t="shared" si="60"/>
        <v/>
      </c>
      <c r="T71" s="112" t="str">
        <f t="shared" si="44"/>
        <v/>
      </c>
      <c r="U71" s="4" t="str">
        <f>IF(M71="","",IF(B71="NB",U70,IF(T71="",SUM($T$5:$T71)+S71,SUM($T$5:$T71))))</f>
        <v/>
      </c>
      <c r="V71" s="100" t="str">
        <f t="shared" si="82"/>
        <v/>
      </c>
      <c r="W71" s="74" t="e">
        <f t="shared" si="61"/>
        <v>#VALUE!</v>
      </c>
      <c r="X71" s="76" t="str">
        <f t="shared" si="15"/>
        <v/>
      </c>
      <c r="Y71" s="9" t="str">
        <f t="shared" si="6"/>
        <v>B</v>
      </c>
      <c r="Z71" s="4" t="str">
        <f t="shared" si="7"/>
        <v>C</v>
      </c>
      <c r="AA71" s="4" t="str">
        <f t="shared" si="8"/>
        <v>B</v>
      </c>
      <c r="AB71" s="4" t="str">
        <f t="shared" ref="AB71:AB116" si="86">F69&amp;F70</f>
        <v/>
      </c>
      <c r="AC71" s="4" t="str">
        <f t="shared" si="9"/>
        <v/>
      </c>
      <c r="AD71" s="4" t="str">
        <f t="shared" si="10"/>
        <v/>
      </c>
      <c r="AE71" s="1" t="str">
        <f t="shared" si="62"/>
        <v/>
      </c>
      <c r="AF71" s="1" t="str">
        <f t="shared" si="63"/>
        <v/>
      </c>
      <c r="AG71" s="1" t="str">
        <f t="shared" si="64"/>
        <v/>
      </c>
      <c r="AH71" s="1" t="str">
        <f t="shared" si="65"/>
        <v/>
      </c>
      <c r="AI71" s="1" t="str">
        <f t="shared" si="66"/>
        <v/>
      </c>
      <c r="AJ71" s="1" t="str">
        <f t="shared" si="67"/>
        <v/>
      </c>
      <c r="AK71" s="1">
        <f t="shared" si="45"/>
        <v>0</v>
      </c>
      <c r="AL71" s="1">
        <f t="shared" si="46"/>
        <v>0</v>
      </c>
      <c r="AM71" s="1" t="str">
        <f t="shared" ref="AM71:AM102" si="87">IF(M71="","",IF(AM70+AN71&gt;=10,10,IF(AM70+AN71&lt;=-10,-10,AM70+AN71)))</f>
        <v/>
      </c>
      <c r="AN71" s="1">
        <f t="shared" si="68"/>
        <v>0</v>
      </c>
      <c r="AO71" s="1" t="str">
        <f t="shared" si="56"/>
        <v/>
      </c>
      <c r="AP71" s="1" t="str">
        <f t="shared" si="23"/>
        <v>N</v>
      </c>
      <c r="AQ71" s="1" t="str">
        <f t="shared" si="24"/>
        <v>N</v>
      </c>
      <c r="AR71" s="1" t="str">
        <f t="shared" si="25"/>
        <v>N</v>
      </c>
      <c r="AS71" s="1" t="str">
        <f t="shared" si="69"/>
        <v/>
      </c>
      <c r="AT71" s="15" t="str">
        <f t="shared" si="47"/>
        <v/>
      </c>
      <c r="AU71" s="1" t="str">
        <f t="shared" si="70"/>
        <v/>
      </c>
      <c r="AV71" s="1" t="str">
        <f t="shared" si="71"/>
        <v/>
      </c>
      <c r="AW71" s="1" t="str">
        <f t="shared" si="72"/>
        <v/>
      </c>
      <c r="AX71" s="1" t="str">
        <f t="shared" si="73"/>
        <v/>
      </c>
      <c r="AY71" s="1" t="str">
        <f t="shared" si="74"/>
        <v/>
      </c>
      <c r="AZ71" s="1" t="str">
        <f>IF('Hedging Dashboard'!AH71="P",IF(AZ70="",1,AZ70+1),"")</f>
        <v/>
      </c>
      <c r="BA71" s="1" t="str">
        <f>IF('Hedging Dashboard'!AH71="B",IF(BA70="",1,BA70+1),"")</f>
        <v/>
      </c>
      <c r="BB71" s="1" t="str">
        <f t="shared" si="80"/>
        <v>00000</v>
      </c>
      <c r="BC71" s="1" t="str">
        <f t="shared" si="80"/>
        <v>00000</v>
      </c>
      <c r="BD71" s="1" t="str">
        <f t="shared" si="81"/>
        <v>000000</v>
      </c>
      <c r="BE71" s="1" t="str">
        <f t="shared" si="81"/>
        <v>000000</v>
      </c>
      <c r="BF71" s="1" t="str">
        <f t="shared" si="49"/>
        <v>B</v>
      </c>
      <c r="BG71" s="1" t="str">
        <f t="shared" si="75"/>
        <v/>
      </c>
      <c r="BH71" s="1">
        <f t="shared" si="50"/>
        <v>0</v>
      </c>
      <c r="BI71" s="1" t="str">
        <f t="shared" si="76"/>
        <v/>
      </c>
      <c r="BJ71" s="1">
        <f t="shared" si="51"/>
        <v>0</v>
      </c>
      <c r="BK71" s="1" t="str">
        <f t="shared" si="77"/>
        <v/>
      </c>
      <c r="BL71" s="1">
        <f t="shared" si="52"/>
        <v>0</v>
      </c>
      <c r="BM71" s="1" t="str">
        <f t="shared" si="53"/>
        <v>0</v>
      </c>
      <c r="BN71" s="1" t="str">
        <f t="shared" si="54"/>
        <v>0</v>
      </c>
      <c r="BO71" s="1" t="str">
        <f t="shared" si="55"/>
        <v>0</v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</row>
    <row r="72" spans="1:76" ht="15.75" thickBot="1">
      <c r="A72" s="1">
        <v>63</v>
      </c>
      <c r="B72" s="9" t="str">
        <f t="shared" si="59"/>
        <v/>
      </c>
      <c r="C72" s="93" t="str">
        <f t="shared" si="83"/>
        <v/>
      </c>
      <c r="D72" s="88" t="str">
        <f t="shared" si="36"/>
        <v/>
      </c>
      <c r="E72" s="89" t="str">
        <f t="shared" si="37"/>
        <v/>
      </c>
      <c r="F72" s="8" t="str">
        <f t="shared" si="12"/>
        <v/>
      </c>
      <c r="H72" s="96" t="str">
        <f t="shared" si="84"/>
        <v/>
      </c>
      <c r="I72" s="88" t="str">
        <f t="shared" si="38"/>
        <v/>
      </c>
      <c r="J72" s="89" t="str">
        <f t="shared" si="39"/>
        <v/>
      </c>
      <c r="K72" s="8" t="str">
        <f t="shared" si="40"/>
        <v/>
      </c>
      <c r="L72" s="54"/>
      <c r="M72" s="17" t="str">
        <f>IF('Hedging Dashboard'!AH72="","",'Hedging Dashboard'!AH72)</f>
        <v/>
      </c>
      <c r="O72" s="9" t="str">
        <f t="shared" si="85"/>
        <v/>
      </c>
      <c r="P72" s="88" t="str">
        <f t="shared" si="41"/>
        <v/>
      </c>
      <c r="Q72" s="89" t="str">
        <f t="shared" si="42"/>
        <v/>
      </c>
      <c r="R72" s="4" t="str">
        <f t="shared" si="43"/>
        <v/>
      </c>
      <c r="S72" s="4" t="str">
        <f t="shared" si="60"/>
        <v/>
      </c>
      <c r="T72" s="112" t="str">
        <f t="shared" si="44"/>
        <v/>
      </c>
      <c r="U72" s="4" t="str">
        <f>IF(M72="","",IF(B72="NB",U71,IF(T72="",SUM($T$5:$T72)+S72,SUM($T$5:$T72))))</f>
        <v/>
      </c>
      <c r="V72" s="100" t="str">
        <f t="shared" si="82"/>
        <v/>
      </c>
      <c r="W72" s="74" t="e">
        <f t="shared" si="61"/>
        <v>#VALUE!</v>
      </c>
      <c r="X72" s="76" t="str">
        <f t="shared" si="15"/>
        <v/>
      </c>
      <c r="Y72" s="9" t="str">
        <f t="shared" ref="Y72:Y109" si="88">IF(AND(AB72="LL",Y70=Y71),IF(Y71="B","D","B"),Y71)</f>
        <v>B</v>
      </c>
      <c r="Z72" s="4" t="str">
        <f t="shared" ref="Z72:Z109" si="89">IF(AND(AC72="LL",Z70=Z71),IF(Z71="D","C","D"),Z71)</f>
        <v>C</v>
      </c>
      <c r="AA72" s="4" t="str">
        <f t="shared" ref="AA72:AA109" si="90">IF(AND(AD72="LL",AA70=AA71),IF(AA71="C","B","C"),AA71)</f>
        <v>B</v>
      </c>
      <c r="AB72" s="4" t="str">
        <f t="shared" si="86"/>
        <v/>
      </c>
      <c r="AC72" s="4" t="str">
        <f t="shared" ref="AC72:AC116" si="91">K70&amp;K71</f>
        <v/>
      </c>
      <c r="AD72" s="4" t="str">
        <f t="shared" ref="AD72:AD116" si="92">R70&amp;R71</f>
        <v/>
      </c>
      <c r="AE72" s="1" t="str">
        <f t="shared" si="62"/>
        <v/>
      </c>
      <c r="AF72" s="1" t="str">
        <f t="shared" si="63"/>
        <v/>
      </c>
      <c r="AG72" s="1" t="str">
        <f t="shared" si="64"/>
        <v/>
      </c>
      <c r="AH72" s="1" t="str">
        <f t="shared" si="65"/>
        <v/>
      </c>
      <c r="AI72" s="1" t="str">
        <f t="shared" si="66"/>
        <v/>
      </c>
      <c r="AJ72" s="1" t="str">
        <f t="shared" si="67"/>
        <v/>
      </c>
      <c r="AK72" s="1">
        <f t="shared" si="45"/>
        <v>0</v>
      </c>
      <c r="AL72" s="1">
        <f t="shared" si="46"/>
        <v>0</v>
      </c>
      <c r="AM72" s="1" t="str">
        <f t="shared" si="87"/>
        <v/>
      </c>
      <c r="AN72" s="1">
        <f t="shared" si="68"/>
        <v>0</v>
      </c>
      <c r="AO72" s="1" t="str">
        <f t="shared" si="56"/>
        <v/>
      </c>
      <c r="AP72" s="1" t="str">
        <f t="shared" si="23"/>
        <v>N</v>
      </c>
      <c r="AQ72" s="1" t="str">
        <f t="shared" si="24"/>
        <v>N</v>
      </c>
      <c r="AR72" s="1" t="str">
        <f t="shared" si="25"/>
        <v>N</v>
      </c>
      <c r="AS72" s="1" t="str">
        <f t="shared" si="69"/>
        <v/>
      </c>
      <c r="AT72" s="15" t="str">
        <f t="shared" si="47"/>
        <v/>
      </c>
      <c r="AU72" s="1" t="str">
        <f t="shared" si="70"/>
        <v/>
      </c>
      <c r="AV72" s="1" t="str">
        <f t="shared" si="71"/>
        <v/>
      </c>
      <c r="AW72" s="1" t="str">
        <f t="shared" si="72"/>
        <v/>
      </c>
      <c r="AX72" s="1" t="str">
        <f t="shared" si="73"/>
        <v/>
      </c>
      <c r="AY72" s="1" t="str">
        <f t="shared" si="74"/>
        <v/>
      </c>
      <c r="AZ72" s="1" t="str">
        <f>IF('Hedging Dashboard'!AH72="P",IF(AZ71="",1,AZ71+1),"")</f>
        <v/>
      </c>
      <c r="BA72" s="1" t="str">
        <f>IF('Hedging Dashboard'!AH72="B",IF(BA71="",1,BA71+1),"")</f>
        <v/>
      </c>
      <c r="BB72" s="1" t="str">
        <f t="shared" si="80"/>
        <v>00000</v>
      </c>
      <c r="BC72" s="1" t="str">
        <f t="shared" si="80"/>
        <v>00000</v>
      </c>
      <c r="BD72" s="1" t="str">
        <f t="shared" si="81"/>
        <v>000000</v>
      </c>
      <c r="BE72" s="1" t="str">
        <f t="shared" si="81"/>
        <v>000000</v>
      </c>
      <c r="BF72" s="1" t="str">
        <f t="shared" si="49"/>
        <v>B</v>
      </c>
      <c r="BG72" s="1" t="str">
        <f t="shared" si="75"/>
        <v/>
      </c>
      <c r="BH72" s="1">
        <f t="shared" si="50"/>
        <v>0</v>
      </c>
      <c r="BI72" s="1" t="str">
        <f t="shared" si="76"/>
        <v/>
      </c>
      <c r="BJ72" s="1">
        <f t="shared" si="51"/>
        <v>0</v>
      </c>
      <c r="BK72" s="1" t="str">
        <f t="shared" si="77"/>
        <v/>
      </c>
      <c r="BL72" s="1">
        <f t="shared" si="52"/>
        <v>0</v>
      </c>
      <c r="BM72" s="1" t="str">
        <f t="shared" si="53"/>
        <v>0</v>
      </c>
      <c r="BN72" s="1" t="str">
        <f t="shared" si="54"/>
        <v>0</v>
      </c>
      <c r="BO72" s="1" t="str">
        <f t="shared" si="55"/>
        <v>0</v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6</v>
      </c>
    </row>
    <row r="73" spans="1:76" ht="15.75" thickBot="1">
      <c r="A73" s="1">
        <v>64</v>
      </c>
      <c r="B73" s="9" t="str">
        <f t="shared" si="59"/>
        <v/>
      </c>
      <c r="C73" s="93" t="str">
        <f t="shared" si="83"/>
        <v/>
      </c>
      <c r="D73" s="88" t="str">
        <f t="shared" si="36"/>
        <v/>
      </c>
      <c r="E73" s="89" t="str">
        <f t="shared" si="37"/>
        <v/>
      </c>
      <c r="F73" s="8" t="str">
        <f t="shared" si="12"/>
        <v/>
      </c>
      <c r="H73" s="96" t="str">
        <f t="shared" si="84"/>
        <v/>
      </c>
      <c r="I73" s="88" t="str">
        <f t="shared" si="38"/>
        <v/>
      </c>
      <c r="J73" s="89" t="str">
        <f t="shared" si="39"/>
        <v/>
      </c>
      <c r="K73" s="8" t="str">
        <f t="shared" si="40"/>
        <v/>
      </c>
      <c r="L73" s="54"/>
      <c r="M73" s="17" t="str">
        <f>IF('Hedging Dashboard'!AH73="","",'Hedging Dashboard'!AH73)</f>
        <v/>
      </c>
      <c r="O73" s="9" t="str">
        <f t="shared" si="85"/>
        <v/>
      </c>
      <c r="P73" s="88" t="str">
        <f t="shared" si="41"/>
        <v/>
      </c>
      <c r="Q73" s="89" t="str">
        <f t="shared" si="42"/>
        <v/>
      </c>
      <c r="R73" s="4" t="str">
        <f t="shared" si="43"/>
        <v/>
      </c>
      <c r="S73" s="4" t="str">
        <f t="shared" si="60"/>
        <v/>
      </c>
      <c r="T73" s="112" t="str">
        <f t="shared" si="44"/>
        <v/>
      </c>
      <c r="U73" s="4" t="str">
        <f>IF(M73="","",IF(B73="NB",U72,IF(T73="",SUM($T$5:$T73)+S73,SUM($T$5:$T73))))</f>
        <v/>
      </c>
      <c r="V73" s="100" t="str">
        <f t="shared" si="82"/>
        <v/>
      </c>
      <c r="W73" s="74" t="e">
        <f t="shared" si="61"/>
        <v>#VALUE!</v>
      </c>
      <c r="X73" s="76" t="str">
        <f t="shared" si="15"/>
        <v/>
      </c>
      <c r="Y73" s="9" t="str">
        <f t="shared" si="88"/>
        <v>B</v>
      </c>
      <c r="Z73" s="4" t="str">
        <f t="shared" si="89"/>
        <v>C</v>
      </c>
      <c r="AA73" s="4" t="str">
        <f t="shared" si="90"/>
        <v>B</v>
      </c>
      <c r="AB73" s="4" t="str">
        <f t="shared" si="86"/>
        <v/>
      </c>
      <c r="AC73" s="4" t="str">
        <f t="shared" si="91"/>
        <v/>
      </c>
      <c r="AD73" s="4" t="str">
        <f t="shared" si="92"/>
        <v/>
      </c>
      <c r="AE73" s="1" t="str">
        <f t="shared" si="62"/>
        <v/>
      </c>
      <c r="AF73" s="1" t="str">
        <f t="shared" si="63"/>
        <v/>
      </c>
      <c r="AG73" s="1" t="str">
        <f t="shared" si="64"/>
        <v/>
      </c>
      <c r="AH73" s="1" t="str">
        <f t="shared" si="65"/>
        <v/>
      </c>
      <c r="AI73" s="1" t="str">
        <f t="shared" si="66"/>
        <v/>
      </c>
      <c r="AJ73" s="1" t="str">
        <f t="shared" si="67"/>
        <v/>
      </c>
      <c r="AK73" s="1">
        <f t="shared" si="45"/>
        <v>0</v>
      </c>
      <c r="AL73" s="1">
        <f t="shared" si="46"/>
        <v>0</v>
      </c>
      <c r="AM73" s="1" t="str">
        <f t="shared" si="87"/>
        <v/>
      </c>
      <c r="AN73" s="1">
        <f t="shared" si="68"/>
        <v>0</v>
      </c>
      <c r="AO73" s="1" t="str">
        <f t="shared" si="56"/>
        <v/>
      </c>
      <c r="AP73" s="1" t="str">
        <f t="shared" si="23"/>
        <v>N</v>
      </c>
      <c r="AQ73" s="1" t="str">
        <f t="shared" si="24"/>
        <v>N</v>
      </c>
      <c r="AR73" s="1" t="str">
        <f t="shared" si="25"/>
        <v>N</v>
      </c>
      <c r="AS73" s="1" t="str">
        <f t="shared" si="69"/>
        <v/>
      </c>
      <c r="AT73" s="15" t="str">
        <f t="shared" si="47"/>
        <v/>
      </c>
      <c r="AU73" s="1" t="str">
        <f t="shared" si="70"/>
        <v/>
      </c>
      <c r="AV73" s="1" t="str">
        <f t="shared" si="71"/>
        <v/>
      </c>
      <c r="AW73" s="1" t="str">
        <f t="shared" si="72"/>
        <v/>
      </c>
      <c r="AX73" s="1" t="str">
        <f t="shared" si="73"/>
        <v/>
      </c>
      <c r="AY73" s="1" t="str">
        <f t="shared" si="74"/>
        <v/>
      </c>
      <c r="AZ73" s="1" t="str">
        <f>IF('Hedging Dashboard'!AH73="P",IF(AZ72="",1,AZ72+1),"")</f>
        <v/>
      </c>
      <c r="BA73" s="1" t="str">
        <f>IF('Hedging Dashboard'!AH73="B",IF(BA72="",1,BA72+1),"")</f>
        <v/>
      </c>
      <c r="BB73" s="1" t="str">
        <f t="shared" si="80"/>
        <v>00000</v>
      </c>
      <c r="BC73" s="1" t="str">
        <f t="shared" si="80"/>
        <v>00000</v>
      </c>
      <c r="BD73" s="1" t="str">
        <f t="shared" si="81"/>
        <v>000000</v>
      </c>
      <c r="BE73" s="1" t="str">
        <f t="shared" si="81"/>
        <v>000000</v>
      </c>
      <c r="BF73" s="1" t="str">
        <f t="shared" si="49"/>
        <v>B</v>
      </c>
      <c r="BG73" s="1" t="str">
        <f t="shared" si="75"/>
        <v/>
      </c>
      <c r="BH73" s="1">
        <f t="shared" si="50"/>
        <v>0</v>
      </c>
      <c r="BI73" s="1" t="str">
        <f t="shared" si="76"/>
        <v/>
      </c>
      <c r="BJ73" s="1">
        <f t="shared" si="51"/>
        <v>0</v>
      </c>
      <c r="BK73" s="1" t="str">
        <f t="shared" si="77"/>
        <v/>
      </c>
      <c r="BL73" s="1">
        <f t="shared" si="52"/>
        <v>0</v>
      </c>
      <c r="BM73" s="1" t="str">
        <f t="shared" si="53"/>
        <v>0</v>
      </c>
      <c r="BN73" s="1" t="str">
        <f t="shared" si="54"/>
        <v>0</v>
      </c>
      <c r="BO73" s="1" t="str">
        <f t="shared" si="55"/>
        <v>0</v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-6</v>
      </c>
    </row>
    <row r="74" spans="1:76" ht="15.75" thickBot="1">
      <c r="A74" s="1">
        <v>65</v>
      </c>
      <c r="B74" s="77" t="str">
        <f t="shared" ref="B74:B109" si="93">IF(M73="","",IF(AK74=AL74,"NB",IF(AK74&gt;AL74,"P"&amp;(AK74-AL74),"B"&amp;(AL74-AK74))))</f>
        <v/>
      </c>
      <c r="C74" s="94" t="str">
        <f t="shared" si="83"/>
        <v/>
      </c>
      <c r="D74" s="90" t="str">
        <f t="shared" si="36"/>
        <v/>
      </c>
      <c r="E74" s="91" t="str">
        <f t="shared" si="37"/>
        <v/>
      </c>
      <c r="F74" s="10" t="str">
        <f t="shared" ref="F74:F109" si="94">IF(M74="","",IF(M74="P",IF(D74="","L","W"),IF(E74="","L","W")))</f>
        <v/>
      </c>
      <c r="H74" s="97" t="str">
        <f t="shared" si="84"/>
        <v/>
      </c>
      <c r="I74" s="90" t="str">
        <f t="shared" si="38"/>
        <v/>
      </c>
      <c r="J74" s="91" t="str">
        <f t="shared" si="39"/>
        <v/>
      </c>
      <c r="K74" s="10" t="str">
        <f t="shared" si="40"/>
        <v/>
      </c>
      <c r="L74" s="54"/>
      <c r="M74" s="18" t="str">
        <f>IF('Hedging Dashboard'!AH74="","",'Hedging Dashboard'!AH74)</f>
        <v/>
      </c>
      <c r="O74" s="77" t="str">
        <f t="shared" si="85"/>
        <v/>
      </c>
      <c r="P74" s="90" t="str">
        <f t="shared" si="41"/>
        <v/>
      </c>
      <c r="Q74" s="91" t="str">
        <f t="shared" si="42"/>
        <v/>
      </c>
      <c r="R74" s="5" t="str">
        <f t="shared" si="43"/>
        <v/>
      </c>
      <c r="S74" s="5" t="str">
        <f t="shared" ref="S74:S109" si="95">IF(M74="","",IF(X74="",IF(AO74="S",0,S73),IF(X74="W",IF(AO74="S",0,S73)+INT(REPLACE(B74,1,1,"")),IF(AO74="S",0,S73)-INT(REPLACE(B74,1,1,"")))))</f>
        <v/>
      </c>
      <c r="T74" s="113" t="str">
        <f t="shared" si="44"/>
        <v/>
      </c>
      <c r="U74" s="5" t="str">
        <f>IF(M74="","",IF(B74="NB",U73,IF(T74="",SUM($T$5:$T74)+S74,SUM($T$5:$T74))))</f>
        <v/>
      </c>
      <c r="V74" s="101" t="str">
        <f t="shared" si="82"/>
        <v/>
      </c>
      <c r="W74" s="74" t="e">
        <f t="shared" ref="W74:W109" si="96">IF(M74="","",IF(K74="W",0+BN74,0-BN74)+IF(F74="W",0+BM74,0-BM74))+IF(R74="W",0+BO74,0-BO74)</f>
        <v>#VALUE!</v>
      </c>
      <c r="X74" s="76" t="str">
        <f t="shared" ref="X74:X109" si="97">IF(M74="","",IF(W74&gt;0,"W",IF(W74&lt;0,"L","")))</f>
        <v/>
      </c>
      <c r="Y74" s="9" t="str">
        <f t="shared" si="88"/>
        <v>B</v>
      </c>
      <c r="Z74" s="4" t="str">
        <f t="shared" si="89"/>
        <v>C</v>
      </c>
      <c r="AA74" s="4" t="str">
        <f t="shared" si="90"/>
        <v>B</v>
      </c>
      <c r="AB74" s="4" t="str">
        <f t="shared" si="86"/>
        <v/>
      </c>
      <c r="AC74" s="4" t="str">
        <f t="shared" si="91"/>
        <v/>
      </c>
      <c r="AD74" s="4" t="str">
        <f t="shared" si="92"/>
        <v/>
      </c>
      <c r="AE74" s="1" t="str">
        <f t="shared" ref="AE74:AE105" si="98">IF(M73="","",IF(Y74="B",IF(M73="P",BH74,""),IF(BF74="P",BH74,"")))</f>
        <v/>
      </c>
      <c r="AF74" s="1" t="str">
        <f t="shared" ref="AF74:AF105" si="99">IF(M73="","",IF(Y74="B",IF(M73="B",BH74,""),IF(BF74="B",BH74,"")))</f>
        <v/>
      </c>
      <c r="AG74" s="1" t="str">
        <f t="shared" ref="AG74:AG105" si="100">IF(M73="","",IF(Z74="C",IF(M73="B",BJ74,""),IF(BF74="P",BJ74,"")))</f>
        <v/>
      </c>
      <c r="AH74" s="1" t="str">
        <f t="shared" ref="AH74:AH105" si="101">IF(M73="","",IF(Z74="C",IF(M73="P",BJ74,""),IF(BF74="B",BJ74,"")))</f>
        <v/>
      </c>
      <c r="AI74" s="1" t="str">
        <f t="shared" ref="AI74:AI105" si="102">IF(M73="","",IF(AND(AE74="L5",AH74="L5",AY74=""),"L0",AX74))</f>
        <v/>
      </c>
      <c r="AJ74" s="1" t="str">
        <f t="shared" ref="AJ74:AJ105" si="103">IF(M73="","",IF(AND(AF74="L5",AH74="L5",AX74=""),"L0",AY74))</f>
        <v/>
      </c>
      <c r="AK74" s="1">
        <f t="shared" si="45"/>
        <v>0</v>
      </c>
      <c r="AL74" s="1">
        <f t="shared" si="46"/>
        <v>0</v>
      </c>
      <c r="AM74" s="1" t="str">
        <f t="shared" si="87"/>
        <v/>
      </c>
      <c r="AN74" s="1">
        <f t="shared" ref="AN74:AN105" si="104">IF(X74="",0,IFERROR(VLOOKUP(X69&amp;X70&amp;X71&amp;X72&amp;X73&amp;X74,BW:BX,2,FALSE),0))</f>
        <v>0</v>
      </c>
      <c r="AO74" s="1" t="str">
        <f t="shared" si="56"/>
        <v/>
      </c>
      <c r="AP74" s="1" t="str">
        <f t="shared" ref="AP74:AP137" si="105">IF(OR(F70&amp;F71&amp;F72="WLW",F71&amp;F72="WW"),"Y","N")</f>
        <v>N</v>
      </c>
      <c r="AQ74" s="1" t="str">
        <f t="shared" ref="AQ74:AQ137" si="106">IF(OR(K70&amp;K71&amp;K72="WLW",K71&amp;K72="WW"),"Y","N")</f>
        <v>N</v>
      </c>
      <c r="AR74" s="1" t="str">
        <f t="shared" ref="AR74:AR137" si="107">IF(OR(R70&amp;R71&amp;R72="WLW",R71&amp;R72="WW"),"Y","N")</f>
        <v>N</v>
      </c>
      <c r="AS74" s="1" t="str">
        <f t="shared" ref="AS74:AS109" si="108">IF(M73="","",IF(AO74="S",1,AS73+1))</f>
        <v/>
      </c>
      <c r="AT74" s="15" t="str">
        <f t="shared" si="47"/>
        <v/>
      </c>
      <c r="AU74" s="1" t="str">
        <f t="shared" ref="AU74:AU105" si="109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05" si="110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111">IF(M73="","",IF(AND(S74&lt;0,AS74&gt;2,S74&gt;=(2-AS74)),"R","N"))</f>
        <v/>
      </c>
      <c r="AX74" s="1" t="str">
        <f t="shared" ref="AX74:AX109" si="112">IF(M73="","",IF(AA74="B",IF(M73="P",BL74,""),IF(M73="B",BL74,"")))</f>
        <v/>
      </c>
      <c r="AY74" s="1" t="str">
        <f t="shared" ref="AY74:AY109" si="113">IF(M73="","",IF(AA74="B",IF(M73="B",BL74,""),IF(M73="P",BL74,"")))</f>
        <v/>
      </c>
      <c r="AZ74" s="1" t="str">
        <f>IF('Hedging Dashboard'!AH74="P",IF(AZ73="",1,AZ73+1),"")</f>
        <v/>
      </c>
      <c r="BA74" s="1" t="str">
        <f>IF('Hedging Dashboard'!AH74="B",IF(BA73="",1,BA73+1),"")</f>
        <v/>
      </c>
      <c r="BB74" s="1" t="str">
        <f t="shared" si="80"/>
        <v>00000</v>
      </c>
      <c r="BC74" s="1" t="str">
        <f t="shared" si="80"/>
        <v>00000</v>
      </c>
      <c r="BD74" s="1" t="str">
        <f t="shared" si="81"/>
        <v>000000</v>
      </c>
      <c r="BE74" s="1" t="str">
        <f t="shared" si="81"/>
        <v>000000</v>
      </c>
      <c r="BF74" s="1" t="str">
        <f t="shared" si="49"/>
        <v>B</v>
      </c>
      <c r="BG74" s="1" t="str">
        <f t="shared" ref="BG74:BG109" si="114">IF(AE73="",AF73,AE73)&amp;F73</f>
        <v/>
      </c>
      <c r="BH74" s="1">
        <f t="shared" si="50"/>
        <v>0</v>
      </c>
      <c r="BI74" s="1" t="str">
        <f t="shared" ref="BI74:BI109" si="115">IF(AG73="",AH73,AG73)&amp;K73</f>
        <v/>
      </c>
      <c r="BJ74" s="1">
        <f t="shared" si="51"/>
        <v>0</v>
      </c>
      <c r="BK74" s="1" t="str">
        <f t="shared" ref="BK74:BK109" si="116">IF(AI73="",AJ73,AI73)&amp;R73</f>
        <v/>
      </c>
      <c r="BL74" s="1">
        <f t="shared" si="52"/>
        <v>0</v>
      </c>
      <c r="BM74" s="1" t="str">
        <f t="shared" si="53"/>
        <v>0</v>
      </c>
      <c r="BN74" s="1" t="str">
        <f t="shared" si="54"/>
        <v>0</v>
      </c>
      <c r="BO74" s="1" t="str">
        <f t="shared" si="55"/>
        <v>0</v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</row>
    <row r="75" spans="1:76" ht="15.75" thickBot="1">
      <c r="A75" s="1">
        <v>66</v>
      </c>
      <c r="B75" s="12" t="str">
        <f t="shared" si="93"/>
        <v/>
      </c>
      <c r="C75" s="92" t="str">
        <f t="shared" si="83"/>
        <v/>
      </c>
      <c r="D75" s="13" t="str">
        <f t="shared" ref="D75:D109" si="117">AE75</f>
        <v/>
      </c>
      <c r="E75" s="45" t="str">
        <f t="shared" ref="E75:E109" si="118">AF75</f>
        <v/>
      </c>
      <c r="F75" s="14" t="str">
        <f t="shared" si="94"/>
        <v/>
      </c>
      <c r="H75" s="95" t="str">
        <f t="shared" si="84"/>
        <v/>
      </c>
      <c r="I75" s="13" t="str">
        <f t="shared" ref="I75:I109" si="119">AG75</f>
        <v/>
      </c>
      <c r="J75" s="45" t="str">
        <f t="shared" ref="J75:J109" si="120">AH75</f>
        <v/>
      </c>
      <c r="K75" s="14" t="str">
        <f t="shared" ref="K75:K109" si="121">IF(M75="","",IF(M75="P",IF(I75="","L","W"),IF(J75="","L","W")))</f>
        <v/>
      </c>
      <c r="L75" s="54"/>
      <c r="M75" s="16" t="str">
        <f>IF('Hedging Dashboard'!AH75="","",'Hedging Dashboard'!AH75)</f>
        <v/>
      </c>
      <c r="O75" s="12" t="str">
        <f t="shared" si="85"/>
        <v/>
      </c>
      <c r="P75" s="13" t="str">
        <f t="shared" ref="P75:P109" si="122">AI75</f>
        <v/>
      </c>
      <c r="Q75" s="45" t="str">
        <f t="shared" ref="Q75:Q109" si="123">AJ75</f>
        <v/>
      </c>
      <c r="R75" s="87" t="str">
        <f t="shared" ref="R75:R109" si="124">IF(M75="","",IF(M75="P",IF(P75="","L","W"),IF(Q75="","L","W")))</f>
        <v/>
      </c>
      <c r="S75" s="87" t="str">
        <f t="shared" si="95"/>
        <v/>
      </c>
      <c r="T75" s="98" t="str">
        <f t="shared" ref="T75:T109" si="125">IF(M74="","",IF(AO75="S","",IF(S75&gt;=0,S75,IF(AW75="R",S75,""))))</f>
        <v/>
      </c>
      <c r="U75" s="87" t="str">
        <f>IF(M75="","",IF(B75="NB",U74,IF(T75="",SUM($T$5:$T75)+S75,SUM($T$5:$T75))))</f>
        <v/>
      </c>
      <c r="V75" s="99" t="str">
        <f t="shared" si="82"/>
        <v/>
      </c>
      <c r="W75" s="74" t="e">
        <f t="shared" si="96"/>
        <v>#VALUE!</v>
      </c>
      <c r="X75" s="76" t="str">
        <f t="shared" si="97"/>
        <v/>
      </c>
      <c r="Y75" s="9" t="str">
        <f t="shared" si="88"/>
        <v>B</v>
      </c>
      <c r="Z75" s="4" t="str">
        <f t="shared" si="89"/>
        <v>C</v>
      </c>
      <c r="AA75" s="4" t="str">
        <f t="shared" si="90"/>
        <v>B</v>
      </c>
      <c r="AB75" s="4" t="str">
        <f t="shared" si="86"/>
        <v/>
      </c>
      <c r="AC75" s="4" t="str">
        <f t="shared" si="91"/>
        <v/>
      </c>
      <c r="AD75" s="4" t="str">
        <f t="shared" si="92"/>
        <v/>
      </c>
      <c r="AE75" s="1" t="str">
        <f t="shared" si="98"/>
        <v/>
      </c>
      <c r="AF75" s="1" t="str">
        <f t="shared" si="99"/>
        <v/>
      </c>
      <c r="AG75" s="1" t="str">
        <f t="shared" si="100"/>
        <v/>
      </c>
      <c r="AH75" s="1" t="str">
        <f t="shared" si="101"/>
        <v/>
      </c>
      <c r="AI75" s="1" t="str">
        <f t="shared" si="102"/>
        <v/>
      </c>
      <c r="AJ75" s="1" t="str">
        <f t="shared" si="103"/>
        <v/>
      </c>
      <c r="AK75" s="1">
        <f t="shared" ref="AK75:AK138" si="126">IF(D75="",0,IF(OR(D75="B",D75="XB"),1,INT(RIGHT(D75))))+IF(I75="",0,IF(OR(I75="B",I75="XB"),1,INT(RIGHT(I75))))+IF(P75="",0,IF(OR(P75="B",P75="XB"),1,INT(RIGHT(P75))))</f>
        <v>0</v>
      </c>
      <c r="AL75" s="1">
        <f t="shared" ref="AL75:AL138" si="127">IF(E75="",0,IF(OR(E75="B",E75="XB"),1,INT(RIGHT(E75))))+IF(J75="",0,IF(OR(J75="B",J75="XB"),1,INT(RIGHT(J75))))+IF(Q75="",0,IF(OR(Q75="B",Q75="XB"),1,INT(RIGHT(Q75))))</f>
        <v>0</v>
      </c>
      <c r="AM75" s="1" t="str">
        <f t="shared" si="87"/>
        <v/>
      </c>
      <c r="AN75" s="1">
        <f t="shared" si="104"/>
        <v>0</v>
      </c>
      <c r="AO75" s="1" t="str">
        <f t="shared" si="56"/>
        <v/>
      </c>
      <c r="AP75" s="1" t="str">
        <f t="shared" si="105"/>
        <v>N</v>
      </c>
      <c r="AQ75" s="1" t="str">
        <f t="shared" si="106"/>
        <v>N</v>
      </c>
      <c r="AR75" s="1" t="str">
        <f t="shared" si="107"/>
        <v>N</v>
      </c>
      <c r="AS75" s="1" t="str">
        <f t="shared" si="108"/>
        <v/>
      </c>
      <c r="AT75" s="15" t="str">
        <f t="shared" ref="AT75:AT138" si="128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si="109"/>
        <v/>
      </c>
      <c r="AV75" s="1" t="str">
        <f t="shared" si="110"/>
        <v/>
      </c>
      <c r="AW75" s="1" t="str">
        <f t="shared" si="111"/>
        <v/>
      </c>
      <c r="AX75" s="1" t="str">
        <f t="shared" si="112"/>
        <v/>
      </c>
      <c r="AY75" s="1" t="str">
        <f t="shared" si="113"/>
        <v/>
      </c>
      <c r="AZ75" s="1" t="str">
        <f>IF('Hedging Dashboard'!AH75="P",IF(AZ74="",1,AZ74+1),"")</f>
        <v/>
      </c>
      <c r="BA75" s="1" t="str">
        <f>IF('Hedging Dashboard'!AH75="B",IF(BA74="",1,BA74+1),"")</f>
        <v/>
      </c>
      <c r="BB75" s="1" t="str">
        <f t="shared" si="80"/>
        <v>00000</v>
      </c>
      <c r="BC75" s="1" t="str">
        <f t="shared" si="80"/>
        <v>00000</v>
      </c>
      <c r="BD75" s="1" t="str">
        <f t="shared" si="81"/>
        <v>000000</v>
      </c>
      <c r="BE75" s="1" t="str">
        <f t="shared" si="81"/>
        <v>000000</v>
      </c>
      <c r="BF75" s="1" t="str">
        <f t="shared" ref="BF75:BF109" si="129">IF(COUNTBLANK(AZ70:AZ74)&gt;2,"B","P")</f>
        <v>B</v>
      </c>
      <c r="BG75" s="1" t="str">
        <f t="shared" si="114"/>
        <v/>
      </c>
      <c r="BH75" s="1">
        <f t="shared" ref="BH75:BH109" si="130">IF(OR(AO75="S",AND(AT74="Y",AP75="N",BH74&lt;&gt;"B")),"B",IFERROR(VLOOKUP(BG75,BT:BU,2,FALSE),""))</f>
        <v>0</v>
      </c>
      <c r="BI75" s="1" t="str">
        <f t="shared" si="115"/>
        <v/>
      </c>
      <c r="BJ75" s="1">
        <f t="shared" ref="BJ75:BJ109" si="131">IF(OR(AO75="S",AND(AU74="Y",AQ75="N",BJ74&lt;&gt;"B")),"B",IFERROR(VLOOKUP(BI75,BT:BU,2,FALSE),""))</f>
        <v>0</v>
      </c>
      <c r="BK75" s="1" t="str">
        <f t="shared" si="116"/>
        <v/>
      </c>
      <c r="BL75" s="1">
        <f t="shared" ref="BL75:BL109" si="132">IF(OR(AO75="S",AND(AV74="Y",AR75="N",BL74&lt;&gt;"B")),"B",IFERROR(VLOOKUP(BK75,BT:BU,2,FALSE),""))</f>
        <v>0</v>
      </c>
      <c r="BM75" s="1" t="str">
        <f t="shared" ref="BM75:BM109" si="133">IF(BH75="","",IF(OR(BH75="B",BH75="XB"),1,RIGHT(BH75)))</f>
        <v>0</v>
      </c>
      <c r="BN75" s="1" t="str">
        <f t="shared" ref="BN75:BN109" si="134">IF(BJ75="","",IF(OR(BJ75="B",BJ75="XB"),1,RIGHT(BJ75)))</f>
        <v>0</v>
      </c>
      <c r="BO75" s="1" t="str">
        <f t="shared" ref="BO75:BO109" si="135">IF(BL75="","",IF(OR(BL75="B",BL75="XB"),1,RIGHT(BL75)))</f>
        <v>0</v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</row>
    <row r="76" spans="1:76" ht="15.75" thickBot="1">
      <c r="A76" s="1">
        <v>67</v>
      </c>
      <c r="B76" s="9" t="str">
        <f t="shared" si="93"/>
        <v/>
      </c>
      <c r="C76" s="93" t="str">
        <f t="shared" si="83"/>
        <v/>
      </c>
      <c r="D76" s="88" t="str">
        <f t="shared" si="117"/>
        <v/>
      </c>
      <c r="E76" s="89" t="str">
        <f t="shared" si="118"/>
        <v/>
      </c>
      <c r="F76" s="8" t="str">
        <f t="shared" si="94"/>
        <v/>
      </c>
      <c r="H76" s="96" t="str">
        <f t="shared" si="84"/>
        <v/>
      </c>
      <c r="I76" s="88" t="str">
        <f t="shared" si="119"/>
        <v/>
      </c>
      <c r="J76" s="89" t="str">
        <f t="shared" si="120"/>
        <v/>
      </c>
      <c r="K76" s="8" t="str">
        <f t="shared" si="121"/>
        <v/>
      </c>
      <c r="L76" s="54"/>
      <c r="M76" s="17" t="str">
        <f>IF('Hedging Dashboard'!AH76="","",'Hedging Dashboard'!AH76)</f>
        <v/>
      </c>
      <c r="O76" s="9" t="str">
        <f t="shared" si="85"/>
        <v/>
      </c>
      <c r="P76" s="88" t="str">
        <f t="shared" si="122"/>
        <v/>
      </c>
      <c r="Q76" s="89" t="str">
        <f t="shared" si="123"/>
        <v/>
      </c>
      <c r="R76" s="4" t="str">
        <f t="shared" si="124"/>
        <v/>
      </c>
      <c r="S76" s="4" t="str">
        <f t="shared" si="95"/>
        <v/>
      </c>
      <c r="T76" s="112" t="str">
        <f t="shared" si="125"/>
        <v/>
      </c>
      <c r="U76" s="4" t="str">
        <f>IF(M76="","",IF(B76="NB",U75,IF(T76="",SUM($T$5:$T76)+S76,SUM($T$5:$T76))))</f>
        <v/>
      </c>
      <c r="V76" s="100" t="str">
        <f t="shared" si="82"/>
        <v/>
      </c>
      <c r="W76" s="74" t="e">
        <f t="shared" si="96"/>
        <v>#VALUE!</v>
      </c>
      <c r="X76" s="76" t="str">
        <f t="shared" si="97"/>
        <v/>
      </c>
      <c r="Y76" s="9" t="str">
        <f t="shared" si="88"/>
        <v>B</v>
      </c>
      <c r="Z76" s="4" t="str">
        <f t="shared" si="89"/>
        <v>C</v>
      </c>
      <c r="AA76" s="4" t="str">
        <f t="shared" si="90"/>
        <v>B</v>
      </c>
      <c r="AB76" s="4" t="str">
        <f t="shared" si="86"/>
        <v/>
      </c>
      <c r="AC76" s="4" t="str">
        <f t="shared" si="91"/>
        <v/>
      </c>
      <c r="AD76" s="4" t="str">
        <f t="shared" si="92"/>
        <v/>
      </c>
      <c r="AE76" s="1" t="str">
        <f t="shared" si="98"/>
        <v/>
      </c>
      <c r="AF76" s="1" t="str">
        <f t="shared" si="99"/>
        <v/>
      </c>
      <c r="AG76" s="1" t="str">
        <f t="shared" si="100"/>
        <v/>
      </c>
      <c r="AH76" s="1" t="str">
        <f t="shared" si="101"/>
        <v/>
      </c>
      <c r="AI76" s="1" t="str">
        <f t="shared" si="102"/>
        <v/>
      </c>
      <c r="AJ76" s="1" t="str">
        <f t="shared" si="103"/>
        <v/>
      </c>
      <c r="AK76" s="1">
        <f t="shared" si="126"/>
        <v>0</v>
      </c>
      <c r="AL76" s="1">
        <f t="shared" si="127"/>
        <v>0</v>
      </c>
      <c r="AM76" s="1" t="str">
        <f t="shared" si="87"/>
        <v/>
      </c>
      <c r="AN76" s="1">
        <f t="shared" si="104"/>
        <v>0</v>
      </c>
      <c r="AO76" s="1" t="str">
        <f t="shared" ref="AO76:AO109" si="136">IF(M75="","",IF(AW75="R","S",IF(AO75="S","C",IF(S75&gt;=0,"S","C"))))</f>
        <v/>
      </c>
      <c r="AP76" s="1" t="str">
        <f t="shared" si="105"/>
        <v>N</v>
      </c>
      <c r="AQ76" s="1" t="str">
        <f t="shared" si="106"/>
        <v>N</v>
      </c>
      <c r="AR76" s="1" t="str">
        <f t="shared" si="107"/>
        <v>N</v>
      </c>
      <c r="AS76" s="1" t="str">
        <f t="shared" si="108"/>
        <v/>
      </c>
      <c r="AT76" s="15" t="str">
        <f t="shared" si="128"/>
        <v/>
      </c>
      <c r="AU76" s="1" t="str">
        <f t="shared" si="109"/>
        <v/>
      </c>
      <c r="AV76" s="1" t="str">
        <f t="shared" si="110"/>
        <v/>
      </c>
      <c r="AW76" s="1" t="str">
        <f t="shared" si="111"/>
        <v/>
      </c>
      <c r="AX76" s="1" t="str">
        <f t="shared" si="112"/>
        <v/>
      </c>
      <c r="AY76" s="1" t="str">
        <f t="shared" si="113"/>
        <v/>
      </c>
      <c r="AZ76" s="1" t="str">
        <f>IF('Hedging Dashboard'!AH76="P",IF(AZ75="",1,AZ75+1),"")</f>
        <v/>
      </c>
      <c r="BA76" s="1" t="str">
        <f>IF('Hedging Dashboard'!AH76="B",IF(BA75="",1,BA75+1),"")</f>
        <v/>
      </c>
      <c r="BB76" s="1" t="str">
        <f t="shared" si="80"/>
        <v>00000</v>
      </c>
      <c r="BC76" s="1" t="str">
        <f t="shared" si="80"/>
        <v>00000</v>
      </c>
      <c r="BD76" s="1" t="str">
        <f t="shared" si="81"/>
        <v>000000</v>
      </c>
      <c r="BE76" s="1" t="str">
        <f t="shared" si="81"/>
        <v>000000</v>
      </c>
      <c r="BF76" s="1" t="str">
        <f t="shared" si="129"/>
        <v>B</v>
      </c>
      <c r="BG76" s="1" t="str">
        <f t="shared" si="114"/>
        <v/>
      </c>
      <c r="BH76" s="1">
        <f t="shared" si="130"/>
        <v>0</v>
      </c>
      <c r="BI76" s="1" t="str">
        <f t="shared" si="115"/>
        <v/>
      </c>
      <c r="BJ76" s="1">
        <f t="shared" si="131"/>
        <v>0</v>
      </c>
      <c r="BK76" s="1" t="str">
        <f t="shared" si="116"/>
        <v/>
      </c>
      <c r="BL76" s="1">
        <f t="shared" si="132"/>
        <v>0</v>
      </c>
      <c r="BM76" s="1" t="str">
        <f t="shared" si="133"/>
        <v>0</v>
      </c>
      <c r="BN76" s="1" t="str">
        <f t="shared" si="134"/>
        <v>0</v>
      </c>
      <c r="BO76" s="1" t="str">
        <f t="shared" si="135"/>
        <v>0</v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3</v>
      </c>
    </row>
    <row r="77" spans="1:76" ht="15.75" thickBot="1">
      <c r="A77" s="1">
        <v>68</v>
      </c>
      <c r="B77" s="9" t="str">
        <f t="shared" si="93"/>
        <v/>
      </c>
      <c r="C77" s="93" t="str">
        <f t="shared" si="83"/>
        <v/>
      </c>
      <c r="D77" s="88" t="str">
        <f t="shared" si="117"/>
        <v/>
      </c>
      <c r="E77" s="89" t="str">
        <f t="shared" si="118"/>
        <v/>
      </c>
      <c r="F77" s="8" t="str">
        <f t="shared" si="94"/>
        <v/>
      </c>
      <c r="H77" s="96" t="str">
        <f t="shared" si="84"/>
        <v/>
      </c>
      <c r="I77" s="88" t="str">
        <f t="shared" si="119"/>
        <v/>
      </c>
      <c r="J77" s="89" t="str">
        <f t="shared" si="120"/>
        <v/>
      </c>
      <c r="K77" s="8" t="str">
        <f t="shared" si="121"/>
        <v/>
      </c>
      <c r="L77" s="54"/>
      <c r="M77" s="17" t="str">
        <f>IF('Hedging Dashboard'!AH77="","",'Hedging Dashboard'!AH77)</f>
        <v/>
      </c>
      <c r="O77" s="9" t="str">
        <f t="shared" si="85"/>
        <v/>
      </c>
      <c r="P77" s="88" t="str">
        <f t="shared" si="122"/>
        <v/>
      </c>
      <c r="Q77" s="89" t="str">
        <f t="shared" si="123"/>
        <v/>
      </c>
      <c r="R77" s="4" t="str">
        <f t="shared" si="124"/>
        <v/>
      </c>
      <c r="S77" s="4" t="str">
        <f t="shared" si="95"/>
        <v/>
      </c>
      <c r="T77" s="112" t="str">
        <f t="shared" si="125"/>
        <v/>
      </c>
      <c r="U77" s="4" t="str">
        <f>IF(M77="","",IF(B77="NB",U76,IF(T77="",SUM($T$5:$T77)+S77,SUM($T$5:$T77))))</f>
        <v/>
      </c>
      <c r="V77" s="100" t="str">
        <f t="shared" si="82"/>
        <v/>
      </c>
      <c r="W77" s="74" t="e">
        <f t="shared" si="96"/>
        <v>#VALUE!</v>
      </c>
      <c r="X77" s="76" t="str">
        <f t="shared" si="97"/>
        <v/>
      </c>
      <c r="Y77" s="9" t="str">
        <f t="shared" si="88"/>
        <v>B</v>
      </c>
      <c r="Z77" s="4" t="str">
        <f t="shared" si="89"/>
        <v>C</v>
      </c>
      <c r="AA77" s="4" t="str">
        <f t="shared" si="90"/>
        <v>B</v>
      </c>
      <c r="AB77" s="4" t="str">
        <f t="shared" si="86"/>
        <v/>
      </c>
      <c r="AC77" s="4" t="str">
        <f t="shared" si="91"/>
        <v/>
      </c>
      <c r="AD77" s="4" t="str">
        <f t="shared" si="92"/>
        <v/>
      </c>
      <c r="AE77" s="1" t="str">
        <f t="shared" si="98"/>
        <v/>
      </c>
      <c r="AF77" s="1" t="str">
        <f t="shared" si="99"/>
        <v/>
      </c>
      <c r="AG77" s="1" t="str">
        <f t="shared" si="100"/>
        <v/>
      </c>
      <c r="AH77" s="1" t="str">
        <f t="shared" si="101"/>
        <v/>
      </c>
      <c r="AI77" s="1" t="str">
        <f t="shared" si="102"/>
        <v/>
      </c>
      <c r="AJ77" s="1" t="str">
        <f t="shared" si="103"/>
        <v/>
      </c>
      <c r="AK77" s="1">
        <f t="shared" si="126"/>
        <v>0</v>
      </c>
      <c r="AL77" s="1">
        <f t="shared" si="127"/>
        <v>0</v>
      </c>
      <c r="AM77" s="1" t="str">
        <f t="shared" si="87"/>
        <v/>
      </c>
      <c r="AN77" s="1">
        <f t="shared" si="104"/>
        <v>0</v>
      </c>
      <c r="AO77" s="1" t="str">
        <f t="shared" si="136"/>
        <v/>
      </c>
      <c r="AP77" s="1" t="str">
        <f t="shared" si="105"/>
        <v>N</v>
      </c>
      <c r="AQ77" s="1" t="str">
        <f t="shared" si="106"/>
        <v>N</v>
      </c>
      <c r="AR77" s="1" t="str">
        <f t="shared" si="107"/>
        <v>N</v>
      </c>
      <c r="AS77" s="1" t="str">
        <f t="shared" si="108"/>
        <v/>
      </c>
      <c r="AT77" s="15" t="str">
        <f t="shared" si="128"/>
        <v/>
      </c>
      <c r="AU77" s="1" t="str">
        <f t="shared" si="109"/>
        <v/>
      </c>
      <c r="AV77" s="1" t="str">
        <f t="shared" si="110"/>
        <v/>
      </c>
      <c r="AW77" s="1" t="str">
        <f t="shared" si="111"/>
        <v/>
      </c>
      <c r="AX77" s="1" t="str">
        <f t="shared" si="112"/>
        <v/>
      </c>
      <c r="AY77" s="1" t="str">
        <f t="shared" si="113"/>
        <v/>
      </c>
      <c r="AZ77" s="1" t="str">
        <f>IF('Hedging Dashboard'!AH77="P",IF(AZ76="",1,AZ76+1),"")</f>
        <v/>
      </c>
      <c r="BA77" s="1" t="str">
        <f>IF('Hedging Dashboard'!AH77="B",IF(BA76="",1,BA76+1),"")</f>
        <v/>
      </c>
      <c r="BB77" s="1" t="str">
        <f t="shared" si="80"/>
        <v>00000</v>
      </c>
      <c r="BC77" s="1" t="str">
        <f t="shared" si="80"/>
        <v>00000</v>
      </c>
      <c r="BD77" s="1" t="str">
        <f t="shared" si="81"/>
        <v>000000</v>
      </c>
      <c r="BE77" s="1" t="str">
        <f t="shared" si="81"/>
        <v>000000</v>
      </c>
      <c r="BF77" s="1" t="str">
        <f t="shared" si="129"/>
        <v>B</v>
      </c>
      <c r="BG77" s="1" t="str">
        <f t="shared" si="114"/>
        <v/>
      </c>
      <c r="BH77" s="1">
        <f t="shared" si="130"/>
        <v>0</v>
      </c>
      <c r="BI77" s="1" t="str">
        <f t="shared" si="115"/>
        <v/>
      </c>
      <c r="BJ77" s="1">
        <f t="shared" si="131"/>
        <v>0</v>
      </c>
      <c r="BK77" s="1" t="str">
        <f t="shared" si="116"/>
        <v/>
      </c>
      <c r="BL77" s="1">
        <f t="shared" si="132"/>
        <v>0</v>
      </c>
      <c r="BM77" s="1" t="str">
        <f t="shared" si="133"/>
        <v>0</v>
      </c>
      <c r="BN77" s="1" t="str">
        <f t="shared" si="134"/>
        <v>0</v>
      </c>
      <c r="BO77" s="1" t="str">
        <f t="shared" si="135"/>
        <v>0</v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-3</v>
      </c>
    </row>
    <row r="78" spans="1:76" ht="15.75" thickBot="1">
      <c r="A78" s="1">
        <v>69</v>
      </c>
      <c r="B78" s="9" t="str">
        <f t="shared" si="93"/>
        <v/>
      </c>
      <c r="C78" s="93" t="str">
        <f t="shared" si="83"/>
        <v/>
      </c>
      <c r="D78" s="88" t="str">
        <f t="shared" si="117"/>
        <v/>
      </c>
      <c r="E78" s="89" t="str">
        <f t="shared" si="118"/>
        <v/>
      </c>
      <c r="F78" s="8" t="str">
        <f t="shared" si="94"/>
        <v/>
      </c>
      <c r="H78" s="96" t="str">
        <f t="shared" si="84"/>
        <v/>
      </c>
      <c r="I78" s="88" t="str">
        <f t="shared" si="119"/>
        <v/>
      </c>
      <c r="J78" s="89" t="str">
        <f t="shared" si="120"/>
        <v/>
      </c>
      <c r="K78" s="8" t="str">
        <f t="shared" si="121"/>
        <v/>
      </c>
      <c r="L78" s="54"/>
      <c r="M78" s="17" t="str">
        <f>IF('Hedging Dashboard'!AH78="","",'Hedging Dashboard'!AH78)</f>
        <v/>
      </c>
      <c r="O78" s="9" t="str">
        <f t="shared" si="85"/>
        <v/>
      </c>
      <c r="P78" s="88" t="str">
        <f t="shared" si="122"/>
        <v/>
      </c>
      <c r="Q78" s="89" t="str">
        <f t="shared" si="123"/>
        <v/>
      </c>
      <c r="R78" s="4" t="str">
        <f t="shared" si="124"/>
        <v/>
      </c>
      <c r="S78" s="4" t="str">
        <f t="shared" si="95"/>
        <v/>
      </c>
      <c r="T78" s="112" t="str">
        <f t="shared" si="125"/>
        <v/>
      </c>
      <c r="U78" s="4" t="str">
        <f>IF(M78="","",IF(B78="NB",U77,IF(T78="",SUM($T$5:$T78)+S78,SUM($T$5:$T78))))</f>
        <v/>
      </c>
      <c r="V78" s="100" t="str">
        <f t="shared" si="82"/>
        <v/>
      </c>
      <c r="W78" s="74" t="e">
        <f t="shared" si="96"/>
        <v>#VALUE!</v>
      </c>
      <c r="X78" s="76" t="str">
        <f t="shared" si="97"/>
        <v/>
      </c>
      <c r="Y78" s="9" t="str">
        <f t="shared" si="88"/>
        <v>B</v>
      </c>
      <c r="Z78" s="4" t="str">
        <f t="shared" si="89"/>
        <v>C</v>
      </c>
      <c r="AA78" s="4" t="str">
        <f t="shared" si="90"/>
        <v>B</v>
      </c>
      <c r="AB78" s="4" t="str">
        <f t="shared" si="86"/>
        <v/>
      </c>
      <c r="AC78" s="4" t="str">
        <f t="shared" si="91"/>
        <v/>
      </c>
      <c r="AD78" s="4" t="str">
        <f t="shared" si="92"/>
        <v/>
      </c>
      <c r="AE78" s="1" t="str">
        <f t="shared" si="98"/>
        <v/>
      </c>
      <c r="AF78" s="1" t="str">
        <f t="shared" si="99"/>
        <v/>
      </c>
      <c r="AG78" s="1" t="str">
        <f t="shared" si="100"/>
        <v/>
      </c>
      <c r="AH78" s="1" t="str">
        <f t="shared" si="101"/>
        <v/>
      </c>
      <c r="AI78" s="1" t="str">
        <f t="shared" si="102"/>
        <v/>
      </c>
      <c r="AJ78" s="1" t="str">
        <f t="shared" si="103"/>
        <v/>
      </c>
      <c r="AK78" s="1">
        <f t="shared" si="126"/>
        <v>0</v>
      </c>
      <c r="AL78" s="1">
        <f t="shared" si="127"/>
        <v>0</v>
      </c>
      <c r="AM78" s="1" t="str">
        <f t="shared" si="87"/>
        <v/>
      </c>
      <c r="AN78" s="1">
        <f t="shared" si="104"/>
        <v>0</v>
      </c>
      <c r="AO78" s="1" t="str">
        <f t="shared" si="136"/>
        <v/>
      </c>
      <c r="AP78" s="1" t="str">
        <f t="shared" si="105"/>
        <v>N</v>
      </c>
      <c r="AQ78" s="1" t="str">
        <f t="shared" si="106"/>
        <v>N</v>
      </c>
      <c r="AR78" s="1" t="str">
        <f t="shared" si="107"/>
        <v>N</v>
      </c>
      <c r="AS78" s="1" t="str">
        <f t="shared" si="108"/>
        <v/>
      </c>
      <c r="AT78" s="15" t="str">
        <f t="shared" si="128"/>
        <v/>
      </c>
      <c r="AU78" s="1" t="str">
        <f t="shared" si="109"/>
        <v/>
      </c>
      <c r="AV78" s="1" t="str">
        <f t="shared" si="110"/>
        <v/>
      </c>
      <c r="AW78" s="1" t="str">
        <f t="shared" si="111"/>
        <v/>
      </c>
      <c r="AX78" s="1" t="str">
        <f t="shared" si="112"/>
        <v/>
      </c>
      <c r="AY78" s="1" t="str">
        <f t="shared" si="113"/>
        <v/>
      </c>
      <c r="AZ78" s="1" t="str">
        <f>IF('Hedging Dashboard'!AH78="P",IF(AZ77="",1,AZ77+1),"")</f>
        <v/>
      </c>
      <c r="BA78" s="1" t="str">
        <f>IF('Hedging Dashboard'!AH78="B",IF(BA77="",1,BA77+1),"")</f>
        <v/>
      </c>
      <c r="BB78" s="1" t="str">
        <f t="shared" si="80"/>
        <v>00000</v>
      </c>
      <c r="BC78" s="1" t="str">
        <f t="shared" si="80"/>
        <v>00000</v>
      </c>
      <c r="BD78" s="1" t="str">
        <f t="shared" si="81"/>
        <v>000000</v>
      </c>
      <c r="BE78" s="1" t="str">
        <f t="shared" si="81"/>
        <v>000000</v>
      </c>
      <c r="BF78" s="1" t="str">
        <f t="shared" si="129"/>
        <v>B</v>
      </c>
      <c r="BG78" s="1" t="str">
        <f t="shared" si="114"/>
        <v/>
      </c>
      <c r="BH78" s="1">
        <f t="shared" si="130"/>
        <v>0</v>
      </c>
      <c r="BI78" s="1" t="str">
        <f t="shared" si="115"/>
        <v/>
      </c>
      <c r="BJ78" s="1">
        <f t="shared" si="131"/>
        <v>0</v>
      </c>
      <c r="BK78" s="1" t="str">
        <f t="shared" si="116"/>
        <v/>
      </c>
      <c r="BL78" s="1">
        <f t="shared" si="132"/>
        <v>0</v>
      </c>
      <c r="BM78" s="1" t="str">
        <f t="shared" si="133"/>
        <v>0</v>
      </c>
      <c r="BN78" s="1" t="str">
        <f t="shared" si="134"/>
        <v>0</v>
      </c>
      <c r="BO78" s="1" t="str">
        <f t="shared" si="135"/>
        <v>0</v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</row>
    <row r="79" spans="1:76" ht="15.75" thickBot="1">
      <c r="A79" s="1">
        <v>70</v>
      </c>
      <c r="B79" s="77" t="str">
        <f t="shared" si="93"/>
        <v/>
      </c>
      <c r="C79" s="94" t="str">
        <f t="shared" si="83"/>
        <v/>
      </c>
      <c r="D79" s="90" t="str">
        <f t="shared" si="117"/>
        <v/>
      </c>
      <c r="E79" s="91" t="str">
        <f t="shared" si="118"/>
        <v/>
      </c>
      <c r="F79" s="10" t="str">
        <f t="shared" si="94"/>
        <v/>
      </c>
      <c r="H79" s="97" t="str">
        <f t="shared" si="84"/>
        <v/>
      </c>
      <c r="I79" s="90" t="str">
        <f t="shared" si="119"/>
        <v/>
      </c>
      <c r="J79" s="91" t="str">
        <f t="shared" si="120"/>
        <v/>
      </c>
      <c r="K79" s="10" t="str">
        <f t="shared" si="121"/>
        <v/>
      </c>
      <c r="L79" s="54"/>
      <c r="M79" s="18" t="str">
        <f>IF('Hedging Dashboard'!AH79="","",'Hedging Dashboard'!AH79)</f>
        <v/>
      </c>
      <c r="O79" s="77" t="str">
        <f t="shared" si="85"/>
        <v/>
      </c>
      <c r="P79" s="90" t="str">
        <f t="shared" si="122"/>
        <v/>
      </c>
      <c r="Q79" s="91" t="str">
        <f t="shared" si="123"/>
        <v/>
      </c>
      <c r="R79" s="5" t="str">
        <f t="shared" si="124"/>
        <v/>
      </c>
      <c r="S79" s="5" t="str">
        <f t="shared" si="95"/>
        <v/>
      </c>
      <c r="T79" s="113" t="str">
        <f t="shared" si="125"/>
        <v/>
      </c>
      <c r="U79" s="5" t="str">
        <f>IF(M79="","",IF(B79="NB",U78,IF(T79="",SUM($T$5:$T79)+S79,SUM($T$5:$T79))))</f>
        <v/>
      </c>
      <c r="V79" s="101" t="str">
        <f t="shared" si="82"/>
        <v/>
      </c>
      <c r="W79" s="74" t="e">
        <f t="shared" si="96"/>
        <v>#VALUE!</v>
      </c>
      <c r="X79" s="76" t="str">
        <f t="shared" si="97"/>
        <v/>
      </c>
      <c r="Y79" s="9" t="str">
        <f t="shared" si="88"/>
        <v>B</v>
      </c>
      <c r="Z79" s="4" t="str">
        <f t="shared" si="89"/>
        <v>C</v>
      </c>
      <c r="AA79" s="4" t="str">
        <f t="shared" si="90"/>
        <v>B</v>
      </c>
      <c r="AB79" s="4" t="str">
        <f t="shared" si="86"/>
        <v/>
      </c>
      <c r="AC79" s="4" t="str">
        <f t="shared" si="91"/>
        <v/>
      </c>
      <c r="AD79" s="4" t="str">
        <f t="shared" si="92"/>
        <v/>
      </c>
      <c r="AE79" s="1" t="str">
        <f t="shared" si="98"/>
        <v/>
      </c>
      <c r="AF79" s="1" t="str">
        <f t="shared" si="99"/>
        <v/>
      </c>
      <c r="AG79" s="1" t="str">
        <f t="shared" si="100"/>
        <v/>
      </c>
      <c r="AH79" s="1" t="str">
        <f t="shared" si="101"/>
        <v/>
      </c>
      <c r="AI79" s="1" t="str">
        <f t="shared" si="102"/>
        <v/>
      </c>
      <c r="AJ79" s="1" t="str">
        <f t="shared" si="103"/>
        <v/>
      </c>
      <c r="AK79" s="1">
        <f t="shared" si="126"/>
        <v>0</v>
      </c>
      <c r="AL79" s="1">
        <f t="shared" si="127"/>
        <v>0</v>
      </c>
      <c r="AM79" s="1" t="str">
        <f t="shared" si="87"/>
        <v/>
      </c>
      <c r="AN79" s="1">
        <f t="shared" si="104"/>
        <v>0</v>
      </c>
      <c r="AO79" s="1" t="str">
        <f t="shared" si="136"/>
        <v/>
      </c>
      <c r="AP79" s="1" t="str">
        <f t="shared" si="105"/>
        <v>N</v>
      </c>
      <c r="AQ79" s="1" t="str">
        <f t="shared" si="106"/>
        <v>N</v>
      </c>
      <c r="AR79" s="1" t="str">
        <f t="shared" si="107"/>
        <v>N</v>
      </c>
      <c r="AS79" s="1" t="str">
        <f t="shared" si="108"/>
        <v/>
      </c>
      <c r="AT79" s="15" t="str">
        <f t="shared" si="128"/>
        <v/>
      </c>
      <c r="AU79" s="1" t="str">
        <f t="shared" si="109"/>
        <v/>
      </c>
      <c r="AV79" s="1" t="str">
        <f t="shared" si="110"/>
        <v/>
      </c>
      <c r="AW79" s="1" t="str">
        <f t="shared" si="111"/>
        <v/>
      </c>
      <c r="AX79" s="1" t="str">
        <f t="shared" si="112"/>
        <v/>
      </c>
      <c r="AY79" s="1" t="str">
        <f t="shared" si="113"/>
        <v/>
      </c>
      <c r="AZ79" s="1" t="str">
        <f>IF('Hedging Dashboard'!AH79="P",IF(AZ78="",1,AZ78+1),"")</f>
        <v/>
      </c>
      <c r="BA79" s="1" t="str">
        <f>IF('Hedging Dashboard'!AH79="B",IF(BA78="",1,BA78+1),"")</f>
        <v/>
      </c>
      <c r="BB79" s="1" t="str">
        <f t="shared" si="80"/>
        <v>00000</v>
      </c>
      <c r="BC79" s="1" t="str">
        <f t="shared" si="80"/>
        <v>00000</v>
      </c>
      <c r="BD79" s="1" t="str">
        <f t="shared" si="81"/>
        <v>000000</v>
      </c>
      <c r="BE79" s="1" t="str">
        <f t="shared" si="81"/>
        <v>000000</v>
      </c>
      <c r="BF79" s="1" t="str">
        <f t="shared" si="129"/>
        <v>B</v>
      </c>
      <c r="BG79" s="1" t="str">
        <f t="shared" si="114"/>
        <v/>
      </c>
      <c r="BH79" s="1">
        <f t="shared" si="130"/>
        <v>0</v>
      </c>
      <c r="BI79" s="1" t="str">
        <f t="shared" si="115"/>
        <v/>
      </c>
      <c r="BJ79" s="1">
        <f t="shared" si="131"/>
        <v>0</v>
      </c>
      <c r="BK79" s="1" t="str">
        <f t="shared" si="116"/>
        <v/>
      </c>
      <c r="BL79" s="1">
        <f t="shared" si="132"/>
        <v>0</v>
      </c>
      <c r="BM79" s="1" t="str">
        <f t="shared" si="133"/>
        <v>0</v>
      </c>
      <c r="BN79" s="1" t="str">
        <f t="shared" si="134"/>
        <v>0</v>
      </c>
      <c r="BO79" s="1" t="str">
        <f t="shared" si="135"/>
        <v>0</v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</row>
    <row r="80" spans="1:76" ht="15.75" thickBot="1">
      <c r="A80" s="1">
        <v>71</v>
      </c>
      <c r="B80" s="12" t="str">
        <f t="shared" si="93"/>
        <v/>
      </c>
      <c r="C80" s="92" t="str">
        <f t="shared" si="83"/>
        <v/>
      </c>
      <c r="D80" s="13" t="str">
        <f t="shared" si="117"/>
        <v/>
      </c>
      <c r="E80" s="45" t="str">
        <f t="shared" si="118"/>
        <v/>
      </c>
      <c r="F80" s="14" t="str">
        <f t="shared" si="94"/>
        <v/>
      </c>
      <c r="H80" s="95" t="str">
        <f t="shared" si="84"/>
        <v/>
      </c>
      <c r="I80" s="13" t="str">
        <f t="shared" si="119"/>
        <v/>
      </c>
      <c r="J80" s="45" t="str">
        <f t="shared" si="120"/>
        <v/>
      </c>
      <c r="K80" s="14" t="str">
        <f t="shared" si="121"/>
        <v/>
      </c>
      <c r="L80" s="54"/>
      <c r="M80" s="16" t="str">
        <f>IF('Hedging Dashboard'!AH80="","",'Hedging Dashboard'!AH80)</f>
        <v/>
      </c>
      <c r="O80" s="12" t="str">
        <f t="shared" si="85"/>
        <v/>
      </c>
      <c r="P80" s="13" t="str">
        <f t="shared" si="122"/>
        <v/>
      </c>
      <c r="Q80" s="45" t="str">
        <f t="shared" si="123"/>
        <v/>
      </c>
      <c r="R80" s="87" t="str">
        <f t="shared" si="124"/>
        <v/>
      </c>
      <c r="S80" s="87" t="str">
        <f t="shared" si="95"/>
        <v/>
      </c>
      <c r="T80" s="98" t="str">
        <f t="shared" si="125"/>
        <v/>
      </c>
      <c r="U80" s="87" t="str">
        <f>IF(M80="","",IF(B80="NB",U79,IF(T80="",SUM($T$5:$T80)+S80,SUM($T$5:$T80))))</f>
        <v/>
      </c>
      <c r="V80" s="99" t="str">
        <f t="shared" si="82"/>
        <v/>
      </c>
      <c r="W80" s="74" t="e">
        <f t="shared" si="96"/>
        <v>#VALUE!</v>
      </c>
      <c r="X80" s="76" t="str">
        <f t="shared" si="97"/>
        <v/>
      </c>
      <c r="Y80" s="9" t="str">
        <f t="shared" si="88"/>
        <v>B</v>
      </c>
      <c r="Z80" s="4" t="str">
        <f t="shared" si="89"/>
        <v>C</v>
      </c>
      <c r="AA80" s="4" t="str">
        <f t="shared" si="90"/>
        <v>B</v>
      </c>
      <c r="AB80" s="4" t="str">
        <f t="shared" si="86"/>
        <v/>
      </c>
      <c r="AC80" s="4" t="str">
        <f t="shared" si="91"/>
        <v/>
      </c>
      <c r="AD80" s="4" t="str">
        <f t="shared" si="92"/>
        <v/>
      </c>
      <c r="AE80" s="1" t="str">
        <f t="shared" si="98"/>
        <v/>
      </c>
      <c r="AF80" s="1" t="str">
        <f t="shared" si="99"/>
        <v/>
      </c>
      <c r="AG80" s="1" t="str">
        <f t="shared" si="100"/>
        <v/>
      </c>
      <c r="AH80" s="1" t="str">
        <f t="shared" si="101"/>
        <v/>
      </c>
      <c r="AI80" s="1" t="str">
        <f t="shared" si="102"/>
        <v/>
      </c>
      <c r="AJ80" s="1" t="str">
        <f t="shared" si="103"/>
        <v/>
      </c>
      <c r="AK80" s="1">
        <f t="shared" si="126"/>
        <v>0</v>
      </c>
      <c r="AL80" s="1">
        <f t="shared" si="127"/>
        <v>0</v>
      </c>
      <c r="AM80" s="1" t="str">
        <f t="shared" si="87"/>
        <v/>
      </c>
      <c r="AN80" s="1">
        <f t="shared" si="104"/>
        <v>0</v>
      </c>
      <c r="AO80" s="1" t="str">
        <f t="shared" si="136"/>
        <v/>
      </c>
      <c r="AP80" s="1" t="str">
        <f t="shared" si="105"/>
        <v>N</v>
      </c>
      <c r="AQ80" s="1" t="str">
        <f t="shared" si="106"/>
        <v>N</v>
      </c>
      <c r="AR80" s="1" t="str">
        <f t="shared" si="107"/>
        <v>N</v>
      </c>
      <c r="AS80" s="1" t="str">
        <f t="shared" si="108"/>
        <v/>
      </c>
      <c r="AT80" s="15" t="str">
        <f t="shared" si="128"/>
        <v/>
      </c>
      <c r="AU80" s="1" t="str">
        <f t="shared" si="109"/>
        <v/>
      </c>
      <c r="AV80" s="1" t="str">
        <f t="shared" si="110"/>
        <v/>
      </c>
      <c r="AW80" s="1" t="str">
        <f t="shared" si="111"/>
        <v/>
      </c>
      <c r="AX80" s="1" t="str">
        <f t="shared" si="112"/>
        <v/>
      </c>
      <c r="AY80" s="1" t="str">
        <f t="shared" si="113"/>
        <v/>
      </c>
      <c r="AZ80" s="1" t="str">
        <f>IF('Hedging Dashboard'!AH80="P",IF(AZ79="",1,AZ79+1),"")</f>
        <v/>
      </c>
      <c r="BA80" s="1" t="str">
        <f>IF('Hedging Dashboard'!AH80="B",IF(BA79="",1,BA79+1),"")</f>
        <v/>
      </c>
      <c r="BB80" s="1" t="str">
        <f t="shared" si="80"/>
        <v>00000</v>
      </c>
      <c r="BC80" s="1" t="str">
        <f t="shared" si="80"/>
        <v>00000</v>
      </c>
      <c r="BD80" s="1" t="str">
        <f t="shared" si="81"/>
        <v>000000</v>
      </c>
      <c r="BE80" s="1" t="str">
        <f t="shared" si="81"/>
        <v>000000</v>
      </c>
      <c r="BF80" s="1" t="str">
        <f t="shared" si="129"/>
        <v>B</v>
      </c>
      <c r="BG80" s="1" t="str">
        <f t="shared" si="114"/>
        <v/>
      </c>
      <c r="BH80" s="1">
        <f t="shared" si="130"/>
        <v>0</v>
      </c>
      <c r="BI80" s="1" t="str">
        <f t="shared" si="115"/>
        <v/>
      </c>
      <c r="BJ80" s="1">
        <f t="shared" si="131"/>
        <v>0</v>
      </c>
      <c r="BK80" s="1" t="str">
        <f t="shared" si="116"/>
        <v/>
      </c>
      <c r="BL80" s="1">
        <f t="shared" si="132"/>
        <v>0</v>
      </c>
      <c r="BM80" s="1" t="str">
        <f t="shared" si="133"/>
        <v>0</v>
      </c>
      <c r="BN80" s="1" t="str">
        <f t="shared" si="134"/>
        <v>0</v>
      </c>
      <c r="BO80" s="1" t="str">
        <f t="shared" si="135"/>
        <v>0</v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6</v>
      </c>
    </row>
    <row r="81" spans="1:76" ht="15.75" thickBot="1">
      <c r="A81" s="1">
        <v>72</v>
      </c>
      <c r="B81" s="9" t="str">
        <f t="shared" si="93"/>
        <v/>
      </c>
      <c r="C81" s="93" t="str">
        <f t="shared" si="83"/>
        <v/>
      </c>
      <c r="D81" s="88" t="str">
        <f t="shared" si="117"/>
        <v/>
      </c>
      <c r="E81" s="89" t="str">
        <f t="shared" si="118"/>
        <v/>
      </c>
      <c r="F81" s="8" t="str">
        <f t="shared" si="94"/>
        <v/>
      </c>
      <c r="H81" s="96" t="str">
        <f t="shared" si="84"/>
        <v/>
      </c>
      <c r="I81" s="88" t="str">
        <f t="shared" si="119"/>
        <v/>
      </c>
      <c r="J81" s="89" t="str">
        <f t="shared" si="120"/>
        <v/>
      </c>
      <c r="K81" s="8" t="str">
        <f t="shared" si="121"/>
        <v/>
      </c>
      <c r="L81" s="54"/>
      <c r="M81" s="17" t="str">
        <f>IF('Hedging Dashboard'!AH81="","",'Hedging Dashboard'!AH81)</f>
        <v/>
      </c>
      <c r="O81" s="9" t="str">
        <f t="shared" si="85"/>
        <v/>
      </c>
      <c r="P81" s="88" t="str">
        <f t="shared" si="122"/>
        <v/>
      </c>
      <c r="Q81" s="89" t="str">
        <f t="shared" si="123"/>
        <v/>
      </c>
      <c r="R81" s="4" t="str">
        <f t="shared" si="124"/>
        <v/>
      </c>
      <c r="S81" s="4" t="str">
        <f t="shared" si="95"/>
        <v/>
      </c>
      <c r="T81" s="112" t="str">
        <f t="shared" si="125"/>
        <v/>
      </c>
      <c r="U81" s="4" t="str">
        <f>IF(M81="","",IF(B81="NB",U80,IF(T81="",SUM($T$5:$T81)+S81,SUM($T$5:$T81))))</f>
        <v/>
      </c>
      <c r="V81" s="100" t="str">
        <f t="shared" si="82"/>
        <v/>
      </c>
      <c r="W81" s="74" t="e">
        <f t="shared" si="96"/>
        <v>#VALUE!</v>
      </c>
      <c r="X81" s="76" t="str">
        <f t="shared" si="97"/>
        <v/>
      </c>
      <c r="Y81" s="9" t="str">
        <f t="shared" si="88"/>
        <v>B</v>
      </c>
      <c r="Z81" s="4" t="str">
        <f t="shared" si="89"/>
        <v>C</v>
      </c>
      <c r="AA81" s="4" t="str">
        <f t="shared" si="90"/>
        <v>B</v>
      </c>
      <c r="AB81" s="4" t="str">
        <f t="shared" si="86"/>
        <v/>
      </c>
      <c r="AC81" s="4" t="str">
        <f t="shared" si="91"/>
        <v/>
      </c>
      <c r="AD81" s="4" t="str">
        <f t="shared" si="92"/>
        <v/>
      </c>
      <c r="AE81" s="1" t="str">
        <f t="shared" si="98"/>
        <v/>
      </c>
      <c r="AF81" s="1" t="str">
        <f t="shared" si="99"/>
        <v/>
      </c>
      <c r="AG81" s="1" t="str">
        <f t="shared" si="100"/>
        <v/>
      </c>
      <c r="AH81" s="1" t="str">
        <f t="shared" si="101"/>
        <v/>
      </c>
      <c r="AI81" s="1" t="str">
        <f t="shared" si="102"/>
        <v/>
      </c>
      <c r="AJ81" s="1" t="str">
        <f t="shared" si="103"/>
        <v/>
      </c>
      <c r="AK81" s="1">
        <f t="shared" si="126"/>
        <v>0</v>
      </c>
      <c r="AL81" s="1">
        <f t="shared" si="127"/>
        <v>0</v>
      </c>
      <c r="AM81" s="1" t="str">
        <f t="shared" si="87"/>
        <v/>
      </c>
      <c r="AN81" s="1">
        <f t="shared" si="104"/>
        <v>0</v>
      </c>
      <c r="AO81" s="1" t="str">
        <f t="shared" si="136"/>
        <v/>
      </c>
      <c r="AP81" s="1" t="str">
        <f t="shared" si="105"/>
        <v>N</v>
      </c>
      <c r="AQ81" s="1" t="str">
        <f t="shared" si="106"/>
        <v>N</v>
      </c>
      <c r="AR81" s="1" t="str">
        <f t="shared" si="107"/>
        <v>N</v>
      </c>
      <c r="AS81" s="1" t="str">
        <f t="shared" si="108"/>
        <v/>
      </c>
      <c r="AT81" s="15" t="str">
        <f t="shared" si="128"/>
        <v/>
      </c>
      <c r="AU81" s="1" t="str">
        <f t="shared" si="109"/>
        <v/>
      </c>
      <c r="AV81" s="1" t="str">
        <f t="shared" si="110"/>
        <v/>
      </c>
      <c r="AW81" s="1" t="str">
        <f t="shared" si="111"/>
        <v/>
      </c>
      <c r="AX81" s="1" t="str">
        <f t="shared" si="112"/>
        <v/>
      </c>
      <c r="AY81" s="1" t="str">
        <f t="shared" si="113"/>
        <v/>
      </c>
      <c r="AZ81" s="1" t="str">
        <f>IF('Hedging Dashboard'!AH81="P",IF(AZ80="",1,AZ80+1),"")</f>
        <v/>
      </c>
      <c r="BA81" s="1" t="str">
        <f>IF('Hedging Dashboard'!AH81="B",IF(BA80="",1,BA80+1),"")</f>
        <v/>
      </c>
      <c r="BB81" s="1" t="str">
        <f t="shared" si="80"/>
        <v>00000</v>
      </c>
      <c r="BC81" s="1" t="str">
        <f t="shared" si="80"/>
        <v>00000</v>
      </c>
      <c r="BD81" s="1" t="str">
        <f t="shared" si="81"/>
        <v>000000</v>
      </c>
      <c r="BE81" s="1" t="str">
        <f t="shared" si="81"/>
        <v>000000</v>
      </c>
      <c r="BF81" s="1" t="str">
        <f t="shared" si="129"/>
        <v>B</v>
      </c>
      <c r="BG81" s="1" t="str">
        <f t="shared" si="114"/>
        <v/>
      </c>
      <c r="BH81" s="1">
        <f t="shared" si="130"/>
        <v>0</v>
      </c>
      <c r="BI81" s="1" t="str">
        <f t="shared" si="115"/>
        <v/>
      </c>
      <c r="BJ81" s="1">
        <f t="shared" si="131"/>
        <v>0</v>
      </c>
      <c r="BK81" s="1" t="str">
        <f t="shared" si="116"/>
        <v/>
      </c>
      <c r="BL81" s="1">
        <f t="shared" si="132"/>
        <v>0</v>
      </c>
      <c r="BM81" s="1" t="str">
        <f t="shared" si="133"/>
        <v>0</v>
      </c>
      <c r="BN81" s="1" t="str">
        <f t="shared" si="134"/>
        <v>0</v>
      </c>
      <c r="BO81" s="1" t="str">
        <f t="shared" si="135"/>
        <v>0</v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-6</v>
      </c>
    </row>
    <row r="82" spans="1:76" ht="15.75" thickBot="1">
      <c r="A82" s="1">
        <v>73</v>
      </c>
      <c r="B82" s="9" t="str">
        <f t="shared" si="93"/>
        <v/>
      </c>
      <c r="C82" s="93" t="str">
        <f t="shared" si="83"/>
        <v/>
      </c>
      <c r="D82" s="88" t="str">
        <f t="shared" si="117"/>
        <v/>
      </c>
      <c r="E82" s="89" t="str">
        <f t="shared" si="118"/>
        <v/>
      </c>
      <c r="F82" s="8" t="str">
        <f t="shared" si="94"/>
        <v/>
      </c>
      <c r="H82" s="96" t="str">
        <f t="shared" si="84"/>
        <v/>
      </c>
      <c r="I82" s="88" t="str">
        <f t="shared" si="119"/>
        <v/>
      </c>
      <c r="J82" s="89" t="str">
        <f t="shared" si="120"/>
        <v/>
      </c>
      <c r="K82" s="8" t="str">
        <f t="shared" si="121"/>
        <v/>
      </c>
      <c r="L82" s="54"/>
      <c r="M82" s="17" t="str">
        <f>IF('Hedging Dashboard'!AH82="","",'Hedging Dashboard'!AH82)</f>
        <v/>
      </c>
      <c r="O82" s="9" t="str">
        <f t="shared" si="85"/>
        <v/>
      </c>
      <c r="P82" s="88" t="str">
        <f t="shared" si="122"/>
        <v/>
      </c>
      <c r="Q82" s="89" t="str">
        <f t="shared" si="123"/>
        <v/>
      </c>
      <c r="R82" s="4" t="str">
        <f t="shared" si="124"/>
        <v/>
      </c>
      <c r="S82" s="4" t="str">
        <f t="shared" si="95"/>
        <v/>
      </c>
      <c r="T82" s="112" t="str">
        <f t="shared" si="125"/>
        <v/>
      </c>
      <c r="U82" s="4" t="str">
        <f>IF(M82="","",IF(B82="NB",U81,IF(T82="",SUM($T$5:$T82)+S82,SUM($T$5:$T82))))</f>
        <v/>
      </c>
      <c r="V82" s="100" t="str">
        <f t="shared" si="82"/>
        <v/>
      </c>
      <c r="W82" s="74" t="e">
        <f t="shared" si="96"/>
        <v>#VALUE!</v>
      </c>
      <c r="X82" s="76" t="str">
        <f t="shared" si="97"/>
        <v/>
      </c>
      <c r="Y82" s="9" t="str">
        <f t="shared" si="88"/>
        <v>B</v>
      </c>
      <c r="Z82" s="4" t="str">
        <f t="shared" si="89"/>
        <v>C</v>
      </c>
      <c r="AA82" s="4" t="str">
        <f t="shared" si="90"/>
        <v>B</v>
      </c>
      <c r="AB82" s="4" t="str">
        <f t="shared" si="86"/>
        <v/>
      </c>
      <c r="AC82" s="4" t="str">
        <f t="shared" si="91"/>
        <v/>
      </c>
      <c r="AD82" s="4" t="str">
        <f t="shared" si="92"/>
        <v/>
      </c>
      <c r="AE82" s="1" t="str">
        <f t="shared" si="98"/>
        <v/>
      </c>
      <c r="AF82" s="1" t="str">
        <f t="shared" si="99"/>
        <v/>
      </c>
      <c r="AG82" s="1" t="str">
        <f t="shared" si="100"/>
        <v/>
      </c>
      <c r="AH82" s="1" t="str">
        <f t="shared" si="101"/>
        <v/>
      </c>
      <c r="AI82" s="1" t="str">
        <f t="shared" si="102"/>
        <v/>
      </c>
      <c r="AJ82" s="1" t="str">
        <f t="shared" si="103"/>
        <v/>
      </c>
      <c r="AK82" s="1">
        <f t="shared" si="126"/>
        <v>0</v>
      </c>
      <c r="AL82" s="1">
        <f t="shared" si="127"/>
        <v>0</v>
      </c>
      <c r="AM82" s="1" t="str">
        <f t="shared" si="87"/>
        <v/>
      </c>
      <c r="AN82" s="1">
        <f t="shared" si="104"/>
        <v>0</v>
      </c>
      <c r="AO82" s="1" t="str">
        <f t="shared" si="136"/>
        <v/>
      </c>
      <c r="AP82" s="1" t="str">
        <f t="shared" si="105"/>
        <v>N</v>
      </c>
      <c r="AQ82" s="1" t="str">
        <f t="shared" si="106"/>
        <v>N</v>
      </c>
      <c r="AR82" s="1" t="str">
        <f t="shared" si="107"/>
        <v>N</v>
      </c>
      <c r="AS82" s="1" t="str">
        <f t="shared" si="108"/>
        <v/>
      </c>
      <c r="AT82" s="15" t="str">
        <f t="shared" si="128"/>
        <v/>
      </c>
      <c r="AU82" s="1" t="str">
        <f t="shared" si="109"/>
        <v/>
      </c>
      <c r="AV82" s="1" t="str">
        <f t="shared" si="110"/>
        <v/>
      </c>
      <c r="AW82" s="1" t="str">
        <f t="shared" si="111"/>
        <v/>
      </c>
      <c r="AX82" s="1" t="str">
        <f t="shared" si="112"/>
        <v/>
      </c>
      <c r="AY82" s="1" t="str">
        <f t="shared" si="113"/>
        <v/>
      </c>
      <c r="AZ82" s="1" t="str">
        <f>IF('Hedging Dashboard'!AH82="P",IF(AZ81="",1,AZ81+1),"")</f>
        <v/>
      </c>
      <c r="BA82" s="1" t="str">
        <f>IF('Hedging Dashboard'!AH82="B",IF(BA81="",1,BA81+1),"")</f>
        <v/>
      </c>
      <c r="BB82" s="1" t="str">
        <f t="shared" si="80"/>
        <v>00000</v>
      </c>
      <c r="BC82" s="1" t="str">
        <f t="shared" si="80"/>
        <v>00000</v>
      </c>
      <c r="BD82" s="1" t="str">
        <f t="shared" si="81"/>
        <v>000000</v>
      </c>
      <c r="BE82" s="1" t="str">
        <f t="shared" si="81"/>
        <v>000000</v>
      </c>
      <c r="BF82" s="1" t="str">
        <f t="shared" si="129"/>
        <v>B</v>
      </c>
      <c r="BG82" s="1" t="str">
        <f t="shared" si="114"/>
        <v/>
      </c>
      <c r="BH82" s="1">
        <f t="shared" si="130"/>
        <v>0</v>
      </c>
      <c r="BI82" s="1" t="str">
        <f t="shared" si="115"/>
        <v/>
      </c>
      <c r="BJ82" s="1">
        <f t="shared" si="131"/>
        <v>0</v>
      </c>
      <c r="BK82" s="1" t="str">
        <f t="shared" si="116"/>
        <v/>
      </c>
      <c r="BL82" s="1">
        <f t="shared" si="132"/>
        <v>0</v>
      </c>
      <c r="BM82" s="1" t="str">
        <f t="shared" si="133"/>
        <v>0</v>
      </c>
      <c r="BN82" s="1" t="str">
        <f t="shared" si="134"/>
        <v>0</v>
      </c>
      <c r="BO82" s="1" t="str">
        <f t="shared" si="135"/>
        <v>0</v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</row>
    <row r="83" spans="1:76" ht="15.75" thickBot="1">
      <c r="A83" s="1">
        <v>74</v>
      </c>
      <c r="B83" s="9" t="str">
        <f t="shared" si="93"/>
        <v/>
      </c>
      <c r="C83" s="93" t="str">
        <f t="shared" si="83"/>
        <v/>
      </c>
      <c r="D83" s="88" t="str">
        <f t="shared" si="117"/>
        <v/>
      </c>
      <c r="E83" s="89" t="str">
        <f t="shared" si="118"/>
        <v/>
      </c>
      <c r="F83" s="8" t="str">
        <f t="shared" si="94"/>
        <v/>
      </c>
      <c r="H83" s="96" t="str">
        <f t="shared" si="84"/>
        <v/>
      </c>
      <c r="I83" s="88" t="str">
        <f t="shared" si="119"/>
        <v/>
      </c>
      <c r="J83" s="89" t="str">
        <f t="shared" si="120"/>
        <v/>
      </c>
      <c r="K83" s="8" t="str">
        <f t="shared" si="121"/>
        <v/>
      </c>
      <c r="L83" s="54"/>
      <c r="M83" s="17" t="str">
        <f>IF('Hedging Dashboard'!AH83="","",'Hedging Dashboard'!AH83)</f>
        <v/>
      </c>
      <c r="O83" s="9" t="str">
        <f t="shared" si="85"/>
        <v/>
      </c>
      <c r="P83" s="88" t="str">
        <f t="shared" si="122"/>
        <v/>
      </c>
      <c r="Q83" s="89" t="str">
        <f t="shared" si="123"/>
        <v/>
      </c>
      <c r="R83" s="4" t="str">
        <f t="shared" si="124"/>
        <v/>
      </c>
      <c r="S83" s="4" t="str">
        <f t="shared" si="95"/>
        <v/>
      </c>
      <c r="T83" s="112" t="str">
        <f t="shared" si="125"/>
        <v/>
      </c>
      <c r="U83" s="4" t="str">
        <f>IF(M83="","",IF(B83="NB",U82,IF(T83="",SUM($T$5:$T83)+S83,SUM($T$5:$T83))))</f>
        <v/>
      </c>
      <c r="V83" s="100" t="str">
        <f t="shared" si="82"/>
        <v/>
      </c>
      <c r="W83" s="74" t="e">
        <f t="shared" si="96"/>
        <v>#VALUE!</v>
      </c>
      <c r="X83" s="76" t="str">
        <f t="shared" si="97"/>
        <v/>
      </c>
      <c r="Y83" s="9" t="str">
        <f t="shared" si="88"/>
        <v>B</v>
      </c>
      <c r="Z83" s="4" t="str">
        <f t="shared" si="89"/>
        <v>C</v>
      </c>
      <c r="AA83" s="4" t="str">
        <f t="shared" si="90"/>
        <v>B</v>
      </c>
      <c r="AB83" s="4" t="str">
        <f t="shared" si="86"/>
        <v/>
      </c>
      <c r="AC83" s="4" t="str">
        <f t="shared" si="91"/>
        <v/>
      </c>
      <c r="AD83" s="4" t="str">
        <f t="shared" si="92"/>
        <v/>
      </c>
      <c r="AE83" s="1" t="str">
        <f t="shared" si="98"/>
        <v/>
      </c>
      <c r="AF83" s="1" t="str">
        <f t="shared" si="99"/>
        <v/>
      </c>
      <c r="AG83" s="1" t="str">
        <f t="shared" si="100"/>
        <v/>
      </c>
      <c r="AH83" s="1" t="str">
        <f t="shared" si="101"/>
        <v/>
      </c>
      <c r="AI83" s="1" t="str">
        <f t="shared" si="102"/>
        <v/>
      </c>
      <c r="AJ83" s="1" t="str">
        <f t="shared" si="103"/>
        <v/>
      </c>
      <c r="AK83" s="1">
        <f t="shared" si="126"/>
        <v>0</v>
      </c>
      <c r="AL83" s="1">
        <f t="shared" si="127"/>
        <v>0</v>
      </c>
      <c r="AM83" s="1" t="str">
        <f t="shared" si="87"/>
        <v/>
      </c>
      <c r="AN83" s="1">
        <f t="shared" si="104"/>
        <v>0</v>
      </c>
      <c r="AO83" s="1" t="str">
        <f t="shared" si="136"/>
        <v/>
      </c>
      <c r="AP83" s="1" t="str">
        <f t="shared" si="105"/>
        <v>N</v>
      </c>
      <c r="AQ83" s="1" t="str">
        <f t="shared" si="106"/>
        <v>N</v>
      </c>
      <c r="AR83" s="1" t="str">
        <f t="shared" si="107"/>
        <v>N</v>
      </c>
      <c r="AS83" s="1" t="str">
        <f t="shared" si="108"/>
        <v/>
      </c>
      <c r="AT83" s="15" t="str">
        <f t="shared" si="128"/>
        <v/>
      </c>
      <c r="AU83" s="1" t="str">
        <f t="shared" si="109"/>
        <v/>
      </c>
      <c r="AV83" s="1" t="str">
        <f t="shared" si="110"/>
        <v/>
      </c>
      <c r="AW83" s="1" t="str">
        <f t="shared" si="111"/>
        <v/>
      </c>
      <c r="AX83" s="1" t="str">
        <f t="shared" si="112"/>
        <v/>
      </c>
      <c r="AY83" s="1" t="str">
        <f t="shared" si="113"/>
        <v/>
      </c>
      <c r="AZ83" s="1" t="str">
        <f>IF('Hedging Dashboard'!AH83="P",IF(AZ82="",1,AZ82+1),"")</f>
        <v/>
      </c>
      <c r="BA83" s="1" t="str">
        <f>IF('Hedging Dashboard'!AH83="B",IF(BA82="",1,BA82+1),"")</f>
        <v/>
      </c>
      <c r="BB83" s="1" t="str">
        <f t="shared" si="80"/>
        <v>00000</v>
      </c>
      <c r="BC83" s="1" t="str">
        <f t="shared" si="80"/>
        <v>00000</v>
      </c>
      <c r="BD83" s="1" t="str">
        <f t="shared" si="81"/>
        <v>000000</v>
      </c>
      <c r="BE83" s="1" t="str">
        <f t="shared" si="81"/>
        <v>000000</v>
      </c>
      <c r="BF83" s="1" t="str">
        <f t="shared" si="129"/>
        <v>B</v>
      </c>
      <c r="BG83" s="1" t="str">
        <f t="shared" si="114"/>
        <v/>
      </c>
      <c r="BH83" s="1">
        <f t="shared" si="130"/>
        <v>0</v>
      </c>
      <c r="BI83" s="1" t="str">
        <f t="shared" si="115"/>
        <v/>
      </c>
      <c r="BJ83" s="1">
        <f t="shared" si="131"/>
        <v>0</v>
      </c>
      <c r="BK83" s="1" t="str">
        <f t="shared" si="116"/>
        <v/>
      </c>
      <c r="BL83" s="1">
        <f t="shared" si="132"/>
        <v>0</v>
      </c>
      <c r="BM83" s="1" t="str">
        <f t="shared" si="133"/>
        <v>0</v>
      </c>
      <c r="BN83" s="1" t="str">
        <f t="shared" si="134"/>
        <v>0</v>
      </c>
      <c r="BO83" s="1" t="str">
        <f t="shared" si="135"/>
        <v>0</v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</row>
    <row r="84" spans="1:76" ht="15.75" thickBot="1">
      <c r="A84" s="1">
        <v>75</v>
      </c>
      <c r="B84" s="77" t="str">
        <f t="shared" si="93"/>
        <v/>
      </c>
      <c r="C84" s="94" t="str">
        <f t="shared" si="83"/>
        <v/>
      </c>
      <c r="D84" s="90" t="str">
        <f t="shared" si="117"/>
        <v/>
      </c>
      <c r="E84" s="91" t="str">
        <f t="shared" si="118"/>
        <v/>
      </c>
      <c r="F84" s="10" t="str">
        <f t="shared" si="94"/>
        <v/>
      </c>
      <c r="H84" s="97" t="str">
        <f t="shared" si="84"/>
        <v/>
      </c>
      <c r="I84" s="90" t="str">
        <f t="shared" si="119"/>
        <v/>
      </c>
      <c r="J84" s="91" t="str">
        <f t="shared" si="120"/>
        <v/>
      </c>
      <c r="K84" s="10" t="str">
        <f t="shared" si="121"/>
        <v/>
      </c>
      <c r="L84" s="54"/>
      <c r="M84" s="18" t="str">
        <f>IF('Hedging Dashboard'!AH84="","",'Hedging Dashboard'!AH84)</f>
        <v/>
      </c>
      <c r="O84" s="77" t="str">
        <f t="shared" si="85"/>
        <v/>
      </c>
      <c r="P84" s="90" t="str">
        <f t="shared" si="122"/>
        <v/>
      </c>
      <c r="Q84" s="91" t="str">
        <f t="shared" si="123"/>
        <v/>
      </c>
      <c r="R84" s="5" t="str">
        <f t="shared" si="124"/>
        <v/>
      </c>
      <c r="S84" s="5" t="str">
        <f t="shared" si="95"/>
        <v/>
      </c>
      <c r="T84" s="113" t="str">
        <f t="shared" si="125"/>
        <v/>
      </c>
      <c r="U84" s="5" t="str">
        <f>IF(M84="","",IF(B84="NB",U83,IF(T84="",SUM($T$5:$T84)+S84,SUM($T$5:$T84))))</f>
        <v/>
      </c>
      <c r="V84" s="101" t="str">
        <f t="shared" si="82"/>
        <v/>
      </c>
      <c r="W84" s="74" t="e">
        <f t="shared" si="96"/>
        <v>#VALUE!</v>
      </c>
      <c r="X84" s="76" t="str">
        <f t="shared" si="97"/>
        <v/>
      </c>
      <c r="Y84" s="9" t="str">
        <f t="shared" si="88"/>
        <v>B</v>
      </c>
      <c r="Z84" s="4" t="str">
        <f t="shared" si="89"/>
        <v>C</v>
      </c>
      <c r="AA84" s="4" t="str">
        <f t="shared" si="90"/>
        <v>B</v>
      </c>
      <c r="AB84" s="4" t="str">
        <f t="shared" si="86"/>
        <v/>
      </c>
      <c r="AC84" s="4" t="str">
        <f t="shared" si="91"/>
        <v/>
      </c>
      <c r="AD84" s="4" t="str">
        <f t="shared" si="92"/>
        <v/>
      </c>
      <c r="AE84" s="1" t="str">
        <f t="shared" si="98"/>
        <v/>
      </c>
      <c r="AF84" s="1" t="str">
        <f t="shared" si="99"/>
        <v/>
      </c>
      <c r="AG84" s="1" t="str">
        <f t="shared" si="100"/>
        <v/>
      </c>
      <c r="AH84" s="1" t="str">
        <f t="shared" si="101"/>
        <v/>
      </c>
      <c r="AI84" s="1" t="str">
        <f t="shared" si="102"/>
        <v/>
      </c>
      <c r="AJ84" s="1" t="str">
        <f t="shared" si="103"/>
        <v/>
      </c>
      <c r="AK84" s="1">
        <f t="shared" si="126"/>
        <v>0</v>
      </c>
      <c r="AL84" s="1">
        <f t="shared" si="127"/>
        <v>0</v>
      </c>
      <c r="AM84" s="1" t="str">
        <f t="shared" si="87"/>
        <v/>
      </c>
      <c r="AN84" s="1">
        <f t="shared" si="104"/>
        <v>0</v>
      </c>
      <c r="AO84" s="1" t="str">
        <f t="shared" si="136"/>
        <v/>
      </c>
      <c r="AP84" s="1" t="str">
        <f t="shared" si="105"/>
        <v>N</v>
      </c>
      <c r="AQ84" s="1" t="str">
        <f t="shared" si="106"/>
        <v>N</v>
      </c>
      <c r="AR84" s="1" t="str">
        <f t="shared" si="107"/>
        <v>N</v>
      </c>
      <c r="AS84" s="1" t="str">
        <f t="shared" si="108"/>
        <v/>
      </c>
      <c r="AT84" s="15" t="str">
        <f t="shared" si="128"/>
        <v/>
      </c>
      <c r="AU84" s="1" t="str">
        <f t="shared" si="109"/>
        <v/>
      </c>
      <c r="AV84" s="1" t="str">
        <f t="shared" si="110"/>
        <v/>
      </c>
      <c r="AW84" s="1" t="str">
        <f t="shared" si="111"/>
        <v/>
      </c>
      <c r="AX84" s="1" t="str">
        <f t="shared" si="112"/>
        <v/>
      </c>
      <c r="AY84" s="1" t="str">
        <f t="shared" si="113"/>
        <v/>
      </c>
      <c r="AZ84" s="1" t="str">
        <f>IF('Hedging Dashboard'!AH84="P",IF(AZ83="",1,AZ83+1),"")</f>
        <v/>
      </c>
      <c r="BA84" s="1" t="str">
        <f>IF('Hedging Dashboard'!AH84="B",IF(BA83="",1,BA83+1),"")</f>
        <v/>
      </c>
      <c r="BB84" s="1" t="str">
        <f t="shared" si="80"/>
        <v>00000</v>
      </c>
      <c r="BC84" s="1" t="str">
        <f t="shared" si="80"/>
        <v>00000</v>
      </c>
      <c r="BD84" s="1" t="str">
        <f t="shared" si="81"/>
        <v>000000</v>
      </c>
      <c r="BE84" s="1" t="str">
        <f t="shared" si="81"/>
        <v>000000</v>
      </c>
      <c r="BF84" s="1" t="str">
        <f t="shared" si="129"/>
        <v>B</v>
      </c>
      <c r="BG84" s="1" t="str">
        <f t="shared" si="114"/>
        <v/>
      </c>
      <c r="BH84" s="1">
        <f t="shared" si="130"/>
        <v>0</v>
      </c>
      <c r="BI84" s="1" t="str">
        <f t="shared" si="115"/>
        <v/>
      </c>
      <c r="BJ84" s="1">
        <f t="shared" si="131"/>
        <v>0</v>
      </c>
      <c r="BK84" s="1" t="str">
        <f t="shared" si="116"/>
        <v/>
      </c>
      <c r="BL84" s="1">
        <f t="shared" si="132"/>
        <v>0</v>
      </c>
      <c r="BM84" s="1" t="str">
        <f t="shared" si="133"/>
        <v>0</v>
      </c>
      <c r="BN84" s="1" t="str">
        <f t="shared" si="134"/>
        <v>0</v>
      </c>
      <c r="BO84" s="1" t="str">
        <f t="shared" si="135"/>
        <v>0</v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3</v>
      </c>
    </row>
    <row r="85" spans="1:76" ht="15.75" thickBot="1">
      <c r="A85" s="1">
        <v>76</v>
      </c>
      <c r="B85" s="12" t="str">
        <f t="shared" si="93"/>
        <v/>
      </c>
      <c r="C85" s="92" t="str">
        <f t="shared" si="83"/>
        <v/>
      </c>
      <c r="D85" s="13" t="str">
        <f t="shared" si="117"/>
        <v/>
      </c>
      <c r="E85" s="45" t="str">
        <f t="shared" si="118"/>
        <v/>
      </c>
      <c r="F85" s="14" t="str">
        <f t="shared" si="94"/>
        <v/>
      </c>
      <c r="H85" s="95" t="str">
        <f t="shared" si="84"/>
        <v/>
      </c>
      <c r="I85" s="13" t="str">
        <f t="shared" si="119"/>
        <v/>
      </c>
      <c r="J85" s="45" t="str">
        <f t="shared" si="120"/>
        <v/>
      </c>
      <c r="K85" s="14" t="str">
        <f t="shared" si="121"/>
        <v/>
      </c>
      <c r="L85" s="54"/>
      <c r="M85" s="16" t="str">
        <f>IF('Hedging Dashboard'!AH85="","",'Hedging Dashboard'!AH85)</f>
        <v/>
      </c>
      <c r="O85" s="12" t="str">
        <f t="shared" si="85"/>
        <v/>
      </c>
      <c r="P85" s="13" t="str">
        <f t="shared" si="122"/>
        <v/>
      </c>
      <c r="Q85" s="45" t="str">
        <f t="shared" si="123"/>
        <v/>
      </c>
      <c r="R85" s="87" t="str">
        <f t="shared" si="124"/>
        <v/>
      </c>
      <c r="S85" s="87" t="str">
        <f t="shared" si="95"/>
        <v/>
      </c>
      <c r="T85" s="98" t="str">
        <f t="shared" si="125"/>
        <v/>
      </c>
      <c r="U85" s="87" t="str">
        <f>IF(M85="","",IF(B85="NB",U84,IF(T85="",SUM($T$5:$T85)+S85,SUM($T$5:$T85))))</f>
        <v/>
      </c>
      <c r="V85" s="99" t="str">
        <f t="shared" si="82"/>
        <v/>
      </c>
      <c r="W85" s="74" t="e">
        <f t="shared" si="96"/>
        <v>#VALUE!</v>
      </c>
      <c r="X85" s="76" t="str">
        <f t="shared" si="97"/>
        <v/>
      </c>
      <c r="Y85" s="9" t="str">
        <f t="shared" si="88"/>
        <v>B</v>
      </c>
      <c r="Z85" s="4" t="str">
        <f t="shared" si="89"/>
        <v>C</v>
      </c>
      <c r="AA85" s="4" t="str">
        <f t="shared" si="90"/>
        <v>B</v>
      </c>
      <c r="AB85" s="4" t="str">
        <f t="shared" si="86"/>
        <v/>
      </c>
      <c r="AC85" s="4" t="str">
        <f t="shared" si="91"/>
        <v/>
      </c>
      <c r="AD85" s="4" t="str">
        <f t="shared" si="92"/>
        <v/>
      </c>
      <c r="AE85" s="1" t="str">
        <f t="shared" si="98"/>
        <v/>
      </c>
      <c r="AF85" s="1" t="str">
        <f t="shared" si="99"/>
        <v/>
      </c>
      <c r="AG85" s="1" t="str">
        <f t="shared" si="100"/>
        <v/>
      </c>
      <c r="AH85" s="1" t="str">
        <f t="shared" si="101"/>
        <v/>
      </c>
      <c r="AI85" s="1" t="str">
        <f t="shared" si="102"/>
        <v/>
      </c>
      <c r="AJ85" s="1" t="str">
        <f t="shared" si="103"/>
        <v/>
      </c>
      <c r="AK85" s="1">
        <f t="shared" si="126"/>
        <v>0</v>
      </c>
      <c r="AL85" s="1">
        <f t="shared" si="127"/>
        <v>0</v>
      </c>
      <c r="AM85" s="1" t="str">
        <f t="shared" si="87"/>
        <v/>
      </c>
      <c r="AN85" s="1">
        <f t="shared" si="104"/>
        <v>0</v>
      </c>
      <c r="AO85" s="1" t="str">
        <f t="shared" si="136"/>
        <v/>
      </c>
      <c r="AP85" s="1" t="str">
        <f t="shared" si="105"/>
        <v>N</v>
      </c>
      <c r="AQ85" s="1" t="str">
        <f t="shared" si="106"/>
        <v>N</v>
      </c>
      <c r="AR85" s="1" t="str">
        <f t="shared" si="107"/>
        <v>N</v>
      </c>
      <c r="AS85" s="1" t="str">
        <f t="shared" si="108"/>
        <v/>
      </c>
      <c r="AT85" s="15" t="str">
        <f t="shared" si="128"/>
        <v/>
      </c>
      <c r="AU85" s="1" t="str">
        <f t="shared" si="109"/>
        <v/>
      </c>
      <c r="AV85" s="1" t="str">
        <f t="shared" si="110"/>
        <v/>
      </c>
      <c r="AW85" s="1" t="str">
        <f t="shared" si="111"/>
        <v/>
      </c>
      <c r="AX85" s="1" t="str">
        <f t="shared" si="112"/>
        <v/>
      </c>
      <c r="AY85" s="1" t="str">
        <f t="shared" si="113"/>
        <v/>
      </c>
      <c r="AZ85" s="1" t="str">
        <f>IF('Hedging Dashboard'!AH85="P",IF(AZ84="",1,AZ84+1),"")</f>
        <v/>
      </c>
      <c r="BA85" s="1" t="str">
        <f>IF('Hedging Dashboard'!AH85="B",IF(BA84="",1,BA84+1),"")</f>
        <v/>
      </c>
      <c r="BB85" s="1" t="str">
        <f t="shared" si="80"/>
        <v>00000</v>
      </c>
      <c r="BC85" s="1" t="str">
        <f t="shared" si="80"/>
        <v>00000</v>
      </c>
      <c r="BD85" s="1" t="str">
        <f t="shared" si="81"/>
        <v>000000</v>
      </c>
      <c r="BE85" s="1" t="str">
        <f t="shared" si="81"/>
        <v>000000</v>
      </c>
      <c r="BF85" s="1" t="str">
        <f t="shared" si="129"/>
        <v>B</v>
      </c>
      <c r="BG85" s="1" t="str">
        <f t="shared" si="114"/>
        <v/>
      </c>
      <c r="BH85" s="1">
        <f t="shared" si="130"/>
        <v>0</v>
      </c>
      <c r="BI85" s="1" t="str">
        <f t="shared" si="115"/>
        <v/>
      </c>
      <c r="BJ85" s="1">
        <f t="shared" si="131"/>
        <v>0</v>
      </c>
      <c r="BK85" s="1" t="str">
        <f t="shared" si="116"/>
        <v/>
      </c>
      <c r="BL85" s="1">
        <f t="shared" si="132"/>
        <v>0</v>
      </c>
      <c r="BM85" s="1" t="str">
        <f t="shared" si="133"/>
        <v>0</v>
      </c>
      <c r="BN85" s="1" t="str">
        <f t="shared" si="134"/>
        <v>0</v>
      </c>
      <c r="BO85" s="1" t="str">
        <f t="shared" si="135"/>
        <v>0</v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-3</v>
      </c>
    </row>
    <row r="86" spans="1:76" ht="15.75" thickBot="1">
      <c r="A86" s="1">
        <v>77</v>
      </c>
      <c r="B86" s="9" t="str">
        <f t="shared" si="93"/>
        <v/>
      </c>
      <c r="C86" s="93" t="str">
        <f t="shared" si="83"/>
        <v/>
      </c>
      <c r="D86" s="88" t="str">
        <f t="shared" si="117"/>
        <v/>
      </c>
      <c r="E86" s="89" t="str">
        <f t="shared" si="118"/>
        <v/>
      </c>
      <c r="F86" s="8" t="str">
        <f t="shared" si="94"/>
        <v/>
      </c>
      <c r="H86" s="96" t="str">
        <f t="shared" si="84"/>
        <v/>
      </c>
      <c r="I86" s="88" t="str">
        <f t="shared" si="119"/>
        <v/>
      </c>
      <c r="J86" s="89" t="str">
        <f t="shared" si="120"/>
        <v/>
      </c>
      <c r="K86" s="8" t="str">
        <f t="shared" si="121"/>
        <v/>
      </c>
      <c r="L86" s="54"/>
      <c r="M86" s="17" t="str">
        <f>IF('Hedging Dashboard'!AH86="","",'Hedging Dashboard'!AH86)</f>
        <v/>
      </c>
      <c r="O86" s="9" t="str">
        <f t="shared" si="85"/>
        <v/>
      </c>
      <c r="P86" s="88" t="str">
        <f t="shared" si="122"/>
        <v/>
      </c>
      <c r="Q86" s="89" t="str">
        <f t="shared" si="123"/>
        <v/>
      </c>
      <c r="R86" s="4" t="str">
        <f t="shared" si="124"/>
        <v/>
      </c>
      <c r="S86" s="4" t="str">
        <f t="shared" si="95"/>
        <v/>
      </c>
      <c r="T86" s="112" t="str">
        <f t="shared" si="125"/>
        <v/>
      </c>
      <c r="U86" s="4" t="str">
        <f>IF(M86="","",IF(B86="NB",U85,IF(T86="",SUM($T$5:$T86)+S86,SUM($T$5:$T86))))</f>
        <v/>
      </c>
      <c r="V86" s="100" t="str">
        <f t="shared" si="82"/>
        <v/>
      </c>
      <c r="W86" s="74" t="e">
        <f t="shared" si="96"/>
        <v>#VALUE!</v>
      </c>
      <c r="X86" s="76" t="str">
        <f t="shared" si="97"/>
        <v/>
      </c>
      <c r="Y86" s="9" t="str">
        <f t="shared" si="88"/>
        <v>B</v>
      </c>
      <c r="Z86" s="4" t="str">
        <f t="shared" si="89"/>
        <v>C</v>
      </c>
      <c r="AA86" s="4" t="str">
        <f t="shared" si="90"/>
        <v>B</v>
      </c>
      <c r="AB86" s="4" t="str">
        <f t="shared" si="86"/>
        <v/>
      </c>
      <c r="AC86" s="4" t="str">
        <f t="shared" si="91"/>
        <v/>
      </c>
      <c r="AD86" s="4" t="str">
        <f t="shared" si="92"/>
        <v/>
      </c>
      <c r="AE86" s="1" t="str">
        <f t="shared" si="98"/>
        <v/>
      </c>
      <c r="AF86" s="1" t="str">
        <f t="shared" si="99"/>
        <v/>
      </c>
      <c r="AG86" s="1" t="str">
        <f t="shared" si="100"/>
        <v/>
      </c>
      <c r="AH86" s="1" t="str">
        <f t="shared" si="101"/>
        <v/>
      </c>
      <c r="AI86" s="1" t="str">
        <f t="shared" si="102"/>
        <v/>
      </c>
      <c r="AJ86" s="1" t="str">
        <f t="shared" si="103"/>
        <v/>
      </c>
      <c r="AK86" s="1">
        <f t="shared" si="126"/>
        <v>0</v>
      </c>
      <c r="AL86" s="1">
        <f t="shared" si="127"/>
        <v>0</v>
      </c>
      <c r="AM86" s="1" t="str">
        <f t="shared" si="87"/>
        <v/>
      </c>
      <c r="AN86" s="1">
        <f t="shared" si="104"/>
        <v>0</v>
      </c>
      <c r="AO86" s="1" t="str">
        <f t="shared" si="136"/>
        <v/>
      </c>
      <c r="AP86" s="1" t="str">
        <f t="shared" si="105"/>
        <v>N</v>
      </c>
      <c r="AQ86" s="1" t="str">
        <f t="shared" si="106"/>
        <v>N</v>
      </c>
      <c r="AR86" s="1" t="str">
        <f t="shared" si="107"/>
        <v>N</v>
      </c>
      <c r="AS86" s="1" t="str">
        <f t="shared" si="108"/>
        <v/>
      </c>
      <c r="AT86" s="15" t="str">
        <f t="shared" si="128"/>
        <v/>
      </c>
      <c r="AU86" s="1" t="str">
        <f t="shared" si="109"/>
        <v/>
      </c>
      <c r="AV86" s="1" t="str">
        <f t="shared" si="110"/>
        <v/>
      </c>
      <c r="AW86" s="1" t="str">
        <f t="shared" si="111"/>
        <v/>
      </c>
      <c r="AX86" s="1" t="str">
        <f t="shared" si="112"/>
        <v/>
      </c>
      <c r="AY86" s="1" t="str">
        <f t="shared" si="113"/>
        <v/>
      </c>
      <c r="AZ86" s="1" t="str">
        <f>IF('Hedging Dashboard'!AH86="P",IF(AZ85="",1,AZ85+1),"")</f>
        <v/>
      </c>
      <c r="BA86" s="1" t="str">
        <f>IF('Hedging Dashboard'!AH86="B",IF(BA85="",1,BA85+1),"")</f>
        <v/>
      </c>
      <c r="BB86" s="1" t="str">
        <f t="shared" si="80"/>
        <v>00000</v>
      </c>
      <c r="BC86" s="1" t="str">
        <f t="shared" si="80"/>
        <v>00000</v>
      </c>
      <c r="BD86" s="1" t="str">
        <f t="shared" si="81"/>
        <v>000000</v>
      </c>
      <c r="BE86" s="1" t="str">
        <f t="shared" si="81"/>
        <v>000000</v>
      </c>
      <c r="BF86" s="1" t="str">
        <f t="shared" si="129"/>
        <v>B</v>
      </c>
      <c r="BG86" s="1" t="str">
        <f t="shared" si="114"/>
        <v/>
      </c>
      <c r="BH86" s="1">
        <f t="shared" si="130"/>
        <v>0</v>
      </c>
      <c r="BI86" s="1" t="str">
        <f t="shared" si="115"/>
        <v/>
      </c>
      <c r="BJ86" s="1">
        <f t="shared" si="131"/>
        <v>0</v>
      </c>
      <c r="BK86" s="1" t="str">
        <f t="shared" si="116"/>
        <v/>
      </c>
      <c r="BL86" s="1">
        <f t="shared" si="132"/>
        <v>0</v>
      </c>
      <c r="BM86" s="1" t="str">
        <f t="shared" si="133"/>
        <v>0</v>
      </c>
      <c r="BN86" s="1" t="str">
        <f t="shared" si="134"/>
        <v>0</v>
      </c>
      <c r="BO86" s="1" t="str">
        <f t="shared" si="135"/>
        <v>0</v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</row>
    <row r="87" spans="1:76" ht="15.75" thickBot="1">
      <c r="A87" s="1">
        <v>78</v>
      </c>
      <c r="B87" s="9" t="str">
        <f t="shared" si="93"/>
        <v/>
      </c>
      <c r="C87" s="93" t="str">
        <f t="shared" si="83"/>
        <v/>
      </c>
      <c r="D87" s="88" t="str">
        <f t="shared" si="117"/>
        <v/>
      </c>
      <c r="E87" s="89" t="str">
        <f t="shared" si="118"/>
        <v/>
      </c>
      <c r="F87" s="8" t="str">
        <f t="shared" si="94"/>
        <v/>
      </c>
      <c r="H87" s="96" t="str">
        <f t="shared" si="84"/>
        <v/>
      </c>
      <c r="I87" s="88" t="str">
        <f t="shared" si="119"/>
        <v/>
      </c>
      <c r="J87" s="89" t="str">
        <f t="shared" si="120"/>
        <v/>
      </c>
      <c r="K87" s="8" t="str">
        <f t="shared" si="121"/>
        <v/>
      </c>
      <c r="L87" s="54"/>
      <c r="M87" s="17" t="str">
        <f>IF('Hedging Dashboard'!AH87="","",'Hedging Dashboard'!AH87)</f>
        <v/>
      </c>
      <c r="O87" s="9" t="str">
        <f t="shared" si="85"/>
        <v/>
      </c>
      <c r="P87" s="88" t="str">
        <f t="shared" si="122"/>
        <v/>
      </c>
      <c r="Q87" s="89" t="str">
        <f t="shared" si="123"/>
        <v/>
      </c>
      <c r="R87" s="4" t="str">
        <f t="shared" si="124"/>
        <v/>
      </c>
      <c r="S87" s="4" t="str">
        <f t="shared" si="95"/>
        <v/>
      </c>
      <c r="T87" s="112" t="str">
        <f t="shared" si="125"/>
        <v/>
      </c>
      <c r="U87" s="4" t="str">
        <f>IF(M87="","",IF(B87="NB",U86,IF(T87="",SUM($T$5:$T87)+S87,SUM($T$5:$T87))))</f>
        <v/>
      </c>
      <c r="V87" s="100" t="str">
        <f t="shared" si="82"/>
        <v/>
      </c>
      <c r="W87" s="74" t="e">
        <f t="shared" si="96"/>
        <v>#VALUE!</v>
      </c>
      <c r="X87" s="76" t="str">
        <f t="shared" si="97"/>
        <v/>
      </c>
      <c r="Y87" s="9" t="str">
        <f t="shared" si="88"/>
        <v>B</v>
      </c>
      <c r="Z87" s="4" t="str">
        <f t="shared" si="89"/>
        <v>C</v>
      </c>
      <c r="AA87" s="4" t="str">
        <f t="shared" si="90"/>
        <v>B</v>
      </c>
      <c r="AB87" s="4" t="str">
        <f t="shared" si="86"/>
        <v/>
      </c>
      <c r="AC87" s="4" t="str">
        <f t="shared" si="91"/>
        <v/>
      </c>
      <c r="AD87" s="4" t="str">
        <f t="shared" si="92"/>
        <v/>
      </c>
      <c r="AE87" s="1" t="str">
        <f t="shared" si="98"/>
        <v/>
      </c>
      <c r="AF87" s="1" t="str">
        <f t="shared" si="99"/>
        <v/>
      </c>
      <c r="AG87" s="1" t="str">
        <f t="shared" si="100"/>
        <v/>
      </c>
      <c r="AH87" s="1" t="str">
        <f t="shared" si="101"/>
        <v/>
      </c>
      <c r="AI87" s="1" t="str">
        <f t="shared" si="102"/>
        <v/>
      </c>
      <c r="AJ87" s="1" t="str">
        <f t="shared" si="103"/>
        <v/>
      </c>
      <c r="AK87" s="1">
        <f t="shared" si="126"/>
        <v>0</v>
      </c>
      <c r="AL87" s="1">
        <f t="shared" si="127"/>
        <v>0</v>
      </c>
      <c r="AM87" s="1" t="str">
        <f t="shared" si="87"/>
        <v/>
      </c>
      <c r="AN87" s="1">
        <f t="shared" si="104"/>
        <v>0</v>
      </c>
      <c r="AO87" s="1" t="str">
        <f t="shared" si="136"/>
        <v/>
      </c>
      <c r="AP87" s="1" t="str">
        <f t="shared" si="105"/>
        <v>N</v>
      </c>
      <c r="AQ87" s="1" t="str">
        <f t="shared" si="106"/>
        <v>N</v>
      </c>
      <c r="AR87" s="1" t="str">
        <f t="shared" si="107"/>
        <v>N</v>
      </c>
      <c r="AS87" s="1" t="str">
        <f t="shared" si="108"/>
        <v/>
      </c>
      <c r="AT87" s="15" t="str">
        <f t="shared" si="128"/>
        <v/>
      </c>
      <c r="AU87" s="1" t="str">
        <f t="shared" si="109"/>
        <v/>
      </c>
      <c r="AV87" s="1" t="str">
        <f t="shared" si="110"/>
        <v/>
      </c>
      <c r="AW87" s="1" t="str">
        <f t="shared" si="111"/>
        <v/>
      </c>
      <c r="AX87" s="1" t="str">
        <f t="shared" si="112"/>
        <v/>
      </c>
      <c r="AY87" s="1" t="str">
        <f t="shared" si="113"/>
        <v/>
      </c>
      <c r="AZ87" s="1" t="str">
        <f>IF('Hedging Dashboard'!AH87="P",IF(AZ86="",1,AZ86+1),"")</f>
        <v/>
      </c>
      <c r="BA87" s="1" t="str">
        <f>IF('Hedging Dashboard'!AH87="B",IF(BA86="",1,BA86+1),"")</f>
        <v/>
      </c>
      <c r="BB87" s="1" t="str">
        <f t="shared" si="80"/>
        <v>00000</v>
      </c>
      <c r="BC87" s="1" t="str">
        <f t="shared" si="80"/>
        <v>00000</v>
      </c>
      <c r="BD87" s="1" t="str">
        <f t="shared" si="81"/>
        <v>000000</v>
      </c>
      <c r="BE87" s="1" t="str">
        <f t="shared" si="81"/>
        <v>000000</v>
      </c>
      <c r="BF87" s="1" t="str">
        <f t="shared" si="129"/>
        <v>B</v>
      </c>
      <c r="BG87" s="1" t="str">
        <f t="shared" si="114"/>
        <v/>
      </c>
      <c r="BH87" s="1">
        <f t="shared" si="130"/>
        <v>0</v>
      </c>
      <c r="BI87" s="1" t="str">
        <f t="shared" si="115"/>
        <v/>
      </c>
      <c r="BJ87" s="1">
        <f t="shared" si="131"/>
        <v>0</v>
      </c>
      <c r="BK87" s="1" t="str">
        <f t="shared" si="116"/>
        <v/>
      </c>
      <c r="BL87" s="1">
        <f t="shared" si="132"/>
        <v>0</v>
      </c>
      <c r="BM87" s="1" t="str">
        <f t="shared" si="133"/>
        <v>0</v>
      </c>
      <c r="BN87" s="1" t="str">
        <f t="shared" si="134"/>
        <v>0</v>
      </c>
      <c r="BO87" s="1" t="str">
        <f t="shared" si="135"/>
        <v>0</v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</row>
    <row r="88" spans="1:76" ht="15.75" thickBot="1">
      <c r="A88" s="1">
        <v>79</v>
      </c>
      <c r="B88" s="9" t="str">
        <f t="shared" si="93"/>
        <v/>
      </c>
      <c r="C88" s="93" t="str">
        <f t="shared" si="83"/>
        <v/>
      </c>
      <c r="D88" s="88" t="str">
        <f t="shared" si="117"/>
        <v/>
      </c>
      <c r="E88" s="89" t="str">
        <f t="shared" si="118"/>
        <v/>
      </c>
      <c r="F88" s="8" t="str">
        <f t="shared" si="94"/>
        <v/>
      </c>
      <c r="H88" s="96" t="str">
        <f t="shared" si="84"/>
        <v/>
      </c>
      <c r="I88" s="88" t="str">
        <f t="shared" si="119"/>
        <v/>
      </c>
      <c r="J88" s="89" t="str">
        <f t="shared" si="120"/>
        <v/>
      </c>
      <c r="K88" s="8" t="str">
        <f t="shared" si="121"/>
        <v/>
      </c>
      <c r="L88" s="54"/>
      <c r="M88" s="17" t="str">
        <f>IF('Hedging Dashboard'!AH88="","",'Hedging Dashboard'!AH88)</f>
        <v/>
      </c>
      <c r="O88" s="9" t="str">
        <f t="shared" si="85"/>
        <v/>
      </c>
      <c r="P88" s="88" t="str">
        <f t="shared" si="122"/>
        <v/>
      </c>
      <c r="Q88" s="89" t="str">
        <f t="shared" si="123"/>
        <v/>
      </c>
      <c r="R88" s="4" t="str">
        <f t="shared" si="124"/>
        <v/>
      </c>
      <c r="S88" s="4" t="str">
        <f t="shared" si="95"/>
        <v/>
      </c>
      <c r="T88" s="112" t="str">
        <f t="shared" si="125"/>
        <v/>
      </c>
      <c r="U88" s="4" t="str">
        <f>IF(M88="","",IF(B88="NB",U87,IF(T88="",SUM($T$5:$T88)+S88,SUM($T$5:$T88))))</f>
        <v/>
      </c>
      <c r="V88" s="100" t="str">
        <f t="shared" si="82"/>
        <v/>
      </c>
      <c r="W88" s="74" t="e">
        <f t="shared" si="96"/>
        <v>#VALUE!</v>
      </c>
      <c r="X88" s="76" t="str">
        <f t="shared" si="97"/>
        <v/>
      </c>
      <c r="Y88" s="9" t="str">
        <f t="shared" si="88"/>
        <v>B</v>
      </c>
      <c r="Z88" s="4" t="str">
        <f t="shared" si="89"/>
        <v>C</v>
      </c>
      <c r="AA88" s="4" t="str">
        <f t="shared" si="90"/>
        <v>B</v>
      </c>
      <c r="AB88" s="4" t="str">
        <f t="shared" si="86"/>
        <v/>
      </c>
      <c r="AC88" s="4" t="str">
        <f t="shared" si="91"/>
        <v/>
      </c>
      <c r="AD88" s="4" t="str">
        <f t="shared" si="92"/>
        <v/>
      </c>
      <c r="AE88" s="1" t="str">
        <f t="shared" si="98"/>
        <v/>
      </c>
      <c r="AF88" s="1" t="str">
        <f t="shared" si="99"/>
        <v/>
      </c>
      <c r="AG88" s="1" t="str">
        <f t="shared" si="100"/>
        <v/>
      </c>
      <c r="AH88" s="1" t="str">
        <f t="shared" si="101"/>
        <v/>
      </c>
      <c r="AI88" s="1" t="str">
        <f t="shared" si="102"/>
        <v/>
      </c>
      <c r="AJ88" s="1" t="str">
        <f t="shared" si="103"/>
        <v/>
      </c>
      <c r="AK88" s="1">
        <f t="shared" si="126"/>
        <v>0</v>
      </c>
      <c r="AL88" s="1">
        <f t="shared" si="127"/>
        <v>0</v>
      </c>
      <c r="AM88" s="1" t="str">
        <f t="shared" si="87"/>
        <v/>
      </c>
      <c r="AN88" s="1">
        <f t="shared" si="104"/>
        <v>0</v>
      </c>
      <c r="AO88" s="1" t="str">
        <f t="shared" si="136"/>
        <v/>
      </c>
      <c r="AP88" s="1" t="str">
        <f t="shared" si="105"/>
        <v>N</v>
      </c>
      <c r="AQ88" s="1" t="str">
        <f t="shared" si="106"/>
        <v>N</v>
      </c>
      <c r="AR88" s="1" t="str">
        <f t="shared" si="107"/>
        <v>N</v>
      </c>
      <c r="AS88" s="1" t="str">
        <f t="shared" si="108"/>
        <v/>
      </c>
      <c r="AT88" s="15" t="str">
        <f t="shared" si="128"/>
        <v/>
      </c>
      <c r="AU88" s="1" t="str">
        <f t="shared" si="109"/>
        <v/>
      </c>
      <c r="AV88" s="1" t="str">
        <f t="shared" si="110"/>
        <v/>
      </c>
      <c r="AW88" s="1" t="str">
        <f t="shared" si="111"/>
        <v/>
      </c>
      <c r="AX88" s="1" t="str">
        <f t="shared" si="112"/>
        <v/>
      </c>
      <c r="AY88" s="1" t="str">
        <f t="shared" si="113"/>
        <v/>
      </c>
      <c r="AZ88" s="1" t="str">
        <f>IF('Hedging Dashboard'!AH88="P",IF(AZ87="",1,AZ87+1),"")</f>
        <v/>
      </c>
      <c r="BA88" s="1" t="str">
        <f>IF('Hedging Dashboard'!AH88="B",IF(BA87="",1,BA87+1),"")</f>
        <v/>
      </c>
      <c r="BB88" s="1" t="str">
        <f t="shared" si="80"/>
        <v>00000</v>
      </c>
      <c r="BC88" s="1" t="str">
        <f t="shared" si="80"/>
        <v>00000</v>
      </c>
      <c r="BD88" s="1" t="str">
        <f t="shared" si="81"/>
        <v>000000</v>
      </c>
      <c r="BE88" s="1" t="str">
        <f t="shared" si="81"/>
        <v>000000</v>
      </c>
      <c r="BF88" s="1" t="str">
        <f t="shared" si="129"/>
        <v>B</v>
      </c>
      <c r="BG88" s="1" t="str">
        <f t="shared" si="114"/>
        <v/>
      </c>
      <c r="BH88" s="1">
        <f t="shared" si="130"/>
        <v>0</v>
      </c>
      <c r="BI88" s="1" t="str">
        <f t="shared" si="115"/>
        <v/>
      </c>
      <c r="BJ88" s="1">
        <f t="shared" si="131"/>
        <v>0</v>
      </c>
      <c r="BK88" s="1" t="str">
        <f t="shared" si="116"/>
        <v/>
      </c>
      <c r="BL88" s="1">
        <f t="shared" si="132"/>
        <v>0</v>
      </c>
      <c r="BM88" s="1" t="str">
        <f t="shared" si="133"/>
        <v>0</v>
      </c>
      <c r="BN88" s="1" t="str">
        <f t="shared" si="134"/>
        <v>0</v>
      </c>
      <c r="BO88" s="1" t="str">
        <f t="shared" si="135"/>
        <v>0</v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6</v>
      </c>
    </row>
    <row r="89" spans="1:76" ht="15.75" thickBot="1">
      <c r="A89" s="1">
        <v>80</v>
      </c>
      <c r="B89" s="77" t="str">
        <f t="shared" si="93"/>
        <v/>
      </c>
      <c r="C89" s="94" t="str">
        <f t="shared" si="83"/>
        <v/>
      </c>
      <c r="D89" s="90" t="str">
        <f t="shared" si="117"/>
        <v/>
      </c>
      <c r="E89" s="91" t="str">
        <f t="shared" si="118"/>
        <v/>
      </c>
      <c r="F89" s="10" t="str">
        <f t="shared" si="94"/>
        <v/>
      </c>
      <c r="H89" s="97" t="str">
        <f t="shared" si="84"/>
        <v/>
      </c>
      <c r="I89" s="90" t="str">
        <f t="shared" si="119"/>
        <v/>
      </c>
      <c r="J89" s="91" t="str">
        <f t="shared" si="120"/>
        <v/>
      </c>
      <c r="K89" s="10" t="str">
        <f t="shared" si="121"/>
        <v/>
      </c>
      <c r="L89" s="54"/>
      <c r="M89" s="18" t="str">
        <f>IF('Hedging Dashboard'!AH89="","",'Hedging Dashboard'!AH89)</f>
        <v/>
      </c>
      <c r="O89" s="77" t="str">
        <f t="shared" si="85"/>
        <v/>
      </c>
      <c r="P89" s="90" t="str">
        <f t="shared" si="122"/>
        <v/>
      </c>
      <c r="Q89" s="91" t="str">
        <f t="shared" si="123"/>
        <v/>
      </c>
      <c r="R89" s="5" t="str">
        <f t="shared" si="124"/>
        <v/>
      </c>
      <c r="S89" s="5" t="str">
        <f t="shared" si="95"/>
        <v/>
      </c>
      <c r="T89" s="113" t="str">
        <f t="shared" si="125"/>
        <v/>
      </c>
      <c r="U89" s="5" t="str">
        <f>IF(M89="","",IF(B89="NB",U88,IF(T89="",SUM($T$5:$T89)+S89,SUM($T$5:$T89))))</f>
        <v/>
      </c>
      <c r="V89" s="101" t="str">
        <f t="shared" si="82"/>
        <v/>
      </c>
      <c r="W89" s="74" t="e">
        <f t="shared" si="96"/>
        <v>#VALUE!</v>
      </c>
      <c r="X89" s="76" t="str">
        <f t="shared" si="97"/>
        <v/>
      </c>
      <c r="Y89" s="9" t="str">
        <f t="shared" si="88"/>
        <v>B</v>
      </c>
      <c r="Z89" s="4" t="str">
        <f t="shared" si="89"/>
        <v>C</v>
      </c>
      <c r="AA89" s="4" t="str">
        <f t="shared" si="90"/>
        <v>B</v>
      </c>
      <c r="AB89" s="4" t="str">
        <f t="shared" si="86"/>
        <v/>
      </c>
      <c r="AC89" s="4" t="str">
        <f t="shared" si="91"/>
        <v/>
      </c>
      <c r="AD89" s="4" t="str">
        <f t="shared" si="92"/>
        <v/>
      </c>
      <c r="AE89" s="1" t="str">
        <f t="shared" si="98"/>
        <v/>
      </c>
      <c r="AF89" s="1" t="str">
        <f t="shared" si="99"/>
        <v/>
      </c>
      <c r="AG89" s="1" t="str">
        <f t="shared" si="100"/>
        <v/>
      </c>
      <c r="AH89" s="1" t="str">
        <f t="shared" si="101"/>
        <v/>
      </c>
      <c r="AI89" s="1" t="str">
        <f t="shared" si="102"/>
        <v/>
      </c>
      <c r="AJ89" s="1" t="str">
        <f t="shared" si="103"/>
        <v/>
      </c>
      <c r="AK89" s="1">
        <f t="shared" si="126"/>
        <v>0</v>
      </c>
      <c r="AL89" s="1">
        <f t="shared" si="127"/>
        <v>0</v>
      </c>
      <c r="AM89" s="1" t="str">
        <f t="shared" si="87"/>
        <v/>
      </c>
      <c r="AN89" s="1">
        <f t="shared" si="104"/>
        <v>0</v>
      </c>
      <c r="AO89" s="1" t="str">
        <f t="shared" si="136"/>
        <v/>
      </c>
      <c r="AP89" s="1" t="str">
        <f t="shared" si="105"/>
        <v>N</v>
      </c>
      <c r="AQ89" s="1" t="str">
        <f t="shared" si="106"/>
        <v>N</v>
      </c>
      <c r="AR89" s="1" t="str">
        <f t="shared" si="107"/>
        <v>N</v>
      </c>
      <c r="AS89" s="1" t="str">
        <f t="shared" si="108"/>
        <v/>
      </c>
      <c r="AT89" s="15" t="str">
        <f t="shared" si="128"/>
        <v/>
      </c>
      <c r="AU89" s="1" t="str">
        <f t="shared" si="109"/>
        <v/>
      </c>
      <c r="AV89" s="1" t="str">
        <f t="shared" si="110"/>
        <v/>
      </c>
      <c r="AW89" s="1" t="str">
        <f t="shared" si="111"/>
        <v/>
      </c>
      <c r="AX89" s="1" t="str">
        <f t="shared" si="112"/>
        <v/>
      </c>
      <c r="AY89" s="1" t="str">
        <f t="shared" si="113"/>
        <v/>
      </c>
      <c r="AZ89" s="1" t="str">
        <f>IF('Hedging Dashboard'!AH89="P",IF(AZ88="",1,AZ88+1),"")</f>
        <v/>
      </c>
      <c r="BA89" s="1" t="str">
        <f>IF('Hedging Dashboard'!AH89="B",IF(BA88="",1,BA88+1),"")</f>
        <v/>
      </c>
      <c r="BB89" s="1" t="str">
        <f t="shared" si="80"/>
        <v>00000</v>
      </c>
      <c r="BC89" s="1" t="str">
        <f t="shared" si="80"/>
        <v>00000</v>
      </c>
      <c r="BD89" s="1" t="str">
        <f t="shared" si="81"/>
        <v>000000</v>
      </c>
      <c r="BE89" s="1" t="str">
        <f t="shared" si="81"/>
        <v>000000</v>
      </c>
      <c r="BF89" s="1" t="str">
        <f t="shared" si="129"/>
        <v>B</v>
      </c>
      <c r="BG89" s="1" t="str">
        <f t="shared" si="114"/>
        <v/>
      </c>
      <c r="BH89" s="1">
        <f t="shared" si="130"/>
        <v>0</v>
      </c>
      <c r="BI89" s="1" t="str">
        <f t="shared" si="115"/>
        <v/>
      </c>
      <c r="BJ89" s="1">
        <f t="shared" si="131"/>
        <v>0</v>
      </c>
      <c r="BK89" s="1" t="str">
        <f t="shared" si="116"/>
        <v/>
      </c>
      <c r="BL89" s="1">
        <f t="shared" si="132"/>
        <v>0</v>
      </c>
      <c r="BM89" s="1" t="str">
        <f t="shared" si="133"/>
        <v>0</v>
      </c>
      <c r="BN89" s="1" t="str">
        <f t="shared" si="134"/>
        <v>0</v>
      </c>
      <c r="BO89" s="1" t="str">
        <f t="shared" si="135"/>
        <v>0</v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-6</v>
      </c>
    </row>
    <row r="90" spans="1:76" ht="15.75" thickBot="1">
      <c r="A90" s="1">
        <v>81</v>
      </c>
      <c r="B90" s="12" t="str">
        <f t="shared" si="93"/>
        <v/>
      </c>
      <c r="C90" s="92" t="str">
        <f t="shared" si="83"/>
        <v/>
      </c>
      <c r="D90" s="13" t="str">
        <f t="shared" si="117"/>
        <v/>
      </c>
      <c r="E90" s="45" t="str">
        <f t="shared" si="118"/>
        <v/>
      </c>
      <c r="F90" s="14" t="str">
        <f t="shared" si="94"/>
        <v/>
      </c>
      <c r="H90" s="95" t="str">
        <f t="shared" si="84"/>
        <v/>
      </c>
      <c r="I90" s="13" t="str">
        <f t="shared" si="119"/>
        <v/>
      </c>
      <c r="J90" s="45" t="str">
        <f t="shared" si="120"/>
        <v/>
      </c>
      <c r="K90" s="14" t="str">
        <f t="shared" si="121"/>
        <v/>
      </c>
      <c r="L90" s="54"/>
      <c r="M90" s="16" t="str">
        <f>IF('Hedging Dashboard'!AH90="","",'Hedging Dashboard'!AH90)</f>
        <v/>
      </c>
      <c r="O90" s="12" t="str">
        <f t="shared" si="85"/>
        <v/>
      </c>
      <c r="P90" s="13" t="str">
        <f t="shared" si="122"/>
        <v/>
      </c>
      <c r="Q90" s="45" t="str">
        <f t="shared" si="123"/>
        <v/>
      </c>
      <c r="R90" s="87" t="str">
        <f t="shared" si="124"/>
        <v/>
      </c>
      <c r="S90" s="87" t="str">
        <f t="shared" si="95"/>
        <v/>
      </c>
      <c r="T90" s="98" t="str">
        <f t="shared" si="125"/>
        <v/>
      </c>
      <c r="U90" s="87" t="str">
        <f>IF(M90="","",IF(B90="NB",U89,IF(T90="",SUM($T$5:$T90)+S90,SUM($T$5:$T90))))</f>
        <v/>
      </c>
      <c r="V90" s="99" t="str">
        <f t="shared" si="82"/>
        <v/>
      </c>
      <c r="W90" s="74" t="e">
        <f t="shared" si="96"/>
        <v>#VALUE!</v>
      </c>
      <c r="X90" s="76" t="str">
        <f t="shared" si="97"/>
        <v/>
      </c>
      <c r="Y90" s="9" t="str">
        <f t="shared" si="88"/>
        <v>B</v>
      </c>
      <c r="Z90" s="4" t="str">
        <f t="shared" si="89"/>
        <v>C</v>
      </c>
      <c r="AA90" s="4" t="str">
        <f t="shared" si="90"/>
        <v>B</v>
      </c>
      <c r="AB90" s="4" t="str">
        <f t="shared" si="86"/>
        <v/>
      </c>
      <c r="AC90" s="4" t="str">
        <f t="shared" si="91"/>
        <v/>
      </c>
      <c r="AD90" s="4" t="str">
        <f t="shared" si="92"/>
        <v/>
      </c>
      <c r="AE90" s="1" t="str">
        <f t="shared" si="98"/>
        <v/>
      </c>
      <c r="AF90" s="1" t="str">
        <f t="shared" si="99"/>
        <v/>
      </c>
      <c r="AG90" s="1" t="str">
        <f t="shared" si="100"/>
        <v/>
      </c>
      <c r="AH90" s="1" t="str">
        <f t="shared" si="101"/>
        <v/>
      </c>
      <c r="AI90" s="1" t="str">
        <f t="shared" si="102"/>
        <v/>
      </c>
      <c r="AJ90" s="1" t="str">
        <f t="shared" si="103"/>
        <v/>
      </c>
      <c r="AK90" s="1">
        <f t="shared" si="126"/>
        <v>0</v>
      </c>
      <c r="AL90" s="1">
        <f t="shared" si="127"/>
        <v>0</v>
      </c>
      <c r="AM90" s="1" t="str">
        <f t="shared" si="87"/>
        <v/>
      </c>
      <c r="AN90" s="1">
        <f t="shared" si="104"/>
        <v>0</v>
      </c>
      <c r="AO90" s="1" t="str">
        <f t="shared" si="136"/>
        <v/>
      </c>
      <c r="AP90" s="1" t="str">
        <f t="shared" si="105"/>
        <v>N</v>
      </c>
      <c r="AQ90" s="1" t="str">
        <f t="shared" si="106"/>
        <v>N</v>
      </c>
      <c r="AR90" s="1" t="str">
        <f t="shared" si="107"/>
        <v>N</v>
      </c>
      <c r="AS90" s="1" t="str">
        <f t="shared" si="108"/>
        <v/>
      </c>
      <c r="AT90" s="15" t="str">
        <f t="shared" si="128"/>
        <v/>
      </c>
      <c r="AU90" s="1" t="str">
        <f t="shared" si="109"/>
        <v/>
      </c>
      <c r="AV90" s="1" t="str">
        <f t="shared" si="110"/>
        <v/>
      </c>
      <c r="AW90" s="1" t="str">
        <f t="shared" si="111"/>
        <v/>
      </c>
      <c r="AX90" s="1" t="str">
        <f t="shared" si="112"/>
        <v/>
      </c>
      <c r="AY90" s="1" t="str">
        <f t="shared" si="113"/>
        <v/>
      </c>
      <c r="AZ90" s="1" t="str">
        <f>IF('Hedging Dashboard'!AH90="P",IF(AZ89="",1,AZ89+1),"")</f>
        <v/>
      </c>
      <c r="BA90" s="1" t="str">
        <f>IF('Hedging Dashboard'!AH90="B",IF(BA89="",1,BA89+1),"")</f>
        <v/>
      </c>
      <c r="BB90" s="1" t="str">
        <f t="shared" si="80"/>
        <v>00000</v>
      </c>
      <c r="BC90" s="1" t="str">
        <f t="shared" si="80"/>
        <v>00000</v>
      </c>
      <c r="BD90" s="1" t="str">
        <f t="shared" si="81"/>
        <v>000000</v>
      </c>
      <c r="BE90" s="1" t="str">
        <f t="shared" si="81"/>
        <v>000000</v>
      </c>
      <c r="BF90" s="1" t="str">
        <f t="shared" si="129"/>
        <v>B</v>
      </c>
      <c r="BG90" s="1" t="str">
        <f t="shared" si="114"/>
        <v/>
      </c>
      <c r="BH90" s="1">
        <f t="shared" si="130"/>
        <v>0</v>
      </c>
      <c r="BI90" s="1" t="str">
        <f t="shared" si="115"/>
        <v/>
      </c>
      <c r="BJ90" s="1">
        <f t="shared" si="131"/>
        <v>0</v>
      </c>
      <c r="BK90" s="1" t="str">
        <f t="shared" si="116"/>
        <v/>
      </c>
      <c r="BL90" s="1">
        <f t="shared" si="132"/>
        <v>0</v>
      </c>
      <c r="BM90" s="1" t="str">
        <f t="shared" si="133"/>
        <v>0</v>
      </c>
      <c r="BN90" s="1" t="str">
        <f t="shared" si="134"/>
        <v>0</v>
      </c>
      <c r="BO90" s="1" t="str">
        <f t="shared" si="135"/>
        <v>0</v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</row>
    <row r="91" spans="1:76" ht="15.75" thickBot="1">
      <c r="A91" s="1">
        <v>82</v>
      </c>
      <c r="B91" s="9" t="str">
        <f t="shared" si="93"/>
        <v/>
      </c>
      <c r="C91" s="93" t="str">
        <f t="shared" si="83"/>
        <v/>
      </c>
      <c r="D91" s="88" t="str">
        <f t="shared" si="117"/>
        <v/>
      </c>
      <c r="E91" s="89" t="str">
        <f t="shared" si="118"/>
        <v/>
      </c>
      <c r="F91" s="8" t="str">
        <f t="shared" si="94"/>
        <v/>
      </c>
      <c r="H91" s="96" t="str">
        <f t="shared" si="84"/>
        <v/>
      </c>
      <c r="I91" s="88" t="str">
        <f t="shared" si="119"/>
        <v/>
      </c>
      <c r="J91" s="89" t="str">
        <f t="shared" si="120"/>
        <v/>
      </c>
      <c r="K91" s="8" t="str">
        <f t="shared" si="121"/>
        <v/>
      </c>
      <c r="L91" s="54"/>
      <c r="M91" s="17" t="str">
        <f>IF('Hedging Dashboard'!AH91="","",'Hedging Dashboard'!AH91)</f>
        <v/>
      </c>
      <c r="O91" s="9" t="str">
        <f t="shared" si="85"/>
        <v/>
      </c>
      <c r="P91" s="88" t="str">
        <f t="shared" si="122"/>
        <v/>
      </c>
      <c r="Q91" s="89" t="str">
        <f t="shared" si="123"/>
        <v/>
      </c>
      <c r="R91" s="4" t="str">
        <f t="shared" si="124"/>
        <v/>
      </c>
      <c r="S91" s="4" t="str">
        <f t="shared" si="95"/>
        <v/>
      </c>
      <c r="T91" s="112" t="str">
        <f t="shared" si="125"/>
        <v/>
      </c>
      <c r="U91" s="4" t="str">
        <f>IF(M91="","",IF(B91="NB",U90,IF(T91="",SUM($T$5:$T91)+S91,SUM($T$5:$T91))))</f>
        <v/>
      </c>
      <c r="V91" s="100" t="str">
        <f t="shared" si="82"/>
        <v/>
      </c>
      <c r="W91" s="74" t="e">
        <f t="shared" si="96"/>
        <v>#VALUE!</v>
      </c>
      <c r="X91" s="76" t="str">
        <f t="shared" si="97"/>
        <v/>
      </c>
      <c r="Y91" s="9" t="str">
        <f t="shared" si="88"/>
        <v>B</v>
      </c>
      <c r="Z91" s="4" t="str">
        <f t="shared" si="89"/>
        <v>C</v>
      </c>
      <c r="AA91" s="4" t="str">
        <f t="shared" si="90"/>
        <v>B</v>
      </c>
      <c r="AB91" s="4" t="str">
        <f t="shared" si="86"/>
        <v/>
      </c>
      <c r="AC91" s="4" t="str">
        <f t="shared" si="91"/>
        <v/>
      </c>
      <c r="AD91" s="4" t="str">
        <f t="shared" si="92"/>
        <v/>
      </c>
      <c r="AE91" s="1" t="str">
        <f t="shared" si="98"/>
        <v/>
      </c>
      <c r="AF91" s="1" t="str">
        <f t="shared" si="99"/>
        <v/>
      </c>
      <c r="AG91" s="1" t="str">
        <f t="shared" si="100"/>
        <v/>
      </c>
      <c r="AH91" s="1" t="str">
        <f t="shared" si="101"/>
        <v/>
      </c>
      <c r="AI91" s="1" t="str">
        <f t="shared" si="102"/>
        <v/>
      </c>
      <c r="AJ91" s="1" t="str">
        <f t="shared" si="103"/>
        <v/>
      </c>
      <c r="AK91" s="1">
        <f t="shared" si="126"/>
        <v>0</v>
      </c>
      <c r="AL91" s="1">
        <f t="shared" si="127"/>
        <v>0</v>
      </c>
      <c r="AM91" s="1" t="str">
        <f t="shared" si="87"/>
        <v/>
      </c>
      <c r="AN91" s="1">
        <f t="shared" si="104"/>
        <v>0</v>
      </c>
      <c r="AO91" s="1" t="str">
        <f t="shared" si="136"/>
        <v/>
      </c>
      <c r="AP91" s="1" t="str">
        <f t="shared" si="105"/>
        <v>N</v>
      </c>
      <c r="AQ91" s="1" t="str">
        <f t="shared" si="106"/>
        <v>N</v>
      </c>
      <c r="AR91" s="1" t="str">
        <f t="shared" si="107"/>
        <v>N</v>
      </c>
      <c r="AS91" s="1" t="str">
        <f t="shared" si="108"/>
        <v/>
      </c>
      <c r="AT91" s="15" t="str">
        <f t="shared" si="128"/>
        <v/>
      </c>
      <c r="AU91" s="1" t="str">
        <f t="shared" si="109"/>
        <v/>
      </c>
      <c r="AV91" s="1" t="str">
        <f t="shared" si="110"/>
        <v/>
      </c>
      <c r="AW91" s="1" t="str">
        <f t="shared" si="111"/>
        <v/>
      </c>
      <c r="AX91" s="1" t="str">
        <f t="shared" si="112"/>
        <v/>
      </c>
      <c r="AY91" s="1" t="str">
        <f t="shared" si="113"/>
        <v/>
      </c>
      <c r="AZ91" s="1" t="str">
        <f>IF('Hedging Dashboard'!AH91="P",IF(AZ90="",1,AZ90+1),"")</f>
        <v/>
      </c>
      <c r="BA91" s="1" t="str">
        <f>IF('Hedging Dashboard'!AH91="B",IF(BA90="",1,BA90+1),"")</f>
        <v/>
      </c>
      <c r="BB91" s="1" t="str">
        <f t="shared" si="80"/>
        <v>00000</v>
      </c>
      <c r="BC91" s="1" t="str">
        <f t="shared" si="80"/>
        <v>00000</v>
      </c>
      <c r="BD91" s="1" t="str">
        <f t="shared" si="81"/>
        <v>000000</v>
      </c>
      <c r="BE91" s="1" t="str">
        <f t="shared" si="81"/>
        <v>000000</v>
      </c>
      <c r="BF91" s="1" t="str">
        <f t="shared" si="129"/>
        <v>B</v>
      </c>
      <c r="BG91" s="1" t="str">
        <f t="shared" si="114"/>
        <v/>
      </c>
      <c r="BH91" s="1">
        <f t="shared" si="130"/>
        <v>0</v>
      </c>
      <c r="BI91" s="1" t="str">
        <f t="shared" si="115"/>
        <v/>
      </c>
      <c r="BJ91" s="1">
        <f t="shared" si="131"/>
        <v>0</v>
      </c>
      <c r="BK91" s="1" t="str">
        <f t="shared" si="116"/>
        <v/>
      </c>
      <c r="BL91" s="1">
        <f t="shared" si="132"/>
        <v>0</v>
      </c>
      <c r="BM91" s="1" t="str">
        <f t="shared" si="133"/>
        <v>0</v>
      </c>
      <c r="BN91" s="1" t="str">
        <f t="shared" si="134"/>
        <v>0</v>
      </c>
      <c r="BO91" s="1" t="str">
        <f t="shared" si="135"/>
        <v>0</v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</row>
    <row r="92" spans="1:76" ht="15.75" thickBot="1">
      <c r="A92" s="1">
        <v>83</v>
      </c>
      <c r="B92" s="9" t="str">
        <f t="shared" si="93"/>
        <v/>
      </c>
      <c r="C92" s="93" t="str">
        <f t="shared" si="83"/>
        <v/>
      </c>
      <c r="D92" s="88" t="str">
        <f t="shared" si="117"/>
        <v/>
      </c>
      <c r="E92" s="89" t="str">
        <f t="shared" si="118"/>
        <v/>
      </c>
      <c r="F92" s="8" t="str">
        <f t="shared" si="94"/>
        <v/>
      </c>
      <c r="H92" s="96" t="str">
        <f t="shared" si="84"/>
        <v/>
      </c>
      <c r="I92" s="88" t="str">
        <f t="shared" si="119"/>
        <v/>
      </c>
      <c r="J92" s="89" t="str">
        <f t="shared" si="120"/>
        <v/>
      </c>
      <c r="K92" s="8" t="str">
        <f t="shared" si="121"/>
        <v/>
      </c>
      <c r="L92" s="54"/>
      <c r="M92" s="17" t="str">
        <f>IF('Hedging Dashboard'!AH92="","",'Hedging Dashboard'!AH92)</f>
        <v/>
      </c>
      <c r="O92" s="9" t="str">
        <f t="shared" si="85"/>
        <v/>
      </c>
      <c r="P92" s="88" t="str">
        <f t="shared" si="122"/>
        <v/>
      </c>
      <c r="Q92" s="89" t="str">
        <f t="shared" si="123"/>
        <v/>
      </c>
      <c r="R92" s="4" t="str">
        <f t="shared" si="124"/>
        <v/>
      </c>
      <c r="S92" s="4" t="str">
        <f t="shared" si="95"/>
        <v/>
      </c>
      <c r="T92" s="112" t="str">
        <f t="shared" si="125"/>
        <v/>
      </c>
      <c r="U92" s="4" t="str">
        <f>IF(M92="","",IF(B92="NB",U91,IF(T92="",SUM($T$5:$T92)+S92,SUM($T$5:$T92))))</f>
        <v/>
      </c>
      <c r="V92" s="100" t="str">
        <f t="shared" si="82"/>
        <v/>
      </c>
      <c r="W92" s="74" t="e">
        <f t="shared" si="96"/>
        <v>#VALUE!</v>
      </c>
      <c r="X92" s="76" t="str">
        <f t="shared" si="97"/>
        <v/>
      </c>
      <c r="Y92" s="9" t="str">
        <f t="shared" si="88"/>
        <v>B</v>
      </c>
      <c r="Z92" s="4" t="str">
        <f t="shared" si="89"/>
        <v>C</v>
      </c>
      <c r="AA92" s="4" t="str">
        <f t="shared" si="90"/>
        <v>B</v>
      </c>
      <c r="AB92" s="4" t="str">
        <f t="shared" si="86"/>
        <v/>
      </c>
      <c r="AC92" s="4" t="str">
        <f t="shared" si="91"/>
        <v/>
      </c>
      <c r="AD92" s="4" t="str">
        <f t="shared" si="92"/>
        <v/>
      </c>
      <c r="AE92" s="1" t="str">
        <f t="shared" si="98"/>
        <v/>
      </c>
      <c r="AF92" s="1" t="str">
        <f t="shared" si="99"/>
        <v/>
      </c>
      <c r="AG92" s="1" t="str">
        <f t="shared" si="100"/>
        <v/>
      </c>
      <c r="AH92" s="1" t="str">
        <f t="shared" si="101"/>
        <v/>
      </c>
      <c r="AI92" s="1" t="str">
        <f t="shared" si="102"/>
        <v/>
      </c>
      <c r="AJ92" s="1" t="str">
        <f t="shared" si="103"/>
        <v/>
      </c>
      <c r="AK92" s="1">
        <f t="shared" si="126"/>
        <v>0</v>
      </c>
      <c r="AL92" s="1">
        <f t="shared" si="127"/>
        <v>0</v>
      </c>
      <c r="AM92" s="1" t="str">
        <f t="shared" si="87"/>
        <v/>
      </c>
      <c r="AN92" s="1">
        <f t="shared" si="104"/>
        <v>0</v>
      </c>
      <c r="AO92" s="1" t="str">
        <f t="shared" si="136"/>
        <v/>
      </c>
      <c r="AP92" s="1" t="str">
        <f t="shared" si="105"/>
        <v>N</v>
      </c>
      <c r="AQ92" s="1" t="str">
        <f t="shared" si="106"/>
        <v>N</v>
      </c>
      <c r="AR92" s="1" t="str">
        <f t="shared" si="107"/>
        <v>N</v>
      </c>
      <c r="AS92" s="1" t="str">
        <f t="shared" si="108"/>
        <v/>
      </c>
      <c r="AT92" s="15" t="str">
        <f t="shared" si="128"/>
        <v/>
      </c>
      <c r="AU92" s="1" t="str">
        <f t="shared" si="109"/>
        <v/>
      </c>
      <c r="AV92" s="1" t="str">
        <f t="shared" si="110"/>
        <v/>
      </c>
      <c r="AW92" s="1" t="str">
        <f t="shared" si="111"/>
        <v/>
      </c>
      <c r="AX92" s="1" t="str">
        <f t="shared" si="112"/>
        <v/>
      </c>
      <c r="AY92" s="1" t="str">
        <f t="shared" si="113"/>
        <v/>
      </c>
      <c r="AZ92" s="1" t="str">
        <f>IF('Hedging Dashboard'!AH92="P",IF(AZ91="",1,AZ91+1),"")</f>
        <v/>
      </c>
      <c r="BA92" s="1" t="str">
        <f>IF('Hedging Dashboard'!AH92="B",IF(BA91="",1,BA91+1),"")</f>
        <v/>
      </c>
      <c r="BB92" s="1" t="str">
        <f t="shared" si="80"/>
        <v>00000</v>
      </c>
      <c r="BC92" s="1" t="str">
        <f t="shared" si="80"/>
        <v>00000</v>
      </c>
      <c r="BD92" s="1" t="str">
        <f t="shared" si="81"/>
        <v>000000</v>
      </c>
      <c r="BE92" s="1" t="str">
        <f t="shared" si="81"/>
        <v>000000</v>
      </c>
      <c r="BF92" s="1" t="str">
        <f t="shared" si="129"/>
        <v>B</v>
      </c>
      <c r="BG92" s="1" t="str">
        <f t="shared" si="114"/>
        <v/>
      </c>
      <c r="BH92" s="1">
        <f t="shared" si="130"/>
        <v>0</v>
      </c>
      <c r="BI92" s="1" t="str">
        <f t="shared" si="115"/>
        <v/>
      </c>
      <c r="BJ92" s="1">
        <f t="shared" si="131"/>
        <v>0</v>
      </c>
      <c r="BK92" s="1" t="str">
        <f t="shared" si="116"/>
        <v/>
      </c>
      <c r="BL92" s="1">
        <f t="shared" si="132"/>
        <v>0</v>
      </c>
      <c r="BM92" s="1" t="str">
        <f t="shared" si="133"/>
        <v>0</v>
      </c>
      <c r="BN92" s="1" t="str">
        <f t="shared" si="134"/>
        <v>0</v>
      </c>
      <c r="BO92" s="1" t="str">
        <f t="shared" si="135"/>
        <v>0</v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3</v>
      </c>
    </row>
    <row r="93" spans="1:76" ht="15.75" thickBot="1">
      <c r="A93" s="1">
        <v>84</v>
      </c>
      <c r="B93" s="9" t="str">
        <f t="shared" si="93"/>
        <v/>
      </c>
      <c r="C93" s="93" t="str">
        <f t="shared" si="83"/>
        <v/>
      </c>
      <c r="D93" s="88" t="str">
        <f t="shared" si="117"/>
        <v/>
      </c>
      <c r="E93" s="89" t="str">
        <f t="shared" si="118"/>
        <v/>
      </c>
      <c r="F93" s="8" t="str">
        <f t="shared" si="94"/>
        <v/>
      </c>
      <c r="H93" s="96" t="str">
        <f t="shared" si="84"/>
        <v/>
      </c>
      <c r="I93" s="88" t="str">
        <f t="shared" si="119"/>
        <v/>
      </c>
      <c r="J93" s="89" t="str">
        <f t="shared" si="120"/>
        <v/>
      </c>
      <c r="K93" s="8" t="str">
        <f t="shared" si="121"/>
        <v/>
      </c>
      <c r="L93" s="54"/>
      <c r="M93" s="17" t="str">
        <f>IF('Hedging Dashboard'!AH93="","",'Hedging Dashboard'!AH93)</f>
        <v/>
      </c>
      <c r="O93" s="9" t="str">
        <f t="shared" si="85"/>
        <v/>
      </c>
      <c r="P93" s="88" t="str">
        <f t="shared" si="122"/>
        <v/>
      </c>
      <c r="Q93" s="89" t="str">
        <f t="shared" si="123"/>
        <v/>
      </c>
      <c r="R93" s="4" t="str">
        <f t="shared" si="124"/>
        <v/>
      </c>
      <c r="S93" s="4" t="str">
        <f t="shared" si="95"/>
        <v/>
      </c>
      <c r="T93" s="112" t="str">
        <f t="shared" si="125"/>
        <v/>
      </c>
      <c r="U93" s="4" t="str">
        <f>IF(M93="","",IF(B93="NB",U92,IF(T93="",SUM($T$5:$T93)+S93,SUM($T$5:$T93))))</f>
        <v/>
      </c>
      <c r="V93" s="100" t="str">
        <f t="shared" si="82"/>
        <v/>
      </c>
      <c r="W93" s="74" t="e">
        <f t="shared" si="96"/>
        <v>#VALUE!</v>
      </c>
      <c r="X93" s="76" t="str">
        <f t="shared" si="97"/>
        <v/>
      </c>
      <c r="Y93" s="9" t="str">
        <f t="shared" si="88"/>
        <v>B</v>
      </c>
      <c r="Z93" s="4" t="str">
        <f t="shared" si="89"/>
        <v>C</v>
      </c>
      <c r="AA93" s="4" t="str">
        <f t="shared" si="90"/>
        <v>B</v>
      </c>
      <c r="AB93" s="4" t="str">
        <f t="shared" si="86"/>
        <v/>
      </c>
      <c r="AC93" s="4" t="str">
        <f t="shared" si="91"/>
        <v/>
      </c>
      <c r="AD93" s="4" t="str">
        <f t="shared" si="92"/>
        <v/>
      </c>
      <c r="AE93" s="1" t="str">
        <f t="shared" si="98"/>
        <v/>
      </c>
      <c r="AF93" s="1" t="str">
        <f t="shared" si="99"/>
        <v/>
      </c>
      <c r="AG93" s="1" t="str">
        <f t="shared" si="100"/>
        <v/>
      </c>
      <c r="AH93" s="1" t="str">
        <f t="shared" si="101"/>
        <v/>
      </c>
      <c r="AI93" s="1" t="str">
        <f t="shared" si="102"/>
        <v/>
      </c>
      <c r="AJ93" s="1" t="str">
        <f t="shared" si="103"/>
        <v/>
      </c>
      <c r="AK93" s="1">
        <f t="shared" si="126"/>
        <v>0</v>
      </c>
      <c r="AL93" s="1">
        <f t="shared" si="127"/>
        <v>0</v>
      </c>
      <c r="AM93" s="1" t="str">
        <f t="shared" si="87"/>
        <v/>
      </c>
      <c r="AN93" s="1">
        <f t="shared" si="104"/>
        <v>0</v>
      </c>
      <c r="AO93" s="1" t="str">
        <f t="shared" si="136"/>
        <v/>
      </c>
      <c r="AP93" s="1" t="str">
        <f t="shared" si="105"/>
        <v>N</v>
      </c>
      <c r="AQ93" s="1" t="str">
        <f t="shared" si="106"/>
        <v>N</v>
      </c>
      <c r="AR93" s="1" t="str">
        <f t="shared" si="107"/>
        <v>N</v>
      </c>
      <c r="AS93" s="1" t="str">
        <f t="shared" si="108"/>
        <v/>
      </c>
      <c r="AT93" s="15" t="str">
        <f t="shared" si="128"/>
        <v/>
      </c>
      <c r="AU93" s="1" t="str">
        <f t="shared" si="109"/>
        <v/>
      </c>
      <c r="AV93" s="1" t="str">
        <f t="shared" si="110"/>
        <v/>
      </c>
      <c r="AW93" s="1" t="str">
        <f t="shared" si="111"/>
        <v/>
      </c>
      <c r="AX93" s="1" t="str">
        <f t="shared" si="112"/>
        <v/>
      </c>
      <c r="AY93" s="1" t="str">
        <f t="shared" si="113"/>
        <v/>
      </c>
      <c r="AZ93" s="1" t="str">
        <f>IF('Hedging Dashboard'!AH93="P",IF(AZ92="",1,AZ92+1),"")</f>
        <v/>
      </c>
      <c r="BA93" s="1" t="str">
        <f>IF('Hedging Dashboard'!AH93="B",IF(BA92="",1,BA92+1),"")</f>
        <v/>
      </c>
      <c r="BB93" s="1" t="str">
        <f t="shared" si="80"/>
        <v>00000</v>
      </c>
      <c r="BC93" s="1" t="str">
        <f t="shared" si="80"/>
        <v>00000</v>
      </c>
      <c r="BD93" s="1" t="str">
        <f t="shared" si="81"/>
        <v>000000</v>
      </c>
      <c r="BE93" s="1" t="str">
        <f t="shared" si="81"/>
        <v>000000</v>
      </c>
      <c r="BF93" s="1" t="str">
        <f t="shared" si="129"/>
        <v>B</v>
      </c>
      <c r="BG93" s="1" t="str">
        <f t="shared" si="114"/>
        <v/>
      </c>
      <c r="BH93" s="1">
        <f t="shared" si="130"/>
        <v>0</v>
      </c>
      <c r="BI93" s="1" t="str">
        <f t="shared" si="115"/>
        <v/>
      </c>
      <c r="BJ93" s="1">
        <f t="shared" si="131"/>
        <v>0</v>
      </c>
      <c r="BK93" s="1" t="str">
        <f t="shared" si="116"/>
        <v/>
      </c>
      <c r="BL93" s="1">
        <f t="shared" si="132"/>
        <v>0</v>
      </c>
      <c r="BM93" s="1" t="str">
        <f t="shared" si="133"/>
        <v>0</v>
      </c>
      <c r="BN93" s="1" t="str">
        <f t="shared" si="134"/>
        <v>0</v>
      </c>
      <c r="BO93" s="1" t="str">
        <f t="shared" si="135"/>
        <v>0</v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-3</v>
      </c>
    </row>
    <row r="94" spans="1:76" ht="15.75" thickBot="1">
      <c r="A94" s="1">
        <v>85</v>
      </c>
      <c r="B94" s="77" t="str">
        <f t="shared" si="93"/>
        <v/>
      </c>
      <c r="C94" s="94" t="str">
        <f t="shared" si="83"/>
        <v/>
      </c>
      <c r="D94" s="90" t="str">
        <f t="shared" si="117"/>
        <v/>
      </c>
      <c r="E94" s="91" t="str">
        <f t="shared" si="118"/>
        <v/>
      </c>
      <c r="F94" s="10" t="str">
        <f t="shared" si="94"/>
        <v/>
      </c>
      <c r="H94" s="97" t="str">
        <f t="shared" si="84"/>
        <v/>
      </c>
      <c r="I94" s="90" t="str">
        <f t="shared" si="119"/>
        <v/>
      </c>
      <c r="J94" s="91" t="str">
        <f t="shared" si="120"/>
        <v/>
      </c>
      <c r="K94" s="10" t="str">
        <f t="shared" si="121"/>
        <v/>
      </c>
      <c r="L94" s="54"/>
      <c r="M94" s="18" t="str">
        <f>IF('Hedging Dashboard'!AH94="","",'Hedging Dashboard'!AH94)</f>
        <v/>
      </c>
      <c r="O94" s="77" t="str">
        <f t="shared" si="85"/>
        <v/>
      </c>
      <c r="P94" s="90" t="str">
        <f t="shared" si="122"/>
        <v/>
      </c>
      <c r="Q94" s="91" t="str">
        <f t="shared" si="123"/>
        <v/>
      </c>
      <c r="R94" s="5" t="str">
        <f t="shared" si="124"/>
        <v/>
      </c>
      <c r="S94" s="5" t="str">
        <f t="shared" si="95"/>
        <v/>
      </c>
      <c r="T94" s="113" t="str">
        <f t="shared" si="125"/>
        <v/>
      </c>
      <c r="U94" s="5" t="str">
        <f>IF(M94="","",IF(B94="NB",U93,IF(T94="",SUM($T$5:$T94)+S94,SUM($T$5:$T94))))</f>
        <v/>
      </c>
      <c r="V94" s="101" t="str">
        <f t="shared" si="82"/>
        <v/>
      </c>
      <c r="W94" s="74" t="e">
        <f t="shared" si="96"/>
        <v>#VALUE!</v>
      </c>
      <c r="X94" s="76" t="str">
        <f t="shared" si="97"/>
        <v/>
      </c>
      <c r="Y94" s="9" t="str">
        <f t="shared" si="88"/>
        <v>B</v>
      </c>
      <c r="Z94" s="4" t="str">
        <f t="shared" si="89"/>
        <v>C</v>
      </c>
      <c r="AA94" s="4" t="str">
        <f t="shared" si="90"/>
        <v>B</v>
      </c>
      <c r="AB94" s="4" t="str">
        <f t="shared" si="86"/>
        <v/>
      </c>
      <c r="AC94" s="4" t="str">
        <f t="shared" si="91"/>
        <v/>
      </c>
      <c r="AD94" s="4" t="str">
        <f t="shared" si="92"/>
        <v/>
      </c>
      <c r="AE94" s="1" t="str">
        <f t="shared" si="98"/>
        <v/>
      </c>
      <c r="AF94" s="1" t="str">
        <f t="shared" si="99"/>
        <v/>
      </c>
      <c r="AG94" s="1" t="str">
        <f t="shared" si="100"/>
        <v/>
      </c>
      <c r="AH94" s="1" t="str">
        <f t="shared" si="101"/>
        <v/>
      </c>
      <c r="AI94" s="1" t="str">
        <f t="shared" si="102"/>
        <v/>
      </c>
      <c r="AJ94" s="1" t="str">
        <f t="shared" si="103"/>
        <v/>
      </c>
      <c r="AK94" s="1">
        <f t="shared" si="126"/>
        <v>0</v>
      </c>
      <c r="AL94" s="1">
        <f t="shared" si="127"/>
        <v>0</v>
      </c>
      <c r="AM94" s="1" t="str">
        <f t="shared" si="87"/>
        <v/>
      </c>
      <c r="AN94" s="1">
        <f t="shared" si="104"/>
        <v>0</v>
      </c>
      <c r="AO94" s="1" t="str">
        <f t="shared" si="136"/>
        <v/>
      </c>
      <c r="AP94" s="1" t="str">
        <f t="shared" si="105"/>
        <v>N</v>
      </c>
      <c r="AQ94" s="1" t="str">
        <f t="shared" si="106"/>
        <v>N</v>
      </c>
      <c r="AR94" s="1" t="str">
        <f t="shared" si="107"/>
        <v>N</v>
      </c>
      <c r="AS94" s="1" t="str">
        <f t="shared" si="108"/>
        <v/>
      </c>
      <c r="AT94" s="15" t="str">
        <f t="shared" si="128"/>
        <v/>
      </c>
      <c r="AU94" s="1" t="str">
        <f t="shared" si="109"/>
        <v/>
      </c>
      <c r="AV94" s="1" t="str">
        <f t="shared" si="110"/>
        <v/>
      </c>
      <c r="AW94" s="1" t="str">
        <f t="shared" si="111"/>
        <v/>
      </c>
      <c r="AX94" s="1" t="str">
        <f t="shared" si="112"/>
        <v/>
      </c>
      <c r="AY94" s="1" t="str">
        <f t="shared" si="113"/>
        <v/>
      </c>
      <c r="AZ94" s="1" t="str">
        <f>IF('Hedging Dashboard'!AH94="P",IF(AZ93="",1,AZ93+1),"")</f>
        <v/>
      </c>
      <c r="BA94" s="1" t="str">
        <f>IF('Hedging Dashboard'!AH94="B",IF(BA93="",1,BA93+1),"")</f>
        <v/>
      </c>
      <c r="BB94" s="1" t="str">
        <f t="shared" si="80"/>
        <v>00000</v>
      </c>
      <c r="BC94" s="1" t="str">
        <f t="shared" si="80"/>
        <v>00000</v>
      </c>
      <c r="BD94" s="1" t="str">
        <f t="shared" si="81"/>
        <v>000000</v>
      </c>
      <c r="BE94" s="1" t="str">
        <f t="shared" si="81"/>
        <v>000000</v>
      </c>
      <c r="BF94" s="1" t="str">
        <f t="shared" si="129"/>
        <v>B</v>
      </c>
      <c r="BG94" s="1" t="str">
        <f t="shared" si="114"/>
        <v/>
      </c>
      <c r="BH94" s="1">
        <f t="shared" si="130"/>
        <v>0</v>
      </c>
      <c r="BI94" s="1" t="str">
        <f t="shared" si="115"/>
        <v/>
      </c>
      <c r="BJ94" s="1">
        <f t="shared" si="131"/>
        <v>0</v>
      </c>
      <c r="BK94" s="1" t="str">
        <f t="shared" si="116"/>
        <v/>
      </c>
      <c r="BL94" s="1">
        <f t="shared" si="132"/>
        <v>0</v>
      </c>
      <c r="BM94" s="1" t="str">
        <f t="shared" si="133"/>
        <v>0</v>
      </c>
      <c r="BN94" s="1" t="str">
        <f t="shared" si="134"/>
        <v>0</v>
      </c>
      <c r="BO94" s="1" t="str">
        <f t="shared" si="135"/>
        <v>0</v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</row>
    <row r="95" spans="1:76" ht="15.75" thickBot="1">
      <c r="A95" s="1">
        <v>86</v>
      </c>
      <c r="B95" s="12" t="str">
        <f t="shared" si="93"/>
        <v/>
      </c>
      <c r="C95" s="92" t="str">
        <f t="shared" si="83"/>
        <v/>
      </c>
      <c r="D95" s="13" t="str">
        <f t="shared" si="117"/>
        <v/>
      </c>
      <c r="E95" s="45" t="str">
        <f t="shared" si="118"/>
        <v/>
      </c>
      <c r="F95" s="14" t="str">
        <f t="shared" si="94"/>
        <v/>
      </c>
      <c r="H95" s="95" t="str">
        <f t="shared" si="84"/>
        <v/>
      </c>
      <c r="I95" s="13" t="str">
        <f t="shared" si="119"/>
        <v/>
      </c>
      <c r="J95" s="45" t="str">
        <f t="shared" si="120"/>
        <v/>
      </c>
      <c r="K95" s="14" t="str">
        <f t="shared" si="121"/>
        <v/>
      </c>
      <c r="L95" s="54"/>
      <c r="M95" s="16" t="str">
        <f>IF('Hedging Dashboard'!AH95="","",'Hedging Dashboard'!AH95)</f>
        <v/>
      </c>
      <c r="O95" s="12" t="str">
        <f t="shared" si="85"/>
        <v/>
      </c>
      <c r="P95" s="13" t="str">
        <f t="shared" si="122"/>
        <v/>
      </c>
      <c r="Q95" s="45" t="str">
        <f t="shared" si="123"/>
        <v/>
      </c>
      <c r="R95" s="87" t="str">
        <f t="shared" si="124"/>
        <v/>
      </c>
      <c r="S95" s="87" t="str">
        <f t="shared" si="95"/>
        <v/>
      </c>
      <c r="T95" s="98" t="str">
        <f t="shared" si="125"/>
        <v/>
      </c>
      <c r="U95" s="87" t="str">
        <f>IF(M95="","",IF(B95="NB",U94,IF(T95="",SUM($T$5:$T95)+S95,SUM($T$5:$T95))))</f>
        <v/>
      </c>
      <c r="V95" s="99" t="str">
        <f t="shared" si="82"/>
        <v/>
      </c>
      <c r="W95" s="74" t="e">
        <f t="shared" si="96"/>
        <v>#VALUE!</v>
      </c>
      <c r="X95" s="76" t="str">
        <f t="shared" si="97"/>
        <v/>
      </c>
      <c r="Y95" s="9" t="str">
        <f t="shared" si="88"/>
        <v>B</v>
      </c>
      <c r="Z95" s="4" t="str">
        <f t="shared" si="89"/>
        <v>C</v>
      </c>
      <c r="AA95" s="4" t="str">
        <f t="shared" si="90"/>
        <v>B</v>
      </c>
      <c r="AB95" s="4" t="str">
        <f t="shared" si="86"/>
        <v/>
      </c>
      <c r="AC95" s="4" t="str">
        <f t="shared" si="91"/>
        <v/>
      </c>
      <c r="AD95" s="4" t="str">
        <f t="shared" si="92"/>
        <v/>
      </c>
      <c r="AE95" s="1" t="str">
        <f t="shared" si="98"/>
        <v/>
      </c>
      <c r="AF95" s="1" t="str">
        <f t="shared" si="99"/>
        <v/>
      </c>
      <c r="AG95" s="1" t="str">
        <f t="shared" si="100"/>
        <v/>
      </c>
      <c r="AH95" s="1" t="str">
        <f t="shared" si="101"/>
        <v/>
      </c>
      <c r="AI95" s="1" t="str">
        <f t="shared" si="102"/>
        <v/>
      </c>
      <c r="AJ95" s="1" t="str">
        <f t="shared" si="103"/>
        <v/>
      </c>
      <c r="AK95" s="1">
        <f t="shared" si="126"/>
        <v>0</v>
      </c>
      <c r="AL95" s="1">
        <f t="shared" si="127"/>
        <v>0</v>
      </c>
      <c r="AM95" s="1" t="str">
        <f t="shared" si="87"/>
        <v/>
      </c>
      <c r="AN95" s="1">
        <f t="shared" si="104"/>
        <v>0</v>
      </c>
      <c r="AO95" s="1" t="str">
        <f t="shared" si="136"/>
        <v/>
      </c>
      <c r="AP95" s="1" t="str">
        <f t="shared" si="105"/>
        <v>N</v>
      </c>
      <c r="AQ95" s="1" t="str">
        <f t="shared" si="106"/>
        <v>N</v>
      </c>
      <c r="AR95" s="1" t="str">
        <f t="shared" si="107"/>
        <v>N</v>
      </c>
      <c r="AS95" s="1" t="str">
        <f t="shared" si="108"/>
        <v/>
      </c>
      <c r="AT95" s="15" t="str">
        <f t="shared" si="128"/>
        <v/>
      </c>
      <c r="AU95" s="1" t="str">
        <f t="shared" si="109"/>
        <v/>
      </c>
      <c r="AV95" s="1" t="str">
        <f t="shared" si="110"/>
        <v/>
      </c>
      <c r="AW95" s="1" t="str">
        <f t="shared" si="111"/>
        <v/>
      </c>
      <c r="AX95" s="1" t="str">
        <f t="shared" si="112"/>
        <v/>
      </c>
      <c r="AY95" s="1" t="str">
        <f t="shared" si="113"/>
        <v/>
      </c>
      <c r="AZ95" s="1" t="str">
        <f>IF('Hedging Dashboard'!AH95="P",IF(AZ94="",1,AZ94+1),"")</f>
        <v/>
      </c>
      <c r="BA95" s="1" t="str">
        <f>IF('Hedging Dashboard'!AH95="B",IF(BA94="",1,BA94+1),"")</f>
        <v/>
      </c>
      <c r="BB95" s="1" t="str">
        <f t="shared" si="80"/>
        <v>00000</v>
      </c>
      <c r="BC95" s="1" t="str">
        <f t="shared" si="80"/>
        <v>00000</v>
      </c>
      <c r="BD95" s="1" t="str">
        <f t="shared" si="81"/>
        <v>000000</v>
      </c>
      <c r="BE95" s="1" t="str">
        <f t="shared" si="81"/>
        <v>000000</v>
      </c>
      <c r="BF95" s="1" t="str">
        <f t="shared" si="129"/>
        <v>B</v>
      </c>
      <c r="BG95" s="1" t="str">
        <f t="shared" si="114"/>
        <v/>
      </c>
      <c r="BH95" s="1">
        <f t="shared" si="130"/>
        <v>0</v>
      </c>
      <c r="BI95" s="1" t="str">
        <f t="shared" si="115"/>
        <v/>
      </c>
      <c r="BJ95" s="1">
        <f t="shared" si="131"/>
        <v>0</v>
      </c>
      <c r="BK95" s="1" t="str">
        <f t="shared" si="116"/>
        <v/>
      </c>
      <c r="BL95" s="1">
        <f t="shared" si="132"/>
        <v>0</v>
      </c>
      <c r="BM95" s="1" t="str">
        <f t="shared" si="133"/>
        <v>0</v>
      </c>
      <c r="BN95" s="1" t="str">
        <f t="shared" si="134"/>
        <v>0</v>
      </c>
      <c r="BO95" s="1" t="str">
        <f t="shared" si="135"/>
        <v>0</v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</row>
    <row r="96" spans="1:76" ht="15.75" thickBot="1">
      <c r="A96" s="1">
        <v>87</v>
      </c>
      <c r="B96" s="9" t="str">
        <f t="shared" si="93"/>
        <v/>
      </c>
      <c r="C96" s="93" t="str">
        <f t="shared" si="83"/>
        <v/>
      </c>
      <c r="D96" s="88" t="str">
        <f t="shared" si="117"/>
        <v/>
      </c>
      <c r="E96" s="89" t="str">
        <f t="shared" si="118"/>
        <v/>
      </c>
      <c r="F96" s="8" t="str">
        <f t="shared" si="94"/>
        <v/>
      </c>
      <c r="H96" s="96" t="str">
        <f t="shared" si="84"/>
        <v/>
      </c>
      <c r="I96" s="88" t="str">
        <f t="shared" si="119"/>
        <v/>
      </c>
      <c r="J96" s="89" t="str">
        <f t="shared" si="120"/>
        <v/>
      </c>
      <c r="K96" s="8" t="str">
        <f t="shared" si="121"/>
        <v/>
      </c>
      <c r="L96" s="54"/>
      <c r="M96" s="17" t="str">
        <f>IF('Hedging Dashboard'!AH96="","",'Hedging Dashboard'!AH96)</f>
        <v/>
      </c>
      <c r="O96" s="9" t="str">
        <f t="shared" si="85"/>
        <v/>
      </c>
      <c r="P96" s="88" t="str">
        <f t="shared" si="122"/>
        <v/>
      </c>
      <c r="Q96" s="89" t="str">
        <f t="shared" si="123"/>
        <v/>
      </c>
      <c r="R96" s="4" t="str">
        <f t="shared" si="124"/>
        <v/>
      </c>
      <c r="S96" s="4" t="str">
        <f t="shared" si="95"/>
        <v/>
      </c>
      <c r="T96" s="112" t="str">
        <f t="shared" si="125"/>
        <v/>
      </c>
      <c r="U96" s="4" t="str">
        <f>IF(M96="","",IF(B96="NB",U95,IF(T96="",SUM($T$5:$T96)+S96,SUM($T$5:$T96))))</f>
        <v/>
      </c>
      <c r="V96" s="100" t="str">
        <f t="shared" si="82"/>
        <v/>
      </c>
      <c r="W96" s="74" t="e">
        <f t="shared" si="96"/>
        <v>#VALUE!</v>
      </c>
      <c r="X96" s="76" t="str">
        <f t="shared" si="97"/>
        <v/>
      </c>
      <c r="Y96" s="9" t="str">
        <f t="shared" si="88"/>
        <v>B</v>
      </c>
      <c r="Z96" s="4" t="str">
        <f t="shared" si="89"/>
        <v>C</v>
      </c>
      <c r="AA96" s="4" t="str">
        <f t="shared" si="90"/>
        <v>B</v>
      </c>
      <c r="AB96" s="4" t="str">
        <f t="shared" si="86"/>
        <v/>
      </c>
      <c r="AC96" s="4" t="str">
        <f t="shared" si="91"/>
        <v/>
      </c>
      <c r="AD96" s="4" t="str">
        <f t="shared" si="92"/>
        <v/>
      </c>
      <c r="AE96" s="1" t="str">
        <f t="shared" si="98"/>
        <v/>
      </c>
      <c r="AF96" s="1" t="str">
        <f t="shared" si="99"/>
        <v/>
      </c>
      <c r="AG96" s="1" t="str">
        <f t="shared" si="100"/>
        <v/>
      </c>
      <c r="AH96" s="1" t="str">
        <f t="shared" si="101"/>
        <v/>
      </c>
      <c r="AI96" s="1" t="str">
        <f t="shared" si="102"/>
        <v/>
      </c>
      <c r="AJ96" s="1" t="str">
        <f t="shared" si="103"/>
        <v/>
      </c>
      <c r="AK96" s="1">
        <f t="shared" si="126"/>
        <v>0</v>
      </c>
      <c r="AL96" s="1">
        <f t="shared" si="127"/>
        <v>0</v>
      </c>
      <c r="AM96" s="1" t="str">
        <f t="shared" si="87"/>
        <v/>
      </c>
      <c r="AN96" s="1">
        <f t="shared" si="104"/>
        <v>0</v>
      </c>
      <c r="AO96" s="1" t="str">
        <f t="shared" si="136"/>
        <v/>
      </c>
      <c r="AP96" s="1" t="str">
        <f t="shared" si="105"/>
        <v>N</v>
      </c>
      <c r="AQ96" s="1" t="str">
        <f t="shared" si="106"/>
        <v>N</v>
      </c>
      <c r="AR96" s="1" t="str">
        <f t="shared" si="107"/>
        <v>N</v>
      </c>
      <c r="AS96" s="1" t="str">
        <f t="shared" si="108"/>
        <v/>
      </c>
      <c r="AT96" s="15" t="str">
        <f t="shared" si="128"/>
        <v/>
      </c>
      <c r="AU96" s="1" t="str">
        <f t="shared" si="109"/>
        <v/>
      </c>
      <c r="AV96" s="1" t="str">
        <f t="shared" si="110"/>
        <v/>
      </c>
      <c r="AW96" s="1" t="str">
        <f t="shared" si="111"/>
        <v/>
      </c>
      <c r="AX96" s="1" t="str">
        <f t="shared" si="112"/>
        <v/>
      </c>
      <c r="AY96" s="1" t="str">
        <f t="shared" si="113"/>
        <v/>
      </c>
      <c r="AZ96" s="1" t="str">
        <f>IF('Hedging Dashboard'!AH96="P",IF(AZ95="",1,AZ95+1),"")</f>
        <v/>
      </c>
      <c r="BA96" s="1" t="str">
        <f>IF('Hedging Dashboard'!AH96="B",IF(BA95="",1,BA95+1),"")</f>
        <v/>
      </c>
      <c r="BB96" s="1" t="str">
        <f t="shared" si="80"/>
        <v>00000</v>
      </c>
      <c r="BC96" s="1" t="str">
        <f t="shared" si="80"/>
        <v>00000</v>
      </c>
      <c r="BD96" s="1" t="str">
        <f t="shared" si="81"/>
        <v>000000</v>
      </c>
      <c r="BE96" s="1" t="str">
        <f t="shared" si="81"/>
        <v>000000</v>
      </c>
      <c r="BF96" s="1" t="str">
        <f t="shared" si="129"/>
        <v>B</v>
      </c>
      <c r="BG96" s="1" t="str">
        <f t="shared" si="114"/>
        <v/>
      </c>
      <c r="BH96" s="1">
        <f t="shared" si="130"/>
        <v>0</v>
      </c>
      <c r="BI96" s="1" t="str">
        <f t="shared" si="115"/>
        <v/>
      </c>
      <c r="BJ96" s="1">
        <f t="shared" si="131"/>
        <v>0</v>
      </c>
      <c r="BK96" s="1" t="str">
        <f t="shared" si="116"/>
        <v/>
      </c>
      <c r="BL96" s="1">
        <f t="shared" si="132"/>
        <v>0</v>
      </c>
      <c r="BM96" s="1" t="str">
        <f t="shared" si="133"/>
        <v>0</v>
      </c>
      <c r="BN96" s="1" t="str">
        <f t="shared" si="134"/>
        <v>0</v>
      </c>
      <c r="BO96" s="1" t="str">
        <f t="shared" si="135"/>
        <v>0</v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6</v>
      </c>
    </row>
    <row r="97" spans="1:76" ht="15.75" thickBot="1">
      <c r="A97" s="1">
        <v>88</v>
      </c>
      <c r="B97" s="9" t="str">
        <f t="shared" si="93"/>
        <v/>
      </c>
      <c r="C97" s="93" t="str">
        <f t="shared" si="83"/>
        <v/>
      </c>
      <c r="D97" s="88" t="str">
        <f t="shared" si="117"/>
        <v/>
      </c>
      <c r="E97" s="89" t="str">
        <f t="shared" si="118"/>
        <v/>
      </c>
      <c r="F97" s="8" t="str">
        <f t="shared" si="94"/>
        <v/>
      </c>
      <c r="H97" s="96" t="str">
        <f t="shared" si="84"/>
        <v/>
      </c>
      <c r="I97" s="88" t="str">
        <f t="shared" si="119"/>
        <v/>
      </c>
      <c r="J97" s="89" t="str">
        <f t="shared" si="120"/>
        <v/>
      </c>
      <c r="K97" s="8" t="str">
        <f t="shared" si="121"/>
        <v/>
      </c>
      <c r="L97" s="54"/>
      <c r="M97" s="17" t="str">
        <f>IF('Hedging Dashboard'!AH97="","",'Hedging Dashboard'!AH97)</f>
        <v/>
      </c>
      <c r="O97" s="9" t="str">
        <f t="shared" si="85"/>
        <v/>
      </c>
      <c r="P97" s="88" t="str">
        <f t="shared" si="122"/>
        <v/>
      </c>
      <c r="Q97" s="89" t="str">
        <f t="shared" si="123"/>
        <v/>
      </c>
      <c r="R97" s="4" t="str">
        <f t="shared" si="124"/>
        <v/>
      </c>
      <c r="S97" s="4" t="str">
        <f t="shared" si="95"/>
        <v/>
      </c>
      <c r="T97" s="112" t="str">
        <f t="shared" si="125"/>
        <v/>
      </c>
      <c r="U97" s="4" t="str">
        <f>IF(M97="","",IF(B97="NB",U96,IF(T97="",SUM($T$5:$T97)+S97,SUM($T$5:$T97))))</f>
        <v/>
      </c>
      <c r="V97" s="100" t="str">
        <f t="shared" si="82"/>
        <v/>
      </c>
      <c r="W97" s="74" t="e">
        <f t="shared" si="96"/>
        <v>#VALUE!</v>
      </c>
      <c r="X97" s="76" t="str">
        <f t="shared" si="97"/>
        <v/>
      </c>
      <c r="Y97" s="9" t="str">
        <f t="shared" si="88"/>
        <v>B</v>
      </c>
      <c r="Z97" s="4" t="str">
        <f t="shared" si="89"/>
        <v>C</v>
      </c>
      <c r="AA97" s="4" t="str">
        <f t="shared" si="90"/>
        <v>B</v>
      </c>
      <c r="AB97" s="4" t="str">
        <f t="shared" si="86"/>
        <v/>
      </c>
      <c r="AC97" s="4" t="str">
        <f t="shared" si="91"/>
        <v/>
      </c>
      <c r="AD97" s="4" t="str">
        <f t="shared" si="92"/>
        <v/>
      </c>
      <c r="AE97" s="1" t="str">
        <f t="shared" si="98"/>
        <v/>
      </c>
      <c r="AF97" s="1" t="str">
        <f t="shared" si="99"/>
        <v/>
      </c>
      <c r="AG97" s="1" t="str">
        <f t="shared" si="100"/>
        <v/>
      </c>
      <c r="AH97" s="1" t="str">
        <f t="shared" si="101"/>
        <v/>
      </c>
      <c r="AI97" s="1" t="str">
        <f t="shared" si="102"/>
        <v/>
      </c>
      <c r="AJ97" s="1" t="str">
        <f t="shared" si="103"/>
        <v/>
      </c>
      <c r="AK97" s="1">
        <f t="shared" si="126"/>
        <v>0</v>
      </c>
      <c r="AL97" s="1">
        <f t="shared" si="127"/>
        <v>0</v>
      </c>
      <c r="AM97" s="1" t="str">
        <f t="shared" si="87"/>
        <v/>
      </c>
      <c r="AN97" s="1">
        <f t="shared" si="104"/>
        <v>0</v>
      </c>
      <c r="AO97" s="1" t="str">
        <f t="shared" si="136"/>
        <v/>
      </c>
      <c r="AP97" s="1" t="str">
        <f t="shared" si="105"/>
        <v>N</v>
      </c>
      <c r="AQ97" s="1" t="str">
        <f t="shared" si="106"/>
        <v>N</v>
      </c>
      <c r="AR97" s="1" t="str">
        <f t="shared" si="107"/>
        <v>N</v>
      </c>
      <c r="AS97" s="1" t="str">
        <f t="shared" si="108"/>
        <v/>
      </c>
      <c r="AT97" s="15" t="str">
        <f t="shared" si="128"/>
        <v/>
      </c>
      <c r="AU97" s="1" t="str">
        <f t="shared" si="109"/>
        <v/>
      </c>
      <c r="AV97" s="1" t="str">
        <f t="shared" si="110"/>
        <v/>
      </c>
      <c r="AW97" s="1" t="str">
        <f t="shared" si="111"/>
        <v/>
      </c>
      <c r="AX97" s="1" t="str">
        <f t="shared" si="112"/>
        <v/>
      </c>
      <c r="AY97" s="1" t="str">
        <f t="shared" si="113"/>
        <v/>
      </c>
      <c r="AZ97" s="1" t="str">
        <f>IF('Hedging Dashboard'!AH97="P",IF(AZ96="",1,AZ96+1),"")</f>
        <v/>
      </c>
      <c r="BA97" s="1" t="str">
        <f>IF('Hedging Dashboard'!AH97="B",IF(BA96="",1,BA96+1),"")</f>
        <v/>
      </c>
      <c r="BB97" s="1" t="str">
        <f t="shared" si="80"/>
        <v>00000</v>
      </c>
      <c r="BC97" s="1" t="str">
        <f t="shared" si="80"/>
        <v>00000</v>
      </c>
      <c r="BD97" s="1" t="str">
        <f t="shared" si="81"/>
        <v>000000</v>
      </c>
      <c r="BE97" s="1" t="str">
        <f t="shared" si="81"/>
        <v>000000</v>
      </c>
      <c r="BF97" s="1" t="str">
        <f t="shared" si="129"/>
        <v>B</v>
      </c>
      <c r="BG97" s="1" t="str">
        <f t="shared" si="114"/>
        <v/>
      </c>
      <c r="BH97" s="1">
        <f t="shared" si="130"/>
        <v>0</v>
      </c>
      <c r="BI97" s="1" t="str">
        <f t="shared" si="115"/>
        <v/>
      </c>
      <c r="BJ97" s="1">
        <f t="shared" si="131"/>
        <v>0</v>
      </c>
      <c r="BK97" s="1" t="str">
        <f t="shared" si="116"/>
        <v/>
      </c>
      <c r="BL97" s="1">
        <f t="shared" si="132"/>
        <v>0</v>
      </c>
      <c r="BM97" s="1" t="str">
        <f t="shared" si="133"/>
        <v>0</v>
      </c>
      <c r="BN97" s="1" t="str">
        <f t="shared" si="134"/>
        <v>0</v>
      </c>
      <c r="BO97" s="1" t="str">
        <f t="shared" si="135"/>
        <v>0</v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-6</v>
      </c>
    </row>
    <row r="98" spans="1:76" ht="15.75" thickBot="1">
      <c r="A98" s="1">
        <v>89</v>
      </c>
      <c r="B98" s="9" t="str">
        <f t="shared" si="93"/>
        <v/>
      </c>
      <c r="C98" s="93" t="str">
        <f t="shared" si="83"/>
        <v/>
      </c>
      <c r="D98" s="88" t="str">
        <f t="shared" si="117"/>
        <v/>
      </c>
      <c r="E98" s="89" t="str">
        <f t="shared" si="118"/>
        <v/>
      </c>
      <c r="F98" s="8" t="str">
        <f t="shared" si="94"/>
        <v/>
      </c>
      <c r="H98" s="96" t="str">
        <f t="shared" si="84"/>
        <v/>
      </c>
      <c r="I98" s="88" t="str">
        <f t="shared" si="119"/>
        <v/>
      </c>
      <c r="J98" s="89" t="str">
        <f t="shared" si="120"/>
        <v/>
      </c>
      <c r="K98" s="8" t="str">
        <f t="shared" si="121"/>
        <v/>
      </c>
      <c r="L98" s="54"/>
      <c r="M98" s="17" t="str">
        <f>IF('Hedging Dashboard'!AH98="","",'Hedging Dashboard'!AH98)</f>
        <v/>
      </c>
      <c r="O98" s="9" t="str">
        <f t="shared" si="85"/>
        <v/>
      </c>
      <c r="P98" s="88" t="str">
        <f t="shared" si="122"/>
        <v/>
      </c>
      <c r="Q98" s="89" t="str">
        <f t="shared" si="123"/>
        <v/>
      </c>
      <c r="R98" s="4" t="str">
        <f t="shared" si="124"/>
        <v/>
      </c>
      <c r="S98" s="4" t="str">
        <f t="shared" si="95"/>
        <v/>
      </c>
      <c r="T98" s="112" t="str">
        <f t="shared" si="125"/>
        <v/>
      </c>
      <c r="U98" s="4" t="str">
        <f>IF(M98="","",IF(B98="NB",U97,IF(T98="",SUM($T$5:$T98)+S98,SUM($T$5:$T98))))</f>
        <v/>
      </c>
      <c r="V98" s="100" t="str">
        <f t="shared" si="82"/>
        <v/>
      </c>
      <c r="W98" s="74" t="e">
        <f t="shared" si="96"/>
        <v>#VALUE!</v>
      </c>
      <c r="X98" s="76" t="str">
        <f t="shared" si="97"/>
        <v/>
      </c>
      <c r="Y98" s="9" t="str">
        <f t="shared" si="88"/>
        <v>B</v>
      </c>
      <c r="Z98" s="4" t="str">
        <f t="shared" si="89"/>
        <v>C</v>
      </c>
      <c r="AA98" s="4" t="str">
        <f t="shared" si="90"/>
        <v>B</v>
      </c>
      <c r="AB98" s="4" t="str">
        <f t="shared" si="86"/>
        <v/>
      </c>
      <c r="AC98" s="4" t="str">
        <f t="shared" si="91"/>
        <v/>
      </c>
      <c r="AD98" s="4" t="str">
        <f t="shared" si="92"/>
        <v/>
      </c>
      <c r="AE98" s="1" t="str">
        <f t="shared" si="98"/>
        <v/>
      </c>
      <c r="AF98" s="1" t="str">
        <f t="shared" si="99"/>
        <v/>
      </c>
      <c r="AG98" s="1" t="str">
        <f t="shared" si="100"/>
        <v/>
      </c>
      <c r="AH98" s="1" t="str">
        <f t="shared" si="101"/>
        <v/>
      </c>
      <c r="AI98" s="1" t="str">
        <f t="shared" si="102"/>
        <v/>
      </c>
      <c r="AJ98" s="1" t="str">
        <f t="shared" si="103"/>
        <v/>
      </c>
      <c r="AK98" s="1">
        <f t="shared" si="126"/>
        <v>0</v>
      </c>
      <c r="AL98" s="1">
        <f t="shared" si="127"/>
        <v>0</v>
      </c>
      <c r="AM98" s="1" t="str">
        <f t="shared" si="87"/>
        <v/>
      </c>
      <c r="AN98" s="1">
        <f t="shared" si="104"/>
        <v>0</v>
      </c>
      <c r="AO98" s="1" t="str">
        <f t="shared" si="136"/>
        <v/>
      </c>
      <c r="AP98" s="1" t="str">
        <f t="shared" si="105"/>
        <v>N</v>
      </c>
      <c r="AQ98" s="1" t="str">
        <f t="shared" si="106"/>
        <v>N</v>
      </c>
      <c r="AR98" s="1" t="str">
        <f t="shared" si="107"/>
        <v>N</v>
      </c>
      <c r="AS98" s="1" t="str">
        <f t="shared" si="108"/>
        <v/>
      </c>
      <c r="AT98" s="15" t="str">
        <f t="shared" si="128"/>
        <v/>
      </c>
      <c r="AU98" s="1" t="str">
        <f t="shared" si="109"/>
        <v/>
      </c>
      <c r="AV98" s="1" t="str">
        <f t="shared" si="110"/>
        <v/>
      </c>
      <c r="AW98" s="1" t="str">
        <f t="shared" si="111"/>
        <v/>
      </c>
      <c r="AX98" s="1" t="str">
        <f t="shared" si="112"/>
        <v/>
      </c>
      <c r="AY98" s="1" t="str">
        <f t="shared" si="113"/>
        <v/>
      </c>
      <c r="AZ98" s="1" t="str">
        <f>IF('Hedging Dashboard'!AH98="P",IF(AZ97="",1,AZ97+1),"")</f>
        <v/>
      </c>
      <c r="BA98" s="1" t="str">
        <f>IF('Hedging Dashboard'!AH98="B",IF(BA97="",1,BA97+1),"")</f>
        <v/>
      </c>
      <c r="BB98" s="1" t="str">
        <f t="shared" si="80"/>
        <v>00000</v>
      </c>
      <c r="BC98" s="1" t="str">
        <f t="shared" si="80"/>
        <v>00000</v>
      </c>
      <c r="BD98" s="1" t="str">
        <f t="shared" si="81"/>
        <v>000000</v>
      </c>
      <c r="BE98" s="1" t="str">
        <f t="shared" si="81"/>
        <v>000000</v>
      </c>
      <c r="BF98" s="1" t="str">
        <f t="shared" si="129"/>
        <v>B</v>
      </c>
      <c r="BG98" s="1" t="str">
        <f t="shared" si="114"/>
        <v/>
      </c>
      <c r="BH98" s="1">
        <f t="shared" si="130"/>
        <v>0</v>
      </c>
      <c r="BI98" s="1" t="str">
        <f t="shared" si="115"/>
        <v/>
      </c>
      <c r="BJ98" s="1">
        <f t="shared" si="131"/>
        <v>0</v>
      </c>
      <c r="BK98" s="1" t="str">
        <f t="shared" si="116"/>
        <v/>
      </c>
      <c r="BL98" s="1">
        <f t="shared" si="132"/>
        <v>0</v>
      </c>
      <c r="BM98" s="1" t="str">
        <f t="shared" si="133"/>
        <v>0</v>
      </c>
      <c r="BN98" s="1" t="str">
        <f t="shared" si="134"/>
        <v>0</v>
      </c>
      <c r="BO98" s="1" t="str">
        <f t="shared" si="135"/>
        <v>0</v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</row>
    <row r="99" spans="1:76" ht="15.75" thickBot="1">
      <c r="A99" s="1">
        <v>90</v>
      </c>
      <c r="B99" s="77" t="str">
        <f t="shared" si="93"/>
        <v/>
      </c>
      <c r="C99" s="94" t="str">
        <f t="shared" si="83"/>
        <v/>
      </c>
      <c r="D99" s="90" t="str">
        <f t="shared" si="117"/>
        <v/>
      </c>
      <c r="E99" s="91" t="str">
        <f t="shared" si="118"/>
        <v/>
      </c>
      <c r="F99" s="10" t="str">
        <f t="shared" si="94"/>
        <v/>
      </c>
      <c r="H99" s="97" t="str">
        <f t="shared" si="84"/>
        <v/>
      </c>
      <c r="I99" s="90" t="str">
        <f t="shared" si="119"/>
        <v/>
      </c>
      <c r="J99" s="91" t="str">
        <f t="shared" si="120"/>
        <v/>
      </c>
      <c r="K99" s="10" t="str">
        <f t="shared" si="121"/>
        <v/>
      </c>
      <c r="L99" s="54"/>
      <c r="M99" s="18" t="str">
        <f>IF('Hedging Dashboard'!AH99="","",'Hedging Dashboard'!AH99)</f>
        <v/>
      </c>
      <c r="O99" s="77" t="str">
        <f t="shared" si="85"/>
        <v/>
      </c>
      <c r="P99" s="90" t="str">
        <f t="shared" si="122"/>
        <v/>
      </c>
      <c r="Q99" s="91" t="str">
        <f t="shared" si="123"/>
        <v/>
      </c>
      <c r="R99" s="5" t="str">
        <f t="shared" si="124"/>
        <v/>
      </c>
      <c r="S99" s="5" t="str">
        <f t="shared" si="95"/>
        <v/>
      </c>
      <c r="T99" s="113" t="str">
        <f t="shared" si="125"/>
        <v/>
      </c>
      <c r="U99" s="5" t="str">
        <f>IF(M99="","",IF(B99="NB",U98,IF(T99="",SUM($T$5:$T99)+S99,SUM($T$5:$T99))))</f>
        <v/>
      </c>
      <c r="V99" s="101" t="str">
        <f t="shared" si="82"/>
        <v/>
      </c>
      <c r="W99" s="74" t="e">
        <f t="shared" si="96"/>
        <v>#VALUE!</v>
      </c>
      <c r="X99" s="76" t="str">
        <f t="shared" si="97"/>
        <v/>
      </c>
      <c r="Y99" s="9" t="str">
        <f t="shared" si="88"/>
        <v>B</v>
      </c>
      <c r="Z99" s="4" t="str">
        <f t="shared" si="89"/>
        <v>C</v>
      </c>
      <c r="AA99" s="4" t="str">
        <f t="shared" si="90"/>
        <v>B</v>
      </c>
      <c r="AB99" s="4" t="str">
        <f t="shared" si="86"/>
        <v/>
      </c>
      <c r="AC99" s="4" t="str">
        <f t="shared" si="91"/>
        <v/>
      </c>
      <c r="AD99" s="4" t="str">
        <f t="shared" si="92"/>
        <v/>
      </c>
      <c r="AE99" s="1" t="str">
        <f t="shared" si="98"/>
        <v/>
      </c>
      <c r="AF99" s="1" t="str">
        <f t="shared" si="99"/>
        <v/>
      </c>
      <c r="AG99" s="1" t="str">
        <f t="shared" si="100"/>
        <v/>
      </c>
      <c r="AH99" s="1" t="str">
        <f t="shared" si="101"/>
        <v/>
      </c>
      <c r="AI99" s="1" t="str">
        <f t="shared" si="102"/>
        <v/>
      </c>
      <c r="AJ99" s="1" t="str">
        <f t="shared" si="103"/>
        <v/>
      </c>
      <c r="AK99" s="1">
        <f t="shared" si="126"/>
        <v>0</v>
      </c>
      <c r="AL99" s="1">
        <f t="shared" si="127"/>
        <v>0</v>
      </c>
      <c r="AM99" s="1" t="str">
        <f t="shared" si="87"/>
        <v/>
      </c>
      <c r="AN99" s="1">
        <f t="shared" si="104"/>
        <v>0</v>
      </c>
      <c r="AO99" s="1" t="str">
        <f t="shared" si="136"/>
        <v/>
      </c>
      <c r="AP99" s="1" t="str">
        <f t="shared" si="105"/>
        <v>N</v>
      </c>
      <c r="AQ99" s="1" t="str">
        <f t="shared" si="106"/>
        <v>N</v>
      </c>
      <c r="AR99" s="1" t="str">
        <f t="shared" si="107"/>
        <v>N</v>
      </c>
      <c r="AS99" s="1" t="str">
        <f t="shared" si="108"/>
        <v/>
      </c>
      <c r="AT99" s="15" t="str">
        <f t="shared" si="128"/>
        <v/>
      </c>
      <c r="AU99" s="1" t="str">
        <f t="shared" si="109"/>
        <v/>
      </c>
      <c r="AV99" s="1" t="str">
        <f t="shared" si="110"/>
        <v/>
      </c>
      <c r="AW99" s="1" t="str">
        <f t="shared" si="111"/>
        <v/>
      </c>
      <c r="AX99" s="1" t="str">
        <f t="shared" si="112"/>
        <v/>
      </c>
      <c r="AY99" s="1" t="str">
        <f t="shared" si="113"/>
        <v/>
      </c>
      <c r="AZ99" s="1" t="str">
        <f>IF('Hedging Dashboard'!AH99="P",IF(AZ98="",1,AZ98+1),"")</f>
        <v/>
      </c>
      <c r="BA99" s="1" t="str">
        <f>IF('Hedging Dashboard'!AH99="B",IF(BA98="",1,BA98+1),"")</f>
        <v/>
      </c>
      <c r="BB99" s="1" t="str">
        <f t="shared" si="80"/>
        <v>00000</v>
      </c>
      <c r="BC99" s="1" t="str">
        <f t="shared" si="80"/>
        <v>00000</v>
      </c>
      <c r="BD99" s="1" t="str">
        <f t="shared" si="81"/>
        <v>000000</v>
      </c>
      <c r="BE99" s="1" t="str">
        <f t="shared" si="81"/>
        <v>000000</v>
      </c>
      <c r="BF99" s="1" t="str">
        <f t="shared" si="129"/>
        <v>B</v>
      </c>
      <c r="BG99" s="1" t="str">
        <f t="shared" si="114"/>
        <v/>
      </c>
      <c r="BH99" s="1">
        <f t="shared" si="130"/>
        <v>0</v>
      </c>
      <c r="BI99" s="1" t="str">
        <f t="shared" si="115"/>
        <v/>
      </c>
      <c r="BJ99" s="1">
        <f t="shared" si="131"/>
        <v>0</v>
      </c>
      <c r="BK99" s="1" t="str">
        <f t="shared" si="116"/>
        <v/>
      </c>
      <c r="BL99" s="1">
        <f t="shared" si="132"/>
        <v>0</v>
      </c>
      <c r="BM99" s="1" t="str">
        <f t="shared" si="133"/>
        <v>0</v>
      </c>
      <c r="BN99" s="1" t="str">
        <f t="shared" si="134"/>
        <v>0</v>
      </c>
      <c r="BO99" s="1" t="str">
        <f t="shared" si="135"/>
        <v>0</v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</row>
    <row r="100" spans="1:76" ht="15.75" thickBot="1">
      <c r="A100" s="1">
        <v>91</v>
      </c>
      <c r="B100" s="12" t="str">
        <f t="shared" si="93"/>
        <v/>
      </c>
      <c r="C100" s="92" t="str">
        <f t="shared" si="83"/>
        <v/>
      </c>
      <c r="D100" s="13" t="str">
        <f t="shared" si="117"/>
        <v/>
      </c>
      <c r="E100" s="45" t="str">
        <f t="shared" si="118"/>
        <v/>
      </c>
      <c r="F100" s="14" t="str">
        <f t="shared" si="94"/>
        <v/>
      </c>
      <c r="H100" s="95" t="str">
        <f t="shared" si="84"/>
        <v/>
      </c>
      <c r="I100" s="13" t="str">
        <f t="shared" si="119"/>
        <v/>
      </c>
      <c r="J100" s="45" t="str">
        <f t="shared" si="120"/>
        <v/>
      </c>
      <c r="K100" s="14" t="str">
        <f t="shared" si="121"/>
        <v/>
      </c>
      <c r="L100" s="54"/>
      <c r="M100" s="16" t="str">
        <f>IF('Hedging Dashboard'!AH100="","",'Hedging Dashboard'!AH100)</f>
        <v/>
      </c>
      <c r="O100" s="12" t="str">
        <f t="shared" si="85"/>
        <v/>
      </c>
      <c r="P100" s="13" t="str">
        <f t="shared" si="122"/>
        <v/>
      </c>
      <c r="Q100" s="45" t="str">
        <f t="shared" si="123"/>
        <v/>
      </c>
      <c r="R100" s="87" t="str">
        <f t="shared" si="124"/>
        <v/>
      </c>
      <c r="S100" s="87" t="str">
        <f t="shared" si="95"/>
        <v/>
      </c>
      <c r="T100" s="98" t="str">
        <f t="shared" si="125"/>
        <v/>
      </c>
      <c r="U100" s="87" t="str">
        <f>IF(M100="","",IF(B100="NB",U99,IF(T100="",SUM($T$5:$T100)+S100,SUM($T$5:$T100))))</f>
        <v/>
      </c>
      <c r="V100" s="99" t="str">
        <f t="shared" si="82"/>
        <v/>
      </c>
      <c r="W100" s="74" t="e">
        <f t="shared" si="96"/>
        <v>#VALUE!</v>
      </c>
      <c r="X100" s="76" t="str">
        <f t="shared" si="97"/>
        <v/>
      </c>
      <c r="Y100" s="9" t="str">
        <f t="shared" si="88"/>
        <v>B</v>
      </c>
      <c r="Z100" s="4" t="str">
        <f t="shared" si="89"/>
        <v>C</v>
      </c>
      <c r="AA100" s="4" t="str">
        <f t="shared" si="90"/>
        <v>B</v>
      </c>
      <c r="AB100" s="4" t="str">
        <f t="shared" si="86"/>
        <v/>
      </c>
      <c r="AC100" s="4" t="str">
        <f t="shared" si="91"/>
        <v/>
      </c>
      <c r="AD100" s="4" t="str">
        <f t="shared" si="92"/>
        <v/>
      </c>
      <c r="AE100" s="1" t="str">
        <f t="shared" si="98"/>
        <v/>
      </c>
      <c r="AF100" s="1" t="str">
        <f t="shared" si="99"/>
        <v/>
      </c>
      <c r="AG100" s="1" t="str">
        <f t="shared" si="100"/>
        <v/>
      </c>
      <c r="AH100" s="1" t="str">
        <f t="shared" si="101"/>
        <v/>
      </c>
      <c r="AI100" s="1" t="str">
        <f t="shared" si="102"/>
        <v/>
      </c>
      <c r="AJ100" s="1" t="str">
        <f t="shared" si="103"/>
        <v/>
      </c>
      <c r="AK100" s="1">
        <f t="shared" si="126"/>
        <v>0</v>
      </c>
      <c r="AL100" s="1">
        <f t="shared" si="127"/>
        <v>0</v>
      </c>
      <c r="AM100" s="1" t="str">
        <f t="shared" si="87"/>
        <v/>
      </c>
      <c r="AN100" s="1">
        <f t="shared" si="104"/>
        <v>0</v>
      </c>
      <c r="AO100" s="1" t="str">
        <f t="shared" si="136"/>
        <v/>
      </c>
      <c r="AP100" s="1" t="str">
        <f t="shared" si="105"/>
        <v>N</v>
      </c>
      <c r="AQ100" s="1" t="str">
        <f t="shared" si="106"/>
        <v>N</v>
      </c>
      <c r="AR100" s="1" t="str">
        <f t="shared" si="107"/>
        <v>N</v>
      </c>
      <c r="AS100" s="1" t="str">
        <f t="shared" si="108"/>
        <v/>
      </c>
      <c r="AT100" s="15" t="str">
        <f t="shared" si="128"/>
        <v/>
      </c>
      <c r="AU100" s="1" t="str">
        <f t="shared" si="109"/>
        <v/>
      </c>
      <c r="AV100" s="1" t="str">
        <f t="shared" si="110"/>
        <v/>
      </c>
      <c r="AW100" s="1" t="str">
        <f t="shared" si="111"/>
        <v/>
      </c>
      <c r="AX100" s="1" t="str">
        <f t="shared" si="112"/>
        <v/>
      </c>
      <c r="AY100" s="1" t="str">
        <f t="shared" si="113"/>
        <v/>
      </c>
      <c r="AZ100" s="1" t="str">
        <f>IF('Hedging Dashboard'!AH100="P",IF(AZ99="",1,AZ99+1),"")</f>
        <v/>
      </c>
      <c r="BA100" s="1" t="str">
        <f>IF('Hedging Dashboard'!AH100="B",IF(BA99="",1,BA99+1),"")</f>
        <v/>
      </c>
      <c r="BB100" s="1" t="str">
        <f t="shared" si="80"/>
        <v>00000</v>
      </c>
      <c r="BC100" s="1" t="str">
        <f t="shared" si="80"/>
        <v>00000</v>
      </c>
      <c r="BD100" s="1" t="str">
        <f t="shared" si="81"/>
        <v>000000</v>
      </c>
      <c r="BE100" s="1" t="str">
        <f t="shared" si="81"/>
        <v>000000</v>
      </c>
      <c r="BF100" s="1" t="str">
        <f t="shared" si="129"/>
        <v>B</v>
      </c>
      <c r="BG100" s="1" t="str">
        <f t="shared" si="114"/>
        <v/>
      </c>
      <c r="BH100" s="1">
        <f t="shared" si="130"/>
        <v>0</v>
      </c>
      <c r="BI100" s="1" t="str">
        <f t="shared" si="115"/>
        <v/>
      </c>
      <c r="BJ100" s="1">
        <f t="shared" si="131"/>
        <v>0</v>
      </c>
      <c r="BK100" s="1" t="str">
        <f t="shared" si="116"/>
        <v/>
      </c>
      <c r="BL100" s="1">
        <f t="shared" si="132"/>
        <v>0</v>
      </c>
      <c r="BM100" s="1" t="str">
        <f t="shared" si="133"/>
        <v>0</v>
      </c>
      <c r="BN100" s="1" t="str">
        <f t="shared" si="134"/>
        <v>0</v>
      </c>
      <c r="BO100" s="1" t="str">
        <f t="shared" si="135"/>
        <v>0</v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3</v>
      </c>
    </row>
    <row r="101" spans="1:76" ht="15.75" thickBot="1">
      <c r="A101" s="1">
        <v>92</v>
      </c>
      <c r="B101" s="9" t="str">
        <f t="shared" si="93"/>
        <v/>
      </c>
      <c r="C101" s="93" t="str">
        <f t="shared" si="83"/>
        <v/>
      </c>
      <c r="D101" s="88" t="str">
        <f t="shared" si="117"/>
        <v/>
      </c>
      <c r="E101" s="89" t="str">
        <f t="shared" si="118"/>
        <v/>
      </c>
      <c r="F101" s="8" t="str">
        <f t="shared" si="94"/>
        <v/>
      </c>
      <c r="H101" s="96" t="str">
        <f t="shared" si="84"/>
        <v/>
      </c>
      <c r="I101" s="88" t="str">
        <f t="shared" si="119"/>
        <v/>
      </c>
      <c r="J101" s="89" t="str">
        <f t="shared" si="120"/>
        <v/>
      </c>
      <c r="K101" s="8" t="str">
        <f t="shared" si="121"/>
        <v/>
      </c>
      <c r="L101" s="54"/>
      <c r="M101" s="17" t="str">
        <f>IF('Hedging Dashboard'!AH101="","",'Hedging Dashboard'!AH101)</f>
        <v/>
      </c>
      <c r="O101" s="9" t="str">
        <f t="shared" si="85"/>
        <v/>
      </c>
      <c r="P101" s="88" t="str">
        <f t="shared" si="122"/>
        <v/>
      </c>
      <c r="Q101" s="89" t="str">
        <f t="shared" si="123"/>
        <v/>
      </c>
      <c r="R101" s="4" t="str">
        <f t="shared" si="124"/>
        <v/>
      </c>
      <c r="S101" s="4" t="str">
        <f t="shared" si="95"/>
        <v/>
      </c>
      <c r="T101" s="112" t="str">
        <f t="shared" si="125"/>
        <v/>
      </c>
      <c r="U101" s="4" t="str">
        <f>IF(M101="","",IF(B101="NB",U100,IF(T101="",SUM($T$5:$T101)+S101,SUM($T$5:$T101))))</f>
        <v/>
      </c>
      <c r="V101" s="100" t="str">
        <f t="shared" si="82"/>
        <v/>
      </c>
      <c r="W101" s="74" t="e">
        <f t="shared" si="96"/>
        <v>#VALUE!</v>
      </c>
      <c r="X101" s="76" t="str">
        <f t="shared" si="97"/>
        <v/>
      </c>
      <c r="Y101" s="9" t="str">
        <f t="shared" si="88"/>
        <v>B</v>
      </c>
      <c r="Z101" s="4" t="str">
        <f t="shared" si="89"/>
        <v>C</v>
      </c>
      <c r="AA101" s="4" t="str">
        <f t="shared" si="90"/>
        <v>B</v>
      </c>
      <c r="AB101" s="4" t="str">
        <f t="shared" si="86"/>
        <v/>
      </c>
      <c r="AC101" s="4" t="str">
        <f t="shared" si="91"/>
        <v/>
      </c>
      <c r="AD101" s="4" t="str">
        <f t="shared" si="92"/>
        <v/>
      </c>
      <c r="AE101" s="1" t="str">
        <f t="shared" si="98"/>
        <v/>
      </c>
      <c r="AF101" s="1" t="str">
        <f t="shared" si="99"/>
        <v/>
      </c>
      <c r="AG101" s="1" t="str">
        <f t="shared" si="100"/>
        <v/>
      </c>
      <c r="AH101" s="1" t="str">
        <f t="shared" si="101"/>
        <v/>
      </c>
      <c r="AI101" s="1" t="str">
        <f t="shared" si="102"/>
        <v/>
      </c>
      <c r="AJ101" s="1" t="str">
        <f t="shared" si="103"/>
        <v/>
      </c>
      <c r="AK101" s="1">
        <f t="shared" si="126"/>
        <v>0</v>
      </c>
      <c r="AL101" s="1">
        <f t="shared" si="127"/>
        <v>0</v>
      </c>
      <c r="AM101" s="1" t="str">
        <f t="shared" si="87"/>
        <v/>
      </c>
      <c r="AN101" s="1">
        <f t="shared" si="104"/>
        <v>0</v>
      </c>
      <c r="AO101" s="1" t="str">
        <f t="shared" si="136"/>
        <v/>
      </c>
      <c r="AP101" s="1" t="str">
        <f t="shared" si="105"/>
        <v>N</v>
      </c>
      <c r="AQ101" s="1" t="str">
        <f t="shared" si="106"/>
        <v>N</v>
      </c>
      <c r="AR101" s="1" t="str">
        <f t="shared" si="107"/>
        <v>N</v>
      </c>
      <c r="AS101" s="1" t="str">
        <f t="shared" si="108"/>
        <v/>
      </c>
      <c r="AT101" s="15" t="str">
        <f t="shared" si="128"/>
        <v/>
      </c>
      <c r="AU101" s="1" t="str">
        <f t="shared" si="109"/>
        <v/>
      </c>
      <c r="AV101" s="1" t="str">
        <f t="shared" si="110"/>
        <v/>
      </c>
      <c r="AW101" s="1" t="str">
        <f t="shared" si="111"/>
        <v/>
      </c>
      <c r="AX101" s="1" t="str">
        <f t="shared" si="112"/>
        <v/>
      </c>
      <c r="AY101" s="1" t="str">
        <f t="shared" si="113"/>
        <v/>
      </c>
      <c r="AZ101" s="1" t="str">
        <f>IF('Hedging Dashboard'!AH101="P",IF(AZ100="",1,AZ100+1),"")</f>
        <v/>
      </c>
      <c r="BA101" s="1" t="str">
        <f>IF('Hedging Dashboard'!AH101="B",IF(BA100="",1,BA100+1),"")</f>
        <v/>
      </c>
      <c r="BB101" s="1" t="str">
        <f t="shared" si="80"/>
        <v>00000</v>
      </c>
      <c r="BC101" s="1" t="str">
        <f t="shared" si="80"/>
        <v>00000</v>
      </c>
      <c r="BD101" s="1" t="str">
        <f t="shared" si="81"/>
        <v>000000</v>
      </c>
      <c r="BE101" s="1" t="str">
        <f t="shared" si="81"/>
        <v>000000</v>
      </c>
      <c r="BF101" s="1" t="str">
        <f t="shared" si="129"/>
        <v>B</v>
      </c>
      <c r="BG101" s="1" t="str">
        <f t="shared" si="114"/>
        <v/>
      </c>
      <c r="BH101" s="1">
        <f t="shared" si="130"/>
        <v>0</v>
      </c>
      <c r="BI101" s="1" t="str">
        <f t="shared" si="115"/>
        <v/>
      </c>
      <c r="BJ101" s="1">
        <f t="shared" si="131"/>
        <v>0</v>
      </c>
      <c r="BK101" s="1" t="str">
        <f t="shared" si="116"/>
        <v/>
      </c>
      <c r="BL101" s="1">
        <f t="shared" si="132"/>
        <v>0</v>
      </c>
      <c r="BM101" s="1" t="str">
        <f t="shared" si="133"/>
        <v>0</v>
      </c>
      <c r="BN101" s="1" t="str">
        <f t="shared" si="134"/>
        <v>0</v>
      </c>
      <c r="BO101" s="1" t="str">
        <f t="shared" si="135"/>
        <v>0</v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-3</v>
      </c>
    </row>
    <row r="102" spans="1:76" ht="15.75" thickBot="1">
      <c r="A102" s="1">
        <v>93</v>
      </c>
      <c r="B102" s="9" t="str">
        <f t="shared" si="93"/>
        <v/>
      </c>
      <c r="C102" s="93" t="str">
        <f t="shared" si="83"/>
        <v/>
      </c>
      <c r="D102" s="88" t="str">
        <f t="shared" si="117"/>
        <v/>
      </c>
      <c r="E102" s="89" t="str">
        <f t="shared" si="118"/>
        <v/>
      </c>
      <c r="F102" s="8" t="str">
        <f t="shared" si="94"/>
        <v/>
      </c>
      <c r="H102" s="96" t="str">
        <f t="shared" si="84"/>
        <v/>
      </c>
      <c r="I102" s="88" t="str">
        <f t="shared" si="119"/>
        <v/>
      </c>
      <c r="J102" s="89" t="str">
        <f t="shared" si="120"/>
        <v/>
      </c>
      <c r="K102" s="8" t="str">
        <f t="shared" si="121"/>
        <v/>
      </c>
      <c r="L102" s="54"/>
      <c r="M102" s="17" t="str">
        <f>IF('Hedging Dashboard'!AH102="","",'Hedging Dashboard'!AH102)</f>
        <v/>
      </c>
      <c r="O102" s="9" t="str">
        <f t="shared" si="85"/>
        <v/>
      </c>
      <c r="P102" s="88" t="str">
        <f t="shared" si="122"/>
        <v/>
      </c>
      <c r="Q102" s="89" t="str">
        <f t="shared" si="123"/>
        <v/>
      </c>
      <c r="R102" s="4" t="str">
        <f t="shared" si="124"/>
        <v/>
      </c>
      <c r="S102" s="4" t="str">
        <f t="shared" si="95"/>
        <v/>
      </c>
      <c r="T102" s="112" t="str">
        <f t="shared" si="125"/>
        <v/>
      </c>
      <c r="U102" s="4" t="str">
        <f>IF(M102="","",IF(B102="NB",U101,IF(T102="",SUM($T$5:$T102)+S102,SUM($T$5:$T102))))</f>
        <v/>
      </c>
      <c r="V102" s="100" t="str">
        <f t="shared" si="82"/>
        <v/>
      </c>
      <c r="W102" s="74" t="e">
        <f t="shared" si="96"/>
        <v>#VALUE!</v>
      </c>
      <c r="X102" s="76" t="str">
        <f t="shared" si="97"/>
        <v/>
      </c>
      <c r="Y102" s="9" t="str">
        <f t="shared" si="88"/>
        <v>B</v>
      </c>
      <c r="Z102" s="4" t="str">
        <f t="shared" si="89"/>
        <v>C</v>
      </c>
      <c r="AA102" s="4" t="str">
        <f t="shared" si="90"/>
        <v>B</v>
      </c>
      <c r="AB102" s="4" t="str">
        <f t="shared" si="86"/>
        <v/>
      </c>
      <c r="AC102" s="4" t="str">
        <f t="shared" si="91"/>
        <v/>
      </c>
      <c r="AD102" s="4" t="str">
        <f t="shared" si="92"/>
        <v/>
      </c>
      <c r="AE102" s="1" t="str">
        <f t="shared" si="98"/>
        <v/>
      </c>
      <c r="AF102" s="1" t="str">
        <f t="shared" si="99"/>
        <v/>
      </c>
      <c r="AG102" s="1" t="str">
        <f t="shared" si="100"/>
        <v/>
      </c>
      <c r="AH102" s="1" t="str">
        <f t="shared" si="101"/>
        <v/>
      </c>
      <c r="AI102" s="1" t="str">
        <f t="shared" si="102"/>
        <v/>
      </c>
      <c r="AJ102" s="1" t="str">
        <f t="shared" si="103"/>
        <v/>
      </c>
      <c r="AK102" s="1">
        <f t="shared" si="126"/>
        <v>0</v>
      </c>
      <c r="AL102" s="1">
        <f t="shared" si="127"/>
        <v>0</v>
      </c>
      <c r="AM102" s="1" t="str">
        <f t="shared" si="87"/>
        <v/>
      </c>
      <c r="AN102" s="1">
        <f t="shared" si="104"/>
        <v>0</v>
      </c>
      <c r="AO102" s="1" t="str">
        <f t="shared" si="136"/>
        <v/>
      </c>
      <c r="AP102" s="1" t="str">
        <f t="shared" si="105"/>
        <v>N</v>
      </c>
      <c r="AQ102" s="1" t="str">
        <f t="shared" si="106"/>
        <v>N</v>
      </c>
      <c r="AR102" s="1" t="str">
        <f t="shared" si="107"/>
        <v>N</v>
      </c>
      <c r="AS102" s="1" t="str">
        <f t="shared" si="108"/>
        <v/>
      </c>
      <c r="AT102" s="15" t="str">
        <f t="shared" si="128"/>
        <v/>
      </c>
      <c r="AU102" s="1" t="str">
        <f t="shared" si="109"/>
        <v/>
      </c>
      <c r="AV102" s="1" t="str">
        <f t="shared" si="110"/>
        <v/>
      </c>
      <c r="AW102" s="1" t="str">
        <f t="shared" si="111"/>
        <v/>
      </c>
      <c r="AX102" s="1" t="str">
        <f t="shared" si="112"/>
        <v/>
      </c>
      <c r="AY102" s="1" t="str">
        <f t="shared" si="113"/>
        <v/>
      </c>
      <c r="AZ102" s="1" t="str">
        <f>IF('Hedging Dashboard'!AH102="P",IF(AZ101="",1,AZ101+1),"")</f>
        <v/>
      </c>
      <c r="BA102" s="1" t="str">
        <f>IF('Hedging Dashboard'!AH102="B",IF(BA101="",1,BA101+1),"")</f>
        <v/>
      </c>
      <c r="BB102" s="1" t="str">
        <f t="shared" si="80"/>
        <v>00000</v>
      </c>
      <c r="BC102" s="1" t="str">
        <f t="shared" si="80"/>
        <v>00000</v>
      </c>
      <c r="BD102" s="1" t="str">
        <f t="shared" si="81"/>
        <v>000000</v>
      </c>
      <c r="BE102" s="1" t="str">
        <f t="shared" si="81"/>
        <v>000000</v>
      </c>
      <c r="BF102" s="1" t="str">
        <f t="shared" si="129"/>
        <v>B</v>
      </c>
      <c r="BG102" s="1" t="str">
        <f t="shared" si="114"/>
        <v/>
      </c>
      <c r="BH102" s="1">
        <f t="shared" si="130"/>
        <v>0</v>
      </c>
      <c r="BI102" s="1" t="str">
        <f t="shared" si="115"/>
        <v/>
      </c>
      <c r="BJ102" s="1">
        <f t="shared" si="131"/>
        <v>0</v>
      </c>
      <c r="BK102" s="1" t="str">
        <f t="shared" si="116"/>
        <v/>
      </c>
      <c r="BL102" s="1">
        <f t="shared" si="132"/>
        <v>0</v>
      </c>
      <c r="BM102" s="1" t="str">
        <f t="shared" si="133"/>
        <v>0</v>
      </c>
      <c r="BN102" s="1" t="str">
        <f t="shared" si="134"/>
        <v>0</v>
      </c>
      <c r="BO102" s="1" t="str">
        <f t="shared" si="135"/>
        <v>0</v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</row>
    <row r="103" spans="1:76" ht="15.75" thickBot="1">
      <c r="A103" s="1">
        <v>94</v>
      </c>
      <c r="B103" s="9" t="str">
        <f t="shared" si="93"/>
        <v/>
      </c>
      <c r="C103" s="93" t="str">
        <f t="shared" si="83"/>
        <v/>
      </c>
      <c r="D103" s="88" t="str">
        <f t="shared" si="117"/>
        <v/>
      </c>
      <c r="E103" s="89" t="str">
        <f t="shared" si="118"/>
        <v/>
      </c>
      <c r="F103" s="8" t="str">
        <f t="shared" si="94"/>
        <v/>
      </c>
      <c r="H103" s="96" t="str">
        <f t="shared" si="84"/>
        <v/>
      </c>
      <c r="I103" s="88" t="str">
        <f t="shared" si="119"/>
        <v/>
      </c>
      <c r="J103" s="89" t="str">
        <f t="shared" si="120"/>
        <v/>
      </c>
      <c r="K103" s="8" t="str">
        <f t="shared" si="121"/>
        <v/>
      </c>
      <c r="L103" s="54"/>
      <c r="M103" s="17" t="str">
        <f>IF('Hedging Dashboard'!AH103="","",'Hedging Dashboard'!AH103)</f>
        <v/>
      </c>
      <c r="O103" s="9" t="str">
        <f t="shared" si="85"/>
        <v/>
      </c>
      <c r="P103" s="88" t="str">
        <f t="shared" si="122"/>
        <v/>
      </c>
      <c r="Q103" s="89" t="str">
        <f t="shared" si="123"/>
        <v/>
      </c>
      <c r="R103" s="4" t="str">
        <f t="shared" si="124"/>
        <v/>
      </c>
      <c r="S103" s="4" t="str">
        <f t="shared" si="95"/>
        <v/>
      </c>
      <c r="T103" s="112" t="str">
        <f t="shared" si="125"/>
        <v/>
      </c>
      <c r="U103" s="4" t="str">
        <f>IF(M103="","",IF(B103="NB",U102,IF(T103="",SUM($T$5:$T103)+S103,SUM($T$5:$T103))))</f>
        <v/>
      </c>
      <c r="V103" s="100" t="str">
        <f t="shared" si="82"/>
        <v/>
      </c>
      <c r="W103" s="74" t="e">
        <f t="shared" si="96"/>
        <v>#VALUE!</v>
      </c>
      <c r="X103" s="76" t="str">
        <f t="shared" si="97"/>
        <v/>
      </c>
      <c r="Y103" s="9" t="str">
        <f t="shared" si="88"/>
        <v>B</v>
      </c>
      <c r="Z103" s="4" t="str">
        <f t="shared" si="89"/>
        <v>C</v>
      </c>
      <c r="AA103" s="4" t="str">
        <f t="shared" si="90"/>
        <v>B</v>
      </c>
      <c r="AB103" s="4" t="str">
        <f t="shared" si="86"/>
        <v/>
      </c>
      <c r="AC103" s="4" t="str">
        <f t="shared" si="91"/>
        <v/>
      </c>
      <c r="AD103" s="4" t="str">
        <f t="shared" si="92"/>
        <v/>
      </c>
      <c r="AE103" s="1" t="str">
        <f t="shared" si="98"/>
        <v/>
      </c>
      <c r="AF103" s="1" t="str">
        <f t="shared" si="99"/>
        <v/>
      </c>
      <c r="AG103" s="1" t="str">
        <f t="shared" si="100"/>
        <v/>
      </c>
      <c r="AH103" s="1" t="str">
        <f t="shared" si="101"/>
        <v/>
      </c>
      <c r="AI103" s="1" t="str">
        <f t="shared" si="102"/>
        <v/>
      </c>
      <c r="AJ103" s="1" t="str">
        <f t="shared" si="103"/>
        <v/>
      </c>
      <c r="AK103" s="1">
        <f t="shared" si="126"/>
        <v>0</v>
      </c>
      <c r="AL103" s="1">
        <f t="shared" si="127"/>
        <v>0</v>
      </c>
      <c r="AM103" s="1" t="str">
        <f t="shared" ref="AM103:AM109" si="137">IF(M103="","",IF(AM102+AN103&gt;=10,10,IF(AM102+AN103&lt;=-10,-10,AM102+AN103)))</f>
        <v/>
      </c>
      <c r="AN103" s="1">
        <f t="shared" si="104"/>
        <v>0</v>
      </c>
      <c r="AO103" s="1" t="str">
        <f t="shared" si="136"/>
        <v/>
      </c>
      <c r="AP103" s="1" t="str">
        <f t="shared" si="105"/>
        <v>N</v>
      </c>
      <c r="AQ103" s="1" t="str">
        <f t="shared" si="106"/>
        <v>N</v>
      </c>
      <c r="AR103" s="1" t="str">
        <f t="shared" si="107"/>
        <v>N</v>
      </c>
      <c r="AS103" s="1" t="str">
        <f t="shared" si="108"/>
        <v/>
      </c>
      <c r="AT103" s="15" t="str">
        <f t="shared" si="128"/>
        <v/>
      </c>
      <c r="AU103" s="1" t="str">
        <f t="shared" si="109"/>
        <v/>
      </c>
      <c r="AV103" s="1" t="str">
        <f t="shared" si="110"/>
        <v/>
      </c>
      <c r="AW103" s="1" t="str">
        <f t="shared" si="111"/>
        <v/>
      </c>
      <c r="AX103" s="1" t="str">
        <f t="shared" si="112"/>
        <v/>
      </c>
      <c r="AY103" s="1" t="str">
        <f t="shared" si="113"/>
        <v/>
      </c>
      <c r="AZ103" s="1" t="str">
        <f>IF('Hedging Dashboard'!AH103="P",IF(AZ102="",1,AZ102+1),"")</f>
        <v/>
      </c>
      <c r="BA103" s="1" t="str">
        <f>IF('Hedging Dashboard'!AH103="B",IF(BA102="",1,BA102+1),"")</f>
        <v/>
      </c>
      <c r="BB103" s="1" t="str">
        <f t="shared" si="80"/>
        <v>00000</v>
      </c>
      <c r="BC103" s="1" t="str">
        <f t="shared" si="80"/>
        <v>00000</v>
      </c>
      <c r="BD103" s="1" t="str">
        <f t="shared" si="81"/>
        <v>000000</v>
      </c>
      <c r="BE103" s="1" t="str">
        <f t="shared" si="81"/>
        <v>000000</v>
      </c>
      <c r="BF103" s="1" t="str">
        <f t="shared" si="129"/>
        <v>B</v>
      </c>
      <c r="BG103" s="1" t="str">
        <f t="shared" si="114"/>
        <v/>
      </c>
      <c r="BH103" s="1">
        <f t="shared" si="130"/>
        <v>0</v>
      </c>
      <c r="BI103" s="1" t="str">
        <f t="shared" si="115"/>
        <v/>
      </c>
      <c r="BJ103" s="1">
        <f t="shared" si="131"/>
        <v>0</v>
      </c>
      <c r="BK103" s="1" t="str">
        <f t="shared" si="116"/>
        <v/>
      </c>
      <c r="BL103" s="1">
        <f t="shared" si="132"/>
        <v>0</v>
      </c>
      <c r="BM103" s="1" t="str">
        <f t="shared" si="133"/>
        <v>0</v>
      </c>
      <c r="BN103" s="1" t="str">
        <f t="shared" si="134"/>
        <v>0</v>
      </c>
      <c r="BO103" s="1" t="str">
        <f t="shared" si="135"/>
        <v>0</v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</row>
    <row r="104" spans="1:76" ht="15.75" thickBot="1">
      <c r="A104" s="1">
        <v>95</v>
      </c>
      <c r="B104" s="77" t="str">
        <f t="shared" si="93"/>
        <v/>
      </c>
      <c r="C104" s="94" t="str">
        <f t="shared" si="83"/>
        <v/>
      </c>
      <c r="D104" s="90" t="str">
        <f t="shared" si="117"/>
        <v/>
      </c>
      <c r="E104" s="91" t="str">
        <f t="shared" si="118"/>
        <v/>
      </c>
      <c r="F104" s="10" t="str">
        <f t="shared" si="94"/>
        <v/>
      </c>
      <c r="H104" s="97" t="str">
        <f t="shared" si="84"/>
        <v/>
      </c>
      <c r="I104" s="90" t="str">
        <f t="shared" si="119"/>
        <v/>
      </c>
      <c r="J104" s="91" t="str">
        <f t="shared" si="120"/>
        <v/>
      </c>
      <c r="K104" s="10" t="str">
        <f t="shared" si="121"/>
        <v/>
      </c>
      <c r="L104" s="54"/>
      <c r="M104" s="18" t="str">
        <f>IF('Hedging Dashboard'!AH104="","",'Hedging Dashboard'!AH104)</f>
        <v/>
      </c>
      <c r="O104" s="77" t="str">
        <f t="shared" si="85"/>
        <v/>
      </c>
      <c r="P104" s="90" t="str">
        <f t="shared" si="122"/>
        <v/>
      </c>
      <c r="Q104" s="91" t="str">
        <f t="shared" si="123"/>
        <v/>
      </c>
      <c r="R104" s="5" t="str">
        <f t="shared" si="124"/>
        <v/>
      </c>
      <c r="S104" s="5" t="str">
        <f t="shared" si="95"/>
        <v/>
      </c>
      <c r="T104" s="113" t="str">
        <f t="shared" si="125"/>
        <v/>
      </c>
      <c r="U104" s="5" t="str">
        <f>IF(M104="","",IF(B104="NB",U103,IF(T104="",SUM($T$5:$T104)+S104,SUM($T$5:$T104))))</f>
        <v/>
      </c>
      <c r="V104" s="101" t="str">
        <f t="shared" si="82"/>
        <v/>
      </c>
      <c r="W104" s="74" t="e">
        <f t="shared" si="96"/>
        <v>#VALUE!</v>
      </c>
      <c r="X104" s="76" t="str">
        <f t="shared" si="97"/>
        <v/>
      </c>
      <c r="Y104" s="9" t="str">
        <f t="shared" si="88"/>
        <v>B</v>
      </c>
      <c r="Z104" s="4" t="str">
        <f t="shared" si="89"/>
        <v>C</v>
      </c>
      <c r="AA104" s="4" t="str">
        <f t="shared" si="90"/>
        <v>B</v>
      </c>
      <c r="AB104" s="4" t="str">
        <f t="shared" si="86"/>
        <v/>
      </c>
      <c r="AC104" s="4" t="str">
        <f t="shared" si="91"/>
        <v/>
      </c>
      <c r="AD104" s="4" t="str">
        <f t="shared" si="92"/>
        <v/>
      </c>
      <c r="AE104" s="1" t="str">
        <f t="shared" si="98"/>
        <v/>
      </c>
      <c r="AF104" s="1" t="str">
        <f t="shared" si="99"/>
        <v/>
      </c>
      <c r="AG104" s="1" t="str">
        <f t="shared" si="100"/>
        <v/>
      </c>
      <c r="AH104" s="1" t="str">
        <f t="shared" si="101"/>
        <v/>
      </c>
      <c r="AI104" s="1" t="str">
        <f t="shared" si="102"/>
        <v/>
      </c>
      <c r="AJ104" s="1" t="str">
        <f t="shared" si="103"/>
        <v/>
      </c>
      <c r="AK104" s="1">
        <f t="shared" si="126"/>
        <v>0</v>
      </c>
      <c r="AL104" s="1">
        <f t="shared" si="127"/>
        <v>0</v>
      </c>
      <c r="AM104" s="1" t="str">
        <f t="shared" si="137"/>
        <v/>
      </c>
      <c r="AN104" s="1">
        <f t="shared" si="104"/>
        <v>0</v>
      </c>
      <c r="AO104" s="1" t="str">
        <f t="shared" si="136"/>
        <v/>
      </c>
      <c r="AP104" s="1" t="str">
        <f t="shared" si="105"/>
        <v>N</v>
      </c>
      <c r="AQ104" s="1" t="str">
        <f t="shared" si="106"/>
        <v>N</v>
      </c>
      <c r="AR104" s="1" t="str">
        <f t="shared" si="107"/>
        <v>N</v>
      </c>
      <c r="AS104" s="1" t="str">
        <f t="shared" si="108"/>
        <v/>
      </c>
      <c r="AT104" s="15" t="str">
        <f t="shared" si="128"/>
        <v/>
      </c>
      <c r="AU104" s="1" t="str">
        <f t="shared" si="109"/>
        <v/>
      </c>
      <c r="AV104" s="1" t="str">
        <f t="shared" si="110"/>
        <v/>
      </c>
      <c r="AW104" s="1" t="str">
        <f t="shared" si="111"/>
        <v/>
      </c>
      <c r="AX104" s="1" t="str">
        <f t="shared" si="112"/>
        <v/>
      </c>
      <c r="AY104" s="1" t="str">
        <f t="shared" si="113"/>
        <v/>
      </c>
      <c r="AZ104" s="1" t="str">
        <f>IF('Hedging Dashboard'!AH104="P",IF(AZ103="",1,AZ103+1),"")</f>
        <v/>
      </c>
      <c r="BA104" s="1" t="str">
        <f>IF('Hedging Dashboard'!AH104="B",IF(BA103="",1,BA103+1),"")</f>
        <v/>
      </c>
      <c r="BB104" s="1" t="str">
        <f t="shared" si="80"/>
        <v>00000</v>
      </c>
      <c r="BC104" s="1" t="str">
        <f t="shared" si="80"/>
        <v>00000</v>
      </c>
      <c r="BD104" s="1" t="str">
        <f t="shared" si="81"/>
        <v>000000</v>
      </c>
      <c r="BE104" s="1" t="str">
        <f t="shared" si="81"/>
        <v>000000</v>
      </c>
      <c r="BF104" s="1" t="str">
        <f t="shared" si="129"/>
        <v>B</v>
      </c>
      <c r="BG104" s="1" t="str">
        <f t="shared" si="114"/>
        <v/>
      </c>
      <c r="BH104" s="1">
        <f t="shared" si="130"/>
        <v>0</v>
      </c>
      <c r="BI104" s="1" t="str">
        <f t="shared" si="115"/>
        <v/>
      </c>
      <c r="BJ104" s="1">
        <f t="shared" si="131"/>
        <v>0</v>
      </c>
      <c r="BK104" s="1" t="str">
        <f t="shared" si="116"/>
        <v/>
      </c>
      <c r="BL104" s="1">
        <f t="shared" si="132"/>
        <v>0</v>
      </c>
      <c r="BM104" s="1" t="str">
        <f t="shared" si="133"/>
        <v>0</v>
      </c>
      <c r="BN104" s="1" t="str">
        <f t="shared" si="134"/>
        <v>0</v>
      </c>
      <c r="BO104" s="1" t="str">
        <f t="shared" si="135"/>
        <v>0</v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6</v>
      </c>
    </row>
    <row r="105" spans="1:76" ht="15.75" thickBot="1">
      <c r="A105" s="1">
        <v>96</v>
      </c>
      <c r="B105" s="12" t="str">
        <f t="shared" si="93"/>
        <v/>
      </c>
      <c r="C105" s="92" t="str">
        <f t="shared" si="83"/>
        <v/>
      </c>
      <c r="D105" s="13" t="str">
        <f t="shared" si="117"/>
        <v/>
      </c>
      <c r="E105" s="45" t="str">
        <f t="shared" si="118"/>
        <v/>
      </c>
      <c r="F105" s="14" t="str">
        <f t="shared" si="94"/>
        <v/>
      </c>
      <c r="H105" s="95" t="str">
        <f t="shared" si="84"/>
        <v/>
      </c>
      <c r="I105" s="13" t="str">
        <f t="shared" si="119"/>
        <v/>
      </c>
      <c r="J105" s="45" t="str">
        <f t="shared" si="120"/>
        <v/>
      </c>
      <c r="K105" s="14" t="str">
        <f t="shared" si="121"/>
        <v/>
      </c>
      <c r="L105" s="54"/>
      <c r="M105" s="16" t="str">
        <f>IF('Hedging Dashboard'!AH105="","",'Hedging Dashboard'!AH105)</f>
        <v/>
      </c>
      <c r="O105" s="12" t="str">
        <f t="shared" si="85"/>
        <v/>
      </c>
      <c r="P105" s="13" t="str">
        <f t="shared" si="122"/>
        <v/>
      </c>
      <c r="Q105" s="45" t="str">
        <f t="shared" si="123"/>
        <v/>
      </c>
      <c r="R105" s="87" t="str">
        <f t="shared" si="124"/>
        <v/>
      </c>
      <c r="S105" s="87" t="str">
        <f t="shared" si="95"/>
        <v/>
      </c>
      <c r="T105" s="98" t="str">
        <f t="shared" si="125"/>
        <v/>
      </c>
      <c r="U105" s="87" t="str">
        <f>IF(M105="","",IF(B105="NB",U104,IF(T105="",SUM($T$5:$T105)+S105,SUM($T$5:$T105))))</f>
        <v/>
      </c>
      <c r="V105" s="99" t="str">
        <f t="shared" si="82"/>
        <v/>
      </c>
      <c r="W105" s="74" t="e">
        <f t="shared" si="96"/>
        <v>#VALUE!</v>
      </c>
      <c r="X105" s="76" t="str">
        <f t="shared" si="97"/>
        <v/>
      </c>
      <c r="Y105" s="9" t="str">
        <f t="shared" si="88"/>
        <v>B</v>
      </c>
      <c r="Z105" s="4" t="str">
        <f t="shared" si="89"/>
        <v>C</v>
      </c>
      <c r="AA105" s="4" t="str">
        <f t="shared" si="90"/>
        <v>B</v>
      </c>
      <c r="AB105" s="4" t="str">
        <f t="shared" si="86"/>
        <v/>
      </c>
      <c r="AC105" s="4" t="str">
        <f t="shared" si="91"/>
        <v/>
      </c>
      <c r="AD105" s="4" t="str">
        <f t="shared" si="92"/>
        <v/>
      </c>
      <c r="AE105" s="1" t="str">
        <f t="shared" si="98"/>
        <v/>
      </c>
      <c r="AF105" s="1" t="str">
        <f t="shared" si="99"/>
        <v/>
      </c>
      <c r="AG105" s="1" t="str">
        <f t="shared" si="100"/>
        <v/>
      </c>
      <c r="AH105" s="1" t="str">
        <f t="shared" si="101"/>
        <v/>
      </c>
      <c r="AI105" s="1" t="str">
        <f t="shared" si="102"/>
        <v/>
      </c>
      <c r="AJ105" s="1" t="str">
        <f t="shared" si="103"/>
        <v/>
      </c>
      <c r="AK105" s="1">
        <f t="shared" si="126"/>
        <v>0</v>
      </c>
      <c r="AL105" s="1">
        <f t="shared" si="127"/>
        <v>0</v>
      </c>
      <c r="AM105" s="1" t="str">
        <f t="shared" si="137"/>
        <v/>
      </c>
      <c r="AN105" s="1">
        <f t="shared" si="104"/>
        <v>0</v>
      </c>
      <c r="AO105" s="1" t="str">
        <f t="shared" si="136"/>
        <v/>
      </c>
      <c r="AP105" s="1" t="str">
        <f t="shared" si="105"/>
        <v>N</v>
      </c>
      <c r="AQ105" s="1" t="str">
        <f t="shared" si="106"/>
        <v>N</v>
      </c>
      <c r="AR105" s="1" t="str">
        <f t="shared" si="107"/>
        <v>N</v>
      </c>
      <c r="AS105" s="1" t="str">
        <f t="shared" si="108"/>
        <v/>
      </c>
      <c r="AT105" s="15" t="str">
        <f t="shared" si="128"/>
        <v/>
      </c>
      <c r="AU105" s="1" t="str">
        <f t="shared" si="109"/>
        <v/>
      </c>
      <c r="AV105" s="1" t="str">
        <f t="shared" si="110"/>
        <v/>
      </c>
      <c r="AW105" s="1" t="str">
        <f t="shared" si="111"/>
        <v/>
      </c>
      <c r="AX105" s="1" t="str">
        <f t="shared" si="112"/>
        <v/>
      </c>
      <c r="AY105" s="1" t="str">
        <f t="shared" si="113"/>
        <v/>
      </c>
      <c r="AZ105" s="1" t="str">
        <f>IF('Hedging Dashboard'!AH105="P",IF(AZ104="",1,AZ104+1),"")</f>
        <v/>
      </c>
      <c r="BA105" s="1" t="str">
        <f>IF('Hedging Dashboard'!AH105="B",IF(BA104="",1,BA104+1),"")</f>
        <v/>
      </c>
      <c r="BB105" s="1" t="str">
        <f t="shared" si="80"/>
        <v>00000</v>
      </c>
      <c r="BC105" s="1" t="str">
        <f t="shared" si="80"/>
        <v>00000</v>
      </c>
      <c r="BD105" s="1" t="str">
        <f t="shared" si="81"/>
        <v>000000</v>
      </c>
      <c r="BE105" s="1" t="str">
        <f t="shared" si="81"/>
        <v>000000</v>
      </c>
      <c r="BF105" s="1" t="str">
        <f t="shared" si="129"/>
        <v>B</v>
      </c>
      <c r="BG105" s="1" t="str">
        <f t="shared" si="114"/>
        <v/>
      </c>
      <c r="BH105" s="1">
        <f t="shared" si="130"/>
        <v>0</v>
      </c>
      <c r="BI105" s="1" t="str">
        <f t="shared" si="115"/>
        <v/>
      </c>
      <c r="BJ105" s="1">
        <f t="shared" si="131"/>
        <v>0</v>
      </c>
      <c r="BK105" s="1" t="str">
        <f t="shared" si="116"/>
        <v/>
      </c>
      <c r="BL105" s="1">
        <f t="shared" si="132"/>
        <v>0</v>
      </c>
      <c r="BM105" s="1" t="str">
        <f t="shared" si="133"/>
        <v>0</v>
      </c>
      <c r="BN105" s="1" t="str">
        <f t="shared" si="134"/>
        <v>0</v>
      </c>
      <c r="BO105" s="1" t="str">
        <f t="shared" si="135"/>
        <v>0</v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-6</v>
      </c>
    </row>
    <row r="106" spans="1:76" ht="15.75" thickBot="1">
      <c r="A106" s="1">
        <v>97</v>
      </c>
      <c r="B106" s="9" t="str">
        <f t="shared" si="93"/>
        <v/>
      </c>
      <c r="C106" s="93" t="str">
        <f t="shared" si="83"/>
        <v/>
      </c>
      <c r="D106" s="88" t="str">
        <f t="shared" si="117"/>
        <v/>
      </c>
      <c r="E106" s="89" t="str">
        <f t="shared" si="118"/>
        <v/>
      </c>
      <c r="F106" s="8" t="str">
        <f t="shared" si="94"/>
        <v/>
      </c>
      <c r="H106" s="96" t="str">
        <f t="shared" si="84"/>
        <v/>
      </c>
      <c r="I106" s="88" t="str">
        <f t="shared" si="119"/>
        <v/>
      </c>
      <c r="J106" s="89" t="str">
        <f t="shared" si="120"/>
        <v/>
      </c>
      <c r="K106" s="8" t="str">
        <f t="shared" si="121"/>
        <v/>
      </c>
      <c r="L106" s="54"/>
      <c r="M106" s="17" t="str">
        <f>IF('Hedging Dashboard'!AH106="","",'Hedging Dashboard'!AH106)</f>
        <v/>
      </c>
      <c r="O106" s="9" t="str">
        <f t="shared" si="85"/>
        <v/>
      </c>
      <c r="P106" s="88" t="str">
        <f t="shared" si="122"/>
        <v/>
      </c>
      <c r="Q106" s="89" t="str">
        <f t="shared" si="123"/>
        <v/>
      </c>
      <c r="R106" s="4" t="str">
        <f t="shared" si="124"/>
        <v/>
      </c>
      <c r="S106" s="4" t="str">
        <f t="shared" si="95"/>
        <v/>
      </c>
      <c r="T106" s="112" t="str">
        <f t="shared" si="125"/>
        <v/>
      </c>
      <c r="U106" s="4" t="str">
        <f>IF(M106="","",IF(B106="NB",U105,IF(T106="",SUM($T$5:$T106)+S106,SUM($T$5:$T106))))</f>
        <v/>
      </c>
      <c r="V106" s="100" t="str">
        <f t="shared" si="82"/>
        <v/>
      </c>
      <c r="W106" s="74" t="e">
        <f t="shared" si="96"/>
        <v>#VALUE!</v>
      </c>
      <c r="X106" s="76" t="str">
        <f t="shared" si="97"/>
        <v/>
      </c>
      <c r="Y106" s="9" t="str">
        <f t="shared" si="88"/>
        <v>B</v>
      </c>
      <c r="Z106" s="4" t="str">
        <f t="shared" si="89"/>
        <v>C</v>
      </c>
      <c r="AA106" s="4" t="str">
        <f t="shared" si="90"/>
        <v>B</v>
      </c>
      <c r="AB106" s="4" t="str">
        <f t="shared" si="86"/>
        <v/>
      </c>
      <c r="AC106" s="4" t="str">
        <f t="shared" si="91"/>
        <v/>
      </c>
      <c r="AD106" s="4" t="str">
        <f t="shared" si="92"/>
        <v/>
      </c>
      <c r="AE106" s="1" t="str">
        <f t="shared" ref="AE106:AE137" si="138">IF(M105="","",IF(Y106="B",IF(M105="P",BH106,""),IF(BF106="P",BH106,"")))</f>
        <v/>
      </c>
      <c r="AF106" s="1" t="str">
        <f t="shared" ref="AF106:AF137" si="139">IF(M105="","",IF(Y106="B",IF(M105="B",BH106,""),IF(BF106="B",BH106,"")))</f>
        <v/>
      </c>
      <c r="AG106" s="1" t="str">
        <f t="shared" ref="AG106:AG137" si="140">IF(M105="","",IF(Z106="C",IF(M105="B",BJ106,""),IF(BF106="P",BJ106,"")))</f>
        <v/>
      </c>
      <c r="AH106" s="1" t="str">
        <f t="shared" ref="AH106:AH137" si="141">IF(M105="","",IF(Z106="C",IF(M105="P",BJ106,""),IF(BF106="B",BJ106,"")))</f>
        <v/>
      </c>
      <c r="AI106" s="1" t="str">
        <f t="shared" ref="AI106:AI137" si="142">IF(M105="","",IF(AND(AE106="L5",AH106="L5",AY106=""),"L0",AX106))</f>
        <v/>
      </c>
      <c r="AJ106" s="1" t="str">
        <f t="shared" ref="AJ106:AJ137" si="143">IF(M105="","",IF(AND(AF106="L5",AH106="L5",AX106=""),"L0",AY106))</f>
        <v/>
      </c>
      <c r="AK106" s="1">
        <f t="shared" si="126"/>
        <v>0</v>
      </c>
      <c r="AL106" s="1">
        <f t="shared" si="127"/>
        <v>0</v>
      </c>
      <c r="AM106" s="1" t="str">
        <f t="shared" si="137"/>
        <v/>
      </c>
      <c r="AN106" s="1">
        <f>IF(X106="",0,IFERROR(VLOOKUP(X101&amp;X102&amp;X103&amp;X104&amp;X105&amp;X106,BW:BX,2,FALSE),0))</f>
        <v>0</v>
      </c>
      <c r="AO106" s="1" t="str">
        <f t="shared" si="136"/>
        <v/>
      </c>
      <c r="AP106" s="1" t="str">
        <f t="shared" si="105"/>
        <v>N</v>
      </c>
      <c r="AQ106" s="1" t="str">
        <f t="shared" si="106"/>
        <v>N</v>
      </c>
      <c r="AR106" s="1" t="str">
        <f t="shared" si="107"/>
        <v>N</v>
      </c>
      <c r="AS106" s="1" t="str">
        <f t="shared" si="108"/>
        <v/>
      </c>
      <c r="AT106" s="15" t="str">
        <f t="shared" si="128"/>
        <v/>
      </c>
      <c r="AU106" s="1" t="str">
        <f t="shared" ref="AU106:AU137" si="144">IF(AU105="Y","N",IF(M105="","",IF(AND(K105&amp;K106="WW",OR(AO105&amp;AO106="SC",AO105&amp;AO106="CC")),"Y",IF(AND(K104&amp;K105&amp;K106="WLW",BJ106&lt;&gt;"B",OR(AO104&amp;AO105&amp;AO106="SCC",AO104&amp;AO105&amp;AO106="CCC")),"Y","N"))))</f>
        <v/>
      </c>
      <c r="AV106" s="1" t="str">
        <f t="shared" ref="AV106:AV137" si="145">IF(AV105="Y","N",IF(M105="","",IF(AND(R105&amp;R106="WW",OR(AO105&amp;AO106="SC",AO105&amp;AO106="CC")),"Y",IF(AND(R104&amp;R105&amp;R106="WLW",BL106&lt;&gt;"B",OR(AO104&amp;AO105&amp;AO106="SCC",AO104&amp;AO105&amp;AO106="CCC")),"Y","N"))))</f>
        <v/>
      </c>
      <c r="AW106" s="1" t="str">
        <f t="shared" si="111"/>
        <v/>
      </c>
      <c r="AX106" s="1" t="str">
        <f t="shared" si="112"/>
        <v/>
      </c>
      <c r="AY106" s="1" t="str">
        <f t="shared" si="113"/>
        <v/>
      </c>
      <c r="AZ106" s="1" t="str">
        <f>IF('Hedging Dashboard'!AH106="P",IF(AZ105="",1,AZ105+1),"")</f>
        <v/>
      </c>
      <c r="BA106" s="1" t="str">
        <f>IF('Hedging Dashboard'!AH106="B",IF(BA105="",1,BA105+1),"")</f>
        <v/>
      </c>
      <c r="BB106" s="1" t="str">
        <f t="shared" si="80"/>
        <v>00000</v>
      </c>
      <c r="BC106" s="1" t="str">
        <f t="shared" si="80"/>
        <v>00000</v>
      </c>
      <c r="BD106" s="1" t="str">
        <f t="shared" si="81"/>
        <v>000000</v>
      </c>
      <c r="BE106" s="1" t="str">
        <f t="shared" si="81"/>
        <v>000000</v>
      </c>
      <c r="BF106" s="1" t="str">
        <f t="shared" si="129"/>
        <v>B</v>
      </c>
      <c r="BG106" s="1" t="str">
        <f t="shared" si="114"/>
        <v/>
      </c>
      <c r="BH106" s="1">
        <f t="shared" si="130"/>
        <v>0</v>
      </c>
      <c r="BI106" s="1" t="str">
        <f t="shared" si="115"/>
        <v/>
      </c>
      <c r="BJ106" s="1">
        <f t="shared" si="131"/>
        <v>0</v>
      </c>
      <c r="BK106" s="1" t="str">
        <f t="shared" si="116"/>
        <v/>
      </c>
      <c r="BL106" s="1">
        <f t="shared" si="132"/>
        <v>0</v>
      </c>
      <c r="BM106" s="1" t="str">
        <f t="shared" si="133"/>
        <v>0</v>
      </c>
      <c r="BN106" s="1" t="str">
        <f t="shared" si="134"/>
        <v>0</v>
      </c>
      <c r="BO106" s="1" t="str">
        <f t="shared" si="135"/>
        <v>0</v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</row>
    <row r="107" spans="1:76" ht="15.75" thickBot="1">
      <c r="A107" s="1">
        <v>98</v>
      </c>
      <c r="B107" s="9" t="str">
        <f t="shared" si="93"/>
        <v/>
      </c>
      <c r="C107" s="93" t="str">
        <f t="shared" si="83"/>
        <v/>
      </c>
      <c r="D107" s="88" t="str">
        <f t="shared" si="117"/>
        <v/>
      </c>
      <c r="E107" s="89" t="str">
        <f t="shared" si="118"/>
        <v/>
      </c>
      <c r="F107" s="8" t="str">
        <f t="shared" si="94"/>
        <v/>
      </c>
      <c r="H107" s="96" t="str">
        <f t="shared" si="84"/>
        <v/>
      </c>
      <c r="I107" s="88" t="str">
        <f t="shared" si="119"/>
        <v/>
      </c>
      <c r="J107" s="89" t="str">
        <f t="shared" si="120"/>
        <v/>
      </c>
      <c r="K107" s="8" t="str">
        <f t="shared" si="121"/>
        <v/>
      </c>
      <c r="L107" s="54"/>
      <c r="M107" s="17" t="str">
        <f>IF('Hedging Dashboard'!AH107="","",'Hedging Dashboard'!AH107)</f>
        <v/>
      </c>
      <c r="O107" s="9" t="str">
        <f t="shared" si="85"/>
        <v/>
      </c>
      <c r="P107" s="88" t="str">
        <f t="shared" si="122"/>
        <v/>
      </c>
      <c r="Q107" s="89" t="str">
        <f t="shared" si="123"/>
        <v/>
      </c>
      <c r="R107" s="4" t="str">
        <f t="shared" si="124"/>
        <v/>
      </c>
      <c r="S107" s="4" t="str">
        <f t="shared" si="95"/>
        <v/>
      </c>
      <c r="T107" s="112" t="str">
        <f t="shared" si="125"/>
        <v/>
      </c>
      <c r="U107" s="4" t="str">
        <f>IF(M107="","",IF(B107="NB",U106,IF(T107="",SUM($T$5:$T107)+S107,SUM($T$5:$T107))))</f>
        <v/>
      </c>
      <c r="V107" s="100" t="str">
        <f t="shared" si="82"/>
        <v/>
      </c>
      <c r="W107" s="74" t="e">
        <f t="shared" si="96"/>
        <v>#VALUE!</v>
      </c>
      <c r="X107" s="76" t="str">
        <f t="shared" si="97"/>
        <v/>
      </c>
      <c r="Y107" s="9" t="str">
        <f t="shared" si="88"/>
        <v>B</v>
      </c>
      <c r="Z107" s="4" t="str">
        <f t="shared" si="89"/>
        <v>C</v>
      </c>
      <c r="AA107" s="4" t="str">
        <f t="shared" si="90"/>
        <v>B</v>
      </c>
      <c r="AB107" s="4" t="str">
        <f t="shared" si="86"/>
        <v/>
      </c>
      <c r="AC107" s="4" t="str">
        <f t="shared" si="91"/>
        <v/>
      </c>
      <c r="AD107" s="4" t="str">
        <f t="shared" si="92"/>
        <v/>
      </c>
      <c r="AE107" s="1" t="str">
        <f t="shared" si="138"/>
        <v/>
      </c>
      <c r="AF107" s="1" t="str">
        <f t="shared" si="139"/>
        <v/>
      </c>
      <c r="AG107" s="1" t="str">
        <f t="shared" si="140"/>
        <v/>
      </c>
      <c r="AH107" s="1" t="str">
        <f t="shared" si="141"/>
        <v/>
      </c>
      <c r="AI107" s="1" t="str">
        <f t="shared" si="142"/>
        <v/>
      </c>
      <c r="AJ107" s="1" t="str">
        <f t="shared" si="143"/>
        <v/>
      </c>
      <c r="AK107" s="1">
        <f t="shared" si="126"/>
        <v>0</v>
      </c>
      <c r="AL107" s="1">
        <f t="shared" si="127"/>
        <v>0</v>
      </c>
      <c r="AM107" s="1" t="str">
        <f t="shared" si="137"/>
        <v/>
      </c>
      <c r="AN107" s="1">
        <f>IF(X107="",0,IFERROR(VLOOKUP(X102&amp;X103&amp;X104&amp;X105&amp;X106&amp;X107,BW:BX,2,FALSE),0))</f>
        <v>0</v>
      </c>
      <c r="AO107" s="1" t="str">
        <f t="shared" si="136"/>
        <v/>
      </c>
      <c r="AP107" s="1" t="str">
        <f t="shared" si="105"/>
        <v>N</v>
      </c>
      <c r="AQ107" s="1" t="str">
        <f t="shared" si="106"/>
        <v>N</v>
      </c>
      <c r="AR107" s="1" t="str">
        <f t="shared" si="107"/>
        <v>N</v>
      </c>
      <c r="AS107" s="1" t="str">
        <f t="shared" si="108"/>
        <v/>
      </c>
      <c r="AT107" s="15" t="str">
        <f t="shared" si="128"/>
        <v/>
      </c>
      <c r="AU107" s="1" t="str">
        <f t="shared" si="144"/>
        <v/>
      </c>
      <c r="AV107" s="1" t="str">
        <f t="shared" si="145"/>
        <v/>
      </c>
      <c r="AW107" s="1" t="str">
        <f t="shared" si="111"/>
        <v/>
      </c>
      <c r="AX107" s="1" t="str">
        <f t="shared" si="112"/>
        <v/>
      </c>
      <c r="AY107" s="1" t="str">
        <f t="shared" si="113"/>
        <v/>
      </c>
      <c r="AZ107" s="1" t="str">
        <f>IF('Hedging Dashboard'!AH107="P",IF(AZ106="",1,AZ106+1),"")</f>
        <v/>
      </c>
      <c r="BA107" s="1" t="str">
        <f>IF('Hedging Dashboard'!AH107="B",IF(BA106="",1,BA106+1),"")</f>
        <v/>
      </c>
      <c r="BB107" s="1" t="str">
        <f t="shared" si="80"/>
        <v>00000</v>
      </c>
      <c r="BC107" s="1" t="str">
        <f t="shared" si="80"/>
        <v>00000</v>
      </c>
      <c r="BD107" s="1" t="str">
        <f t="shared" si="81"/>
        <v>000000</v>
      </c>
      <c r="BE107" s="1" t="str">
        <f t="shared" si="81"/>
        <v>000000</v>
      </c>
      <c r="BF107" s="1" t="str">
        <f t="shared" si="129"/>
        <v>B</v>
      </c>
      <c r="BG107" s="1" t="str">
        <f t="shared" si="114"/>
        <v/>
      </c>
      <c r="BH107" s="1">
        <f t="shared" si="130"/>
        <v>0</v>
      </c>
      <c r="BI107" s="1" t="str">
        <f t="shared" si="115"/>
        <v/>
      </c>
      <c r="BJ107" s="1">
        <f t="shared" si="131"/>
        <v>0</v>
      </c>
      <c r="BK107" s="1" t="str">
        <f t="shared" si="116"/>
        <v/>
      </c>
      <c r="BL107" s="1">
        <f t="shared" si="132"/>
        <v>0</v>
      </c>
      <c r="BM107" s="1" t="str">
        <f t="shared" si="133"/>
        <v>0</v>
      </c>
      <c r="BN107" s="1" t="str">
        <f t="shared" si="134"/>
        <v>0</v>
      </c>
      <c r="BO107" s="1" t="str">
        <f t="shared" si="135"/>
        <v>0</v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</row>
    <row r="108" spans="1:76" ht="15.75" thickBot="1">
      <c r="A108" s="1">
        <v>99</v>
      </c>
      <c r="B108" s="9" t="str">
        <f t="shared" si="93"/>
        <v/>
      </c>
      <c r="C108" s="93" t="str">
        <f t="shared" si="83"/>
        <v/>
      </c>
      <c r="D108" s="88" t="str">
        <f t="shared" si="117"/>
        <v/>
      </c>
      <c r="E108" s="89" t="str">
        <f t="shared" si="118"/>
        <v/>
      </c>
      <c r="F108" s="8" t="str">
        <f t="shared" si="94"/>
        <v/>
      </c>
      <c r="H108" s="96" t="str">
        <f t="shared" si="84"/>
        <v/>
      </c>
      <c r="I108" s="88" t="str">
        <f t="shared" si="119"/>
        <v/>
      </c>
      <c r="J108" s="89" t="str">
        <f t="shared" si="120"/>
        <v/>
      </c>
      <c r="K108" s="8" t="str">
        <f t="shared" si="121"/>
        <v/>
      </c>
      <c r="L108" s="54"/>
      <c r="M108" s="17" t="str">
        <f>IF('Hedging Dashboard'!AH108="","",'Hedging Dashboard'!AH108)</f>
        <v/>
      </c>
      <c r="O108" s="9" t="str">
        <f t="shared" si="85"/>
        <v/>
      </c>
      <c r="P108" s="88" t="str">
        <f t="shared" si="122"/>
        <v/>
      </c>
      <c r="Q108" s="89" t="str">
        <f t="shared" si="123"/>
        <v/>
      </c>
      <c r="R108" s="4" t="str">
        <f t="shared" si="124"/>
        <v/>
      </c>
      <c r="S108" s="4" t="str">
        <f t="shared" si="95"/>
        <v/>
      </c>
      <c r="T108" s="112" t="str">
        <f t="shared" si="125"/>
        <v/>
      </c>
      <c r="U108" s="4" t="str">
        <f>IF(M108="","",IF(B108="NB",U107,IF(T108="",SUM($T$5:$T108)+S108,SUM($T$5:$T108))))</f>
        <v/>
      </c>
      <c r="V108" s="100" t="str">
        <f t="shared" si="82"/>
        <v/>
      </c>
      <c r="W108" s="74" t="e">
        <f t="shared" si="96"/>
        <v>#VALUE!</v>
      </c>
      <c r="X108" s="76" t="str">
        <f t="shared" si="97"/>
        <v/>
      </c>
      <c r="Y108" s="9" t="str">
        <f t="shared" si="88"/>
        <v>B</v>
      </c>
      <c r="Z108" s="4" t="str">
        <f t="shared" si="89"/>
        <v>C</v>
      </c>
      <c r="AA108" s="4" t="str">
        <f t="shared" si="90"/>
        <v>B</v>
      </c>
      <c r="AB108" s="4" t="str">
        <f t="shared" si="86"/>
        <v/>
      </c>
      <c r="AC108" s="4" t="str">
        <f t="shared" si="91"/>
        <v/>
      </c>
      <c r="AD108" s="4" t="str">
        <f t="shared" si="92"/>
        <v/>
      </c>
      <c r="AE108" s="1" t="str">
        <f t="shared" si="138"/>
        <v/>
      </c>
      <c r="AF108" s="1" t="str">
        <f t="shared" si="139"/>
        <v/>
      </c>
      <c r="AG108" s="1" t="str">
        <f t="shared" si="140"/>
        <v/>
      </c>
      <c r="AH108" s="1" t="str">
        <f t="shared" si="141"/>
        <v/>
      </c>
      <c r="AI108" s="1" t="str">
        <f t="shared" si="142"/>
        <v/>
      </c>
      <c r="AJ108" s="1" t="str">
        <f t="shared" si="143"/>
        <v/>
      </c>
      <c r="AK108" s="1">
        <f t="shared" si="126"/>
        <v>0</v>
      </c>
      <c r="AL108" s="1">
        <f t="shared" si="127"/>
        <v>0</v>
      </c>
      <c r="AM108" s="1" t="str">
        <f t="shared" si="137"/>
        <v/>
      </c>
      <c r="AN108" s="1">
        <f>IF(X108="",0,IFERROR(VLOOKUP(X103&amp;X104&amp;X105&amp;X106&amp;X107&amp;X108,BW:BX,2,FALSE),0))</f>
        <v>0</v>
      </c>
      <c r="AO108" s="1" t="str">
        <f t="shared" si="136"/>
        <v/>
      </c>
      <c r="AP108" s="1" t="str">
        <f t="shared" si="105"/>
        <v>N</v>
      </c>
      <c r="AQ108" s="1" t="str">
        <f t="shared" si="106"/>
        <v>N</v>
      </c>
      <c r="AR108" s="1" t="str">
        <f t="shared" si="107"/>
        <v>N</v>
      </c>
      <c r="AS108" s="1" t="str">
        <f t="shared" si="108"/>
        <v/>
      </c>
      <c r="AT108" s="15" t="str">
        <f t="shared" si="128"/>
        <v/>
      </c>
      <c r="AU108" s="1" t="str">
        <f t="shared" si="144"/>
        <v/>
      </c>
      <c r="AV108" s="1" t="str">
        <f t="shared" si="145"/>
        <v/>
      </c>
      <c r="AW108" s="1" t="str">
        <f t="shared" si="111"/>
        <v/>
      </c>
      <c r="AX108" s="1" t="str">
        <f t="shared" si="112"/>
        <v/>
      </c>
      <c r="AY108" s="1" t="str">
        <f t="shared" si="113"/>
        <v/>
      </c>
      <c r="AZ108" s="1" t="str">
        <f>IF('Hedging Dashboard'!AH108="P",IF(AZ107="",1,AZ107+1),"")</f>
        <v/>
      </c>
      <c r="BA108" s="1" t="str">
        <f>IF('Hedging Dashboard'!AH108="B",IF(BA107="",1,BA107+1),"")</f>
        <v/>
      </c>
      <c r="BB108" s="1" t="str">
        <f t="shared" si="80"/>
        <v>00000</v>
      </c>
      <c r="BC108" s="1" t="str">
        <f t="shared" si="80"/>
        <v>00000</v>
      </c>
      <c r="BD108" s="1" t="str">
        <f t="shared" si="81"/>
        <v>000000</v>
      </c>
      <c r="BE108" s="1" t="str">
        <f t="shared" si="81"/>
        <v>000000</v>
      </c>
      <c r="BF108" s="1" t="str">
        <f t="shared" si="129"/>
        <v>B</v>
      </c>
      <c r="BG108" s="1" t="str">
        <f t="shared" si="114"/>
        <v/>
      </c>
      <c r="BH108" s="1">
        <f t="shared" si="130"/>
        <v>0</v>
      </c>
      <c r="BI108" s="1" t="str">
        <f t="shared" si="115"/>
        <v/>
      </c>
      <c r="BJ108" s="1">
        <f t="shared" si="131"/>
        <v>0</v>
      </c>
      <c r="BK108" s="1" t="str">
        <f t="shared" si="116"/>
        <v/>
      </c>
      <c r="BL108" s="1">
        <f t="shared" si="132"/>
        <v>0</v>
      </c>
      <c r="BM108" s="1" t="str">
        <f t="shared" si="133"/>
        <v>0</v>
      </c>
      <c r="BN108" s="1" t="str">
        <f t="shared" si="134"/>
        <v>0</v>
      </c>
      <c r="BO108" s="1" t="str">
        <f t="shared" si="135"/>
        <v>0</v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3</v>
      </c>
    </row>
    <row r="109" spans="1:76" ht="15.75" thickBot="1">
      <c r="A109" s="1">
        <v>100</v>
      </c>
      <c r="B109" s="77" t="str">
        <f t="shared" si="93"/>
        <v/>
      </c>
      <c r="C109" s="94" t="str">
        <f t="shared" si="83"/>
        <v/>
      </c>
      <c r="D109" s="90" t="str">
        <f t="shared" si="117"/>
        <v/>
      </c>
      <c r="E109" s="91" t="str">
        <f t="shared" si="118"/>
        <v/>
      </c>
      <c r="F109" s="10" t="str">
        <f t="shared" si="94"/>
        <v/>
      </c>
      <c r="H109" s="97" t="str">
        <f t="shared" si="84"/>
        <v/>
      </c>
      <c r="I109" s="90" t="str">
        <f t="shared" si="119"/>
        <v/>
      </c>
      <c r="J109" s="91" t="str">
        <f t="shared" si="120"/>
        <v/>
      </c>
      <c r="K109" s="10" t="str">
        <f t="shared" si="121"/>
        <v/>
      </c>
      <c r="L109" s="54"/>
      <c r="M109" s="18" t="str">
        <f>IF('Hedging Dashboard'!AH109="","",'Hedging Dashboard'!AH109)</f>
        <v/>
      </c>
      <c r="O109" s="77" t="str">
        <f t="shared" si="85"/>
        <v/>
      </c>
      <c r="P109" s="90" t="str">
        <f t="shared" si="122"/>
        <v/>
      </c>
      <c r="Q109" s="91" t="str">
        <f t="shared" si="123"/>
        <v/>
      </c>
      <c r="R109" s="5" t="str">
        <f t="shared" si="124"/>
        <v/>
      </c>
      <c r="S109" s="5" t="str">
        <f t="shared" si="95"/>
        <v/>
      </c>
      <c r="T109" s="113" t="str">
        <f t="shared" si="125"/>
        <v/>
      </c>
      <c r="U109" s="5" t="str">
        <f>IF(M109="","",IF(B109="NB",U108,IF(T109="",SUM($T$5:$T109)+S109,SUM($T$5:$T109))))</f>
        <v/>
      </c>
      <c r="V109" s="101" t="str">
        <f t="shared" si="82"/>
        <v/>
      </c>
      <c r="W109" s="74" t="e">
        <f t="shared" si="96"/>
        <v>#VALUE!</v>
      </c>
      <c r="X109" s="76" t="str">
        <f t="shared" si="97"/>
        <v/>
      </c>
      <c r="Y109" s="9" t="str">
        <f t="shared" si="88"/>
        <v>B</v>
      </c>
      <c r="Z109" s="4" t="str">
        <f t="shared" si="89"/>
        <v>C</v>
      </c>
      <c r="AA109" s="4" t="str">
        <f t="shared" si="90"/>
        <v>B</v>
      </c>
      <c r="AB109" s="4" t="str">
        <f t="shared" si="86"/>
        <v/>
      </c>
      <c r="AC109" s="4" t="str">
        <f t="shared" si="91"/>
        <v/>
      </c>
      <c r="AD109" s="4" t="str">
        <f t="shared" si="92"/>
        <v/>
      </c>
      <c r="AE109" s="1" t="str">
        <f t="shared" si="138"/>
        <v/>
      </c>
      <c r="AF109" s="1" t="str">
        <f t="shared" si="139"/>
        <v/>
      </c>
      <c r="AG109" s="1" t="str">
        <f t="shared" si="140"/>
        <v/>
      </c>
      <c r="AH109" s="1" t="str">
        <f t="shared" si="141"/>
        <v/>
      </c>
      <c r="AI109" s="1" t="str">
        <f t="shared" si="142"/>
        <v/>
      </c>
      <c r="AJ109" s="1" t="str">
        <f t="shared" si="143"/>
        <v/>
      </c>
      <c r="AK109" s="1">
        <f t="shared" si="126"/>
        <v>0</v>
      </c>
      <c r="AL109" s="1">
        <f t="shared" si="127"/>
        <v>0</v>
      </c>
      <c r="AM109" s="1" t="str">
        <f t="shared" si="137"/>
        <v/>
      </c>
      <c r="AN109" s="1">
        <f>IF(X109="",0,IFERROR(VLOOKUP(X104&amp;X105&amp;X106&amp;X107&amp;X108&amp;X109,BW:BX,2,FALSE),0))</f>
        <v>0</v>
      </c>
      <c r="AO109" s="1" t="str">
        <f t="shared" si="136"/>
        <v/>
      </c>
      <c r="AP109" s="1" t="str">
        <f t="shared" si="105"/>
        <v>N</v>
      </c>
      <c r="AQ109" s="1" t="str">
        <f t="shared" si="106"/>
        <v>N</v>
      </c>
      <c r="AR109" s="1" t="str">
        <f t="shared" si="107"/>
        <v>N</v>
      </c>
      <c r="AS109" s="1" t="str">
        <f t="shared" si="108"/>
        <v/>
      </c>
      <c r="AT109" s="15" t="str">
        <f t="shared" si="128"/>
        <v/>
      </c>
      <c r="AU109" s="1" t="str">
        <f t="shared" si="144"/>
        <v/>
      </c>
      <c r="AV109" s="1" t="str">
        <f t="shared" si="145"/>
        <v/>
      </c>
      <c r="AW109" s="1" t="str">
        <f t="shared" si="111"/>
        <v/>
      </c>
      <c r="AX109" s="1" t="str">
        <f t="shared" si="112"/>
        <v/>
      </c>
      <c r="AY109" s="1" t="str">
        <f t="shared" si="113"/>
        <v/>
      </c>
      <c r="AZ109" s="1" t="str">
        <f>IF('Hedging Dashboard'!AH109="P",IF(AZ108="",1,AZ108+1),"")</f>
        <v/>
      </c>
      <c r="BA109" s="1" t="str">
        <f>IF('Hedging Dashboard'!AH109="B",IF(BA108="",1,BA108+1),"")</f>
        <v/>
      </c>
      <c r="BB109" s="1" t="str">
        <f t="shared" si="80"/>
        <v>00000</v>
      </c>
      <c r="BC109" s="1" t="str">
        <f t="shared" si="80"/>
        <v>00000</v>
      </c>
      <c r="BD109" s="1" t="str">
        <f t="shared" si="81"/>
        <v>000000</v>
      </c>
      <c r="BE109" s="1" t="str">
        <f t="shared" si="81"/>
        <v>000000</v>
      </c>
      <c r="BF109" s="1" t="str">
        <f t="shared" si="129"/>
        <v>B</v>
      </c>
      <c r="BG109" s="1" t="str">
        <f t="shared" si="114"/>
        <v/>
      </c>
      <c r="BH109" s="1">
        <f t="shared" si="130"/>
        <v>0</v>
      </c>
      <c r="BI109" s="1" t="str">
        <f t="shared" si="115"/>
        <v/>
      </c>
      <c r="BJ109" s="1">
        <f t="shared" si="131"/>
        <v>0</v>
      </c>
      <c r="BK109" s="1" t="str">
        <f t="shared" si="116"/>
        <v/>
      </c>
      <c r="BL109" s="1">
        <f t="shared" si="132"/>
        <v>0</v>
      </c>
      <c r="BM109" s="1" t="str">
        <f t="shared" si="133"/>
        <v>0</v>
      </c>
      <c r="BN109" s="1" t="str">
        <f t="shared" si="134"/>
        <v>0</v>
      </c>
      <c r="BO109" s="1" t="str">
        <f t="shared" si="135"/>
        <v>0</v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-3</v>
      </c>
    </row>
    <row r="110" spans="1:76" ht="27" thickBot="1">
      <c r="A110" s="198" t="s">
        <v>156</v>
      </c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200"/>
      <c r="W110" s="48"/>
      <c r="Y110" s="72"/>
      <c r="Z110" s="72"/>
      <c r="AA110" s="72"/>
      <c r="AB110" s="4" t="str">
        <f t="shared" si="86"/>
        <v/>
      </c>
      <c r="AC110" s="4" t="str">
        <f t="shared" si="91"/>
        <v/>
      </c>
      <c r="AD110" s="4" t="str">
        <f t="shared" si="92"/>
        <v/>
      </c>
      <c r="AE110" s="1" t="str">
        <f t="shared" si="138"/>
        <v/>
      </c>
      <c r="AF110" s="1" t="str">
        <f t="shared" si="139"/>
        <v/>
      </c>
      <c r="AG110" s="1" t="str">
        <f t="shared" si="140"/>
        <v/>
      </c>
      <c r="AH110" s="1" t="str">
        <f t="shared" si="141"/>
        <v/>
      </c>
      <c r="AI110" s="1" t="str">
        <f t="shared" si="142"/>
        <v/>
      </c>
      <c r="AJ110" s="1" t="str">
        <f t="shared" si="143"/>
        <v/>
      </c>
      <c r="AK110" s="1">
        <f t="shared" si="126"/>
        <v>0</v>
      </c>
      <c r="AL110" s="1">
        <f t="shared" si="127"/>
        <v>0</v>
      </c>
      <c r="AP110" s="1" t="str">
        <f t="shared" si="105"/>
        <v>N</v>
      </c>
      <c r="AQ110" s="1" t="str">
        <f t="shared" si="106"/>
        <v>N</v>
      </c>
      <c r="AR110" s="1" t="str">
        <f t="shared" si="107"/>
        <v>N</v>
      </c>
      <c r="AT110" s="15" t="str">
        <f t="shared" si="128"/>
        <v/>
      </c>
      <c r="AU110" s="1" t="str">
        <f t="shared" si="144"/>
        <v/>
      </c>
      <c r="AV110" s="1" t="str">
        <f t="shared" si="145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</row>
    <row r="111" spans="1:76" ht="15.75" thickBot="1">
      <c r="A111" s="188" t="s">
        <v>158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90"/>
      <c r="AB111" s="4" t="str">
        <f t="shared" si="86"/>
        <v/>
      </c>
      <c r="AC111" s="4" t="str">
        <f t="shared" si="91"/>
        <v/>
      </c>
      <c r="AD111" s="4" t="str">
        <f t="shared" si="92"/>
        <v/>
      </c>
      <c r="AE111" s="1" t="str">
        <f t="shared" si="138"/>
        <v/>
      </c>
      <c r="AF111" s="1" t="str">
        <f t="shared" si="139"/>
        <v/>
      </c>
      <c r="AG111" s="1" t="str">
        <f t="shared" si="140"/>
        <v/>
      </c>
      <c r="AH111" s="1" t="str">
        <f t="shared" si="141"/>
        <v/>
      </c>
      <c r="AI111" s="1" t="str">
        <f t="shared" si="142"/>
        <v/>
      </c>
      <c r="AJ111" s="1" t="str">
        <f t="shared" si="143"/>
        <v/>
      </c>
      <c r="AK111" s="1">
        <f t="shared" si="126"/>
        <v>0</v>
      </c>
      <c r="AL111" s="1">
        <f t="shared" si="127"/>
        <v>0</v>
      </c>
      <c r="AP111" s="1" t="str">
        <f t="shared" si="105"/>
        <v>N</v>
      </c>
      <c r="AQ111" s="1" t="str">
        <f t="shared" si="106"/>
        <v>N</v>
      </c>
      <c r="AR111" s="1" t="str">
        <f t="shared" si="107"/>
        <v>N</v>
      </c>
      <c r="AT111" s="15" t="str">
        <f t="shared" si="128"/>
        <v/>
      </c>
      <c r="AU111" s="1" t="str">
        <f t="shared" si="144"/>
        <v/>
      </c>
      <c r="AV111" s="1" t="str">
        <f t="shared" si="145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</row>
    <row r="112" spans="1:76" ht="15.75" thickBot="1">
      <c r="A112" s="183" t="s">
        <v>159</v>
      </c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>
        <f>COUNTIF(M5:M109,"P")</f>
        <v>8</v>
      </c>
      <c r="P112" s="178"/>
      <c r="Q112" s="178"/>
      <c r="R112" s="178"/>
      <c r="S112" s="178"/>
      <c r="T112" s="178"/>
      <c r="U112" s="178"/>
      <c r="V112" s="179"/>
      <c r="AB112" s="4" t="str">
        <f t="shared" si="86"/>
        <v/>
      </c>
      <c r="AC112" s="4" t="str">
        <f t="shared" si="91"/>
        <v/>
      </c>
      <c r="AD112" s="4" t="str">
        <f t="shared" si="92"/>
        <v/>
      </c>
      <c r="AE112" s="1" t="str">
        <f t="shared" si="138"/>
        <v/>
      </c>
      <c r="AF112" s="1" t="str">
        <f t="shared" si="139"/>
        <v/>
      </c>
      <c r="AG112" s="1" t="str">
        <f t="shared" si="140"/>
        <v/>
      </c>
      <c r="AH112" s="1" t="str">
        <f t="shared" si="141"/>
        <v/>
      </c>
      <c r="AI112" s="1" t="str">
        <f t="shared" si="142"/>
        <v/>
      </c>
      <c r="AJ112" s="1" t="str">
        <f t="shared" si="143"/>
        <v/>
      </c>
      <c r="AK112" s="1">
        <f t="shared" si="126"/>
        <v>0</v>
      </c>
      <c r="AL112" s="1">
        <f t="shared" si="127"/>
        <v>0</v>
      </c>
      <c r="AP112" s="1" t="str">
        <f t="shared" si="105"/>
        <v>N</v>
      </c>
      <c r="AQ112" s="1" t="str">
        <f t="shared" si="106"/>
        <v>N</v>
      </c>
      <c r="AR112" s="1" t="str">
        <f t="shared" si="107"/>
        <v>N</v>
      </c>
      <c r="AT112" s="15" t="str">
        <f t="shared" si="128"/>
        <v/>
      </c>
      <c r="AU112" s="1" t="str">
        <f t="shared" si="144"/>
        <v/>
      </c>
      <c r="AV112" s="1" t="str">
        <f t="shared" si="145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6</v>
      </c>
    </row>
    <row r="113" spans="1:76">
      <c r="A113" s="183" t="s">
        <v>160</v>
      </c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>
        <f>COUNTIF(M5:M109,"B")</f>
        <v>8</v>
      </c>
      <c r="P113" s="178"/>
      <c r="Q113" s="178"/>
      <c r="R113" s="178"/>
      <c r="S113" s="178"/>
      <c r="T113" s="178"/>
      <c r="U113" s="178"/>
      <c r="V113" s="179"/>
      <c r="AB113" s="4" t="str">
        <f t="shared" si="86"/>
        <v/>
      </c>
      <c r="AC113" s="4" t="str">
        <f t="shared" si="91"/>
        <v/>
      </c>
      <c r="AD113" s="4" t="str">
        <f t="shared" si="92"/>
        <v/>
      </c>
      <c r="AE113" s="1" t="str">
        <f t="shared" si="138"/>
        <v/>
      </c>
      <c r="AF113" s="1" t="str">
        <f t="shared" si="139"/>
        <v/>
      </c>
      <c r="AG113" s="1" t="str">
        <f t="shared" si="140"/>
        <v/>
      </c>
      <c r="AH113" s="1" t="str">
        <f t="shared" si="141"/>
        <v/>
      </c>
      <c r="AI113" s="1" t="str">
        <f t="shared" si="142"/>
        <v/>
      </c>
      <c r="AJ113" s="1" t="str">
        <f t="shared" si="143"/>
        <v/>
      </c>
      <c r="AK113" s="1">
        <f t="shared" si="126"/>
        <v>0</v>
      </c>
      <c r="AL113" s="1">
        <f t="shared" si="127"/>
        <v>0</v>
      </c>
      <c r="AP113" s="1" t="str">
        <f t="shared" si="105"/>
        <v>N</v>
      </c>
      <c r="AQ113" s="1" t="str">
        <f t="shared" si="106"/>
        <v>N</v>
      </c>
      <c r="AR113" s="1" t="str">
        <f t="shared" si="107"/>
        <v>N</v>
      </c>
      <c r="AT113" s="15" t="str">
        <f t="shared" si="128"/>
        <v/>
      </c>
      <c r="AU113" s="1" t="str">
        <f t="shared" si="144"/>
        <v/>
      </c>
      <c r="AV113" s="1" t="str">
        <f t="shared" si="145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-6</v>
      </c>
    </row>
    <row r="114" spans="1:76">
      <c r="A114" s="182" t="s">
        <v>161</v>
      </c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 cm="1">
        <f t="array" ref="O114">LOOKUP(2,1/(U10:U109&lt;&gt;""),U10:U109)</f>
        <v>-15</v>
      </c>
      <c r="P114" s="180"/>
      <c r="Q114" s="180"/>
      <c r="R114" s="180"/>
      <c r="S114" s="180"/>
      <c r="T114" s="180"/>
      <c r="U114" s="180"/>
      <c r="V114" s="181"/>
      <c r="AB114" s="4" t="str">
        <f t="shared" si="86"/>
        <v/>
      </c>
      <c r="AC114" s="4" t="str">
        <f t="shared" si="91"/>
        <v/>
      </c>
      <c r="AD114" s="4" t="str">
        <f t="shared" si="92"/>
        <v/>
      </c>
      <c r="AE114" s="1" t="str">
        <f t="shared" si="138"/>
        <v/>
      </c>
      <c r="AF114" s="1" t="str">
        <f t="shared" si="139"/>
        <v/>
      </c>
      <c r="AG114" s="1" t="str">
        <f t="shared" si="140"/>
        <v/>
      </c>
      <c r="AH114" s="1" t="str">
        <f t="shared" si="141"/>
        <v/>
      </c>
      <c r="AI114" s="1" t="str">
        <f t="shared" si="142"/>
        <v/>
      </c>
      <c r="AJ114" s="1" t="str">
        <f t="shared" si="143"/>
        <v/>
      </c>
      <c r="AK114" s="1">
        <f t="shared" si="126"/>
        <v>0</v>
      </c>
      <c r="AL114" s="1">
        <f t="shared" si="127"/>
        <v>0</v>
      </c>
      <c r="AP114" s="1" t="str">
        <f t="shared" si="105"/>
        <v>N</v>
      </c>
      <c r="AQ114" s="1" t="str">
        <f t="shared" si="106"/>
        <v>N</v>
      </c>
      <c r="AR114" s="1" t="str">
        <f t="shared" si="107"/>
        <v>N</v>
      </c>
      <c r="AT114" s="15" t="str">
        <f t="shared" si="128"/>
        <v/>
      </c>
      <c r="AU114" s="1" t="str">
        <f t="shared" si="144"/>
        <v/>
      </c>
      <c r="AV114" s="1" t="str">
        <f t="shared" si="145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</row>
    <row r="115" spans="1:76">
      <c r="A115" s="182" t="s">
        <v>162</v>
      </c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>
        <f>COUNTIF(X5:X109,"W")</f>
        <v>4</v>
      </c>
      <c r="P115" s="180"/>
      <c r="Q115" s="180"/>
      <c r="R115" s="180"/>
      <c r="S115" s="180"/>
      <c r="T115" s="180"/>
      <c r="U115" s="180"/>
      <c r="V115" s="181"/>
      <c r="AB115" s="4" t="str">
        <f t="shared" si="86"/>
        <v/>
      </c>
      <c r="AC115" s="4" t="str">
        <f t="shared" si="91"/>
        <v/>
      </c>
      <c r="AD115" s="4" t="str">
        <f t="shared" si="92"/>
        <v/>
      </c>
      <c r="AE115" s="1" t="str">
        <f t="shared" si="138"/>
        <v/>
      </c>
      <c r="AF115" s="1" t="str">
        <f t="shared" si="139"/>
        <v/>
      </c>
      <c r="AG115" s="1" t="str">
        <f t="shared" si="140"/>
        <v/>
      </c>
      <c r="AH115" s="1" t="str">
        <f t="shared" si="141"/>
        <v/>
      </c>
      <c r="AI115" s="1" t="str">
        <f t="shared" si="142"/>
        <v/>
      </c>
      <c r="AJ115" s="1" t="str">
        <f t="shared" si="143"/>
        <v/>
      </c>
      <c r="AK115" s="1">
        <f t="shared" si="126"/>
        <v>0</v>
      </c>
      <c r="AL115" s="1">
        <f t="shared" si="127"/>
        <v>0</v>
      </c>
      <c r="AP115" s="1" t="str">
        <f t="shared" si="105"/>
        <v>N</v>
      </c>
      <c r="AQ115" s="1" t="str">
        <f t="shared" si="106"/>
        <v>N</v>
      </c>
      <c r="AR115" s="1" t="str">
        <f t="shared" si="107"/>
        <v>N</v>
      </c>
      <c r="AT115" s="15" t="str">
        <f t="shared" si="128"/>
        <v/>
      </c>
      <c r="AU115" s="1" t="str">
        <f t="shared" si="144"/>
        <v/>
      </c>
      <c r="AV115" s="1" t="str">
        <f t="shared" si="145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</row>
    <row r="116" spans="1:76">
      <c r="A116" s="182" t="s">
        <v>163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>
        <f>COUNTIF(X5:X109,"L")</f>
        <v>5</v>
      </c>
      <c r="P116" s="180"/>
      <c r="Q116" s="180"/>
      <c r="R116" s="180"/>
      <c r="S116" s="180"/>
      <c r="T116" s="180"/>
      <c r="U116" s="180"/>
      <c r="V116" s="181"/>
      <c r="AB116" s="4" t="str">
        <f t="shared" si="86"/>
        <v/>
      </c>
      <c r="AC116" s="4" t="str">
        <f t="shared" si="91"/>
        <v/>
      </c>
      <c r="AD116" s="4" t="str">
        <f t="shared" si="92"/>
        <v/>
      </c>
      <c r="AE116" s="1" t="str">
        <f t="shared" si="138"/>
        <v/>
      </c>
      <c r="AF116" s="1" t="str">
        <f t="shared" si="139"/>
        <v/>
      </c>
      <c r="AG116" s="1" t="str">
        <f t="shared" si="140"/>
        <v/>
      </c>
      <c r="AH116" s="1" t="str">
        <f t="shared" si="141"/>
        <v/>
      </c>
      <c r="AI116" s="1" t="str">
        <f t="shared" si="142"/>
        <v/>
      </c>
      <c r="AJ116" s="1" t="str">
        <f t="shared" si="143"/>
        <v/>
      </c>
      <c r="AK116" s="1">
        <f t="shared" si="126"/>
        <v>0</v>
      </c>
      <c r="AL116" s="1">
        <f t="shared" si="127"/>
        <v>0</v>
      </c>
      <c r="AP116" s="1" t="str">
        <f t="shared" si="105"/>
        <v>N</v>
      </c>
      <c r="AQ116" s="1" t="str">
        <f t="shared" si="106"/>
        <v>N</v>
      </c>
      <c r="AR116" s="1" t="str">
        <f t="shared" si="107"/>
        <v>N</v>
      </c>
      <c r="AT116" s="15" t="str">
        <f t="shared" si="128"/>
        <v/>
      </c>
      <c r="AU116" s="1" t="str">
        <f t="shared" si="144"/>
        <v/>
      </c>
      <c r="AV116" s="1" t="str">
        <f t="shared" si="145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3</v>
      </c>
    </row>
    <row r="117" spans="1:76">
      <c r="A117" s="182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1"/>
      <c r="AE117" s="1" t="str">
        <f t="shared" si="138"/>
        <v/>
      </c>
      <c r="AF117" s="1" t="str">
        <f t="shared" si="139"/>
        <v/>
      </c>
      <c r="AG117" s="1" t="str">
        <f t="shared" si="140"/>
        <v/>
      </c>
      <c r="AH117" s="1" t="str">
        <f t="shared" si="141"/>
        <v/>
      </c>
      <c r="AI117" s="1" t="str">
        <f t="shared" si="142"/>
        <v/>
      </c>
      <c r="AJ117" s="1" t="str">
        <f t="shared" si="143"/>
        <v/>
      </c>
      <c r="AK117" s="1">
        <f t="shared" si="126"/>
        <v>0</v>
      </c>
      <c r="AL117" s="1">
        <f t="shared" si="127"/>
        <v>0</v>
      </c>
      <c r="AP117" s="1" t="str">
        <f t="shared" si="105"/>
        <v>N</v>
      </c>
      <c r="AQ117" s="1" t="str">
        <f t="shared" si="106"/>
        <v>N</v>
      </c>
      <c r="AR117" s="1" t="str">
        <f t="shared" si="107"/>
        <v>N</v>
      </c>
      <c r="AT117" s="15" t="str">
        <f t="shared" si="128"/>
        <v/>
      </c>
      <c r="AU117" s="1" t="str">
        <f t="shared" si="144"/>
        <v/>
      </c>
      <c r="AV117" s="1" t="str">
        <f t="shared" si="145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-3</v>
      </c>
    </row>
    <row r="118" spans="1:76">
      <c r="A118" s="182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1"/>
      <c r="AE118" s="1" t="str">
        <f t="shared" si="138"/>
        <v/>
      </c>
      <c r="AF118" s="1" t="str">
        <f t="shared" si="139"/>
        <v/>
      </c>
      <c r="AG118" s="1" t="str">
        <f t="shared" si="140"/>
        <v/>
      </c>
      <c r="AH118" s="1" t="str">
        <f t="shared" si="141"/>
        <v/>
      </c>
      <c r="AI118" s="1" t="str">
        <f t="shared" si="142"/>
        <v/>
      </c>
      <c r="AJ118" s="1" t="str">
        <f t="shared" si="143"/>
        <v/>
      </c>
      <c r="AK118" s="1">
        <f t="shared" si="126"/>
        <v>0</v>
      </c>
      <c r="AL118" s="1">
        <f t="shared" si="127"/>
        <v>0</v>
      </c>
      <c r="AP118" s="1" t="str">
        <f t="shared" si="105"/>
        <v>N</v>
      </c>
      <c r="AQ118" s="1" t="str">
        <f t="shared" si="106"/>
        <v>N</v>
      </c>
      <c r="AR118" s="1" t="str">
        <f t="shared" si="107"/>
        <v>N</v>
      </c>
      <c r="AT118" s="15" t="str">
        <f t="shared" si="128"/>
        <v/>
      </c>
      <c r="AU118" s="1" t="str">
        <f t="shared" si="144"/>
        <v/>
      </c>
      <c r="AV118" s="1" t="str">
        <f t="shared" si="145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</row>
    <row r="119" spans="1:76">
      <c r="A119" s="182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1"/>
      <c r="AE119" s="1" t="str">
        <f t="shared" si="138"/>
        <v/>
      </c>
      <c r="AF119" s="1" t="str">
        <f t="shared" si="139"/>
        <v/>
      </c>
      <c r="AG119" s="1" t="str">
        <f t="shared" si="140"/>
        <v/>
      </c>
      <c r="AH119" s="1" t="str">
        <f t="shared" si="141"/>
        <v/>
      </c>
      <c r="AI119" s="1" t="str">
        <f t="shared" si="142"/>
        <v/>
      </c>
      <c r="AJ119" s="1" t="str">
        <f t="shared" si="143"/>
        <v/>
      </c>
      <c r="AK119" s="1">
        <f t="shared" si="126"/>
        <v>0</v>
      </c>
      <c r="AL119" s="1">
        <f t="shared" si="127"/>
        <v>0</v>
      </c>
      <c r="AP119" s="1" t="str">
        <f t="shared" si="105"/>
        <v>N</v>
      </c>
      <c r="AQ119" s="1" t="str">
        <f t="shared" si="106"/>
        <v>N</v>
      </c>
      <c r="AR119" s="1" t="str">
        <f t="shared" si="107"/>
        <v>N</v>
      </c>
      <c r="AT119" s="15" t="str">
        <f t="shared" si="128"/>
        <v/>
      </c>
      <c r="AU119" s="1" t="str">
        <f t="shared" si="144"/>
        <v/>
      </c>
      <c r="AV119" s="1" t="str">
        <f t="shared" si="145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</row>
    <row r="120" spans="1:76">
      <c r="A120" s="182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1"/>
      <c r="AE120" s="1" t="str">
        <f t="shared" si="138"/>
        <v/>
      </c>
      <c r="AF120" s="1" t="str">
        <f t="shared" si="139"/>
        <v/>
      </c>
      <c r="AG120" s="1" t="str">
        <f t="shared" si="140"/>
        <v/>
      </c>
      <c r="AH120" s="1" t="str">
        <f t="shared" si="141"/>
        <v/>
      </c>
      <c r="AI120" s="1" t="str">
        <f t="shared" si="142"/>
        <v/>
      </c>
      <c r="AJ120" s="1" t="str">
        <f t="shared" si="143"/>
        <v/>
      </c>
      <c r="AK120" s="1">
        <f t="shared" si="126"/>
        <v>0</v>
      </c>
      <c r="AL120" s="1">
        <f t="shared" si="127"/>
        <v>0</v>
      </c>
      <c r="AP120" s="1" t="str">
        <f t="shared" si="105"/>
        <v>N</v>
      </c>
      <c r="AQ120" s="1" t="str">
        <f t="shared" si="106"/>
        <v>N</v>
      </c>
      <c r="AR120" s="1" t="str">
        <f t="shared" si="107"/>
        <v>N</v>
      </c>
      <c r="AT120" s="15" t="str">
        <f t="shared" si="128"/>
        <v/>
      </c>
      <c r="AU120" s="1" t="str">
        <f t="shared" si="144"/>
        <v/>
      </c>
      <c r="AV120" s="1" t="str">
        <f t="shared" si="145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6</v>
      </c>
    </row>
    <row r="121" spans="1:76">
      <c r="A121" s="182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1"/>
      <c r="AE121" s="1" t="str">
        <f t="shared" si="138"/>
        <v/>
      </c>
      <c r="AF121" s="1" t="str">
        <f t="shared" si="139"/>
        <v/>
      </c>
      <c r="AG121" s="1" t="str">
        <f t="shared" si="140"/>
        <v/>
      </c>
      <c r="AH121" s="1" t="str">
        <f t="shared" si="141"/>
        <v/>
      </c>
      <c r="AI121" s="1" t="str">
        <f t="shared" si="142"/>
        <v/>
      </c>
      <c r="AJ121" s="1" t="str">
        <f t="shared" si="143"/>
        <v/>
      </c>
      <c r="AK121" s="1">
        <f t="shared" si="126"/>
        <v>0</v>
      </c>
      <c r="AL121" s="1">
        <f t="shared" si="127"/>
        <v>0</v>
      </c>
      <c r="AP121" s="1" t="str">
        <f t="shared" si="105"/>
        <v>N</v>
      </c>
      <c r="AQ121" s="1" t="str">
        <f t="shared" si="106"/>
        <v>N</v>
      </c>
      <c r="AR121" s="1" t="str">
        <f t="shared" si="107"/>
        <v>N</v>
      </c>
      <c r="AT121" s="15" t="str">
        <f t="shared" si="128"/>
        <v/>
      </c>
      <c r="AU121" s="1" t="str">
        <f t="shared" si="144"/>
        <v/>
      </c>
      <c r="AV121" s="1" t="str">
        <f t="shared" si="145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-6</v>
      </c>
    </row>
    <row r="122" spans="1:76">
      <c r="A122" s="182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1"/>
      <c r="AE122" s="1" t="str">
        <f t="shared" si="138"/>
        <v/>
      </c>
      <c r="AF122" s="1" t="str">
        <f t="shared" si="139"/>
        <v/>
      </c>
      <c r="AG122" s="1" t="str">
        <f t="shared" si="140"/>
        <v/>
      </c>
      <c r="AH122" s="1" t="str">
        <f t="shared" si="141"/>
        <v/>
      </c>
      <c r="AI122" s="1" t="str">
        <f t="shared" si="142"/>
        <v/>
      </c>
      <c r="AJ122" s="1" t="str">
        <f t="shared" si="143"/>
        <v/>
      </c>
      <c r="AK122" s="1">
        <f t="shared" si="126"/>
        <v>0</v>
      </c>
      <c r="AL122" s="1">
        <f t="shared" si="127"/>
        <v>0</v>
      </c>
      <c r="AP122" s="1" t="str">
        <f t="shared" si="105"/>
        <v>N</v>
      </c>
      <c r="AQ122" s="1" t="str">
        <f t="shared" si="106"/>
        <v>N</v>
      </c>
      <c r="AR122" s="1" t="str">
        <f t="shared" si="107"/>
        <v>N</v>
      </c>
      <c r="AT122" s="15" t="str">
        <f t="shared" si="128"/>
        <v/>
      </c>
      <c r="AU122" s="1" t="str">
        <f t="shared" si="144"/>
        <v/>
      </c>
      <c r="AV122" s="1" t="str">
        <f t="shared" si="145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</row>
    <row r="123" spans="1:76">
      <c r="A123" s="182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1"/>
      <c r="AE123" s="1" t="str">
        <f t="shared" si="138"/>
        <v/>
      </c>
      <c r="AF123" s="1" t="str">
        <f t="shared" si="139"/>
        <v/>
      </c>
      <c r="AG123" s="1" t="str">
        <f t="shared" si="140"/>
        <v/>
      </c>
      <c r="AH123" s="1" t="str">
        <f t="shared" si="141"/>
        <v/>
      </c>
      <c r="AI123" s="1" t="str">
        <f t="shared" si="142"/>
        <v/>
      </c>
      <c r="AJ123" s="1" t="str">
        <f t="shared" si="143"/>
        <v/>
      </c>
      <c r="AK123" s="1">
        <f t="shared" si="126"/>
        <v>0</v>
      </c>
      <c r="AL123" s="1">
        <f t="shared" si="127"/>
        <v>0</v>
      </c>
      <c r="AP123" s="1" t="str">
        <f t="shared" si="105"/>
        <v>N</v>
      </c>
      <c r="AQ123" s="1" t="str">
        <f t="shared" si="106"/>
        <v>N</v>
      </c>
      <c r="AR123" s="1" t="str">
        <f t="shared" si="107"/>
        <v>N</v>
      </c>
      <c r="AT123" s="15" t="str">
        <f t="shared" si="128"/>
        <v/>
      </c>
      <c r="AU123" s="1" t="str">
        <f t="shared" si="144"/>
        <v/>
      </c>
      <c r="AV123" s="1" t="str">
        <f t="shared" si="145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</row>
    <row r="124" spans="1:76">
      <c r="A124" s="182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1"/>
      <c r="AE124" s="1" t="str">
        <f t="shared" si="138"/>
        <v/>
      </c>
      <c r="AF124" s="1" t="str">
        <f t="shared" si="139"/>
        <v/>
      </c>
      <c r="AG124" s="1" t="str">
        <f t="shared" si="140"/>
        <v/>
      </c>
      <c r="AH124" s="1" t="str">
        <f t="shared" si="141"/>
        <v/>
      </c>
      <c r="AI124" s="1" t="str">
        <f t="shared" si="142"/>
        <v/>
      </c>
      <c r="AJ124" s="1" t="str">
        <f t="shared" si="143"/>
        <v/>
      </c>
      <c r="AK124" s="1">
        <f t="shared" si="126"/>
        <v>0</v>
      </c>
      <c r="AL124" s="1">
        <f t="shared" si="127"/>
        <v>0</v>
      </c>
      <c r="AP124" s="1" t="str">
        <f t="shared" si="105"/>
        <v>N</v>
      </c>
      <c r="AQ124" s="1" t="str">
        <f t="shared" si="106"/>
        <v>N</v>
      </c>
      <c r="AR124" s="1" t="str">
        <f t="shared" si="107"/>
        <v>N</v>
      </c>
      <c r="AT124" s="15" t="str">
        <f t="shared" si="128"/>
        <v/>
      </c>
      <c r="AU124" s="1" t="str">
        <f t="shared" si="144"/>
        <v/>
      </c>
      <c r="AV124" s="1" t="str">
        <f t="shared" si="145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3</v>
      </c>
    </row>
    <row r="125" spans="1:76">
      <c r="A125" s="182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1"/>
      <c r="AE125" s="1" t="str">
        <f t="shared" si="138"/>
        <v/>
      </c>
      <c r="AF125" s="1" t="str">
        <f t="shared" si="139"/>
        <v/>
      </c>
      <c r="AG125" s="1" t="str">
        <f t="shared" si="140"/>
        <v/>
      </c>
      <c r="AH125" s="1" t="str">
        <f t="shared" si="141"/>
        <v/>
      </c>
      <c r="AI125" s="1" t="str">
        <f t="shared" si="142"/>
        <v/>
      </c>
      <c r="AJ125" s="1" t="str">
        <f t="shared" si="143"/>
        <v/>
      </c>
      <c r="AK125" s="1">
        <f t="shared" si="126"/>
        <v>0</v>
      </c>
      <c r="AL125" s="1">
        <f t="shared" si="127"/>
        <v>0</v>
      </c>
      <c r="AP125" s="1" t="str">
        <f t="shared" si="105"/>
        <v>N</v>
      </c>
      <c r="AQ125" s="1" t="str">
        <f t="shared" si="106"/>
        <v>N</v>
      </c>
      <c r="AR125" s="1" t="str">
        <f t="shared" si="107"/>
        <v>N</v>
      </c>
      <c r="AT125" s="15" t="str">
        <f t="shared" si="128"/>
        <v/>
      </c>
      <c r="AU125" s="1" t="str">
        <f t="shared" si="144"/>
        <v/>
      </c>
      <c r="AV125" s="1" t="str">
        <f t="shared" si="145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-3</v>
      </c>
    </row>
    <row r="126" spans="1:76">
      <c r="A126" s="182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1"/>
      <c r="AE126" s="1" t="str">
        <f t="shared" si="138"/>
        <v/>
      </c>
      <c r="AF126" s="1" t="str">
        <f t="shared" si="139"/>
        <v/>
      </c>
      <c r="AG126" s="1" t="str">
        <f t="shared" si="140"/>
        <v/>
      </c>
      <c r="AH126" s="1" t="str">
        <f t="shared" si="141"/>
        <v/>
      </c>
      <c r="AI126" s="1" t="str">
        <f t="shared" si="142"/>
        <v/>
      </c>
      <c r="AJ126" s="1" t="str">
        <f t="shared" si="143"/>
        <v/>
      </c>
      <c r="AK126" s="1">
        <f t="shared" si="126"/>
        <v>0</v>
      </c>
      <c r="AL126" s="1">
        <f t="shared" si="127"/>
        <v>0</v>
      </c>
      <c r="AP126" s="1" t="str">
        <f t="shared" si="105"/>
        <v>N</v>
      </c>
      <c r="AQ126" s="1" t="str">
        <f t="shared" si="106"/>
        <v>N</v>
      </c>
      <c r="AR126" s="1" t="str">
        <f t="shared" si="107"/>
        <v>N</v>
      </c>
      <c r="AT126" s="15" t="str">
        <f t="shared" si="128"/>
        <v/>
      </c>
      <c r="AU126" s="1" t="str">
        <f t="shared" si="144"/>
        <v/>
      </c>
      <c r="AV126" s="1" t="str">
        <f t="shared" si="145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</row>
    <row r="127" spans="1:76" ht="15.75" thickBot="1">
      <c r="A127" s="177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5"/>
      <c r="AE127" s="1" t="str">
        <f t="shared" si="138"/>
        <v/>
      </c>
      <c r="AF127" s="1" t="str">
        <f t="shared" si="139"/>
        <v/>
      </c>
      <c r="AG127" s="1" t="str">
        <f t="shared" si="140"/>
        <v/>
      </c>
      <c r="AH127" s="1" t="str">
        <f t="shared" si="141"/>
        <v/>
      </c>
      <c r="AI127" s="1" t="str">
        <f t="shared" si="142"/>
        <v/>
      </c>
      <c r="AJ127" s="1" t="str">
        <f t="shared" si="143"/>
        <v/>
      </c>
      <c r="AK127" s="1">
        <f t="shared" si="126"/>
        <v>0</v>
      </c>
      <c r="AL127" s="1">
        <f t="shared" si="127"/>
        <v>0</v>
      </c>
      <c r="AP127" s="1" t="str">
        <f t="shared" si="105"/>
        <v>N</v>
      </c>
      <c r="AQ127" s="1" t="str">
        <f t="shared" si="106"/>
        <v>N</v>
      </c>
      <c r="AR127" s="1" t="str">
        <f t="shared" si="107"/>
        <v>N</v>
      </c>
      <c r="AT127" s="15" t="str">
        <f t="shared" si="128"/>
        <v/>
      </c>
      <c r="AU127" s="1" t="str">
        <f t="shared" si="144"/>
        <v/>
      </c>
      <c r="AV127" s="1" t="str">
        <f t="shared" si="145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</row>
    <row r="128" spans="1:7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AE128" s="1" t="str">
        <f t="shared" si="138"/>
        <v/>
      </c>
      <c r="AF128" s="1" t="str">
        <f t="shared" si="139"/>
        <v/>
      </c>
      <c r="AG128" s="1" t="str">
        <f t="shared" si="140"/>
        <v/>
      </c>
      <c r="AH128" s="1" t="str">
        <f t="shared" si="141"/>
        <v/>
      </c>
      <c r="AI128" s="1" t="str">
        <f t="shared" si="142"/>
        <v/>
      </c>
      <c r="AJ128" s="1" t="str">
        <f t="shared" si="143"/>
        <v/>
      </c>
      <c r="AK128" s="1">
        <f t="shared" si="126"/>
        <v>0</v>
      </c>
      <c r="AL128" s="1">
        <f t="shared" si="127"/>
        <v>0</v>
      </c>
      <c r="AP128" s="1" t="str">
        <f t="shared" si="105"/>
        <v>N</v>
      </c>
      <c r="AQ128" s="1" t="str">
        <f t="shared" si="106"/>
        <v>N</v>
      </c>
      <c r="AR128" s="1" t="str">
        <f t="shared" si="107"/>
        <v>N</v>
      </c>
      <c r="AT128" s="15" t="str">
        <f t="shared" si="128"/>
        <v/>
      </c>
      <c r="AU128" s="1" t="str">
        <f t="shared" si="144"/>
        <v/>
      </c>
      <c r="AV128" s="1" t="str">
        <f t="shared" si="145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6</v>
      </c>
    </row>
    <row r="129" spans="31:76">
      <c r="AE129" s="1" t="str">
        <f t="shared" si="138"/>
        <v/>
      </c>
      <c r="AF129" s="1" t="str">
        <f t="shared" si="139"/>
        <v/>
      </c>
      <c r="AG129" s="1" t="str">
        <f t="shared" si="140"/>
        <v/>
      </c>
      <c r="AH129" s="1" t="str">
        <f t="shared" si="141"/>
        <v/>
      </c>
      <c r="AI129" s="1" t="str">
        <f t="shared" si="142"/>
        <v/>
      </c>
      <c r="AJ129" s="1" t="str">
        <f t="shared" si="143"/>
        <v/>
      </c>
      <c r="AK129" s="1">
        <f t="shared" si="126"/>
        <v>0</v>
      </c>
      <c r="AL129" s="1">
        <f t="shared" si="127"/>
        <v>0</v>
      </c>
      <c r="AP129" s="1" t="str">
        <f t="shared" si="105"/>
        <v>N</v>
      </c>
      <c r="AQ129" s="1" t="str">
        <f t="shared" si="106"/>
        <v>N</v>
      </c>
      <c r="AR129" s="1" t="str">
        <f t="shared" si="107"/>
        <v>N</v>
      </c>
      <c r="AT129" s="15" t="str">
        <f t="shared" si="128"/>
        <v/>
      </c>
      <c r="AU129" s="1" t="str">
        <f t="shared" si="144"/>
        <v/>
      </c>
      <c r="AV129" s="1" t="str">
        <f t="shared" si="145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-6</v>
      </c>
    </row>
    <row r="130" spans="31:76">
      <c r="AE130" s="1" t="str">
        <f t="shared" si="138"/>
        <v/>
      </c>
      <c r="AF130" s="1" t="str">
        <f t="shared" si="139"/>
        <v/>
      </c>
      <c r="AG130" s="1" t="str">
        <f t="shared" si="140"/>
        <v/>
      </c>
      <c r="AH130" s="1" t="str">
        <f t="shared" si="141"/>
        <v/>
      </c>
      <c r="AI130" s="1" t="str">
        <f t="shared" si="142"/>
        <v/>
      </c>
      <c r="AJ130" s="1" t="str">
        <f t="shared" si="143"/>
        <v/>
      </c>
      <c r="AK130" s="1">
        <f t="shared" si="126"/>
        <v>0</v>
      </c>
      <c r="AL130" s="1">
        <f t="shared" si="127"/>
        <v>0</v>
      </c>
      <c r="AP130" s="1" t="str">
        <f t="shared" si="105"/>
        <v>N</v>
      </c>
      <c r="AQ130" s="1" t="str">
        <f t="shared" si="106"/>
        <v>N</v>
      </c>
      <c r="AR130" s="1" t="str">
        <f t="shared" si="107"/>
        <v>N</v>
      </c>
      <c r="AT130" s="15" t="str">
        <f t="shared" si="128"/>
        <v/>
      </c>
      <c r="AU130" s="1" t="str">
        <f t="shared" si="144"/>
        <v/>
      </c>
      <c r="AV130" s="1" t="str">
        <f t="shared" si="145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</row>
    <row r="131" spans="31:76">
      <c r="AE131" s="1" t="str">
        <f t="shared" si="138"/>
        <v/>
      </c>
      <c r="AF131" s="1" t="str">
        <f t="shared" si="139"/>
        <v/>
      </c>
      <c r="AG131" s="1" t="str">
        <f t="shared" si="140"/>
        <v/>
      </c>
      <c r="AH131" s="1" t="str">
        <f t="shared" si="141"/>
        <v/>
      </c>
      <c r="AI131" s="1" t="str">
        <f t="shared" si="142"/>
        <v/>
      </c>
      <c r="AJ131" s="1" t="str">
        <f t="shared" si="143"/>
        <v/>
      </c>
      <c r="AK131" s="1">
        <f t="shared" si="126"/>
        <v>0</v>
      </c>
      <c r="AL131" s="1">
        <f t="shared" si="127"/>
        <v>0</v>
      </c>
      <c r="AP131" s="1" t="str">
        <f t="shared" si="105"/>
        <v>N</v>
      </c>
      <c r="AQ131" s="1" t="str">
        <f t="shared" si="106"/>
        <v>N</v>
      </c>
      <c r="AR131" s="1" t="str">
        <f t="shared" si="107"/>
        <v>N</v>
      </c>
      <c r="AT131" s="15" t="str">
        <f t="shared" si="128"/>
        <v/>
      </c>
      <c r="AU131" s="1" t="str">
        <f t="shared" si="144"/>
        <v/>
      </c>
      <c r="AV131" s="1" t="str">
        <f t="shared" si="145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</row>
    <row r="132" spans="31:76">
      <c r="AE132" s="1" t="str">
        <f t="shared" si="138"/>
        <v/>
      </c>
      <c r="AF132" s="1" t="str">
        <f t="shared" si="139"/>
        <v/>
      </c>
      <c r="AG132" s="1" t="str">
        <f t="shared" si="140"/>
        <v/>
      </c>
      <c r="AH132" s="1" t="str">
        <f t="shared" si="141"/>
        <v/>
      </c>
      <c r="AI132" s="1" t="str">
        <f t="shared" si="142"/>
        <v/>
      </c>
      <c r="AJ132" s="1" t="str">
        <f t="shared" si="143"/>
        <v/>
      </c>
      <c r="AK132" s="1">
        <f t="shared" si="126"/>
        <v>0</v>
      </c>
      <c r="AL132" s="1">
        <f t="shared" si="127"/>
        <v>0</v>
      </c>
      <c r="AP132" s="1" t="str">
        <f t="shared" si="105"/>
        <v>N</v>
      </c>
      <c r="AQ132" s="1" t="str">
        <f t="shared" si="106"/>
        <v>N</v>
      </c>
      <c r="AR132" s="1" t="str">
        <f t="shared" si="107"/>
        <v>N</v>
      </c>
      <c r="AT132" s="15" t="str">
        <f t="shared" si="128"/>
        <v/>
      </c>
      <c r="AU132" s="1" t="str">
        <f t="shared" si="144"/>
        <v/>
      </c>
      <c r="AV132" s="1" t="str">
        <f t="shared" si="145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3</v>
      </c>
    </row>
    <row r="133" spans="31:76">
      <c r="AE133" s="1" t="str">
        <f t="shared" si="138"/>
        <v/>
      </c>
      <c r="AF133" s="1" t="str">
        <f t="shared" si="139"/>
        <v/>
      </c>
      <c r="AG133" s="1" t="str">
        <f t="shared" si="140"/>
        <v/>
      </c>
      <c r="AH133" s="1" t="str">
        <f t="shared" si="141"/>
        <v/>
      </c>
      <c r="AI133" s="1" t="str">
        <f t="shared" si="142"/>
        <v/>
      </c>
      <c r="AJ133" s="1" t="str">
        <f t="shared" si="143"/>
        <v/>
      </c>
      <c r="AK133" s="1">
        <f t="shared" si="126"/>
        <v>0</v>
      </c>
      <c r="AL133" s="1">
        <f t="shared" si="127"/>
        <v>0</v>
      </c>
      <c r="AP133" s="1" t="str">
        <f t="shared" si="105"/>
        <v>N</v>
      </c>
      <c r="AQ133" s="1" t="str">
        <f t="shared" si="106"/>
        <v>N</v>
      </c>
      <c r="AR133" s="1" t="str">
        <f t="shared" si="107"/>
        <v>N</v>
      </c>
      <c r="AT133" s="15" t="str">
        <f t="shared" si="128"/>
        <v/>
      </c>
      <c r="AU133" s="1" t="str">
        <f t="shared" si="144"/>
        <v/>
      </c>
      <c r="AV133" s="1" t="str">
        <f t="shared" si="145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-3</v>
      </c>
    </row>
    <row r="134" spans="31:76">
      <c r="AE134" s="1" t="str">
        <f t="shared" si="138"/>
        <v/>
      </c>
      <c r="AF134" s="1" t="str">
        <f t="shared" si="139"/>
        <v/>
      </c>
      <c r="AG134" s="1" t="str">
        <f t="shared" si="140"/>
        <v/>
      </c>
      <c r="AH134" s="1" t="str">
        <f t="shared" si="141"/>
        <v/>
      </c>
      <c r="AI134" s="1" t="str">
        <f t="shared" si="142"/>
        <v/>
      </c>
      <c r="AJ134" s="1" t="str">
        <f t="shared" si="143"/>
        <v/>
      </c>
      <c r="AK134" s="1">
        <f t="shared" si="126"/>
        <v>0</v>
      </c>
      <c r="AL134" s="1">
        <f t="shared" si="127"/>
        <v>0</v>
      </c>
      <c r="AP134" s="1" t="str">
        <f t="shared" si="105"/>
        <v>N</v>
      </c>
      <c r="AQ134" s="1" t="str">
        <f t="shared" si="106"/>
        <v>N</v>
      </c>
      <c r="AR134" s="1" t="str">
        <f t="shared" si="107"/>
        <v>N</v>
      </c>
      <c r="AT134" s="15" t="str">
        <f t="shared" si="128"/>
        <v/>
      </c>
      <c r="AU134" s="1" t="str">
        <f t="shared" si="144"/>
        <v/>
      </c>
      <c r="AV134" s="1" t="str">
        <f t="shared" si="145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6">
      <c r="AE135" s="1" t="str">
        <f t="shared" si="138"/>
        <v/>
      </c>
      <c r="AF135" s="1" t="str">
        <f t="shared" si="139"/>
        <v/>
      </c>
      <c r="AG135" s="1" t="str">
        <f t="shared" si="140"/>
        <v/>
      </c>
      <c r="AH135" s="1" t="str">
        <f t="shared" si="141"/>
        <v/>
      </c>
      <c r="AI135" s="1" t="str">
        <f t="shared" si="142"/>
        <v/>
      </c>
      <c r="AJ135" s="1" t="str">
        <f t="shared" si="143"/>
        <v/>
      </c>
      <c r="AK135" s="1">
        <f t="shared" si="126"/>
        <v>0</v>
      </c>
      <c r="AL135" s="1">
        <f t="shared" si="127"/>
        <v>0</v>
      </c>
      <c r="AP135" s="1" t="str">
        <f t="shared" si="105"/>
        <v>N</v>
      </c>
      <c r="AQ135" s="1" t="str">
        <f t="shared" si="106"/>
        <v>N</v>
      </c>
      <c r="AR135" s="1" t="str">
        <f t="shared" si="107"/>
        <v>N</v>
      </c>
      <c r="AT135" s="15" t="str">
        <f t="shared" si="128"/>
        <v/>
      </c>
      <c r="AU135" s="1" t="str">
        <f t="shared" si="144"/>
        <v/>
      </c>
      <c r="AV135" s="1" t="str">
        <f t="shared" si="145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6">
      <c r="AE136" s="1" t="str">
        <f t="shared" si="138"/>
        <v/>
      </c>
      <c r="AF136" s="1" t="str">
        <f t="shared" si="139"/>
        <v/>
      </c>
      <c r="AG136" s="1" t="str">
        <f t="shared" si="140"/>
        <v/>
      </c>
      <c r="AH136" s="1" t="str">
        <f t="shared" si="141"/>
        <v/>
      </c>
      <c r="AI136" s="1" t="str">
        <f t="shared" si="142"/>
        <v/>
      </c>
      <c r="AJ136" s="1" t="str">
        <f t="shared" si="143"/>
        <v/>
      </c>
      <c r="AK136" s="1">
        <f t="shared" si="126"/>
        <v>0</v>
      </c>
      <c r="AL136" s="1">
        <f t="shared" si="127"/>
        <v>0</v>
      </c>
      <c r="AP136" s="1" t="str">
        <f t="shared" si="105"/>
        <v>N</v>
      </c>
      <c r="AQ136" s="1" t="str">
        <f t="shared" si="106"/>
        <v>N</v>
      </c>
      <c r="AR136" s="1" t="str">
        <f t="shared" si="107"/>
        <v>N</v>
      </c>
      <c r="AT136" s="15" t="str">
        <f t="shared" si="128"/>
        <v/>
      </c>
      <c r="AU136" s="1" t="str">
        <f t="shared" si="144"/>
        <v/>
      </c>
      <c r="AV136" s="1" t="str">
        <f t="shared" si="145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6</v>
      </c>
    </row>
    <row r="137" spans="31:76">
      <c r="AE137" s="1" t="str">
        <f t="shared" si="138"/>
        <v/>
      </c>
      <c r="AF137" s="1" t="str">
        <f t="shared" si="139"/>
        <v/>
      </c>
      <c r="AG137" s="1" t="str">
        <f t="shared" si="140"/>
        <v/>
      </c>
      <c r="AH137" s="1" t="str">
        <f t="shared" si="141"/>
        <v/>
      </c>
      <c r="AI137" s="1" t="str">
        <f t="shared" si="142"/>
        <v/>
      </c>
      <c r="AJ137" s="1" t="str">
        <f t="shared" si="143"/>
        <v/>
      </c>
      <c r="AK137" s="1">
        <f t="shared" si="126"/>
        <v>0</v>
      </c>
      <c r="AL137" s="1">
        <f t="shared" si="127"/>
        <v>0</v>
      </c>
      <c r="AP137" s="1" t="str">
        <f t="shared" si="105"/>
        <v>N</v>
      </c>
      <c r="AQ137" s="1" t="str">
        <f t="shared" si="106"/>
        <v>N</v>
      </c>
      <c r="AR137" s="1" t="str">
        <f t="shared" si="107"/>
        <v>N</v>
      </c>
      <c r="AT137" s="15" t="str">
        <f t="shared" si="128"/>
        <v/>
      </c>
      <c r="AU137" s="1" t="str">
        <f t="shared" si="144"/>
        <v/>
      </c>
      <c r="AV137" s="1" t="str">
        <f t="shared" si="145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-6</v>
      </c>
    </row>
    <row r="138" spans="31:76">
      <c r="AE138" s="1" t="str">
        <f t="shared" ref="AE138:AE169" si="146">IF(M137="","",IF(Y138="B",IF(M137="P",BH138,""),IF(BF138="P",BH138,"")))</f>
        <v/>
      </c>
      <c r="AF138" s="1" t="str">
        <f t="shared" ref="AF138:AF169" si="147">IF(M137="","",IF(Y138="B",IF(M137="B",BH138,""),IF(BF138="B",BH138,"")))</f>
        <v/>
      </c>
      <c r="AG138" s="1" t="str">
        <f t="shared" ref="AG138:AG169" si="148">IF(M137="","",IF(Z138="C",IF(M137="B",BJ138,""),IF(BF138="P",BJ138,"")))</f>
        <v/>
      </c>
      <c r="AH138" s="1" t="str">
        <f t="shared" ref="AH138:AH169" si="149">IF(M137="","",IF(Z138="C",IF(M137="P",BJ138,""),IF(BF138="B",BJ138,"")))</f>
        <v/>
      </c>
      <c r="AI138" s="1" t="str">
        <f t="shared" ref="AI138:AI169" si="150">IF(M137="","",IF(AND(AE138="L5",AH138="L5",AY138=""),"L0",AX138))</f>
        <v/>
      </c>
      <c r="AJ138" s="1" t="str">
        <f t="shared" ref="AJ138:AJ169" si="151">IF(M137="","",IF(AND(AF138="L5",AH138="L5",AX138=""),"L0",AY138))</f>
        <v/>
      </c>
      <c r="AK138" s="1">
        <f t="shared" si="126"/>
        <v>0</v>
      </c>
      <c r="AL138" s="1">
        <f t="shared" si="127"/>
        <v>0</v>
      </c>
      <c r="AP138" s="1" t="str">
        <f t="shared" ref="AP138:AP201" si="152">IF(OR(F134&amp;F135&amp;F136="WLW",F135&amp;F136="WW"),"Y","N")</f>
        <v>N</v>
      </c>
      <c r="AQ138" s="1" t="str">
        <f t="shared" ref="AQ138:AQ201" si="153">IF(OR(K134&amp;K135&amp;K136="WLW",K135&amp;K136="WW"),"Y","N")</f>
        <v>N</v>
      </c>
      <c r="AR138" s="1" t="str">
        <f t="shared" ref="AR138:AR201" si="154">IF(OR(R134&amp;R135&amp;R136="WLW",R135&amp;R136="WW"),"Y","N")</f>
        <v>N</v>
      </c>
      <c r="AT138" s="15" t="str">
        <f t="shared" si="128"/>
        <v/>
      </c>
      <c r="AU138" s="1" t="str">
        <f t="shared" ref="AU138:AU163" si="155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si="156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6">
      <c r="AE139" s="1" t="str">
        <f t="shared" si="146"/>
        <v/>
      </c>
      <c r="AF139" s="1" t="str">
        <f t="shared" si="147"/>
        <v/>
      </c>
      <c r="AG139" s="1" t="str">
        <f t="shared" si="148"/>
        <v/>
      </c>
      <c r="AH139" s="1" t="str">
        <f t="shared" si="149"/>
        <v/>
      </c>
      <c r="AI139" s="1" t="str">
        <f t="shared" si="150"/>
        <v/>
      </c>
      <c r="AJ139" s="1" t="str">
        <f t="shared" si="151"/>
        <v/>
      </c>
      <c r="AK139" s="1">
        <f t="shared" ref="AK139:AK202" si="157">IF(D139="",0,IF(OR(D139="B",D139="XB"),1,INT(RIGHT(D139))))+IF(I139="",0,IF(OR(I139="B",I139="XB"),1,INT(RIGHT(I139))))+IF(P139="",0,IF(OR(P139="B",P139="XB"),1,INT(RIGHT(P139))))</f>
        <v>0</v>
      </c>
      <c r="AL139" s="1">
        <f t="shared" ref="AL139:AL202" si="158">IF(E139="",0,IF(OR(E139="B",E139="XB"),1,INT(RIGHT(E139))))+IF(J139="",0,IF(OR(J139="B",J139="XB"),1,INT(RIGHT(J139))))+IF(Q139="",0,IF(OR(Q139="B",Q139="XB"),1,INT(RIGHT(Q139))))</f>
        <v>0</v>
      </c>
      <c r="AP139" s="1" t="str">
        <f t="shared" si="152"/>
        <v>N</v>
      </c>
      <c r="AQ139" s="1" t="str">
        <f t="shared" si="153"/>
        <v>N</v>
      </c>
      <c r="AR139" s="1" t="str">
        <f t="shared" si="154"/>
        <v>N</v>
      </c>
      <c r="AT139" s="15" t="str">
        <f t="shared" ref="AT139:AT163" si="159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si="155"/>
        <v/>
      </c>
      <c r="AV139" s="1" t="str">
        <f t="shared" si="156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6">
      <c r="AE140" s="1" t="str">
        <f t="shared" si="146"/>
        <v/>
      </c>
      <c r="AF140" s="1" t="str">
        <f t="shared" si="147"/>
        <v/>
      </c>
      <c r="AG140" s="1" t="str">
        <f t="shared" si="148"/>
        <v/>
      </c>
      <c r="AH140" s="1" t="str">
        <f t="shared" si="149"/>
        <v/>
      </c>
      <c r="AI140" s="1" t="str">
        <f t="shared" si="150"/>
        <v/>
      </c>
      <c r="AJ140" s="1" t="str">
        <f t="shared" si="151"/>
        <v/>
      </c>
      <c r="AK140" s="1">
        <f t="shared" si="157"/>
        <v>0</v>
      </c>
      <c r="AL140" s="1">
        <f t="shared" si="158"/>
        <v>0</v>
      </c>
      <c r="AP140" s="1" t="str">
        <f t="shared" si="152"/>
        <v>N</v>
      </c>
      <c r="AQ140" s="1" t="str">
        <f t="shared" si="153"/>
        <v>N</v>
      </c>
      <c r="AR140" s="1" t="str">
        <f t="shared" si="154"/>
        <v>N</v>
      </c>
      <c r="AT140" s="15" t="str">
        <f t="shared" si="159"/>
        <v/>
      </c>
      <c r="AU140" s="1" t="str">
        <f t="shared" si="155"/>
        <v/>
      </c>
      <c r="AV140" s="1" t="str">
        <f t="shared" si="156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3</v>
      </c>
    </row>
    <row r="141" spans="31:76">
      <c r="AE141" s="1" t="str">
        <f t="shared" si="146"/>
        <v/>
      </c>
      <c r="AF141" s="1" t="str">
        <f t="shared" si="147"/>
        <v/>
      </c>
      <c r="AG141" s="1" t="str">
        <f t="shared" si="148"/>
        <v/>
      </c>
      <c r="AH141" s="1" t="str">
        <f t="shared" si="149"/>
        <v/>
      </c>
      <c r="AI141" s="1" t="str">
        <f t="shared" si="150"/>
        <v/>
      </c>
      <c r="AJ141" s="1" t="str">
        <f t="shared" si="151"/>
        <v/>
      </c>
      <c r="AK141" s="1">
        <f t="shared" si="157"/>
        <v>0</v>
      </c>
      <c r="AL141" s="1">
        <f t="shared" si="158"/>
        <v>0</v>
      </c>
      <c r="AP141" s="1" t="str">
        <f t="shared" si="152"/>
        <v>N</v>
      </c>
      <c r="AQ141" s="1" t="str">
        <f t="shared" si="153"/>
        <v>N</v>
      </c>
      <c r="AR141" s="1" t="str">
        <f t="shared" si="154"/>
        <v>N</v>
      </c>
      <c r="AT141" s="15" t="str">
        <f t="shared" si="159"/>
        <v/>
      </c>
      <c r="AU141" s="1" t="str">
        <f t="shared" si="155"/>
        <v/>
      </c>
      <c r="AV141" s="1" t="str">
        <f t="shared" si="156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-3</v>
      </c>
    </row>
    <row r="142" spans="31:76">
      <c r="AE142" s="1" t="str">
        <f t="shared" si="146"/>
        <v/>
      </c>
      <c r="AF142" s="1" t="str">
        <f t="shared" si="147"/>
        <v/>
      </c>
      <c r="AG142" s="1" t="str">
        <f t="shared" si="148"/>
        <v/>
      </c>
      <c r="AH142" s="1" t="str">
        <f t="shared" si="149"/>
        <v/>
      </c>
      <c r="AI142" s="1" t="str">
        <f t="shared" si="150"/>
        <v/>
      </c>
      <c r="AJ142" s="1" t="str">
        <f t="shared" si="151"/>
        <v/>
      </c>
      <c r="AK142" s="1">
        <f t="shared" si="157"/>
        <v>0</v>
      </c>
      <c r="AL142" s="1">
        <f t="shared" si="158"/>
        <v>0</v>
      </c>
      <c r="AP142" s="1" t="str">
        <f t="shared" si="152"/>
        <v>N</v>
      </c>
      <c r="AQ142" s="1" t="str">
        <f t="shared" si="153"/>
        <v>N</v>
      </c>
      <c r="AR142" s="1" t="str">
        <f t="shared" si="154"/>
        <v>N</v>
      </c>
      <c r="AT142" s="15" t="str">
        <f t="shared" si="159"/>
        <v/>
      </c>
      <c r="AU142" s="1" t="str">
        <f t="shared" si="155"/>
        <v/>
      </c>
      <c r="AV142" s="1" t="str">
        <f t="shared" si="156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6">
      <c r="AE143" s="1" t="str">
        <f t="shared" si="146"/>
        <v/>
      </c>
      <c r="AF143" s="1" t="str">
        <f t="shared" si="147"/>
        <v/>
      </c>
      <c r="AG143" s="1" t="str">
        <f t="shared" si="148"/>
        <v/>
      </c>
      <c r="AH143" s="1" t="str">
        <f t="shared" si="149"/>
        <v/>
      </c>
      <c r="AI143" s="1" t="str">
        <f t="shared" si="150"/>
        <v/>
      </c>
      <c r="AJ143" s="1" t="str">
        <f t="shared" si="151"/>
        <v/>
      </c>
      <c r="AK143" s="1">
        <f t="shared" si="157"/>
        <v>0</v>
      </c>
      <c r="AL143" s="1">
        <f t="shared" si="158"/>
        <v>0</v>
      </c>
      <c r="AP143" s="1" t="str">
        <f t="shared" si="152"/>
        <v>N</v>
      </c>
      <c r="AQ143" s="1" t="str">
        <f t="shared" si="153"/>
        <v>N</v>
      </c>
      <c r="AR143" s="1" t="str">
        <f t="shared" si="154"/>
        <v>N</v>
      </c>
      <c r="AT143" s="15" t="str">
        <f t="shared" si="159"/>
        <v/>
      </c>
      <c r="AU143" s="1" t="str">
        <f t="shared" si="155"/>
        <v/>
      </c>
      <c r="AV143" s="1" t="str">
        <f t="shared" si="156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6">
      <c r="AE144" s="1" t="str">
        <f t="shared" si="146"/>
        <v/>
      </c>
      <c r="AF144" s="1" t="str">
        <f t="shared" si="147"/>
        <v/>
      </c>
      <c r="AG144" s="1" t="str">
        <f t="shared" si="148"/>
        <v/>
      </c>
      <c r="AH144" s="1" t="str">
        <f t="shared" si="149"/>
        <v/>
      </c>
      <c r="AI144" s="1" t="str">
        <f t="shared" si="150"/>
        <v/>
      </c>
      <c r="AJ144" s="1" t="str">
        <f t="shared" si="151"/>
        <v/>
      </c>
      <c r="AK144" s="1">
        <f t="shared" si="157"/>
        <v>0</v>
      </c>
      <c r="AL144" s="1">
        <f t="shared" si="158"/>
        <v>0</v>
      </c>
      <c r="AP144" s="1" t="str">
        <f t="shared" si="152"/>
        <v>N</v>
      </c>
      <c r="AQ144" s="1" t="str">
        <f t="shared" si="153"/>
        <v>N</v>
      </c>
      <c r="AR144" s="1" t="str">
        <f t="shared" si="154"/>
        <v>N</v>
      </c>
      <c r="AT144" s="15" t="str">
        <f t="shared" si="159"/>
        <v/>
      </c>
      <c r="AU144" s="1" t="str">
        <f t="shared" si="155"/>
        <v/>
      </c>
      <c r="AV144" s="1" t="str">
        <f t="shared" si="156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6</v>
      </c>
    </row>
    <row r="145" spans="31:76">
      <c r="AE145" s="1" t="str">
        <f t="shared" si="146"/>
        <v/>
      </c>
      <c r="AF145" s="1" t="str">
        <f t="shared" si="147"/>
        <v/>
      </c>
      <c r="AG145" s="1" t="str">
        <f t="shared" si="148"/>
        <v/>
      </c>
      <c r="AH145" s="1" t="str">
        <f t="shared" si="149"/>
        <v/>
      </c>
      <c r="AI145" s="1" t="str">
        <f t="shared" si="150"/>
        <v/>
      </c>
      <c r="AJ145" s="1" t="str">
        <f t="shared" si="151"/>
        <v/>
      </c>
      <c r="AK145" s="1">
        <f t="shared" si="157"/>
        <v>0</v>
      </c>
      <c r="AL145" s="1">
        <f t="shared" si="158"/>
        <v>0</v>
      </c>
      <c r="AP145" s="1" t="str">
        <f t="shared" si="152"/>
        <v>N</v>
      </c>
      <c r="AQ145" s="1" t="str">
        <f t="shared" si="153"/>
        <v>N</v>
      </c>
      <c r="AR145" s="1" t="str">
        <f t="shared" si="154"/>
        <v>N</v>
      </c>
      <c r="AT145" s="15" t="str">
        <f t="shared" si="159"/>
        <v/>
      </c>
      <c r="AU145" s="1" t="str">
        <f t="shared" si="155"/>
        <v/>
      </c>
      <c r="AV145" s="1" t="str">
        <f t="shared" si="156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-6</v>
      </c>
    </row>
    <row r="146" spans="31:76">
      <c r="AE146" s="1" t="str">
        <f t="shared" si="146"/>
        <v/>
      </c>
      <c r="AF146" s="1" t="str">
        <f t="shared" si="147"/>
        <v/>
      </c>
      <c r="AG146" s="1" t="str">
        <f t="shared" si="148"/>
        <v/>
      </c>
      <c r="AH146" s="1" t="str">
        <f t="shared" si="149"/>
        <v/>
      </c>
      <c r="AI146" s="1" t="str">
        <f t="shared" si="150"/>
        <v/>
      </c>
      <c r="AJ146" s="1" t="str">
        <f t="shared" si="151"/>
        <v/>
      </c>
      <c r="AK146" s="1">
        <f t="shared" si="157"/>
        <v>0</v>
      </c>
      <c r="AL146" s="1">
        <f t="shared" si="158"/>
        <v>0</v>
      </c>
      <c r="AP146" s="1" t="str">
        <f t="shared" si="152"/>
        <v>N</v>
      </c>
      <c r="AQ146" s="1" t="str">
        <f t="shared" si="153"/>
        <v>N</v>
      </c>
      <c r="AR146" s="1" t="str">
        <f t="shared" si="154"/>
        <v>N</v>
      </c>
      <c r="AT146" s="15" t="str">
        <f t="shared" si="159"/>
        <v/>
      </c>
      <c r="AU146" s="1" t="str">
        <f t="shared" si="155"/>
        <v/>
      </c>
      <c r="AV146" s="1" t="str">
        <f t="shared" si="156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46"/>
        <v/>
      </c>
      <c r="AF147" s="1" t="str">
        <f t="shared" si="147"/>
        <v/>
      </c>
      <c r="AG147" s="1" t="str">
        <f t="shared" si="148"/>
        <v/>
      </c>
      <c r="AH147" s="1" t="str">
        <f t="shared" si="149"/>
        <v/>
      </c>
      <c r="AI147" s="1" t="str">
        <f t="shared" si="150"/>
        <v/>
      </c>
      <c r="AJ147" s="1" t="str">
        <f t="shared" si="151"/>
        <v/>
      </c>
      <c r="AK147" s="1">
        <f t="shared" si="157"/>
        <v>0</v>
      </c>
      <c r="AL147" s="1">
        <f t="shared" si="158"/>
        <v>0</v>
      </c>
      <c r="AP147" s="1" t="str">
        <f t="shared" si="152"/>
        <v>N</v>
      </c>
      <c r="AQ147" s="1" t="str">
        <f t="shared" si="153"/>
        <v>N</v>
      </c>
      <c r="AR147" s="1" t="str">
        <f t="shared" si="154"/>
        <v>N</v>
      </c>
      <c r="AT147" s="15" t="str">
        <f t="shared" si="159"/>
        <v/>
      </c>
      <c r="AU147" s="1" t="str">
        <f t="shared" si="155"/>
        <v/>
      </c>
      <c r="AV147" s="1" t="str">
        <f t="shared" si="156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46"/>
        <v/>
      </c>
      <c r="AF148" s="1" t="str">
        <f t="shared" si="147"/>
        <v/>
      </c>
      <c r="AG148" s="1" t="str">
        <f t="shared" si="148"/>
        <v/>
      </c>
      <c r="AH148" s="1" t="str">
        <f t="shared" si="149"/>
        <v/>
      </c>
      <c r="AI148" s="1" t="str">
        <f t="shared" si="150"/>
        <v/>
      </c>
      <c r="AJ148" s="1" t="str">
        <f t="shared" si="151"/>
        <v/>
      </c>
      <c r="AK148" s="1">
        <f t="shared" si="157"/>
        <v>0</v>
      </c>
      <c r="AL148" s="1">
        <f t="shared" si="158"/>
        <v>0</v>
      </c>
      <c r="AP148" s="1" t="str">
        <f t="shared" si="152"/>
        <v>N</v>
      </c>
      <c r="AQ148" s="1" t="str">
        <f t="shared" si="153"/>
        <v>N</v>
      </c>
      <c r="AR148" s="1" t="str">
        <f t="shared" si="154"/>
        <v>N</v>
      </c>
      <c r="AT148" s="15" t="str">
        <f t="shared" si="159"/>
        <v/>
      </c>
      <c r="AU148" s="1" t="str">
        <f t="shared" si="155"/>
        <v/>
      </c>
      <c r="AV148" s="1" t="str">
        <f t="shared" si="156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3</v>
      </c>
    </row>
    <row r="149" spans="31:76">
      <c r="AE149" s="1" t="str">
        <f t="shared" si="146"/>
        <v/>
      </c>
      <c r="AF149" s="1" t="str">
        <f t="shared" si="147"/>
        <v/>
      </c>
      <c r="AG149" s="1" t="str">
        <f t="shared" si="148"/>
        <v/>
      </c>
      <c r="AH149" s="1" t="str">
        <f t="shared" si="149"/>
        <v/>
      </c>
      <c r="AI149" s="1" t="str">
        <f t="shared" si="150"/>
        <v/>
      </c>
      <c r="AJ149" s="1" t="str">
        <f t="shared" si="151"/>
        <v/>
      </c>
      <c r="AK149" s="1">
        <f t="shared" si="157"/>
        <v>0</v>
      </c>
      <c r="AL149" s="1">
        <f t="shared" si="158"/>
        <v>0</v>
      </c>
      <c r="AP149" s="1" t="str">
        <f t="shared" si="152"/>
        <v>N</v>
      </c>
      <c r="AQ149" s="1" t="str">
        <f t="shared" si="153"/>
        <v>N</v>
      </c>
      <c r="AR149" s="1" t="str">
        <f t="shared" si="154"/>
        <v>N</v>
      </c>
      <c r="AT149" s="15" t="str">
        <f t="shared" si="159"/>
        <v/>
      </c>
      <c r="AU149" s="1" t="str">
        <f t="shared" si="155"/>
        <v/>
      </c>
      <c r="AV149" s="1" t="str">
        <f t="shared" si="156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-3</v>
      </c>
    </row>
    <row r="150" spans="31:76">
      <c r="AE150" s="1" t="str">
        <f t="shared" si="146"/>
        <v/>
      </c>
      <c r="AF150" s="1" t="str">
        <f t="shared" si="147"/>
        <v/>
      </c>
      <c r="AG150" s="1" t="str">
        <f t="shared" si="148"/>
        <v/>
      </c>
      <c r="AH150" s="1" t="str">
        <f t="shared" si="149"/>
        <v/>
      </c>
      <c r="AI150" s="1" t="str">
        <f t="shared" si="150"/>
        <v/>
      </c>
      <c r="AJ150" s="1" t="str">
        <f t="shared" si="151"/>
        <v/>
      </c>
      <c r="AK150" s="1">
        <f t="shared" si="157"/>
        <v>0</v>
      </c>
      <c r="AL150" s="1">
        <f t="shared" si="158"/>
        <v>0</v>
      </c>
      <c r="AP150" s="1" t="str">
        <f t="shared" si="152"/>
        <v>N</v>
      </c>
      <c r="AQ150" s="1" t="str">
        <f t="shared" si="153"/>
        <v>N</v>
      </c>
      <c r="AR150" s="1" t="str">
        <f t="shared" si="154"/>
        <v>N</v>
      </c>
      <c r="AT150" s="15" t="str">
        <f t="shared" si="159"/>
        <v/>
      </c>
      <c r="AU150" s="1" t="str">
        <f t="shared" si="155"/>
        <v/>
      </c>
      <c r="AV150" s="1" t="str">
        <f t="shared" si="156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46"/>
        <v/>
      </c>
      <c r="AF151" s="1" t="str">
        <f t="shared" si="147"/>
        <v/>
      </c>
      <c r="AG151" s="1" t="str">
        <f t="shared" si="148"/>
        <v/>
      </c>
      <c r="AH151" s="1" t="str">
        <f t="shared" si="149"/>
        <v/>
      </c>
      <c r="AI151" s="1" t="str">
        <f t="shared" si="150"/>
        <v/>
      </c>
      <c r="AJ151" s="1" t="str">
        <f t="shared" si="151"/>
        <v/>
      </c>
      <c r="AK151" s="1">
        <f t="shared" si="157"/>
        <v>0</v>
      </c>
      <c r="AL151" s="1">
        <f t="shared" si="158"/>
        <v>0</v>
      </c>
      <c r="AP151" s="1" t="str">
        <f t="shared" si="152"/>
        <v>N</v>
      </c>
      <c r="AQ151" s="1" t="str">
        <f t="shared" si="153"/>
        <v>N</v>
      </c>
      <c r="AR151" s="1" t="str">
        <f t="shared" si="154"/>
        <v>N</v>
      </c>
      <c r="AT151" s="15" t="str">
        <f t="shared" si="159"/>
        <v/>
      </c>
      <c r="AU151" s="1" t="str">
        <f t="shared" si="155"/>
        <v/>
      </c>
      <c r="AV151" s="1" t="str">
        <f t="shared" si="156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46"/>
        <v/>
      </c>
      <c r="AF152" s="1" t="str">
        <f t="shared" si="147"/>
        <v/>
      </c>
      <c r="AG152" s="1" t="str">
        <f t="shared" si="148"/>
        <v/>
      </c>
      <c r="AH152" s="1" t="str">
        <f t="shared" si="149"/>
        <v/>
      </c>
      <c r="AI152" s="1" t="str">
        <f t="shared" si="150"/>
        <v/>
      </c>
      <c r="AJ152" s="1" t="str">
        <f t="shared" si="151"/>
        <v/>
      </c>
      <c r="AK152" s="1">
        <f t="shared" si="157"/>
        <v>0</v>
      </c>
      <c r="AL152" s="1">
        <f t="shared" si="158"/>
        <v>0</v>
      </c>
      <c r="AP152" s="1" t="str">
        <f t="shared" si="152"/>
        <v>N</v>
      </c>
      <c r="AQ152" s="1" t="str">
        <f t="shared" si="153"/>
        <v>N</v>
      </c>
      <c r="AR152" s="1" t="str">
        <f t="shared" si="154"/>
        <v>N</v>
      </c>
      <c r="AT152" s="15" t="str">
        <f t="shared" si="159"/>
        <v/>
      </c>
      <c r="AU152" s="1" t="str">
        <f t="shared" si="155"/>
        <v/>
      </c>
      <c r="AV152" s="1" t="str">
        <f t="shared" si="156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6</v>
      </c>
    </row>
    <row r="153" spans="31:76">
      <c r="AE153" s="1" t="str">
        <f t="shared" si="146"/>
        <v/>
      </c>
      <c r="AF153" s="1" t="str">
        <f t="shared" si="147"/>
        <v/>
      </c>
      <c r="AG153" s="1" t="str">
        <f t="shared" si="148"/>
        <v/>
      </c>
      <c r="AH153" s="1" t="str">
        <f t="shared" si="149"/>
        <v/>
      </c>
      <c r="AI153" s="1" t="str">
        <f t="shared" si="150"/>
        <v/>
      </c>
      <c r="AJ153" s="1" t="str">
        <f t="shared" si="151"/>
        <v/>
      </c>
      <c r="AK153" s="1">
        <f t="shared" si="157"/>
        <v>0</v>
      </c>
      <c r="AL153" s="1">
        <f t="shared" si="158"/>
        <v>0</v>
      </c>
      <c r="AP153" s="1" t="str">
        <f t="shared" si="152"/>
        <v>N</v>
      </c>
      <c r="AQ153" s="1" t="str">
        <f t="shared" si="153"/>
        <v>N</v>
      </c>
      <c r="AR153" s="1" t="str">
        <f t="shared" si="154"/>
        <v>N</v>
      </c>
      <c r="AT153" s="15" t="str">
        <f t="shared" si="159"/>
        <v/>
      </c>
      <c r="AU153" s="1" t="str">
        <f t="shared" si="155"/>
        <v/>
      </c>
      <c r="AV153" s="1" t="str">
        <f t="shared" si="156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-6</v>
      </c>
    </row>
    <row r="154" spans="31:76">
      <c r="AE154" s="1" t="str">
        <f t="shared" si="146"/>
        <v/>
      </c>
      <c r="AF154" s="1" t="str">
        <f t="shared" si="147"/>
        <v/>
      </c>
      <c r="AG154" s="1" t="str">
        <f t="shared" si="148"/>
        <v/>
      </c>
      <c r="AH154" s="1" t="str">
        <f t="shared" si="149"/>
        <v/>
      </c>
      <c r="AI154" s="1" t="str">
        <f t="shared" si="150"/>
        <v/>
      </c>
      <c r="AJ154" s="1" t="str">
        <f t="shared" si="151"/>
        <v/>
      </c>
      <c r="AK154" s="1">
        <f t="shared" si="157"/>
        <v>0</v>
      </c>
      <c r="AL154" s="1">
        <f t="shared" si="158"/>
        <v>0</v>
      </c>
      <c r="AP154" s="1" t="str">
        <f t="shared" si="152"/>
        <v>N</v>
      </c>
      <c r="AQ154" s="1" t="str">
        <f t="shared" si="153"/>
        <v>N</v>
      </c>
      <c r="AR154" s="1" t="str">
        <f t="shared" si="154"/>
        <v>N</v>
      </c>
      <c r="AT154" s="15" t="str">
        <f t="shared" si="159"/>
        <v/>
      </c>
      <c r="AU154" s="1" t="str">
        <f t="shared" si="155"/>
        <v/>
      </c>
      <c r="AV154" s="1" t="str">
        <f t="shared" si="156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46"/>
        <v/>
      </c>
      <c r="AF155" s="1" t="str">
        <f t="shared" si="147"/>
        <v/>
      </c>
      <c r="AG155" s="1" t="str">
        <f t="shared" si="148"/>
        <v/>
      </c>
      <c r="AH155" s="1" t="str">
        <f t="shared" si="149"/>
        <v/>
      </c>
      <c r="AI155" s="1" t="str">
        <f t="shared" si="150"/>
        <v/>
      </c>
      <c r="AJ155" s="1" t="str">
        <f t="shared" si="151"/>
        <v/>
      </c>
      <c r="AK155" s="1">
        <f t="shared" si="157"/>
        <v>0</v>
      </c>
      <c r="AL155" s="1">
        <f t="shared" si="158"/>
        <v>0</v>
      </c>
      <c r="AP155" s="1" t="str">
        <f t="shared" si="152"/>
        <v>N</v>
      </c>
      <c r="AQ155" s="1" t="str">
        <f t="shared" si="153"/>
        <v>N</v>
      </c>
      <c r="AR155" s="1" t="str">
        <f t="shared" si="154"/>
        <v>N</v>
      </c>
      <c r="AT155" s="15" t="str">
        <f t="shared" si="159"/>
        <v/>
      </c>
      <c r="AU155" s="1" t="str">
        <f t="shared" si="155"/>
        <v/>
      </c>
      <c r="AV155" s="1" t="str">
        <f t="shared" si="156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46"/>
        <v/>
      </c>
      <c r="AF156" s="1" t="str">
        <f t="shared" si="147"/>
        <v/>
      </c>
      <c r="AG156" s="1" t="str">
        <f t="shared" si="148"/>
        <v/>
      </c>
      <c r="AH156" s="1" t="str">
        <f t="shared" si="149"/>
        <v/>
      </c>
      <c r="AI156" s="1" t="str">
        <f t="shared" si="150"/>
        <v/>
      </c>
      <c r="AJ156" s="1" t="str">
        <f t="shared" si="151"/>
        <v/>
      </c>
      <c r="AK156" s="1">
        <f t="shared" si="157"/>
        <v>0</v>
      </c>
      <c r="AL156" s="1">
        <f t="shared" si="158"/>
        <v>0</v>
      </c>
      <c r="AP156" s="1" t="str">
        <f t="shared" si="152"/>
        <v>N</v>
      </c>
      <c r="AQ156" s="1" t="str">
        <f t="shared" si="153"/>
        <v>N</v>
      </c>
      <c r="AR156" s="1" t="str">
        <f t="shared" si="154"/>
        <v>N</v>
      </c>
      <c r="AT156" s="15" t="str">
        <f t="shared" si="159"/>
        <v/>
      </c>
      <c r="AU156" s="1" t="str">
        <f t="shared" si="155"/>
        <v/>
      </c>
      <c r="AV156" s="1" t="str">
        <f t="shared" si="156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3</v>
      </c>
    </row>
    <row r="157" spans="31:76">
      <c r="AE157" s="1" t="str">
        <f t="shared" si="146"/>
        <v/>
      </c>
      <c r="AF157" s="1" t="str">
        <f t="shared" si="147"/>
        <v/>
      </c>
      <c r="AG157" s="1" t="str">
        <f t="shared" si="148"/>
        <v/>
      </c>
      <c r="AH157" s="1" t="str">
        <f t="shared" si="149"/>
        <v/>
      </c>
      <c r="AI157" s="1" t="str">
        <f t="shared" si="150"/>
        <v/>
      </c>
      <c r="AJ157" s="1" t="str">
        <f t="shared" si="151"/>
        <v/>
      </c>
      <c r="AK157" s="1">
        <f t="shared" si="157"/>
        <v>0</v>
      </c>
      <c r="AL157" s="1">
        <f t="shared" si="158"/>
        <v>0</v>
      </c>
      <c r="AP157" s="1" t="str">
        <f t="shared" si="152"/>
        <v>N</v>
      </c>
      <c r="AQ157" s="1" t="str">
        <f t="shared" si="153"/>
        <v>N</v>
      </c>
      <c r="AR157" s="1" t="str">
        <f t="shared" si="154"/>
        <v>N</v>
      </c>
      <c r="AT157" s="15" t="str">
        <f t="shared" si="159"/>
        <v/>
      </c>
      <c r="AU157" s="1" t="str">
        <f t="shared" si="155"/>
        <v/>
      </c>
      <c r="AV157" s="1" t="str">
        <f t="shared" si="156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-3</v>
      </c>
    </row>
    <row r="158" spans="31:76">
      <c r="AE158" s="1" t="str">
        <f t="shared" si="146"/>
        <v/>
      </c>
      <c r="AF158" s="1" t="str">
        <f t="shared" si="147"/>
        <v/>
      </c>
      <c r="AG158" s="1" t="str">
        <f t="shared" si="148"/>
        <v/>
      </c>
      <c r="AH158" s="1" t="str">
        <f t="shared" si="149"/>
        <v/>
      </c>
      <c r="AI158" s="1" t="str">
        <f t="shared" si="150"/>
        <v/>
      </c>
      <c r="AJ158" s="1" t="str">
        <f t="shared" si="151"/>
        <v/>
      </c>
      <c r="AK158" s="1">
        <f t="shared" si="157"/>
        <v>0</v>
      </c>
      <c r="AL158" s="1">
        <f t="shared" si="158"/>
        <v>0</v>
      </c>
      <c r="AP158" s="1" t="str">
        <f t="shared" si="152"/>
        <v>N</v>
      </c>
      <c r="AQ158" s="1" t="str">
        <f t="shared" si="153"/>
        <v>N</v>
      </c>
      <c r="AR158" s="1" t="str">
        <f t="shared" si="154"/>
        <v>N</v>
      </c>
      <c r="AT158" s="15" t="str">
        <f t="shared" si="159"/>
        <v/>
      </c>
      <c r="AU158" s="1" t="str">
        <f t="shared" si="155"/>
        <v/>
      </c>
      <c r="AV158" s="1" t="str">
        <f t="shared" si="156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46"/>
        <v/>
      </c>
      <c r="AF159" s="1" t="str">
        <f t="shared" si="147"/>
        <v/>
      </c>
      <c r="AG159" s="1" t="str">
        <f t="shared" si="148"/>
        <v/>
      </c>
      <c r="AH159" s="1" t="str">
        <f t="shared" si="149"/>
        <v/>
      </c>
      <c r="AI159" s="1" t="str">
        <f t="shared" si="150"/>
        <v/>
      </c>
      <c r="AJ159" s="1" t="str">
        <f t="shared" si="151"/>
        <v/>
      </c>
      <c r="AK159" s="1">
        <f t="shared" si="157"/>
        <v>0</v>
      </c>
      <c r="AL159" s="1">
        <f t="shared" si="158"/>
        <v>0</v>
      </c>
      <c r="AP159" s="1" t="str">
        <f t="shared" si="152"/>
        <v>N</v>
      </c>
      <c r="AQ159" s="1" t="str">
        <f t="shared" si="153"/>
        <v>N</v>
      </c>
      <c r="AR159" s="1" t="str">
        <f t="shared" si="154"/>
        <v>N</v>
      </c>
      <c r="AT159" s="15" t="str">
        <f t="shared" si="159"/>
        <v/>
      </c>
      <c r="AU159" s="1" t="str">
        <f t="shared" si="155"/>
        <v/>
      </c>
      <c r="AV159" s="1" t="str">
        <f t="shared" si="156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46"/>
        <v/>
      </c>
      <c r="AF160" s="1" t="str">
        <f t="shared" si="147"/>
        <v/>
      </c>
      <c r="AG160" s="1" t="str">
        <f t="shared" si="148"/>
        <v/>
      </c>
      <c r="AH160" s="1" t="str">
        <f t="shared" si="149"/>
        <v/>
      </c>
      <c r="AI160" s="1" t="str">
        <f t="shared" si="150"/>
        <v/>
      </c>
      <c r="AJ160" s="1" t="str">
        <f t="shared" si="151"/>
        <v/>
      </c>
      <c r="AK160" s="1">
        <f t="shared" si="157"/>
        <v>0</v>
      </c>
      <c r="AL160" s="1">
        <f t="shared" si="158"/>
        <v>0</v>
      </c>
      <c r="AP160" s="1" t="str">
        <f t="shared" si="152"/>
        <v>N</v>
      </c>
      <c r="AQ160" s="1" t="str">
        <f t="shared" si="153"/>
        <v>N</v>
      </c>
      <c r="AR160" s="1" t="str">
        <f t="shared" si="154"/>
        <v>N</v>
      </c>
      <c r="AT160" s="15" t="str">
        <f t="shared" si="159"/>
        <v/>
      </c>
      <c r="AU160" s="1" t="str">
        <f t="shared" si="155"/>
        <v/>
      </c>
      <c r="AV160" s="1" t="str">
        <f t="shared" si="156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6</v>
      </c>
    </row>
    <row r="161" spans="31:76">
      <c r="AE161" s="1" t="str">
        <f t="shared" si="146"/>
        <v/>
      </c>
      <c r="AF161" s="1" t="str">
        <f t="shared" si="147"/>
        <v/>
      </c>
      <c r="AG161" s="1" t="str">
        <f t="shared" si="148"/>
        <v/>
      </c>
      <c r="AH161" s="1" t="str">
        <f t="shared" si="149"/>
        <v/>
      </c>
      <c r="AI161" s="1" t="str">
        <f t="shared" si="150"/>
        <v/>
      </c>
      <c r="AJ161" s="1" t="str">
        <f t="shared" si="151"/>
        <v/>
      </c>
      <c r="AK161" s="1">
        <f t="shared" si="157"/>
        <v>0</v>
      </c>
      <c r="AL161" s="1">
        <f t="shared" si="158"/>
        <v>0</v>
      </c>
      <c r="AP161" s="1" t="str">
        <f t="shared" si="152"/>
        <v>N</v>
      </c>
      <c r="AQ161" s="1" t="str">
        <f t="shared" si="153"/>
        <v>N</v>
      </c>
      <c r="AR161" s="1" t="str">
        <f t="shared" si="154"/>
        <v>N</v>
      </c>
      <c r="AT161" s="15" t="str">
        <f t="shared" si="159"/>
        <v/>
      </c>
      <c r="AU161" s="1" t="str">
        <f t="shared" si="155"/>
        <v/>
      </c>
      <c r="AV161" s="1" t="str">
        <f t="shared" si="156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-6</v>
      </c>
    </row>
    <row r="162" spans="31:76">
      <c r="AE162" s="1" t="str">
        <f t="shared" si="146"/>
        <v/>
      </c>
      <c r="AF162" s="1" t="str">
        <f t="shared" si="147"/>
        <v/>
      </c>
      <c r="AG162" s="1" t="str">
        <f t="shared" si="148"/>
        <v/>
      </c>
      <c r="AH162" s="1" t="str">
        <f t="shared" si="149"/>
        <v/>
      </c>
      <c r="AI162" s="1" t="str">
        <f t="shared" si="150"/>
        <v/>
      </c>
      <c r="AJ162" s="1" t="str">
        <f t="shared" si="151"/>
        <v/>
      </c>
      <c r="AK162" s="1">
        <f t="shared" si="157"/>
        <v>0</v>
      </c>
      <c r="AL162" s="1">
        <f t="shared" si="158"/>
        <v>0</v>
      </c>
      <c r="AP162" s="1" t="str">
        <f t="shared" si="152"/>
        <v>N</v>
      </c>
      <c r="AQ162" s="1" t="str">
        <f t="shared" si="153"/>
        <v>N</v>
      </c>
      <c r="AR162" s="1" t="str">
        <f t="shared" si="154"/>
        <v>N</v>
      </c>
      <c r="AT162" s="15" t="str">
        <f t="shared" si="159"/>
        <v/>
      </c>
      <c r="AU162" s="1" t="str">
        <f t="shared" si="155"/>
        <v/>
      </c>
      <c r="AV162" s="1" t="str">
        <f t="shared" si="156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46"/>
        <v/>
      </c>
      <c r="AF163" s="1" t="str">
        <f t="shared" si="147"/>
        <v/>
      </c>
      <c r="AG163" s="1" t="str">
        <f t="shared" si="148"/>
        <v/>
      </c>
      <c r="AH163" s="1" t="str">
        <f t="shared" si="149"/>
        <v/>
      </c>
      <c r="AI163" s="1" t="str">
        <f t="shared" si="150"/>
        <v/>
      </c>
      <c r="AJ163" s="1" t="str">
        <f t="shared" si="151"/>
        <v/>
      </c>
      <c r="AK163" s="1">
        <f t="shared" si="157"/>
        <v>0</v>
      </c>
      <c r="AL163" s="1">
        <f t="shared" si="158"/>
        <v>0</v>
      </c>
      <c r="AP163" s="1" t="str">
        <f t="shared" si="152"/>
        <v>N</v>
      </c>
      <c r="AQ163" s="1" t="str">
        <f t="shared" si="153"/>
        <v>N</v>
      </c>
      <c r="AR163" s="1" t="str">
        <f t="shared" si="154"/>
        <v>N</v>
      </c>
      <c r="AT163" s="15" t="str">
        <f t="shared" si="159"/>
        <v/>
      </c>
      <c r="AU163" s="1" t="str">
        <f t="shared" si="155"/>
        <v/>
      </c>
      <c r="AV163" s="1" t="str">
        <f t="shared" si="156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46"/>
        <v/>
      </c>
      <c r="AF164" s="1" t="str">
        <f t="shared" si="147"/>
        <v/>
      </c>
      <c r="AG164" s="1" t="str">
        <f t="shared" si="148"/>
        <v/>
      </c>
      <c r="AH164" s="1" t="str">
        <f t="shared" si="149"/>
        <v/>
      </c>
      <c r="AI164" s="1" t="str">
        <f t="shared" si="150"/>
        <v/>
      </c>
      <c r="AJ164" s="1" t="str">
        <f t="shared" si="151"/>
        <v/>
      </c>
      <c r="AK164" s="1">
        <f t="shared" si="157"/>
        <v>0</v>
      </c>
      <c r="AL164" s="1">
        <f t="shared" si="158"/>
        <v>0</v>
      </c>
      <c r="AP164" s="1" t="str">
        <f t="shared" si="152"/>
        <v>N</v>
      </c>
      <c r="AQ164" s="1" t="str">
        <f t="shared" si="153"/>
        <v>N</v>
      </c>
      <c r="AR164" s="1" t="str">
        <f t="shared" si="154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3</v>
      </c>
    </row>
    <row r="165" spans="31:76">
      <c r="AE165" s="1" t="str">
        <f t="shared" si="146"/>
        <v/>
      </c>
      <c r="AF165" s="1" t="str">
        <f t="shared" si="147"/>
        <v/>
      </c>
      <c r="AG165" s="1" t="str">
        <f t="shared" si="148"/>
        <v/>
      </c>
      <c r="AH165" s="1" t="str">
        <f t="shared" si="149"/>
        <v/>
      </c>
      <c r="AI165" s="1" t="str">
        <f t="shared" si="150"/>
        <v/>
      </c>
      <c r="AJ165" s="1" t="str">
        <f t="shared" si="151"/>
        <v/>
      </c>
      <c r="AK165" s="1">
        <f t="shared" si="157"/>
        <v>0</v>
      </c>
      <c r="AL165" s="1">
        <f t="shared" si="158"/>
        <v>0</v>
      </c>
      <c r="AP165" s="1" t="str">
        <f t="shared" si="152"/>
        <v>N</v>
      </c>
      <c r="AQ165" s="1" t="str">
        <f t="shared" si="153"/>
        <v>N</v>
      </c>
      <c r="AR165" s="1" t="str">
        <f t="shared" si="154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-3</v>
      </c>
    </row>
    <row r="166" spans="31:76">
      <c r="AE166" s="1" t="str">
        <f t="shared" si="146"/>
        <v/>
      </c>
      <c r="AF166" s="1" t="str">
        <f t="shared" si="147"/>
        <v/>
      </c>
      <c r="AG166" s="1" t="str">
        <f t="shared" si="148"/>
        <v/>
      </c>
      <c r="AH166" s="1" t="str">
        <f t="shared" si="149"/>
        <v/>
      </c>
      <c r="AI166" s="1" t="str">
        <f t="shared" si="150"/>
        <v/>
      </c>
      <c r="AJ166" s="1" t="str">
        <f t="shared" si="151"/>
        <v/>
      </c>
      <c r="AK166" s="1">
        <f t="shared" si="157"/>
        <v>0</v>
      </c>
      <c r="AL166" s="1">
        <f t="shared" si="158"/>
        <v>0</v>
      </c>
      <c r="AP166" s="1" t="str">
        <f t="shared" si="152"/>
        <v>N</v>
      </c>
      <c r="AQ166" s="1" t="str">
        <f t="shared" si="153"/>
        <v>N</v>
      </c>
      <c r="AR166" s="1" t="str">
        <f t="shared" si="154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46"/>
        <v/>
      </c>
      <c r="AF167" s="1" t="str">
        <f t="shared" si="147"/>
        <v/>
      </c>
      <c r="AG167" s="1" t="str">
        <f t="shared" si="148"/>
        <v/>
      </c>
      <c r="AH167" s="1" t="str">
        <f t="shared" si="149"/>
        <v/>
      </c>
      <c r="AI167" s="1" t="str">
        <f t="shared" si="150"/>
        <v/>
      </c>
      <c r="AJ167" s="1" t="str">
        <f t="shared" si="151"/>
        <v/>
      </c>
      <c r="AK167" s="1">
        <f t="shared" si="157"/>
        <v>0</v>
      </c>
      <c r="AL167" s="1">
        <f t="shared" si="158"/>
        <v>0</v>
      </c>
      <c r="AP167" s="1" t="str">
        <f t="shared" si="152"/>
        <v>N</v>
      </c>
      <c r="AQ167" s="1" t="str">
        <f t="shared" si="153"/>
        <v>N</v>
      </c>
      <c r="AR167" s="1" t="str">
        <f t="shared" si="154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46"/>
        <v/>
      </c>
      <c r="AF168" s="1" t="str">
        <f t="shared" si="147"/>
        <v/>
      </c>
      <c r="AG168" s="1" t="str">
        <f t="shared" si="148"/>
        <v/>
      </c>
      <c r="AH168" s="1" t="str">
        <f t="shared" si="149"/>
        <v/>
      </c>
      <c r="AI168" s="1" t="str">
        <f t="shared" si="150"/>
        <v/>
      </c>
      <c r="AJ168" s="1" t="str">
        <f t="shared" si="151"/>
        <v/>
      </c>
      <c r="AK168" s="1">
        <f t="shared" si="157"/>
        <v>0</v>
      </c>
      <c r="AL168" s="1">
        <f t="shared" si="158"/>
        <v>0</v>
      </c>
      <c r="AP168" s="1" t="str">
        <f t="shared" si="152"/>
        <v>N</v>
      </c>
      <c r="AQ168" s="1" t="str">
        <f t="shared" si="153"/>
        <v>N</v>
      </c>
      <c r="AR168" s="1" t="str">
        <f t="shared" si="154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6</v>
      </c>
    </row>
    <row r="169" spans="31:76">
      <c r="AE169" s="1" t="str">
        <f t="shared" si="146"/>
        <v/>
      </c>
      <c r="AF169" s="1" t="str">
        <f t="shared" si="147"/>
        <v/>
      </c>
      <c r="AG169" s="1" t="str">
        <f t="shared" si="148"/>
        <v/>
      </c>
      <c r="AH169" s="1" t="str">
        <f t="shared" si="149"/>
        <v/>
      </c>
      <c r="AI169" s="1" t="str">
        <f t="shared" si="150"/>
        <v/>
      </c>
      <c r="AJ169" s="1" t="str">
        <f t="shared" si="151"/>
        <v/>
      </c>
      <c r="AK169" s="1">
        <f t="shared" si="157"/>
        <v>0</v>
      </c>
      <c r="AL169" s="1">
        <f t="shared" si="158"/>
        <v>0</v>
      </c>
      <c r="AP169" s="1" t="str">
        <f t="shared" si="152"/>
        <v>N</v>
      </c>
      <c r="AQ169" s="1" t="str">
        <f t="shared" si="153"/>
        <v>N</v>
      </c>
      <c r="AR169" s="1" t="str">
        <f t="shared" si="154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-6</v>
      </c>
    </row>
    <row r="170" spans="31:76">
      <c r="AE170" s="1" t="str">
        <f t="shared" ref="AE170:AE201" si="160">IF(M169="","",IF(Y170="B",IF(M169="P",BH170,""),IF(BF170="P",BH170,"")))</f>
        <v/>
      </c>
      <c r="AF170" s="1" t="str">
        <f t="shared" ref="AF170:AF201" si="161">IF(M169="","",IF(Y170="B",IF(M169="B",BH170,""),IF(BF170="B",BH170,"")))</f>
        <v/>
      </c>
      <c r="AG170" s="1" t="str">
        <f t="shared" ref="AG170:AG195" si="162">IF(M169="","",IF(Z170="C",IF(M169="B",BJ170,""),IF(BF170="P",BJ170,"")))</f>
        <v/>
      </c>
      <c r="AH170" s="1" t="str">
        <f t="shared" ref="AH170:AH195" si="163">IF(M169="","",IF(Z170="C",IF(M169="P",BJ170,""),IF(BF170="B",BJ170,"")))</f>
        <v/>
      </c>
      <c r="AI170" s="1" t="str">
        <f t="shared" ref="AI170:AI201" si="164">IF(M169="","",IF(AND(AE170="L5",AH170="L5",AY170=""),"L0",AX170))</f>
        <v/>
      </c>
      <c r="AJ170" s="1" t="str">
        <f t="shared" ref="AJ170:AJ201" si="165">IF(M169="","",IF(AND(AF170="L5",AH170="L5",AX170=""),"L0",AY170))</f>
        <v/>
      </c>
      <c r="AK170" s="1">
        <f t="shared" si="157"/>
        <v>0</v>
      </c>
      <c r="AL170" s="1">
        <f t="shared" si="158"/>
        <v>0</v>
      </c>
      <c r="AP170" s="1" t="str">
        <f t="shared" si="152"/>
        <v>N</v>
      </c>
      <c r="AQ170" s="1" t="str">
        <f t="shared" si="153"/>
        <v>N</v>
      </c>
      <c r="AR170" s="1" t="str">
        <f t="shared" si="154"/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60"/>
        <v/>
      </c>
      <c r="AF171" s="1" t="str">
        <f t="shared" si="161"/>
        <v/>
      </c>
      <c r="AG171" s="1" t="str">
        <f t="shared" si="162"/>
        <v/>
      </c>
      <c r="AH171" s="1" t="str">
        <f t="shared" si="163"/>
        <v/>
      </c>
      <c r="AI171" s="1" t="str">
        <f t="shared" si="164"/>
        <v/>
      </c>
      <c r="AJ171" s="1" t="str">
        <f t="shared" si="165"/>
        <v/>
      </c>
      <c r="AK171" s="1">
        <f t="shared" si="157"/>
        <v>0</v>
      </c>
      <c r="AL171" s="1">
        <f t="shared" si="158"/>
        <v>0</v>
      </c>
      <c r="AP171" s="1" t="str">
        <f t="shared" si="152"/>
        <v>N</v>
      </c>
      <c r="AQ171" s="1" t="str">
        <f t="shared" si="153"/>
        <v>N</v>
      </c>
      <c r="AR171" s="1" t="str">
        <f t="shared" si="154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60"/>
        <v/>
      </c>
      <c r="AF172" s="1" t="str">
        <f t="shared" si="161"/>
        <v/>
      </c>
      <c r="AG172" s="1" t="str">
        <f t="shared" si="162"/>
        <v/>
      </c>
      <c r="AH172" s="1" t="str">
        <f t="shared" si="163"/>
        <v/>
      </c>
      <c r="AI172" s="1" t="str">
        <f t="shared" si="164"/>
        <v/>
      </c>
      <c r="AJ172" s="1" t="str">
        <f t="shared" si="165"/>
        <v/>
      </c>
      <c r="AK172" s="1">
        <f t="shared" si="157"/>
        <v>0</v>
      </c>
      <c r="AL172" s="1">
        <f t="shared" si="158"/>
        <v>0</v>
      </c>
      <c r="AP172" s="1" t="str">
        <f t="shared" si="152"/>
        <v>N</v>
      </c>
      <c r="AQ172" s="1" t="str">
        <f t="shared" si="153"/>
        <v>N</v>
      </c>
      <c r="AR172" s="1" t="str">
        <f t="shared" si="154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3</v>
      </c>
    </row>
    <row r="173" spans="31:76">
      <c r="AE173" s="1" t="str">
        <f t="shared" si="160"/>
        <v/>
      </c>
      <c r="AF173" s="1" t="str">
        <f t="shared" si="161"/>
        <v/>
      </c>
      <c r="AG173" s="1" t="str">
        <f t="shared" si="162"/>
        <v/>
      </c>
      <c r="AH173" s="1" t="str">
        <f t="shared" si="163"/>
        <v/>
      </c>
      <c r="AI173" s="1" t="str">
        <f t="shared" si="164"/>
        <v/>
      </c>
      <c r="AJ173" s="1" t="str">
        <f t="shared" si="165"/>
        <v/>
      </c>
      <c r="AK173" s="1">
        <f t="shared" si="157"/>
        <v>0</v>
      </c>
      <c r="AL173" s="1">
        <f t="shared" si="158"/>
        <v>0</v>
      </c>
      <c r="AP173" s="1" t="str">
        <f t="shared" si="152"/>
        <v>N</v>
      </c>
      <c r="AQ173" s="1" t="str">
        <f t="shared" si="153"/>
        <v>N</v>
      </c>
      <c r="AR173" s="1" t="str">
        <f t="shared" si="154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-3</v>
      </c>
    </row>
    <row r="174" spans="31:76">
      <c r="AE174" s="1" t="str">
        <f t="shared" si="160"/>
        <v/>
      </c>
      <c r="AF174" s="1" t="str">
        <f t="shared" si="161"/>
        <v/>
      </c>
      <c r="AG174" s="1" t="str">
        <f t="shared" si="162"/>
        <v/>
      </c>
      <c r="AH174" s="1" t="str">
        <f t="shared" si="163"/>
        <v/>
      </c>
      <c r="AI174" s="1" t="str">
        <f t="shared" si="164"/>
        <v/>
      </c>
      <c r="AJ174" s="1" t="str">
        <f t="shared" si="165"/>
        <v/>
      </c>
      <c r="AK174" s="1">
        <f t="shared" si="157"/>
        <v>0</v>
      </c>
      <c r="AL174" s="1">
        <f t="shared" si="158"/>
        <v>0</v>
      </c>
      <c r="AP174" s="1" t="str">
        <f t="shared" si="152"/>
        <v>N</v>
      </c>
      <c r="AQ174" s="1" t="str">
        <f t="shared" si="153"/>
        <v>N</v>
      </c>
      <c r="AR174" s="1" t="str">
        <f t="shared" si="154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60"/>
        <v/>
      </c>
      <c r="AF175" s="1" t="str">
        <f t="shared" si="161"/>
        <v/>
      </c>
      <c r="AG175" s="1" t="str">
        <f t="shared" si="162"/>
        <v/>
      </c>
      <c r="AH175" s="1" t="str">
        <f t="shared" si="163"/>
        <v/>
      </c>
      <c r="AI175" s="1" t="str">
        <f t="shared" si="164"/>
        <v/>
      </c>
      <c r="AJ175" s="1" t="str">
        <f t="shared" si="165"/>
        <v/>
      </c>
      <c r="AK175" s="1">
        <f t="shared" si="157"/>
        <v>0</v>
      </c>
      <c r="AL175" s="1">
        <f t="shared" si="158"/>
        <v>0</v>
      </c>
      <c r="AP175" s="1" t="str">
        <f t="shared" si="152"/>
        <v>N</v>
      </c>
      <c r="AQ175" s="1" t="str">
        <f t="shared" si="153"/>
        <v>N</v>
      </c>
      <c r="AR175" s="1" t="str">
        <f t="shared" si="154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60"/>
        <v/>
      </c>
      <c r="AF176" s="1" t="str">
        <f t="shared" si="161"/>
        <v/>
      </c>
      <c r="AG176" s="1" t="str">
        <f t="shared" si="162"/>
        <v/>
      </c>
      <c r="AH176" s="1" t="str">
        <f t="shared" si="163"/>
        <v/>
      </c>
      <c r="AI176" s="1" t="str">
        <f t="shared" si="164"/>
        <v/>
      </c>
      <c r="AJ176" s="1" t="str">
        <f t="shared" si="165"/>
        <v/>
      </c>
      <c r="AK176" s="1">
        <f t="shared" si="157"/>
        <v>0</v>
      </c>
      <c r="AL176" s="1">
        <f t="shared" si="158"/>
        <v>0</v>
      </c>
      <c r="AP176" s="1" t="str">
        <f t="shared" si="152"/>
        <v>N</v>
      </c>
      <c r="AQ176" s="1" t="str">
        <f t="shared" si="153"/>
        <v>N</v>
      </c>
      <c r="AR176" s="1" t="str">
        <f t="shared" si="154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6</v>
      </c>
    </row>
    <row r="177" spans="31:76">
      <c r="AE177" s="1" t="str">
        <f t="shared" si="160"/>
        <v/>
      </c>
      <c r="AF177" s="1" t="str">
        <f t="shared" si="161"/>
        <v/>
      </c>
      <c r="AG177" s="1" t="str">
        <f t="shared" si="162"/>
        <v/>
      </c>
      <c r="AH177" s="1" t="str">
        <f t="shared" si="163"/>
        <v/>
      </c>
      <c r="AI177" s="1" t="str">
        <f t="shared" si="164"/>
        <v/>
      </c>
      <c r="AJ177" s="1" t="str">
        <f t="shared" si="165"/>
        <v/>
      </c>
      <c r="AK177" s="1">
        <f t="shared" si="157"/>
        <v>0</v>
      </c>
      <c r="AL177" s="1">
        <f t="shared" si="158"/>
        <v>0</v>
      </c>
      <c r="AP177" s="1" t="str">
        <f t="shared" si="152"/>
        <v>N</v>
      </c>
      <c r="AQ177" s="1" t="str">
        <f t="shared" si="153"/>
        <v>N</v>
      </c>
      <c r="AR177" s="1" t="str">
        <f t="shared" si="154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-6</v>
      </c>
    </row>
    <row r="178" spans="31:76">
      <c r="AE178" s="1" t="str">
        <f t="shared" si="160"/>
        <v/>
      </c>
      <c r="AF178" s="1" t="str">
        <f t="shared" si="161"/>
        <v/>
      </c>
      <c r="AG178" s="1" t="str">
        <f t="shared" si="162"/>
        <v/>
      </c>
      <c r="AH178" s="1" t="str">
        <f t="shared" si="163"/>
        <v/>
      </c>
      <c r="AI178" s="1" t="str">
        <f t="shared" si="164"/>
        <v/>
      </c>
      <c r="AJ178" s="1" t="str">
        <f t="shared" si="165"/>
        <v/>
      </c>
      <c r="AK178" s="1">
        <f t="shared" si="157"/>
        <v>0</v>
      </c>
      <c r="AL178" s="1">
        <f t="shared" si="158"/>
        <v>0</v>
      </c>
      <c r="AP178" s="1" t="str">
        <f t="shared" si="152"/>
        <v>N</v>
      </c>
      <c r="AQ178" s="1" t="str">
        <f t="shared" si="153"/>
        <v>N</v>
      </c>
      <c r="AR178" s="1" t="str">
        <f t="shared" si="154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60"/>
        <v/>
      </c>
      <c r="AF179" s="1" t="str">
        <f t="shared" si="161"/>
        <v/>
      </c>
      <c r="AG179" s="1" t="str">
        <f t="shared" si="162"/>
        <v/>
      </c>
      <c r="AH179" s="1" t="str">
        <f t="shared" si="163"/>
        <v/>
      </c>
      <c r="AI179" s="1" t="str">
        <f t="shared" si="164"/>
        <v/>
      </c>
      <c r="AJ179" s="1" t="str">
        <f t="shared" si="165"/>
        <v/>
      </c>
      <c r="AK179" s="1">
        <f t="shared" si="157"/>
        <v>0</v>
      </c>
      <c r="AL179" s="1">
        <f t="shared" si="158"/>
        <v>0</v>
      </c>
      <c r="AP179" s="1" t="str">
        <f t="shared" si="152"/>
        <v>N</v>
      </c>
      <c r="AQ179" s="1" t="str">
        <f t="shared" si="153"/>
        <v>N</v>
      </c>
      <c r="AR179" s="1" t="str">
        <f t="shared" si="154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60"/>
        <v/>
      </c>
      <c r="AF180" s="1" t="str">
        <f t="shared" si="161"/>
        <v/>
      </c>
      <c r="AG180" s="1" t="str">
        <f t="shared" si="162"/>
        <v/>
      </c>
      <c r="AH180" s="1" t="str">
        <f t="shared" si="163"/>
        <v/>
      </c>
      <c r="AI180" s="1" t="str">
        <f t="shared" si="164"/>
        <v/>
      </c>
      <c r="AJ180" s="1" t="str">
        <f t="shared" si="165"/>
        <v/>
      </c>
      <c r="AK180" s="1">
        <f t="shared" si="157"/>
        <v>0</v>
      </c>
      <c r="AL180" s="1">
        <f t="shared" si="158"/>
        <v>0</v>
      </c>
      <c r="AP180" s="1" t="str">
        <f t="shared" si="152"/>
        <v>N</v>
      </c>
      <c r="AQ180" s="1" t="str">
        <f t="shared" si="153"/>
        <v>N</v>
      </c>
      <c r="AR180" s="1" t="str">
        <f t="shared" si="154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3</v>
      </c>
    </row>
    <row r="181" spans="31:76">
      <c r="AE181" s="1" t="str">
        <f t="shared" si="160"/>
        <v/>
      </c>
      <c r="AF181" s="1" t="str">
        <f t="shared" si="161"/>
        <v/>
      </c>
      <c r="AG181" s="1" t="str">
        <f t="shared" si="162"/>
        <v/>
      </c>
      <c r="AH181" s="1" t="str">
        <f t="shared" si="163"/>
        <v/>
      </c>
      <c r="AI181" s="1" t="str">
        <f t="shared" si="164"/>
        <v/>
      </c>
      <c r="AJ181" s="1" t="str">
        <f t="shared" si="165"/>
        <v/>
      </c>
      <c r="AK181" s="1">
        <f t="shared" si="157"/>
        <v>0</v>
      </c>
      <c r="AL181" s="1">
        <f t="shared" si="158"/>
        <v>0</v>
      </c>
      <c r="AP181" s="1" t="str">
        <f t="shared" si="152"/>
        <v>N</v>
      </c>
      <c r="AQ181" s="1" t="str">
        <f t="shared" si="153"/>
        <v>N</v>
      </c>
      <c r="AR181" s="1" t="str">
        <f t="shared" si="154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-3</v>
      </c>
    </row>
    <row r="182" spans="31:76">
      <c r="AE182" s="1" t="str">
        <f t="shared" si="160"/>
        <v/>
      </c>
      <c r="AF182" s="1" t="str">
        <f t="shared" si="161"/>
        <v/>
      </c>
      <c r="AG182" s="1" t="str">
        <f t="shared" si="162"/>
        <v/>
      </c>
      <c r="AH182" s="1" t="str">
        <f t="shared" si="163"/>
        <v/>
      </c>
      <c r="AI182" s="1" t="str">
        <f t="shared" si="164"/>
        <v/>
      </c>
      <c r="AJ182" s="1" t="str">
        <f t="shared" si="165"/>
        <v/>
      </c>
      <c r="AK182" s="1">
        <f t="shared" si="157"/>
        <v>0</v>
      </c>
      <c r="AL182" s="1">
        <f t="shared" si="158"/>
        <v>0</v>
      </c>
      <c r="AP182" s="1" t="str">
        <f t="shared" si="152"/>
        <v>N</v>
      </c>
      <c r="AQ182" s="1" t="str">
        <f t="shared" si="153"/>
        <v>N</v>
      </c>
      <c r="AR182" s="1" t="str">
        <f t="shared" si="154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60"/>
        <v/>
      </c>
      <c r="AF183" s="1" t="str">
        <f t="shared" si="161"/>
        <v/>
      </c>
      <c r="AG183" s="1" t="str">
        <f t="shared" si="162"/>
        <v/>
      </c>
      <c r="AH183" s="1" t="str">
        <f t="shared" si="163"/>
        <v/>
      </c>
      <c r="AI183" s="1" t="str">
        <f t="shared" si="164"/>
        <v/>
      </c>
      <c r="AJ183" s="1" t="str">
        <f t="shared" si="165"/>
        <v/>
      </c>
      <c r="AK183" s="1">
        <f t="shared" si="157"/>
        <v>0</v>
      </c>
      <c r="AL183" s="1">
        <f t="shared" si="158"/>
        <v>0</v>
      </c>
      <c r="AP183" s="1" t="str">
        <f t="shared" si="152"/>
        <v>N</v>
      </c>
      <c r="AQ183" s="1" t="str">
        <f t="shared" si="153"/>
        <v>N</v>
      </c>
      <c r="AR183" s="1" t="str">
        <f t="shared" si="154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60"/>
        <v/>
      </c>
      <c r="AF184" s="1" t="str">
        <f t="shared" si="161"/>
        <v/>
      </c>
      <c r="AG184" s="1" t="str">
        <f t="shared" si="162"/>
        <v/>
      </c>
      <c r="AH184" s="1" t="str">
        <f t="shared" si="163"/>
        <v/>
      </c>
      <c r="AI184" s="1" t="str">
        <f t="shared" si="164"/>
        <v/>
      </c>
      <c r="AJ184" s="1" t="str">
        <f t="shared" si="165"/>
        <v/>
      </c>
      <c r="AK184" s="1">
        <f t="shared" si="157"/>
        <v>0</v>
      </c>
      <c r="AL184" s="1">
        <f t="shared" si="158"/>
        <v>0</v>
      </c>
      <c r="AP184" s="1" t="str">
        <f t="shared" si="152"/>
        <v>N</v>
      </c>
      <c r="AQ184" s="1" t="str">
        <f t="shared" si="153"/>
        <v>N</v>
      </c>
      <c r="AR184" s="1" t="str">
        <f t="shared" si="154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6</v>
      </c>
    </row>
    <row r="185" spans="31:76">
      <c r="AE185" s="1" t="str">
        <f t="shared" si="160"/>
        <v/>
      </c>
      <c r="AF185" s="1" t="str">
        <f t="shared" si="161"/>
        <v/>
      </c>
      <c r="AG185" s="1" t="str">
        <f t="shared" si="162"/>
        <v/>
      </c>
      <c r="AH185" s="1" t="str">
        <f t="shared" si="163"/>
        <v/>
      </c>
      <c r="AI185" s="1" t="str">
        <f t="shared" si="164"/>
        <v/>
      </c>
      <c r="AJ185" s="1" t="str">
        <f t="shared" si="165"/>
        <v/>
      </c>
      <c r="AK185" s="1">
        <f t="shared" si="157"/>
        <v>0</v>
      </c>
      <c r="AL185" s="1">
        <f t="shared" si="158"/>
        <v>0</v>
      </c>
      <c r="AP185" s="1" t="str">
        <f t="shared" si="152"/>
        <v>N</v>
      </c>
      <c r="AQ185" s="1" t="str">
        <f t="shared" si="153"/>
        <v>N</v>
      </c>
      <c r="AR185" s="1" t="str">
        <f t="shared" si="154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-6</v>
      </c>
    </row>
    <row r="186" spans="31:76">
      <c r="AE186" s="1" t="str">
        <f t="shared" si="160"/>
        <v/>
      </c>
      <c r="AF186" s="1" t="str">
        <f t="shared" si="161"/>
        <v/>
      </c>
      <c r="AG186" s="1" t="str">
        <f t="shared" si="162"/>
        <v/>
      </c>
      <c r="AH186" s="1" t="str">
        <f t="shared" si="163"/>
        <v/>
      </c>
      <c r="AI186" s="1" t="str">
        <f t="shared" si="164"/>
        <v/>
      </c>
      <c r="AJ186" s="1" t="str">
        <f t="shared" si="165"/>
        <v/>
      </c>
      <c r="AK186" s="1">
        <f t="shared" si="157"/>
        <v>0</v>
      </c>
      <c r="AL186" s="1">
        <f t="shared" si="158"/>
        <v>0</v>
      </c>
      <c r="AP186" s="1" t="str">
        <f t="shared" si="152"/>
        <v>N</v>
      </c>
      <c r="AQ186" s="1" t="str">
        <f t="shared" si="153"/>
        <v>N</v>
      </c>
      <c r="AR186" s="1" t="str">
        <f t="shared" si="154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60"/>
        <v/>
      </c>
      <c r="AF187" s="1" t="str">
        <f t="shared" si="161"/>
        <v/>
      </c>
      <c r="AG187" s="1" t="str">
        <f t="shared" si="162"/>
        <v/>
      </c>
      <c r="AH187" s="1" t="str">
        <f t="shared" si="163"/>
        <v/>
      </c>
      <c r="AI187" s="1" t="str">
        <f t="shared" si="164"/>
        <v/>
      </c>
      <c r="AJ187" s="1" t="str">
        <f t="shared" si="165"/>
        <v/>
      </c>
      <c r="AK187" s="1">
        <f t="shared" si="157"/>
        <v>0</v>
      </c>
      <c r="AL187" s="1">
        <f t="shared" si="158"/>
        <v>0</v>
      </c>
      <c r="AP187" s="1" t="str">
        <f t="shared" si="152"/>
        <v>N</v>
      </c>
      <c r="AQ187" s="1" t="str">
        <f t="shared" si="153"/>
        <v>N</v>
      </c>
      <c r="AR187" s="1" t="str">
        <f t="shared" si="154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60"/>
        <v/>
      </c>
      <c r="AF188" s="1" t="str">
        <f t="shared" si="161"/>
        <v/>
      </c>
      <c r="AG188" s="1" t="str">
        <f t="shared" si="162"/>
        <v/>
      </c>
      <c r="AH188" s="1" t="str">
        <f t="shared" si="163"/>
        <v/>
      </c>
      <c r="AI188" s="1" t="str">
        <f t="shared" si="164"/>
        <v/>
      </c>
      <c r="AJ188" s="1" t="str">
        <f t="shared" si="165"/>
        <v/>
      </c>
      <c r="AK188" s="1">
        <f t="shared" si="157"/>
        <v>0</v>
      </c>
      <c r="AL188" s="1">
        <f t="shared" si="158"/>
        <v>0</v>
      </c>
      <c r="AP188" s="1" t="str">
        <f t="shared" si="152"/>
        <v>N</v>
      </c>
      <c r="AQ188" s="1" t="str">
        <f t="shared" si="153"/>
        <v>N</v>
      </c>
      <c r="AR188" s="1" t="str">
        <f t="shared" si="154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3</v>
      </c>
    </row>
    <row r="189" spans="31:76">
      <c r="AE189" s="1" t="str">
        <f t="shared" si="160"/>
        <v/>
      </c>
      <c r="AF189" s="1" t="str">
        <f t="shared" si="161"/>
        <v/>
      </c>
      <c r="AG189" s="1" t="str">
        <f t="shared" si="162"/>
        <v/>
      </c>
      <c r="AH189" s="1" t="str">
        <f t="shared" si="163"/>
        <v/>
      </c>
      <c r="AI189" s="1" t="str">
        <f t="shared" si="164"/>
        <v/>
      </c>
      <c r="AJ189" s="1" t="str">
        <f t="shared" si="165"/>
        <v/>
      </c>
      <c r="AK189" s="1">
        <f t="shared" si="157"/>
        <v>0</v>
      </c>
      <c r="AL189" s="1">
        <f t="shared" si="158"/>
        <v>0</v>
      </c>
      <c r="AP189" s="1" t="str">
        <f t="shared" si="152"/>
        <v>N</v>
      </c>
      <c r="AQ189" s="1" t="str">
        <f t="shared" si="153"/>
        <v>N</v>
      </c>
      <c r="AR189" s="1" t="str">
        <f t="shared" si="154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-3</v>
      </c>
    </row>
    <row r="190" spans="31:76">
      <c r="AE190" s="1" t="str">
        <f t="shared" si="160"/>
        <v/>
      </c>
      <c r="AF190" s="1" t="str">
        <f t="shared" si="161"/>
        <v/>
      </c>
      <c r="AG190" s="1" t="str">
        <f t="shared" si="162"/>
        <v/>
      </c>
      <c r="AH190" s="1" t="str">
        <f t="shared" si="163"/>
        <v/>
      </c>
      <c r="AI190" s="1" t="str">
        <f t="shared" si="164"/>
        <v/>
      </c>
      <c r="AJ190" s="1" t="str">
        <f t="shared" si="165"/>
        <v/>
      </c>
      <c r="AK190" s="1">
        <f t="shared" si="157"/>
        <v>0</v>
      </c>
      <c r="AL190" s="1">
        <f t="shared" si="158"/>
        <v>0</v>
      </c>
      <c r="AP190" s="1" t="str">
        <f t="shared" si="152"/>
        <v>N</v>
      </c>
      <c r="AQ190" s="1" t="str">
        <f t="shared" si="153"/>
        <v>N</v>
      </c>
      <c r="AR190" s="1" t="str">
        <f t="shared" si="154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60"/>
        <v/>
      </c>
      <c r="AF191" s="1" t="str">
        <f t="shared" si="161"/>
        <v/>
      </c>
      <c r="AG191" s="1" t="str">
        <f t="shared" si="162"/>
        <v/>
      </c>
      <c r="AH191" s="1" t="str">
        <f t="shared" si="163"/>
        <v/>
      </c>
      <c r="AI191" s="1" t="str">
        <f t="shared" si="164"/>
        <v/>
      </c>
      <c r="AJ191" s="1" t="str">
        <f t="shared" si="165"/>
        <v/>
      </c>
      <c r="AK191" s="1">
        <f t="shared" si="157"/>
        <v>0</v>
      </c>
      <c r="AL191" s="1">
        <f t="shared" si="158"/>
        <v>0</v>
      </c>
      <c r="AP191" s="1" t="str">
        <f t="shared" si="152"/>
        <v>N</v>
      </c>
      <c r="AQ191" s="1" t="str">
        <f t="shared" si="153"/>
        <v>N</v>
      </c>
      <c r="AR191" s="1" t="str">
        <f t="shared" si="154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60"/>
        <v/>
      </c>
      <c r="AF192" s="1" t="str">
        <f t="shared" si="161"/>
        <v/>
      </c>
      <c r="AG192" s="1" t="str">
        <f t="shared" si="162"/>
        <v/>
      </c>
      <c r="AH192" s="1" t="str">
        <f t="shared" si="163"/>
        <v/>
      </c>
      <c r="AI192" s="1" t="str">
        <f t="shared" si="164"/>
        <v/>
      </c>
      <c r="AJ192" s="1" t="str">
        <f t="shared" si="165"/>
        <v/>
      </c>
      <c r="AK192" s="1">
        <f t="shared" si="157"/>
        <v>0</v>
      </c>
      <c r="AL192" s="1">
        <f t="shared" si="158"/>
        <v>0</v>
      </c>
      <c r="AP192" s="1" t="str">
        <f t="shared" si="152"/>
        <v>N</v>
      </c>
      <c r="AQ192" s="1" t="str">
        <f t="shared" si="153"/>
        <v>N</v>
      </c>
      <c r="AR192" s="1" t="str">
        <f t="shared" si="154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6</v>
      </c>
    </row>
    <row r="193" spans="31:76">
      <c r="AE193" s="1" t="str">
        <f t="shared" si="160"/>
        <v/>
      </c>
      <c r="AF193" s="1" t="str">
        <f t="shared" si="161"/>
        <v/>
      </c>
      <c r="AG193" s="1" t="str">
        <f t="shared" si="162"/>
        <v/>
      </c>
      <c r="AH193" s="1" t="str">
        <f t="shared" si="163"/>
        <v/>
      </c>
      <c r="AI193" s="1" t="str">
        <f t="shared" si="164"/>
        <v/>
      </c>
      <c r="AJ193" s="1" t="str">
        <f t="shared" si="165"/>
        <v/>
      </c>
      <c r="AK193" s="1">
        <f t="shared" si="157"/>
        <v>0</v>
      </c>
      <c r="AL193" s="1">
        <f t="shared" si="158"/>
        <v>0</v>
      </c>
      <c r="AP193" s="1" t="str">
        <f t="shared" si="152"/>
        <v>N</v>
      </c>
      <c r="AQ193" s="1" t="str">
        <f t="shared" si="153"/>
        <v>N</v>
      </c>
      <c r="AR193" s="1" t="str">
        <f t="shared" si="154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-6</v>
      </c>
    </row>
    <row r="194" spans="31:76">
      <c r="AE194" s="1" t="str">
        <f t="shared" si="160"/>
        <v/>
      </c>
      <c r="AF194" s="1" t="str">
        <f t="shared" si="161"/>
        <v/>
      </c>
      <c r="AG194" s="1" t="str">
        <f t="shared" si="162"/>
        <v/>
      </c>
      <c r="AH194" s="1" t="str">
        <f t="shared" si="163"/>
        <v/>
      </c>
      <c r="AI194" s="1" t="str">
        <f t="shared" si="164"/>
        <v/>
      </c>
      <c r="AJ194" s="1" t="str">
        <f t="shared" si="165"/>
        <v/>
      </c>
      <c r="AK194" s="1">
        <f t="shared" si="157"/>
        <v>0</v>
      </c>
      <c r="AL194" s="1">
        <f t="shared" si="158"/>
        <v>0</v>
      </c>
      <c r="AP194" s="1" t="str">
        <f t="shared" si="152"/>
        <v>N</v>
      </c>
      <c r="AQ194" s="1" t="str">
        <f t="shared" si="153"/>
        <v>N</v>
      </c>
      <c r="AR194" s="1" t="str">
        <f t="shared" si="154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60"/>
        <v/>
      </c>
      <c r="AF195" s="1" t="str">
        <f t="shared" si="161"/>
        <v/>
      </c>
      <c r="AG195" s="1" t="str">
        <f t="shared" si="162"/>
        <v/>
      </c>
      <c r="AH195" s="1" t="str">
        <f t="shared" si="163"/>
        <v/>
      </c>
      <c r="AI195" s="1" t="str">
        <f t="shared" si="164"/>
        <v/>
      </c>
      <c r="AJ195" s="1" t="str">
        <f t="shared" si="165"/>
        <v/>
      </c>
      <c r="AK195" s="1">
        <f t="shared" si="157"/>
        <v>0</v>
      </c>
      <c r="AL195" s="1">
        <f t="shared" si="158"/>
        <v>0</v>
      </c>
      <c r="AP195" s="1" t="str">
        <f t="shared" si="152"/>
        <v>N</v>
      </c>
      <c r="AQ195" s="1" t="str">
        <f t="shared" si="153"/>
        <v>N</v>
      </c>
      <c r="AR195" s="1" t="str">
        <f t="shared" si="154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si="160"/>
        <v/>
      </c>
      <c r="AF196" s="1" t="str">
        <f t="shared" si="161"/>
        <v/>
      </c>
      <c r="AH196" s="1" t="str">
        <f t="shared" ref="AH196:AH209" si="166">IF(M195="","",IF(Z196="C",IF(M195="P",BJ196,""),IF(M194="P",BJ196,"")))</f>
        <v/>
      </c>
      <c r="AI196" s="1" t="str">
        <f t="shared" si="164"/>
        <v/>
      </c>
      <c r="AJ196" s="1" t="str">
        <f t="shared" si="165"/>
        <v/>
      </c>
      <c r="AK196" s="1">
        <f t="shared" si="157"/>
        <v>0</v>
      </c>
      <c r="AL196" s="1">
        <f t="shared" si="158"/>
        <v>0</v>
      </c>
      <c r="AP196" s="1" t="str">
        <f t="shared" si="152"/>
        <v>N</v>
      </c>
      <c r="AQ196" s="1" t="str">
        <f t="shared" si="153"/>
        <v>N</v>
      </c>
      <c r="AR196" s="1" t="str">
        <f t="shared" si="154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3</v>
      </c>
    </row>
    <row r="197" spans="31:76">
      <c r="AE197" s="1" t="str">
        <f t="shared" si="160"/>
        <v/>
      </c>
      <c r="AF197" s="1" t="str">
        <f t="shared" si="161"/>
        <v/>
      </c>
      <c r="AH197" s="1" t="str">
        <f t="shared" si="166"/>
        <v/>
      </c>
      <c r="AI197" s="1" t="str">
        <f t="shared" si="164"/>
        <v/>
      </c>
      <c r="AJ197" s="1" t="str">
        <f t="shared" si="165"/>
        <v/>
      </c>
      <c r="AK197" s="1">
        <f t="shared" si="157"/>
        <v>0</v>
      </c>
      <c r="AL197" s="1">
        <f t="shared" si="158"/>
        <v>0</v>
      </c>
      <c r="AP197" s="1" t="str">
        <f t="shared" si="152"/>
        <v>N</v>
      </c>
      <c r="AQ197" s="1" t="str">
        <f t="shared" si="153"/>
        <v>N</v>
      </c>
      <c r="AR197" s="1" t="str">
        <f t="shared" si="154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-3</v>
      </c>
    </row>
    <row r="198" spans="31:76">
      <c r="AE198" s="1" t="str">
        <f t="shared" si="160"/>
        <v/>
      </c>
      <c r="AF198" s="1" t="str">
        <f t="shared" si="161"/>
        <v/>
      </c>
      <c r="AH198" s="1" t="str">
        <f t="shared" si="166"/>
        <v/>
      </c>
      <c r="AI198" s="1" t="str">
        <f t="shared" si="164"/>
        <v/>
      </c>
      <c r="AJ198" s="1" t="str">
        <f t="shared" si="165"/>
        <v/>
      </c>
      <c r="AK198" s="1">
        <f t="shared" si="157"/>
        <v>0</v>
      </c>
      <c r="AL198" s="1">
        <f t="shared" si="158"/>
        <v>0</v>
      </c>
      <c r="AP198" s="1" t="str">
        <f t="shared" si="152"/>
        <v>N</v>
      </c>
      <c r="AQ198" s="1" t="str">
        <f t="shared" si="153"/>
        <v>N</v>
      </c>
      <c r="AR198" s="1" t="str">
        <f t="shared" si="154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60"/>
        <v/>
      </c>
      <c r="AF199" s="1" t="str">
        <f t="shared" si="161"/>
        <v/>
      </c>
      <c r="AH199" s="1" t="str">
        <f t="shared" si="166"/>
        <v/>
      </c>
      <c r="AI199" s="1" t="str">
        <f t="shared" si="164"/>
        <v/>
      </c>
      <c r="AJ199" s="1" t="str">
        <f t="shared" si="165"/>
        <v/>
      </c>
      <c r="AK199" s="1">
        <f t="shared" si="157"/>
        <v>0</v>
      </c>
      <c r="AL199" s="1">
        <f t="shared" si="158"/>
        <v>0</v>
      </c>
      <c r="AP199" s="1" t="str">
        <f t="shared" si="152"/>
        <v>N</v>
      </c>
      <c r="AQ199" s="1" t="str">
        <f t="shared" si="153"/>
        <v>N</v>
      </c>
      <c r="AR199" s="1" t="str">
        <f t="shared" si="154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60"/>
        <v/>
      </c>
      <c r="AF200" s="1" t="str">
        <f t="shared" si="161"/>
        <v/>
      </c>
      <c r="AH200" s="1" t="str">
        <f t="shared" si="166"/>
        <v/>
      </c>
      <c r="AI200" s="1" t="str">
        <f t="shared" si="164"/>
        <v/>
      </c>
      <c r="AJ200" s="1" t="str">
        <f t="shared" si="165"/>
        <v/>
      </c>
      <c r="AK200" s="1">
        <f t="shared" si="157"/>
        <v>0</v>
      </c>
      <c r="AL200" s="1">
        <f t="shared" si="158"/>
        <v>0</v>
      </c>
      <c r="AP200" s="1" t="str">
        <f t="shared" si="152"/>
        <v>N</v>
      </c>
      <c r="AQ200" s="1" t="str">
        <f t="shared" si="153"/>
        <v>N</v>
      </c>
      <c r="AR200" s="1" t="str">
        <f t="shared" si="154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6</v>
      </c>
    </row>
    <row r="201" spans="31:76">
      <c r="AE201" s="1" t="str">
        <f t="shared" si="160"/>
        <v/>
      </c>
      <c r="AF201" s="1" t="str">
        <f t="shared" si="161"/>
        <v/>
      </c>
      <c r="AH201" s="1" t="str">
        <f t="shared" si="166"/>
        <v/>
      </c>
      <c r="AI201" s="1" t="str">
        <f t="shared" si="164"/>
        <v/>
      </c>
      <c r="AJ201" s="1" t="str">
        <f t="shared" si="165"/>
        <v/>
      </c>
      <c r="AK201" s="1">
        <f t="shared" si="157"/>
        <v>0</v>
      </c>
      <c r="AL201" s="1">
        <f t="shared" si="158"/>
        <v>0</v>
      </c>
      <c r="AP201" s="1" t="str">
        <f t="shared" si="152"/>
        <v>N</v>
      </c>
      <c r="AQ201" s="1" t="str">
        <f t="shared" si="153"/>
        <v>N</v>
      </c>
      <c r="AR201" s="1" t="str">
        <f t="shared" si="154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-6</v>
      </c>
    </row>
    <row r="202" spans="31:76">
      <c r="AE202" s="1" t="str">
        <f t="shared" ref="AE202:AE209" si="167">IF(M201="","",IF(Y202="B",IF(M201="P",BH202,""),IF(BF202="P",BH202,"")))</f>
        <v/>
      </c>
      <c r="AF202" s="1" t="str">
        <f t="shared" ref="AF202:AF209" si="168">IF(M201="","",IF(Y202="B",IF(M201="B",BH202,""),IF(BF202="B",BH202,"")))</f>
        <v/>
      </c>
      <c r="AH202" s="1" t="str">
        <f t="shared" si="166"/>
        <v/>
      </c>
      <c r="AI202" s="1" t="str">
        <f t="shared" ref="AI202:AI209" si="169">IF(M201="","",IF(AND(AE202="L5",AH202="L5",AY202=""),"L0",AX202))</f>
        <v/>
      </c>
      <c r="AJ202" s="1" t="str">
        <f t="shared" ref="AJ202:AJ209" si="170">IF(M201="","",IF(AND(AF202="L5",AH202="L5",AX202=""),"L0",AY202))</f>
        <v/>
      </c>
      <c r="AK202" s="1">
        <f t="shared" si="157"/>
        <v>0</v>
      </c>
      <c r="AL202" s="1">
        <f t="shared" si="158"/>
        <v>0</v>
      </c>
      <c r="AP202" s="1" t="str">
        <f t="shared" ref="AP202:AP229" si="171">IF(OR(F198&amp;F199&amp;F200="WLW",F199&amp;F200="WW"),"Y","N")</f>
        <v>N</v>
      </c>
      <c r="AQ202" s="1" t="str">
        <f t="shared" ref="AQ202:AQ229" si="172">IF(OR(K198&amp;K199&amp;K200="WLW",K199&amp;K200="WW"),"Y","N")</f>
        <v>N</v>
      </c>
      <c r="AR202" s="1" t="str">
        <f t="shared" ref="AR202:AR229" si="173"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67"/>
        <v/>
      </c>
      <c r="AF203" s="1" t="str">
        <f t="shared" si="168"/>
        <v/>
      </c>
      <c r="AH203" s="1" t="str">
        <f t="shared" si="166"/>
        <v/>
      </c>
      <c r="AI203" s="1" t="str">
        <f t="shared" si="169"/>
        <v/>
      </c>
      <c r="AJ203" s="1" t="str">
        <f t="shared" si="170"/>
        <v/>
      </c>
      <c r="AK203" s="1">
        <f t="shared" ref="AK203:AK246" si="174">IF(D203="",0,IF(OR(D203="B",D203="XB"),1,INT(RIGHT(D203))))+IF(I203="",0,IF(OR(I203="B",I203="XB"),1,INT(RIGHT(I203))))+IF(P203="",0,IF(OR(P203="B",P203="XB"),1,INT(RIGHT(P203))))</f>
        <v>0</v>
      </c>
      <c r="AL203" s="1">
        <f t="shared" ref="AL203:AL246" si="175">IF(E203="",0,IF(OR(E203="B",E203="XB"),1,INT(RIGHT(E203))))+IF(J203="",0,IF(OR(J203="B",J203="XB"),1,INT(RIGHT(J203))))+IF(Q203="",0,IF(OR(Q203="B",Q203="XB"),1,INT(RIGHT(Q203))))</f>
        <v>0</v>
      </c>
      <c r="AP203" s="1" t="str">
        <f t="shared" si="171"/>
        <v>N</v>
      </c>
      <c r="AQ203" s="1" t="str">
        <f t="shared" si="172"/>
        <v>N</v>
      </c>
      <c r="AR203" s="1" t="str">
        <f t="shared" si="173"/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67"/>
        <v/>
      </c>
      <c r="AF204" s="1" t="str">
        <f t="shared" si="168"/>
        <v/>
      </c>
      <c r="AH204" s="1" t="str">
        <f t="shared" si="166"/>
        <v/>
      </c>
      <c r="AI204" s="1" t="str">
        <f t="shared" si="169"/>
        <v/>
      </c>
      <c r="AJ204" s="1" t="str">
        <f t="shared" si="170"/>
        <v/>
      </c>
      <c r="AK204" s="1">
        <f t="shared" si="174"/>
        <v>0</v>
      </c>
      <c r="AL204" s="1">
        <f t="shared" si="175"/>
        <v>0</v>
      </c>
      <c r="AP204" s="1" t="str">
        <f t="shared" si="171"/>
        <v>N</v>
      </c>
      <c r="AQ204" s="1" t="str">
        <f t="shared" si="172"/>
        <v>N</v>
      </c>
      <c r="AR204" s="1" t="str">
        <f t="shared" si="173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3</v>
      </c>
    </row>
    <row r="205" spans="31:76">
      <c r="AE205" s="1" t="str">
        <f t="shared" si="167"/>
        <v/>
      </c>
      <c r="AF205" s="1" t="str">
        <f t="shared" si="168"/>
        <v/>
      </c>
      <c r="AH205" s="1" t="str">
        <f t="shared" si="166"/>
        <v/>
      </c>
      <c r="AI205" s="1" t="str">
        <f t="shared" si="169"/>
        <v/>
      </c>
      <c r="AJ205" s="1" t="str">
        <f t="shared" si="170"/>
        <v/>
      </c>
      <c r="AK205" s="1">
        <f t="shared" si="174"/>
        <v>0</v>
      </c>
      <c r="AL205" s="1">
        <f t="shared" si="175"/>
        <v>0</v>
      </c>
      <c r="AP205" s="1" t="str">
        <f t="shared" si="171"/>
        <v>N</v>
      </c>
      <c r="AQ205" s="1" t="str">
        <f t="shared" si="172"/>
        <v>N</v>
      </c>
      <c r="AR205" s="1" t="str">
        <f t="shared" si="173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-3</v>
      </c>
    </row>
    <row r="206" spans="31:76">
      <c r="AE206" s="1" t="str">
        <f t="shared" si="167"/>
        <v/>
      </c>
      <c r="AF206" s="1" t="str">
        <f t="shared" si="168"/>
        <v/>
      </c>
      <c r="AH206" s="1" t="str">
        <f t="shared" si="166"/>
        <v/>
      </c>
      <c r="AI206" s="1" t="str">
        <f t="shared" si="169"/>
        <v/>
      </c>
      <c r="AJ206" s="1" t="str">
        <f t="shared" si="170"/>
        <v/>
      </c>
      <c r="AK206" s="1">
        <f t="shared" si="174"/>
        <v>0</v>
      </c>
      <c r="AL206" s="1">
        <f t="shared" si="175"/>
        <v>0</v>
      </c>
      <c r="AP206" s="1" t="str">
        <f t="shared" si="171"/>
        <v>N</v>
      </c>
      <c r="AQ206" s="1" t="str">
        <f t="shared" si="172"/>
        <v>N</v>
      </c>
      <c r="AR206" s="1" t="str">
        <f t="shared" si="173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67"/>
        <v/>
      </c>
      <c r="AF207" s="1" t="str">
        <f t="shared" si="168"/>
        <v/>
      </c>
      <c r="AH207" s="1" t="str">
        <f t="shared" si="166"/>
        <v/>
      </c>
      <c r="AI207" s="1" t="str">
        <f t="shared" si="169"/>
        <v/>
      </c>
      <c r="AJ207" s="1" t="str">
        <f t="shared" si="170"/>
        <v/>
      </c>
      <c r="AK207" s="1">
        <f t="shared" si="174"/>
        <v>0</v>
      </c>
      <c r="AL207" s="1">
        <f t="shared" si="175"/>
        <v>0</v>
      </c>
      <c r="AP207" s="1" t="str">
        <f t="shared" si="171"/>
        <v>N</v>
      </c>
      <c r="AQ207" s="1" t="str">
        <f t="shared" si="172"/>
        <v>N</v>
      </c>
      <c r="AR207" s="1" t="str">
        <f t="shared" si="173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67"/>
        <v/>
      </c>
      <c r="AF208" s="1" t="str">
        <f t="shared" si="168"/>
        <v/>
      </c>
      <c r="AH208" s="1" t="str">
        <f t="shared" si="166"/>
        <v/>
      </c>
      <c r="AI208" s="1" t="str">
        <f t="shared" si="169"/>
        <v/>
      </c>
      <c r="AJ208" s="1" t="str">
        <f t="shared" si="170"/>
        <v/>
      </c>
      <c r="AK208" s="1">
        <f t="shared" si="174"/>
        <v>0</v>
      </c>
      <c r="AL208" s="1">
        <f t="shared" si="175"/>
        <v>0</v>
      </c>
      <c r="AP208" s="1" t="str">
        <f t="shared" si="171"/>
        <v>N</v>
      </c>
      <c r="AQ208" s="1" t="str">
        <f t="shared" si="172"/>
        <v>N</v>
      </c>
      <c r="AR208" s="1" t="str">
        <f t="shared" si="173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6</v>
      </c>
    </row>
    <row r="209" spans="31:76">
      <c r="AE209" s="1" t="str">
        <f t="shared" si="167"/>
        <v/>
      </c>
      <c r="AF209" s="1" t="str">
        <f t="shared" si="168"/>
        <v/>
      </c>
      <c r="AH209" s="1" t="str">
        <f t="shared" si="166"/>
        <v/>
      </c>
      <c r="AI209" s="1" t="str">
        <f t="shared" si="169"/>
        <v/>
      </c>
      <c r="AJ209" s="1" t="str">
        <f t="shared" si="170"/>
        <v/>
      </c>
      <c r="AK209" s="1">
        <f t="shared" si="174"/>
        <v>0</v>
      </c>
      <c r="AL209" s="1">
        <f t="shared" si="175"/>
        <v>0</v>
      </c>
      <c r="AP209" s="1" t="str">
        <f t="shared" si="171"/>
        <v>N</v>
      </c>
      <c r="AQ209" s="1" t="str">
        <f t="shared" si="172"/>
        <v>N</v>
      </c>
      <c r="AR209" s="1" t="str">
        <f t="shared" si="173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-6</v>
      </c>
    </row>
    <row r="210" spans="31:76">
      <c r="AK210" s="1">
        <f t="shared" si="174"/>
        <v>0</v>
      </c>
      <c r="AL210" s="1">
        <f t="shared" si="175"/>
        <v>0</v>
      </c>
      <c r="AP210" s="1" t="str">
        <f t="shared" si="171"/>
        <v>N</v>
      </c>
      <c r="AQ210" s="1" t="str">
        <f t="shared" si="172"/>
        <v>N</v>
      </c>
      <c r="AR210" s="1" t="str">
        <f t="shared" si="173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74"/>
        <v>0</v>
      </c>
      <c r="AL211" s="1">
        <f t="shared" si="175"/>
        <v>0</v>
      </c>
      <c r="AP211" s="1" t="str">
        <f t="shared" si="171"/>
        <v>N</v>
      </c>
      <c r="AQ211" s="1" t="str">
        <f t="shared" si="172"/>
        <v>N</v>
      </c>
      <c r="AR211" s="1" t="str">
        <f t="shared" si="173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74"/>
        <v>0</v>
      </c>
      <c r="AL212" s="1">
        <f t="shared" si="175"/>
        <v>0</v>
      </c>
      <c r="AP212" s="1" t="str">
        <f t="shared" si="171"/>
        <v>N</v>
      </c>
      <c r="AQ212" s="1" t="str">
        <f t="shared" si="172"/>
        <v>N</v>
      </c>
      <c r="AR212" s="1" t="str">
        <f t="shared" si="173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3</v>
      </c>
    </row>
    <row r="213" spans="31:76">
      <c r="AK213" s="1">
        <f t="shared" si="174"/>
        <v>0</v>
      </c>
      <c r="AL213" s="1">
        <f t="shared" si="175"/>
        <v>0</v>
      </c>
      <c r="AP213" s="1" t="str">
        <f t="shared" si="171"/>
        <v>N</v>
      </c>
      <c r="AQ213" s="1" t="str">
        <f t="shared" si="172"/>
        <v>N</v>
      </c>
      <c r="AR213" s="1" t="str">
        <f t="shared" si="173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-3</v>
      </c>
    </row>
    <row r="214" spans="31:76">
      <c r="AK214" s="1">
        <f t="shared" si="174"/>
        <v>0</v>
      </c>
      <c r="AL214" s="1">
        <f t="shared" si="175"/>
        <v>0</v>
      </c>
      <c r="AP214" s="1" t="str">
        <f t="shared" si="171"/>
        <v>N</v>
      </c>
      <c r="AQ214" s="1" t="str">
        <f t="shared" si="172"/>
        <v>N</v>
      </c>
      <c r="AR214" s="1" t="str">
        <f t="shared" si="173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74"/>
        <v>0</v>
      </c>
      <c r="AL215" s="1">
        <f t="shared" si="175"/>
        <v>0</v>
      </c>
      <c r="AP215" s="1" t="str">
        <f t="shared" si="171"/>
        <v>N</v>
      </c>
      <c r="AQ215" s="1" t="str">
        <f t="shared" si="172"/>
        <v>N</v>
      </c>
      <c r="AR215" s="1" t="str">
        <f t="shared" si="173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74"/>
        <v>0</v>
      </c>
      <c r="AL216" s="1">
        <f t="shared" si="175"/>
        <v>0</v>
      </c>
      <c r="AP216" s="1" t="str">
        <f t="shared" si="171"/>
        <v>N</v>
      </c>
      <c r="AQ216" s="1" t="str">
        <f t="shared" si="172"/>
        <v>N</v>
      </c>
      <c r="AR216" s="1" t="str">
        <f t="shared" si="173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6</v>
      </c>
    </row>
    <row r="217" spans="31:76">
      <c r="AK217" s="1">
        <f t="shared" si="174"/>
        <v>0</v>
      </c>
      <c r="AL217" s="1">
        <f t="shared" si="175"/>
        <v>0</v>
      </c>
      <c r="AP217" s="1" t="str">
        <f t="shared" si="171"/>
        <v>N</v>
      </c>
      <c r="AQ217" s="1" t="str">
        <f t="shared" si="172"/>
        <v>N</v>
      </c>
      <c r="AR217" s="1" t="str">
        <f t="shared" si="173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-6</v>
      </c>
    </row>
    <row r="218" spans="31:76">
      <c r="AK218" s="1">
        <f t="shared" si="174"/>
        <v>0</v>
      </c>
      <c r="AL218" s="1">
        <f t="shared" si="175"/>
        <v>0</v>
      </c>
      <c r="AP218" s="1" t="str">
        <f t="shared" si="171"/>
        <v>N</v>
      </c>
      <c r="AQ218" s="1" t="str">
        <f t="shared" si="172"/>
        <v>N</v>
      </c>
      <c r="AR218" s="1" t="str">
        <f t="shared" si="173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74"/>
        <v>0</v>
      </c>
      <c r="AL219" s="1">
        <f t="shared" si="175"/>
        <v>0</v>
      </c>
      <c r="AP219" s="1" t="str">
        <f t="shared" si="171"/>
        <v>N</v>
      </c>
      <c r="AQ219" s="1" t="str">
        <f t="shared" si="172"/>
        <v>N</v>
      </c>
      <c r="AR219" s="1" t="str">
        <f t="shared" si="173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74"/>
        <v>0</v>
      </c>
      <c r="AL220" s="1">
        <f t="shared" si="175"/>
        <v>0</v>
      </c>
      <c r="AP220" s="1" t="str">
        <f t="shared" si="171"/>
        <v>N</v>
      </c>
      <c r="AQ220" s="1" t="str">
        <f t="shared" si="172"/>
        <v>N</v>
      </c>
      <c r="AR220" s="1" t="str">
        <f t="shared" si="173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3</v>
      </c>
    </row>
    <row r="221" spans="31:76">
      <c r="AK221" s="1">
        <f t="shared" si="174"/>
        <v>0</v>
      </c>
      <c r="AL221" s="1">
        <f t="shared" si="175"/>
        <v>0</v>
      </c>
      <c r="AP221" s="1" t="str">
        <f t="shared" si="171"/>
        <v>N</v>
      </c>
      <c r="AQ221" s="1" t="str">
        <f t="shared" si="172"/>
        <v>N</v>
      </c>
      <c r="AR221" s="1" t="str">
        <f t="shared" si="173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-3</v>
      </c>
    </row>
    <row r="222" spans="31:76">
      <c r="AK222" s="1">
        <f t="shared" si="174"/>
        <v>0</v>
      </c>
      <c r="AL222" s="1">
        <f t="shared" si="175"/>
        <v>0</v>
      </c>
      <c r="AP222" s="1" t="str">
        <f t="shared" si="171"/>
        <v>N</v>
      </c>
      <c r="AQ222" s="1" t="str">
        <f t="shared" si="172"/>
        <v>N</v>
      </c>
      <c r="AR222" s="1" t="str">
        <f t="shared" si="173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74"/>
        <v>0</v>
      </c>
      <c r="AL223" s="1">
        <f t="shared" si="175"/>
        <v>0</v>
      </c>
      <c r="AP223" s="1" t="str">
        <f t="shared" si="171"/>
        <v>N</v>
      </c>
      <c r="AQ223" s="1" t="str">
        <f t="shared" si="172"/>
        <v>N</v>
      </c>
      <c r="AR223" s="1" t="str">
        <f t="shared" si="173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74"/>
        <v>0</v>
      </c>
      <c r="AL224" s="1">
        <f t="shared" si="175"/>
        <v>0</v>
      </c>
      <c r="AP224" s="1" t="str">
        <f t="shared" si="171"/>
        <v>N</v>
      </c>
      <c r="AQ224" s="1" t="str">
        <f t="shared" si="172"/>
        <v>N</v>
      </c>
      <c r="AR224" s="1" t="str">
        <f t="shared" si="173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6</v>
      </c>
    </row>
    <row r="225" spans="37:76">
      <c r="AK225" s="1">
        <f t="shared" si="174"/>
        <v>0</v>
      </c>
      <c r="AL225" s="1">
        <f t="shared" si="175"/>
        <v>0</v>
      </c>
      <c r="AP225" s="1" t="str">
        <f t="shared" si="171"/>
        <v>N</v>
      </c>
      <c r="AQ225" s="1" t="str">
        <f t="shared" si="172"/>
        <v>N</v>
      </c>
      <c r="AR225" s="1" t="str">
        <f t="shared" si="173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-6</v>
      </c>
    </row>
    <row r="226" spans="37:76">
      <c r="AK226" s="1">
        <f t="shared" si="174"/>
        <v>0</v>
      </c>
      <c r="AL226" s="1">
        <f t="shared" si="175"/>
        <v>0</v>
      </c>
      <c r="AP226" s="1" t="str">
        <f t="shared" si="171"/>
        <v>N</v>
      </c>
      <c r="AQ226" s="1" t="str">
        <f t="shared" si="172"/>
        <v>N</v>
      </c>
      <c r="AR226" s="1" t="str">
        <f t="shared" si="173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74"/>
        <v>0</v>
      </c>
      <c r="AL227" s="1">
        <f t="shared" si="175"/>
        <v>0</v>
      </c>
      <c r="AP227" s="1" t="str">
        <f t="shared" si="171"/>
        <v>N</v>
      </c>
      <c r="AQ227" s="1" t="str">
        <f t="shared" si="172"/>
        <v>N</v>
      </c>
      <c r="AR227" s="1" t="str">
        <f t="shared" si="173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74"/>
        <v>0</v>
      </c>
      <c r="AL228" s="1">
        <f t="shared" si="175"/>
        <v>0</v>
      </c>
      <c r="AP228" s="1" t="str">
        <f t="shared" si="171"/>
        <v>N</v>
      </c>
      <c r="AQ228" s="1" t="str">
        <f t="shared" si="172"/>
        <v>N</v>
      </c>
      <c r="AR228" s="1" t="str">
        <f t="shared" si="173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3</v>
      </c>
    </row>
    <row r="229" spans="37:76">
      <c r="AK229" s="1">
        <f t="shared" si="174"/>
        <v>0</v>
      </c>
      <c r="AL229" s="1">
        <f t="shared" si="175"/>
        <v>0</v>
      </c>
      <c r="AP229" s="1" t="str">
        <f t="shared" si="171"/>
        <v>N</v>
      </c>
      <c r="AQ229" s="1" t="str">
        <f t="shared" si="172"/>
        <v>N</v>
      </c>
      <c r="AR229" s="1" t="str">
        <f t="shared" si="173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-3</v>
      </c>
    </row>
    <row r="230" spans="37:76">
      <c r="AK230" s="1">
        <f t="shared" si="174"/>
        <v>0</v>
      </c>
      <c r="AL230" s="1">
        <f t="shared" si="175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74"/>
        <v>0</v>
      </c>
      <c r="AL231" s="1">
        <f t="shared" si="175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74"/>
        <v>0</v>
      </c>
      <c r="AL232" s="1">
        <f t="shared" si="175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6</v>
      </c>
    </row>
    <row r="233" spans="37:76">
      <c r="AK233" s="1">
        <f t="shared" si="174"/>
        <v>0</v>
      </c>
      <c r="AL233" s="1">
        <f t="shared" si="175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-6</v>
      </c>
    </row>
    <row r="234" spans="37:76">
      <c r="AK234" s="1">
        <f t="shared" si="174"/>
        <v>0</v>
      </c>
      <c r="AL234" s="1">
        <f t="shared" si="175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74"/>
        <v>0</v>
      </c>
      <c r="AL235" s="1">
        <f t="shared" si="175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74"/>
        <v>0</v>
      </c>
      <c r="AL236" s="1">
        <f t="shared" si="175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3</v>
      </c>
    </row>
    <row r="237" spans="37:76">
      <c r="AK237" s="1">
        <f t="shared" si="174"/>
        <v>0</v>
      </c>
      <c r="AL237" s="1">
        <f t="shared" si="175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-3</v>
      </c>
    </row>
    <row r="238" spans="37:76">
      <c r="AK238" s="1">
        <f t="shared" si="174"/>
        <v>0</v>
      </c>
      <c r="AL238" s="1">
        <f t="shared" si="175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74"/>
        <v>0</v>
      </c>
      <c r="AL239" s="1">
        <f t="shared" si="175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74"/>
        <v>0</v>
      </c>
      <c r="AL240" s="1">
        <f t="shared" si="175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6</v>
      </c>
    </row>
    <row r="241" spans="37:76">
      <c r="AK241" s="1">
        <f t="shared" si="174"/>
        <v>0</v>
      </c>
      <c r="AL241" s="1">
        <f t="shared" si="175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-6</v>
      </c>
    </row>
    <row r="242" spans="37:76">
      <c r="AK242" s="1">
        <f t="shared" si="174"/>
        <v>0</v>
      </c>
      <c r="AL242" s="1">
        <f t="shared" si="175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74"/>
        <v>0</v>
      </c>
      <c r="AL243" s="1">
        <f t="shared" si="175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74"/>
        <v>0</v>
      </c>
      <c r="AL244" s="1">
        <f t="shared" si="175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3</v>
      </c>
    </row>
    <row r="245" spans="37:76">
      <c r="AK245" s="1">
        <f t="shared" si="174"/>
        <v>0</v>
      </c>
      <c r="AL245" s="1">
        <f t="shared" si="175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-3</v>
      </c>
    </row>
    <row r="246" spans="37:76">
      <c r="AK246" s="1">
        <f t="shared" si="174"/>
        <v>0</v>
      </c>
      <c r="AL246" s="1">
        <f t="shared" si="175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6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-6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3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-3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6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mergeCells count="61">
    <mergeCell ref="A128:N128"/>
    <mergeCell ref="O128:V128"/>
    <mergeCell ref="A125:N125"/>
    <mergeCell ref="O125:V125"/>
    <mergeCell ref="A126:N126"/>
    <mergeCell ref="O126:V126"/>
    <mergeCell ref="A127:N127"/>
    <mergeCell ref="O127:V127"/>
    <mergeCell ref="A122:N122"/>
    <mergeCell ref="O122:V122"/>
    <mergeCell ref="A123:N123"/>
    <mergeCell ref="O123:V123"/>
    <mergeCell ref="A124:N124"/>
    <mergeCell ref="O124:V124"/>
    <mergeCell ref="A119:N119"/>
    <mergeCell ref="O119:V119"/>
    <mergeCell ref="A120:N120"/>
    <mergeCell ref="O120:V120"/>
    <mergeCell ref="A121:N121"/>
    <mergeCell ref="O121:V121"/>
    <mergeCell ref="A116:N116"/>
    <mergeCell ref="O116:V116"/>
    <mergeCell ref="A117:N117"/>
    <mergeCell ref="O117:V117"/>
    <mergeCell ref="A118:N118"/>
    <mergeCell ref="O118:V118"/>
    <mergeCell ref="A113:N113"/>
    <mergeCell ref="O113:V113"/>
    <mergeCell ref="A114:N114"/>
    <mergeCell ref="O114:V114"/>
    <mergeCell ref="A115:N115"/>
    <mergeCell ref="O115:V115"/>
    <mergeCell ref="BI3:BJ3"/>
    <mergeCell ref="BK3:BL3"/>
    <mergeCell ref="BP3:BQ3"/>
    <mergeCell ref="A110:V110"/>
    <mergeCell ref="A111:V111"/>
    <mergeCell ref="BD3:BE3"/>
    <mergeCell ref="BF3:BF4"/>
    <mergeCell ref="BG3:BH3"/>
    <mergeCell ref="B3:V3"/>
    <mergeCell ref="W3:W4"/>
    <mergeCell ref="Y3:Y4"/>
    <mergeCell ref="Z3:Z4"/>
    <mergeCell ref="AA3:AA4"/>
    <mergeCell ref="AB3:AB4"/>
    <mergeCell ref="A112:N112"/>
    <mergeCell ref="O112:V112"/>
    <mergeCell ref="AZ3:AZ4"/>
    <mergeCell ref="BA3:BA4"/>
    <mergeCell ref="BB3:BC3"/>
    <mergeCell ref="AK3:AK4"/>
    <mergeCell ref="AL3:AL4"/>
    <mergeCell ref="AP3:AP4"/>
    <mergeCell ref="AQ3:AQ4"/>
    <mergeCell ref="AR3:AR4"/>
    <mergeCell ref="AC3:AC4"/>
    <mergeCell ref="AD3:AD4"/>
    <mergeCell ref="AE3:AF3"/>
    <mergeCell ref="AG3:AH3"/>
    <mergeCell ref="AI3:AJ3"/>
  </mergeCells>
  <conditionalFormatting sqref="M5:M109 M129:M1048576">
    <cfRule type="cellIs" dxfId="27" priority="3" operator="equal">
      <formula>"B"</formula>
    </cfRule>
    <cfRule type="cellIs" dxfId="26" priority="4" operator="equal">
      <formula>"P"</formula>
    </cfRule>
  </conditionalFormatting>
  <conditionalFormatting sqref="M5:M109">
    <cfRule type="cellIs" dxfId="25" priority="5" operator="equal">
      <formula>"P"</formula>
    </cfRule>
  </conditionalFormatting>
  <conditionalFormatting sqref="T5:T109 V5:V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8CB9B-08A6-FD49-B19E-EDFD14607900}">
  <dimension ref="A1:BZ282"/>
  <sheetViews>
    <sheetView topLeftCell="A3" zoomScaleNormal="100" workbookViewId="0">
      <pane ySplit="2" topLeftCell="A5" activePane="bottomLeft" state="frozen"/>
      <selection activeCell="W1" sqref="W1:BZ1048576"/>
      <selection pane="bottomLeft" activeCell="Y11" sqref="Y11"/>
    </sheetView>
  </sheetViews>
  <sheetFormatPr defaultColWidth="9.140625" defaultRowHeight="15"/>
  <cols>
    <col min="1" max="1" width="5" style="1" customWidth="1"/>
    <col min="2" max="21" width="4.7109375" style="1" customWidth="1"/>
    <col min="22" max="22" width="12" style="15" customWidth="1"/>
    <col min="23" max="24" width="5" style="1" customWidth="1"/>
    <col min="25" max="30" width="5" style="4" customWidth="1"/>
    <col min="31" max="78" width="5" style="1" customWidth="1"/>
    <col min="79" max="16384" width="9.140625" style="1"/>
  </cols>
  <sheetData>
    <row r="1" spans="1:76" ht="15.75" hidden="1" thickBot="1">
      <c r="Y1" s="1"/>
      <c r="Z1" s="1"/>
      <c r="AA1" s="1"/>
      <c r="AB1" s="1"/>
      <c r="AC1" s="1"/>
      <c r="AD1" s="1"/>
    </row>
    <row r="2" spans="1:76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76" ht="19.5" customHeight="1" thickBot="1">
      <c r="B3" s="184" t="str">
        <f>'Hedging Dashboard'!L3</f>
        <v>H2 | Hedge 2 | (BDC)2</v>
      </c>
      <c r="C3" s="185"/>
      <c r="D3" s="185"/>
      <c r="E3" s="185"/>
      <c r="F3" s="185"/>
      <c r="G3" s="186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7"/>
      <c r="W3" s="196" t="s">
        <v>49</v>
      </c>
      <c r="X3" s="1" t="s">
        <v>50</v>
      </c>
      <c r="Y3" s="201" t="s">
        <v>306</v>
      </c>
      <c r="Z3" s="167" t="s">
        <v>307</v>
      </c>
      <c r="AA3" s="167" t="s">
        <v>308</v>
      </c>
      <c r="AB3" s="167" t="s">
        <v>310</v>
      </c>
      <c r="AC3" s="167" t="s">
        <v>311</v>
      </c>
      <c r="AD3" s="169" t="s">
        <v>312</v>
      </c>
      <c r="AE3" s="173" t="s">
        <v>37</v>
      </c>
      <c r="AF3" s="173"/>
      <c r="AG3" s="173" t="s">
        <v>305</v>
      </c>
      <c r="AH3" s="173"/>
      <c r="AI3" s="173" t="s">
        <v>36</v>
      </c>
      <c r="AJ3" s="173"/>
      <c r="AK3" s="171" t="s">
        <v>318</v>
      </c>
      <c r="AL3" s="171" t="s">
        <v>317</v>
      </c>
      <c r="AO3" s="1" t="s">
        <v>33</v>
      </c>
      <c r="AP3" s="172" t="s">
        <v>292</v>
      </c>
      <c r="AQ3" s="172" t="s">
        <v>319</v>
      </c>
      <c r="AR3" s="172" t="s">
        <v>293</v>
      </c>
      <c r="AZ3" s="191" t="s">
        <v>1</v>
      </c>
      <c r="BA3" s="191" t="s">
        <v>2</v>
      </c>
      <c r="BB3" s="194" t="s">
        <v>7</v>
      </c>
      <c r="BC3" s="195"/>
      <c r="BD3" s="194" t="s">
        <v>16</v>
      </c>
      <c r="BE3" s="195"/>
      <c r="BF3" s="191" t="s">
        <v>8</v>
      </c>
      <c r="BG3" s="165" t="s">
        <v>3</v>
      </c>
      <c r="BH3" s="166"/>
      <c r="BI3" s="165" t="s">
        <v>4</v>
      </c>
      <c r="BJ3" s="166"/>
      <c r="BK3" s="165" t="s">
        <v>313</v>
      </c>
      <c r="BL3" s="166"/>
      <c r="BM3" s="7" t="s">
        <v>3</v>
      </c>
      <c r="BN3" s="7" t="s">
        <v>4</v>
      </c>
      <c r="BO3" s="7" t="s">
        <v>313</v>
      </c>
      <c r="BP3" s="193" t="s">
        <v>30</v>
      </c>
      <c r="BQ3" s="193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</row>
    <row r="4" spans="1:76" ht="21.75" customHeight="1" thickBot="1">
      <c r="B4" s="79" t="s">
        <v>11</v>
      </c>
      <c r="C4" s="80" t="s">
        <v>37</v>
      </c>
      <c r="D4" s="80" t="s">
        <v>5</v>
      </c>
      <c r="E4" s="80" t="s">
        <v>6</v>
      </c>
      <c r="F4" s="81" t="s">
        <v>12</v>
      </c>
      <c r="G4" s="54"/>
      <c r="H4" s="80" t="s">
        <v>305</v>
      </c>
      <c r="I4" s="80" t="s">
        <v>5</v>
      </c>
      <c r="J4" s="80" t="s">
        <v>6</v>
      </c>
      <c r="K4" s="81" t="s">
        <v>12</v>
      </c>
      <c r="L4" s="54"/>
      <c r="M4" s="86" t="s">
        <v>0</v>
      </c>
      <c r="N4" s="53"/>
      <c r="O4" s="79" t="s">
        <v>36</v>
      </c>
      <c r="P4" s="80" t="s">
        <v>5</v>
      </c>
      <c r="Q4" s="80" t="s">
        <v>6</v>
      </c>
      <c r="R4" s="80" t="s">
        <v>12</v>
      </c>
      <c r="S4" s="80" t="s">
        <v>14</v>
      </c>
      <c r="T4" s="80" t="s">
        <v>15</v>
      </c>
      <c r="U4" s="80" t="s">
        <v>157</v>
      </c>
      <c r="V4" s="81" t="s">
        <v>45</v>
      </c>
      <c r="W4" s="197"/>
      <c r="X4" s="1" t="s">
        <v>51</v>
      </c>
      <c r="Y4" s="202"/>
      <c r="Z4" s="168"/>
      <c r="AA4" s="168"/>
      <c r="AB4" s="168"/>
      <c r="AC4" s="168"/>
      <c r="AD4" s="170"/>
      <c r="AE4" s="78" t="s">
        <v>321</v>
      </c>
      <c r="AF4" s="78" t="s">
        <v>6</v>
      </c>
      <c r="AG4" s="78" t="s">
        <v>321</v>
      </c>
      <c r="AH4" s="78" t="s">
        <v>6</v>
      </c>
      <c r="AI4" s="78" t="s">
        <v>321</v>
      </c>
      <c r="AJ4" s="78" t="s">
        <v>6</v>
      </c>
      <c r="AK4" s="171"/>
      <c r="AL4" s="171"/>
      <c r="AO4" s="1" t="s">
        <v>34</v>
      </c>
      <c r="AP4" s="172"/>
      <c r="AQ4" s="172"/>
      <c r="AR4" s="172"/>
      <c r="AS4" s="1" t="s">
        <v>38</v>
      </c>
      <c r="AT4" s="1" t="s">
        <v>39</v>
      </c>
      <c r="AU4" s="1" t="s">
        <v>320</v>
      </c>
      <c r="AV4" s="1" t="s">
        <v>40</v>
      </c>
      <c r="AW4" s="1" t="s">
        <v>45</v>
      </c>
      <c r="AX4" s="1" t="s">
        <v>46</v>
      </c>
      <c r="AY4" s="1" t="s">
        <v>47</v>
      </c>
      <c r="AZ4" s="192"/>
      <c r="BA4" s="192"/>
      <c r="BB4" s="3" t="s">
        <v>1</v>
      </c>
      <c r="BC4" s="3" t="s">
        <v>2</v>
      </c>
      <c r="BD4" s="3" t="s">
        <v>1</v>
      </c>
      <c r="BE4" s="3" t="s">
        <v>2</v>
      </c>
      <c r="BF4" s="192"/>
      <c r="BG4" s="6" t="s">
        <v>23</v>
      </c>
      <c r="BH4" s="6" t="s">
        <v>24</v>
      </c>
      <c r="BI4" s="6" t="s">
        <v>25</v>
      </c>
      <c r="BJ4" s="6" t="s">
        <v>26</v>
      </c>
      <c r="BK4" s="6" t="s">
        <v>314</v>
      </c>
      <c r="BL4" s="6" t="s">
        <v>315</v>
      </c>
      <c r="BM4" s="7" t="s">
        <v>27</v>
      </c>
      <c r="BN4" s="7" t="s">
        <v>27</v>
      </c>
      <c r="BO4" s="7" t="s">
        <v>27</v>
      </c>
      <c r="BP4" s="7" t="s">
        <v>31</v>
      </c>
      <c r="BQ4" s="7" t="s">
        <v>32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</row>
    <row r="5" spans="1:76">
      <c r="B5" s="47"/>
      <c r="C5" s="21" t="str">
        <f>Y5</f>
        <v>B</v>
      </c>
      <c r="D5" s="21"/>
      <c r="E5" s="21"/>
      <c r="F5" s="22"/>
      <c r="H5" s="47" t="s">
        <v>322</v>
      </c>
      <c r="I5" s="21"/>
      <c r="J5" s="21"/>
      <c r="K5" s="22"/>
      <c r="L5" s="85"/>
      <c r="M5" s="16" t="str">
        <f>IF('Hedging Dashboard'!AH5="","",'Hedging Dashboard'!AH5)</f>
        <v>P</v>
      </c>
      <c r="O5" s="47" t="s">
        <v>295</v>
      </c>
      <c r="P5" s="21"/>
      <c r="Q5" s="21"/>
      <c r="R5" s="21"/>
      <c r="S5" s="21"/>
      <c r="T5" s="51" t="s">
        <v>48</v>
      </c>
      <c r="U5" s="21"/>
      <c r="V5" s="52" t="str">
        <f t="shared" ref="V5:V68" si="0">IF(AW5="R","Rabbit","")</f>
        <v/>
      </c>
      <c r="W5" s="49" t="s">
        <v>309</v>
      </c>
      <c r="Y5" s="9" t="s">
        <v>6</v>
      </c>
      <c r="Z5" s="4" t="s">
        <v>322</v>
      </c>
      <c r="AA5" s="4" t="s">
        <v>295</v>
      </c>
      <c r="AD5" s="8"/>
      <c r="AM5" s="1">
        <f>AN5</f>
        <v>0</v>
      </c>
      <c r="AN5" s="1">
        <f>IF(X5="",0,IFERROR(VLOOKUP(X5,BW:BX,2,FALSE),0))</f>
        <v>0</v>
      </c>
      <c r="AZ5" s="1">
        <f>IF('Hedging Dashboard'!AH5="P",1,"")</f>
        <v>1</v>
      </c>
      <c r="BA5" s="1" t="str">
        <f>IF('Hedging Dashboard'!AH5="B",1,"")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-3</v>
      </c>
    </row>
    <row r="6" spans="1:76">
      <c r="B6" s="43"/>
      <c r="C6" s="23" t="str">
        <f>IF(Y6=Y5,"",Y6)</f>
        <v/>
      </c>
      <c r="D6" s="23"/>
      <c r="E6" s="23"/>
      <c r="F6" s="24"/>
      <c r="H6" s="43" t="str">
        <f>IF(Z6=Z5,"",Z6)</f>
        <v/>
      </c>
      <c r="I6" s="23"/>
      <c r="J6" s="23"/>
      <c r="K6" s="24"/>
      <c r="L6" s="85"/>
      <c r="M6" s="17" t="str">
        <f>IF('Hedging Dashboard'!AH6="","",'Hedging Dashboard'!AH6)</f>
        <v>B</v>
      </c>
      <c r="O6" s="43" t="str">
        <f>IF(AA5=AA6,"",AA6)</f>
        <v/>
      </c>
      <c r="P6" s="23"/>
      <c r="Q6" s="23"/>
      <c r="R6" s="23"/>
      <c r="S6" s="23"/>
      <c r="T6" s="46" t="s">
        <v>48</v>
      </c>
      <c r="U6" s="23"/>
      <c r="V6" s="44" t="str">
        <f t="shared" si="0"/>
        <v/>
      </c>
      <c r="W6" s="50"/>
      <c r="Y6" s="9" t="s">
        <v>6</v>
      </c>
      <c r="Z6" s="4" t="s">
        <v>322</v>
      </c>
      <c r="AA6" s="4" t="s">
        <v>295</v>
      </c>
      <c r="AD6" s="8"/>
      <c r="AM6" s="1">
        <f>AM5+AN5</f>
        <v>0</v>
      </c>
      <c r="AN6" s="1">
        <f>IF(X6="",0,IFERROR(VLOOKUP(X5&amp;X6,BW:BX,2,FALSE),0))</f>
        <v>0</v>
      </c>
      <c r="AZ6" s="1" t="str">
        <f>IF('Hedging Dashboard'!AH6="P",IF(AZ5="",1,AZ5+1),"")</f>
        <v/>
      </c>
      <c r="BA6" s="1">
        <f>IF('Hedging Dashboard'!AH6="B",IF(BA5="",1,BA5+1),"")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</row>
    <row r="7" spans="1:76">
      <c r="B7" s="43"/>
      <c r="C7" s="23" t="str">
        <f t="shared" ref="C7:C70" si="1">IF(Y7=Y6,"",Y7)</f>
        <v/>
      </c>
      <c r="D7" s="23"/>
      <c r="E7" s="23"/>
      <c r="F7" s="24"/>
      <c r="H7" s="43" t="str">
        <f t="shared" ref="H7:H70" si="2">IF(Z7=Z6,"",Z7)</f>
        <v/>
      </c>
      <c r="I7" s="23"/>
      <c r="J7" s="23"/>
      <c r="K7" s="24"/>
      <c r="L7" s="85"/>
      <c r="M7" s="17" t="str">
        <f>IF('Hedging Dashboard'!AH7="","",'Hedging Dashboard'!AH7)</f>
        <v>P</v>
      </c>
      <c r="O7" s="43" t="str">
        <f t="shared" ref="O7:O70" si="3">IF(AA6=AA7,"",AA7)</f>
        <v/>
      </c>
      <c r="P7" s="23"/>
      <c r="Q7" s="23"/>
      <c r="R7" s="23"/>
      <c r="S7" s="23"/>
      <c r="T7" s="46" t="s">
        <v>48</v>
      </c>
      <c r="U7" s="23"/>
      <c r="V7" s="44" t="str">
        <f t="shared" si="0"/>
        <v/>
      </c>
      <c r="W7" s="50"/>
      <c r="Y7" s="9" t="str">
        <f>IF(AND(AB7="LLL",Y5=Y6),IF(Y6="B","D","B"),Y6)</f>
        <v>B</v>
      </c>
      <c r="Z7" s="4" t="str">
        <f>IF(AND(AC7="LLL",Z5=Z6),IF(Z6="D","C","D"),Z6)</f>
        <v>D</v>
      </c>
      <c r="AA7" s="4" t="str">
        <f>IF(AND(AD7="LLL",AA5=AA6),IF(AA6="C","B","C"),AA6)</f>
        <v>C</v>
      </c>
      <c r="AB7" s="4" t="str">
        <f t="shared" ref="AB7:AB10" si="4">F5&amp;F6</f>
        <v/>
      </c>
      <c r="AC7" s="4" t="str">
        <f>K5&amp;K6</f>
        <v/>
      </c>
      <c r="AD7" s="4" t="str">
        <f>R5&amp;R6</f>
        <v/>
      </c>
      <c r="AM7" s="1">
        <f t="shared" ref="AM7:AM70" si="5">IF(M7="","",IF(AM6+AN7&gt;=10,10,IF(AM6+AN7&lt;=-10,-10,AM6+AN7)))</f>
        <v>0</v>
      </c>
      <c r="AN7" s="1">
        <f>IF(X7="",0,IFERROR(VLOOKUP(X5&amp;X6&amp;X7,BW:BX,2,FALSE),0))</f>
        <v>0</v>
      </c>
      <c r="AZ7" s="1">
        <f>IF('Hedging Dashboard'!AH7="P",IF(AZ6="",1,AZ6+1),"")</f>
        <v>1</v>
      </c>
      <c r="BA7" s="1" t="str">
        <f>IF('Hedging Dashboard'!AH7="B",IF(BA6="",1,BA6+1),"")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</row>
    <row r="8" spans="1:76">
      <c r="B8" s="43"/>
      <c r="C8" s="23" t="str">
        <f t="shared" si="1"/>
        <v/>
      </c>
      <c r="D8" s="23"/>
      <c r="E8" s="23"/>
      <c r="F8" s="24"/>
      <c r="H8" s="43" t="str">
        <f t="shared" si="2"/>
        <v/>
      </c>
      <c r="I8" s="23"/>
      <c r="J8" s="23"/>
      <c r="K8" s="24"/>
      <c r="L8" s="85"/>
      <c r="M8" s="17" t="str">
        <f>IF('Hedging Dashboard'!AH8="","",'Hedging Dashboard'!AH8)</f>
        <v>B</v>
      </c>
      <c r="O8" s="43" t="str">
        <f t="shared" si="3"/>
        <v/>
      </c>
      <c r="P8" s="23"/>
      <c r="Q8" s="23"/>
      <c r="R8" s="23"/>
      <c r="S8" s="23"/>
      <c r="T8" s="46" t="s">
        <v>48</v>
      </c>
      <c r="U8" s="23"/>
      <c r="V8" s="44" t="str">
        <f t="shared" si="0"/>
        <v/>
      </c>
      <c r="W8" s="50"/>
      <c r="Y8" s="9" t="str">
        <f t="shared" ref="Y8:Y71" si="6">IF(AND(AB8="LLL",Y6=Y7),IF(Y7="B","D","B"),Y7)</f>
        <v>B</v>
      </c>
      <c r="Z8" s="4" t="str">
        <f t="shared" ref="Z8:Z71" si="7">IF(AND(AC8="LLL",Z6=Z7),IF(Z7="D","C","D"),Z7)</f>
        <v>D</v>
      </c>
      <c r="AA8" s="4" t="str">
        <f t="shared" ref="AA8:AA71" si="8">IF(AND(AD8="LLL",AA6=AA7),IF(AA7="C","B","C"),AA7)</f>
        <v>C</v>
      </c>
      <c r="AB8" s="4" t="str">
        <f t="shared" si="4"/>
        <v/>
      </c>
      <c r="AC8" s="4" t="str">
        <f t="shared" ref="AC8:AC10" si="9">K6&amp;K7</f>
        <v/>
      </c>
      <c r="AD8" s="4" t="str">
        <f t="shared" ref="AD8:AD10" si="10">R6&amp;R7</f>
        <v/>
      </c>
      <c r="AM8" s="1">
        <f t="shared" si="5"/>
        <v>0</v>
      </c>
      <c r="AN8" s="1">
        <f>IF(X8="",0,IFERROR(VLOOKUP(X5&amp;X6&amp;X7&amp;X8,BW:BX,2,FALSE),0))</f>
        <v>0</v>
      </c>
      <c r="AZ8" s="1" t="str">
        <f>IF('Hedging Dashboard'!AH8="P",IF(AZ7="",1,AZ7+1),"")</f>
        <v/>
      </c>
      <c r="BA8" s="1">
        <f>IF('Hedging Dashboard'!AH8="B",IF(BA7="",1,BA7+1),"")</f>
        <v>1</v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3</v>
      </c>
    </row>
    <row r="9" spans="1:76" ht="15.75" thickBot="1">
      <c r="B9" s="82"/>
      <c r="C9" s="83" t="str">
        <f t="shared" si="1"/>
        <v/>
      </c>
      <c r="D9" s="83"/>
      <c r="E9" s="83"/>
      <c r="F9" s="84"/>
      <c r="H9" s="82" t="str">
        <f t="shared" si="2"/>
        <v/>
      </c>
      <c r="I9" s="83"/>
      <c r="J9" s="83"/>
      <c r="K9" s="84"/>
      <c r="L9" s="85"/>
      <c r="M9" s="18" t="str">
        <f>IF('Hedging Dashboard'!AH9="","",'Hedging Dashboard'!AH9)</f>
        <v>B</v>
      </c>
      <c r="O9" s="82" t="str">
        <f t="shared" si="3"/>
        <v/>
      </c>
      <c r="P9" s="83"/>
      <c r="Q9" s="83"/>
      <c r="R9" s="83"/>
      <c r="S9" s="83">
        <v>0</v>
      </c>
      <c r="T9" s="102" t="s">
        <v>48</v>
      </c>
      <c r="U9" s="83"/>
      <c r="V9" s="103" t="str">
        <f t="shared" si="0"/>
        <v/>
      </c>
      <c r="W9" s="73"/>
      <c r="X9" s="75"/>
      <c r="Y9" s="9" t="str">
        <f t="shared" si="6"/>
        <v>B</v>
      </c>
      <c r="Z9" s="4" t="str">
        <f t="shared" si="7"/>
        <v>D</v>
      </c>
      <c r="AA9" s="4" t="str">
        <f t="shared" si="8"/>
        <v>C</v>
      </c>
      <c r="AB9" s="4" t="str">
        <f t="shared" si="4"/>
        <v/>
      </c>
      <c r="AC9" s="4" t="str">
        <f t="shared" si="9"/>
        <v/>
      </c>
      <c r="AD9" s="4" t="str">
        <f t="shared" si="10"/>
        <v/>
      </c>
      <c r="AM9" s="1">
        <f t="shared" si="5"/>
        <v>0</v>
      </c>
      <c r="AN9" s="1">
        <f>IF(X9="",0,IFERROR(VLOOKUP(X5&amp;X6&amp;X7&amp;X8&amp;X9,BW:BX,2,FALSE),0))</f>
        <v>0</v>
      </c>
      <c r="AZ9" s="1" t="str">
        <f>IF('Hedging Dashboard'!AH9="P",IF(AZ8="",1,AZ8+1),"")</f>
        <v/>
      </c>
      <c r="BA9" s="1">
        <f>IF('Hedging Dashboard'!AH9="B",IF(BA8="",1,BA8+1),"")</f>
        <v>2</v>
      </c>
      <c r="BH9" s="1" t="s">
        <v>41</v>
      </c>
      <c r="BJ9" s="1" t="s">
        <v>316</v>
      </c>
      <c r="BL9" s="1" t="s">
        <v>42</v>
      </c>
      <c r="BM9" s="1" t="s">
        <v>43</v>
      </c>
      <c r="BN9" s="1" t="s">
        <v>44</v>
      </c>
      <c r="BO9" s="1" t="s">
        <v>44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-6</v>
      </c>
    </row>
    <row r="10" spans="1:76" ht="15.75" thickBot="1">
      <c r="A10" s="1">
        <v>1</v>
      </c>
      <c r="B10" s="12" t="str">
        <f t="shared" ref="B10:B73" si="11">IF(M9="","",IF(AK10=AL10,"NB",IF(AK10&gt;AL10,"P"&amp;(AK10-AL10),"B"&amp;(AL10-AK10))))</f>
        <v>B1</v>
      </c>
      <c r="C10" s="92" t="str">
        <f>IF(M9="","",C5)</f>
        <v>B</v>
      </c>
      <c r="D10" s="13" t="str">
        <f>AE10</f>
        <v/>
      </c>
      <c r="E10" s="45" t="str">
        <f>AF10</f>
        <v>B</v>
      </c>
      <c r="F10" s="14" t="str">
        <f t="shared" ref="F10:F73" si="12">IF(M10="","",IF(M10="P",IF(D10="","L","W"),IF(E10="","L","W")))</f>
        <v>W</v>
      </c>
      <c r="H10" s="95" t="str">
        <f>IF(M9="","",H5)</f>
        <v>D</v>
      </c>
      <c r="I10" s="13" t="str">
        <f>AG10</f>
        <v/>
      </c>
      <c r="J10" s="45" t="str">
        <f>AH10</f>
        <v>B</v>
      </c>
      <c r="K10" s="14" t="str">
        <f>IF(M10="","",IF(M10="P",IF(I10="","L","W"),IF(J10="","L","W")))</f>
        <v>W</v>
      </c>
      <c r="L10" s="85"/>
      <c r="M10" s="16" t="str">
        <f>IF('Hedging Dashboard'!AH10="","",'Hedging Dashboard'!AH10)</f>
        <v>B</v>
      </c>
      <c r="O10" s="12" t="str">
        <f>IF(M9="","",O5)</f>
        <v>C</v>
      </c>
      <c r="P10" s="13" t="str">
        <f>AI10</f>
        <v>B</v>
      </c>
      <c r="Q10" s="45" t="str">
        <f>AJ10</f>
        <v/>
      </c>
      <c r="R10" s="87" t="str">
        <f>IF(M10="","",IF(M10="P",IF(P10="","L","W"),IF(Q10="","L","W")))</f>
        <v>L</v>
      </c>
      <c r="S10" s="87">
        <f t="shared" ref="S10:S73" si="13">IF(M10="","",IF(X10="",IF(AO10="S",0,S9),IF(X10="W",IF(AO10="S",0,S9)+INT(REPLACE(B10,1,1,"")),IF(AO10="S",0,S9)-INT(REPLACE(B10,1,1,"")))))</f>
        <v>1</v>
      </c>
      <c r="T10" s="98" t="str">
        <f>IF(M9="","",IF(AO10="S","",IF(S10&gt;=0,S10,IF(AW10="R",S10,""))))</f>
        <v/>
      </c>
      <c r="U10" s="87">
        <f>IF(M10="","",IF(B10="NB",U9,IF(T10="",SUM($T$5:$T10)+S10,SUM($T$5:$T10))))</f>
        <v>1</v>
      </c>
      <c r="V10" s="99" t="str">
        <f t="shared" si="0"/>
        <v/>
      </c>
      <c r="W10" s="74">
        <f t="shared" ref="W10:W73" si="14">IF(M10="","",IF(K10="W",0+BN10,0-BN10)+IF(F10="W",0+BM10,0-BM10))+IF(R10="W",0+BO10,0-BO10)</f>
        <v>1</v>
      </c>
      <c r="X10" s="76" t="str">
        <f t="shared" ref="X10:X73" si="15">IF(M10="","",IF(W10&gt;0,"W",IF(W10&lt;0,"L","")))</f>
        <v>W</v>
      </c>
      <c r="Y10" s="9" t="str">
        <f>IF(AND(AB10="LLL",Y7=Y8,Y8=Y9),IF(Y9="B","D","B"),Y9)</f>
        <v>B</v>
      </c>
      <c r="Z10" s="4" t="str">
        <f>IF(AND(AC10="LLL",Z8=Z9,Z7=Z8),IF(Z9="D","C","D"),Z9)</f>
        <v>D</v>
      </c>
      <c r="AA10" s="4" t="str">
        <f>IF(AND(AD10="LLL",AA8=AA9,AA7=AA8),IF(AA9="C","B","C"),AA9)</f>
        <v>C</v>
      </c>
      <c r="AB10" s="4" t="str">
        <f t="shared" si="4"/>
        <v/>
      </c>
      <c r="AC10" s="4" t="str">
        <f t="shared" si="9"/>
        <v/>
      </c>
      <c r="AD10" s="4" t="str">
        <f t="shared" si="10"/>
        <v/>
      </c>
      <c r="AE10" s="1" t="str">
        <f t="shared" ref="AE10:AE73" si="16">IF(M9="","",IF(Y10="B",IF(M9="P",BH10,""),IF(BF10="P",BH10,"")))</f>
        <v/>
      </c>
      <c r="AF10" s="1" t="str">
        <f t="shared" ref="AF10:AF73" si="17">IF(M9="","",IF(Y10="B",IF(M9="B",BH10,""),IF(BF10="B",BH10,"")))</f>
        <v>B</v>
      </c>
      <c r="AG10" s="1" t="str">
        <f t="shared" ref="AG10:AG73" si="18">IF(M9="","",IF(Z10="C",IF(M9="B",BJ10,""),IF(BF10="P",BJ10,"")))</f>
        <v/>
      </c>
      <c r="AH10" s="1" t="str">
        <f t="shared" ref="AH10:AH73" si="19">IF(M9="","",IF(Z10="C",IF(M9="P",BJ10,""),IF(BF10="B",BJ10,"")))</f>
        <v>B</v>
      </c>
      <c r="AI10" s="1" t="str">
        <f t="shared" ref="AI10:AI73" si="20">IF(M9="","",IF(AND(AE10="L5",AH10="L5",AY10=""),"L0",AX10))</f>
        <v>B</v>
      </c>
      <c r="AJ10" s="1" t="str">
        <f t="shared" ref="AJ10:AJ73" si="21">IF(M9="","",IF(AND(AF10="L5",AH10="L5",AX10=""),"L0",AY10))</f>
        <v/>
      </c>
      <c r="AK10" s="1">
        <f>IF(D10="",0,IF(OR(D10="B",D10="XB"),1,INT(RIGHT(D10))))+IF(I10="",0,IF(OR(I10="B",I10="XB"),1,INT(RIGHT(I10))))+IF(P10="",0,IF(OR(P10="B",P10="XB"),1,INT(RIGHT(P10))))</f>
        <v>1</v>
      </c>
      <c r="AL10" s="1">
        <f>IF(E10="",0,IF(OR(E10="B",E10="XB"),1,INT(RIGHT(E10))))+IF(J10="",0,IF(OR(J10="B",J10="XB"),1,INT(RIGHT(J10))))+IF(Q10="",0,IF(OR(Q10="B",Q10="XB"),1,INT(RIGHT(Q10))))</f>
        <v>2</v>
      </c>
      <c r="AM10" s="1">
        <f t="shared" si="5"/>
        <v>1</v>
      </c>
      <c r="AN10" s="1">
        <f t="shared" ref="AN10:AN73" si="22">IF(X10="",0,IFERROR(VLOOKUP(X5&amp;X6&amp;X7&amp;X8&amp;X9&amp;X10,BW:BX,2,FALSE),0))</f>
        <v>1</v>
      </c>
      <c r="AO10" s="1" t="s">
        <v>35</v>
      </c>
      <c r="AP10" s="1" t="str">
        <f t="shared" ref="AP10:AP73" si="23">IF(OR(F6&amp;F7&amp;F8="WLW",F7&amp;F8="WW"),"Y","N")</f>
        <v>N</v>
      </c>
      <c r="AQ10" s="1" t="str">
        <f t="shared" ref="AQ10:AQ73" si="24">IF(OR(K6&amp;K7&amp;K8="WLW",K7&amp;K8="WW"),"Y","N")</f>
        <v>N</v>
      </c>
      <c r="AR10" s="1" t="str">
        <f t="shared" ref="AR10:AR73" si="25">IF(OR(R6&amp;R7&amp;R8="WLW",R7&amp;R8="WW"),"Y","N")</f>
        <v>N</v>
      </c>
      <c r="AS10" s="1">
        <f t="shared" ref="AS10:AS73" si="26">IF(M9="","",IF(AO10="S",1,AS9+1))</f>
        <v>1</v>
      </c>
      <c r="AT10" s="15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73" si="27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73" si="28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73" si="29">IF(M9="","",IF(AND(S10&lt;0,AS10&gt;2,S10&gt;=(2-AS10)),"R","N"))</f>
        <v>N</v>
      </c>
      <c r="AX10" s="1" t="str">
        <f t="shared" ref="AX10:AX73" si="30">IF(M9="","",IF(AA10="B",IF(M9="P",BL10,""),IF(M9="B",BL10,"")))</f>
        <v>B</v>
      </c>
      <c r="AY10" s="1" t="str">
        <f t="shared" ref="AY10:AY73" si="31">IF(M9="","",IF(AA10="B",IF(M9="B",BL10,""),IF(M9="P",BL10,"")))</f>
        <v/>
      </c>
      <c r="AZ10" s="1" t="str">
        <f>IF('Hedging Dashboard'!AH10="P",IF(AZ9="",1,AZ9+1),"")</f>
        <v/>
      </c>
      <c r="BA10" s="1">
        <f>IF('Hedging Dashboard'!AH10="B",IF(BA9="",1,BA9+1),"")</f>
        <v>3</v>
      </c>
      <c r="BB10" s="1" t="str">
        <f t="shared" ref="BB10:BC25" si="32">IF(AZ5="",0,AZ5)&amp;IF(AZ6="",0,AZ6)&amp;IF(AZ7="",0,AZ7)&amp;IF(AZ8="",0,AZ8)&amp;IF(AZ9="",0,AZ9)</f>
        <v>10100</v>
      </c>
      <c r="BC10" s="1" t="str">
        <f t="shared" si="32"/>
        <v>01012</v>
      </c>
      <c r="BF10" s="1" t="str">
        <f>IF(COUNTBLANK(AZ5:AZ9)&gt;2,"B","P")</f>
        <v>B</v>
      </c>
      <c r="BG10" s="1" t="str">
        <f t="shared" ref="BG10:BG73" si="33">IF(AE9="",AF9,AE9)&amp;F9</f>
        <v/>
      </c>
      <c r="BH10" s="1" t="str">
        <f>IF(OR(AO10="S",AND(AT9="Y",AP10="N",BH9&lt;&gt;"B")),"B",IFERROR(VLOOKUP(BG10,BT:BU,2,FALSE),""))</f>
        <v>B</v>
      </c>
      <c r="BI10" s="1" t="str">
        <f t="shared" ref="BI10:BI73" si="34">IF(AG9="",AH9,AG9)&amp;K9</f>
        <v/>
      </c>
      <c r="BJ10" s="1" t="str">
        <f>IF(OR(AO10="S",AND(AU9="Y",AQ10="N",BJ9&lt;&gt;"B")),"B",IFERROR(VLOOKUP(BI10,BT:BU,2,FALSE),""))</f>
        <v>B</v>
      </c>
      <c r="BK10" s="1" t="str">
        <f t="shared" ref="BK10:BK73" si="35">IF(AI9="",AJ9,AI9)&amp;R9</f>
        <v/>
      </c>
      <c r="BL10" s="1" t="str">
        <f>IF(OR(AO10="S",AND(AV9="Y",AR10="N",BL9&lt;&gt;"B")),"B",IFERROR(VLOOKUP(BK10,BT:BU,2,FALSE),""))</f>
        <v>B</v>
      </c>
      <c r="BM10" s="1">
        <f>IF(BH10="","",IF(OR(BH10="B",BH10="XB"),1,RIGHT(BH10)))</f>
        <v>1</v>
      </c>
      <c r="BN10" s="1">
        <f>IF(BJ10="","",IF(OR(BJ10="B",BJ10="XB"),1,RIGHT(BJ10)))</f>
        <v>1</v>
      </c>
      <c r="BO10" s="1">
        <f>IF(BL10="","",IF(OR(BL10="B",BL10="XB"),1,RIGHT(BL10)))</f>
        <v>1</v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</row>
    <row r="11" spans="1:76" ht="15.75" thickBot="1">
      <c r="A11" s="1">
        <v>2</v>
      </c>
      <c r="B11" s="9" t="str">
        <f t="shared" si="11"/>
        <v>B6</v>
      </c>
      <c r="C11" s="93" t="str">
        <f t="shared" si="1"/>
        <v/>
      </c>
      <c r="D11" s="88" t="str">
        <f t="shared" ref="D11:E74" si="36">AE11</f>
        <v/>
      </c>
      <c r="E11" s="89" t="str">
        <f t="shared" si="36"/>
        <v>L4</v>
      </c>
      <c r="F11" s="8" t="str">
        <f t="shared" si="12"/>
        <v>L</v>
      </c>
      <c r="H11" s="96" t="str">
        <f t="shared" si="2"/>
        <v/>
      </c>
      <c r="I11" s="88" t="str">
        <f t="shared" ref="I11:J74" si="37">AG11</f>
        <v/>
      </c>
      <c r="J11" s="89" t="str">
        <f t="shared" si="37"/>
        <v>L4</v>
      </c>
      <c r="K11" s="8" t="str">
        <f t="shared" ref="K11:K74" si="38">IF(M11="","",IF(M11="P",IF(I11="","L","W"),IF(J11="","L","W")))</f>
        <v>L</v>
      </c>
      <c r="L11" s="85"/>
      <c r="M11" s="17" t="str">
        <f>IF('Hedging Dashboard'!AH11="","",'Hedging Dashboard'!AH11)</f>
        <v>P</v>
      </c>
      <c r="O11" s="9" t="str">
        <f t="shared" si="3"/>
        <v/>
      </c>
      <c r="P11" s="88" t="str">
        <f t="shared" ref="P11:Q74" si="39">AI11</f>
        <v>F2</v>
      </c>
      <c r="Q11" s="89" t="str">
        <f t="shared" si="39"/>
        <v/>
      </c>
      <c r="R11" s="4" t="str">
        <f t="shared" ref="R11:R74" si="40">IF(M11="","",IF(M11="P",IF(P11="","L","W"),IF(Q11="","L","W")))</f>
        <v>W</v>
      </c>
      <c r="S11" s="4">
        <f t="shared" si="13"/>
        <v>-5</v>
      </c>
      <c r="T11" s="112" t="str">
        <f t="shared" ref="T11:T74" si="41">IF(M10="","",IF(AO11="S","",IF(S11&gt;=0,S11,IF(AW11="R",S11,""))))</f>
        <v/>
      </c>
      <c r="U11" s="4">
        <f>IF(M11="","",IF(B11="NB",U10,IF(T11="",SUM($T$5:$T11)+S11,SUM($T$5:$T11))))</f>
        <v>-5</v>
      </c>
      <c r="V11" s="100" t="str">
        <f t="shared" si="0"/>
        <v/>
      </c>
      <c r="W11" s="74">
        <f t="shared" si="14"/>
        <v>-6</v>
      </c>
      <c r="X11" s="76" t="str">
        <f t="shared" si="15"/>
        <v>L</v>
      </c>
      <c r="Y11" s="9" t="str">
        <f t="shared" ref="Y11:Y74" si="42">IF(AND(AB11="LLL",Y8=Y9,Y9=Y10),IF(Y10="B","D","B"),Y10)</f>
        <v>B</v>
      </c>
      <c r="Z11" s="4" t="str">
        <f t="shared" ref="Z11:Z74" si="43">IF(AND(AC11="LLL",Z9=Z10,Z8=Z9),IF(Z10="D","C","D"),Z10)</f>
        <v>D</v>
      </c>
      <c r="AA11" s="4" t="str">
        <f t="shared" ref="AA11:AA74" si="44">IF(AND(AD11="LLL",AA9=AA10,AA8=AA9),IF(AA10="C","B","C"),AA10)</f>
        <v>C</v>
      </c>
      <c r="AB11" s="4" t="str">
        <f>F8&amp;F9&amp;F10</f>
        <v>W</v>
      </c>
      <c r="AC11" s="4" t="str">
        <f>K8&amp;K9&amp;K10</f>
        <v>W</v>
      </c>
      <c r="AD11" s="4" t="str">
        <f>R8&amp;R9&amp;R10</f>
        <v>L</v>
      </c>
      <c r="AE11" s="1" t="str">
        <f t="shared" si="16"/>
        <v/>
      </c>
      <c r="AF11" s="1" t="str">
        <f t="shared" si="17"/>
        <v>L4</v>
      </c>
      <c r="AG11" s="1" t="str">
        <f t="shared" si="18"/>
        <v/>
      </c>
      <c r="AH11" s="1" t="str">
        <f t="shared" si="19"/>
        <v>L4</v>
      </c>
      <c r="AI11" s="1" t="str">
        <f t="shared" si="20"/>
        <v>F2</v>
      </c>
      <c r="AJ11" s="1" t="str">
        <f t="shared" si="21"/>
        <v/>
      </c>
      <c r="AK11" s="1">
        <f t="shared" ref="AK11:AL74" si="45">IF(D11="",0,IF(OR(D11="B",D11="XB"),1,INT(RIGHT(D11))))+IF(I11="",0,IF(OR(I11="B",I11="XB"),1,INT(RIGHT(I11))))+IF(P11="",0,IF(OR(P11="B",P11="XB"),1,INT(RIGHT(P11))))</f>
        <v>2</v>
      </c>
      <c r="AL11" s="1">
        <f t="shared" si="45"/>
        <v>8</v>
      </c>
      <c r="AM11" s="1">
        <f t="shared" si="5"/>
        <v>0</v>
      </c>
      <c r="AN11" s="1">
        <f t="shared" si="22"/>
        <v>-1</v>
      </c>
      <c r="AO11" s="1" t="str">
        <f>IF(M10="","",IF(AW10="R","S",IF(AO10="S","C",IF(S10&gt;=0,"S","C"))))</f>
        <v>C</v>
      </c>
      <c r="AP11" s="1" t="str">
        <f t="shared" si="23"/>
        <v>N</v>
      </c>
      <c r="AQ11" s="1" t="str">
        <f t="shared" si="24"/>
        <v>N</v>
      </c>
      <c r="AR11" s="1" t="str">
        <f t="shared" si="25"/>
        <v>N</v>
      </c>
      <c r="AS11" s="1">
        <f t="shared" si="26"/>
        <v>2</v>
      </c>
      <c r="AT11" s="15" t="str">
        <f t="shared" ref="AT11:AT74" si="46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si="27"/>
        <v>N</v>
      </c>
      <c r="AV11" s="1" t="str">
        <f t="shared" si="28"/>
        <v>N</v>
      </c>
      <c r="AW11" s="1" t="str">
        <f t="shared" si="29"/>
        <v>N</v>
      </c>
      <c r="AX11" s="1" t="str">
        <f t="shared" si="30"/>
        <v>F2</v>
      </c>
      <c r="AY11" s="1" t="str">
        <f t="shared" si="31"/>
        <v/>
      </c>
      <c r="AZ11" s="1">
        <f>IF('Hedging Dashboard'!AH11="P",IF(AZ10="",1,AZ10+1),"")</f>
        <v>1</v>
      </c>
      <c r="BA11" s="1" t="str">
        <f>IF('Hedging Dashboard'!AH11="B",IF(BA10="",1,BA10+1),"")</f>
        <v/>
      </c>
      <c r="BB11" s="1" t="str">
        <f t="shared" si="32"/>
        <v>01000</v>
      </c>
      <c r="BC11" s="1" t="str">
        <f t="shared" si="32"/>
        <v>10123</v>
      </c>
      <c r="BD11" s="1" t="str">
        <f t="shared" ref="BD11:BE45" si="47">IF(AZ5="",0,AZ5)&amp;IF(AZ6="",0,AZ6)&amp;IF(AZ7="",0,AZ7)&amp;IF(AZ8="",0,AZ8)&amp;IF(AZ9="",0,AZ9)&amp;IF(AZ10="",0,AZ10)</f>
        <v>101000</v>
      </c>
      <c r="BE11" s="1" t="str">
        <f t="shared" si="47"/>
        <v>010123</v>
      </c>
      <c r="BF11" s="1" t="str">
        <f t="shared" ref="BF11:BF74" si="48">IF(COUNTBLANK(AZ6:AZ10)&gt;2,"B","P")</f>
        <v>B</v>
      </c>
      <c r="BG11" s="1" t="str">
        <f t="shared" si="33"/>
        <v>BW</v>
      </c>
      <c r="BH11" s="1" t="str">
        <f t="shared" ref="BH11:BH74" si="49">IF(OR(AO11="S",AND(AT10="Y",AP11="N",BH10&lt;&gt;"B")),"B",IFERROR(VLOOKUP(BG11,BT:BU,2,FALSE),""))</f>
        <v>L4</v>
      </c>
      <c r="BI11" s="1" t="str">
        <f t="shared" si="34"/>
        <v>BW</v>
      </c>
      <c r="BJ11" s="1" t="str">
        <f t="shared" ref="BJ11:BJ74" si="50">IF(OR(AO11="S",AND(AU10="Y",AQ11="N",BJ10&lt;&gt;"B")),"B",IFERROR(VLOOKUP(BI11,BT:BU,2,FALSE),""))</f>
        <v>L4</v>
      </c>
      <c r="BK11" s="1" t="str">
        <f t="shared" si="35"/>
        <v>BL</v>
      </c>
      <c r="BL11" s="1" t="str">
        <f t="shared" ref="BL11:BL74" si="51">IF(OR(AO11="S",AND(AV10="Y",AR11="N",BL10&lt;&gt;"B")),"B",IFERROR(VLOOKUP(BK11,BT:BU,2,FALSE),""))</f>
        <v>F2</v>
      </c>
      <c r="BM11" s="1" t="str">
        <f t="shared" ref="BM11:BM74" si="52">IF(BH11="","",IF(OR(BH11="B",BH11="XB"),1,RIGHT(BH11)))</f>
        <v>4</v>
      </c>
      <c r="BN11" s="1" t="str">
        <f t="shared" ref="BN11:BN74" si="53">IF(BJ11="","",IF(OR(BJ11="B",BJ11="XB"),1,RIGHT(BJ11)))</f>
        <v>4</v>
      </c>
      <c r="BO11" s="1" t="str">
        <f t="shared" ref="BO11:BO74" si="54">IF(BL11="","",IF(OR(BL11="B",BL11="XB"),1,RIGHT(BL11)))</f>
        <v>2</v>
      </c>
      <c r="BP11" s="1">
        <f>IFERROR(VLOOKUP(BI10,BT:BU,2,FALSE),"")</f>
        <v>0</v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</row>
    <row r="12" spans="1:76" ht="15.75" thickBot="1">
      <c r="A12" s="1">
        <v>3</v>
      </c>
      <c r="B12" s="9" t="str">
        <f t="shared" si="11"/>
        <v>B1</v>
      </c>
      <c r="C12" s="93" t="str">
        <f t="shared" si="1"/>
        <v/>
      </c>
      <c r="D12" s="88" t="str">
        <f t="shared" si="36"/>
        <v>F2</v>
      </c>
      <c r="E12" s="89" t="str">
        <f t="shared" si="36"/>
        <v/>
      </c>
      <c r="F12" s="8" t="str">
        <f t="shared" si="12"/>
        <v>L</v>
      </c>
      <c r="H12" s="96" t="str">
        <f t="shared" si="2"/>
        <v/>
      </c>
      <c r="I12" s="88" t="str">
        <f t="shared" si="37"/>
        <v/>
      </c>
      <c r="J12" s="89" t="str">
        <f t="shared" si="37"/>
        <v>F2</v>
      </c>
      <c r="K12" s="8" t="str">
        <f t="shared" si="38"/>
        <v>W</v>
      </c>
      <c r="L12" s="85"/>
      <c r="M12" s="17" t="str">
        <f>IF('Hedging Dashboard'!AH12="","",'Hedging Dashboard'!AH12)</f>
        <v>B</v>
      </c>
      <c r="O12" s="9" t="str">
        <f t="shared" si="3"/>
        <v/>
      </c>
      <c r="P12" s="88" t="str">
        <f t="shared" si="39"/>
        <v/>
      </c>
      <c r="Q12" s="89" t="str">
        <f t="shared" si="39"/>
        <v>B</v>
      </c>
      <c r="R12" s="4" t="str">
        <f t="shared" si="40"/>
        <v>W</v>
      </c>
      <c r="S12" s="4">
        <f t="shared" si="13"/>
        <v>-4</v>
      </c>
      <c r="T12" s="112" t="str">
        <f t="shared" si="41"/>
        <v/>
      </c>
      <c r="U12" s="4">
        <f>IF(M12="","",IF(B12="NB",U11,IF(T12="",SUM($T$5:$T12)+S12,SUM($T$5:$T12))))</f>
        <v>-4</v>
      </c>
      <c r="V12" s="100" t="str">
        <f t="shared" si="0"/>
        <v/>
      </c>
      <c r="W12" s="74">
        <f t="shared" si="14"/>
        <v>1</v>
      </c>
      <c r="X12" s="76" t="str">
        <f t="shared" si="15"/>
        <v>W</v>
      </c>
      <c r="Y12" s="9" t="str">
        <f t="shared" si="42"/>
        <v>B</v>
      </c>
      <c r="Z12" s="4" t="str">
        <f t="shared" si="43"/>
        <v>D</v>
      </c>
      <c r="AA12" s="4" t="str">
        <f t="shared" si="44"/>
        <v>C</v>
      </c>
      <c r="AB12" s="4" t="str">
        <f t="shared" ref="AB12:AB75" si="55">F9&amp;F10&amp;F11</f>
        <v>WL</v>
      </c>
      <c r="AC12" s="4" t="str">
        <f t="shared" ref="AC12:AC75" si="56">K9&amp;K10&amp;K11</f>
        <v>WL</v>
      </c>
      <c r="AD12" s="4" t="str">
        <f t="shared" ref="AD12:AD75" si="57">R9&amp;R10&amp;R11</f>
        <v>LW</v>
      </c>
      <c r="AE12" s="1" t="str">
        <f t="shared" si="16"/>
        <v>F2</v>
      </c>
      <c r="AF12" s="1" t="str">
        <f t="shared" si="17"/>
        <v/>
      </c>
      <c r="AG12" s="1" t="str">
        <f t="shared" si="18"/>
        <v/>
      </c>
      <c r="AH12" s="1" t="str">
        <f t="shared" si="19"/>
        <v>F2</v>
      </c>
      <c r="AI12" s="1" t="str">
        <f t="shared" si="20"/>
        <v/>
      </c>
      <c r="AJ12" s="1" t="str">
        <f t="shared" si="21"/>
        <v>B</v>
      </c>
      <c r="AK12" s="1">
        <f t="shared" si="45"/>
        <v>2</v>
      </c>
      <c r="AL12" s="1">
        <f t="shared" si="45"/>
        <v>3</v>
      </c>
      <c r="AM12" s="1">
        <f t="shared" si="5"/>
        <v>1</v>
      </c>
      <c r="AN12" s="1">
        <f t="shared" si="22"/>
        <v>1</v>
      </c>
      <c r="AO12" s="1" t="str">
        <f t="shared" ref="AO12:AO75" si="58">IF(M11="","",IF(AW11="R","S",IF(AO11="S","C",IF(S11&gt;=0,"S","C"))))</f>
        <v>C</v>
      </c>
      <c r="AP12" s="1" t="str">
        <f t="shared" si="23"/>
        <v>N</v>
      </c>
      <c r="AQ12" s="1" t="str">
        <f t="shared" si="24"/>
        <v>N</v>
      </c>
      <c r="AR12" s="1" t="str">
        <f t="shared" si="25"/>
        <v>N</v>
      </c>
      <c r="AS12" s="1">
        <f t="shared" si="26"/>
        <v>3</v>
      </c>
      <c r="AT12" s="15" t="str">
        <f t="shared" si="46"/>
        <v>N</v>
      </c>
      <c r="AU12" s="1" t="str">
        <f t="shared" si="27"/>
        <v>Y</v>
      </c>
      <c r="AV12" s="1" t="str">
        <f t="shared" si="28"/>
        <v>Y</v>
      </c>
      <c r="AW12" s="1" t="str">
        <f t="shared" si="29"/>
        <v>N</v>
      </c>
      <c r="AX12" s="1" t="str">
        <f t="shared" si="30"/>
        <v/>
      </c>
      <c r="AY12" s="1" t="str">
        <f t="shared" si="31"/>
        <v>B</v>
      </c>
      <c r="AZ12" s="1" t="str">
        <f>IF('Hedging Dashboard'!AH12="P",IF(AZ11="",1,AZ11+1),"")</f>
        <v/>
      </c>
      <c r="BA12" s="1">
        <f>IF('Hedging Dashboard'!AH12="B",IF(BA11="",1,BA11+1),"")</f>
        <v>1</v>
      </c>
      <c r="BB12" s="1" t="str">
        <f t="shared" si="32"/>
        <v>10001</v>
      </c>
      <c r="BC12" s="1" t="str">
        <f t="shared" si="32"/>
        <v>01230</v>
      </c>
      <c r="BD12" s="1" t="str">
        <f t="shared" si="47"/>
        <v>010001</v>
      </c>
      <c r="BE12" s="1" t="str">
        <f t="shared" si="47"/>
        <v>101230</v>
      </c>
      <c r="BF12" s="1" t="str">
        <f t="shared" si="48"/>
        <v>B</v>
      </c>
      <c r="BG12" s="1" t="str">
        <f t="shared" si="33"/>
        <v>L4L</v>
      </c>
      <c r="BH12" s="1" t="str">
        <f t="shared" si="49"/>
        <v>F2</v>
      </c>
      <c r="BI12" s="1" t="str">
        <f t="shared" si="34"/>
        <v>L4L</v>
      </c>
      <c r="BJ12" s="1" t="str">
        <f t="shared" si="50"/>
        <v>F2</v>
      </c>
      <c r="BK12" s="1" t="str">
        <f t="shared" si="35"/>
        <v>F2W</v>
      </c>
      <c r="BL12" s="1" t="str">
        <f t="shared" si="51"/>
        <v>B</v>
      </c>
      <c r="BM12" s="1" t="str">
        <f t="shared" si="52"/>
        <v>2</v>
      </c>
      <c r="BN12" s="1" t="str">
        <f t="shared" si="53"/>
        <v>2</v>
      </c>
      <c r="BO12" s="1">
        <f t="shared" si="54"/>
        <v>1</v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3</v>
      </c>
    </row>
    <row r="13" spans="1:76" ht="15.75" thickBot="1">
      <c r="A13" s="1">
        <v>4</v>
      </c>
      <c r="B13" s="9" t="str">
        <f t="shared" si="11"/>
        <v>NB</v>
      </c>
      <c r="C13" s="93" t="str">
        <f t="shared" si="1"/>
        <v/>
      </c>
      <c r="D13" s="88" t="str">
        <f t="shared" si="36"/>
        <v/>
      </c>
      <c r="E13" s="89" t="str">
        <f t="shared" si="36"/>
        <v>F3</v>
      </c>
      <c r="F13" s="8" t="str">
        <f t="shared" si="12"/>
        <v>L</v>
      </c>
      <c r="H13" s="96" t="str">
        <f t="shared" si="2"/>
        <v/>
      </c>
      <c r="I13" s="88" t="str">
        <f t="shared" si="37"/>
        <v/>
      </c>
      <c r="J13" s="89" t="str">
        <f t="shared" si="37"/>
        <v>B</v>
      </c>
      <c r="K13" s="8" t="str">
        <f t="shared" si="38"/>
        <v>L</v>
      </c>
      <c r="L13" s="85"/>
      <c r="M13" s="17" t="str">
        <f>IF('Hedging Dashboard'!AH13="","",'Hedging Dashboard'!AH13)</f>
        <v>P</v>
      </c>
      <c r="O13" s="9" t="str">
        <f t="shared" si="3"/>
        <v/>
      </c>
      <c r="P13" s="88" t="str">
        <f t="shared" si="39"/>
        <v>L4</v>
      </c>
      <c r="Q13" s="89" t="str">
        <f t="shared" si="39"/>
        <v/>
      </c>
      <c r="R13" s="4" t="str">
        <f t="shared" si="40"/>
        <v>W</v>
      </c>
      <c r="S13" s="4">
        <f t="shared" si="13"/>
        <v>-4</v>
      </c>
      <c r="T13" s="112" t="str">
        <f t="shared" si="41"/>
        <v/>
      </c>
      <c r="U13" s="4">
        <f>IF(M13="","",IF(B13="NB",U12,IF(T13="",SUM($T$5:$T13)+S13,SUM($T$5:$T13))))</f>
        <v>-4</v>
      </c>
      <c r="V13" s="100" t="str">
        <f t="shared" si="0"/>
        <v/>
      </c>
      <c r="W13" s="74">
        <f t="shared" si="14"/>
        <v>0</v>
      </c>
      <c r="X13" s="76" t="str">
        <f t="shared" si="15"/>
        <v/>
      </c>
      <c r="Y13" s="9" t="str">
        <f t="shared" si="42"/>
        <v>B</v>
      </c>
      <c r="Z13" s="4" t="str">
        <f t="shared" si="43"/>
        <v>D</v>
      </c>
      <c r="AA13" s="4" t="str">
        <f t="shared" si="44"/>
        <v>C</v>
      </c>
      <c r="AB13" s="4" t="str">
        <f t="shared" si="55"/>
        <v>WLL</v>
      </c>
      <c r="AC13" s="4" t="str">
        <f t="shared" si="56"/>
        <v>WLW</v>
      </c>
      <c r="AD13" s="4" t="str">
        <f t="shared" si="57"/>
        <v>LWW</v>
      </c>
      <c r="AE13" s="1" t="str">
        <f t="shared" si="16"/>
        <v/>
      </c>
      <c r="AF13" s="1" t="str">
        <f t="shared" si="17"/>
        <v>F3</v>
      </c>
      <c r="AG13" s="1" t="str">
        <f t="shared" si="18"/>
        <v/>
      </c>
      <c r="AH13" s="1" t="str">
        <f t="shared" si="19"/>
        <v>B</v>
      </c>
      <c r="AI13" s="1" t="str">
        <f t="shared" si="20"/>
        <v>L4</v>
      </c>
      <c r="AJ13" s="1" t="str">
        <f t="shared" si="21"/>
        <v/>
      </c>
      <c r="AK13" s="1">
        <f t="shared" si="45"/>
        <v>4</v>
      </c>
      <c r="AL13" s="1">
        <f t="shared" si="45"/>
        <v>4</v>
      </c>
      <c r="AM13" s="1">
        <f t="shared" si="5"/>
        <v>1</v>
      </c>
      <c r="AN13" s="1">
        <f t="shared" si="22"/>
        <v>0</v>
      </c>
      <c r="AO13" s="1" t="str">
        <f t="shared" si="58"/>
        <v>C</v>
      </c>
      <c r="AP13" s="1" t="str">
        <f t="shared" si="23"/>
        <v>N</v>
      </c>
      <c r="AQ13" s="1" t="str">
        <f t="shared" si="24"/>
        <v>N</v>
      </c>
      <c r="AR13" s="1" t="str">
        <f t="shared" si="25"/>
        <v>N</v>
      </c>
      <c r="AS13" s="1">
        <f t="shared" si="26"/>
        <v>4</v>
      </c>
      <c r="AT13" s="15" t="str">
        <f t="shared" si="46"/>
        <v>N</v>
      </c>
      <c r="AU13" s="1" t="str">
        <f t="shared" si="27"/>
        <v>N</v>
      </c>
      <c r="AV13" s="1" t="str">
        <f t="shared" si="28"/>
        <v>N</v>
      </c>
      <c r="AW13" s="1" t="str">
        <f t="shared" si="29"/>
        <v>N</v>
      </c>
      <c r="AX13" s="1" t="str">
        <f t="shared" si="30"/>
        <v>L4</v>
      </c>
      <c r="AY13" s="1" t="str">
        <f t="shared" si="31"/>
        <v/>
      </c>
      <c r="AZ13" s="1">
        <f>IF('Hedging Dashboard'!AH13="P",IF(AZ12="",1,AZ12+1),"")</f>
        <v>1</v>
      </c>
      <c r="BA13" s="1" t="str">
        <f>IF('Hedging Dashboard'!AH13="B",IF(BA12="",1,BA12+1),"")</f>
        <v/>
      </c>
      <c r="BB13" s="1" t="str">
        <f t="shared" si="32"/>
        <v>00010</v>
      </c>
      <c r="BC13" s="1" t="str">
        <f t="shared" si="32"/>
        <v>12301</v>
      </c>
      <c r="BD13" s="1" t="str">
        <f t="shared" si="47"/>
        <v>100010</v>
      </c>
      <c r="BE13" s="1" t="str">
        <f t="shared" si="47"/>
        <v>012301</v>
      </c>
      <c r="BF13" s="1" t="str">
        <f t="shared" si="48"/>
        <v>B</v>
      </c>
      <c r="BG13" s="1" t="str">
        <f t="shared" si="33"/>
        <v>F2L</v>
      </c>
      <c r="BH13" s="1" t="str">
        <f t="shared" si="49"/>
        <v>F3</v>
      </c>
      <c r="BI13" s="1" t="str">
        <f t="shared" si="34"/>
        <v>F2W</v>
      </c>
      <c r="BJ13" s="1" t="str">
        <f t="shared" si="50"/>
        <v>B</v>
      </c>
      <c r="BK13" s="1" t="str">
        <f t="shared" si="35"/>
        <v>BW</v>
      </c>
      <c r="BL13" s="1" t="str">
        <f t="shared" si="51"/>
        <v>L4</v>
      </c>
      <c r="BM13" s="1" t="str">
        <f t="shared" si="52"/>
        <v>3</v>
      </c>
      <c r="BN13" s="1">
        <f t="shared" si="53"/>
        <v>1</v>
      </c>
      <c r="BO13" s="1" t="str">
        <f t="shared" si="54"/>
        <v>4</v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-3</v>
      </c>
    </row>
    <row r="14" spans="1:76" ht="15.75" thickBot="1">
      <c r="A14" s="1">
        <v>5</v>
      </c>
      <c r="B14" s="77" t="str">
        <f t="shared" si="11"/>
        <v>B7</v>
      </c>
      <c r="C14" s="94" t="str">
        <f t="shared" si="1"/>
        <v>D</v>
      </c>
      <c r="D14" s="90" t="str">
        <f t="shared" si="36"/>
        <v/>
      </c>
      <c r="E14" s="91" t="str">
        <f t="shared" si="36"/>
        <v>XF2</v>
      </c>
      <c r="F14" s="10" t="str">
        <f t="shared" si="12"/>
        <v>L</v>
      </c>
      <c r="H14" s="97" t="str">
        <f t="shared" si="2"/>
        <v/>
      </c>
      <c r="I14" s="90" t="str">
        <f t="shared" si="37"/>
        <v/>
      </c>
      <c r="J14" s="91" t="str">
        <f t="shared" si="37"/>
        <v>F2</v>
      </c>
      <c r="K14" s="10" t="str">
        <f t="shared" si="38"/>
        <v>L</v>
      </c>
      <c r="L14" s="85"/>
      <c r="M14" s="18" t="str">
        <f>IF('Hedging Dashboard'!AH14="","",'Hedging Dashboard'!AH14)</f>
        <v>P</v>
      </c>
      <c r="O14" s="77" t="str">
        <f t="shared" si="3"/>
        <v/>
      </c>
      <c r="P14" s="90" t="str">
        <f t="shared" si="39"/>
        <v/>
      </c>
      <c r="Q14" s="91" t="str">
        <f t="shared" si="39"/>
        <v>L3</v>
      </c>
      <c r="R14" s="5" t="str">
        <f t="shared" si="40"/>
        <v>L</v>
      </c>
      <c r="S14" s="5">
        <f t="shared" si="13"/>
        <v>-11</v>
      </c>
      <c r="T14" s="113" t="str">
        <f t="shared" si="41"/>
        <v/>
      </c>
      <c r="U14" s="5">
        <f>IF(M14="","",IF(B14="NB",U13,IF(T14="",SUM($T$5:$T14)+S14,SUM($T$5:$T14))))</f>
        <v>-11</v>
      </c>
      <c r="V14" s="101" t="str">
        <f t="shared" si="0"/>
        <v/>
      </c>
      <c r="W14" s="74">
        <f t="shared" si="14"/>
        <v>-7</v>
      </c>
      <c r="X14" s="76" t="str">
        <f t="shared" si="15"/>
        <v>L</v>
      </c>
      <c r="Y14" s="9" t="str">
        <f t="shared" si="42"/>
        <v>D</v>
      </c>
      <c r="Z14" s="4" t="str">
        <f t="shared" si="43"/>
        <v>D</v>
      </c>
      <c r="AA14" s="4" t="str">
        <f t="shared" si="44"/>
        <v>C</v>
      </c>
      <c r="AB14" s="4" t="str">
        <f t="shared" si="55"/>
        <v>LLL</v>
      </c>
      <c r="AC14" s="4" t="str">
        <f t="shared" si="56"/>
        <v>LWL</v>
      </c>
      <c r="AD14" s="4" t="str">
        <f t="shared" si="57"/>
        <v>WWW</v>
      </c>
      <c r="AE14" s="1" t="str">
        <f t="shared" si="16"/>
        <v/>
      </c>
      <c r="AF14" s="1" t="str">
        <f t="shared" si="17"/>
        <v>XF2</v>
      </c>
      <c r="AG14" s="1" t="str">
        <f t="shared" si="18"/>
        <v/>
      </c>
      <c r="AH14" s="1" t="str">
        <f t="shared" si="19"/>
        <v>F2</v>
      </c>
      <c r="AI14" s="1" t="str">
        <f t="shared" si="20"/>
        <v/>
      </c>
      <c r="AJ14" s="1" t="str">
        <f t="shared" si="21"/>
        <v>L3</v>
      </c>
      <c r="AK14" s="1">
        <f t="shared" si="45"/>
        <v>0</v>
      </c>
      <c r="AL14" s="1">
        <f t="shared" si="45"/>
        <v>7</v>
      </c>
      <c r="AM14" s="1">
        <f t="shared" si="5"/>
        <v>0</v>
      </c>
      <c r="AN14" s="1">
        <f t="shared" si="22"/>
        <v>-1</v>
      </c>
      <c r="AO14" s="1" t="str">
        <f t="shared" si="58"/>
        <v>C</v>
      </c>
      <c r="AP14" s="1" t="str">
        <f t="shared" si="23"/>
        <v>N</v>
      </c>
      <c r="AQ14" s="1" t="str">
        <f t="shared" si="24"/>
        <v>Y</v>
      </c>
      <c r="AR14" s="1" t="str">
        <f t="shared" si="25"/>
        <v>Y</v>
      </c>
      <c r="AS14" s="1">
        <f t="shared" si="26"/>
        <v>5</v>
      </c>
      <c r="AT14" s="15" t="str">
        <f t="shared" si="46"/>
        <v>N</v>
      </c>
      <c r="AU14" s="1" t="str">
        <f t="shared" si="27"/>
        <v>N</v>
      </c>
      <c r="AV14" s="1" t="str">
        <f t="shared" si="28"/>
        <v>N</v>
      </c>
      <c r="AW14" s="1" t="str">
        <f t="shared" si="29"/>
        <v>N</v>
      </c>
      <c r="AX14" s="1" t="str">
        <f t="shared" si="30"/>
        <v/>
      </c>
      <c r="AY14" s="1" t="str">
        <f t="shared" si="31"/>
        <v>L3</v>
      </c>
      <c r="AZ14" s="1">
        <f>IF('Hedging Dashboard'!AH14="P",IF(AZ13="",1,AZ13+1),"")</f>
        <v>2</v>
      </c>
      <c r="BA14" s="1" t="str">
        <f>IF('Hedging Dashboard'!AH14="B",IF(BA13="",1,BA13+1),"")</f>
        <v/>
      </c>
      <c r="BB14" s="1" t="str">
        <f t="shared" si="32"/>
        <v>00101</v>
      </c>
      <c r="BC14" s="1" t="str">
        <f t="shared" si="32"/>
        <v>23010</v>
      </c>
      <c r="BD14" s="1" t="str">
        <f t="shared" si="47"/>
        <v>000101</v>
      </c>
      <c r="BE14" s="1" t="str">
        <f t="shared" si="47"/>
        <v>123010</v>
      </c>
      <c r="BF14" s="1" t="str">
        <f t="shared" si="48"/>
        <v>B</v>
      </c>
      <c r="BG14" s="1" t="str">
        <f t="shared" si="33"/>
        <v>F3L</v>
      </c>
      <c r="BH14" s="1" t="str">
        <f t="shared" si="49"/>
        <v>XF2</v>
      </c>
      <c r="BI14" s="1" t="str">
        <f t="shared" si="34"/>
        <v>BL</v>
      </c>
      <c r="BJ14" s="1" t="str">
        <f t="shared" si="50"/>
        <v>F2</v>
      </c>
      <c r="BK14" s="1" t="str">
        <f t="shared" si="35"/>
        <v>L4W</v>
      </c>
      <c r="BL14" s="1" t="str">
        <f t="shared" si="51"/>
        <v>L3</v>
      </c>
      <c r="BM14" s="1" t="str">
        <f t="shared" si="52"/>
        <v>2</v>
      </c>
      <c r="BN14" s="1" t="str">
        <f t="shared" si="53"/>
        <v>2</v>
      </c>
      <c r="BO14" s="1" t="str">
        <f t="shared" si="54"/>
        <v>3</v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</row>
    <row r="15" spans="1:76" ht="15.75" thickBot="1">
      <c r="A15" s="1">
        <v>6</v>
      </c>
      <c r="B15" s="12" t="str">
        <f t="shared" si="11"/>
        <v>P2</v>
      </c>
      <c r="C15" s="92" t="str">
        <f t="shared" si="1"/>
        <v/>
      </c>
      <c r="D15" s="13" t="str">
        <f t="shared" si="36"/>
        <v>XB</v>
      </c>
      <c r="E15" s="45" t="str">
        <f t="shared" si="36"/>
        <v/>
      </c>
      <c r="F15" s="14" t="str">
        <f t="shared" si="12"/>
        <v>L</v>
      </c>
      <c r="H15" s="95" t="str">
        <f t="shared" si="2"/>
        <v/>
      </c>
      <c r="I15" s="13" t="str">
        <f t="shared" si="37"/>
        <v>F3</v>
      </c>
      <c r="J15" s="45" t="str">
        <f t="shared" si="37"/>
        <v/>
      </c>
      <c r="K15" s="14" t="str">
        <f t="shared" si="38"/>
        <v>L</v>
      </c>
      <c r="L15" s="54"/>
      <c r="M15" s="16" t="str">
        <f>IF('Hedging Dashboard'!AH15="","",'Hedging Dashboard'!AH15)</f>
        <v>B</v>
      </c>
      <c r="O15" s="12" t="str">
        <f t="shared" si="3"/>
        <v/>
      </c>
      <c r="P15" s="13" t="str">
        <f t="shared" si="39"/>
        <v/>
      </c>
      <c r="Q15" s="45" t="str">
        <f t="shared" si="39"/>
        <v>F2</v>
      </c>
      <c r="R15" s="87" t="str">
        <f t="shared" si="40"/>
        <v>W</v>
      </c>
      <c r="S15" s="87">
        <f t="shared" si="13"/>
        <v>-13</v>
      </c>
      <c r="T15" s="98" t="str">
        <f t="shared" si="41"/>
        <v/>
      </c>
      <c r="U15" s="87">
        <f>IF(M15="","",IF(B15="NB",U14,IF(T15="",SUM($T$5:$T15)+S15,SUM($T$5:$T15))))</f>
        <v>-13</v>
      </c>
      <c r="V15" s="99" t="str">
        <f t="shared" si="0"/>
        <v/>
      </c>
      <c r="W15" s="74">
        <f t="shared" si="14"/>
        <v>-2</v>
      </c>
      <c r="X15" s="76" t="str">
        <f t="shared" si="15"/>
        <v>L</v>
      </c>
      <c r="Y15" s="9" t="str">
        <f t="shared" si="42"/>
        <v>D</v>
      </c>
      <c r="Z15" s="4" t="str">
        <f t="shared" si="43"/>
        <v>D</v>
      </c>
      <c r="AA15" s="4" t="str">
        <f t="shared" si="44"/>
        <v>C</v>
      </c>
      <c r="AB15" s="4" t="str">
        <f t="shared" si="55"/>
        <v>LLL</v>
      </c>
      <c r="AC15" s="4" t="str">
        <f t="shared" si="56"/>
        <v>WLL</v>
      </c>
      <c r="AD15" s="4" t="str">
        <f t="shared" si="57"/>
        <v>WWL</v>
      </c>
      <c r="AE15" s="1" t="str">
        <f t="shared" si="16"/>
        <v>XB</v>
      </c>
      <c r="AF15" s="1" t="str">
        <f t="shared" si="17"/>
        <v/>
      </c>
      <c r="AG15" s="1" t="str">
        <f t="shared" si="18"/>
        <v>F3</v>
      </c>
      <c r="AH15" s="1" t="str">
        <f t="shared" si="19"/>
        <v/>
      </c>
      <c r="AI15" s="1" t="str">
        <f t="shared" si="20"/>
        <v/>
      </c>
      <c r="AJ15" s="1" t="str">
        <f t="shared" si="21"/>
        <v>F2</v>
      </c>
      <c r="AK15" s="1">
        <f t="shared" si="45"/>
        <v>4</v>
      </c>
      <c r="AL15" s="1">
        <f t="shared" si="45"/>
        <v>2</v>
      </c>
      <c r="AM15" s="1">
        <f t="shared" si="5"/>
        <v>-3</v>
      </c>
      <c r="AN15" s="1">
        <f t="shared" si="22"/>
        <v>-3</v>
      </c>
      <c r="AO15" s="1" t="str">
        <f t="shared" si="58"/>
        <v>C</v>
      </c>
      <c r="AP15" s="1" t="str">
        <f t="shared" si="23"/>
        <v>N</v>
      </c>
      <c r="AQ15" s="1" t="str">
        <f t="shared" si="24"/>
        <v>N</v>
      </c>
      <c r="AR15" s="1" t="str">
        <f t="shared" si="25"/>
        <v>Y</v>
      </c>
      <c r="AS15" s="1">
        <f t="shared" si="26"/>
        <v>6</v>
      </c>
      <c r="AT15" s="15" t="str">
        <f t="shared" si="46"/>
        <v>N</v>
      </c>
      <c r="AU15" s="1" t="str">
        <f t="shared" si="27"/>
        <v>N</v>
      </c>
      <c r="AV15" s="1" t="str">
        <f t="shared" si="28"/>
        <v>Y</v>
      </c>
      <c r="AW15" s="1" t="str">
        <f t="shared" si="29"/>
        <v>N</v>
      </c>
      <c r="AX15" s="1" t="str">
        <f t="shared" si="30"/>
        <v/>
      </c>
      <c r="AY15" s="1" t="str">
        <f t="shared" si="31"/>
        <v>F2</v>
      </c>
      <c r="AZ15" s="1" t="str">
        <f>IF('Hedging Dashboard'!AH15="P",IF(AZ14="",1,AZ14+1),"")</f>
        <v/>
      </c>
      <c r="BA15" s="1">
        <f>IF('Hedging Dashboard'!AH15="B",IF(BA14="",1,BA14+1),"")</f>
        <v>1</v>
      </c>
      <c r="BB15" s="1" t="str">
        <f t="shared" si="32"/>
        <v>01012</v>
      </c>
      <c r="BC15" s="1" t="str">
        <f t="shared" si="32"/>
        <v>30100</v>
      </c>
      <c r="BD15" s="1" t="str">
        <f t="shared" si="47"/>
        <v>001012</v>
      </c>
      <c r="BE15" s="1" t="str">
        <f t="shared" si="47"/>
        <v>230100</v>
      </c>
      <c r="BF15" s="1" t="str">
        <f t="shared" si="48"/>
        <v>P</v>
      </c>
      <c r="BG15" s="1" t="str">
        <f t="shared" si="33"/>
        <v>XF2L</v>
      </c>
      <c r="BH15" s="1" t="str">
        <f t="shared" si="49"/>
        <v>XB</v>
      </c>
      <c r="BI15" s="1" t="str">
        <f t="shared" si="34"/>
        <v>F2L</v>
      </c>
      <c r="BJ15" s="1" t="str">
        <f t="shared" si="50"/>
        <v>F3</v>
      </c>
      <c r="BK15" s="1" t="str">
        <f t="shared" si="35"/>
        <v>L3L</v>
      </c>
      <c r="BL15" s="1" t="str">
        <f t="shared" si="51"/>
        <v>F2</v>
      </c>
      <c r="BM15" s="1">
        <f t="shared" si="52"/>
        <v>1</v>
      </c>
      <c r="BN15" s="1" t="str">
        <f t="shared" si="53"/>
        <v>3</v>
      </c>
      <c r="BO15" s="1" t="str">
        <f t="shared" si="54"/>
        <v>2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</row>
    <row r="16" spans="1:76" ht="15" customHeight="1" thickBot="1">
      <c r="A16" s="1">
        <v>7</v>
      </c>
      <c r="B16" s="9" t="str">
        <f t="shared" si="11"/>
        <v>P4</v>
      </c>
      <c r="C16" s="93" t="str">
        <f t="shared" si="1"/>
        <v/>
      </c>
      <c r="D16" s="88" t="str">
        <f t="shared" si="36"/>
        <v>B</v>
      </c>
      <c r="E16" s="89" t="str">
        <f t="shared" si="36"/>
        <v/>
      </c>
      <c r="F16" s="8" t="str">
        <f t="shared" si="12"/>
        <v>W</v>
      </c>
      <c r="H16" s="96" t="str">
        <f t="shared" si="2"/>
        <v>C</v>
      </c>
      <c r="I16" s="88" t="str">
        <f t="shared" si="37"/>
        <v>XF2</v>
      </c>
      <c r="J16" s="89" t="str">
        <f t="shared" si="37"/>
        <v/>
      </c>
      <c r="K16" s="8" t="str">
        <f t="shared" si="38"/>
        <v>W</v>
      </c>
      <c r="L16" s="54"/>
      <c r="M16" s="17" t="str">
        <f>IF('Hedging Dashboard'!AH16="","",'Hedging Dashboard'!AH16)</f>
        <v>P</v>
      </c>
      <c r="O16" s="9" t="str">
        <f t="shared" si="3"/>
        <v/>
      </c>
      <c r="P16" s="88" t="str">
        <f t="shared" si="39"/>
        <v>B</v>
      </c>
      <c r="Q16" s="89" t="str">
        <f t="shared" si="39"/>
        <v/>
      </c>
      <c r="R16" s="4" t="str">
        <f t="shared" si="40"/>
        <v>W</v>
      </c>
      <c r="S16" s="4">
        <f t="shared" si="13"/>
        <v>-9</v>
      </c>
      <c r="T16" s="112" t="str">
        <f t="shared" si="41"/>
        <v/>
      </c>
      <c r="U16" s="4">
        <f>IF(M16="","",IF(B16="NB",U15,IF(T16="",SUM($T$5:$T16)+S16,SUM($T$5:$T16))))</f>
        <v>-9</v>
      </c>
      <c r="V16" s="100" t="str">
        <f t="shared" si="0"/>
        <v/>
      </c>
      <c r="W16" s="74">
        <f t="shared" si="14"/>
        <v>4</v>
      </c>
      <c r="X16" s="76" t="str">
        <f t="shared" si="15"/>
        <v>W</v>
      </c>
      <c r="Y16" s="9" t="str">
        <f t="shared" si="42"/>
        <v>D</v>
      </c>
      <c r="Z16" s="4" t="str">
        <f t="shared" si="43"/>
        <v>C</v>
      </c>
      <c r="AA16" s="4" t="str">
        <f t="shared" si="44"/>
        <v>C</v>
      </c>
      <c r="AB16" s="4" t="str">
        <f t="shared" si="55"/>
        <v>LLL</v>
      </c>
      <c r="AC16" s="4" t="str">
        <f t="shared" si="56"/>
        <v>LLL</v>
      </c>
      <c r="AD16" s="4" t="str">
        <f t="shared" si="57"/>
        <v>WLW</v>
      </c>
      <c r="AE16" s="1" t="str">
        <f t="shared" si="16"/>
        <v>B</v>
      </c>
      <c r="AF16" s="1" t="str">
        <f t="shared" si="17"/>
        <v/>
      </c>
      <c r="AG16" s="1" t="str">
        <f t="shared" si="18"/>
        <v>XF2</v>
      </c>
      <c r="AH16" s="1" t="str">
        <f t="shared" si="19"/>
        <v/>
      </c>
      <c r="AI16" s="1" t="str">
        <f t="shared" si="20"/>
        <v>B</v>
      </c>
      <c r="AJ16" s="1" t="str">
        <f t="shared" si="21"/>
        <v/>
      </c>
      <c r="AK16" s="1">
        <f t="shared" si="45"/>
        <v>4</v>
      </c>
      <c r="AL16" s="1">
        <f t="shared" si="45"/>
        <v>0</v>
      </c>
      <c r="AM16" s="1">
        <f t="shared" si="5"/>
        <v>-2</v>
      </c>
      <c r="AN16" s="1">
        <f t="shared" si="22"/>
        <v>1</v>
      </c>
      <c r="AO16" s="1" t="str">
        <f t="shared" si="58"/>
        <v>C</v>
      </c>
      <c r="AP16" s="1" t="str">
        <f t="shared" si="23"/>
        <v>N</v>
      </c>
      <c r="AQ16" s="1" t="str">
        <f t="shared" si="24"/>
        <v>N</v>
      </c>
      <c r="AR16" s="1" t="str">
        <f t="shared" si="25"/>
        <v>N</v>
      </c>
      <c r="AS16" s="1">
        <f t="shared" si="26"/>
        <v>7</v>
      </c>
      <c r="AT16" s="15" t="str">
        <f t="shared" si="46"/>
        <v>N</v>
      </c>
      <c r="AU16" s="1" t="str">
        <f t="shared" si="27"/>
        <v>N</v>
      </c>
      <c r="AV16" s="1" t="str">
        <f t="shared" si="28"/>
        <v>N</v>
      </c>
      <c r="AW16" s="1" t="str">
        <f t="shared" si="29"/>
        <v>N</v>
      </c>
      <c r="AX16" s="1" t="str">
        <f t="shared" si="30"/>
        <v>B</v>
      </c>
      <c r="AY16" s="1" t="str">
        <f t="shared" si="31"/>
        <v/>
      </c>
      <c r="AZ16" s="1">
        <f>IF('Hedging Dashboard'!AH16="P",IF(AZ15="",1,AZ15+1),"")</f>
        <v>1</v>
      </c>
      <c r="BA16" s="1" t="str">
        <f>IF('Hedging Dashboard'!AH16="B",IF(BA15="",1,BA15+1),"")</f>
        <v/>
      </c>
      <c r="BB16" s="1" t="str">
        <f t="shared" si="32"/>
        <v>10120</v>
      </c>
      <c r="BC16" s="1" t="str">
        <f t="shared" si="32"/>
        <v>01001</v>
      </c>
      <c r="BD16" s="1" t="str">
        <f t="shared" si="47"/>
        <v>010120</v>
      </c>
      <c r="BE16" s="1" t="str">
        <f t="shared" si="47"/>
        <v>301001</v>
      </c>
      <c r="BF16" s="1" t="str">
        <f t="shared" si="48"/>
        <v>P</v>
      </c>
      <c r="BG16" s="1" t="str">
        <f t="shared" si="33"/>
        <v>XBL</v>
      </c>
      <c r="BH16" s="1" t="str">
        <f t="shared" si="49"/>
        <v>B</v>
      </c>
      <c r="BI16" s="1" t="str">
        <f t="shared" si="34"/>
        <v>F3L</v>
      </c>
      <c r="BJ16" s="1" t="str">
        <f t="shared" si="50"/>
        <v>XF2</v>
      </c>
      <c r="BK16" s="1" t="str">
        <f t="shared" si="35"/>
        <v>F2W</v>
      </c>
      <c r="BL16" s="1" t="str">
        <f t="shared" si="51"/>
        <v>B</v>
      </c>
      <c r="BM16" s="1">
        <f t="shared" si="52"/>
        <v>1</v>
      </c>
      <c r="BN16" s="1" t="str">
        <f t="shared" si="53"/>
        <v>2</v>
      </c>
      <c r="BO16" s="1">
        <f t="shared" si="54"/>
        <v>1</v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6</v>
      </c>
    </row>
    <row r="17" spans="1:76" ht="15.75" thickBot="1">
      <c r="A17" s="1">
        <v>8</v>
      </c>
      <c r="B17" s="9" t="str">
        <f t="shared" si="11"/>
        <v>B3</v>
      </c>
      <c r="C17" s="93" t="str">
        <f t="shared" si="1"/>
        <v/>
      </c>
      <c r="D17" s="88" t="str">
        <f t="shared" si="36"/>
        <v>L4</v>
      </c>
      <c r="E17" s="89" t="str">
        <f t="shared" si="36"/>
        <v/>
      </c>
      <c r="F17" s="8" t="str">
        <f t="shared" si="12"/>
        <v>W</v>
      </c>
      <c r="H17" s="96" t="str">
        <f t="shared" si="2"/>
        <v/>
      </c>
      <c r="I17" s="88" t="str">
        <f t="shared" si="37"/>
        <v/>
      </c>
      <c r="J17" s="89" t="str">
        <f t="shared" si="37"/>
        <v>F3</v>
      </c>
      <c r="K17" s="8" t="str">
        <f t="shared" si="38"/>
        <v>L</v>
      </c>
      <c r="L17" s="54"/>
      <c r="M17" s="17" t="str">
        <f>IF('Hedging Dashboard'!AH17="","",'Hedging Dashboard'!AH17)</f>
        <v>P</v>
      </c>
      <c r="O17" s="9" t="str">
        <f t="shared" si="3"/>
        <v/>
      </c>
      <c r="P17" s="88" t="str">
        <f t="shared" si="39"/>
        <v/>
      </c>
      <c r="Q17" s="89" t="str">
        <f t="shared" si="39"/>
        <v>L4</v>
      </c>
      <c r="R17" s="4" t="str">
        <f t="shared" si="40"/>
        <v>L</v>
      </c>
      <c r="S17" s="4">
        <f t="shared" si="13"/>
        <v>-12</v>
      </c>
      <c r="T17" s="112" t="str">
        <f t="shared" si="41"/>
        <v/>
      </c>
      <c r="U17" s="4">
        <f>IF(M17="","",IF(B17="NB",U16,IF(T17="",SUM($T$5:$T17)+S17,SUM($T$5:$T17))))</f>
        <v>-12</v>
      </c>
      <c r="V17" s="100" t="str">
        <f t="shared" si="0"/>
        <v/>
      </c>
      <c r="W17" s="74">
        <f t="shared" si="14"/>
        <v>-3</v>
      </c>
      <c r="X17" s="76" t="str">
        <f t="shared" si="15"/>
        <v>L</v>
      </c>
      <c r="Y17" s="9" t="str">
        <f t="shared" si="42"/>
        <v>D</v>
      </c>
      <c r="Z17" s="4" t="str">
        <f t="shared" si="43"/>
        <v>C</v>
      </c>
      <c r="AA17" s="4" t="str">
        <f t="shared" si="44"/>
        <v>C</v>
      </c>
      <c r="AB17" s="4" t="str">
        <f t="shared" si="55"/>
        <v>LLW</v>
      </c>
      <c r="AC17" s="4" t="str">
        <f t="shared" si="56"/>
        <v>LLW</v>
      </c>
      <c r="AD17" s="4" t="str">
        <f t="shared" si="57"/>
        <v>LWW</v>
      </c>
      <c r="AE17" s="1" t="str">
        <f t="shared" si="16"/>
        <v>L4</v>
      </c>
      <c r="AF17" s="1" t="str">
        <f t="shared" si="17"/>
        <v/>
      </c>
      <c r="AG17" s="1" t="str">
        <f t="shared" si="18"/>
        <v/>
      </c>
      <c r="AH17" s="1" t="str">
        <f t="shared" si="19"/>
        <v>F3</v>
      </c>
      <c r="AI17" s="1" t="str">
        <f t="shared" si="20"/>
        <v/>
      </c>
      <c r="AJ17" s="1" t="str">
        <f t="shared" si="21"/>
        <v>L4</v>
      </c>
      <c r="AK17" s="1">
        <f t="shared" si="45"/>
        <v>4</v>
      </c>
      <c r="AL17" s="1">
        <f t="shared" si="45"/>
        <v>7</v>
      </c>
      <c r="AM17" s="1">
        <f t="shared" si="5"/>
        <v>-3</v>
      </c>
      <c r="AN17" s="1">
        <f t="shared" si="22"/>
        <v>-1</v>
      </c>
      <c r="AO17" s="1" t="str">
        <f t="shared" si="58"/>
        <v>C</v>
      </c>
      <c r="AP17" s="1" t="str">
        <f t="shared" si="23"/>
        <v>N</v>
      </c>
      <c r="AQ17" s="1" t="str">
        <f t="shared" si="24"/>
        <v>N</v>
      </c>
      <c r="AR17" s="1" t="str">
        <f t="shared" si="25"/>
        <v>Y</v>
      </c>
      <c r="AS17" s="1">
        <f t="shared" si="26"/>
        <v>8</v>
      </c>
      <c r="AT17" s="15" t="str">
        <f t="shared" si="46"/>
        <v>Y</v>
      </c>
      <c r="AU17" s="1" t="str">
        <f t="shared" si="27"/>
        <v>N</v>
      </c>
      <c r="AV17" s="1" t="str">
        <f t="shared" si="28"/>
        <v>N</v>
      </c>
      <c r="AW17" s="1" t="str">
        <f t="shared" si="29"/>
        <v>N</v>
      </c>
      <c r="AX17" s="1" t="str">
        <f t="shared" si="30"/>
        <v/>
      </c>
      <c r="AY17" s="1" t="str">
        <f t="shared" si="31"/>
        <v>L4</v>
      </c>
      <c r="AZ17" s="1">
        <f>IF('Hedging Dashboard'!AH17="P",IF(AZ16="",1,AZ16+1),"")</f>
        <v>2</v>
      </c>
      <c r="BA17" s="1" t="str">
        <f>IF('Hedging Dashboard'!AH17="B",IF(BA16="",1,BA16+1),"")</f>
        <v/>
      </c>
      <c r="BB17" s="1" t="str">
        <f t="shared" si="32"/>
        <v>01201</v>
      </c>
      <c r="BC17" s="1" t="str">
        <f t="shared" si="32"/>
        <v>10010</v>
      </c>
      <c r="BD17" s="1" t="str">
        <f t="shared" si="47"/>
        <v>101201</v>
      </c>
      <c r="BE17" s="1" t="str">
        <f t="shared" si="47"/>
        <v>010010</v>
      </c>
      <c r="BF17" s="1" t="str">
        <f t="shared" si="48"/>
        <v>P</v>
      </c>
      <c r="BG17" s="1" t="str">
        <f t="shared" si="33"/>
        <v>BW</v>
      </c>
      <c r="BH17" s="1" t="str">
        <f t="shared" si="49"/>
        <v>L4</v>
      </c>
      <c r="BI17" s="1" t="str">
        <f t="shared" si="34"/>
        <v>XF2W</v>
      </c>
      <c r="BJ17" s="1" t="str">
        <f t="shared" si="50"/>
        <v>F3</v>
      </c>
      <c r="BK17" s="1" t="str">
        <f t="shared" si="35"/>
        <v>BW</v>
      </c>
      <c r="BL17" s="1" t="str">
        <f t="shared" si="51"/>
        <v>L4</v>
      </c>
      <c r="BM17" s="1" t="str">
        <f t="shared" si="52"/>
        <v>4</v>
      </c>
      <c r="BN17" s="1" t="str">
        <f t="shared" si="53"/>
        <v>3</v>
      </c>
      <c r="BO17" s="1" t="str">
        <f t="shared" si="54"/>
        <v>4</v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-6</v>
      </c>
    </row>
    <row r="18" spans="1:76" ht="15.75" thickBot="1">
      <c r="A18" s="1">
        <v>9</v>
      </c>
      <c r="B18" s="9" t="str">
        <f t="shared" si="11"/>
        <v>B3</v>
      </c>
      <c r="C18" s="93" t="str">
        <f t="shared" si="1"/>
        <v/>
      </c>
      <c r="D18" s="88" t="str">
        <f t="shared" si="36"/>
        <v>B</v>
      </c>
      <c r="E18" s="89" t="str">
        <f t="shared" si="36"/>
        <v/>
      </c>
      <c r="F18" s="8" t="str">
        <f t="shared" si="12"/>
        <v>W</v>
      </c>
      <c r="H18" s="96" t="str">
        <f t="shared" si="2"/>
        <v/>
      </c>
      <c r="I18" s="88" t="str">
        <f t="shared" si="37"/>
        <v/>
      </c>
      <c r="J18" s="89" t="str">
        <f t="shared" si="37"/>
        <v>XF2</v>
      </c>
      <c r="K18" s="8" t="str">
        <f t="shared" si="38"/>
        <v>L</v>
      </c>
      <c r="L18" s="54"/>
      <c r="M18" s="17" t="str">
        <f>IF('Hedging Dashboard'!AH18="","",'Hedging Dashboard'!AH18)</f>
        <v>P</v>
      </c>
      <c r="O18" s="9" t="str">
        <f t="shared" si="3"/>
        <v/>
      </c>
      <c r="P18" s="88" t="str">
        <f t="shared" si="39"/>
        <v/>
      </c>
      <c r="Q18" s="89" t="str">
        <f t="shared" si="39"/>
        <v>F2</v>
      </c>
      <c r="R18" s="4" t="str">
        <f t="shared" si="40"/>
        <v>L</v>
      </c>
      <c r="S18" s="4">
        <f t="shared" si="13"/>
        <v>-15</v>
      </c>
      <c r="T18" s="112" t="str">
        <f t="shared" si="41"/>
        <v/>
      </c>
      <c r="U18" s="4">
        <f>IF(M18="","",IF(B18="NB",U17,IF(T18="",SUM($T$5:$T18)+S18,SUM($T$5:$T18))))</f>
        <v>-15</v>
      </c>
      <c r="V18" s="100" t="str">
        <f t="shared" si="0"/>
        <v/>
      </c>
      <c r="W18" s="74">
        <f t="shared" si="14"/>
        <v>-3</v>
      </c>
      <c r="X18" s="76" t="str">
        <f t="shared" si="15"/>
        <v>L</v>
      </c>
      <c r="Y18" s="9" t="str">
        <f t="shared" si="42"/>
        <v>D</v>
      </c>
      <c r="Z18" s="4" t="str">
        <f t="shared" si="43"/>
        <v>C</v>
      </c>
      <c r="AA18" s="4" t="str">
        <f t="shared" si="44"/>
        <v>C</v>
      </c>
      <c r="AB18" s="4" t="str">
        <f t="shared" si="55"/>
        <v>LWW</v>
      </c>
      <c r="AC18" s="4" t="str">
        <f t="shared" si="56"/>
        <v>LWL</v>
      </c>
      <c r="AD18" s="4" t="str">
        <f t="shared" si="57"/>
        <v>WWL</v>
      </c>
      <c r="AE18" s="1" t="str">
        <f t="shared" si="16"/>
        <v>B</v>
      </c>
      <c r="AF18" s="1" t="str">
        <f t="shared" si="17"/>
        <v/>
      </c>
      <c r="AG18" s="1" t="str">
        <f t="shared" si="18"/>
        <v/>
      </c>
      <c r="AH18" s="1" t="str">
        <f t="shared" si="19"/>
        <v>XF2</v>
      </c>
      <c r="AI18" s="1" t="str">
        <f t="shared" si="20"/>
        <v/>
      </c>
      <c r="AJ18" s="1" t="str">
        <f t="shared" si="21"/>
        <v>F2</v>
      </c>
      <c r="AK18" s="1">
        <f t="shared" si="45"/>
        <v>1</v>
      </c>
      <c r="AL18" s="1">
        <f t="shared" si="45"/>
        <v>4</v>
      </c>
      <c r="AM18" s="1">
        <f t="shared" si="5"/>
        <v>-6</v>
      </c>
      <c r="AN18" s="1">
        <f t="shared" si="22"/>
        <v>-3</v>
      </c>
      <c r="AO18" s="1" t="str">
        <f t="shared" si="58"/>
        <v>C</v>
      </c>
      <c r="AP18" s="1" t="str">
        <f t="shared" si="23"/>
        <v>N</v>
      </c>
      <c r="AQ18" s="1" t="str">
        <f t="shared" si="24"/>
        <v>N</v>
      </c>
      <c r="AR18" s="1" t="str">
        <f t="shared" si="25"/>
        <v>Y</v>
      </c>
      <c r="AS18" s="1">
        <f t="shared" si="26"/>
        <v>9</v>
      </c>
      <c r="AT18" s="15" t="str">
        <f t="shared" si="46"/>
        <v>N</v>
      </c>
      <c r="AU18" s="1" t="str">
        <f t="shared" si="27"/>
        <v>N</v>
      </c>
      <c r="AV18" s="1" t="str">
        <f t="shared" si="28"/>
        <v>N</v>
      </c>
      <c r="AW18" s="1" t="str">
        <f t="shared" si="29"/>
        <v>N</v>
      </c>
      <c r="AX18" s="1" t="str">
        <f t="shared" si="30"/>
        <v/>
      </c>
      <c r="AY18" s="1" t="str">
        <f t="shared" si="31"/>
        <v>F2</v>
      </c>
      <c r="AZ18" s="1">
        <f>IF('Hedging Dashboard'!AH18="P",IF(AZ17="",1,AZ17+1),"")</f>
        <v>3</v>
      </c>
      <c r="BA18" s="1" t="str">
        <f>IF('Hedging Dashboard'!AH18="B",IF(BA17="",1,BA17+1),"")</f>
        <v/>
      </c>
      <c r="BB18" s="1" t="str">
        <f t="shared" si="32"/>
        <v>12012</v>
      </c>
      <c r="BC18" s="1" t="str">
        <f t="shared" si="32"/>
        <v>00100</v>
      </c>
      <c r="BD18" s="1" t="str">
        <f t="shared" si="47"/>
        <v>012012</v>
      </c>
      <c r="BE18" s="1" t="str">
        <f t="shared" si="47"/>
        <v>100100</v>
      </c>
      <c r="BF18" s="1" t="str">
        <f t="shared" si="48"/>
        <v>P</v>
      </c>
      <c r="BG18" s="1" t="str">
        <f t="shared" si="33"/>
        <v>L4W</v>
      </c>
      <c r="BH18" s="1" t="str">
        <f t="shared" si="49"/>
        <v>B</v>
      </c>
      <c r="BI18" s="1" t="str">
        <f t="shared" si="34"/>
        <v>F3L</v>
      </c>
      <c r="BJ18" s="1" t="str">
        <f t="shared" si="50"/>
        <v>XF2</v>
      </c>
      <c r="BK18" s="1" t="str">
        <f t="shared" si="35"/>
        <v>L4L</v>
      </c>
      <c r="BL18" s="1" t="str">
        <f t="shared" si="51"/>
        <v>F2</v>
      </c>
      <c r="BM18" s="1">
        <f t="shared" si="52"/>
        <v>1</v>
      </c>
      <c r="BN18" s="1" t="str">
        <f t="shared" si="53"/>
        <v>2</v>
      </c>
      <c r="BO18" s="1" t="str">
        <f t="shared" si="54"/>
        <v>2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</row>
    <row r="19" spans="1:76" ht="15.75" thickBot="1">
      <c r="A19" s="1">
        <v>10</v>
      </c>
      <c r="B19" s="77" t="str">
        <f t="shared" si="11"/>
        <v>NB</v>
      </c>
      <c r="C19" s="94" t="str">
        <f t="shared" si="1"/>
        <v/>
      </c>
      <c r="D19" s="90" t="str">
        <f t="shared" si="36"/>
        <v>L4</v>
      </c>
      <c r="E19" s="91" t="str">
        <f t="shared" si="36"/>
        <v/>
      </c>
      <c r="F19" s="10" t="str">
        <f t="shared" si="12"/>
        <v>L</v>
      </c>
      <c r="H19" s="97" t="str">
        <f t="shared" si="2"/>
        <v/>
      </c>
      <c r="I19" s="90" t="str">
        <f t="shared" si="37"/>
        <v/>
      </c>
      <c r="J19" s="91" t="str">
        <f t="shared" si="37"/>
        <v>XB</v>
      </c>
      <c r="K19" s="10" t="str">
        <f t="shared" si="38"/>
        <v>W</v>
      </c>
      <c r="L19" s="54"/>
      <c r="M19" s="18" t="str">
        <f>IF('Hedging Dashboard'!AH19="","",'Hedging Dashboard'!AH19)</f>
        <v>B</v>
      </c>
      <c r="O19" s="77" t="str">
        <f t="shared" si="3"/>
        <v/>
      </c>
      <c r="P19" s="90" t="str">
        <f t="shared" si="39"/>
        <v/>
      </c>
      <c r="Q19" s="91" t="str">
        <f t="shared" si="39"/>
        <v>F3</v>
      </c>
      <c r="R19" s="5" t="str">
        <f t="shared" si="40"/>
        <v>W</v>
      </c>
      <c r="S19" s="5">
        <f t="shared" si="13"/>
        <v>-15</v>
      </c>
      <c r="T19" s="113" t="str">
        <f t="shared" si="41"/>
        <v/>
      </c>
      <c r="U19" s="5">
        <f>IF(M19="","",IF(B19="NB",U18,IF(T19="",SUM($T$5:$T19)+S19,SUM($T$5:$T19))))</f>
        <v>-15</v>
      </c>
      <c r="V19" s="101" t="str">
        <f t="shared" si="0"/>
        <v/>
      </c>
      <c r="W19" s="74">
        <f t="shared" si="14"/>
        <v>0</v>
      </c>
      <c r="X19" s="76" t="str">
        <f t="shared" si="15"/>
        <v/>
      </c>
      <c r="Y19" s="9" t="str">
        <f t="shared" si="42"/>
        <v>D</v>
      </c>
      <c r="Z19" s="4" t="str">
        <f t="shared" si="43"/>
        <v>C</v>
      </c>
      <c r="AA19" s="4" t="str">
        <f t="shared" si="44"/>
        <v>C</v>
      </c>
      <c r="AB19" s="4" t="str">
        <f t="shared" si="55"/>
        <v>WWW</v>
      </c>
      <c r="AC19" s="4" t="str">
        <f t="shared" si="56"/>
        <v>WLL</v>
      </c>
      <c r="AD19" s="4" t="str">
        <f t="shared" si="57"/>
        <v>WLL</v>
      </c>
      <c r="AE19" s="1" t="str">
        <f t="shared" si="16"/>
        <v>L4</v>
      </c>
      <c r="AF19" s="1" t="str">
        <f t="shared" si="17"/>
        <v/>
      </c>
      <c r="AG19" s="1" t="str">
        <f t="shared" si="18"/>
        <v/>
      </c>
      <c r="AH19" s="1" t="str">
        <f t="shared" si="19"/>
        <v>XB</v>
      </c>
      <c r="AI19" s="1" t="str">
        <f t="shared" si="20"/>
        <v/>
      </c>
      <c r="AJ19" s="1" t="str">
        <f t="shared" si="21"/>
        <v>F3</v>
      </c>
      <c r="AK19" s="1">
        <f t="shared" si="45"/>
        <v>4</v>
      </c>
      <c r="AL19" s="1">
        <f t="shared" si="45"/>
        <v>4</v>
      </c>
      <c r="AM19" s="1">
        <f t="shared" si="5"/>
        <v>-6</v>
      </c>
      <c r="AN19" s="1">
        <f t="shared" si="22"/>
        <v>0</v>
      </c>
      <c r="AO19" s="1" t="str">
        <f t="shared" si="58"/>
        <v>C</v>
      </c>
      <c r="AP19" s="1" t="str">
        <f t="shared" si="23"/>
        <v>Y</v>
      </c>
      <c r="AQ19" s="1" t="str">
        <f t="shared" si="24"/>
        <v>N</v>
      </c>
      <c r="AR19" s="1" t="str">
        <f t="shared" si="25"/>
        <v>N</v>
      </c>
      <c r="AS19" s="1">
        <f t="shared" si="26"/>
        <v>10</v>
      </c>
      <c r="AT19" s="15" t="str">
        <f t="shared" si="46"/>
        <v>N</v>
      </c>
      <c r="AU19" s="1" t="str">
        <f t="shared" si="27"/>
        <v>N</v>
      </c>
      <c r="AV19" s="1" t="str">
        <f t="shared" si="28"/>
        <v>N</v>
      </c>
      <c r="AW19" s="1" t="str">
        <f t="shared" si="29"/>
        <v>N</v>
      </c>
      <c r="AX19" s="1" t="str">
        <f t="shared" si="30"/>
        <v/>
      </c>
      <c r="AY19" s="1" t="str">
        <f t="shared" si="31"/>
        <v>F3</v>
      </c>
      <c r="AZ19" s="1" t="str">
        <f>IF('Hedging Dashboard'!AH19="P",IF(AZ18="",1,AZ18+1),"")</f>
        <v/>
      </c>
      <c r="BA19" s="1">
        <f>IF('Hedging Dashboard'!AH19="B",IF(BA18="",1,BA18+1),"")</f>
        <v>1</v>
      </c>
      <c r="BB19" s="1" t="str">
        <f t="shared" si="32"/>
        <v>20123</v>
      </c>
      <c r="BC19" s="1" t="str">
        <f t="shared" si="32"/>
        <v>01000</v>
      </c>
      <c r="BD19" s="1" t="str">
        <f t="shared" si="47"/>
        <v>120123</v>
      </c>
      <c r="BE19" s="1" t="str">
        <f t="shared" si="47"/>
        <v>001000</v>
      </c>
      <c r="BF19" s="1" t="str">
        <f t="shared" si="48"/>
        <v>P</v>
      </c>
      <c r="BG19" s="1" t="str">
        <f t="shared" si="33"/>
        <v>BW</v>
      </c>
      <c r="BH19" s="1" t="str">
        <f t="shared" si="49"/>
        <v>L4</v>
      </c>
      <c r="BI19" s="1" t="str">
        <f t="shared" si="34"/>
        <v>XF2L</v>
      </c>
      <c r="BJ19" s="1" t="str">
        <f t="shared" si="50"/>
        <v>XB</v>
      </c>
      <c r="BK19" s="1" t="str">
        <f t="shared" si="35"/>
        <v>F2L</v>
      </c>
      <c r="BL19" s="1" t="str">
        <f t="shared" si="51"/>
        <v>F3</v>
      </c>
      <c r="BM19" s="1" t="str">
        <f t="shared" si="52"/>
        <v>4</v>
      </c>
      <c r="BN19" s="1">
        <f t="shared" si="53"/>
        <v>1</v>
      </c>
      <c r="BO19" s="1" t="str">
        <f t="shared" si="54"/>
        <v>3</v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</row>
    <row r="20" spans="1:76" ht="15.75" thickBot="1">
      <c r="A20" s="1">
        <v>11</v>
      </c>
      <c r="B20" s="12" t="str">
        <f t="shared" si="11"/>
        <v>P6</v>
      </c>
      <c r="C20" s="92" t="str">
        <f t="shared" si="1"/>
        <v/>
      </c>
      <c r="D20" s="13" t="str">
        <f t="shared" si="36"/>
        <v>F2</v>
      </c>
      <c r="E20" s="45" t="str">
        <f t="shared" si="36"/>
        <v/>
      </c>
      <c r="F20" s="14" t="str">
        <f t="shared" si="12"/>
        <v>L</v>
      </c>
      <c r="H20" s="95" t="str">
        <f t="shared" si="2"/>
        <v/>
      </c>
      <c r="I20" s="13" t="str">
        <f t="shared" si="37"/>
        <v>XF2</v>
      </c>
      <c r="J20" s="45" t="str">
        <f t="shared" si="37"/>
        <v/>
      </c>
      <c r="K20" s="14" t="str">
        <f t="shared" si="38"/>
        <v>L</v>
      </c>
      <c r="L20" s="54"/>
      <c r="M20" s="16" t="str">
        <f>IF('Hedging Dashboard'!AH20="","",'Hedging Dashboard'!AH20)</f>
        <v>B</v>
      </c>
      <c r="O20" s="12" t="str">
        <f t="shared" si="3"/>
        <v/>
      </c>
      <c r="P20" s="13" t="str">
        <f t="shared" si="39"/>
        <v>F2</v>
      </c>
      <c r="Q20" s="45" t="str">
        <f t="shared" si="39"/>
        <v/>
      </c>
      <c r="R20" s="87" t="str">
        <f t="shared" si="40"/>
        <v>L</v>
      </c>
      <c r="S20" s="87">
        <f t="shared" si="13"/>
        <v>-21</v>
      </c>
      <c r="T20" s="98" t="str">
        <f t="shared" si="41"/>
        <v/>
      </c>
      <c r="U20" s="87">
        <f>IF(M20="","",IF(B20="NB",U19,IF(T20="",SUM($T$5:$T20)+S20,SUM($T$5:$T20))))</f>
        <v>-21</v>
      </c>
      <c r="V20" s="99" t="str">
        <f t="shared" si="0"/>
        <v/>
      </c>
      <c r="W20" s="74">
        <f t="shared" si="14"/>
        <v>-6</v>
      </c>
      <c r="X20" s="76" t="str">
        <f t="shared" si="15"/>
        <v>L</v>
      </c>
      <c r="Y20" s="9" t="str">
        <f t="shared" si="42"/>
        <v>D</v>
      </c>
      <c r="Z20" s="4" t="str">
        <f t="shared" si="43"/>
        <v>C</v>
      </c>
      <c r="AA20" s="4" t="str">
        <f t="shared" si="44"/>
        <v>C</v>
      </c>
      <c r="AB20" s="4" t="str">
        <f t="shared" si="55"/>
        <v>WWL</v>
      </c>
      <c r="AC20" s="4" t="str">
        <f t="shared" si="56"/>
        <v>LLW</v>
      </c>
      <c r="AD20" s="4" t="str">
        <f t="shared" si="57"/>
        <v>LLW</v>
      </c>
      <c r="AE20" s="1" t="str">
        <f t="shared" si="16"/>
        <v>F2</v>
      </c>
      <c r="AF20" s="1" t="str">
        <f t="shared" si="17"/>
        <v/>
      </c>
      <c r="AG20" s="1" t="str">
        <f t="shared" si="18"/>
        <v>XF2</v>
      </c>
      <c r="AH20" s="1" t="str">
        <f t="shared" si="19"/>
        <v/>
      </c>
      <c r="AI20" s="1" t="str">
        <f t="shared" si="20"/>
        <v>F2</v>
      </c>
      <c r="AJ20" s="1" t="str">
        <f t="shared" si="21"/>
        <v/>
      </c>
      <c r="AK20" s="1">
        <f t="shared" si="45"/>
        <v>6</v>
      </c>
      <c r="AL20" s="1">
        <f t="shared" si="45"/>
        <v>0</v>
      </c>
      <c r="AM20" s="1">
        <f t="shared" si="5"/>
        <v>-10</v>
      </c>
      <c r="AN20" s="1">
        <f t="shared" si="22"/>
        <v>-6</v>
      </c>
      <c r="AO20" s="1" t="str">
        <f t="shared" si="58"/>
        <v>C</v>
      </c>
      <c r="AP20" s="1" t="str">
        <f t="shared" si="23"/>
        <v>Y</v>
      </c>
      <c r="AQ20" s="1" t="str">
        <f t="shared" si="24"/>
        <v>N</v>
      </c>
      <c r="AR20" s="1" t="str">
        <f t="shared" si="25"/>
        <v>N</v>
      </c>
      <c r="AS20" s="1">
        <f t="shared" si="26"/>
        <v>11</v>
      </c>
      <c r="AT20" s="15" t="str">
        <f t="shared" si="46"/>
        <v>N</v>
      </c>
      <c r="AU20" s="1" t="str">
        <f t="shared" si="27"/>
        <v>N</v>
      </c>
      <c r="AV20" s="1" t="str">
        <f t="shared" si="28"/>
        <v>N</v>
      </c>
      <c r="AW20" s="1" t="str">
        <f t="shared" si="29"/>
        <v>N</v>
      </c>
      <c r="AX20" s="1" t="str">
        <f t="shared" si="30"/>
        <v>F2</v>
      </c>
      <c r="AY20" s="1" t="str">
        <f t="shared" si="31"/>
        <v/>
      </c>
      <c r="AZ20" s="1" t="str">
        <f>IF('Hedging Dashboard'!AH20="P",IF(AZ19="",1,AZ19+1),"")</f>
        <v/>
      </c>
      <c r="BA20" s="1">
        <f>IF('Hedging Dashboard'!AH20="B",IF(BA19="",1,BA19+1),"")</f>
        <v>2</v>
      </c>
      <c r="BB20" s="1" t="str">
        <f t="shared" si="32"/>
        <v>01230</v>
      </c>
      <c r="BC20" s="1" t="str">
        <f t="shared" si="32"/>
        <v>10001</v>
      </c>
      <c r="BD20" s="1" t="str">
        <f t="shared" si="47"/>
        <v>201230</v>
      </c>
      <c r="BE20" s="1" t="str">
        <f t="shared" si="47"/>
        <v>010001</v>
      </c>
      <c r="BF20" s="1" t="str">
        <f t="shared" si="48"/>
        <v>P</v>
      </c>
      <c r="BG20" s="1" t="str">
        <f t="shared" si="33"/>
        <v>L4L</v>
      </c>
      <c r="BH20" s="1" t="str">
        <f t="shared" si="49"/>
        <v>F2</v>
      </c>
      <c r="BI20" s="1" t="str">
        <f t="shared" si="34"/>
        <v>XBW</v>
      </c>
      <c r="BJ20" s="1" t="str">
        <f t="shared" si="50"/>
        <v>XF2</v>
      </c>
      <c r="BK20" s="1" t="str">
        <f t="shared" si="35"/>
        <v>F3W</v>
      </c>
      <c r="BL20" s="1" t="str">
        <f t="shared" si="51"/>
        <v>F2</v>
      </c>
      <c r="BM20" s="1" t="str">
        <f t="shared" si="52"/>
        <v>2</v>
      </c>
      <c r="BN20" s="1" t="str">
        <f t="shared" si="53"/>
        <v>2</v>
      </c>
      <c r="BO20" s="1" t="str">
        <f t="shared" si="54"/>
        <v>2</v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3</v>
      </c>
    </row>
    <row r="21" spans="1:76" ht="15.75" thickBot="1">
      <c r="A21" s="1">
        <v>12</v>
      </c>
      <c r="B21" s="9" t="str">
        <f t="shared" si="11"/>
        <v>P7</v>
      </c>
      <c r="C21" s="93" t="str">
        <f t="shared" si="1"/>
        <v/>
      </c>
      <c r="D21" s="88" t="str">
        <f t="shared" si="36"/>
        <v>F3</v>
      </c>
      <c r="E21" s="89" t="str">
        <f t="shared" si="36"/>
        <v/>
      </c>
      <c r="F21" s="8" t="str">
        <f t="shared" si="12"/>
        <v/>
      </c>
      <c r="H21" s="96" t="str">
        <f t="shared" si="2"/>
        <v/>
      </c>
      <c r="I21" s="88" t="str">
        <f t="shared" si="37"/>
        <v>XB</v>
      </c>
      <c r="J21" s="89" t="str">
        <f t="shared" si="37"/>
        <v/>
      </c>
      <c r="K21" s="8" t="str">
        <f t="shared" si="38"/>
        <v/>
      </c>
      <c r="L21" s="54"/>
      <c r="M21" s="17" t="str">
        <f>IF('Hedging Dashboard'!AH21="","",'Hedging Dashboard'!AH21)</f>
        <v/>
      </c>
      <c r="O21" s="9" t="str">
        <f t="shared" si="3"/>
        <v/>
      </c>
      <c r="P21" s="88" t="str">
        <f t="shared" si="39"/>
        <v>F3</v>
      </c>
      <c r="Q21" s="89" t="str">
        <f t="shared" si="39"/>
        <v/>
      </c>
      <c r="R21" s="4" t="str">
        <f t="shared" si="40"/>
        <v/>
      </c>
      <c r="S21" s="4" t="str">
        <f t="shared" si="13"/>
        <v/>
      </c>
      <c r="T21" s="112" t="str">
        <f t="shared" si="41"/>
        <v/>
      </c>
      <c r="U21" s="4" t="str">
        <f>IF(M21="","",IF(B21="NB",U20,IF(T21="",SUM($T$5:$T21)+S21,SUM($T$5:$T21))))</f>
        <v/>
      </c>
      <c r="V21" s="100" t="str">
        <f t="shared" si="0"/>
        <v/>
      </c>
      <c r="W21" s="74" t="e">
        <f t="shared" si="14"/>
        <v>#VALUE!</v>
      </c>
      <c r="X21" s="76" t="str">
        <f t="shared" si="15"/>
        <v/>
      </c>
      <c r="Y21" s="9" t="str">
        <f t="shared" si="42"/>
        <v>D</v>
      </c>
      <c r="Z21" s="4" t="str">
        <f t="shared" si="43"/>
        <v>C</v>
      </c>
      <c r="AA21" s="4" t="str">
        <f t="shared" si="44"/>
        <v>C</v>
      </c>
      <c r="AB21" s="4" t="str">
        <f t="shared" si="55"/>
        <v>WLL</v>
      </c>
      <c r="AC21" s="4" t="str">
        <f t="shared" si="56"/>
        <v>LWL</v>
      </c>
      <c r="AD21" s="4" t="str">
        <f t="shared" si="57"/>
        <v>LWL</v>
      </c>
      <c r="AE21" s="1" t="str">
        <f t="shared" si="16"/>
        <v>F3</v>
      </c>
      <c r="AF21" s="1" t="str">
        <f t="shared" si="17"/>
        <v/>
      </c>
      <c r="AG21" s="1" t="str">
        <f t="shared" si="18"/>
        <v>XB</v>
      </c>
      <c r="AH21" s="1" t="str">
        <f t="shared" si="19"/>
        <v/>
      </c>
      <c r="AI21" s="1" t="str">
        <f t="shared" si="20"/>
        <v>F3</v>
      </c>
      <c r="AJ21" s="1" t="str">
        <f t="shared" si="21"/>
        <v/>
      </c>
      <c r="AK21" s="1">
        <f t="shared" si="45"/>
        <v>7</v>
      </c>
      <c r="AL21" s="1">
        <f t="shared" si="45"/>
        <v>0</v>
      </c>
      <c r="AM21" s="1" t="str">
        <f t="shared" si="5"/>
        <v/>
      </c>
      <c r="AN21" s="1">
        <f t="shared" si="22"/>
        <v>0</v>
      </c>
      <c r="AO21" s="1" t="str">
        <f t="shared" si="58"/>
        <v>C</v>
      </c>
      <c r="AP21" s="1" t="str">
        <f t="shared" si="23"/>
        <v>N</v>
      </c>
      <c r="AQ21" s="1" t="str">
        <f t="shared" si="24"/>
        <v>N</v>
      </c>
      <c r="AR21" s="1" t="str">
        <f t="shared" si="25"/>
        <v>N</v>
      </c>
      <c r="AS21" s="1">
        <f t="shared" si="26"/>
        <v>12</v>
      </c>
      <c r="AT21" s="15" t="str">
        <f t="shared" si="46"/>
        <v>N</v>
      </c>
      <c r="AU21" s="1" t="str">
        <f t="shared" si="27"/>
        <v>N</v>
      </c>
      <c r="AV21" s="1" t="str">
        <f t="shared" si="28"/>
        <v>N</v>
      </c>
      <c r="AW21" s="1" t="str">
        <f t="shared" si="29"/>
        <v>N</v>
      </c>
      <c r="AX21" s="1" t="str">
        <f t="shared" si="30"/>
        <v>F3</v>
      </c>
      <c r="AY21" s="1" t="str">
        <f t="shared" si="31"/>
        <v/>
      </c>
      <c r="AZ21" s="1" t="str">
        <f>IF('Hedging Dashboard'!AH21="P",IF(AZ20="",1,AZ20+1),"")</f>
        <v/>
      </c>
      <c r="BA21" s="1" t="str">
        <f>IF('Hedging Dashboard'!AH21="B",IF(BA20="",1,BA20+1),"")</f>
        <v/>
      </c>
      <c r="BB21" s="1" t="str">
        <f t="shared" si="32"/>
        <v>12300</v>
      </c>
      <c r="BC21" s="1" t="str">
        <f t="shared" si="32"/>
        <v>00012</v>
      </c>
      <c r="BD21" s="1" t="str">
        <f t="shared" si="47"/>
        <v>012300</v>
      </c>
      <c r="BE21" s="1" t="str">
        <f t="shared" si="47"/>
        <v>100012</v>
      </c>
      <c r="BF21" s="1" t="str">
        <f t="shared" si="48"/>
        <v>P</v>
      </c>
      <c r="BG21" s="1" t="str">
        <f t="shared" si="33"/>
        <v>F2L</v>
      </c>
      <c r="BH21" s="1" t="str">
        <f t="shared" si="49"/>
        <v>F3</v>
      </c>
      <c r="BI21" s="1" t="str">
        <f t="shared" si="34"/>
        <v>XF2L</v>
      </c>
      <c r="BJ21" s="1" t="str">
        <f t="shared" si="50"/>
        <v>XB</v>
      </c>
      <c r="BK21" s="1" t="str">
        <f t="shared" si="35"/>
        <v>F2L</v>
      </c>
      <c r="BL21" s="1" t="str">
        <f t="shared" si="51"/>
        <v>F3</v>
      </c>
      <c r="BM21" s="1" t="str">
        <f t="shared" si="52"/>
        <v>3</v>
      </c>
      <c r="BN21" s="1">
        <f t="shared" si="53"/>
        <v>1</v>
      </c>
      <c r="BO21" s="1" t="str">
        <f t="shared" si="54"/>
        <v>3</v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-3</v>
      </c>
    </row>
    <row r="22" spans="1:76" ht="15.75" thickBot="1">
      <c r="A22" s="1">
        <v>13</v>
      </c>
      <c r="B22" s="9" t="str">
        <f t="shared" si="11"/>
        <v/>
      </c>
      <c r="C22" s="93" t="str">
        <f t="shared" si="1"/>
        <v/>
      </c>
      <c r="D22" s="88" t="str">
        <f t="shared" si="36"/>
        <v/>
      </c>
      <c r="E22" s="89" t="str">
        <f t="shared" si="36"/>
        <v/>
      </c>
      <c r="F22" s="8" t="str">
        <f t="shared" si="12"/>
        <v/>
      </c>
      <c r="H22" s="96" t="str">
        <f t="shared" si="2"/>
        <v/>
      </c>
      <c r="I22" s="88" t="str">
        <f t="shared" si="37"/>
        <v/>
      </c>
      <c r="J22" s="89" t="str">
        <f t="shared" si="37"/>
        <v/>
      </c>
      <c r="K22" s="8" t="str">
        <f t="shared" si="38"/>
        <v/>
      </c>
      <c r="L22" s="54"/>
      <c r="M22" s="17" t="str">
        <f>IF('Hedging Dashboard'!AH22="","",'Hedging Dashboard'!AH22)</f>
        <v/>
      </c>
      <c r="O22" s="9" t="str">
        <f t="shared" si="3"/>
        <v/>
      </c>
      <c r="P22" s="88" t="str">
        <f t="shared" si="39"/>
        <v/>
      </c>
      <c r="Q22" s="89" t="str">
        <f t="shared" si="39"/>
        <v/>
      </c>
      <c r="R22" s="4" t="str">
        <f t="shared" si="40"/>
        <v/>
      </c>
      <c r="S22" s="4" t="str">
        <f t="shared" si="13"/>
        <v/>
      </c>
      <c r="T22" s="112" t="str">
        <f t="shared" si="41"/>
        <v/>
      </c>
      <c r="U22" s="4" t="str">
        <f>IF(M22="","",IF(B22="NB",U21,IF(T22="",SUM($T$5:$T22)+S22,SUM($T$5:$T22))))</f>
        <v/>
      </c>
      <c r="V22" s="100" t="str">
        <f t="shared" si="0"/>
        <v/>
      </c>
      <c r="W22" s="74" t="e">
        <f t="shared" si="14"/>
        <v>#VALUE!</v>
      </c>
      <c r="X22" s="76" t="str">
        <f t="shared" si="15"/>
        <v/>
      </c>
      <c r="Y22" s="9" t="str">
        <f t="shared" si="42"/>
        <v>D</v>
      </c>
      <c r="Z22" s="4" t="str">
        <f t="shared" si="43"/>
        <v>C</v>
      </c>
      <c r="AA22" s="4" t="str">
        <f t="shared" si="44"/>
        <v>C</v>
      </c>
      <c r="AB22" s="4" t="str">
        <f t="shared" si="55"/>
        <v>LL</v>
      </c>
      <c r="AC22" s="4" t="str">
        <f t="shared" si="56"/>
        <v>WL</v>
      </c>
      <c r="AD22" s="4" t="str">
        <f t="shared" si="57"/>
        <v>WL</v>
      </c>
      <c r="AE22" s="1" t="str">
        <f t="shared" si="16"/>
        <v/>
      </c>
      <c r="AF22" s="1" t="str">
        <f t="shared" si="17"/>
        <v/>
      </c>
      <c r="AG22" s="1" t="str">
        <f t="shared" si="18"/>
        <v/>
      </c>
      <c r="AH22" s="1" t="str">
        <f t="shared" si="19"/>
        <v/>
      </c>
      <c r="AI22" s="1" t="str">
        <f t="shared" si="20"/>
        <v/>
      </c>
      <c r="AJ22" s="1" t="str">
        <f t="shared" si="21"/>
        <v/>
      </c>
      <c r="AK22" s="1">
        <f t="shared" si="45"/>
        <v>0</v>
      </c>
      <c r="AL22" s="1">
        <f t="shared" si="45"/>
        <v>0</v>
      </c>
      <c r="AM22" s="1" t="str">
        <f t="shared" si="5"/>
        <v/>
      </c>
      <c r="AN22" s="1">
        <f t="shared" si="22"/>
        <v>0</v>
      </c>
      <c r="AO22" s="1" t="str">
        <f t="shared" si="58"/>
        <v/>
      </c>
      <c r="AP22" s="1" t="str">
        <f t="shared" si="23"/>
        <v>N</v>
      </c>
      <c r="AQ22" s="1" t="str">
        <f t="shared" si="24"/>
        <v>N</v>
      </c>
      <c r="AR22" s="1" t="str">
        <f t="shared" si="25"/>
        <v>N</v>
      </c>
      <c r="AS22" s="1" t="str">
        <f t="shared" si="26"/>
        <v/>
      </c>
      <c r="AT22" s="15" t="str">
        <f t="shared" si="46"/>
        <v/>
      </c>
      <c r="AU22" s="1" t="str">
        <f t="shared" si="27"/>
        <v/>
      </c>
      <c r="AV22" s="1" t="str">
        <f t="shared" si="28"/>
        <v/>
      </c>
      <c r="AW22" s="1" t="str">
        <f t="shared" si="29"/>
        <v/>
      </c>
      <c r="AX22" s="1" t="str">
        <f t="shared" si="30"/>
        <v/>
      </c>
      <c r="AY22" s="1" t="str">
        <f t="shared" si="31"/>
        <v/>
      </c>
      <c r="AZ22" s="1" t="str">
        <f>IF('Hedging Dashboard'!AH22="P",IF(AZ21="",1,AZ21+1),"")</f>
        <v/>
      </c>
      <c r="BA22" s="1" t="str">
        <f>IF('Hedging Dashboard'!AH22="B",IF(BA21="",1,BA21+1),"")</f>
        <v/>
      </c>
      <c r="BB22" s="1" t="str">
        <f t="shared" si="32"/>
        <v>23000</v>
      </c>
      <c r="BC22" s="1" t="str">
        <f t="shared" si="32"/>
        <v>00120</v>
      </c>
      <c r="BD22" s="1" t="str">
        <f t="shared" si="47"/>
        <v>123000</v>
      </c>
      <c r="BE22" s="1" t="str">
        <f t="shared" si="47"/>
        <v>000120</v>
      </c>
      <c r="BF22" s="1" t="str">
        <f t="shared" si="48"/>
        <v>B</v>
      </c>
      <c r="BG22" s="1" t="str">
        <f t="shared" si="33"/>
        <v>F3</v>
      </c>
      <c r="BH22" s="1" t="str">
        <f t="shared" si="49"/>
        <v/>
      </c>
      <c r="BI22" s="1" t="str">
        <f t="shared" si="34"/>
        <v>XB</v>
      </c>
      <c r="BJ22" s="1" t="str">
        <f t="shared" si="50"/>
        <v/>
      </c>
      <c r="BK22" s="1" t="str">
        <f t="shared" si="35"/>
        <v>F3</v>
      </c>
      <c r="BL22" s="1" t="str">
        <f t="shared" si="51"/>
        <v/>
      </c>
      <c r="BM22" s="1" t="str">
        <f t="shared" si="52"/>
        <v/>
      </c>
      <c r="BN22" s="1" t="str">
        <f t="shared" si="53"/>
        <v/>
      </c>
      <c r="BO22" s="1" t="str">
        <f t="shared" si="54"/>
        <v/>
      </c>
      <c r="BR22" s="1">
        <f>General!A20</f>
        <v>0</v>
      </c>
      <c r="BS22" s="1">
        <f>General!B20</f>
        <v>0</v>
      </c>
      <c r="BT22" s="1" t="str">
        <f>General!C20</f>
        <v/>
      </c>
      <c r="BU22" s="1">
        <f>General!D20</f>
        <v>0</v>
      </c>
      <c r="BW22" s="1" t="str">
        <f>General!F20</f>
        <v>LWLW</v>
      </c>
      <c r="BX22" s="1">
        <f>General!G20</f>
        <v>1</v>
      </c>
    </row>
    <row r="23" spans="1:76" ht="15.75" thickBot="1">
      <c r="A23" s="1">
        <v>14</v>
      </c>
      <c r="B23" s="9" t="str">
        <f t="shared" si="11"/>
        <v/>
      </c>
      <c r="C23" s="93" t="str">
        <f t="shared" si="1"/>
        <v/>
      </c>
      <c r="D23" s="88" t="str">
        <f t="shared" si="36"/>
        <v/>
      </c>
      <c r="E23" s="89" t="str">
        <f t="shared" si="36"/>
        <v/>
      </c>
      <c r="F23" s="8" t="str">
        <f t="shared" si="12"/>
        <v/>
      </c>
      <c r="H23" s="96" t="str">
        <f t="shared" si="2"/>
        <v/>
      </c>
      <c r="I23" s="88" t="str">
        <f t="shared" si="37"/>
        <v/>
      </c>
      <c r="J23" s="89" t="str">
        <f t="shared" si="37"/>
        <v/>
      </c>
      <c r="K23" s="8" t="str">
        <f t="shared" si="38"/>
        <v/>
      </c>
      <c r="L23" s="54"/>
      <c r="M23" s="17" t="str">
        <f>IF('Hedging Dashboard'!AH23="","",'Hedging Dashboard'!AH23)</f>
        <v/>
      </c>
      <c r="O23" s="9" t="str">
        <f t="shared" si="3"/>
        <v/>
      </c>
      <c r="P23" s="88" t="str">
        <f t="shared" si="39"/>
        <v/>
      </c>
      <c r="Q23" s="89" t="str">
        <f t="shared" si="39"/>
        <v/>
      </c>
      <c r="R23" s="4" t="str">
        <f t="shared" si="40"/>
        <v/>
      </c>
      <c r="S23" s="4" t="str">
        <f t="shared" si="13"/>
        <v/>
      </c>
      <c r="T23" s="112" t="str">
        <f t="shared" si="41"/>
        <v/>
      </c>
      <c r="U23" s="4" t="str">
        <f>IF(M23="","",IF(B23="NB",U22,IF(T23="",SUM($T$5:$T23)+S23,SUM($T$5:$T23))))</f>
        <v/>
      </c>
      <c r="V23" s="100" t="str">
        <f t="shared" si="0"/>
        <v/>
      </c>
      <c r="W23" s="74" t="e">
        <f t="shared" si="14"/>
        <v>#VALUE!</v>
      </c>
      <c r="X23" s="76" t="str">
        <f t="shared" si="15"/>
        <v/>
      </c>
      <c r="Y23" s="9" t="str">
        <f t="shared" si="42"/>
        <v>D</v>
      </c>
      <c r="Z23" s="4" t="str">
        <f t="shared" si="43"/>
        <v>C</v>
      </c>
      <c r="AA23" s="4" t="str">
        <f t="shared" si="44"/>
        <v>C</v>
      </c>
      <c r="AB23" s="4" t="str">
        <f t="shared" si="55"/>
        <v>L</v>
      </c>
      <c r="AC23" s="4" t="str">
        <f t="shared" si="56"/>
        <v>L</v>
      </c>
      <c r="AD23" s="4" t="str">
        <f t="shared" si="57"/>
        <v>L</v>
      </c>
      <c r="AE23" s="1" t="str">
        <f t="shared" si="16"/>
        <v/>
      </c>
      <c r="AF23" s="1" t="str">
        <f t="shared" si="17"/>
        <v/>
      </c>
      <c r="AG23" s="1" t="str">
        <f t="shared" si="18"/>
        <v/>
      </c>
      <c r="AH23" s="1" t="str">
        <f t="shared" si="19"/>
        <v/>
      </c>
      <c r="AI23" s="1" t="str">
        <f t="shared" si="20"/>
        <v/>
      </c>
      <c r="AJ23" s="1" t="str">
        <f t="shared" si="21"/>
        <v/>
      </c>
      <c r="AK23" s="1">
        <f t="shared" si="45"/>
        <v>0</v>
      </c>
      <c r="AL23" s="1">
        <f t="shared" si="45"/>
        <v>0</v>
      </c>
      <c r="AM23" s="1" t="str">
        <f t="shared" si="5"/>
        <v/>
      </c>
      <c r="AN23" s="1">
        <f t="shared" si="22"/>
        <v>0</v>
      </c>
      <c r="AO23" s="1" t="str">
        <f t="shared" si="58"/>
        <v/>
      </c>
      <c r="AP23" s="1" t="str">
        <f t="shared" si="23"/>
        <v>N</v>
      </c>
      <c r="AQ23" s="1" t="str">
        <f t="shared" si="24"/>
        <v>N</v>
      </c>
      <c r="AR23" s="1" t="str">
        <f t="shared" si="25"/>
        <v>N</v>
      </c>
      <c r="AS23" s="1" t="str">
        <f t="shared" si="26"/>
        <v/>
      </c>
      <c r="AT23" s="15" t="str">
        <f t="shared" si="46"/>
        <v/>
      </c>
      <c r="AU23" s="1" t="str">
        <f t="shared" si="27"/>
        <v/>
      </c>
      <c r="AV23" s="1" t="str">
        <f t="shared" si="28"/>
        <v/>
      </c>
      <c r="AW23" s="1" t="str">
        <f t="shared" si="29"/>
        <v/>
      </c>
      <c r="AX23" s="1" t="str">
        <f t="shared" si="30"/>
        <v/>
      </c>
      <c r="AY23" s="1" t="str">
        <f t="shared" si="31"/>
        <v/>
      </c>
      <c r="AZ23" s="1" t="str">
        <f>IF('Hedging Dashboard'!AH23="P",IF(AZ22="",1,AZ22+1),"")</f>
        <v/>
      </c>
      <c r="BA23" s="1" t="str">
        <f>IF('Hedging Dashboard'!AH23="B",IF(BA22="",1,BA22+1),"")</f>
        <v/>
      </c>
      <c r="BB23" s="1" t="str">
        <f t="shared" si="32"/>
        <v>30000</v>
      </c>
      <c r="BC23" s="1" t="str">
        <f t="shared" si="32"/>
        <v>01200</v>
      </c>
      <c r="BD23" s="1" t="str">
        <f t="shared" si="47"/>
        <v>230000</v>
      </c>
      <c r="BE23" s="1" t="str">
        <f t="shared" si="47"/>
        <v>001200</v>
      </c>
      <c r="BF23" s="1" t="str">
        <f t="shared" si="48"/>
        <v>B</v>
      </c>
      <c r="BG23" s="1" t="str">
        <f t="shared" si="33"/>
        <v/>
      </c>
      <c r="BH23" s="1">
        <f t="shared" si="49"/>
        <v>0</v>
      </c>
      <c r="BI23" s="1" t="str">
        <f t="shared" si="34"/>
        <v/>
      </c>
      <c r="BJ23" s="1">
        <f t="shared" si="50"/>
        <v>0</v>
      </c>
      <c r="BK23" s="1" t="str">
        <f t="shared" si="35"/>
        <v/>
      </c>
      <c r="BL23" s="1">
        <f t="shared" si="51"/>
        <v>0</v>
      </c>
      <c r="BM23" s="1" t="str">
        <f t="shared" si="52"/>
        <v>0</v>
      </c>
      <c r="BN23" s="1" t="str">
        <f t="shared" si="53"/>
        <v>0</v>
      </c>
      <c r="BO23" s="1" t="str">
        <f t="shared" si="54"/>
        <v>0</v>
      </c>
      <c r="BR23" s="1">
        <f>General!A21</f>
        <v>0</v>
      </c>
      <c r="BS23" s="1">
        <f>General!B21</f>
        <v>0</v>
      </c>
      <c r="BT23" s="1" t="str">
        <f>General!C21</f>
        <v/>
      </c>
      <c r="BU23" s="1">
        <f>General!D21</f>
        <v>0</v>
      </c>
      <c r="BW23" s="1" t="str">
        <f>General!F21</f>
        <v>LWWL</v>
      </c>
      <c r="BX23" s="1">
        <f>General!G21</f>
        <v>-1</v>
      </c>
    </row>
    <row r="24" spans="1:76" ht="15.75" thickBot="1">
      <c r="A24" s="1">
        <v>15</v>
      </c>
      <c r="B24" s="77" t="str">
        <f t="shared" si="11"/>
        <v/>
      </c>
      <c r="C24" s="94" t="str">
        <f t="shared" si="1"/>
        <v/>
      </c>
      <c r="D24" s="90" t="str">
        <f t="shared" si="36"/>
        <v/>
      </c>
      <c r="E24" s="91" t="str">
        <f t="shared" si="36"/>
        <v/>
      </c>
      <c r="F24" s="10" t="str">
        <f t="shared" si="12"/>
        <v/>
      </c>
      <c r="H24" s="97" t="str">
        <f t="shared" si="2"/>
        <v/>
      </c>
      <c r="I24" s="90" t="str">
        <f t="shared" si="37"/>
        <v/>
      </c>
      <c r="J24" s="91" t="str">
        <f t="shared" si="37"/>
        <v/>
      </c>
      <c r="K24" s="10" t="str">
        <f t="shared" si="38"/>
        <v/>
      </c>
      <c r="L24" s="54"/>
      <c r="M24" s="18" t="str">
        <f>IF('Hedging Dashboard'!AH24="","",'Hedging Dashboard'!AH24)</f>
        <v/>
      </c>
      <c r="O24" s="77" t="str">
        <f t="shared" si="3"/>
        <v/>
      </c>
      <c r="P24" s="90" t="str">
        <f t="shared" si="39"/>
        <v/>
      </c>
      <c r="Q24" s="91" t="str">
        <f t="shared" si="39"/>
        <v/>
      </c>
      <c r="R24" s="5" t="str">
        <f t="shared" si="40"/>
        <v/>
      </c>
      <c r="S24" s="5" t="str">
        <f t="shared" si="13"/>
        <v/>
      </c>
      <c r="T24" s="113" t="str">
        <f t="shared" si="41"/>
        <v/>
      </c>
      <c r="U24" s="5" t="str">
        <f>IF(M24="","",IF(B24="NB",U23,IF(T24="",SUM($T$5:$T24)+S24,SUM($T$5:$T24))))</f>
        <v/>
      </c>
      <c r="V24" s="101" t="str">
        <f t="shared" si="0"/>
        <v/>
      </c>
      <c r="W24" s="74" t="e">
        <f t="shared" si="14"/>
        <v>#VALUE!</v>
      </c>
      <c r="X24" s="76" t="str">
        <f t="shared" si="15"/>
        <v/>
      </c>
      <c r="Y24" s="9" t="str">
        <f t="shared" si="42"/>
        <v>D</v>
      </c>
      <c r="Z24" s="4" t="str">
        <f t="shared" si="43"/>
        <v>C</v>
      </c>
      <c r="AA24" s="4" t="str">
        <f t="shared" si="44"/>
        <v>C</v>
      </c>
      <c r="AB24" s="4" t="str">
        <f t="shared" si="55"/>
        <v/>
      </c>
      <c r="AC24" s="4" t="str">
        <f t="shared" si="56"/>
        <v/>
      </c>
      <c r="AD24" s="4" t="str">
        <f t="shared" si="57"/>
        <v/>
      </c>
      <c r="AE24" s="1" t="str">
        <f t="shared" si="16"/>
        <v/>
      </c>
      <c r="AF24" s="1" t="str">
        <f t="shared" si="17"/>
        <v/>
      </c>
      <c r="AG24" s="1" t="str">
        <f t="shared" si="18"/>
        <v/>
      </c>
      <c r="AH24" s="1" t="str">
        <f t="shared" si="19"/>
        <v/>
      </c>
      <c r="AI24" s="1" t="str">
        <f t="shared" si="20"/>
        <v/>
      </c>
      <c r="AJ24" s="1" t="str">
        <f t="shared" si="21"/>
        <v/>
      </c>
      <c r="AK24" s="1">
        <f t="shared" si="45"/>
        <v>0</v>
      </c>
      <c r="AL24" s="1">
        <f t="shared" si="45"/>
        <v>0</v>
      </c>
      <c r="AM24" s="1" t="str">
        <f t="shared" si="5"/>
        <v/>
      </c>
      <c r="AN24" s="1">
        <f t="shared" si="22"/>
        <v>0</v>
      </c>
      <c r="AO24" s="1" t="str">
        <f t="shared" si="58"/>
        <v/>
      </c>
      <c r="AP24" s="1" t="str">
        <f t="shared" si="23"/>
        <v>N</v>
      </c>
      <c r="AQ24" s="1" t="str">
        <f t="shared" si="24"/>
        <v>N</v>
      </c>
      <c r="AR24" s="1" t="str">
        <f t="shared" si="25"/>
        <v>N</v>
      </c>
      <c r="AS24" s="1" t="str">
        <f t="shared" si="26"/>
        <v/>
      </c>
      <c r="AT24" s="15" t="str">
        <f t="shared" si="46"/>
        <v/>
      </c>
      <c r="AU24" s="1" t="str">
        <f t="shared" si="27"/>
        <v/>
      </c>
      <c r="AV24" s="1" t="str">
        <f t="shared" si="28"/>
        <v/>
      </c>
      <c r="AW24" s="1" t="str">
        <f t="shared" si="29"/>
        <v/>
      </c>
      <c r="AX24" s="1" t="str">
        <f t="shared" si="30"/>
        <v/>
      </c>
      <c r="AY24" s="1" t="str">
        <f t="shared" si="31"/>
        <v/>
      </c>
      <c r="AZ24" s="1" t="str">
        <f>IF('Hedging Dashboard'!AH24="P",IF(AZ23="",1,AZ23+1),"")</f>
        <v/>
      </c>
      <c r="BA24" s="1" t="str">
        <f>IF('Hedging Dashboard'!AH24="B",IF(BA23="",1,BA23+1),"")</f>
        <v/>
      </c>
      <c r="BB24" s="1" t="str">
        <f t="shared" si="32"/>
        <v>00000</v>
      </c>
      <c r="BC24" s="1" t="str">
        <f t="shared" si="32"/>
        <v>12000</v>
      </c>
      <c r="BD24" s="1" t="str">
        <f t="shared" si="47"/>
        <v>300000</v>
      </c>
      <c r="BE24" s="1" t="str">
        <f t="shared" si="47"/>
        <v>012000</v>
      </c>
      <c r="BF24" s="1" t="str">
        <f t="shared" si="48"/>
        <v>B</v>
      </c>
      <c r="BG24" s="1" t="str">
        <f t="shared" si="33"/>
        <v/>
      </c>
      <c r="BH24" s="1">
        <f t="shared" si="49"/>
        <v>0</v>
      </c>
      <c r="BI24" s="1" t="str">
        <f t="shared" si="34"/>
        <v/>
      </c>
      <c r="BJ24" s="1">
        <f t="shared" si="50"/>
        <v>0</v>
      </c>
      <c r="BK24" s="1" t="str">
        <f t="shared" si="35"/>
        <v/>
      </c>
      <c r="BL24" s="1">
        <f t="shared" si="51"/>
        <v>0</v>
      </c>
      <c r="BM24" s="1" t="str">
        <f t="shared" si="52"/>
        <v>0</v>
      </c>
      <c r="BN24" s="1" t="str">
        <f t="shared" si="53"/>
        <v>0</v>
      </c>
      <c r="BO24" s="1" t="str">
        <f t="shared" si="54"/>
        <v>0</v>
      </c>
      <c r="BR24" s="1">
        <f>General!A22</f>
        <v>0</v>
      </c>
      <c r="BS24" s="1">
        <f>General!B22</f>
        <v>0</v>
      </c>
      <c r="BT24" s="1" t="str">
        <f>General!C22</f>
        <v/>
      </c>
      <c r="BU24" s="1">
        <f>General!D22</f>
        <v>0</v>
      </c>
      <c r="BW24" s="1" t="str">
        <f>General!F22</f>
        <v>LWWW</v>
      </c>
      <c r="BX24" s="1">
        <f>General!G22</f>
        <v>6</v>
      </c>
    </row>
    <row r="25" spans="1:76" ht="15.75" thickBot="1">
      <c r="A25" s="1">
        <v>16</v>
      </c>
      <c r="B25" s="12" t="str">
        <f t="shared" si="11"/>
        <v/>
      </c>
      <c r="C25" s="92" t="str">
        <f t="shared" si="1"/>
        <v/>
      </c>
      <c r="D25" s="13" t="str">
        <f t="shared" si="36"/>
        <v/>
      </c>
      <c r="E25" s="45" t="str">
        <f t="shared" si="36"/>
        <v/>
      </c>
      <c r="F25" s="14" t="str">
        <f t="shared" si="12"/>
        <v/>
      </c>
      <c r="H25" s="95" t="str">
        <f t="shared" si="2"/>
        <v/>
      </c>
      <c r="I25" s="13" t="str">
        <f t="shared" si="37"/>
        <v/>
      </c>
      <c r="J25" s="45" t="str">
        <f t="shared" si="37"/>
        <v/>
      </c>
      <c r="K25" s="14" t="str">
        <f t="shared" si="38"/>
        <v/>
      </c>
      <c r="L25" s="54"/>
      <c r="M25" s="16" t="str">
        <f>IF('Hedging Dashboard'!AH25="","",'Hedging Dashboard'!AH25)</f>
        <v/>
      </c>
      <c r="O25" s="12" t="str">
        <f t="shared" si="3"/>
        <v/>
      </c>
      <c r="P25" s="13" t="str">
        <f t="shared" si="39"/>
        <v/>
      </c>
      <c r="Q25" s="45" t="str">
        <f t="shared" si="39"/>
        <v/>
      </c>
      <c r="R25" s="87" t="str">
        <f t="shared" si="40"/>
        <v/>
      </c>
      <c r="S25" s="87" t="str">
        <f t="shared" si="13"/>
        <v/>
      </c>
      <c r="T25" s="98" t="str">
        <f t="shared" si="41"/>
        <v/>
      </c>
      <c r="U25" s="87" t="str">
        <f>IF(M25="","",IF(B25="NB",U24,IF(T25="",SUM($T$5:$T25)+S25,SUM($T$5:$T25))))</f>
        <v/>
      </c>
      <c r="V25" s="99" t="str">
        <f t="shared" si="0"/>
        <v/>
      </c>
      <c r="W25" s="74" t="e">
        <f t="shared" si="14"/>
        <v>#VALUE!</v>
      </c>
      <c r="X25" s="76" t="str">
        <f t="shared" si="15"/>
        <v/>
      </c>
      <c r="Y25" s="9" t="str">
        <f t="shared" si="42"/>
        <v>D</v>
      </c>
      <c r="Z25" s="4" t="str">
        <f t="shared" si="43"/>
        <v>C</v>
      </c>
      <c r="AA25" s="4" t="str">
        <f t="shared" si="44"/>
        <v>C</v>
      </c>
      <c r="AB25" s="4" t="str">
        <f t="shared" si="55"/>
        <v/>
      </c>
      <c r="AC25" s="4" t="str">
        <f t="shared" si="56"/>
        <v/>
      </c>
      <c r="AD25" s="4" t="str">
        <f t="shared" si="57"/>
        <v/>
      </c>
      <c r="AE25" s="1" t="str">
        <f t="shared" si="16"/>
        <v/>
      </c>
      <c r="AF25" s="1" t="str">
        <f t="shared" si="17"/>
        <v/>
      </c>
      <c r="AG25" s="1" t="str">
        <f t="shared" si="18"/>
        <v/>
      </c>
      <c r="AH25" s="1" t="str">
        <f t="shared" si="19"/>
        <v/>
      </c>
      <c r="AI25" s="1" t="str">
        <f t="shared" si="20"/>
        <v/>
      </c>
      <c r="AJ25" s="1" t="str">
        <f t="shared" si="21"/>
        <v/>
      </c>
      <c r="AK25" s="1">
        <f t="shared" si="45"/>
        <v>0</v>
      </c>
      <c r="AL25" s="1">
        <f t="shared" si="45"/>
        <v>0</v>
      </c>
      <c r="AM25" s="1" t="str">
        <f t="shared" si="5"/>
        <v/>
      </c>
      <c r="AN25" s="1">
        <f t="shared" si="22"/>
        <v>0</v>
      </c>
      <c r="AO25" s="1" t="str">
        <f t="shared" si="58"/>
        <v/>
      </c>
      <c r="AP25" s="1" t="str">
        <f t="shared" si="23"/>
        <v>N</v>
      </c>
      <c r="AQ25" s="1" t="str">
        <f t="shared" si="24"/>
        <v>N</v>
      </c>
      <c r="AR25" s="1" t="str">
        <f t="shared" si="25"/>
        <v>N</v>
      </c>
      <c r="AS25" s="1" t="str">
        <f t="shared" si="26"/>
        <v/>
      </c>
      <c r="AT25" s="15" t="str">
        <f t="shared" si="46"/>
        <v/>
      </c>
      <c r="AU25" s="1" t="str">
        <f t="shared" si="27"/>
        <v/>
      </c>
      <c r="AV25" s="1" t="str">
        <f t="shared" si="28"/>
        <v/>
      </c>
      <c r="AW25" s="1" t="str">
        <f t="shared" si="29"/>
        <v/>
      </c>
      <c r="AX25" s="1" t="str">
        <f t="shared" si="30"/>
        <v/>
      </c>
      <c r="AY25" s="1" t="str">
        <f t="shared" si="31"/>
        <v/>
      </c>
      <c r="AZ25" s="1" t="str">
        <f>IF('Hedging Dashboard'!AH25="P",IF(AZ24="",1,AZ24+1),"")</f>
        <v/>
      </c>
      <c r="BA25" s="1" t="str">
        <f>IF('Hedging Dashboard'!AH25="B",IF(BA24="",1,BA24+1),"")</f>
        <v/>
      </c>
      <c r="BB25" s="1" t="str">
        <f t="shared" si="32"/>
        <v>00000</v>
      </c>
      <c r="BC25" s="1" t="str">
        <f t="shared" si="32"/>
        <v>20000</v>
      </c>
      <c r="BD25" s="1" t="str">
        <f t="shared" si="47"/>
        <v>000000</v>
      </c>
      <c r="BE25" s="1" t="str">
        <f t="shared" si="47"/>
        <v>120000</v>
      </c>
      <c r="BF25" s="1" t="str">
        <f t="shared" si="48"/>
        <v>B</v>
      </c>
      <c r="BG25" s="1" t="str">
        <f t="shared" si="33"/>
        <v/>
      </c>
      <c r="BH25" s="1">
        <f t="shared" si="49"/>
        <v>0</v>
      </c>
      <c r="BI25" s="1" t="str">
        <f t="shared" si="34"/>
        <v/>
      </c>
      <c r="BJ25" s="1">
        <f t="shared" si="50"/>
        <v>0</v>
      </c>
      <c r="BK25" s="1" t="str">
        <f t="shared" si="35"/>
        <v/>
      </c>
      <c r="BL25" s="1">
        <f t="shared" si="51"/>
        <v>0</v>
      </c>
      <c r="BM25" s="1" t="str">
        <f t="shared" si="52"/>
        <v>0</v>
      </c>
      <c r="BN25" s="1" t="str">
        <f t="shared" si="53"/>
        <v>0</v>
      </c>
      <c r="BO25" s="1" t="str">
        <f t="shared" si="54"/>
        <v>0</v>
      </c>
      <c r="BR25" s="1">
        <f>General!A23</f>
        <v>0</v>
      </c>
      <c r="BS25" s="1">
        <f>General!B23</f>
        <v>0</v>
      </c>
      <c r="BT25" s="1" t="str">
        <f>General!C23</f>
        <v/>
      </c>
      <c r="BU25" s="1">
        <f>General!D23</f>
        <v>0</v>
      </c>
      <c r="BW25" s="1" t="str">
        <f>General!F23</f>
        <v>WLLL</v>
      </c>
      <c r="BX25" s="1">
        <f>General!G23</f>
        <v>-6</v>
      </c>
    </row>
    <row r="26" spans="1:76" ht="15.75" thickBot="1">
      <c r="A26" s="1">
        <v>17</v>
      </c>
      <c r="B26" s="9" t="str">
        <f t="shared" si="11"/>
        <v/>
      </c>
      <c r="C26" s="93" t="str">
        <f t="shared" si="1"/>
        <v/>
      </c>
      <c r="D26" s="88" t="str">
        <f t="shared" si="36"/>
        <v/>
      </c>
      <c r="E26" s="89" t="str">
        <f t="shared" si="36"/>
        <v/>
      </c>
      <c r="F26" s="8" t="str">
        <f t="shared" si="12"/>
        <v/>
      </c>
      <c r="H26" s="96" t="str">
        <f t="shared" si="2"/>
        <v/>
      </c>
      <c r="I26" s="88" t="str">
        <f t="shared" si="37"/>
        <v/>
      </c>
      <c r="J26" s="89" t="str">
        <f t="shared" si="37"/>
        <v/>
      </c>
      <c r="K26" s="8" t="str">
        <f t="shared" si="38"/>
        <v/>
      </c>
      <c r="L26" s="54"/>
      <c r="M26" s="17" t="str">
        <f>IF('Hedging Dashboard'!AH26="","",'Hedging Dashboard'!AH26)</f>
        <v/>
      </c>
      <c r="O26" s="9" t="str">
        <f t="shared" si="3"/>
        <v/>
      </c>
      <c r="P26" s="88" t="str">
        <f t="shared" si="39"/>
        <v/>
      </c>
      <c r="Q26" s="89" t="str">
        <f t="shared" si="39"/>
        <v/>
      </c>
      <c r="R26" s="4" t="str">
        <f t="shared" si="40"/>
        <v/>
      </c>
      <c r="S26" s="4" t="str">
        <f t="shared" si="13"/>
        <v/>
      </c>
      <c r="T26" s="112" t="str">
        <f t="shared" si="41"/>
        <v/>
      </c>
      <c r="U26" s="4" t="str">
        <f>IF(M26="","",IF(B26="NB",U25,IF(T26="",SUM($T$5:$T26)+S26,SUM($T$5:$T26))))</f>
        <v/>
      </c>
      <c r="V26" s="100" t="str">
        <f t="shared" si="0"/>
        <v/>
      </c>
      <c r="W26" s="74" t="e">
        <f t="shared" si="14"/>
        <v>#VALUE!</v>
      </c>
      <c r="X26" s="76" t="str">
        <f t="shared" si="15"/>
        <v/>
      </c>
      <c r="Y26" s="9" t="str">
        <f t="shared" si="42"/>
        <v>D</v>
      </c>
      <c r="Z26" s="4" t="str">
        <f t="shared" si="43"/>
        <v>C</v>
      </c>
      <c r="AA26" s="4" t="str">
        <f t="shared" si="44"/>
        <v>C</v>
      </c>
      <c r="AB26" s="4" t="str">
        <f t="shared" si="55"/>
        <v/>
      </c>
      <c r="AC26" s="4" t="str">
        <f t="shared" si="56"/>
        <v/>
      </c>
      <c r="AD26" s="4" t="str">
        <f t="shared" si="57"/>
        <v/>
      </c>
      <c r="AE26" s="1" t="str">
        <f t="shared" si="16"/>
        <v/>
      </c>
      <c r="AF26" s="1" t="str">
        <f t="shared" si="17"/>
        <v/>
      </c>
      <c r="AG26" s="1" t="str">
        <f t="shared" si="18"/>
        <v/>
      </c>
      <c r="AH26" s="1" t="str">
        <f t="shared" si="19"/>
        <v/>
      </c>
      <c r="AI26" s="1" t="str">
        <f t="shared" si="20"/>
        <v/>
      </c>
      <c r="AJ26" s="1" t="str">
        <f t="shared" si="21"/>
        <v/>
      </c>
      <c r="AK26" s="1">
        <f t="shared" si="45"/>
        <v>0</v>
      </c>
      <c r="AL26" s="1">
        <f t="shared" si="45"/>
        <v>0</v>
      </c>
      <c r="AM26" s="1" t="str">
        <f t="shared" si="5"/>
        <v/>
      </c>
      <c r="AN26" s="1">
        <f t="shared" si="22"/>
        <v>0</v>
      </c>
      <c r="AO26" s="1" t="str">
        <f t="shared" si="58"/>
        <v/>
      </c>
      <c r="AP26" s="1" t="str">
        <f t="shared" si="23"/>
        <v>N</v>
      </c>
      <c r="AQ26" s="1" t="str">
        <f t="shared" si="24"/>
        <v>N</v>
      </c>
      <c r="AR26" s="1" t="str">
        <f t="shared" si="25"/>
        <v>N</v>
      </c>
      <c r="AS26" s="1" t="str">
        <f t="shared" si="26"/>
        <v/>
      </c>
      <c r="AT26" s="15" t="str">
        <f t="shared" si="46"/>
        <v/>
      </c>
      <c r="AU26" s="1" t="str">
        <f t="shared" si="27"/>
        <v/>
      </c>
      <c r="AV26" s="1" t="str">
        <f t="shared" si="28"/>
        <v/>
      </c>
      <c r="AW26" s="1" t="str">
        <f t="shared" si="29"/>
        <v/>
      </c>
      <c r="AX26" s="1" t="str">
        <f t="shared" si="30"/>
        <v/>
      </c>
      <c r="AY26" s="1" t="str">
        <f t="shared" si="31"/>
        <v/>
      </c>
      <c r="AZ26" s="1" t="str">
        <f>IF('Hedging Dashboard'!AH26="P",IF(AZ25="",1,AZ25+1),"")</f>
        <v/>
      </c>
      <c r="BA26" s="1" t="str">
        <f>IF('Hedging Dashboard'!AH26="B",IF(BA25="",1,BA25+1),"")</f>
        <v/>
      </c>
      <c r="BB26" s="1" t="str">
        <f t="shared" ref="BB26:BC45" si="59">IF(AZ21="",0,AZ21)&amp;IF(AZ22="",0,AZ22)&amp;IF(AZ23="",0,AZ23)&amp;IF(AZ24="",0,AZ24)&amp;IF(AZ25="",0,AZ25)</f>
        <v>00000</v>
      </c>
      <c r="BC26" s="1" t="str">
        <f t="shared" si="59"/>
        <v>00000</v>
      </c>
      <c r="BD26" s="1" t="str">
        <f t="shared" si="47"/>
        <v>000000</v>
      </c>
      <c r="BE26" s="1" t="str">
        <f t="shared" si="47"/>
        <v>200000</v>
      </c>
      <c r="BF26" s="1" t="str">
        <f t="shared" si="48"/>
        <v>B</v>
      </c>
      <c r="BG26" s="1" t="str">
        <f t="shared" si="33"/>
        <v/>
      </c>
      <c r="BH26" s="1">
        <f t="shared" si="49"/>
        <v>0</v>
      </c>
      <c r="BI26" s="1" t="str">
        <f t="shared" si="34"/>
        <v/>
      </c>
      <c r="BJ26" s="1">
        <f t="shared" si="50"/>
        <v>0</v>
      </c>
      <c r="BK26" s="1" t="str">
        <f t="shared" si="35"/>
        <v/>
      </c>
      <c r="BL26" s="1">
        <f t="shared" si="51"/>
        <v>0</v>
      </c>
      <c r="BM26" s="1" t="str">
        <f t="shared" si="52"/>
        <v>0</v>
      </c>
      <c r="BN26" s="1" t="str">
        <f t="shared" si="53"/>
        <v>0</v>
      </c>
      <c r="BO26" s="1" t="str">
        <f t="shared" si="54"/>
        <v>0</v>
      </c>
      <c r="BR26" s="1">
        <f>General!A24</f>
        <v>0</v>
      </c>
      <c r="BS26" s="1">
        <f>General!B24</f>
        <v>0</v>
      </c>
      <c r="BT26" s="1" t="str">
        <f>General!C24</f>
        <v/>
      </c>
      <c r="BU26" s="1">
        <f>General!D24</f>
        <v>0</v>
      </c>
      <c r="BW26" s="1" t="str">
        <f>General!F24</f>
        <v>WLLW</v>
      </c>
      <c r="BX26" s="1">
        <f>General!G24</f>
        <v>1</v>
      </c>
    </row>
    <row r="27" spans="1:76" ht="15.75" thickBot="1">
      <c r="A27" s="1">
        <v>18</v>
      </c>
      <c r="B27" s="9" t="str">
        <f t="shared" si="11"/>
        <v/>
      </c>
      <c r="C27" s="93" t="str">
        <f t="shared" si="1"/>
        <v/>
      </c>
      <c r="D27" s="88" t="str">
        <f t="shared" si="36"/>
        <v/>
      </c>
      <c r="E27" s="89" t="str">
        <f t="shared" si="36"/>
        <v/>
      </c>
      <c r="F27" s="8" t="str">
        <f t="shared" si="12"/>
        <v/>
      </c>
      <c r="H27" s="96" t="str">
        <f t="shared" si="2"/>
        <v/>
      </c>
      <c r="I27" s="88" t="str">
        <f t="shared" si="37"/>
        <v/>
      </c>
      <c r="J27" s="89" t="str">
        <f t="shared" si="37"/>
        <v/>
      </c>
      <c r="K27" s="8" t="str">
        <f t="shared" si="38"/>
        <v/>
      </c>
      <c r="L27" s="54"/>
      <c r="M27" s="17" t="str">
        <f>IF('Hedging Dashboard'!AH27="","",'Hedging Dashboard'!AH27)</f>
        <v/>
      </c>
      <c r="O27" s="9" t="str">
        <f t="shared" si="3"/>
        <v/>
      </c>
      <c r="P27" s="88" t="str">
        <f t="shared" si="39"/>
        <v/>
      </c>
      <c r="Q27" s="89" t="str">
        <f t="shared" si="39"/>
        <v/>
      </c>
      <c r="R27" s="4" t="str">
        <f t="shared" si="40"/>
        <v/>
      </c>
      <c r="S27" s="4" t="str">
        <f t="shared" si="13"/>
        <v/>
      </c>
      <c r="T27" s="112" t="str">
        <f t="shared" si="41"/>
        <v/>
      </c>
      <c r="U27" s="4" t="str">
        <f>IF(M27="","",IF(B27="NB",U26,IF(T27="",SUM($T$5:$T27)+S27,SUM($T$5:$T27))))</f>
        <v/>
      </c>
      <c r="V27" s="100" t="str">
        <f t="shared" si="0"/>
        <v/>
      </c>
      <c r="W27" s="74" t="e">
        <f t="shared" si="14"/>
        <v>#VALUE!</v>
      </c>
      <c r="X27" s="76" t="str">
        <f t="shared" si="15"/>
        <v/>
      </c>
      <c r="Y27" s="9" t="str">
        <f t="shared" si="42"/>
        <v>D</v>
      </c>
      <c r="Z27" s="4" t="str">
        <f t="shared" si="43"/>
        <v>C</v>
      </c>
      <c r="AA27" s="4" t="str">
        <f t="shared" si="44"/>
        <v>C</v>
      </c>
      <c r="AB27" s="4" t="str">
        <f t="shared" si="55"/>
        <v/>
      </c>
      <c r="AC27" s="4" t="str">
        <f t="shared" si="56"/>
        <v/>
      </c>
      <c r="AD27" s="4" t="str">
        <f t="shared" si="57"/>
        <v/>
      </c>
      <c r="AE27" s="1" t="str">
        <f t="shared" si="16"/>
        <v/>
      </c>
      <c r="AF27" s="1" t="str">
        <f t="shared" si="17"/>
        <v/>
      </c>
      <c r="AG27" s="1" t="str">
        <f t="shared" si="18"/>
        <v/>
      </c>
      <c r="AH27" s="1" t="str">
        <f t="shared" si="19"/>
        <v/>
      </c>
      <c r="AI27" s="1" t="str">
        <f t="shared" si="20"/>
        <v/>
      </c>
      <c r="AJ27" s="1" t="str">
        <f t="shared" si="21"/>
        <v/>
      </c>
      <c r="AK27" s="1">
        <f t="shared" si="45"/>
        <v>0</v>
      </c>
      <c r="AL27" s="1">
        <f t="shared" si="45"/>
        <v>0</v>
      </c>
      <c r="AM27" s="1" t="str">
        <f t="shared" si="5"/>
        <v/>
      </c>
      <c r="AN27" s="1">
        <f t="shared" si="22"/>
        <v>0</v>
      </c>
      <c r="AO27" s="1" t="str">
        <f t="shared" si="58"/>
        <v/>
      </c>
      <c r="AP27" s="1" t="str">
        <f t="shared" si="23"/>
        <v>N</v>
      </c>
      <c r="AQ27" s="1" t="str">
        <f t="shared" si="24"/>
        <v>N</v>
      </c>
      <c r="AR27" s="1" t="str">
        <f t="shared" si="25"/>
        <v>N</v>
      </c>
      <c r="AS27" s="1" t="str">
        <f t="shared" si="26"/>
        <v/>
      </c>
      <c r="AT27" s="15" t="str">
        <f t="shared" si="46"/>
        <v/>
      </c>
      <c r="AU27" s="1" t="str">
        <f t="shared" si="27"/>
        <v/>
      </c>
      <c r="AV27" s="1" t="str">
        <f t="shared" si="28"/>
        <v/>
      </c>
      <c r="AW27" s="1" t="str">
        <f t="shared" si="29"/>
        <v/>
      </c>
      <c r="AX27" s="1" t="str">
        <f t="shared" si="30"/>
        <v/>
      </c>
      <c r="AY27" s="1" t="str">
        <f t="shared" si="31"/>
        <v/>
      </c>
      <c r="AZ27" s="1" t="str">
        <f>IF('Hedging Dashboard'!AH27="P",IF(AZ26="",1,AZ26+1),"")</f>
        <v/>
      </c>
      <c r="BA27" s="1" t="str">
        <f>IF('Hedging Dashboard'!AH27="B",IF(BA26="",1,BA26+1),"")</f>
        <v/>
      </c>
      <c r="BB27" s="1" t="str">
        <f t="shared" si="59"/>
        <v>00000</v>
      </c>
      <c r="BC27" s="1" t="str">
        <f t="shared" si="59"/>
        <v>00000</v>
      </c>
      <c r="BD27" s="1" t="str">
        <f t="shared" si="47"/>
        <v>000000</v>
      </c>
      <c r="BE27" s="1" t="str">
        <f t="shared" si="47"/>
        <v>000000</v>
      </c>
      <c r="BF27" s="1" t="str">
        <f t="shared" si="48"/>
        <v>B</v>
      </c>
      <c r="BG27" s="1" t="str">
        <f t="shared" si="33"/>
        <v/>
      </c>
      <c r="BH27" s="1">
        <f t="shared" si="49"/>
        <v>0</v>
      </c>
      <c r="BI27" s="1" t="str">
        <f t="shared" si="34"/>
        <v/>
      </c>
      <c r="BJ27" s="1">
        <f t="shared" si="50"/>
        <v>0</v>
      </c>
      <c r="BK27" s="1" t="str">
        <f t="shared" si="35"/>
        <v/>
      </c>
      <c r="BL27" s="1">
        <f t="shared" si="51"/>
        <v>0</v>
      </c>
      <c r="BM27" s="1" t="str">
        <f t="shared" si="52"/>
        <v>0</v>
      </c>
      <c r="BN27" s="1" t="str">
        <f t="shared" si="53"/>
        <v>0</v>
      </c>
      <c r="BO27" s="1" t="str">
        <f t="shared" si="54"/>
        <v>0</v>
      </c>
      <c r="BR27" s="1">
        <f>General!A25</f>
        <v>0</v>
      </c>
      <c r="BS27" s="1">
        <f>General!B25</f>
        <v>0</v>
      </c>
      <c r="BT27" s="1" t="str">
        <f>General!C25</f>
        <v/>
      </c>
      <c r="BU27" s="1">
        <f>General!D25</f>
        <v>0</v>
      </c>
      <c r="BW27" s="1" t="str">
        <f>General!F25</f>
        <v>WLWL</v>
      </c>
      <c r="BX27" s="1">
        <f>General!G25</f>
        <v>-1</v>
      </c>
    </row>
    <row r="28" spans="1:76" ht="15.75" thickBot="1">
      <c r="A28" s="1">
        <v>19</v>
      </c>
      <c r="B28" s="9" t="str">
        <f t="shared" si="11"/>
        <v/>
      </c>
      <c r="C28" s="93" t="str">
        <f t="shared" si="1"/>
        <v/>
      </c>
      <c r="D28" s="88" t="str">
        <f t="shared" si="36"/>
        <v/>
      </c>
      <c r="E28" s="89" t="str">
        <f t="shared" si="36"/>
        <v/>
      </c>
      <c r="F28" s="8" t="str">
        <f t="shared" si="12"/>
        <v/>
      </c>
      <c r="H28" s="96" t="str">
        <f t="shared" si="2"/>
        <v/>
      </c>
      <c r="I28" s="88" t="str">
        <f t="shared" si="37"/>
        <v/>
      </c>
      <c r="J28" s="89" t="str">
        <f t="shared" si="37"/>
        <v/>
      </c>
      <c r="K28" s="8" t="str">
        <f t="shared" si="38"/>
        <v/>
      </c>
      <c r="L28" s="54"/>
      <c r="M28" s="17" t="str">
        <f>IF('Hedging Dashboard'!AH28="","",'Hedging Dashboard'!AH28)</f>
        <v/>
      </c>
      <c r="O28" s="9" t="str">
        <f t="shared" si="3"/>
        <v/>
      </c>
      <c r="P28" s="88" t="str">
        <f t="shared" si="39"/>
        <v/>
      </c>
      <c r="Q28" s="89" t="str">
        <f t="shared" si="39"/>
        <v/>
      </c>
      <c r="R28" s="4" t="str">
        <f t="shared" si="40"/>
        <v/>
      </c>
      <c r="S28" s="4" t="str">
        <f t="shared" si="13"/>
        <v/>
      </c>
      <c r="T28" s="112" t="str">
        <f t="shared" si="41"/>
        <v/>
      </c>
      <c r="U28" s="4" t="str">
        <f>IF(M28="","",IF(B28="NB",U27,IF(T28="",SUM($T$5:$T28)+S28,SUM($T$5:$T28))))</f>
        <v/>
      </c>
      <c r="V28" s="100" t="str">
        <f t="shared" si="0"/>
        <v/>
      </c>
      <c r="W28" s="74" t="e">
        <f t="shared" si="14"/>
        <v>#VALUE!</v>
      </c>
      <c r="X28" s="76" t="str">
        <f t="shared" si="15"/>
        <v/>
      </c>
      <c r="Y28" s="9" t="str">
        <f t="shared" si="42"/>
        <v>D</v>
      </c>
      <c r="Z28" s="4" t="str">
        <f t="shared" si="43"/>
        <v>C</v>
      </c>
      <c r="AA28" s="4" t="str">
        <f t="shared" si="44"/>
        <v>C</v>
      </c>
      <c r="AB28" s="4" t="str">
        <f t="shared" si="55"/>
        <v/>
      </c>
      <c r="AC28" s="4" t="str">
        <f t="shared" si="56"/>
        <v/>
      </c>
      <c r="AD28" s="4" t="str">
        <f t="shared" si="57"/>
        <v/>
      </c>
      <c r="AE28" s="1" t="str">
        <f t="shared" si="16"/>
        <v/>
      </c>
      <c r="AF28" s="1" t="str">
        <f t="shared" si="17"/>
        <v/>
      </c>
      <c r="AG28" s="1" t="str">
        <f t="shared" si="18"/>
        <v/>
      </c>
      <c r="AH28" s="1" t="str">
        <f t="shared" si="19"/>
        <v/>
      </c>
      <c r="AI28" s="1" t="str">
        <f t="shared" si="20"/>
        <v/>
      </c>
      <c r="AJ28" s="1" t="str">
        <f t="shared" si="21"/>
        <v/>
      </c>
      <c r="AK28" s="1">
        <f t="shared" si="45"/>
        <v>0</v>
      </c>
      <c r="AL28" s="1">
        <f t="shared" si="45"/>
        <v>0</v>
      </c>
      <c r="AM28" s="1" t="str">
        <f t="shared" si="5"/>
        <v/>
      </c>
      <c r="AN28" s="1">
        <f t="shared" si="22"/>
        <v>0</v>
      </c>
      <c r="AO28" s="1" t="str">
        <f t="shared" si="58"/>
        <v/>
      </c>
      <c r="AP28" s="1" t="str">
        <f t="shared" si="23"/>
        <v>N</v>
      </c>
      <c r="AQ28" s="1" t="str">
        <f t="shared" si="24"/>
        <v>N</v>
      </c>
      <c r="AR28" s="1" t="str">
        <f t="shared" si="25"/>
        <v>N</v>
      </c>
      <c r="AS28" s="1" t="str">
        <f t="shared" si="26"/>
        <v/>
      </c>
      <c r="AT28" s="15" t="str">
        <f t="shared" si="46"/>
        <v/>
      </c>
      <c r="AU28" s="1" t="str">
        <f t="shared" si="27"/>
        <v/>
      </c>
      <c r="AV28" s="1" t="str">
        <f t="shared" si="28"/>
        <v/>
      </c>
      <c r="AW28" s="1" t="str">
        <f t="shared" si="29"/>
        <v/>
      </c>
      <c r="AX28" s="1" t="str">
        <f t="shared" si="30"/>
        <v/>
      </c>
      <c r="AY28" s="1" t="str">
        <f t="shared" si="31"/>
        <v/>
      </c>
      <c r="AZ28" s="1" t="str">
        <f>IF('Hedging Dashboard'!AH28="P",IF(AZ27="",1,AZ27+1),"")</f>
        <v/>
      </c>
      <c r="BA28" s="1" t="str">
        <f>IF('Hedging Dashboard'!AH28="B",IF(BA27="",1,BA27+1),"")</f>
        <v/>
      </c>
      <c r="BB28" s="1" t="str">
        <f t="shared" si="59"/>
        <v>00000</v>
      </c>
      <c r="BC28" s="1" t="str">
        <f t="shared" si="59"/>
        <v>00000</v>
      </c>
      <c r="BD28" s="1" t="str">
        <f t="shared" si="47"/>
        <v>000000</v>
      </c>
      <c r="BE28" s="1" t="str">
        <f t="shared" si="47"/>
        <v>000000</v>
      </c>
      <c r="BF28" s="1" t="str">
        <f t="shared" si="48"/>
        <v>B</v>
      </c>
      <c r="BG28" s="1" t="str">
        <f t="shared" si="33"/>
        <v/>
      </c>
      <c r="BH28" s="1">
        <f t="shared" si="49"/>
        <v>0</v>
      </c>
      <c r="BI28" s="1" t="str">
        <f t="shared" si="34"/>
        <v/>
      </c>
      <c r="BJ28" s="1">
        <f t="shared" si="50"/>
        <v>0</v>
      </c>
      <c r="BK28" s="1" t="str">
        <f t="shared" si="35"/>
        <v/>
      </c>
      <c r="BL28" s="1">
        <f t="shared" si="51"/>
        <v>0</v>
      </c>
      <c r="BM28" s="1" t="str">
        <f t="shared" si="52"/>
        <v>0</v>
      </c>
      <c r="BN28" s="1" t="str">
        <f t="shared" si="53"/>
        <v>0</v>
      </c>
      <c r="BO28" s="1" t="str">
        <f t="shared" si="54"/>
        <v>0</v>
      </c>
      <c r="BR28" s="1">
        <f>General!A26</f>
        <v>0</v>
      </c>
      <c r="BS28" s="1">
        <f>General!B26</f>
        <v>0</v>
      </c>
      <c r="BT28" s="1" t="str">
        <f>General!C26</f>
        <v/>
      </c>
      <c r="BU28" s="1">
        <f>General!D26</f>
        <v>0</v>
      </c>
      <c r="BW28" s="1" t="str">
        <f>General!F26</f>
        <v>WLWW</v>
      </c>
      <c r="BX28" s="1">
        <f>General!G26</f>
        <v>3</v>
      </c>
    </row>
    <row r="29" spans="1:76" ht="15.75" thickBot="1">
      <c r="A29" s="1">
        <v>20</v>
      </c>
      <c r="B29" s="77" t="str">
        <f t="shared" si="11"/>
        <v/>
      </c>
      <c r="C29" s="94" t="str">
        <f t="shared" si="1"/>
        <v/>
      </c>
      <c r="D29" s="90" t="str">
        <f t="shared" si="36"/>
        <v/>
      </c>
      <c r="E29" s="91" t="str">
        <f t="shared" si="36"/>
        <v/>
      </c>
      <c r="F29" s="10" t="str">
        <f t="shared" si="12"/>
        <v/>
      </c>
      <c r="H29" s="97" t="str">
        <f t="shared" si="2"/>
        <v/>
      </c>
      <c r="I29" s="90" t="str">
        <f t="shared" si="37"/>
        <v/>
      </c>
      <c r="J29" s="91" t="str">
        <f t="shared" si="37"/>
        <v/>
      </c>
      <c r="K29" s="10" t="str">
        <f t="shared" si="38"/>
        <v/>
      </c>
      <c r="L29" s="54"/>
      <c r="M29" s="18" t="str">
        <f>IF('Hedging Dashboard'!AH29="","",'Hedging Dashboard'!AH29)</f>
        <v/>
      </c>
      <c r="O29" s="77" t="str">
        <f t="shared" si="3"/>
        <v/>
      </c>
      <c r="P29" s="90" t="str">
        <f t="shared" si="39"/>
        <v/>
      </c>
      <c r="Q29" s="91" t="str">
        <f t="shared" si="39"/>
        <v/>
      </c>
      <c r="R29" s="5" t="str">
        <f t="shared" si="40"/>
        <v/>
      </c>
      <c r="S29" s="5" t="str">
        <f t="shared" si="13"/>
        <v/>
      </c>
      <c r="T29" s="113" t="str">
        <f t="shared" si="41"/>
        <v/>
      </c>
      <c r="U29" s="5" t="str">
        <f>IF(M29="","",IF(B29="NB",U28,IF(T29="",SUM($T$5:$T29)+S29,SUM($T$5:$T29))))</f>
        <v/>
      </c>
      <c r="V29" s="101" t="str">
        <f t="shared" si="0"/>
        <v/>
      </c>
      <c r="W29" s="74" t="e">
        <f t="shared" si="14"/>
        <v>#VALUE!</v>
      </c>
      <c r="X29" s="76" t="str">
        <f t="shared" si="15"/>
        <v/>
      </c>
      <c r="Y29" s="9" t="str">
        <f t="shared" si="42"/>
        <v>D</v>
      </c>
      <c r="Z29" s="4" t="str">
        <f t="shared" si="43"/>
        <v>C</v>
      </c>
      <c r="AA29" s="4" t="str">
        <f t="shared" si="44"/>
        <v>C</v>
      </c>
      <c r="AB29" s="4" t="str">
        <f t="shared" si="55"/>
        <v/>
      </c>
      <c r="AC29" s="4" t="str">
        <f t="shared" si="56"/>
        <v/>
      </c>
      <c r="AD29" s="4" t="str">
        <f t="shared" si="57"/>
        <v/>
      </c>
      <c r="AE29" s="1" t="str">
        <f t="shared" si="16"/>
        <v/>
      </c>
      <c r="AF29" s="1" t="str">
        <f t="shared" si="17"/>
        <v/>
      </c>
      <c r="AG29" s="1" t="str">
        <f t="shared" si="18"/>
        <v/>
      </c>
      <c r="AH29" s="1" t="str">
        <f t="shared" si="19"/>
        <v/>
      </c>
      <c r="AI29" s="1" t="str">
        <f t="shared" si="20"/>
        <v/>
      </c>
      <c r="AJ29" s="1" t="str">
        <f t="shared" si="21"/>
        <v/>
      </c>
      <c r="AK29" s="1">
        <f t="shared" si="45"/>
        <v>0</v>
      </c>
      <c r="AL29" s="1">
        <f t="shared" si="45"/>
        <v>0</v>
      </c>
      <c r="AM29" s="1" t="str">
        <f t="shared" si="5"/>
        <v/>
      </c>
      <c r="AN29" s="1">
        <f t="shared" si="22"/>
        <v>0</v>
      </c>
      <c r="AO29" s="1" t="str">
        <f t="shared" si="58"/>
        <v/>
      </c>
      <c r="AP29" s="1" t="str">
        <f t="shared" si="23"/>
        <v>N</v>
      </c>
      <c r="AQ29" s="1" t="str">
        <f t="shared" si="24"/>
        <v>N</v>
      </c>
      <c r="AR29" s="1" t="str">
        <f t="shared" si="25"/>
        <v>N</v>
      </c>
      <c r="AS29" s="1" t="str">
        <f t="shared" si="26"/>
        <v/>
      </c>
      <c r="AT29" s="15" t="str">
        <f t="shared" si="46"/>
        <v/>
      </c>
      <c r="AU29" s="1" t="str">
        <f t="shared" si="27"/>
        <v/>
      </c>
      <c r="AV29" s="1" t="str">
        <f t="shared" si="28"/>
        <v/>
      </c>
      <c r="AW29" s="1" t="str">
        <f t="shared" si="29"/>
        <v/>
      </c>
      <c r="AX29" s="1" t="str">
        <f t="shared" si="30"/>
        <v/>
      </c>
      <c r="AY29" s="1" t="str">
        <f t="shared" si="31"/>
        <v/>
      </c>
      <c r="AZ29" s="1" t="str">
        <f>IF('Hedging Dashboard'!AH29="P",IF(AZ28="",1,AZ28+1),"")</f>
        <v/>
      </c>
      <c r="BA29" s="1" t="str">
        <f>IF('Hedging Dashboard'!AH29="B",IF(BA28="",1,BA28+1),"")</f>
        <v/>
      </c>
      <c r="BB29" s="1" t="str">
        <f t="shared" si="59"/>
        <v>00000</v>
      </c>
      <c r="BC29" s="1" t="str">
        <f t="shared" si="59"/>
        <v>00000</v>
      </c>
      <c r="BD29" s="1" t="str">
        <f t="shared" si="47"/>
        <v>000000</v>
      </c>
      <c r="BE29" s="1" t="str">
        <f t="shared" si="47"/>
        <v>000000</v>
      </c>
      <c r="BF29" s="1" t="str">
        <f t="shared" si="48"/>
        <v>B</v>
      </c>
      <c r="BG29" s="1" t="str">
        <f t="shared" si="33"/>
        <v/>
      </c>
      <c r="BH29" s="1">
        <f t="shared" si="49"/>
        <v>0</v>
      </c>
      <c r="BI29" s="1" t="str">
        <f t="shared" si="34"/>
        <v/>
      </c>
      <c r="BJ29" s="1">
        <f t="shared" si="50"/>
        <v>0</v>
      </c>
      <c r="BK29" s="1" t="str">
        <f t="shared" si="35"/>
        <v/>
      </c>
      <c r="BL29" s="1">
        <f t="shared" si="51"/>
        <v>0</v>
      </c>
      <c r="BM29" s="1" t="str">
        <f t="shared" si="52"/>
        <v>0</v>
      </c>
      <c r="BN29" s="1" t="str">
        <f t="shared" si="53"/>
        <v>0</v>
      </c>
      <c r="BO29" s="1" t="str">
        <f t="shared" si="54"/>
        <v>0</v>
      </c>
      <c r="BR29" s="1">
        <f>General!A27</f>
        <v>0</v>
      </c>
      <c r="BS29" s="1">
        <f>General!B27</f>
        <v>0</v>
      </c>
      <c r="BT29" s="1" t="str">
        <f>General!C27</f>
        <v/>
      </c>
      <c r="BU29" s="1">
        <f>General!D27</f>
        <v>0</v>
      </c>
      <c r="BW29" s="1" t="str">
        <f>General!F27</f>
        <v>WWLL</v>
      </c>
      <c r="BX29" s="1">
        <f>General!G27</f>
        <v>-3</v>
      </c>
    </row>
    <row r="30" spans="1:76" ht="15.75" thickBot="1">
      <c r="A30" s="1">
        <v>21</v>
      </c>
      <c r="B30" s="12" t="str">
        <f t="shared" si="11"/>
        <v/>
      </c>
      <c r="C30" s="92" t="str">
        <f t="shared" si="1"/>
        <v/>
      </c>
      <c r="D30" s="13" t="str">
        <f t="shared" si="36"/>
        <v/>
      </c>
      <c r="E30" s="45" t="str">
        <f t="shared" si="36"/>
        <v/>
      </c>
      <c r="F30" s="14" t="str">
        <f t="shared" si="12"/>
        <v/>
      </c>
      <c r="H30" s="95" t="str">
        <f t="shared" si="2"/>
        <v/>
      </c>
      <c r="I30" s="13" t="str">
        <f t="shared" si="37"/>
        <v/>
      </c>
      <c r="J30" s="45" t="str">
        <f t="shared" si="37"/>
        <v/>
      </c>
      <c r="K30" s="14" t="str">
        <f t="shared" si="38"/>
        <v/>
      </c>
      <c r="L30" s="54"/>
      <c r="M30" s="16" t="str">
        <f>IF('Hedging Dashboard'!AH30="","",'Hedging Dashboard'!AH30)</f>
        <v/>
      </c>
      <c r="O30" s="12" t="str">
        <f t="shared" si="3"/>
        <v/>
      </c>
      <c r="P30" s="13" t="str">
        <f t="shared" si="39"/>
        <v/>
      </c>
      <c r="Q30" s="45" t="str">
        <f t="shared" si="39"/>
        <v/>
      </c>
      <c r="R30" s="87" t="str">
        <f t="shared" si="40"/>
        <v/>
      </c>
      <c r="S30" s="87" t="str">
        <f t="shared" si="13"/>
        <v/>
      </c>
      <c r="T30" s="98" t="str">
        <f t="shared" si="41"/>
        <v/>
      </c>
      <c r="U30" s="87" t="str">
        <f>IF(M30="","",IF(B30="NB",U29,IF(T30="",SUM($T$5:$T30)+S30,SUM($T$5:$T30))))</f>
        <v/>
      </c>
      <c r="V30" s="99" t="str">
        <f t="shared" si="0"/>
        <v/>
      </c>
      <c r="W30" s="74" t="e">
        <f t="shared" si="14"/>
        <v>#VALUE!</v>
      </c>
      <c r="X30" s="76" t="str">
        <f t="shared" si="15"/>
        <v/>
      </c>
      <c r="Y30" s="9" t="str">
        <f t="shared" si="42"/>
        <v>D</v>
      </c>
      <c r="Z30" s="4" t="str">
        <f t="shared" si="43"/>
        <v>C</v>
      </c>
      <c r="AA30" s="4" t="str">
        <f t="shared" si="44"/>
        <v>C</v>
      </c>
      <c r="AB30" s="4" t="str">
        <f t="shared" si="55"/>
        <v/>
      </c>
      <c r="AC30" s="4" t="str">
        <f t="shared" si="56"/>
        <v/>
      </c>
      <c r="AD30" s="4" t="str">
        <f t="shared" si="57"/>
        <v/>
      </c>
      <c r="AE30" s="1" t="str">
        <f t="shared" si="16"/>
        <v/>
      </c>
      <c r="AF30" s="1" t="str">
        <f t="shared" si="17"/>
        <v/>
      </c>
      <c r="AG30" s="1" t="str">
        <f t="shared" si="18"/>
        <v/>
      </c>
      <c r="AH30" s="1" t="str">
        <f t="shared" si="19"/>
        <v/>
      </c>
      <c r="AI30" s="1" t="str">
        <f t="shared" si="20"/>
        <v/>
      </c>
      <c r="AJ30" s="1" t="str">
        <f t="shared" si="21"/>
        <v/>
      </c>
      <c r="AK30" s="1">
        <f t="shared" si="45"/>
        <v>0</v>
      </c>
      <c r="AL30" s="1">
        <f t="shared" si="45"/>
        <v>0</v>
      </c>
      <c r="AM30" s="1" t="str">
        <f t="shared" si="5"/>
        <v/>
      </c>
      <c r="AN30" s="1">
        <f t="shared" si="22"/>
        <v>0</v>
      </c>
      <c r="AO30" s="1" t="str">
        <f t="shared" si="58"/>
        <v/>
      </c>
      <c r="AP30" s="1" t="str">
        <f t="shared" si="23"/>
        <v>N</v>
      </c>
      <c r="AQ30" s="1" t="str">
        <f t="shared" si="24"/>
        <v>N</v>
      </c>
      <c r="AR30" s="1" t="str">
        <f t="shared" si="25"/>
        <v>N</v>
      </c>
      <c r="AS30" s="1" t="str">
        <f t="shared" si="26"/>
        <v/>
      </c>
      <c r="AT30" s="15" t="str">
        <f t="shared" si="46"/>
        <v/>
      </c>
      <c r="AU30" s="1" t="str">
        <f t="shared" si="27"/>
        <v/>
      </c>
      <c r="AV30" s="1" t="str">
        <f t="shared" si="28"/>
        <v/>
      </c>
      <c r="AW30" s="1" t="str">
        <f t="shared" si="29"/>
        <v/>
      </c>
      <c r="AX30" s="1" t="str">
        <f t="shared" si="30"/>
        <v/>
      </c>
      <c r="AY30" s="1" t="str">
        <f t="shared" si="31"/>
        <v/>
      </c>
      <c r="AZ30" s="1" t="str">
        <f>IF('Hedging Dashboard'!AH30="P",IF(AZ29="",1,AZ29+1),"")</f>
        <v/>
      </c>
      <c r="BA30" s="1" t="str">
        <f>IF('Hedging Dashboard'!AH30="B",IF(BA29="",1,BA29+1),"")</f>
        <v/>
      </c>
      <c r="BB30" s="1" t="str">
        <f t="shared" si="59"/>
        <v>00000</v>
      </c>
      <c r="BC30" s="1" t="str">
        <f t="shared" si="59"/>
        <v>00000</v>
      </c>
      <c r="BD30" s="1" t="str">
        <f t="shared" si="47"/>
        <v>000000</v>
      </c>
      <c r="BE30" s="1" t="str">
        <f t="shared" si="47"/>
        <v>000000</v>
      </c>
      <c r="BF30" s="1" t="str">
        <f t="shared" si="48"/>
        <v>B</v>
      </c>
      <c r="BG30" s="1" t="str">
        <f t="shared" si="33"/>
        <v/>
      </c>
      <c r="BH30" s="1">
        <f t="shared" si="49"/>
        <v>0</v>
      </c>
      <c r="BI30" s="1" t="str">
        <f t="shared" si="34"/>
        <v/>
      </c>
      <c r="BJ30" s="1">
        <f t="shared" si="50"/>
        <v>0</v>
      </c>
      <c r="BK30" s="1" t="str">
        <f t="shared" si="35"/>
        <v/>
      </c>
      <c r="BL30" s="1">
        <f t="shared" si="51"/>
        <v>0</v>
      </c>
      <c r="BM30" s="1" t="str">
        <f t="shared" si="52"/>
        <v>0</v>
      </c>
      <c r="BN30" s="1" t="str">
        <f t="shared" si="53"/>
        <v>0</v>
      </c>
      <c r="BO30" s="1" t="str">
        <f t="shared" si="54"/>
        <v>0</v>
      </c>
      <c r="BR30" s="1">
        <f>General!A28</f>
        <v>0</v>
      </c>
      <c r="BS30" s="1">
        <f>General!B28</f>
        <v>0</v>
      </c>
      <c r="BT30" s="1" t="str">
        <f>General!C28</f>
        <v/>
      </c>
      <c r="BU30" s="1">
        <f>General!D28</f>
        <v>0</v>
      </c>
      <c r="BW30" s="1" t="str">
        <f>General!F28</f>
        <v>WWLW</v>
      </c>
      <c r="BX30" s="1">
        <f>General!G28</f>
        <v>1</v>
      </c>
    </row>
    <row r="31" spans="1:76" ht="15.75" thickBot="1">
      <c r="A31" s="1">
        <v>22</v>
      </c>
      <c r="B31" s="9" t="str">
        <f t="shared" si="11"/>
        <v/>
      </c>
      <c r="C31" s="93" t="str">
        <f t="shared" si="1"/>
        <v/>
      </c>
      <c r="D31" s="88" t="str">
        <f t="shared" si="36"/>
        <v/>
      </c>
      <c r="E31" s="89" t="str">
        <f t="shared" si="36"/>
        <v/>
      </c>
      <c r="F31" s="8" t="str">
        <f t="shared" si="12"/>
        <v/>
      </c>
      <c r="H31" s="96" t="str">
        <f t="shared" si="2"/>
        <v/>
      </c>
      <c r="I31" s="88" t="str">
        <f t="shared" si="37"/>
        <v/>
      </c>
      <c r="J31" s="89" t="str">
        <f t="shared" si="37"/>
        <v/>
      </c>
      <c r="K31" s="8" t="str">
        <f t="shared" si="38"/>
        <v/>
      </c>
      <c r="L31" s="54"/>
      <c r="M31" s="17" t="str">
        <f>IF('Hedging Dashboard'!AH31="","",'Hedging Dashboard'!AH31)</f>
        <v/>
      </c>
      <c r="O31" s="9" t="str">
        <f t="shared" si="3"/>
        <v/>
      </c>
      <c r="P31" s="88" t="str">
        <f t="shared" si="39"/>
        <v/>
      </c>
      <c r="Q31" s="89" t="str">
        <f t="shared" si="39"/>
        <v/>
      </c>
      <c r="R31" s="4" t="str">
        <f t="shared" si="40"/>
        <v/>
      </c>
      <c r="S31" s="4" t="str">
        <f t="shared" si="13"/>
        <v/>
      </c>
      <c r="T31" s="112" t="str">
        <f t="shared" si="41"/>
        <v/>
      </c>
      <c r="U31" s="4" t="str">
        <f>IF(M31="","",IF(B31="NB",U30,IF(T31="",SUM($T$5:$T31)+S31,SUM($T$5:$T31))))</f>
        <v/>
      </c>
      <c r="V31" s="100" t="str">
        <f t="shared" si="0"/>
        <v/>
      </c>
      <c r="W31" s="74" t="e">
        <f t="shared" si="14"/>
        <v>#VALUE!</v>
      </c>
      <c r="X31" s="76" t="str">
        <f t="shared" si="15"/>
        <v/>
      </c>
      <c r="Y31" s="9" t="str">
        <f t="shared" si="42"/>
        <v>D</v>
      </c>
      <c r="Z31" s="4" t="str">
        <f t="shared" si="43"/>
        <v>C</v>
      </c>
      <c r="AA31" s="4" t="str">
        <f t="shared" si="44"/>
        <v>C</v>
      </c>
      <c r="AB31" s="4" t="str">
        <f t="shared" si="55"/>
        <v/>
      </c>
      <c r="AC31" s="4" t="str">
        <f t="shared" si="56"/>
        <v/>
      </c>
      <c r="AD31" s="4" t="str">
        <f t="shared" si="57"/>
        <v/>
      </c>
      <c r="AE31" s="1" t="str">
        <f t="shared" si="16"/>
        <v/>
      </c>
      <c r="AF31" s="1" t="str">
        <f t="shared" si="17"/>
        <v/>
      </c>
      <c r="AG31" s="1" t="str">
        <f t="shared" si="18"/>
        <v/>
      </c>
      <c r="AH31" s="1" t="str">
        <f t="shared" si="19"/>
        <v/>
      </c>
      <c r="AI31" s="1" t="str">
        <f t="shared" si="20"/>
        <v/>
      </c>
      <c r="AJ31" s="1" t="str">
        <f t="shared" si="21"/>
        <v/>
      </c>
      <c r="AK31" s="1">
        <f t="shared" si="45"/>
        <v>0</v>
      </c>
      <c r="AL31" s="1">
        <f t="shared" si="45"/>
        <v>0</v>
      </c>
      <c r="AM31" s="1" t="str">
        <f t="shared" si="5"/>
        <v/>
      </c>
      <c r="AN31" s="1">
        <f t="shared" si="22"/>
        <v>0</v>
      </c>
      <c r="AO31" s="1" t="str">
        <f t="shared" si="58"/>
        <v/>
      </c>
      <c r="AP31" s="1" t="str">
        <f t="shared" si="23"/>
        <v>N</v>
      </c>
      <c r="AQ31" s="1" t="str">
        <f t="shared" si="24"/>
        <v>N</v>
      </c>
      <c r="AR31" s="1" t="str">
        <f t="shared" si="25"/>
        <v>N</v>
      </c>
      <c r="AS31" s="1" t="str">
        <f t="shared" si="26"/>
        <v/>
      </c>
      <c r="AT31" s="15" t="str">
        <f t="shared" si="46"/>
        <v/>
      </c>
      <c r="AU31" s="1" t="str">
        <f t="shared" si="27"/>
        <v/>
      </c>
      <c r="AV31" s="1" t="str">
        <f t="shared" si="28"/>
        <v/>
      </c>
      <c r="AW31" s="1" t="str">
        <f t="shared" si="29"/>
        <v/>
      </c>
      <c r="AX31" s="1" t="str">
        <f t="shared" si="30"/>
        <v/>
      </c>
      <c r="AY31" s="1" t="str">
        <f t="shared" si="31"/>
        <v/>
      </c>
      <c r="AZ31" s="1" t="str">
        <f>IF('Hedging Dashboard'!AH31="P",IF(AZ30="",1,AZ30+1),"")</f>
        <v/>
      </c>
      <c r="BA31" s="1" t="str">
        <f>IF('Hedging Dashboard'!AH31="B",IF(BA30="",1,BA30+1),"")</f>
        <v/>
      </c>
      <c r="BB31" s="1" t="str">
        <f t="shared" si="59"/>
        <v>00000</v>
      </c>
      <c r="BC31" s="1" t="str">
        <f t="shared" si="59"/>
        <v>00000</v>
      </c>
      <c r="BD31" s="1" t="str">
        <f t="shared" si="47"/>
        <v>000000</v>
      </c>
      <c r="BE31" s="1" t="str">
        <f t="shared" si="47"/>
        <v>000000</v>
      </c>
      <c r="BF31" s="1" t="str">
        <f t="shared" si="48"/>
        <v>B</v>
      </c>
      <c r="BG31" s="1" t="str">
        <f t="shared" si="33"/>
        <v/>
      </c>
      <c r="BH31" s="1">
        <f t="shared" si="49"/>
        <v>0</v>
      </c>
      <c r="BI31" s="1" t="str">
        <f t="shared" si="34"/>
        <v/>
      </c>
      <c r="BJ31" s="1">
        <f t="shared" si="50"/>
        <v>0</v>
      </c>
      <c r="BK31" s="1" t="str">
        <f t="shared" si="35"/>
        <v/>
      </c>
      <c r="BL31" s="1">
        <f t="shared" si="51"/>
        <v>0</v>
      </c>
      <c r="BM31" s="1" t="str">
        <f t="shared" si="52"/>
        <v>0</v>
      </c>
      <c r="BN31" s="1" t="str">
        <f t="shared" si="53"/>
        <v>0</v>
      </c>
      <c r="BO31" s="1" t="str">
        <f t="shared" si="54"/>
        <v>0</v>
      </c>
      <c r="BR31" s="1">
        <f>General!A29</f>
        <v>0</v>
      </c>
      <c r="BS31" s="1">
        <f>General!B29</f>
        <v>0</v>
      </c>
      <c r="BT31" s="1" t="str">
        <f>General!C29</f>
        <v/>
      </c>
      <c r="BU31" s="1">
        <f>General!D29</f>
        <v>0</v>
      </c>
      <c r="BW31" s="1" t="str">
        <f>General!F29</f>
        <v>WWWL</v>
      </c>
      <c r="BX31" s="1">
        <f>General!G29</f>
        <v>-1</v>
      </c>
    </row>
    <row r="32" spans="1:76" ht="15.75" thickBot="1">
      <c r="A32" s="1">
        <v>23</v>
      </c>
      <c r="B32" s="9" t="str">
        <f t="shared" si="11"/>
        <v/>
      </c>
      <c r="C32" s="93" t="str">
        <f t="shared" si="1"/>
        <v/>
      </c>
      <c r="D32" s="88" t="str">
        <f t="shared" si="36"/>
        <v/>
      </c>
      <c r="E32" s="89" t="str">
        <f t="shared" si="36"/>
        <v/>
      </c>
      <c r="F32" s="8" t="str">
        <f t="shared" si="12"/>
        <v/>
      </c>
      <c r="H32" s="96" t="str">
        <f t="shared" si="2"/>
        <v/>
      </c>
      <c r="I32" s="88" t="str">
        <f t="shared" si="37"/>
        <v/>
      </c>
      <c r="J32" s="89" t="str">
        <f t="shared" si="37"/>
        <v/>
      </c>
      <c r="K32" s="8" t="str">
        <f t="shared" si="38"/>
        <v/>
      </c>
      <c r="L32" s="54"/>
      <c r="M32" s="17" t="str">
        <f>IF('Hedging Dashboard'!AH32="","",'Hedging Dashboard'!AH32)</f>
        <v/>
      </c>
      <c r="O32" s="9" t="str">
        <f t="shared" si="3"/>
        <v/>
      </c>
      <c r="P32" s="88" t="str">
        <f t="shared" si="39"/>
        <v/>
      </c>
      <c r="Q32" s="89" t="str">
        <f t="shared" si="39"/>
        <v/>
      </c>
      <c r="R32" s="4" t="str">
        <f t="shared" si="40"/>
        <v/>
      </c>
      <c r="S32" s="4" t="str">
        <f t="shared" si="13"/>
        <v/>
      </c>
      <c r="T32" s="112" t="str">
        <f t="shared" si="41"/>
        <v/>
      </c>
      <c r="U32" s="4" t="str">
        <f>IF(M32="","",IF(B32="NB",U31,IF(T32="",SUM($T$5:$T32)+S32,SUM($T$5:$T32))))</f>
        <v/>
      </c>
      <c r="V32" s="100" t="str">
        <f t="shared" si="0"/>
        <v/>
      </c>
      <c r="W32" s="74" t="e">
        <f t="shared" si="14"/>
        <v>#VALUE!</v>
      </c>
      <c r="X32" s="76" t="str">
        <f t="shared" si="15"/>
        <v/>
      </c>
      <c r="Y32" s="9" t="str">
        <f t="shared" si="42"/>
        <v>D</v>
      </c>
      <c r="Z32" s="4" t="str">
        <f t="shared" si="43"/>
        <v>C</v>
      </c>
      <c r="AA32" s="4" t="str">
        <f t="shared" si="44"/>
        <v>C</v>
      </c>
      <c r="AB32" s="4" t="str">
        <f t="shared" si="55"/>
        <v/>
      </c>
      <c r="AC32" s="4" t="str">
        <f t="shared" si="56"/>
        <v/>
      </c>
      <c r="AD32" s="4" t="str">
        <f t="shared" si="57"/>
        <v/>
      </c>
      <c r="AE32" s="1" t="str">
        <f t="shared" si="16"/>
        <v/>
      </c>
      <c r="AF32" s="1" t="str">
        <f t="shared" si="17"/>
        <v/>
      </c>
      <c r="AG32" s="1" t="str">
        <f t="shared" si="18"/>
        <v/>
      </c>
      <c r="AH32" s="1" t="str">
        <f t="shared" si="19"/>
        <v/>
      </c>
      <c r="AI32" s="1" t="str">
        <f t="shared" si="20"/>
        <v/>
      </c>
      <c r="AJ32" s="1" t="str">
        <f t="shared" si="21"/>
        <v/>
      </c>
      <c r="AK32" s="1">
        <f t="shared" si="45"/>
        <v>0</v>
      </c>
      <c r="AL32" s="1">
        <f t="shared" si="45"/>
        <v>0</v>
      </c>
      <c r="AM32" s="1" t="str">
        <f t="shared" si="5"/>
        <v/>
      </c>
      <c r="AN32" s="1">
        <f t="shared" si="22"/>
        <v>0</v>
      </c>
      <c r="AO32" s="1" t="str">
        <f t="shared" si="58"/>
        <v/>
      </c>
      <c r="AP32" s="1" t="str">
        <f t="shared" si="23"/>
        <v>N</v>
      </c>
      <c r="AQ32" s="1" t="str">
        <f t="shared" si="24"/>
        <v>N</v>
      </c>
      <c r="AR32" s="1" t="str">
        <f t="shared" si="25"/>
        <v>N</v>
      </c>
      <c r="AS32" s="1" t="str">
        <f t="shared" si="26"/>
        <v/>
      </c>
      <c r="AT32" s="15" t="str">
        <f t="shared" si="46"/>
        <v/>
      </c>
      <c r="AU32" s="1" t="str">
        <f t="shared" si="27"/>
        <v/>
      </c>
      <c r="AV32" s="1" t="str">
        <f t="shared" si="28"/>
        <v/>
      </c>
      <c r="AW32" s="1" t="str">
        <f t="shared" si="29"/>
        <v/>
      </c>
      <c r="AX32" s="1" t="str">
        <f t="shared" si="30"/>
        <v/>
      </c>
      <c r="AY32" s="1" t="str">
        <f t="shared" si="31"/>
        <v/>
      </c>
      <c r="AZ32" s="1" t="str">
        <f>IF('Hedging Dashboard'!AH32="P",IF(AZ31="",1,AZ31+1),"")</f>
        <v/>
      </c>
      <c r="BA32" s="1" t="str">
        <f>IF('Hedging Dashboard'!AH32="B",IF(BA31="",1,BA31+1),"")</f>
        <v/>
      </c>
      <c r="BB32" s="1" t="str">
        <f t="shared" si="59"/>
        <v>00000</v>
      </c>
      <c r="BC32" s="1" t="str">
        <f t="shared" si="59"/>
        <v>00000</v>
      </c>
      <c r="BD32" s="1" t="str">
        <f t="shared" si="47"/>
        <v>000000</v>
      </c>
      <c r="BE32" s="1" t="str">
        <f t="shared" si="47"/>
        <v>000000</v>
      </c>
      <c r="BF32" s="1" t="str">
        <f t="shared" si="48"/>
        <v>B</v>
      </c>
      <c r="BG32" s="1" t="str">
        <f t="shared" si="33"/>
        <v/>
      </c>
      <c r="BH32" s="1">
        <f t="shared" si="49"/>
        <v>0</v>
      </c>
      <c r="BI32" s="1" t="str">
        <f t="shared" si="34"/>
        <v/>
      </c>
      <c r="BJ32" s="1">
        <f t="shared" si="50"/>
        <v>0</v>
      </c>
      <c r="BK32" s="1" t="str">
        <f t="shared" si="35"/>
        <v/>
      </c>
      <c r="BL32" s="1">
        <f t="shared" si="51"/>
        <v>0</v>
      </c>
      <c r="BM32" s="1" t="str">
        <f t="shared" si="52"/>
        <v>0</v>
      </c>
      <c r="BN32" s="1" t="str">
        <f t="shared" si="53"/>
        <v>0</v>
      </c>
      <c r="BO32" s="1" t="str">
        <f t="shared" si="54"/>
        <v>0</v>
      </c>
      <c r="BR32" s="1">
        <f>General!A30</f>
        <v>0</v>
      </c>
      <c r="BS32" s="1">
        <f>General!B30</f>
        <v>0</v>
      </c>
      <c r="BT32" s="1" t="str">
        <f>General!C30</f>
        <v/>
      </c>
      <c r="BU32" s="1">
        <f>General!D30</f>
        <v>0</v>
      </c>
      <c r="BW32" s="1" t="str">
        <f>General!F30</f>
        <v>WWWW</v>
      </c>
      <c r="BX32" s="1">
        <f>General!G30</f>
        <v>6</v>
      </c>
    </row>
    <row r="33" spans="1:76" ht="15.75" thickBot="1">
      <c r="A33" s="1">
        <v>24</v>
      </c>
      <c r="B33" s="9" t="str">
        <f t="shared" si="11"/>
        <v/>
      </c>
      <c r="C33" s="93" t="str">
        <f t="shared" si="1"/>
        <v/>
      </c>
      <c r="D33" s="88" t="str">
        <f t="shared" si="36"/>
        <v/>
      </c>
      <c r="E33" s="89" t="str">
        <f t="shared" si="36"/>
        <v/>
      </c>
      <c r="F33" s="8" t="str">
        <f t="shared" si="12"/>
        <v/>
      </c>
      <c r="H33" s="96" t="str">
        <f t="shared" si="2"/>
        <v/>
      </c>
      <c r="I33" s="88" t="str">
        <f t="shared" si="37"/>
        <v/>
      </c>
      <c r="J33" s="89" t="str">
        <f t="shared" si="37"/>
        <v/>
      </c>
      <c r="K33" s="8" t="str">
        <f t="shared" si="38"/>
        <v/>
      </c>
      <c r="L33" s="54"/>
      <c r="M33" s="17" t="str">
        <f>IF('Hedging Dashboard'!AH33="","",'Hedging Dashboard'!AH33)</f>
        <v/>
      </c>
      <c r="O33" s="9" t="str">
        <f t="shared" si="3"/>
        <v/>
      </c>
      <c r="P33" s="88" t="str">
        <f t="shared" si="39"/>
        <v/>
      </c>
      <c r="Q33" s="89" t="str">
        <f t="shared" si="39"/>
        <v/>
      </c>
      <c r="R33" s="4" t="str">
        <f t="shared" si="40"/>
        <v/>
      </c>
      <c r="S33" s="4" t="str">
        <f t="shared" si="13"/>
        <v/>
      </c>
      <c r="T33" s="112" t="str">
        <f t="shared" si="41"/>
        <v/>
      </c>
      <c r="U33" s="4" t="str">
        <f>IF(M33="","",IF(B33="NB",U32,IF(T33="",SUM($T$5:$T33)+S33,SUM($T$5:$T33))))</f>
        <v/>
      </c>
      <c r="V33" s="100" t="str">
        <f t="shared" si="0"/>
        <v/>
      </c>
      <c r="W33" s="74" t="e">
        <f t="shared" si="14"/>
        <v>#VALUE!</v>
      </c>
      <c r="X33" s="76" t="str">
        <f t="shared" si="15"/>
        <v/>
      </c>
      <c r="Y33" s="9" t="str">
        <f t="shared" si="42"/>
        <v>D</v>
      </c>
      <c r="Z33" s="4" t="str">
        <f t="shared" si="43"/>
        <v>C</v>
      </c>
      <c r="AA33" s="4" t="str">
        <f t="shared" si="44"/>
        <v>C</v>
      </c>
      <c r="AB33" s="4" t="str">
        <f t="shared" si="55"/>
        <v/>
      </c>
      <c r="AC33" s="4" t="str">
        <f t="shared" si="56"/>
        <v/>
      </c>
      <c r="AD33" s="4" t="str">
        <f t="shared" si="57"/>
        <v/>
      </c>
      <c r="AE33" s="1" t="str">
        <f t="shared" si="16"/>
        <v/>
      </c>
      <c r="AF33" s="1" t="str">
        <f t="shared" si="17"/>
        <v/>
      </c>
      <c r="AG33" s="1" t="str">
        <f t="shared" si="18"/>
        <v/>
      </c>
      <c r="AH33" s="1" t="str">
        <f t="shared" si="19"/>
        <v/>
      </c>
      <c r="AI33" s="1" t="str">
        <f t="shared" si="20"/>
        <v/>
      </c>
      <c r="AJ33" s="1" t="str">
        <f t="shared" si="21"/>
        <v/>
      </c>
      <c r="AK33" s="1">
        <f t="shared" si="45"/>
        <v>0</v>
      </c>
      <c r="AL33" s="1">
        <f t="shared" si="45"/>
        <v>0</v>
      </c>
      <c r="AM33" s="1" t="str">
        <f t="shared" si="5"/>
        <v/>
      </c>
      <c r="AN33" s="1">
        <f t="shared" si="22"/>
        <v>0</v>
      </c>
      <c r="AO33" s="1" t="str">
        <f t="shared" si="58"/>
        <v/>
      </c>
      <c r="AP33" s="1" t="str">
        <f t="shared" si="23"/>
        <v>N</v>
      </c>
      <c r="AQ33" s="1" t="str">
        <f t="shared" si="24"/>
        <v>N</v>
      </c>
      <c r="AR33" s="1" t="str">
        <f t="shared" si="25"/>
        <v>N</v>
      </c>
      <c r="AS33" s="1" t="str">
        <f t="shared" si="26"/>
        <v/>
      </c>
      <c r="AT33" s="15" t="str">
        <f t="shared" si="46"/>
        <v/>
      </c>
      <c r="AU33" s="1" t="str">
        <f t="shared" si="27"/>
        <v/>
      </c>
      <c r="AV33" s="1" t="str">
        <f t="shared" si="28"/>
        <v/>
      </c>
      <c r="AW33" s="1" t="str">
        <f t="shared" si="29"/>
        <v/>
      </c>
      <c r="AX33" s="1" t="str">
        <f t="shared" si="30"/>
        <v/>
      </c>
      <c r="AY33" s="1" t="str">
        <f t="shared" si="31"/>
        <v/>
      </c>
      <c r="AZ33" s="1" t="str">
        <f>IF('Hedging Dashboard'!AH33="P",IF(AZ32="",1,AZ32+1),"")</f>
        <v/>
      </c>
      <c r="BA33" s="1" t="str">
        <f>IF('Hedging Dashboard'!AH33="B",IF(BA32="",1,BA32+1),"")</f>
        <v/>
      </c>
      <c r="BB33" s="1" t="str">
        <f t="shared" si="59"/>
        <v>00000</v>
      </c>
      <c r="BC33" s="1" t="str">
        <f t="shared" si="59"/>
        <v>00000</v>
      </c>
      <c r="BD33" s="1" t="str">
        <f t="shared" si="47"/>
        <v>000000</v>
      </c>
      <c r="BE33" s="1" t="str">
        <f t="shared" si="47"/>
        <v>000000</v>
      </c>
      <c r="BF33" s="1" t="str">
        <f t="shared" si="48"/>
        <v>B</v>
      </c>
      <c r="BG33" s="1" t="str">
        <f t="shared" si="33"/>
        <v/>
      </c>
      <c r="BH33" s="1">
        <f t="shared" si="49"/>
        <v>0</v>
      </c>
      <c r="BI33" s="1" t="str">
        <f t="shared" si="34"/>
        <v/>
      </c>
      <c r="BJ33" s="1">
        <f t="shared" si="50"/>
        <v>0</v>
      </c>
      <c r="BK33" s="1" t="str">
        <f t="shared" si="35"/>
        <v/>
      </c>
      <c r="BL33" s="1">
        <f t="shared" si="51"/>
        <v>0</v>
      </c>
      <c r="BM33" s="1" t="str">
        <f t="shared" si="52"/>
        <v>0</v>
      </c>
      <c r="BN33" s="1" t="str">
        <f t="shared" si="53"/>
        <v>0</v>
      </c>
      <c r="BO33" s="1" t="str">
        <f t="shared" si="54"/>
        <v>0</v>
      </c>
      <c r="BR33" s="1">
        <f>General!A31</f>
        <v>0</v>
      </c>
      <c r="BS33" s="1">
        <f>General!B31</f>
        <v>0</v>
      </c>
      <c r="BT33" s="1" t="str">
        <f>General!C31</f>
        <v/>
      </c>
      <c r="BU33" s="1">
        <f>General!D31</f>
        <v>0</v>
      </c>
      <c r="BW33" s="1" t="str">
        <f>General!F31</f>
        <v>LLLLL</v>
      </c>
      <c r="BX33" s="1">
        <f>General!G31</f>
        <v>-6</v>
      </c>
    </row>
    <row r="34" spans="1:76" ht="15.75" thickBot="1">
      <c r="A34" s="1">
        <v>25</v>
      </c>
      <c r="B34" s="77" t="str">
        <f t="shared" si="11"/>
        <v/>
      </c>
      <c r="C34" s="94" t="str">
        <f t="shared" si="1"/>
        <v/>
      </c>
      <c r="D34" s="90" t="str">
        <f t="shared" si="36"/>
        <v/>
      </c>
      <c r="E34" s="91" t="str">
        <f t="shared" si="36"/>
        <v/>
      </c>
      <c r="F34" s="10" t="str">
        <f t="shared" si="12"/>
        <v/>
      </c>
      <c r="H34" s="97" t="str">
        <f t="shared" si="2"/>
        <v/>
      </c>
      <c r="I34" s="90" t="str">
        <f t="shared" si="37"/>
        <v/>
      </c>
      <c r="J34" s="91" t="str">
        <f t="shared" si="37"/>
        <v/>
      </c>
      <c r="K34" s="10" t="str">
        <f t="shared" si="38"/>
        <v/>
      </c>
      <c r="L34" s="54"/>
      <c r="M34" s="18" t="str">
        <f>IF('Hedging Dashboard'!AH34="","",'Hedging Dashboard'!AH34)</f>
        <v/>
      </c>
      <c r="O34" s="77" t="str">
        <f t="shared" si="3"/>
        <v/>
      </c>
      <c r="P34" s="90" t="str">
        <f t="shared" si="39"/>
        <v/>
      </c>
      <c r="Q34" s="91" t="str">
        <f t="shared" si="39"/>
        <v/>
      </c>
      <c r="R34" s="5" t="str">
        <f t="shared" si="40"/>
        <v/>
      </c>
      <c r="S34" s="5" t="str">
        <f t="shared" si="13"/>
        <v/>
      </c>
      <c r="T34" s="113" t="str">
        <f t="shared" si="41"/>
        <v/>
      </c>
      <c r="U34" s="5" t="str">
        <f>IF(M34="","",IF(B34="NB",U33,IF(T34="",SUM($T$5:$T34)+S34,SUM($T$5:$T34))))</f>
        <v/>
      </c>
      <c r="V34" s="101" t="str">
        <f t="shared" si="0"/>
        <v/>
      </c>
      <c r="W34" s="74" t="e">
        <f t="shared" si="14"/>
        <v>#VALUE!</v>
      </c>
      <c r="X34" s="76" t="str">
        <f t="shared" si="15"/>
        <v/>
      </c>
      <c r="Y34" s="9" t="str">
        <f t="shared" si="42"/>
        <v>D</v>
      </c>
      <c r="Z34" s="4" t="str">
        <f t="shared" si="43"/>
        <v>C</v>
      </c>
      <c r="AA34" s="4" t="str">
        <f t="shared" si="44"/>
        <v>C</v>
      </c>
      <c r="AB34" s="4" t="str">
        <f t="shared" si="55"/>
        <v/>
      </c>
      <c r="AC34" s="4" t="str">
        <f t="shared" si="56"/>
        <v/>
      </c>
      <c r="AD34" s="4" t="str">
        <f t="shared" si="57"/>
        <v/>
      </c>
      <c r="AE34" s="1" t="str">
        <f t="shared" si="16"/>
        <v/>
      </c>
      <c r="AF34" s="1" t="str">
        <f t="shared" si="17"/>
        <v/>
      </c>
      <c r="AG34" s="1" t="str">
        <f t="shared" si="18"/>
        <v/>
      </c>
      <c r="AH34" s="1" t="str">
        <f t="shared" si="19"/>
        <v/>
      </c>
      <c r="AI34" s="1" t="str">
        <f t="shared" si="20"/>
        <v/>
      </c>
      <c r="AJ34" s="1" t="str">
        <f t="shared" si="21"/>
        <v/>
      </c>
      <c r="AK34" s="1">
        <f t="shared" si="45"/>
        <v>0</v>
      </c>
      <c r="AL34" s="1">
        <f t="shared" si="45"/>
        <v>0</v>
      </c>
      <c r="AM34" s="1" t="str">
        <f t="shared" si="5"/>
        <v/>
      </c>
      <c r="AN34" s="1">
        <f t="shared" si="22"/>
        <v>0</v>
      </c>
      <c r="AO34" s="1" t="str">
        <f t="shared" si="58"/>
        <v/>
      </c>
      <c r="AP34" s="1" t="str">
        <f t="shared" si="23"/>
        <v>N</v>
      </c>
      <c r="AQ34" s="1" t="str">
        <f t="shared" si="24"/>
        <v>N</v>
      </c>
      <c r="AR34" s="1" t="str">
        <f t="shared" si="25"/>
        <v>N</v>
      </c>
      <c r="AS34" s="1" t="str">
        <f t="shared" si="26"/>
        <v/>
      </c>
      <c r="AT34" s="15" t="str">
        <f t="shared" si="46"/>
        <v/>
      </c>
      <c r="AU34" s="1" t="str">
        <f t="shared" si="27"/>
        <v/>
      </c>
      <c r="AV34" s="1" t="str">
        <f t="shared" si="28"/>
        <v/>
      </c>
      <c r="AW34" s="1" t="str">
        <f t="shared" si="29"/>
        <v/>
      </c>
      <c r="AX34" s="1" t="str">
        <f t="shared" si="30"/>
        <v/>
      </c>
      <c r="AY34" s="1" t="str">
        <f t="shared" si="31"/>
        <v/>
      </c>
      <c r="AZ34" s="1" t="str">
        <f>IF('Hedging Dashboard'!AH34="P",IF(AZ33="",1,AZ33+1),"")</f>
        <v/>
      </c>
      <c r="BA34" s="1" t="str">
        <f>IF('Hedging Dashboard'!AH34="B",IF(BA33="",1,BA33+1),"")</f>
        <v/>
      </c>
      <c r="BB34" s="1" t="str">
        <f t="shared" si="59"/>
        <v>00000</v>
      </c>
      <c r="BC34" s="1" t="str">
        <f t="shared" si="59"/>
        <v>00000</v>
      </c>
      <c r="BD34" s="1" t="str">
        <f t="shared" si="47"/>
        <v>000000</v>
      </c>
      <c r="BE34" s="1" t="str">
        <f t="shared" si="47"/>
        <v>000000</v>
      </c>
      <c r="BF34" s="1" t="str">
        <f t="shared" si="48"/>
        <v>B</v>
      </c>
      <c r="BG34" s="1" t="str">
        <f t="shared" si="33"/>
        <v/>
      </c>
      <c r="BH34" s="1">
        <f t="shared" si="49"/>
        <v>0</v>
      </c>
      <c r="BI34" s="1" t="str">
        <f t="shared" si="34"/>
        <v/>
      </c>
      <c r="BJ34" s="1">
        <f t="shared" si="50"/>
        <v>0</v>
      </c>
      <c r="BK34" s="1" t="str">
        <f t="shared" si="35"/>
        <v/>
      </c>
      <c r="BL34" s="1">
        <f t="shared" si="51"/>
        <v>0</v>
      </c>
      <c r="BM34" s="1" t="str">
        <f t="shared" si="52"/>
        <v>0</v>
      </c>
      <c r="BN34" s="1" t="str">
        <f t="shared" si="53"/>
        <v>0</v>
      </c>
      <c r="BO34" s="1" t="str">
        <f t="shared" si="54"/>
        <v>0</v>
      </c>
      <c r="BR34" s="1">
        <f>General!A32</f>
        <v>0</v>
      </c>
      <c r="BS34" s="1">
        <f>General!B32</f>
        <v>0</v>
      </c>
      <c r="BT34" s="1" t="str">
        <f>General!C32</f>
        <v/>
      </c>
      <c r="BU34" s="1">
        <f>General!D32</f>
        <v>0</v>
      </c>
      <c r="BW34" s="1" t="str">
        <f>General!F32</f>
        <v>LLLLW</v>
      </c>
      <c r="BX34" s="1">
        <f>General!G32</f>
        <v>1</v>
      </c>
    </row>
    <row r="35" spans="1:76" ht="15.75" thickBot="1">
      <c r="A35" s="1">
        <v>26</v>
      </c>
      <c r="B35" s="12" t="str">
        <f t="shared" si="11"/>
        <v/>
      </c>
      <c r="C35" s="92" t="str">
        <f t="shared" si="1"/>
        <v/>
      </c>
      <c r="D35" s="13" t="str">
        <f t="shared" si="36"/>
        <v/>
      </c>
      <c r="E35" s="45" t="str">
        <f t="shared" si="36"/>
        <v/>
      </c>
      <c r="F35" s="14" t="str">
        <f t="shared" si="12"/>
        <v/>
      </c>
      <c r="H35" s="95" t="str">
        <f t="shared" si="2"/>
        <v/>
      </c>
      <c r="I35" s="13" t="str">
        <f t="shared" si="37"/>
        <v/>
      </c>
      <c r="J35" s="45" t="str">
        <f t="shared" si="37"/>
        <v/>
      </c>
      <c r="K35" s="14" t="str">
        <f t="shared" si="38"/>
        <v/>
      </c>
      <c r="L35" s="54"/>
      <c r="M35" s="16" t="str">
        <f>IF('Hedging Dashboard'!AH35="","",'Hedging Dashboard'!AH35)</f>
        <v/>
      </c>
      <c r="O35" s="12" t="str">
        <f t="shared" si="3"/>
        <v/>
      </c>
      <c r="P35" s="13" t="str">
        <f t="shared" si="39"/>
        <v/>
      </c>
      <c r="Q35" s="45" t="str">
        <f t="shared" si="39"/>
        <v/>
      </c>
      <c r="R35" s="87" t="str">
        <f t="shared" si="40"/>
        <v/>
      </c>
      <c r="S35" s="87" t="str">
        <f t="shared" si="13"/>
        <v/>
      </c>
      <c r="T35" s="98" t="str">
        <f t="shared" si="41"/>
        <v/>
      </c>
      <c r="U35" s="87" t="str">
        <f>IF(M35="","",IF(B35="NB",U34,IF(T35="",SUM($T$5:$T35)+S35,SUM($T$5:$T35))))</f>
        <v/>
      </c>
      <c r="V35" s="99" t="str">
        <f t="shared" si="0"/>
        <v/>
      </c>
      <c r="W35" s="74" t="e">
        <f t="shared" si="14"/>
        <v>#VALUE!</v>
      </c>
      <c r="X35" s="76" t="str">
        <f t="shared" si="15"/>
        <v/>
      </c>
      <c r="Y35" s="9" t="str">
        <f t="shared" si="42"/>
        <v>D</v>
      </c>
      <c r="Z35" s="4" t="str">
        <f t="shared" si="43"/>
        <v>C</v>
      </c>
      <c r="AA35" s="4" t="str">
        <f t="shared" si="44"/>
        <v>C</v>
      </c>
      <c r="AB35" s="4" t="str">
        <f t="shared" si="55"/>
        <v/>
      </c>
      <c r="AC35" s="4" t="str">
        <f t="shared" si="56"/>
        <v/>
      </c>
      <c r="AD35" s="4" t="str">
        <f t="shared" si="57"/>
        <v/>
      </c>
      <c r="AE35" s="1" t="str">
        <f t="shared" si="16"/>
        <v/>
      </c>
      <c r="AF35" s="1" t="str">
        <f t="shared" si="17"/>
        <v/>
      </c>
      <c r="AG35" s="1" t="str">
        <f t="shared" si="18"/>
        <v/>
      </c>
      <c r="AH35" s="1" t="str">
        <f t="shared" si="19"/>
        <v/>
      </c>
      <c r="AI35" s="1" t="str">
        <f t="shared" si="20"/>
        <v/>
      </c>
      <c r="AJ35" s="1" t="str">
        <f t="shared" si="21"/>
        <v/>
      </c>
      <c r="AK35" s="1">
        <f t="shared" si="45"/>
        <v>0</v>
      </c>
      <c r="AL35" s="1">
        <f t="shared" si="45"/>
        <v>0</v>
      </c>
      <c r="AM35" s="1" t="str">
        <f t="shared" si="5"/>
        <v/>
      </c>
      <c r="AN35" s="1">
        <f t="shared" si="22"/>
        <v>0</v>
      </c>
      <c r="AO35" s="1" t="str">
        <f t="shared" si="58"/>
        <v/>
      </c>
      <c r="AP35" s="1" t="str">
        <f t="shared" si="23"/>
        <v>N</v>
      </c>
      <c r="AQ35" s="1" t="str">
        <f t="shared" si="24"/>
        <v>N</v>
      </c>
      <c r="AR35" s="1" t="str">
        <f t="shared" si="25"/>
        <v>N</v>
      </c>
      <c r="AS35" s="1" t="str">
        <f t="shared" si="26"/>
        <v/>
      </c>
      <c r="AT35" s="15" t="str">
        <f t="shared" si="46"/>
        <v/>
      </c>
      <c r="AU35" s="1" t="str">
        <f t="shared" si="27"/>
        <v/>
      </c>
      <c r="AV35" s="1" t="str">
        <f t="shared" si="28"/>
        <v/>
      </c>
      <c r="AW35" s="1" t="str">
        <f t="shared" si="29"/>
        <v/>
      </c>
      <c r="AX35" s="1" t="str">
        <f t="shared" si="30"/>
        <v/>
      </c>
      <c r="AY35" s="1" t="str">
        <f t="shared" si="31"/>
        <v/>
      </c>
      <c r="AZ35" s="1" t="str">
        <f>IF('Hedging Dashboard'!AH35="P",IF(AZ34="",1,AZ34+1),"")</f>
        <v/>
      </c>
      <c r="BA35" s="1" t="str">
        <f>IF('Hedging Dashboard'!AH35="B",IF(BA34="",1,BA34+1),"")</f>
        <v/>
      </c>
      <c r="BB35" s="1" t="str">
        <f t="shared" si="59"/>
        <v>00000</v>
      </c>
      <c r="BC35" s="1" t="str">
        <f t="shared" si="59"/>
        <v>00000</v>
      </c>
      <c r="BD35" s="1" t="str">
        <f t="shared" si="47"/>
        <v>000000</v>
      </c>
      <c r="BE35" s="1" t="str">
        <f t="shared" si="47"/>
        <v>000000</v>
      </c>
      <c r="BF35" s="1" t="str">
        <f t="shared" si="48"/>
        <v>B</v>
      </c>
      <c r="BG35" s="1" t="str">
        <f t="shared" si="33"/>
        <v/>
      </c>
      <c r="BH35" s="1">
        <f t="shared" si="49"/>
        <v>0</v>
      </c>
      <c r="BI35" s="1" t="str">
        <f t="shared" si="34"/>
        <v/>
      </c>
      <c r="BJ35" s="1">
        <f t="shared" si="50"/>
        <v>0</v>
      </c>
      <c r="BK35" s="1" t="str">
        <f t="shared" si="35"/>
        <v/>
      </c>
      <c r="BL35" s="1">
        <f t="shared" si="51"/>
        <v>0</v>
      </c>
      <c r="BM35" s="1" t="str">
        <f t="shared" si="52"/>
        <v>0</v>
      </c>
      <c r="BN35" s="1" t="str">
        <f t="shared" si="53"/>
        <v>0</v>
      </c>
      <c r="BO35" s="1" t="str">
        <f t="shared" si="54"/>
        <v>0</v>
      </c>
      <c r="BR35" s="1">
        <f>General!A33</f>
        <v>0</v>
      </c>
      <c r="BS35" s="1">
        <f>General!B33</f>
        <v>0</v>
      </c>
      <c r="BT35" s="1" t="str">
        <f>General!C33</f>
        <v/>
      </c>
      <c r="BU35" s="1">
        <f>General!D33</f>
        <v>0</v>
      </c>
      <c r="BW35" s="1" t="str">
        <f>General!F33</f>
        <v>LLLWL</v>
      </c>
      <c r="BX35" s="1">
        <f>General!G33</f>
        <v>-1</v>
      </c>
    </row>
    <row r="36" spans="1:76" ht="15.75" thickBot="1">
      <c r="A36" s="1">
        <v>27</v>
      </c>
      <c r="B36" s="9" t="str">
        <f t="shared" si="11"/>
        <v/>
      </c>
      <c r="C36" s="93" t="str">
        <f t="shared" si="1"/>
        <v/>
      </c>
      <c r="D36" s="88" t="str">
        <f t="shared" si="36"/>
        <v/>
      </c>
      <c r="E36" s="89" t="str">
        <f t="shared" si="36"/>
        <v/>
      </c>
      <c r="F36" s="8" t="str">
        <f t="shared" si="12"/>
        <v/>
      </c>
      <c r="H36" s="96" t="str">
        <f t="shared" si="2"/>
        <v/>
      </c>
      <c r="I36" s="88" t="str">
        <f t="shared" si="37"/>
        <v/>
      </c>
      <c r="J36" s="89" t="str">
        <f t="shared" si="37"/>
        <v/>
      </c>
      <c r="K36" s="8" t="str">
        <f t="shared" si="38"/>
        <v/>
      </c>
      <c r="L36" s="54"/>
      <c r="M36" s="17" t="str">
        <f>IF('Hedging Dashboard'!AH36="","",'Hedging Dashboard'!AH36)</f>
        <v/>
      </c>
      <c r="O36" s="9" t="str">
        <f t="shared" si="3"/>
        <v/>
      </c>
      <c r="P36" s="88" t="str">
        <f t="shared" si="39"/>
        <v/>
      </c>
      <c r="Q36" s="89" t="str">
        <f t="shared" si="39"/>
        <v/>
      </c>
      <c r="R36" s="4" t="str">
        <f t="shared" si="40"/>
        <v/>
      </c>
      <c r="S36" s="4" t="str">
        <f t="shared" si="13"/>
        <v/>
      </c>
      <c r="T36" s="112" t="str">
        <f t="shared" si="41"/>
        <v/>
      </c>
      <c r="U36" s="4" t="str">
        <f>IF(M36="","",IF(B36="NB",U35,IF(T36="",SUM($T$5:$T36)+S36,SUM($T$5:$T36))))</f>
        <v/>
      </c>
      <c r="V36" s="100" t="str">
        <f t="shared" si="0"/>
        <v/>
      </c>
      <c r="W36" s="74" t="e">
        <f t="shared" si="14"/>
        <v>#VALUE!</v>
      </c>
      <c r="X36" s="76" t="str">
        <f t="shared" si="15"/>
        <v/>
      </c>
      <c r="Y36" s="9" t="str">
        <f t="shared" si="42"/>
        <v>D</v>
      </c>
      <c r="Z36" s="4" t="str">
        <f t="shared" si="43"/>
        <v>C</v>
      </c>
      <c r="AA36" s="4" t="str">
        <f t="shared" si="44"/>
        <v>C</v>
      </c>
      <c r="AB36" s="4" t="str">
        <f t="shared" si="55"/>
        <v/>
      </c>
      <c r="AC36" s="4" t="str">
        <f t="shared" si="56"/>
        <v/>
      </c>
      <c r="AD36" s="4" t="str">
        <f t="shared" si="57"/>
        <v/>
      </c>
      <c r="AE36" s="1" t="str">
        <f t="shared" si="16"/>
        <v/>
      </c>
      <c r="AF36" s="1" t="str">
        <f t="shared" si="17"/>
        <v/>
      </c>
      <c r="AG36" s="1" t="str">
        <f t="shared" si="18"/>
        <v/>
      </c>
      <c r="AH36" s="1" t="str">
        <f t="shared" si="19"/>
        <v/>
      </c>
      <c r="AI36" s="1" t="str">
        <f t="shared" si="20"/>
        <v/>
      </c>
      <c r="AJ36" s="1" t="str">
        <f t="shared" si="21"/>
        <v/>
      </c>
      <c r="AK36" s="1">
        <f t="shared" si="45"/>
        <v>0</v>
      </c>
      <c r="AL36" s="1">
        <f t="shared" si="45"/>
        <v>0</v>
      </c>
      <c r="AM36" s="1" t="str">
        <f t="shared" si="5"/>
        <v/>
      </c>
      <c r="AN36" s="1">
        <f t="shared" si="22"/>
        <v>0</v>
      </c>
      <c r="AO36" s="1" t="str">
        <f t="shared" si="58"/>
        <v/>
      </c>
      <c r="AP36" s="1" t="str">
        <f t="shared" si="23"/>
        <v>N</v>
      </c>
      <c r="AQ36" s="1" t="str">
        <f t="shared" si="24"/>
        <v>N</v>
      </c>
      <c r="AR36" s="1" t="str">
        <f t="shared" si="25"/>
        <v>N</v>
      </c>
      <c r="AS36" s="1" t="str">
        <f t="shared" si="26"/>
        <v/>
      </c>
      <c r="AT36" s="15" t="str">
        <f t="shared" si="46"/>
        <v/>
      </c>
      <c r="AU36" s="1" t="str">
        <f t="shared" si="27"/>
        <v/>
      </c>
      <c r="AV36" s="1" t="str">
        <f t="shared" si="28"/>
        <v/>
      </c>
      <c r="AW36" s="1" t="str">
        <f t="shared" si="29"/>
        <v/>
      </c>
      <c r="AX36" s="1" t="str">
        <f t="shared" si="30"/>
        <v/>
      </c>
      <c r="AY36" s="1" t="str">
        <f t="shared" si="31"/>
        <v/>
      </c>
      <c r="AZ36" s="1" t="str">
        <f>IF('Hedging Dashboard'!AH36="P",IF(AZ35="",1,AZ35+1),"")</f>
        <v/>
      </c>
      <c r="BA36" s="1" t="str">
        <f>IF('Hedging Dashboard'!AH36="B",IF(BA35="",1,BA35+1),"")</f>
        <v/>
      </c>
      <c r="BB36" s="1" t="str">
        <f t="shared" si="59"/>
        <v>00000</v>
      </c>
      <c r="BC36" s="1" t="str">
        <f t="shared" si="59"/>
        <v>00000</v>
      </c>
      <c r="BD36" s="1" t="str">
        <f t="shared" si="47"/>
        <v>000000</v>
      </c>
      <c r="BE36" s="1" t="str">
        <f t="shared" si="47"/>
        <v>000000</v>
      </c>
      <c r="BF36" s="1" t="str">
        <f t="shared" si="48"/>
        <v>B</v>
      </c>
      <c r="BG36" s="1" t="str">
        <f t="shared" si="33"/>
        <v/>
      </c>
      <c r="BH36" s="1">
        <f t="shared" si="49"/>
        <v>0</v>
      </c>
      <c r="BI36" s="1" t="str">
        <f t="shared" si="34"/>
        <v/>
      </c>
      <c r="BJ36" s="1">
        <f t="shared" si="50"/>
        <v>0</v>
      </c>
      <c r="BK36" s="1" t="str">
        <f t="shared" si="35"/>
        <v/>
      </c>
      <c r="BL36" s="1">
        <f t="shared" si="51"/>
        <v>0</v>
      </c>
      <c r="BM36" s="1" t="str">
        <f t="shared" si="52"/>
        <v>0</v>
      </c>
      <c r="BN36" s="1" t="str">
        <f t="shared" si="53"/>
        <v>0</v>
      </c>
      <c r="BO36" s="1" t="str">
        <f t="shared" si="54"/>
        <v>0</v>
      </c>
      <c r="BR36" s="1">
        <f>General!A34</f>
        <v>0</v>
      </c>
      <c r="BS36" s="1">
        <f>General!B34</f>
        <v>0</v>
      </c>
      <c r="BT36" s="1" t="str">
        <f>General!C34</f>
        <v/>
      </c>
      <c r="BU36" s="1">
        <f>General!D34</f>
        <v>0</v>
      </c>
      <c r="BW36" s="1" t="str">
        <f>General!F34</f>
        <v>LLLWW</v>
      </c>
      <c r="BX36" s="1">
        <f>General!G34</f>
        <v>3</v>
      </c>
    </row>
    <row r="37" spans="1:76" ht="15.75" thickBot="1">
      <c r="A37" s="1">
        <v>28</v>
      </c>
      <c r="B37" s="9" t="str">
        <f t="shared" si="11"/>
        <v/>
      </c>
      <c r="C37" s="93" t="str">
        <f t="shared" si="1"/>
        <v/>
      </c>
      <c r="D37" s="88" t="str">
        <f t="shared" si="36"/>
        <v/>
      </c>
      <c r="E37" s="89" t="str">
        <f t="shared" si="36"/>
        <v/>
      </c>
      <c r="F37" s="8" t="str">
        <f t="shared" si="12"/>
        <v/>
      </c>
      <c r="H37" s="96" t="str">
        <f t="shared" si="2"/>
        <v/>
      </c>
      <c r="I37" s="88" t="str">
        <f t="shared" si="37"/>
        <v/>
      </c>
      <c r="J37" s="89" t="str">
        <f t="shared" si="37"/>
        <v/>
      </c>
      <c r="K37" s="8" t="str">
        <f t="shared" si="38"/>
        <v/>
      </c>
      <c r="L37" s="54"/>
      <c r="M37" s="17" t="str">
        <f>IF('Hedging Dashboard'!AH37="","",'Hedging Dashboard'!AH37)</f>
        <v/>
      </c>
      <c r="O37" s="9" t="str">
        <f t="shared" si="3"/>
        <v/>
      </c>
      <c r="P37" s="88" t="str">
        <f t="shared" si="39"/>
        <v/>
      </c>
      <c r="Q37" s="89" t="str">
        <f t="shared" si="39"/>
        <v/>
      </c>
      <c r="R37" s="4" t="str">
        <f t="shared" si="40"/>
        <v/>
      </c>
      <c r="S37" s="4" t="str">
        <f t="shared" si="13"/>
        <v/>
      </c>
      <c r="T37" s="112" t="str">
        <f t="shared" si="41"/>
        <v/>
      </c>
      <c r="U37" s="4" t="str">
        <f>IF(M37="","",IF(B37="NB",U36,IF(T37="",SUM($T$5:$T37)+S37,SUM($T$5:$T37))))</f>
        <v/>
      </c>
      <c r="V37" s="100" t="str">
        <f t="shared" si="0"/>
        <v/>
      </c>
      <c r="W37" s="74" t="e">
        <f t="shared" si="14"/>
        <v>#VALUE!</v>
      </c>
      <c r="X37" s="76" t="str">
        <f t="shared" si="15"/>
        <v/>
      </c>
      <c r="Y37" s="9" t="str">
        <f t="shared" si="42"/>
        <v>D</v>
      </c>
      <c r="Z37" s="4" t="str">
        <f t="shared" si="43"/>
        <v>C</v>
      </c>
      <c r="AA37" s="4" t="str">
        <f t="shared" si="44"/>
        <v>C</v>
      </c>
      <c r="AB37" s="4" t="str">
        <f t="shared" si="55"/>
        <v/>
      </c>
      <c r="AC37" s="4" t="str">
        <f t="shared" si="56"/>
        <v/>
      </c>
      <c r="AD37" s="4" t="str">
        <f t="shared" si="57"/>
        <v/>
      </c>
      <c r="AE37" s="1" t="str">
        <f t="shared" si="16"/>
        <v/>
      </c>
      <c r="AF37" s="1" t="str">
        <f t="shared" si="17"/>
        <v/>
      </c>
      <c r="AG37" s="1" t="str">
        <f t="shared" si="18"/>
        <v/>
      </c>
      <c r="AH37" s="1" t="str">
        <f t="shared" si="19"/>
        <v/>
      </c>
      <c r="AI37" s="1" t="str">
        <f t="shared" si="20"/>
        <v/>
      </c>
      <c r="AJ37" s="1" t="str">
        <f t="shared" si="21"/>
        <v/>
      </c>
      <c r="AK37" s="1">
        <f t="shared" si="45"/>
        <v>0</v>
      </c>
      <c r="AL37" s="1">
        <f t="shared" si="45"/>
        <v>0</v>
      </c>
      <c r="AM37" s="1" t="str">
        <f t="shared" si="5"/>
        <v/>
      </c>
      <c r="AN37" s="1">
        <f t="shared" si="22"/>
        <v>0</v>
      </c>
      <c r="AO37" s="1" t="str">
        <f t="shared" si="58"/>
        <v/>
      </c>
      <c r="AP37" s="1" t="str">
        <f t="shared" si="23"/>
        <v>N</v>
      </c>
      <c r="AQ37" s="1" t="str">
        <f t="shared" si="24"/>
        <v>N</v>
      </c>
      <c r="AR37" s="1" t="str">
        <f t="shared" si="25"/>
        <v>N</v>
      </c>
      <c r="AS37" s="1" t="str">
        <f t="shared" si="26"/>
        <v/>
      </c>
      <c r="AT37" s="15" t="str">
        <f t="shared" si="46"/>
        <v/>
      </c>
      <c r="AU37" s="1" t="str">
        <f t="shared" si="27"/>
        <v/>
      </c>
      <c r="AV37" s="1" t="str">
        <f t="shared" si="28"/>
        <v/>
      </c>
      <c r="AW37" s="1" t="str">
        <f t="shared" si="29"/>
        <v/>
      </c>
      <c r="AX37" s="1" t="str">
        <f t="shared" si="30"/>
        <v/>
      </c>
      <c r="AY37" s="1" t="str">
        <f t="shared" si="31"/>
        <v/>
      </c>
      <c r="AZ37" s="1" t="str">
        <f>IF('Hedging Dashboard'!AH37="P",IF(AZ36="",1,AZ36+1),"")</f>
        <v/>
      </c>
      <c r="BA37" s="1" t="str">
        <f>IF('Hedging Dashboard'!AH37="B",IF(BA36="",1,BA36+1),"")</f>
        <v/>
      </c>
      <c r="BB37" s="1" t="str">
        <f t="shared" si="59"/>
        <v>00000</v>
      </c>
      <c r="BC37" s="1" t="str">
        <f t="shared" si="59"/>
        <v>00000</v>
      </c>
      <c r="BD37" s="1" t="str">
        <f t="shared" si="47"/>
        <v>000000</v>
      </c>
      <c r="BE37" s="1" t="str">
        <f t="shared" si="47"/>
        <v>000000</v>
      </c>
      <c r="BF37" s="1" t="str">
        <f t="shared" si="48"/>
        <v>B</v>
      </c>
      <c r="BG37" s="1" t="str">
        <f t="shared" si="33"/>
        <v/>
      </c>
      <c r="BH37" s="1">
        <f t="shared" si="49"/>
        <v>0</v>
      </c>
      <c r="BI37" s="1" t="str">
        <f t="shared" si="34"/>
        <v/>
      </c>
      <c r="BJ37" s="1">
        <f t="shared" si="50"/>
        <v>0</v>
      </c>
      <c r="BK37" s="1" t="str">
        <f t="shared" si="35"/>
        <v/>
      </c>
      <c r="BL37" s="1">
        <f t="shared" si="51"/>
        <v>0</v>
      </c>
      <c r="BM37" s="1" t="str">
        <f t="shared" si="52"/>
        <v>0</v>
      </c>
      <c r="BN37" s="1" t="str">
        <f t="shared" si="53"/>
        <v>0</v>
      </c>
      <c r="BO37" s="1" t="str">
        <f t="shared" si="54"/>
        <v>0</v>
      </c>
      <c r="BR37" s="1">
        <f>General!A35</f>
        <v>0</v>
      </c>
      <c r="BS37" s="1">
        <f>General!B35</f>
        <v>0</v>
      </c>
      <c r="BT37" s="1" t="str">
        <f>General!C35</f>
        <v/>
      </c>
      <c r="BU37" s="1">
        <f>General!D35</f>
        <v>0</v>
      </c>
      <c r="BW37" s="1" t="str">
        <f>General!F35</f>
        <v>LLWLL</v>
      </c>
      <c r="BX37" s="1">
        <f>General!G35</f>
        <v>-3</v>
      </c>
    </row>
    <row r="38" spans="1:76" ht="15.75" thickBot="1">
      <c r="A38" s="1">
        <v>29</v>
      </c>
      <c r="B38" s="9" t="str">
        <f t="shared" si="11"/>
        <v/>
      </c>
      <c r="C38" s="93" t="str">
        <f t="shared" si="1"/>
        <v/>
      </c>
      <c r="D38" s="88" t="str">
        <f t="shared" si="36"/>
        <v/>
      </c>
      <c r="E38" s="89" t="str">
        <f t="shared" si="36"/>
        <v/>
      </c>
      <c r="F38" s="8" t="str">
        <f t="shared" si="12"/>
        <v/>
      </c>
      <c r="H38" s="96" t="str">
        <f t="shared" si="2"/>
        <v/>
      </c>
      <c r="I38" s="88" t="str">
        <f t="shared" si="37"/>
        <v/>
      </c>
      <c r="J38" s="89" t="str">
        <f t="shared" si="37"/>
        <v/>
      </c>
      <c r="K38" s="8" t="str">
        <f t="shared" si="38"/>
        <v/>
      </c>
      <c r="L38" s="54"/>
      <c r="M38" s="17" t="str">
        <f>IF('Hedging Dashboard'!AH38="","",'Hedging Dashboard'!AH38)</f>
        <v/>
      </c>
      <c r="O38" s="9" t="str">
        <f t="shared" si="3"/>
        <v/>
      </c>
      <c r="P38" s="88" t="str">
        <f t="shared" si="39"/>
        <v/>
      </c>
      <c r="Q38" s="89" t="str">
        <f t="shared" si="39"/>
        <v/>
      </c>
      <c r="R38" s="4" t="str">
        <f t="shared" si="40"/>
        <v/>
      </c>
      <c r="S38" s="4" t="str">
        <f t="shared" si="13"/>
        <v/>
      </c>
      <c r="T38" s="112" t="str">
        <f t="shared" si="41"/>
        <v/>
      </c>
      <c r="U38" s="4" t="str">
        <f>IF(M38="","",IF(B38="NB",U37,IF(T38="",SUM($T$5:$T38)+S38,SUM($T$5:$T38))))</f>
        <v/>
      </c>
      <c r="V38" s="100" t="str">
        <f t="shared" si="0"/>
        <v/>
      </c>
      <c r="W38" s="74" t="e">
        <f t="shared" si="14"/>
        <v>#VALUE!</v>
      </c>
      <c r="X38" s="76" t="str">
        <f t="shared" si="15"/>
        <v/>
      </c>
      <c r="Y38" s="9" t="str">
        <f t="shared" si="42"/>
        <v>D</v>
      </c>
      <c r="Z38" s="4" t="str">
        <f t="shared" si="43"/>
        <v>C</v>
      </c>
      <c r="AA38" s="4" t="str">
        <f t="shared" si="44"/>
        <v>C</v>
      </c>
      <c r="AB38" s="4" t="str">
        <f t="shared" si="55"/>
        <v/>
      </c>
      <c r="AC38" s="4" t="str">
        <f t="shared" si="56"/>
        <v/>
      </c>
      <c r="AD38" s="4" t="str">
        <f t="shared" si="57"/>
        <v/>
      </c>
      <c r="AE38" s="1" t="str">
        <f t="shared" si="16"/>
        <v/>
      </c>
      <c r="AF38" s="1" t="str">
        <f t="shared" si="17"/>
        <v/>
      </c>
      <c r="AG38" s="1" t="str">
        <f t="shared" si="18"/>
        <v/>
      </c>
      <c r="AH38" s="1" t="str">
        <f t="shared" si="19"/>
        <v/>
      </c>
      <c r="AI38" s="1" t="str">
        <f t="shared" si="20"/>
        <v/>
      </c>
      <c r="AJ38" s="1" t="str">
        <f t="shared" si="21"/>
        <v/>
      </c>
      <c r="AK38" s="1">
        <f t="shared" si="45"/>
        <v>0</v>
      </c>
      <c r="AL38" s="1">
        <f t="shared" si="45"/>
        <v>0</v>
      </c>
      <c r="AM38" s="1" t="str">
        <f t="shared" si="5"/>
        <v/>
      </c>
      <c r="AN38" s="1">
        <f t="shared" si="22"/>
        <v>0</v>
      </c>
      <c r="AO38" s="1" t="str">
        <f t="shared" si="58"/>
        <v/>
      </c>
      <c r="AP38" s="1" t="str">
        <f t="shared" si="23"/>
        <v>N</v>
      </c>
      <c r="AQ38" s="1" t="str">
        <f t="shared" si="24"/>
        <v>N</v>
      </c>
      <c r="AR38" s="1" t="str">
        <f t="shared" si="25"/>
        <v>N</v>
      </c>
      <c r="AS38" s="1" t="str">
        <f t="shared" si="26"/>
        <v/>
      </c>
      <c r="AT38" s="15" t="str">
        <f t="shared" si="46"/>
        <v/>
      </c>
      <c r="AU38" s="1" t="str">
        <f t="shared" si="27"/>
        <v/>
      </c>
      <c r="AV38" s="1" t="str">
        <f t="shared" si="28"/>
        <v/>
      </c>
      <c r="AW38" s="1" t="str">
        <f t="shared" si="29"/>
        <v/>
      </c>
      <c r="AX38" s="1" t="str">
        <f t="shared" si="30"/>
        <v/>
      </c>
      <c r="AY38" s="1" t="str">
        <f t="shared" si="31"/>
        <v/>
      </c>
      <c r="AZ38" s="1" t="str">
        <f>IF('Hedging Dashboard'!AH38="P",IF(AZ37="",1,AZ37+1),"")</f>
        <v/>
      </c>
      <c r="BA38" s="1" t="str">
        <f>IF('Hedging Dashboard'!AH38="B",IF(BA37="",1,BA37+1),"")</f>
        <v/>
      </c>
      <c r="BB38" s="1" t="str">
        <f t="shared" si="59"/>
        <v>00000</v>
      </c>
      <c r="BC38" s="1" t="str">
        <f t="shared" si="59"/>
        <v>00000</v>
      </c>
      <c r="BD38" s="1" t="str">
        <f t="shared" si="47"/>
        <v>000000</v>
      </c>
      <c r="BE38" s="1" t="str">
        <f t="shared" si="47"/>
        <v>000000</v>
      </c>
      <c r="BF38" s="1" t="str">
        <f t="shared" si="48"/>
        <v>B</v>
      </c>
      <c r="BG38" s="1" t="str">
        <f t="shared" si="33"/>
        <v/>
      </c>
      <c r="BH38" s="1">
        <f t="shared" si="49"/>
        <v>0</v>
      </c>
      <c r="BI38" s="1" t="str">
        <f t="shared" si="34"/>
        <v/>
      </c>
      <c r="BJ38" s="1">
        <f t="shared" si="50"/>
        <v>0</v>
      </c>
      <c r="BK38" s="1" t="str">
        <f t="shared" si="35"/>
        <v/>
      </c>
      <c r="BL38" s="1">
        <f t="shared" si="51"/>
        <v>0</v>
      </c>
      <c r="BM38" s="1" t="str">
        <f t="shared" si="52"/>
        <v>0</v>
      </c>
      <c r="BN38" s="1" t="str">
        <f t="shared" si="53"/>
        <v>0</v>
      </c>
      <c r="BO38" s="1" t="str">
        <f t="shared" si="54"/>
        <v>0</v>
      </c>
      <c r="BR38" s="1">
        <f>General!A36</f>
        <v>0</v>
      </c>
      <c r="BS38" s="1">
        <f>General!B36</f>
        <v>0</v>
      </c>
      <c r="BT38" s="1" t="str">
        <f>General!C36</f>
        <v/>
      </c>
      <c r="BU38" s="1">
        <f>General!D36</f>
        <v>0</v>
      </c>
      <c r="BW38" s="1" t="str">
        <f>General!F36</f>
        <v>LLWLW</v>
      </c>
      <c r="BX38" s="1">
        <f>General!G36</f>
        <v>1</v>
      </c>
    </row>
    <row r="39" spans="1:76" ht="15.75" thickBot="1">
      <c r="A39" s="1">
        <v>30</v>
      </c>
      <c r="B39" s="77" t="str">
        <f t="shared" si="11"/>
        <v/>
      </c>
      <c r="C39" s="94" t="str">
        <f t="shared" si="1"/>
        <v/>
      </c>
      <c r="D39" s="90" t="str">
        <f t="shared" si="36"/>
        <v/>
      </c>
      <c r="E39" s="91" t="str">
        <f t="shared" si="36"/>
        <v/>
      </c>
      <c r="F39" s="10" t="str">
        <f t="shared" si="12"/>
        <v/>
      </c>
      <c r="H39" s="97" t="str">
        <f t="shared" si="2"/>
        <v/>
      </c>
      <c r="I39" s="90" t="str">
        <f t="shared" si="37"/>
        <v/>
      </c>
      <c r="J39" s="91" t="str">
        <f t="shared" si="37"/>
        <v/>
      </c>
      <c r="K39" s="10" t="str">
        <f t="shared" si="38"/>
        <v/>
      </c>
      <c r="L39" s="54"/>
      <c r="M39" s="18" t="str">
        <f>IF('Hedging Dashboard'!AH39="","",'Hedging Dashboard'!AH39)</f>
        <v/>
      </c>
      <c r="O39" s="77" t="str">
        <f t="shared" si="3"/>
        <v/>
      </c>
      <c r="P39" s="90" t="str">
        <f t="shared" si="39"/>
        <v/>
      </c>
      <c r="Q39" s="91" t="str">
        <f t="shared" si="39"/>
        <v/>
      </c>
      <c r="R39" s="5" t="str">
        <f t="shared" si="40"/>
        <v/>
      </c>
      <c r="S39" s="5" t="str">
        <f t="shared" si="13"/>
        <v/>
      </c>
      <c r="T39" s="113" t="str">
        <f t="shared" si="41"/>
        <v/>
      </c>
      <c r="U39" s="5" t="str">
        <f>IF(M39="","",IF(B39="NB",U38,IF(T39="",SUM($T$5:$T39)+S39,SUM($T$5:$T39))))</f>
        <v/>
      </c>
      <c r="V39" s="101" t="str">
        <f t="shared" si="0"/>
        <v/>
      </c>
      <c r="W39" s="74" t="e">
        <f t="shared" si="14"/>
        <v>#VALUE!</v>
      </c>
      <c r="X39" s="76" t="str">
        <f t="shared" si="15"/>
        <v/>
      </c>
      <c r="Y39" s="9" t="str">
        <f t="shared" si="42"/>
        <v>D</v>
      </c>
      <c r="Z39" s="4" t="str">
        <f t="shared" si="43"/>
        <v>C</v>
      </c>
      <c r="AA39" s="4" t="str">
        <f t="shared" si="44"/>
        <v>C</v>
      </c>
      <c r="AB39" s="4" t="str">
        <f t="shared" si="55"/>
        <v/>
      </c>
      <c r="AC39" s="4" t="str">
        <f t="shared" si="56"/>
        <v/>
      </c>
      <c r="AD39" s="4" t="str">
        <f t="shared" si="57"/>
        <v/>
      </c>
      <c r="AE39" s="1" t="str">
        <f t="shared" si="16"/>
        <v/>
      </c>
      <c r="AF39" s="1" t="str">
        <f t="shared" si="17"/>
        <v/>
      </c>
      <c r="AG39" s="1" t="str">
        <f t="shared" si="18"/>
        <v/>
      </c>
      <c r="AH39" s="1" t="str">
        <f t="shared" si="19"/>
        <v/>
      </c>
      <c r="AI39" s="1" t="str">
        <f t="shared" si="20"/>
        <v/>
      </c>
      <c r="AJ39" s="1" t="str">
        <f t="shared" si="21"/>
        <v/>
      </c>
      <c r="AK39" s="1">
        <f t="shared" si="45"/>
        <v>0</v>
      </c>
      <c r="AL39" s="1">
        <f t="shared" si="45"/>
        <v>0</v>
      </c>
      <c r="AM39" s="1" t="str">
        <f t="shared" si="5"/>
        <v/>
      </c>
      <c r="AN39" s="1">
        <f t="shared" si="22"/>
        <v>0</v>
      </c>
      <c r="AO39" s="1" t="str">
        <f t="shared" si="58"/>
        <v/>
      </c>
      <c r="AP39" s="1" t="str">
        <f t="shared" si="23"/>
        <v>N</v>
      </c>
      <c r="AQ39" s="1" t="str">
        <f t="shared" si="24"/>
        <v>N</v>
      </c>
      <c r="AR39" s="1" t="str">
        <f t="shared" si="25"/>
        <v>N</v>
      </c>
      <c r="AS39" s="1" t="str">
        <f t="shared" si="26"/>
        <v/>
      </c>
      <c r="AT39" s="15" t="str">
        <f t="shared" si="46"/>
        <v/>
      </c>
      <c r="AU39" s="1" t="str">
        <f t="shared" si="27"/>
        <v/>
      </c>
      <c r="AV39" s="1" t="str">
        <f t="shared" si="28"/>
        <v/>
      </c>
      <c r="AW39" s="1" t="str">
        <f t="shared" si="29"/>
        <v/>
      </c>
      <c r="AX39" s="1" t="str">
        <f t="shared" si="30"/>
        <v/>
      </c>
      <c r="AY39" s="1" t="str">
        <f t="shared" si="31"/>
        <v/>
      </c>
      <c r="AZ39" s="1" t="str">
        <f>IF('Hedging Dashboard'!AH39="P",IF(AZ38="",1,AZ38+1),"")</f>
        <v/>
      </c>
      <c r="BA39" s="1" t="str">
        <f>IF('Hedging Dashboard'!AH39="B",IF(BA38="",1,BA38+1),"")</f>
        <v/>
      </c>
      <c r="BB39" s="1" t="str">
        <f t="shared" si="59"/>
        <v>00000</v>
      </c>
      <c r="BC39" s="1" t="str">
        <f t="shared" si="59"/>
        <v>00000</v>
      </c>
      <c r="BD39" s="1" t="str">
        <f t="shared" si="47"/>
        <v>000000</v>
      </c>
      <c r="BE39" s="1" t="str">
        <f t="shared" si="47"/>
        <v>000000</v>
      </c>
      <c r="BF39" s="1" t="str">
        <f t="shared" si="48"/>
        <v>B</v>
      </c>
      <c r="BG39" s="1" t="str">
        <f t="shared" si="33"/>
        <v/>
      </c>
      <c r="BH39" s="1">
        <f t="shared" si="49"/>
        <v>0</v>
      </c>
      <c r="BI39" s="1" t="str">
        <f t="shared" si="34"/>
        <v/>
      </c>
      <c r="BJ39" s="1">
        <f t="shared" si="50"/>
        <v>0</v>
      </c>
      <c r="BK39" s="1" t="str">
        <f t="shared" si="35"/>
        <v/>
      </c>
      <c r="BL39" s="1">
        <f t="shared" si="51"/>
        <v>0</v>
      </c>
      <c r="BM39" s="1" t="str">
        <f t="shared" si="52"/>
        <v>0</v>
      </c>
      <c r="BN39" s="1" t="str">
        <f t="shared" si="53"/>
        <v>0</v>
      </c>
      <c r="BO39" s="1" t="str">
        <f t="shared" si="54"/>
        <v>0</v>
      </c>
      <c r="BR39" s="1">
        <f>General!A37</f>
        <v>0</v>
      </c>
      <c r="BS39" s="1">
        <f>General!B37</f>
        <v>0</v>
      </c>
      <c r="BT39" s="1" t="str">
        <f>General!C37</f>
        <v/>
      </c>
      <c r="BU39" s="1">
        <f>General!D37</f>
        <v>0</v>
      </c>
      <c r="BW39" s="1" t="str">
        <f>General!F37</f>
        <v>LLWWL</v>
      </c>
      <c r="BX39" s="1">
        <f>General!G37</f>
        <v>-1</v>
      </c>
    </row>
    <row r="40" spans="1:76" ht="15.75" thickBot="1">
      <c r="A40" s="1">
        <v>31</v>
      </c>
      <c r="B40" s="12" t="str">
        <f t="shared" si="11"/>
        <v/>
      </c>
      <c r="C40" s="92" t="str">
        <f t="shared" si="1"/>
        <v/>
      </c>
      <c r="D40" s="13" t="str">
        <f t="shared" si="36"/>
        <v/>
      </c>
      <c r="E40" s="45" t="str">
        <f t="shared" si="36"/>
        <v/>
      </c>
      <c r="F40" s="14" t="str">
        <f t="shared" si="12"/>
        <v/>
      </c>
      <c r="H40" s="95" t="str">
        <f t="shared" si="2"/>
        <v/>
      </c>
      <c r="I40" s="13" t="str">
        <f t="shared" si="37"/>
        <v/>
      </c>
      <c r="J40" s="45" t="str">
        <f t="shared" si="37"/>
        <v/>
      </c>
      <c r="K40" s="14" t="str">
        <f t="shared" si="38"/>
        <v/>
      </c>
      <c r="L40" s="54"/>
      <c r="M40" s="16" t="str">
        <f>IF('Hedging Dashboard'!AH40="","",'Hedging Dashboard'!AH40)</f>
        <v/>
      </c>
      <c r="O40" s="12" t="str">
        <f t="shared" si="3"/>
        <v/>
      </c>
      <c r="P40" s="13" t="str">
        <f t="shared" si="39"/>
        <v/>
      </c>
      <c r="Q40" s="45" t="str">
        <f t="shared" si="39"/>
        <v/>
      </c>
      <c r="R40" s="87" t="str">
        <f t="shared" si="40"/>
        <v/>
      </c>
      <c r="S40" s="87" t="str">
        <f t="shared" si="13"/>
        <v/>
      </c>
      <c r="T40" s="98" t="str">
        <f t="shared" si="41"/>
        <v/>
      </c>
      <c r="U40" s="87" t="str">
        <f>IF(M40="","",IF(B40="NB",U39,IF(T40="",SUM($T$5:$T40)+S40,SUM($T$5:$T40))))</f>
        <v/>
      </c>
      <c r="V40" s="99" t="str">
        <f t="shared" si="0"/>
        <v/>
      </c>
      <c r="W40" s="74" t="e">
        <f t="shared" si="14"/>
        <v>#VALUE!</v>
      </c>
      <c r="X40" s="76" t="str">
        <f t="shared" si="15"/>
        <v/>
      </c>
      <c r="Y40" s="9" t="str">
        <f t="shared" si="42"/>
        <v>D</v>
      </c>
      <c r="Z40" s="4" t="str">
        <f t="shared" si="43"/>
        <v>C</v>
      </c>
      <c r="AA40" s="4" t="str">
        <f t="shared" si="44"/>
        <v>C</v>
      </c>
      <c r="AB40" s="4" t="str">
        <f t="shared" si="55"/>
        <v/>
      </c>
      <c r="AC40" s="4" t="str">
        <f t="shared" si="56"/>
        <v/>
      </c>
      <c r="AD40" s="4" t="str">
        <f t="shared" si="57"/>
        <v/>
      </c>
      <c r="AE40" s="1" t="str">
        <f t="shared" si="16"/>
        <v/>
      </c>
      <c r="AF40" s="1" t="str">
        <f t="shared" si="17"/>
        <v/>
      </c>
      <c r="AG40" s="1" t="str">
        <f t="shared" si="18"/>
        <v/>
      </c>
      <c r="AH40" s="1" t="str">
        <f t="shared" si="19"/>
        <v/>
      </c>
      <c r="AI40" s="1" t="str">
        <f t="shared" si="20"/>
        <v/>
      </c>
      <c r="AJ40" s="1" t="str">
        <f t="shared" si="21"/>
        <v/>
      </c>
      <c r="AK40" s="1">
        <f t="shared" si="45"/>
        <v>0</v>
      </c>
      <c r="AL40" s="1">
        <f t="shared" si="45"/>
        <v>0</v>
      </c>
      <c r="AM40" s="1" t="str">
        <f t="shared" si="5"/>
        <v/>
      </c>
      <c r="AN40" s="1">
        <f t="shared" si="22"/>
        <v>0</v>
      </c>
      <c r="AO40" s="1" t="str">
        <f t="shared" si="58"/>
        <v/>
      </c>
      <c r="AP40" s="1" t="str">
        <f t="shared" si="23"/>
        <v>N</v>
      </c>
      <c r="AQ40" s="1" t="str">
        <f t="shared" si="24"/>
        <v>N</v>
      </c>
      <c r="AR40" s="1" t="str">
        <f t="shared" si="25"/>
        <v>N</v>
      </c>
      <c r="AS40" s="1" t="str">
        <f t="shared" si="26"/>
        <v/>
      </c>
      <c r="AT40" s="15" t="str">
        <f t="shared" si="46"/>
        <v/>
      </c>
      <c r="AU40" s="1" t="str">
        <f t="shared" si="27"/>
        <v/>
      </c>
      <c r="AV40" s="1" t="str">
        <f t="shared" si="28"/>
        <v/>
      </c>
      <c r="AW40" s="1" t="str">
        <f t="shared" si="29"/>
        <v/>
      </c>
      <c r="AX40" s="1" t="str">
        <f t="shared" si="30"/>
        <v/>
      </c>
      <c r="AY40" s="1" t="str">
        <f t="shared" si="31"/>
        <v/>
      </c>
      <c r="AZ40" s="1" t="str">
        <f>IF('Hedging Dashboard'!AH40="P",IF(AZ39="",1,AZ39+1),"")</f>
        <v/>
      </c>
      <c r="BA40" s="1" t="str">
        <f>IF('Hedging Dashboard'!AH40="B",IF(BA39="",1,BA39+1),"")</f>
        <v/>
      </c>
      <c r="BB40" s="1" t="str">
        <f t="shared" si="59"/>
        <v>00000</v>
      </c>
      <c r="BC40" s="1" t="str">
        <f t="shared" si="59"/>
        <v>00000</v>
      </c>
      <c r="BD40" s="1" t="str">
        <f t="shared" si="47"/>
        <v>000000</v>
      </c>
      <c r="BE40" s="1" t="str">
        <f t="shared" si="47"/>
        <v>000000</v>
      </c>
      <c r="BF40" s="1" t="str">
        <f t="shared" si="48"/>
        <v>B</v>
      </c>
      <c r="BG40" s="1" t="str">
        <f t="shared" si="33"/>
        <v/>
      </c>
      <c r="BH40" s="1">
        <f t="shared" si="49"/>
        <v>0</v>
      </c>
      <c r="BI40" s="1" t="str">
        <f t="shared" si="34"/>
        <v/>
      </c>
      <c r="BJ40" s="1">
        <f t="shared" si="50"/>
        <v>0</v>
      </c>
      <c r="BK40" s="1" t="str">
        <f t="shared" si="35"/>
        <v/>
      </c>
      <c r="BL40" s="1">
        <f t="shared" si="51"/>
        <v>0</v>
      </c>
      <c r="BM40" s="1" t="str">
        <f t="shared" si="52"/>
        <v>0</v>
      </c>
      <c r="BN40" s="1" t="str">
        <f t="shared" si="53"/>
        <v>0</v>
      </c>
      <c r="BO40" s="1" t="str">
        <f t="shared" si="54"/>
        <v>0</v>
      </c>
      <c r="BR40" s="1">
        <f>General!A38</f>
        <v>0</v>
      </c>
      <c r="BS40" s="1">
        <f>General!B38</f>
        <v>0</v>
      </c>
      <c r="BT40" s="1" t="str">
        <f>General!C38</f>
        <v/>
      </c>
      <c r="BU40" s="1">
        <f>General!D38</f>
        <v>0</v>
      </c>
      <c r="BW40" s="1" t="str">
        <f>General!F38</f>
        <v>LLWWW</v>
      </c>
      <c r="BX40" s="1">
        <f>General!G38</f>
        <v>6</v>
      </c>
    </row>
    <row r="41" spans="1:76" ht="15.75" thickBot="1">
      <c r="A41" s="1">
        <v>32</v>
      </c>
      <c r="B41" s="9" t="str">
        <f t="shared" si="11"/>
        <v/>
      </c>
      <c r="C41" s="93" t="str">
        <f t="shared" si="1"/>
        <v/>
      </c>
      <c r="D41" s="88" t="str">
        <f t="shared" si="36"/>
        <v/>
      </c>
      <c r="E41" s="89" t="str">
        <f t="shared" si="36"/>
        <v/>
      </c>
      <c r="F41" s="8" t="str">
        <f t="shared" si="12"/>
        <v/>
      </c>
      <c r="H41" s="96" t="str">
        <f t="shared" si="2"/>
        <v/>
      </c>
      <c r="I41" s="88" t="str">
        <f t="shared" si="37"/>
        <v/>
      </c>
      <c r="J41" s="89" t="str">
        <f t="shared" si="37"/>
        <v/>
      </c>
      <c r="K41" s="8" t="str">
        <f t="shared" si="38"/>
        <v/>
      </c>
      <c r="L41" s="54"/>
      <c r="M41" s="17" t="str">
        <f>IF('Hedging Dashboard'!AH41="","",'Hedging Dashboard'!AH41)</f>
        <v/>
      </c>
      <c r="O41" s="9" t="str">
        <f t="shared" si="3"/>
        <v/>
      </c>
      <c r="P41" s="88" t="str">
        <f t="shared" si="39"/>
        <v/>
      </c>
      <c r="Q41" s="89" t="str">
        <f t="shared" si="39"/>
        <v/>
      </c>
      <c r="R41" s="4" t="str">
        <f t="shared" si="40"/>
        <v/>
      </c>
      <c r="S41" s="4" t="str">
        <f t="shared" si="13"/>
        <v/>
      </c>
      <c r="T41" s="112" t="str">
        <f t="shared" si="41"/>
        <v/>
      </c>
      <c r="U41" s="4" t="str">
        <f>IF(M41="","",IF(B41="NB",U40,IF(T41="",SUM($T$5:$T41)+S41,SUM($T$5:$T41))))</f>
        <v/>
      </c>
      <c r="V41" s="100" t="str">
        <f t="shared" si="0"/>
        <v/>
      </c>
      <c r="W41" s="74" t="e">
        <f t="shared" si="14"/>
        <v>#VALUE!</v>
      </c>
      <c r="X41" s="76" t="str">
        <f t="shared" si="15"/>
        <v/>
      </c>
      <c r="Y41" s="9" t="str">
        <f t="shared" si="42"/>
        <v>D</v>
      </c>
      <c r="Z41" s="4" t="str">
        <f t="shared" si="43"/>
        <v>C</v>
      </c>
      <c r="AA41" s="4" t="str">
        <f t="shared" si="44"/>
        <v>C</v>
      </c>
      <c r="AB41" s="4" t="str">
        <f t="shared" si="55"/>
        <v/>
      </c>
      <c r="AC41" s="4" t="str">
        <f t="shared" si="56"/>
        <v/>
      </c>
      <c r="AD41" s="4" t="str">
        <f t="shared" si="57"/>
        <v/>
      </c>
      <c r="AE41" s="1" t="str">
        <f t="shared" si="16"/>
        <v/>
      </c>
      <c r="AF41" s="1" t="str">
        <f t="shared" si="17"/>
        <v/>
      </c>
      <c r="AG41" s="1" t="str">
        <f t="shared" si="18"/>
        <v/>
      </c>
      <c r="AH41" s="1" t="str">
        <f t="shared" si="19"/>
        <v/>
      </c>
      <c r="AI41" s="1" t="str">
        <f t="shared" si="20"/>
        <v/>
      </c>
      <c r="AJ41" s="1" t="str">
        <f t="shared" si="21"/>
        <v/>
      </c>
      <c r="AK41" s="1">
        <f t="shared" si="45"/>
        <v>0</v>
      </c>
      <c r="AL41" s="1">
        <f t="shared" si="45"/>
        <v>0</v>
      </c>
      <c r="AM41" s="1" t="str">
        <f t="shared" si="5"/>
        <v/>
      </c>
      <c r="AN41" s="1">
        <f t="shared" si="22"/>
        <v>0</v>
      </c>
      <c r="AO41" s="1" t="str">
        <f t="shared" si="58"/>
        <v/>
      </c>
      <c r="AP41" s="1" t="str">
        <f t="shared" si="23"/>
        <v>N</v>
      </c>
      <c r="AQ41" s="1" t="str">
        <f t="shared" si="24"/>
        <v>N</v>
      </c>
      <c r="AR41" s="1" t="str">
        <f t="shared" si="25"/>
        <v>N</v>
      </c>
      <c r="AS41" s="1" t="str">
        <f t="shared" si="26"/>
        <v/>
      </c>
      <c r="AT41" s="15" t="str">
        <f t="shared" si="46"/>
        <v/>
      </c>
      <c r="AU41" s="1" t="str">
        <f t="shared" si="27"/>
        <v/>
      </c>
      <c r="AV41" s="1" t="str">
        <f t="shared" si="28"/>
        <v/>
      </c>
      <c r="AW41" s="1" t="str">
        <f t="shared" si="29"/>
        <v/>
      </c>
      <c r="AX41" s="1" t="str">
        <f t="shared" si="30"/>
        <v/>
      </c>
      <c r="AY41" s="1" t="str">
        <f t="shared" si="31"/>
        <v/>
      </c>
      <c r="AZ41" s="1" t="str">
        <f>IF('Hedging Dashboard'!AH41="P",IF(AZ40="",1,AZ40+1),"")</f>
        <v/>
      </c>
      <c r="BA41" s="1" t="str">
        <f>IF('Hedging Dashboard'!AH41="B",IF(BA40="",1,BA40+1),"")</f>
        <v/>
      </c>
      <c r="BB41" s="1" t="str">
        <f t="shared" si="59"/>
        <v>00000</v>
      </c>
      <c r="BC41" s="1" t="str">
        <f t="shared" si="59"/>
        <v>00000</v>
      </c>
      <c r="BD41" s="1" t="str">
        <f t="shared" si="47"/>
        <v>000000</v>
      </c>
      <c r="BE41" s="1" t="str">
        <f t="shared" si="47"/>
        <v>000000</v>
      </c>
      <c r="BF41" s="1" t="str">
        <f t="shared" si="48"/>
        <v>B</v>
      </c>
      <c r="BG41" s="1" t="str">
        <f t="shared" si="33"/>
        <v/>
      </c>
      <c r="BH41" s="1">
        <f t="shared" si="49"/>
        <v>0</v>
      </c>
      <c r="BI41" s="1" t="str">
        <f t="shared" si="34"/>
        <v/>
      </c>
      <c r="BJ41" s="1">
        <f t="shared" si="50"/>
        <v>0</v>
      </c>
      <c r="BK41" s="1" t="str">
        <f t="shared" si="35"/>
        <v/>
      </c>
      <c r="BL41" s="1">
        <f t="shared" si="51"/>
        <v>0</v>
      </c>
      <c r="BM41" s="1" t="str">
        <f t="shared" si="52"/>
        <v>0</v>
      </c>
      <c r="BN41" s="1" t="str">
        <f t="shared" si="53"/>
        <v>0</v>
      </c>
      <c r="BO41" s="1" t="str">
        <f t="shared" si="54"/>
        <v>0</v>
      </c>
      <c r="BR41" s="1">
        <f>General!A39</f>
        <v>0</v>
      </c>
      <c r="BS41" s="1">
        <f>General!B39</f>
        <v>0</v>
      </c>
      <c r="BT41" s="1" t="str">
        <f>General!C39</f>
        <v/>
      </c>
      <c r="BU41" s="1">
        <f>General!D39</f>
        <v>0</v>
      </c>
      <c r="BW41" s="1" t="str">
        <f>General!F39</f>
        <v>LWLLL</v>
      </c>
      <c r="BX41" s="1">
        <f>General!G39</f>
        <v>-6</v>
      </c>
    </row>
    <row r="42" spans="1:76" ht="15.75" thickBot="1">
      <c r="A42" s="1">
        <v>33</v>
      </c>
      <c r="B42" s="9" t="str">
        <f t="shared" si="11"/>
        <v/>
      </c>
      <c r="C42" s="93" t="str">
        <f t="shared" si="1"/>
        <v/>
      </c>
      <c r="D42" s="88" t="str">
        <f t="shared" si="36"/>
        <v/>
      </c>
      <c r="E42" s="89" t="str">
        <f t="shared" si="36"/>
        <v/>
      </c>
      <c r="F42" s="8" t="str">
        <f t="shared" si="12"/>
        <v/>
      </c>
      <c r="H42" s="96" t="str">
        <f t="shared" si="2"/>
        <v/>
      </c>
      <c r="I42" s="88" t="str">
        <f t="shared" si="37"/>
        <v/>
      </c>
      <c r="J42" s="89" t="str">
        <f t="shared" si="37"/>
        <v/>
      </c>
      <c r="K42" s="8" t="str">
        <f t="shared" si="38"/>
        <v/>
      </c>
      <c r="L42" s="54"/>
      <c r="M42" s="17" t="str">
        <f>IF('Hedging Dashboard'!AH42="","",'Hedging Dashboard'!AH42)</f>
        <v/>
      </c>
      <c r="O42" s="9" t="str">
        <f t="shared" si="3"/>
        <v/>
      </c>
      <c r="P42" s="88" t="str">
        <f t="shared" si="39"/>
        <v/>
      </c>
      <c r="Q42" s="89" t="str">
        <f t="shared" si="39"/>
        <v/>
      </c>
      <c r="R42" s="4" t="str">
        <f t="shared" si="40"/>
        <v/>
      </c>
      <c r="S42" s="4" t="str">
        <f t="shared" si="13"/>
        <v/>
      </c>
      <c r="T42" s="112" t="str">
        <f t="shared" si="41"/>
        <v/>
      </c>
      <c r="U42" s="4" t="str">
        <f>IF(M42="","",IF(B42="NB",U41,IF(T42="",SUM($T$5:$T42)+S42,SUM($T$5:$T42))))</f>
        <v/>
      </c>
      <c r="V42" s="100" t="str">
        <f t="shared" si="0"/>
        <v/>
      </c>
      <c r="W42" s="74" t="e">
        <f t="shared" si="14"/>
        <v>#VALUE!</v>
      </c>
      <c r="X42" s="76" t="str">
        <f t="shared" si="15"/>
        <v/>
      </c>
      <c r="Y42" s="9" t="str">
        <f t="shared" si="42"/>
        <v>D</v>
      </c>
      <c r="Z42" s="4" t="str">
        <f t="shared" si="43"/>
        <v>C</v>
      </c>
      <c r="AA42" s="4" t="str">
        <f t="shared" si="44"/>
        <v>C</v>
      </c>
      <c r="AB42" s="4" t="str">
        <f t="shared" si="55"/>
        <v/>
      </c>
      <c r="AC42" s="4" t="str">
        <f t="shared" si="56"/>
        <v/>
      </c>
      <c r="AD42" s="4" t="str">
        <f t="shared" si="57"/>
        <v/>
      </c>
      <c r="AE42" s="1" t="str">
        <f t="shared" si="16"/>
        <v/>
      </c>
      <c r="AF42" s="1" t="str">
        <f t="shared" si="17"/>
        <v/>
      </c>
      <c r="AG42" s="1" t="str">
        <f t="shared" si="18"/>
        <v/>
      </c>
      <c r="AH42" s="1" t="str">
        <f t="shared" si="19"/>
        <v/>
      </c>
      <c r="AI42" s="1" t="str">
        <f t="shared" si="20"/>
        <v/>
      </c>
      <c r="AJ42" s="1" t="str">
        <f t="shared" si="21"/>
        <v/>
      </c>
      <c r="AK42" s="1">
        <f t="shared" si="45"/>
        <v>0</v>
      </c>
      <c r="AL42" s="1">
        <f t="shared" si="45"/>
        <v>0</v>
      </c>
      <c r="AM42" s="1" t="str">
        <f t="shared" si="5"/>
        <v/>
      </c>
      <c r="AN42" s="1">
        <f t="shared" si="22"/>
        <v>0</v>
      </c>
      <c r="AO42" s="1" t="str">
        <f t="shared" si="58"/>
        <v/>
      </c>
      <c r="AP42" s="1" t="str">
        <f t="shared" si="23"/>
        <v>N</v>
      </c>
      <c r="AQ42" s="1" t="str">
        <f t="shared" si="24"/>
        <v>N</v>
      </c>
      <c r="AR42" s="1" t="str">
        <f t="shared" si="25"/>
        <v>N</v>
      </c>
      <c r="AS42" s="1" t="str">
        <f t="shared" si="26"/>
        <v/>
      </c>
      <c r="AT42" s="15" t="str">
        <f t="shared" si="46"/>
        <v/>
      </c>
      <c r="AU42" s="1" t="str">
        <f t="shared" si="27"/>
        <v/>
      </c>
      <c r="AV42" s="1" t="str">
        <f t="shared" si="28"/>
        <v/>
      </c>
      <c r="AW42" s="1" t="str">
        <f t="shared" si="29"/>
        <v/>
      </c>
      <c r="AX42" s="1" t="str">
        <f t="shared" si="30"/>
        <v/>
      </c>
      <c r="AY42" s="1" t="str">
        <f t="shared" si="31"/>
        <v/>
      </c>
      <c r="AZ42" s="1" t="str">
        <f>IF('Hedging Dashboard'!AH42="P",IF(AZ41="",1,AZ41+1),"")</f>
        <v/>
      </c>
      <c r="BA42" s="1" t="str">
        <f>IF('Hedging Dashboard'!AH42="B",IF(BA41="",1,BA41+1),"")</f>
        <v/>
      </c>
      <c r="BB42" s="1" t="str">
        <f t="shared" si="59"/>
        <v>00000</v>
      </c>
      <c r="BC42" s="1" t="str">
        <f t="shared" si="59"/>
        <v>00000</v>
      </c>
      <c r="BD42" s="1" t="str">
        <f t="shared" si="47"/>
        <v>000000</v>
      </c>
      <c r="BE42" s="1" t="str">
        <f t="shared" si="47"/>
        <v>000000</v>
      </c>
      <c r="BF42" s="1" t="str">
        <f t="shared" si="48"/>
        <v>B</v>
      </c>
      <c r="BG42" s="1" t="str">
        <f t="shared" si="33"/>
        <v/>
      </c>
      <c r="BH42" s="1">
        <f t="shared" si="49"/>
        <v>0</v>
      </c>
      <c r="BI42" s="1" t="str">
        <f t="shared" si="34"/>
        <v/>
      </c>
      <c r="BJ42" s="1">
        <f t="shared" si="50"/>
        <v>0</v>
      </c>
      <c r="BK42" s="1" t="str">
        <f t="shared" si="35"/>
        <v/>
      </c>
      <c r="BL42" s="1">
        <f t="shared" si="51"/>
        <v>0</v>
      </c>
      <c r="BM42" s="1" t="str">
        <f t="shared" si="52"/>
        <v>0</v>
      </c>
      <c r="BN42" s="1" t="str">
        <f t="shared" si="53"/>
        <v>0</v>
      </c>
      <c r="BO42" s="1" t="str">
        <f t="shared" si="54"/>
        <v>0</v>
      </c>
      <c r="BR42" s="1">
        <f>General!A40</f>
        <v>0</v>
      </c>
      <c r="BS42" s="1">
        <f>General!B40</f>
        <v>0</v>
      </c>
      <c r="BT42" s="1" t="str">
        <f>General!C40</f>
        <v/>
      </c>
      <c r="BU42" s="1">
        <f>General!D40</f>
        <v>0</v>
      </c>
      <c r="BW42" s="1" t="str">
        <f>General!F40</f>
        <v>LWLLW</v>
      </c>
      <c r="BX42" s="1">
        <f>General!G40</f>
        <v>1</v>
      </c>
    </row>
    <row r="43" spans="1:76" ht="15.75" thickBot="1">
      <c r="A43" s="1">
        <v>34</v>
      </c>
      <c r="B43" s="9" t="str">
        <f t="shared" si="11"/>
        <v/>
      </c>
      <c r="C43" s="93" t="str">
        <f t="shared" si="1"/>
        <v/>
      </c>
      <c r="D43" s="88" t="str">
        <f t="shared" si="36"/>
        <v/>
      </c>
      <c r="E43" s="89" t="str">
        <f t="shared" si="36"/>
        <v/>
      </c>
      <c r="F43" s="8" t="str">
        <f t="shared" si="12"/>
        <v/>
      </c>
      <c r="H43" s="96" t="str">
        <f t="shared" si="2"/>
        <v/>
      </c>
      <c r="I43" s="88" t="str">
        <f t="shared" si="37"/>
        <v/>
      </c>
      <c r="J43" s="89" t="str">
        <f t="shared" si="37"/>
        <v/>
      </c>
      <c r="K43" s="8" t="str">
        <f t="shared" si="38"/>
        <v/>
      </c>
      <c r="L43" s="54"/>
      <c r="M43" s="17" t="str">
        <f>IF('Hedging Dashboard'!AH43="","",'Hedging Dashboard'!AH43)</f>
        <v/>
      </c>
      <c r="O43" s="9" t="str">
        <f t="shared" si="3"/>
        <v/>
      </c>
      <c r="P43" s="88" t="str">
        <f t="shared" si="39"/>
        <v/>
      </c>
      <c r="Q43" s="89" t="str">
        <f t="shared" si="39"/>
        <v/>
      </c>
      <c r="R43" s="4" t="str">
        <f t="shared" si="40"/>
        <v/>
      </c>
      <c r="S43" s="4" t="str">
        <f t="shared" si="13"/>
        <v/>
      </c>
      <c r="T43" s="112" t="str">
        <f t="shared" si="41"/>
        <v/>
      </c>
      <c r="U43" s="4" t="str">
        <f>IF(M43="","",IF(B43="NB",U42,IF(T43="",SUM($T$5:$T43)+S43,SUM($T$5:$T43))))</f>
        <v/>
      </c>
      <c r="V43" s="100" t="str">
        <f t="shared" si="0"/>
        <v/>
      </c>
      <c r="W43" s="74" t="e">
        <f t="shared" si="14"/>
        <v>#VALUE!</v>
      </c>
      <c r="X43" s="76" t="str">
        <f t="shared" si="15"/>
        <v/>
      </c>
      <c r="Y43" s="9" t="str">
        <f t="shared" si="42"/>
        <v>D</v>
      </c>
      <c r="Z43" s="4" t="str">
        <f t="shared" si="43"/>
        <v>C</v>
      </c>
      <c r="AA43" s="4" t="str">
        <f t="shared" si="44"/>
        <v>C</v>
      </c>
      <c r="AB43" s="4" t="str">
        <f t="shared" si="55"/>
        <v/>
      </c>
      <c r="AC43" s="4" t="str">
        <f t="shared" si="56"/>
        <v/>
      </c>
      <c r="AD43" s="4" t="str">
        <f t="shared" si="57"/>
        <v/>
      </c>
      <c r="AE43" s="1" t="str">
        <f t="shared" si="16"/>
        <v/>
      </c>
      <c r="AF43" s="1" t="str">
        <f t="shared" si="17"/>
        <v/>
      </c>
      <c r="AG43" s="1" t="str">
        <f t="shared" si="18"/>
        <v/>
      </c>
      <c r="AH43" s="1" t="str">
        <f t="shared" si="19"/>
        <v/>
      </c>
      <c r="AI43" s="1" t="str">
        <f t="shared" si="20"/>
        <v/>
      </c>
      <c r="AJ43" s="1" t="str">
        <f t="shared" si="21"/>
        <v/>
      </c>
      <c r="AK43" s="1">
        <f t="shared" si="45"/>
        <v>0</v>
      </c>
      <c r="AL43" s="1">
        <f t="shared" si="45"/>
        <v>0</v>
      </c>
      <c r="AM43" s="1" t="str">
        <f t="shared" si="5"/>
        <v/>
      </c>
      <c r="AN43" s="1">
        <f t="shared" si="22"/>
        <v>0</v>
      </c>
      <c r="AO43" s="1" t="str">
        <f t="shared" si="58"/>
        <v/>
      </c>
      <c r="AP43" s="1" t="str">
        <f t="shared" si="23"/>
        <v>N</v>
      </c>
      <c r="AQ43" s="1" t="str">
        <f t="shared" si="24"/>
        <v>N</v>
      </c>
      <c r="AR43" s="1" t="str">
        <f t="shared" si="25"/>
        <v>N</v>
      </c>
      <c r="AS43" s="1" t="str">
        <f t="shared" si="26"/>
        <v/>
      </c>
      <c r="AT43" s="15" t="str">
        <f t="shared" si="46"/>
        <v/>
      </c>
      <c r="AU43" s="1" t="str">
        <f t="shared" si="27"/>
        <v/>
      </c>
      <c r="AV43" s="1" t="str">
        <f t="shared" si="28"/>
        <v/>
      </c>
      <c r="AW43" s="1" t="str">
        <f t="shared" si="29"/>
        <v/>
      </c>
      <c r="AX43" s="1" t="str">
        <f t="shared" si="30"/>
        <v/>
      </c>
      <c r="AY43" s="1" t="str">
        <f t="shared" si="31"/>
        <v/>
      </c>
      <c r="AZ43" s="1" t="str">
        <f>IF('Hedging Dashboard'!AH43="P",IF(AZ42="",1,AZ42+1),"")</f>
        <v/>
      </c>
      <c r="BA43" s="1" t="str">
        <f>IF('Hedging Dashboard'!AH43="B",IF(BA42="",1,BA42+1),"")</f>
        <v/>
      </c>
      <c r="BB43" s="1" t="str">
        <f t="shared" si="59"/>
        <v>00000</v>
      </c>
      <c r="BC43" s="1" t="str">
        <f t="shared" si="59"/>
        <v>00000</v>
      </c>
      <c r="BD43" s="1" t="str">
        <f t="shared" si="47"/>
        <v>000000</v>
      </c>
      <c r="BE43" s="1" t="str">
        <f t="shared" si="47"/>
        <v>000000</v>
      </c>
      <c r="BF43" s="1" t="str">
        <f t="shared" si="48"/>
        <v>B</v>
      </c>
      <c r="BG43" s="1" t="str">
        <f t="shared" si="33"/>
        <v/>
      </c>
      <c r="BH43" s="1">
        <f t="shared" si="49"/>
        <v>0</v>
      </c>
      <c r="BI43" s="1" t="str">
        <f t="shared" si="34"/>
        <v/>
      </c>
      <c r="BJ43" s="1">
        <f t="shared" si="50"/>
        <v>0</v>
      </c>
      <c r="BK43" s="1" t="str">
        <f t="shared" si="35"/>
        <v/>
      </c>
      <c r="BL43" s="1">
        <f t="shared" si="51"/>
        <v>0</v>
      </c>
      <c r="BM43" s="1" t="str">
        <f t="shared" si="52"/>
        <v>0</v>
      </c>
      <c r="BN43" s="1" t="str">
        <f t="shared" si="53"/>
        <v>0</v>
      </c>
      <c r="BO43" s="1" t="str">
        <f t="shared" si="54"/>
        <v>0</v>
      </c>
      <c r="BR43" s="1">
        <f>General!A41</f>
        <v>0</v>
      </c>
      <c r="BS43" s="1">
        <f>General!B41</f>
        <v>0</v>
      </c>
      <c r="BT43" s="1" t="str">
        <f>General!C41</f>
        <v/>
      </c>
      <c r="BU43" s="1">
        <f>General!D41</f>
        <v>0</v>
      </c>
      <c r="BW43" s="1" t="str">
        <f>General!F41</f>
        <v>LWLWL</v>
      </c>
      <c r="BX43" s="1">
        <f>General!G41</f>
        <v>-1</v>
      </c>
    </row>
    <row r="44" spans="1:76" ht="15.75" thickBot="1">
      <c r="A44" s="1">
        <v>35</v>
      </c>
      <c r="B44" s="77" t="str">
        <f t="shared" si="11"/>
        <v/>
      </c>
      <c r="C44" s="94" t="str">
        <f t="shared" si="1"/>
        <v/>
      </c>
      <c r="D44" s="90" t="str">
        <f t="shared" si="36"/>
        <v/>
      </c>
      <c r="E44" s="91" t="str">
        <f t="shared" si="36"/>
        <v/>
      </c>
      <c r="F44" s="10" t="str">
        <f t="shared" si="12"/>
        <v/>
      </c>
      <c r="H44" s="97" t="str">
        <f t="shared" si="2"/>
        <v/>
      </c>
      <c r="I44" s="90" t="str">
        <f t="shared" si="37"/>
        <v/>
      </c>
      <c r="J44" s="91" t="str">
        <f t="shared" si="37"/>
        <v/>
      </c>
      <c r="K44" s="10" t="str">
        <f t="shared" si="38"/>
        <v/>
      </c>
      <c r="L44" s="54"/>
      <c r="M44" s="18" t="str">
        <f>IF('Hedging Dashboard'!AH44="","",'Hedging Dashboard'!AH44)</f>
        <v/>
      </c>
      <c r="O44" s="77" t="str">
        <f t="shared" si="3"/>
        <v/>
      </c>
      <c r="P44" s="90" t="str">
        <f t="shared" si="39"/>
        <v/>
      </c>
      <c r="Q44" s="91" t="str">
        <f t="shared" si="39"/>
        <v/>
      </c>
      <c r="R44" s="5" t="str">
        <f t="shared" si="40"/>
        <v/>
      </c>
      <c r="S44" s="5" t="str">
        <f t="shared" si="13"/>
        <v/>
      </c>
      <c r="T44" s="113" t="str">
        <f t="shared" si="41"/>
        <v/>
      </c>
      <c r="U44" s="5" t="str">
        <f>IF(M44="","",IF(B44="NB",U43,IF(T44="",SUM($T$5:$T44)+S44,SUM($T$5:$T44))))</f>
        <v/>
      </c>
      <c r="V44" s="101" t="str">
        <f t="shared" si="0"/>
        <v/>
      </c>
      <c r="W44" s="74" t="e">
        <f t="shared" si="14"/>
        <v>#VALUE!</v>
      </c>
      <c r="X44" s="76" t="str">
        <f t="shared" si="15"/>
        <v/>
      </c>
      <c r="Y44" s="9" t="str">
        <f t="shared" si="42"/>
        <v>D</v>
      </c>
      <c r="Z44" s="4" t="str">
        <f t="shared" si="43"/>
        <v>C</v>
      </c>
      <c r="AA44" s="4" t="str">
        <f t="shared" si="44"/>
        <v>C</v>
      </c>
      <c r="AB44" s="4" t="str">
        <f t="shared" si="55"/>
        <v/>
      </c>
      <c r="AC44" s="4" t="str">
        <f t="shared" si="56"/>
        <v/>
      </c>
      <c r="AD44" s="4" t="str">
        <f t="shared" si="57"/>
        <v/>
      </c>
      <c r="AE44" s="1" t="str">
        <f t="shared" si="16"/>
        <v/>
      </c>
      <c r="AF44" s="1" t="str">
        <f t="shared" si="17"/>
        <v/>
      </c>
      <c r="AG44" s="1" t="str">
        <f t="shared" si="18"/>
        <v/>
      </c>
      <c r="AH44" s="1" t="str">
        <f t="shared" si="19"/>
        <v/>
      </c>
      <c r="AI44" s="1" t="str">
        <f t="shared" si="20"/>
        <v/>
      </c>
      <c r="AJ44" s="1" t="str">
        <f t="shared" si="21"/>
        <v/>
      </c>
      <c r="AK44" s="1">
        <f t="shared" si="45"/>
        <v>0</v>
      </c>
      <c r="AL44" s="1">
        <f t="shared" si="45"/>
        <v>0</v>
      </c>
      <c r="AM44" s="1" t="str">
        <f t="shared" si="5"/>
        <v/>
      </c>
      <c r="AN44" s="1">
        <f t="shared" si="22"/>
        <v>0</v>
      </c>
      <c r="AO44" s="1" t="str">
        <f t="shared" si="58"/>
        <v/>
      </c>
      <c r="AP44" s="1" t="str">
        <f t="shared" si="23"/>
        <v>N</v>
      </c>
      <c r="AQ44" s="1" t="str">
        <f t="shared" si="24"/>
        <v>N</v>
      </c>
      <c r="AR44" s="1" t="str">
        <f t="shared" si="25"/>
        <v>N</v>
      </c>
      <c r="AS44" s="1" t="str">
        <f t="shared" si="26"/>
        <v/>
      </c>
      <c r="AT44" s="15" t="str">
        <f t="shared" si="46"/>
        <v/>
      </c>
      <c r="AU44" s="1" t="str">
        <f t="shared" si="27"/>
        <v/>
      </c>
      <c r="AV44" s="1" t="str">
        <f t="shared" si="28"/>
        <v/>
      </c>
      <c r="AW44" s="1" t="str">
        <f t="shared" si="29"/>
        <v/>
      </c>
      <c r="AX44" s="1" t="str">
        <f t="shared" si="30"/>
        <v/>
      </c>
      <c r="AY44" s="1" t="str">
        <f t="shared" si="31"/>
        <v/>
      </c>
      <c r="AZ44" s="1" t="str">
        <f>IF('Hedging Dashboard'!AH44="P",IF(AZ43="",1,AZ43+1),"")</f>
        <v/>
      </c>
      <c r="BA44" s="1" t="str">
        <f>IF('Hedging Dashboard'!AH44="B",IF(BA43="",1,BA43+1),"")</f>
        <v/>
      </c>
      <c r="BB44" s="1" t="str">
        <f t="shared" si="59"/>
        <v>00000</v>
      </c>
      <c r="BC44" s="1" t="str">
        <f t="shared" si="59"/>
        <v>00000</v>
      </c>
      <c r="BD44" s="1" t="str">
        <f t="shared" si="47"/>
        <v>000000</v>
      </c>
      <c r="BE44" s="1" t="str">
        <f t="shared" si="47"/>
        <v>000000</v>
      </c>
      <c r="BF44" s="1" t="str">
        <f t="shared" si="48"/>
        <v>B</v>
      </c>
      <c r="BG44" s="1" t="str">
        <f t="shared" si="33"/>
        <v/>
      </c>
      <c r="BH44" s="1">
        <f t="shared" si="49"/>
        <v>0</v>
      </c>
      <c r="BI44" s="1" t="str">
        <f t="shared" si="34"/>
        <v/>
      </c>
      <c r="BJ44" s="1">
        <f t="shared" si="50"/>
        <v>0</v>
      </c>
      <c r="BK44" s="1" t="str">
        <f t="shared" si="35"/>
        <v/>
      </c>
      <c r="BL44" s="1">
        <f t="shared" si="51"/>
        <v>0</v>
      </c>
      <c r="BM44" s="1" t="str">
        <f t="shared" si="52"/>
        <v>0</v>
      </c>
      <c r="BN44" s="1" t="str">
        <f t="shared" si="53"/>
        <v>0</v>
      </c>
      <c r="BO44" s="1" t="str">
        <f t="shared" si="54"/>
        <v>0</v>
      </c>
      <c r="BR44" s="1">
        <f>General!A42</f>
        <v>0</v>
      </c>
      <c r="BS44" s="1">
        <f>General!B42</f>
        <v>0</v>
      </c>
      <c r="BT44" s="1" t="str">
        <f>General!C42</f>
        <v/>
      </c>
      <c r="BU44" s="1">
        <f>General!D42</f>
        <v>0</v>
      </c>
      <c r="BW44" s="1" t="str">
        <f>General!F42</f>
        <v>LWLWW</v>
      </c>
      <c r="BX44" s="1">
        <f>General!G42</f>
        <v>3</v>
      </c>
    </row>
    <row r="45" spans="1:76" ht="15.75" thickBot="1">
      <c r="A45" s="1">
        <v>36</v>
      </c>
      <c r="B45" s="12" t="str">
        <f t="shared" si="11"/>
        <v/>
      </c>
      <c r="C45" s="92" t="str">
        <f t="shared" si="1"/>
        <v/>
      </c>
      <c r="D45" s="13" t="str">
        <f t="shared" si="36"/>
        <v/>
      </c>
      <c r="E45" s="45" t="str">
        <f t="shared" si="36"/>
        <v/>
      </c>
      <c r="F45" s="14" t="str">
        <f t="shared" si="12"/>
        <v/>
      </c>
      <c r="H45" s="95" t="str">
        <f t="shared" si="2"/>
        <v/>
      </c>
      <c r="I45" s="13" t="str">
        <f t="shared" si="37"/>
        <v/>
      </c>
      <c r="J45" s="45" t="str">
        <f t="shared" si="37"/>
        <v/>
      </c>
      <c r="K45" s="14" t="str">
        <f t="shared" si="38"/>
        <v/>
      </c>
      <c r="L45" s="54"/>
      <c r="M45" s="16" t="str">
        <f>IF('Hedging Dashboard'!AH45="","",'Hedging Dashboard'!AH45)</f>
        <v/>
      </c>
      <c r="O45" s="12" t="str">
        <f t="shared" si="3"/>
        <v/>
      </c>
      <c r="P45" s="13" t="str">
        <f t="shared" si="39"/>
        <v/>
      </c>
      <c r="Q45" s="45" t="str">
        <f t="shared" si="39"/>
        <v/>
      </c>
      <c r="R45" s="87" t="str">
        <f t="shared" si="40"/>
        <v/>
      </c>
      <c r="S45" s="87" t="str">
        <f t="shared" si="13"/>
        <v/>
      </c>
      <c r="T45" s="98" t="str">
        <f t="shared" si="41"/>
        <v/>
      </c>
      <c r="U45" s="87" t="str">
        <f>IF(M45="","",IF(B45="NB",U44,IF(T45="",SUM($T$5:$T45)+S45,SUM($T$5:$T45))))</f>
        <v/>
      </c>
      <c r="V45" s="99" t="str">
        <f t="shared" si="0"/>
        <v/>
      </c>
      <c r="W45" s="74" t="e">
        <f t="shared" si="14"/>
        <v>#VALUE!</v>
      </c>
      <c r="X45" s="76" t="str">
        <f t="shared" si="15"/>
        <v/>
      </c>
      <c r="Y45" s="9" t="str">
        <f t="shared" si="42"/>
        <v>D</v>
      </c>
      <c r="Z45" s="4" t="str">
        <f t="shared" si="43"/>
        <v>C</v>
      </c>
      <c r="AA45" s="4" t="str">
        <f t="shared" si="44"/>
        <v>C</v>
      </c>
      <c r="AB45" s="4" t="str">
        <f t="shared" si="55"/>
        <v/>
      </c>
      <c r="AC45" s="4" t="str">
        <f t="shared" si="56"/>
        <v/>
      </c>
      <c r="AD45" s="4" t="str">
        <f t="shared" si="57"/>
        <v/>
      </c>
      <c r="AE45" s="1" t="str">
        <f t="shared" si="16"/>
        <v/>
      </c>
      <c r="AF45" s="1" t="str">
        <f t="shared" si="17"/>
        <v/>
      </c>
      <c r="AG45" s="1" t="str">
        <f t="shared" si="18"/>
        <v/>
      </c>
      <c r="AH45" s="1" t="str">
        <f t="shared" si="19"/>
        <v/>
      </c>
      <c r="AI45" s="1" t="str">
        <f t="shared" si="20"/>
        <v/>
      </c>
      <c r="AJ45" s="1" t="str">
        <f t="shared" si="21"/>
        <v/>
      </c>
      <c r="AK45" s="1">
        <f t="shared" si="45"/>
        <v>0</v>
      </c>
      <c r="AL45" s="1">
        <f t="shared" si="45"/>
        <v>0</v>
      </c>
      <c r="AM45" s="1" t="str">
        <f t="shared" si="5"/>
        <v/>
      </c>
      <c r="AN45" s="1">
        <f t="shared" si="22"/>
        <v>0</v>
      </c>
      <c r="AO45" s="1" t="str">
        <f t="shared" si="58"/>
        <v/>
      </c>
      <c r="AP45" s="1" t="str">
        <f t="shared" si="23"/>
        <v>N</v>
      </c>
      <c r="AQ45" s="1" t="str">
        <f t="shared" si="24"/>
        <v>N</v>
      </c>
      <c r="AR45" s="1" t="str">
        <f t="shared" si="25"/>
        <v>N</v>
      </c>
      <c r="AS45" s="1" t="str">
        <f t="shared" si="26"/>
        <v/>
      </c>
      <c r="AT45" s="15" t="str">
        <f t="shared" si="46"/>
        <v/>
      </c>
      <c r="AU45" s="1" t="str">
        <f t="shared" si="27"/>
        <v/>
      </c>
      <c r="AV45" s="1" t="str">
        <f t="shared" si="28"/>
        <v/>
      </c>
      <c r="AW45" s="1" t="str">
        <f t="shared" si="29"/>
        <v/>
      </c>
      <c r="AX45" s="1" t="str">
        <f t="shared" si="30"/>
        <v/>
      </c>
      <c r="AY45" s="1" t="str">
        <f t="shared" si="31"/>
        <v/>
      </c>
      <c r="AZ45" s="1" t="str">
        <f>IF('Hedging Dashboard'!AH45="P",IF(AZ44="",1,AZ44+1),"")</f>
        <v/>
      </c>
      <c r="BA45" s="1" t="str">
        <f>IF('Hedging Dashboard'!AH45="B",IF(BA44="",1,BA44+1),"")</f>
        <v/>
      </c>
      <c r="BB45" s="1" t="str">
        <f t="shared" si="59"/>
        <v>00000</v>
      </c>
      <c r="BC45" s="1" t="str">
        <f t="shared" si="59"/>
        <v>00000</v>
      </c>
      <c r="BD45" s="1" t="str">
        <f t="shared" si="47"/>
        <v>000000</v>
      </c>
      <c r="BE45" s="1" t="str">
        <f t="shared" si="47"/>
        <v>000000</v>
      </c>
      <c r="BF45" s="1" t="str">
        <f t="shared" si="48"/>
        <v>B</v>
      </c>
      <c r="BG45" s="1" t="str">
        <f t="shared" si="33"/>
        <v/>
      </c>
      <c r="BH45" s="1">
        <f t="shared" si="49"/>
        <v>0</v>
      </c>
      <c r="BI45" s="1" t="str">
        <f t="shared" si="34"/>
        <v/>
      </c>
      <c r="BJ45" s="1">
        <f t="shared" si="50"/>
        <v>0</v>
      </c>
      <c r="BK45" s="1" t="str">
        <f t="shared" si="35"/>
        <v/>
      </c>
      <c r="BL45" s="1">
        <f t="shared" si="51"/>
        <v>0</v>
      </c>
      <c r="BM45" s="1" t="str">
        <f t="shared" si="52"/>
        <v>0</v>
      </c>
      <c r="BN45" s="1" t="str">
        <f t="shared" si="53"/>
        <v>0</v>
      </c>
      <c r="BO45" s="1" t="str">
        <f t="shared" si="54"/>
        <v>0</v>
      </c>
      <c r="BR45" s="1">
        <f>General!A43</f>
        <v>0</v>
      </c>
      <c r="BS45" s="1">
        <f>General!B43</f>
        <v>0</v>
      </c>
      <c r="BT45" s="1" t="str">
        <f>General!C43</f>
        <v/>
      </c>
      <c r="BU45" s="1">
        <f>General!D43</f>
        <v>0</v>
      </c>
      <c r="BW45" s="1" t="str">
        <f>General!F43</f>
        <v>LWWLL</v>
      </c>
      <c r="BX45" s="1">
        <f>General!G43</f>
        <v>-3</v>
      </c>
    </row>
    <row r="46" spans="1:76" ht="15.75" thickBot="1">
      <c r="A46" s="1">
        <v>37</v>
      </c>
      <c r="B46" s="9" t="str">
        <f t="shared" si="11"/>
        <v/>
      </c>
      <c r="C46" s="93" t="str">
        <f t="shared" si="1"/>
        <v/>
      </c>
      <c r="D46" s="88" t="str">
        <f t="shared" si="36"/>
        <v/>
      </c>
      <c r="E46" s="89" t="str">
        <f t="shared" si="36"/>
        <v/>
      </c>
      <c r="F46" s="8" t="str">
        <f t="shared" si="12"/>
        <v/>
      </c>
      <c r="H46" s="96" t="str">
        <f t="shared" si="2"/>
        <v/>
      </c>
      <c r="I46" s="88" t="str">
        <f t="shared" si="37"/>
        <v/>
      </c>
      <c r="J46" s="89" t="str">
        <f t="shared" si="37"/>
        <v/>
      </c>
      <c r="K46" s="8" t="str">
        <f t="shared" si="38"/>
        <v/>
      </c>
      <c r="L46" s="54"/>
      <c r="M46" s="17" t="str">
        <f>IF('Hedging Dashboard'!AH46="","",'Hedging Dashboard'!AH46)</f>
        <v/>
      </c>
      <c r="O46" s="9" t="str">
        <f t="shared" si="3"/>
        <v/>
      </c>
      <c r="P46" s="88" t="str">
        <f t="shared" si="39"/>
        <v/>
      </c>
      <c r="Q46" s="89" t="str">
        <f t="shared" si="39"/>
        <v/>
      </c>
      <c r="R46" s="4" t="str">
        <f t="shared" si="40"/>
        <v/>
      </c>
      <c r="S46" s="4" t="str">
        <f t="shared" si="13"/>
        <v/>
      </c>
      <c r="T46" s="112" t="str">
        <f t="shared" si="41"/>
        <v/>
      </c>
      <c r="U46" s="4" t="str">
        <f>IF(M46="","",IF(B46="NB",U45,IF(T46="",SUM($T$5:$T46)+S46,SUM($T$5:$T46))))</f>
        <v/>
      </c>
      <c r="V46" s="100" t="str">
        <f t="shared" si="0"/>
        <v/>
      </c>
      <c r="W46" s="74" t="e">
        <f t="shared" si="14"/>
        <v>#VALUE!</v>
      </c>
      <c r="X46" s="76" t="str">
        <f t="shared" si="15"/>
        <v/>
      </c>
      <c r="Y46" s="9" t="str">
        <f t="shared" si="42"/>
        <v>D</v>
      </c>
      <c r="Z46" s="4" t="str">
        <f t="shared" si="43"/>
        <v>C</v>
      </c>
      <c r="AA46" s="4" t="str">
        <f t="shared" si="44"/>
        <v>C</v>
      </c>
      <c r="AB46" s="4" t="str">
        <f t="shared" si="55"/>
        <v/>
      </c>
      <c r="AC46" s="4" t="str">
        <f t="shared" si="56"/>
        <v/>
      </c>
      <c r="AD46" s="4" t="str">
        <f t="shared" si="57"/>
        <v/>
      </c>
      <c r="AE46" s="1" t="str">
        <f t="shared" si="16"/>
        <v/>
      </c>
      <c r="AF46" s="1" t="str">
        <f t="shared" si="17"/>
        <v/>
      </c>
      <c r="AG46" s="1" t="str">
        <f t="shared" si="18"/>
        <v/>
      </c>
      <c r="AH46" s="1" t="str">
        <f t="shared" si="19"/>
        <v/>
      </c>
      <c r="AI46" s="1" t="str">
        <f t="shared" si="20"/>
        <v/>
      </c>
      <c r="AJ46" s="1" t="str">
        <f t="shared" si="21"/>
        <v/>
      </c>
      <c r="AK46" s="1">
        <f t="shared" si="45"/>
        <v>0</v>
      </c>
      <c r="AL46" s="1">
        <f t="shared" si="45"/>
        <v>0</v>
      </c>
      <c r="AM46" s="1" t="str">
        <f t="shared" si="5"/>
        <v/>
      </c>
      <c r="AN46" s="1">
        <f t="shared" si="22"/>
        <v>0</v>
      </c>
      <c r="AO46" s="1" t="str">
        <f t="shared" si="58"/>
        <v/>
      </c>
      <c r="AP46" s="1" t="str">
        <f t="shared" si="23"/>
        <v>N</v>
      </c>
      <c r="AQ46" s="1" t="str">
        <f t="shared" si="24"/>
        <v>N</v>
      </c>
      <c r="AR46" s="1" t="str">
        <f t="shared" si="25"/>
        <v>N</v>
      </c>
      <c r="AS46" s="1" t="str">
        <f t="shared" si="26"/>
        <v/>
      </c>
      <c r="AT46" s="15" t="str">
        <f t="shared" si="46"/>
        <v/>
      </c>
      <c r="AU46" s="1" t="str">
        <f t="shared" si="27"/>
        <v/>
      </c>
      <c r="AV46" s="1" t="str">
        <f t="shared" si="28"/>
        <v/>
      </c>
      <c r="AW46" s="1" t="str">
        <f t="shared" si="29"/>
        <v/>
      </c>
      <c r="AX46" s="1" t="str">
        <f t="shared" si="30"/>
        <v/>
      </c>
      <c r="AY46" s="1" t="str">
        <f t="shared" si="31"/>
        <v/>
      </c>
      <c r="AZ46" s="1" t="str">
        <f>IF('Hedging Dashboard'!AH46="P",IF(AZ45="",1,AZ45+1),"")</f>
        <v/>
      </c>
      <c r="BA46" s="1" t="str">
        <f>IF('Hedging Dashboard'!AH46="B",IF(BA45="",1,BA45+1),"")</f>
        <v/>
      </c>
      <c r="BB46" s="1" t="str">
        <f t="shared" ref="BB46:BC61" si="60">IF(AZ41="",0,AZ41)&amp;IF(AZ42="",0,AZ42)&amp;IF(AZ43="",0,AZ43)&amp;IF(AZ44="",0,AZ44)&amp;IF(AZ45="",0,AZ45)</f>
        <v>00000</v>
      </c>
      <c r="BC46" s="1" t="str">
        <f t="shared" si="60"/>
        <v>00000</v>
      </c>
      <c r="BD46" s="1" t="str">
        <f t="shared" ref="BD46:BE61" si="61">IF(AZ40="",0,AZ40)&amp;IF(AZ41="",0,AZ41)&amp;IF(AZ42="",0,AZ42)&amp;IF(AZ43="",0,AZ43)&amp;IF(AZ44="",0,AZ44)&amp;IF(AZ45="",0,AZ45)</f>
        <v>000000</v>
      </c>
      <c r="BE46" s="1" t="str">
        <f t="shared" si="61"/>
        <v>000000</v>
      </c>
      <c r="BF46" s="1" t="str">
        <f t="shared" si="48"/>
        <v>B</v>
      </c>
      <c r="BG46" s="1" t="str">
        <f t="shared" si="33"/>
        <v/>
      </c>
      <c r="BH46" s="1">
        <f t="shared" si="49"/>
        <v>0</v>
      </c>
      <c r="BI46" s="1" t="str">
        <f t="shared" si="34"/>
        <v/>
      </c>
      <c r="BJ46" s="1">
        <f t="shared" si="50"/>
        <v>0</v>
      </c>
      <c r="BK46" s="1" t="str">
        <f t="shared" si="35"/>
        <v/>
      </c>
      <c r="BL46" s="1">
        <f t="shared" si="51"/>
        <v>0</v>
      </c>
      <c r="BM46" s="1" t="str">
        <f t="shared" si="52"/>
        <v>0</v>
      </c>
      <c r="BN46" s="1" t="str">
        <f t="shared" si="53"/>
        <v>0</v>
      </c>
      <c r="BO46" s="1" t="str">
        <f t="shared" si="54"/>
        <v>0</v>
      </c>
      <c r="BR46" s="1">
        <f>General!A44</f>
        <v>0</v>
      </c>
      <c r="BS46" s="1">
        <f>General!B44</f>
        <v>0</v>
      </c>
      <c r="BT46" s="1" t="str">
        <f>General!C44</f>
        <v/>
      </c>
      <c r="BU46" s="1">
        <f>General!D44</f>
        <v>0</v>
      </c>
      <c r="BW46" s="1" t="str">
        <f>General!F44</f>
        <v>LWWLW</v>
      </c>
      <c r="BX46" s="1">
        <f>General!G44</f>
        <v>1</v>
      </c>
    </row>
    <row r="47" spans="1:76" ht="15.75" thickBot="1">
      <c r="A47" s="1">
        <v>38</v>
      </c>
      <c r="B47" s="9" t="str">
        <f t="shared" si="11"/>
        <v/>
      </c>
      <c r="C47" s="93" t="str">
        <f t="shared" si="1"/>
        <v/>
      </c>
      <c r="D47" s="88" t="str">
        <f t="shared" si="36"/>
        <v/>
      </c>
      <c r="E47" s="89" t="str">
        <f t="shared" si="36"/>
        <v/>
      </c>
      <c r="F47" s="8" t="str">
        <f t="shared" si="12"/>
        <v/>
      </c>
      <c r="H47" s="96" t="str">
        <f t="shared" si="2"/>
        <v/>
      </c>
      <c r="I47" s="88" t="str">
        <f t="shared" si="37"/>
        <v/>
      </c>
      <c r="J47" s="89" t="str">
        <f t="shared" si="37"/>
        <v/>
      </c>
      <c r="K47" s="8" t="str">
        <f t="shared" si="38"/>
        <v/>
      </c>
      <c r="L47" s="54"/>
      <c r="M47" s="17" t="str">
        <f>IF('Hedging Dashboard'!AH47="","",'Hedging Dashboard'!AH47)</f>
        <v/>
      </c>
      <c r="O47" s="9" t="str">
        <f t="shared" si="3"/>
        <v/>
      </c>
      <c r="P47" s="88" t="str">
        <f t="shared" si="39"/>
        <v/>
      </c>
      <c r="Q47" s="89" t="str">
        <f t="shared" si="39"/>
        <v/>
      </c>
      <c r="R47" s="4" t="str">
        <f t="shared" si="40"/>
        <v/>
      </c>
      <c r="S47" s="4" t="str">
        <f t="shared" si="13"/>
        <v/>
      </c>
      <c r="T47" s="112" t="str">
        <f t="shared" si="41"/>
        <v/>
      </c>
      <c r="U47" s="4" t="str">
        <f>IF(M47="","",IF(B47="NB",U46,IF(T47="",SUM($T$5:$T47)+S47,SUM($T$5:$T47))))</f>
        <v/>
      </c>
      <c r="V47" s="100" t="str">
        <f t="shared" si="0"/>
        <v/>
      </c>
      <c r="W47" s="74" t="e">
        <f t="shared" si="14"/>
        <v>#VALUE!</v>
      </c>
      <c r="X47" s="76" t="str">
        <f t="shared" si="15"/>
        <v/>
      </c>
      <c r="Y47" s="9" t="str">
        <f t="shared" si="42"/>
        <v>D</v>
      </c>
      <c r="Z47" s="4" t="str">
        <f t="shared" si="43"/>
        <v>C</v>
      </c>
      <c r="AA47" s="4" t="str">
        <f t="shared" si="44"/>
        <v>C</v>
      </c>
      <c r="AB47" s="4" t="str">
        <f t="shared" si="55"/>
        <v/>
      </c>
      <c r="AC47" s="4" t="str">
        <f t="shared" si="56"/>
        <v/>
      </c>
      <c r="AD47" s="4" t="str">
        <f t="shared" si="57"/>
        <v/>
      </c>
      <c r="AE47" s="1" t="str">
        <f t="shared" si="16"/>
        <v/>
      </c>
      <c r="AF47" s="1" t="str">
        <f t="shared" si="17"/>
        <v/>
      </c>
      <c r="AG47" s="1" t="str">
        <f t="shared" si="18"/>
        <v/>
      </c>
      <c r="AH47" s="1" t="str">
        <f t="shared" si="19"/>
        <v/>
      </c>
      <c r="AI47" s="1" t="str">
        <f t="shared" si="20"/>
        <v/>
      </c>
      <c r="AJ47" s="1" t="str">
        <f t="shared" si="21"/>
        <v/>
      </c>
      <c r="AK47" s="1">
        <f t="shared" si="45"/>
        <v>0</v>
      </c>
      <c r="AL47" s="1">
        <f t="shared" si="45"/>
        <v>0</v>
      </c>
      <c r="AM47" s="1" t="str">
        <f t="shared" si="5"/>
        <v/>
      </c>
      <c r="AN47" s="1">
        <f t="shared" si="22"/>
        <v>0</v>
      </c>
      <c r="AO47" s="1" t="str">
        <f t="shared" si="58"/>
        <v/>
      </c>
      <c r="AP47" s="1" t="str">
        <f t="shared" si="23"/>
        <v>N</v>
      </c>
      <c r="AQ47" s="1" t="str">
        <f t="shared" si="24"/>
        <v>N</v>
      </c>
      <c r="AR47" s="1" t="str">
        <f t="shared" si="25"/>
        <v>N</v>
      </c>
      <c r="AS47" s="1" t="str">
        <f t="shared" si="26"/>
        <v/>
      </c>
      <c r="AT47" s="15" t="str">
        <f t="shared" si="46"/>
        <v/>
      </c>
      <c r="AU47" s="1" t="str">
        <f t="shared" si="27"/>
        <v/>
      </c>
      <c r="AV47" s="1" t="str">
        <f t="shared" si="28"/>
        <v/>
      </c>
      <c r="AW47" s="1" t="str">
        <f t="shared" si="29"/>
        <v/>
      </c>
      <c r="AX47" s="1" t="str">
        <f t="shared" si="30"/>
        <v/>
      </c>
      <c r="AY47" s="1" t="str">
        <f t="shared" si="31"/>
        <v/>
      </c>
      <c r="AZ47" s="1" t="str">
        <f>IF('Hedging Dashboard'!AH47="P",IF(AZ46="",1,AZ46+1),"")</f>
        <v/>
      </c>
      <c r="BA47" s="1" t="str">
        <f>IF('Hedging Dashboard'!AH47="B",IF(BA46="",1,BA46+1),"")</f>
        <v/>
      </c>
      <c r="BB47" s="1" t="str">
        <f t="shared" si="60"/>
        <v>00000</v>
      </c>
      <c r="BC47" s="1" t="str">
        <f t="shared" si="60"/>
        <v>00000</v>
      </c>
      <c r="BD47" s="1" t="str">
        <f t="shared" si="61"/>
        <v>000000</v>
      </c>
      <c r="BE47" s="1" t="str">
        <f t="shared" si="61"/>
        <v>000000</v>
      </c>
      <c r="BF47" s="1" t="str">
        <f t="shared" si="48"/>
        <v>B</v>
      </c>
      <c r="BG47" s="1" t="str">
        <f t="shared" si="33"/>
        <v/>
      </c>
      <c r="BH47" s="1">
        <f t="shared" si="49"/>
        <v>0</v>
      </c>
      <c r="BI47" s="1" t="str">
        <f t="shared" si="34"/>
        <v/>
      </c>
      <c r="BJ47" s="1">
        <f t="shared" si="50"/>
        <v>0</v>
      </c>
      <c r="BK47" s="1" t="str">
        <f t="shared" si="35"/>
        <v/>
      </c>
      <c r="BL47" s="1">
        <f t="shared" si="51"/>
        <v>0</v>
      </c>
      <c r="BM47" s="1" t="str">
        <f t="shared" si="52"/>
        <v>0</v>
      </c>
      <c r="BN47" s="1" t="str">
        <f t="shared" si="53"/>
        <v>0</v>
      </c>
      <c r="BO47" s="1" t="str">
        <f t="shared" si="54"/>
        <v>0</v>
      </c>
      <c r="BR47" s="1">
        <f>General!A45</f>
        <v>0</v>
      </c>
      <c r="BS47" s="1">
        <f>General!B45</f>
        <v>0</v>
      </c>
      <c r="BT47" s="1" t="str">
        <f>General!C45</f>
        <v/>
      </c>
      <c r="BU47" s="1">
        <f>General!D45</f>
        <v>0</v>
      </c>
      <c r="BW47" s="1" t="str">
        <f>General!F45</f>
        <v>LWWWL</v>
      </c>
      <c r="BX47" s="1">
        <f>General!G45</f>
        <v>-1</v>
      </c>
    </row>
    <row r="48" spans="1:76" ht="15.75" thickBot="1">
      <c r="A48" s="1">
        <v>39</v>
      </c>
      <c r="B48" s="9" t="str">
        <f t="shared" si="11"/>
        <v/>
      </c>
      <c r="C48" s="93" t="str">
        <f t="shared" si="1"/>
        <v/>
      </c>
      <c r="D48" s="88" t="str">
        <f t="shared" si="36"/>
        <v/>
      </c>
      <c r="E48" s="89" t="str">
        <f t="shared" si="36"/>
        <v/>
      </c>
      <c r="F48" s="8" t="str">
        <f t="shared" si="12"/>
        <v/>
      </c>
      <c r="H48" s="96" t="str">
        <f t="shared" si="2"/>
        <v/>
      </c>
      <c r="I48" s="88" t="str">
        <f t="shared" si="37"/>
        <v/>
      </c>
      <c r="J48" s="89" t="str">
        <f t="shared" si="37"/>
        <v/>
      </c>
      <c r="K48" s="8" t="str">
        <f t="shared" si="38"/>
        <v/>
      </c>
      <c r="L48" s="54"/>
      <c r="M48" s="17" t="str">
        <f>IF('Hedging Dashboard'!AH48="","",'Hedging Dashboard'!AH48)</f>
        <v/>
      </c>
      <c r="O48" s="9" t="str">
        <f t="shared" si="3"/>
        <v/>
      </c>
      <c r="P48" s="88" t="str">
        <f t="shared" si="39"/>
        <v/>
      </c>
      <c r="Q48" s="89" t="str">
        <f t="shared" si="39"/>
        <v/>
      </c>
      <c r="R48" s="4" t="str">
        <f t="shared" si="40"/>
        <v/>
      </c>
      <c r="S48" s="4" t="str">
        <f t="shared" si="13"/>
        <v/>
      </c>
      <c r="T48" s="112" t="str">
        <f t="shared" si="41"/>
        <v/>
      </c>
      <c r="U48" s="4" t="str">
        <f>IF(M48="","",IF(B48="NB",U47,IF(T48="",SUM($T$5:$T48)+S48,SUM($T$5:$T48))))</f>
        <v/>
      </c>
      <c r="V48" s="100" t="str">
        <f t="shared" si="0"/>
        <v/>
      </c>
      <c r="W48" s="74" t="e">
        <f t="shared" si="14"/>
        <v>#VALUE!</v>
      </c>
      <c r="X48" s="76" t="str">
        <f t="shared" si="15"/>
        <v/>
      </c>
      <c r="Y48" s="9" t="str">
        <f t="shared" si="42"/>
        <v>D</v>
      </c>
      <c r="Z48" s="4" t="str">
        <f t="shared" si="43"/>
        <v>C</v>
      </c>
      <c r="AA48" s="4" t="str">
        <f t="shared" si="44"/>
        <v>C</v>
      </c>
      <c r="AB48" s="4" t="str">
        <f t="shared" si="55"/>
        <v/>
      </c>
      <c r="AC48" s="4" t="str">
        <f t="shared" si="56"/>
        <v/>
      </c>
      <c r="AD48" s="4" t="str">
        <f t="shared" si="57"/>
        <v/>
      </c>
      <c r="AE48" s="1" t="str">
        <f t="shared" si="16"/>
        <v/>
      </c>
      <c r="AF48" s="1" t="str">
        <f t="shared" si="17"/>
        <v/>
      </c>
      <c r="AG48" s="1" t="str">
        <f t="shared" si="18"/>
        <v/>
      </c>
      <c r="AH48" s="1" t="str">
        <f t="shared" si="19"/>
        <v/>
      </c>
      <c r="AI48" s="1" t="str">
        <f t="shared" si="20"/>
        <v/>
      </c>
      <c r="AJ48" s="1" t="str">
        <f t="shared" si="21"/>
        <v/>
      </c>
      <c r="AK48" s="1">
        <f t="shared" si="45"/>
        <v>0</v>
      </c>
      <c r="AL48" s="1">
        <f t="shared" si="45"/>
        <v>0</v>
      </c>
      <c r="AM48" s="1" t="str">
        <f t="shared" si="5"/>
        <v/>
      </c>
      <c r="AN48" s="1">
        <f t="shared" si="22"/>
        <v>0</v>
      </c>
      <c r="AO48" s="1" t="str">
        <f t="shared" si="58"/>
        <v/>
      </c>
      <c r="AP48" s="1" t="str">
        <f t="shared" si="23"/>
        <v>N</v>
      </c>
      <c r="AQ48" s="1" t="str">
        <f t="shared" si="24"/>
        <v>N</v>
      </c>
      <c r="AR48" s="1" t="str">
        <f t="shared" si="25"/>
        <v>N</v>
      </c>
      <c r="AS48" s="1" t="str">
        <f t="shared" si="26"/>
        <v/>
      </c>
      <c r="AT48" s="15" t="str">
        <f t="shared" si="46"/>
        <v/>
      </c>
      <c r="AU48" s="1" t="str">
        <f t="shared" si="27"/>
        <v/>
      </c>
      <c r="AV48" s="1" t="str">
        <f t="shared" si="28"/>
        <v/>
      </c>
      <c r="AW48" s="1" t="str">
        <f t="shared" si="29"/>
        <v/>
      </c>
      <c r="AX48" s="1" t="str">
        <f t="shared" si="30"/>
        <v/>
      </c>
      <c r="AY48" s="1" t="str">
        <f t="shared" si="31"/>
        <v/>
      </c>
      <c r="AZ48" s="1" t="str">
        <f>IF('Hedging Dashboard'!AH48="P",IF(AZ47="",1,AZ47+1),"")</f>
        <v/>
      </c>
      <c r="BA48" s="1" t="str">
        <f>IF('Hedging Dashboard'!AH48="B",IF(BA47="",1,BA47+1),"")</f>
        <v/>
      </c>
      <c r="BB48" s="1" t="str">
        <f t="shared" si="60"/>
        <v>00000</v>
      </c>
      <c r="BC48" s="1" t="str">
        <f t="shared" si="60"/>
        <v>00000</v>
      </c>
      <c r="BD48" s="1" t="str">
        <f t="shared" si="61"/>
        <v>000000</v>
      </c>
      <c r="BE48" s="1" t="str">
        <f t="shared" si="61"/>
        <v>000000</v>
      </c>
      <c r="BF48" s="1" t="str">
        <f t="shared" si="48"/>
        <v>B</v>
      </c>
      <c r="BG48" s="1" t="str">
        <f t="shared" si="33"/>
        <v/>
      </c>
      <c r="BH48" s="1">
        <f t="shared" si="49"/>
        <v>0</v>
      </c>
      <c r="BI48" s="1" t="str">
        <f t="shared" si="34"/>
        <v/>
      </c>
      <c r="BJ48" s="1">
        <f t="shared" si="50"/>
        <v>0</v>
      </c>
      <c r="BK48" s="1" t="str">
        <f t="shared" si="35"/>
        <v/>
      </c>
      <c r="BL48" s="1">
        <f t="shared" si="51"/>
        <v>0</v>
      </c>
      <c r="BM48" s="1" t="str">
        <f t="shared" si="52"/>
        <v>0</v>
      </c>
      <c r="BN48" s="1" t="str">
        <f t="shared" si="53"/>
        <v>0</v>
      </c>
      <c r="BO48" s="1" t="str">
        <f t="shared" si="54"/>
        <v>0</v>
      </c>
      <c r="BR48" s="1">
        <f>General!A46</f>
        <v>0</v>
      </c>
      <c r="BS48" s="1">
        <f>General!B46</f>
        <v>0</v>
      </c>
      <c r="BT48" s="1" t="str">
        <f>General!C46</f>
        <v/>
      </c>
      <c r="BU48" s="1">
        <f>General!D46</f>
        <v>0</v>
      </c>
      <c r="BW48" s="1" t="str">
        <f>General!F46</f>
        <v>LWWWW</v>
      </c>
      <c r="BX48" s="1">
        <f>General!G46</f>
        <v>6</v>
      </c>
    </row>
    <row r="49" spans="1:76" ht="15.75" thickBot="1">
      <c r="A49" s="1">
        <v>40</v>
      </c>
      <c r="B49" s="77" t="str">
        <f t="shared" si="11"/>
        <v/>
      </c>
      <c r="C49" s="94" t="str">
        <f t="shared" si="1"/>
        <v/>
      </c>
      <c r="D49" s="90" t="str">
        <f t="shared" si="36"/>
        <v/>
      </c>
      <c r="E49" s="91" t="str">
        <f t="shared" si="36"/>
        <v/>
      </c>
      <c r="F49" s="10" t="str">
        <f t="shared" si="12"/>
        <v/>
      </c>
      <c r="H49" s="97" t="str">
        <f t="shared" si="2"/>
        <v/>
      </c>
      <c r="I49" s="90" t="str">
        <f t="shared" si="37"/>
        <v/>
      </c>
      <c r="J49" s="91" t="str">
        <f t="shared" si="37"/>
        <v/>
      </c>
      <c r="K49" s="10" t="str">
        <f t="shared" si="38"/>
        <v/>
      </c>
      <c r="L49" s="54"/>
      <c r="M49" s="18" t="str">
        <f>IF('Hedging Dashboard'!AH49="","",'Hedging Dashboard'!AH49)</f>
        <v/>
      </c>
      <c r="O49" s="77" t="str">
        <f t="shared" si="3"/>
        <v/>
      </c>
      <c r="P49" s="90" t="str">
        <f t="shared" si="39"/>
        <v/>
      </c>
      <c r="Q49" s="91" t="str">
        <f t="shared" si="39"/>
        <v/>
      </c>
      <c r="R49" s="5" t="str">
        <f t="shared" si="40"/>
        <v/>
      </c>
      <c r="S49" s="5" t="str">
        <f t="shared" si="13"/>
        <v/>
      </c>
      <c r="T49" s="113" t="str">
        <f t="shared" si="41"/>
        <v/>
      </c>
      <c r="U49" s="5" t="str">
        <f>IF(M49="","",IF(B49="NB",U48,IF(T49="",SUM($T$5:$T49)+S49,SUM($T$5:$T49))))</f>
        <v/>
      </c>
      <c r="V49" s="101" t="str">
        <f t="shared" si="0"/>
        <v/>
      </c>
      <c r="W49" s="74" t="e">
        <f t="shared" si="14"/>
        <v>#VALUE!</v>
      </c>
      <c r="X49" s="76" t="str">
        <f t="shared" si="15"/>
        <v/>
      </c>
      <c r="Y49" s="9" t="str">
        <f t="shared" si="42"/>
        <v>D</v>
      </c>
      <c r="Z49" s="4" t="str">
        <f t="shared" si="43"/>
        <v>C</v>
      </c>
      <c r="AA49" s="4" t="str">
        <f t="shared" si="44"/>
        <v>C</v>
      </c>
      <c r="AB49" s="4" t="str">
        <f t="shared" si="55"/>
        <v/>
      </c>
      <c r="AC49" s="4" t="str">
        <f t="shared" si="56"/>
        <v/>
      </c>
      <c r="AD49" s="4" t="str">
        <f t="shared" si="57"/>
        <v/>
      </c>
      <c r="AE49" s="1" t="str">
        <f t="shared" si="16"/>
        <v/>
      </c>
      <c r="AF49" s="1" t="str">
        <f t="shared" si="17"/>
        <v/>
      </c>
      <c r="AG49" s="1" t="str">
        <f t="shared" si="18"/>
        <v/>
      </c>
      <c r="AH49" s="1" t="str">
        <f t="shared" si="19"/>
        <v/>
      </c>
      <c r="AI49" s="1" t="str">
        <f t="shared" si="20"/>
        <v/>
      </c>
      <c r="AJ49" s="1" t="str">
        <f t="shared" si="21"/>
        <v/>
      </c>
      <c r="AK49" s="1">
        <f t="shared" si="45"/>
        <v>0</v>
      </c>
      <c r="AL49" s="1">
        <f t="shared" si="45"/>
        <v>0</v>
      </c>
      <c r="AM49" s="1" t="str">
        <f t="shared" si="5"/>
        <v/>
      </c>
      <c r="AN49" s="1">
        <f t="shared" si="22"/>
        <v>0</v>
      </c>
      <c r="AO49" s="1" t="str">
        <f t="shared" si="58"/>
        <v/>
      </c>
      <c r="AP49" s="1" t="str">
        <f t="shared" si="23"/>
        <v>N</v>
      </c>
      <c r="AQ49" s="1" t="str">
        <f t="shared" si="24"/>
        <v>N</v>
      </c>
      <c r="AR49" s="1" t="str">
        <f t="shared" si="25"/>
        <v>N</v>
      </c>
      <c r="AS49" s="1" t="str">
        <f t="shared" si="26"/>
        <v/>
      </c>
      <c r="AT49" s="15" t="str">
        <f t="shared" si="46"/>
        <v/>
      </c>
      <c r="AU49" s="1" t="str">
        <f t="shared" si="27"/>
        <v/>
      </c>
      <c r="AV49" s="1" t="str">
        <f t="shared" si="28"/>
        <v/>
      </c>
      <c r="AW49" s="1" t="str">
        <f t="shared" si="29"/>
        <v/>
      </c>
      <c r="AX49" s="1" t="str">
        <f t="shared" si="30"/>
        <v/>
      </c>
      <c r="AY49" s="1" t="str">
        <f t="shared" si="31"/>
        <v/>
      </c>
      <c r="AZ49" s="1" t="str">
        <f>IF('Hedging Dashboard'!AH49="P",IF(AZ48="",1,AZ48+1),"")</f>
        <v/>
      </c>
      <c r="BA49" s="1" t="str">
        <f>IF('Hedging Dashboard'!AH49="B",IF(BA48="",1,BA48+1),"")</f>
        <v/>
      </c>
      <c r="BB49" s="1" t="str">
        <f t="shared" si="60"/>
        <v>00000</v>
      </c>
      <c r="BC49" s="1" t="str">
        <f t="shared" si="60"/>
        <v>00000</v>
      </c>
      <c r="BD49" s="1" t="str">
        <f t="shared" si="61"/>
        <v>000000</v>
      </c>
      <c r="BE49" s="1" t="str">
        <f t="shared" si="61"/>
        <v>000000</v>
      </c>
      <c r="BF49" s="1" t="str">
        <f t="shared" si="48"/>
        <v>B</v>
      </c>
      <c r="BG49" s="1" t="str">
        <f t="shared" si="33"/>
        <v/>
      </c>
      <c r="BH49" s="1">
        <f t="shared" si="49"/>
        <v>0</v>
      </c>
      <c r="BI49" s="1" t="str">
        <f t="shared" si="34"/>
        <v/>
      </c>
      <c r="BJ49" s="1">
        <f t="shared" si="50"/>
        <v>0</v>
      </c>
      <c r="BK49" s="1" t="str">
        <f t="shared" si="35"/>
        <v/>
      </c>
      <c r="BL49" s="1">
        <f t="shared" si="51"/>
        <v>0</v>
      </c>
      <c r="BM49" s="1" t="str">
        <f t="shared" si="52"/>
        <v>0</v>
      </c>
      <c r="BN49" s="1" t="str">
        <f t="shared" si="53"/>
        <v>0</v>
      </c>
      <c r="BO49" s="1" t="str">
        <f t="shared" si="54"/>
        <v>0</v>
      </c>
      <c r="BR49" s="1">
        <f>General!A47</f>
        <v>0</v>
      </c>
      <c r="BS49" s="1">
        <f>General!B47</f>
        <v>0</v>
      </c>
      <c r="BT49" s="1" t="str">
        <f>General!C47</f>
        <v/>
      </c>
      <c r="BU49" s="1">
        <f>General!D47</f>
        <v>0</v>
      </c>
      <c r="BW49" s="1" t="str">
        <f>General!F47</f>
        <v>WLLLL</v>
      </c>
      <c r="BX49" s="1">
        <f>General!G47</f>
        <v>-6</v>
      </c>
    </row>
    <row r="50" spans="1:76" ht="15.75" thickBot="1">
      <c r="A50" s="1">
        <v>41</v>
      </c>
      <c r="B50" s="12" t="str">
        <f t="shared" si="11"/>
        <v/>
      </c>
      <c r="C50" s="92" t="str">
        <f t="shared" si="1"/>
        <v/>
      </c>
      <c r="D50" s="13" t="str">
        <f t="shared" si="36"/>
        <v/>
      </c>
      <c r="E50" s="45" t="str">
        <f t="shared" si="36"/>
        <v/>
      </c>
      <c r="F50" s="14" t="str">
        <f t="shared" si="12"/>
        <v/>
      </c>
      <c r="H50" s="95" t="str">
        <f t="shared" si="2"/>
        <v/>
      </c>
      <c r="I50" s="13" t="str">
        <f t="shared" si="37"/>
        <v/>
      </c>
      <c r="J50" s="45" t="str">
        <f t="shared" si="37"/>
        <v/>
      </c>
      <c r="K50" s="14" t="str">
        <f t="shared" si="38"/>
        <v/>
      </c>
      <c r="L50" s="54"/>
      <c r="M50" s="16" t="str">
        <f>IF('Hedging Dashboard'!AH50="","",'Hedging Dashboard'!AH50)</f>
        <v/>
      </c>
      <c r="O50" s="12" t="str">
        <f t="shared" si="3"/>
        <v/>
      </c>
      <c r="P50" s="13" t="str">
        <f t="shared" si="39"/>
        <v/>
      </c>
      <c r="Q50" s="45" t="str">
        <f t="shared" si="39"/>
        <v/>
      </c>
      <c r="R50" s="87" t="str">
        <f t="shared" si="40"/>
        <v/>
      </c>
      <c r="S50" s="87" t="str">
        <f t="shared" si="13"/>
        <v/>
      </c>
      <c r="T50" s="98" t="str">
        <f t="shared" si="41"/>
        <v/>
      </c>
      <c r="U50" s="87" t="str">
        <f>IF(M50="","",IF(B50="NB",U49,IF(T50="",SUM($T$5:$T50)+S50,SUM($T$5:$T50))))</f>
        <v/>
      </c>
      <c r="V50" s="99" t="str">
        <f t="shared" si="0"/>
        <v/>
      </c>
      <c r="W50" s="74" t="e">
        <f t="shared" si="14"/>
        <v>#VALUE!</v>
      </c>
      <c r="X50" s="76" t="str">
        <f t="shared" si="15"/>
        <v/>
      </c>
      <c r="Y50" s="9" t="str">
        <f t="shared" si="42"/>
        <v>D</v>
      </c>
      <c r="Z50" s="4" t="str">
        <f t="shared" si="43"/>
        <v>C</v>
      </c>
      <c r="AA50" s="4" t="str">
        <f t="shared" si="44"/>
        <v>C</v>
      </c>
      <c r="AB50" s="4" t="str">
        <f t="shared" si="55"/>
        <v/>
      </c>
      <c r="AC50" s="4" t="str">
        <f t="shared" si="56"/>
        <v/>
      </c>
      <c r="AD50" s="4" t="str">
        <f t="shared" si="57"/>
        <v/>
      </c>
      <c r="AE50" s="1" t="str">
        <f t="shared" si="16"/>
        <v/>
      </c>
      <c r="AF50" s="1" t="str">
        <f t="shared" si="17"/>
        <v/>
      </c>
      <c r="AG50" s="1" t="str">
        <f t="shared" si="18"/>
        <v/>
      </c>
      <c r="AH50" s="1" t="str">
        <f t="shared" si="19"/>
        <v/>
      </c>
      <c r="AI50" s="1" t="str">
        <f t="shared" si="20"/>
        <v/>
      </c>
      <c r="AJ50" s="1" t="str">
        <f t="shared" si="21"/>
        <v/>
      </c>
      <c r="AK50" s="1">
        <f t="shared" si="45"/>
        <v>0</v>
      </c>
      <c r="AL50" s="1">
        <f t="shared" si="45"/>
        <v>0</v>
      </c>
      <c r="AM50" s="1" t="str">
        <f t="shared" si="5"/>
        <v/>
      </c>
      <c r="AN50" s="1">
        <f t="shared" si="22"/>
        <v>0</v>
      </c>
      <c r="AO50" s="1" t="str">
        <f t="shared" si="58"/>
        <v/>
      </c>
      <c r="AP50" s="1" t="str">
        <f t="shared" si="23"/>
        <v>N</v>
      </c>
      <c r="AQ50" s="1" t="str">
        <f t="shared" si="24"/>
        <v>N</v>
      </c>
      <c r="AR50" s="1" t="str">
        <f t="shared" si="25"/>
        <v>N</v>
      </c>
      <c r="AS50" s="1" t="str">
        <f t="shared" si="26"/>
        <v/>
      </c>
      <c r="AT50" s="15" t="str">
        <f t="shared" si="46"/>
        <v/>
      </c>
      <c r="AU50" s="1" t="str">
        <f t="shared" si="27"/>
        <v/>
      </c>
      <c r="AV50" s="1" t="str">
        <f t="shared" si="28"/>
        <v/>
      </c>
      <c r="AW50" s="1" t="str">
        <f t="shared" si="29"/>
        <v/>
      </c>
      <c r="AX50" s="1" t="str">
        <f t="shared" si="30"/>
        <v/>
      </c>
      <c r="AY50" s="1" t="str">
        <f t="shared" si="31"/>
        <v/>
      </c>
      <c r="AZ50" s="1" t="str">
        <f>IF('Hedging Dashboard'!AH50="P",IF(AZ49="",1,AZ49+1),"")</f>
        <v/>
      </c>
      <c r="BA50" s="1" t="str">
        <f>IF('Hedging Dashboard'!AH50="B",IF(BA49="",1,BA49+1),"")</f>
        <v/>
      </c>
      <c r="BB50" s="1" t="str">
        <f t="shared" si="60"/>
        <v>00000</v>
      </c>
      <c r="BC50" s="1" t="str">
        <f t="shared" si="60"/>
        <v>00000</v>
      </c>
      <c r="BD50" s="1" t="str">
        <f t="shared" si="61"/>
        <v>000000</v>
      </c>
      <c r="BE50" s="1" t="str">
        <f t="shared" si="61"/>
        <v>000000</v>
      </c>
      <c r="BF50" s="1" t="str">
        <f t="shared" si="48"/>
        <v>B</v>
      </c>
      <c r="BG50" s="1" t="str">
        <f t="shared" si="33"/>
        <v/>
      </c>
      <c r="BH50" s="1">
        <f t="shared" si="49"/>
        <v>0</v>
      </c>
      <c r="BI50" s="1" t="str">
        <f t="shared" si="34"/>
        <v/>
      </c>
      <c r="BJ50" s="1">
        <f t="shared" si="50"/>
        <v>0</v>
      </c>
      <c r="BK50" s="1" t="str">
        <f t="shared" si="35"/>
        <v/>
      </c>
      <c r="BL50" s="1">
        <f t="shared" si="51"/>
        <v>0</v>
      </c>
      <c r="BM50" s="1" t="str">
        <f t="shared" si="52"/>
        <v>0</v>
      </c>
      <c r="BN50" s="1" t="str">
        <f t="shared" si="53"/>
        <v>0</v>
      </c>
      <c r="BO50" s="1" t="str">
        <f t="shared" si="54"/>
        <v>0</v>
      </c>
      <c r="BR50" s="1">
        <f>General!A48</f>
        <v>0</v>
      </c>
      <c r="BS50" s="1">
        <f>General!B48</f>
        <v>0</v>
      </c>
      <c r="BT50" s="1" t="str">
        <f>General!C48</f>
        <v/>
      </c>
      <c r="BU50" s="1">
        <f>General!D48</f>
        <v>0</v>
      </c>
      <c r="BW50" s="1" t="str">
        <f>General!F48</f>
        <v>WLLLW</v>
      </c>
      <c r="BX50" s="1">
        <f>General!G48</f>
        <v>1</v>
      </c>
    </row>
    <row r="51" spans="1:76" ht="15.75" thickBot="1">
      <c r="A51" s="1">
        <v>42</v>
      </c>
      <c r="B51" s="9" t="str">
        <f t="shared" si="11"/>
        <v/>
      </c>
      <c r="C51" s="93" t="str">
        <f t="shared" si="1"/>
        <v/>
      </c>
      <c r="D51" s="88" t="str">
        <f t="shared" si="36"/>
        <v/>
      </c>
      <c r="E51" s="89" t="str">
        <f t="shared" si="36"/>
        <v/>
      </c>
      <c r="F51" s="8" t="str">
        <f t="shared" si="12"/>
        <v/>
      </c>
      <c r="H51" s="96" t="str">
        <f t="shared" si="2"/>
        <v/>
      </c>
      <c r="I51" s="88" t="str">
        <f t="shared" si="37"/>
        <v/>
      </c>
      <c r="J51" s="89" t="str">
        <f t="shared" si="37"/>
        <v/>
      </c>
      <c r="K51" s="8" t="str">
        <f t="shared" si="38"/>
        <v/>
      </c>
      <c r="L51" s="54"/>
      <c r="M51" s="17" t="str">
        <f>IF('Hedging Dashboard'!AH51="","",'Hedging Dashboard'!AH51)</f>
        <v/>
      </c>
      <c r="O51" s="9" t="str">
        <f t="shared" si="3"/>
        <v/>
      </c>
      <c r="P51" s="88" t="str">
        <f t="shared" si="39"/>
        <v/>
      </c>
      <c r="Q51" s="89" t="str">
        <f t="shared" si="39"/>
        <v/>
      </c>
      <c r="R51" s="4" t="str">
        <f t="shared" si="40"/>
        <v/>
      </c>
      <c r="S51" s="4" t="str">
        <f t="shared" si="13"/>
        <v/>
      </c>
      <c r="T51" s="112" t="str">
        <f t="shared" si="41"/>
        <v/>
      </c>
      <c r="U51" s="4" t="str">
        <f>IF(M51="","",IF(B51="NB",U50,IF(T51="",SUM($T$5:$T51)+S51,SUM($T$5:$T51))))</f>
        <v/>
      </c>
      <c r="V51" s="100" t="str">
        <f t="shared" si="0"/>
        <v/>
      </c>
      <c r="W51" s="74" t="e">
        <f t="shared" si="14"/>
        <v>#VALUE!</v>
      </c>
      <c r="X51" s="76" t="str">
        <f t="shared" si="15"/>
        <v/>
      </c>
      <c r="Y51" s="9" t="str">
        <f t="shared" si="42"/>
        <v>D</v>
      </c>
      <c r="Z51" s="4" t="str">
        <f t="shared" si="43"/>
        <v>C</v>
      </c>
      <c r="AA51" s="4" t="str">
        <f t="shared" si="44"/>
        <v>C</v>
      </c>
      <c r="AB51" s="4" t="str">
        <f t="shared" si="55"/>
        <v/>
      </c>
      <c r="AC51" s="4" t="str">
        <f t="shared" si="56"/>
        <v/>
      </c>
      <c r="AD51" s="4" t="str">
        <f t="shared" si="57"/>
        <v/>
      </c>
      <c r="AE51" s="1" t="str">
        <f t="shared" si="16"/>
        <v/>
      </c>
      <c r="AF51" s="1" t="str">
        <f t="shared" si="17"/>
        <v/>
      </c>
      <c r="AG51" s="1" t="str">
        <f t="shared" si="18"/>
        <v/>
      </c>
      <c r="AH51" s="1" t="str">
        <f t="shared" si="19"/>
        <v/>
      </c>
      <c r="AI51" s="1" t="str">
        <f t="shared" si="20"/>
        <v/>
      </c>
      <c r="AJ51" s="1" t="str">
        <f t="shared" si="21"/>
        <v/>
      </c>
      <c r="AK51" s="1">
        <f t="shared" si="45"/>
        <v>0</v>
      </c>
      <c r="AL51" s="1">
        <f t="shared" si="45"/>
        <v>0</v>
      </c>
      <c r="AM51" s="1" t="str">
        <f t="shared" si="5"/>
        <v/>
      </c>
      <c r="AN51" s="1">
        <f t="shared" si="22"/>
        <v>0</v>
      </c>
      <c r="AO51" s="1" t="str">
        <f t="shared" si="58"/>
        <v/>
      </c>
      <c r="AP51" s="1" t="str">
        <f t="shared" si="23"/>
        <v>N</v>
      </c>
      <c r="AQ51" s="1" t="str">
        <f t="shared" si="24"/>
        <v>N</v>
      </c>
      <c r="AR51" s="1" t="str">
        <f t="shared" si="25"/>
        <v>N</v>
      </c>
      <c r="AS51" s="1" t="str">
        <f t="shared" si="26"/>
        <v/>
      </c>
      <c r="AT51" s="15" t="str">
        <f t="shared" si="46"/>
        <v/>
      </c>
      <c r="AU51" s="1" t="str">
        <f t="shared" si="27"/>
        <v/>
      </c>
      <c r="AV51" s="1" t="str">
        <f t="shared" si="28"/>
        <v/>
      </c>
      <c r="AW51" s="1" t="str">
        <f t="shared" si="29"/>
        <v/>
      </c>
      <c r="AX51" s="1" t="str">
        <f t="shared" si="30"/>
        <v/>
      </c>
      <c r="AY51" s="1" t="str">
        <f t="shared" si="31"/>
        <v/>
      </c>
      <c r="AZ51" s="1" t="str">
        <f>IF('Hedging Dashboard'!AH51="P",IF(AZ50="",1,AZ50+1),"")</f>
        <v/>
      </c>
      <c r="BA51" s="1" t="str">
        <f>IF('Hedging Dashboard'!AH51="B",IF(BA50="",1,BA50+1),"")</f>
        <v/>
      </c>
      <c r="BB51" s="1" t="str">
        <f t="shared" si="60"/>
        <v>00000</v>
      </c>
      <c r="BC51" s="1" t="str">
        <f t="shared" si="60"/>
        <v>00000</v>
      </c>
      <c r="BD51" s="1" t="str">
        <f t="shared" si="61"/>
        <v>000000</v>
      </c>
      <c r="BE51" s="1" t="str">
        <f t="shared" si="61"/>
        <v>000000</v>
      </c>
      <c r="BF51" s="1" t="str">
        <f t="shared" si="48"/>
        <v>B</v>
      </c>
      <c r="BG51" s="1" t="str">
        <f t="shared" si="33"/>
        <v/>
      </c>
      <c r="BH51" s="1">
        <f t="shared" si="49"/>
        <v>0</v>
      </c>
      <c r="BI51" s="1" t="str">
        <f t="shared" si="34"/>
        <v/>
      </c>
      <c r="BJ51" s="1">
        <f t="shared" si="50"/>
        <v>0</v>
      </c>
      <c r="BK51" s="1" t="str">
        <f t="shared" si="35"/>
        <v/>
      </c>
      <c r="BL51" s="1">
        <f t="shared" si="51"/>
        <v>0</v>
      </c>
      <c r="BM51" s="1" t="str">
        <f t="shared" si="52"/>
        <v>0</v>
      </c>
      <c r="BN51" s="1" t="str">
        <f t="shared" si="53"/>
        <v>0</v>
      </c>
      <c r="BO51" s="1" t="str">
        <f t="shared" si="54"/>
        <v>0</v>
      </c>
      <c r="BR51" s="1">
        <f>General!A49</f>
        <v>0</v>
      </c>
      <c r="BS51" s="1">
        <f>General!B49</f>
        <v>0</v>
      </c>
      <c r="BT51" s="1" t="str">
        <f>General!C49</f>
        <v/>
      </c>
      <c r="BU51" s="1">
        <f>General!D49</f>
        <v>0</v>
      </c>
      <c r="BW51" s="1" t="str">
        <f>General!F49</f>
        <v>WLLWL</v>
      </c>
      <c r="BX51" s="1">
        <f>General!G49</f>
        <v>-1</v>
      </c>
    </row>
    <row r="52" spans="1:76" ht="15.75" thickBot="1">
      <c r="A52" s="1">
        <v>43</v>
      </c>
      <c r="B52" s="9" t="str">
        <f t="shared" si="11"/>
        <v/>
      </c>
      <c r="C52" s="93" t="str">
        <f t="shared" si="1"/>
        <v/>
      </c>
      <c r="D52" s="88" t="str">
        <f t="shared" si="36"/>
        <v/>
      </c>
      <c r="E52" s="89" t="str">
        <f t="shared" si="36"/>
        <v/>
      </c>
      <c r="F52" s="8" t="str">
        <f t="shared" si="12"/>
        <v/>
      </c>
      <c r="H52" s="96" t="str">
        <f t="shared" si="2"/>
        <v/>
      </c>
      <c r="I52" s="88" t="str">
        <f t="shared" si="37"/>
        <v/>
      </c>
      <c r="J52" s="89" t="str">
        <f t="shared" si="37"/>
        <v/>
      </c>
      <c r="K52" s="8" t="str">
        <f t="shared" si="38"/>
        <v/>
      </c>
      <c r="L52" s="54"/>
      <c r="M52" s="17" t="str">
        <f>IF('Hedging Dashboard'!AH52="","",'Hedging Dashboard'!AH52)</f>
        <v/>
      </c>
      <c r="O52" s="9" t="str">
        <f t="shared" si="3"/>
        <v/>
      </c>
      <c r="P52" s="88" t="str">
        <f t="shared" si="39"/>
        <v/>
      </c>
      <c r="Q52" s="89" t="str">
        <f t="shared" si="39"/>
        <v/>
      </c>
      <c r="R52" s="4" t="str">
        <f t="shared" si="40"/>
        <v/>
      </c>
      <c r="S52" s="4" t="str">
        <f t="shared" si="13"/>
        <v/>
      </c>
      <c r="T52" s="112" t="str">
        <f t="shared" si="41"/>
        <v/>
      </c>
      <c r="U52" s="4" t="str">
        <f>IF(M52="","",IF(B52="NB",U51,IF(T52="",SUM($T$5:$T52)+S52,SUM($T$5:$T52))))</f>
        <v/>
      </c>
      <c r="V52" s="100" t="str">
        <f t="shared" si="0"/>
        <v/>
      </c>
      <c r="W52" s="74" t="e">
        <f t="shared" si="14"/>
        <v>#VALUE!</v>
      </c>
      <c r="X52" s="76" t="str">
        <f t="shared" si="15"/>
        <v/>
      </c>
      <c r="Y52" s="9" t="str">
        <f t="shared" si="42"/>
        <v>D</v>
      </c>
      <c r="Z52" s="4" t="str">
        <f t="shared" si="43"/>
        <v>C</v>
      </c>
      <c r="AA52" s="4" t="str">
        <f t="shared" si="44"/>
        <v>C</v>
      </c>
      <c r="AB52" s="4" t="str">
        <f t="shared" si="55"/>
        <v/>
      </c>
      <c r="AC52" s="4" t="str">
        <f t="shared" si="56"/>
        <v/>
      </c>
      <c r="AD52" s="4" t="str">
        <f t="shared" si="57"/>
        <v/>
      </c>
      <c r="AE52" s="1" t="str">
        <f t="shared" si="16"/>
        <v/>
      </c>
      <c r="AF52" s="1" t="str">
        <f t="shared" si="17"/>
        <v/>
      </c>
      <c r="AG52" s="1" t="str">
        <f t="shared" si="18"/>
        <v/>
      </c>
      <c r="AH52" s="1" t="str">
        <f t="shared" si="19"/>
        <v/>
      </c>
      <c r="AI52" s="1" t="str">
        <f t="shared" si="20"/>
        <v/>
      </c>
      <c r="AJ52" s="1" t="str">
        <f t="shared" si="21"/>
        <v/>
      </c>
      <c r="AK52" s="1">
        <f t="shared" si="45"/>
        <v>0</v>
      </c>
      <c r="AL52" s="1">
        <f t="shared" si="45"/>
        <v>0</v>
      </c>
      <c r="AM52" s="1" t="str">
        <f t="shared" si="5"/>
        <v/>
      </c>
      <c r="AN52" s="1">
        <f t="shared" si="22"/>
        <v>0</v>
      </c>
      <c r="AO52" s="1" t="str">
        <f t="shared" si="58"/>
        <v/>
      </c>
      <c r="AP52" s="1" t="str">
        <f t="shared" si="23"/>
        <v>N</v>
      </c>
      <c r="AQ52" s="1" t="str">
        <f t="shared" si="24"/>
        <v>N</v>
      </c>
      <c r="AR52" s="1" t="str">
        <f t="shared" si="25"/>
        <v>N</v>
      </c>
      <c r="AS52" s="1" t="str">
        <f t="shared" si="26"/>
        <v/>
      </c>
      <c r="AT52" s="15" t="str">
        <f t="shared" si="46"/>
        <v/>
      </c>
      <c r="AU52" s="1" t="str">
        <f t="shared" si="27"/>
        <v/>
      </c>
      <c r="AV52" s="1" t="str">
        <f t="shared" si="28"/>
        <v/>
      </c>
      <c r="AW52" s="1" t="str">
        <f t="shared" si="29"/>
        <v/>
      </c>
      <c r="AX52" s="1" t="str">
        <f t="shared" si="30"/>
        <v/>
      </c>
      <c r="AY52" s="1" t="str">
        <f t="shared" si="31"/>
        <v/>
      </c>
      <c r="AZ52" s="1" t="str">
        <f>IF('Hedging Dashboard'!AH52="P",IF(AZ51="",1,AZ51+1),"")</f>
        <v/>
      </c>
      <c r="BA52" s="1" t="str">
        <f>IF('Hedging Dashboard'!AH52="B",IF(BA51="",1,BA51+1),"")</f>
        <v/>
      </c>
      <c r="BB52" s="1" t="str">
        <f t="shared" si="60"/>
        <v>00000</v>
      </c>
      <c r="BC52" s="1" t="str">
        <f t="shared" si="60"/>
        <v>00000</v>
      </c>
      <c r="BD52" s="1" t="str">
        <f t="shared" si="61"/>
        <v>000000</v>
      </c>
      <c r="BE52" s="1" t="str">
        <f t="shared" si="61"/>
        <v>000000</v>
      </c>
      <c r="BF52" s="1" t="str">
        <f t="shared" si="48"/>
        <v>B</v>
      </c>
      <c r="BG52" s="1" t="str">
        <f t="shared" si="33"/>
        <v/>
      </c>
      <c r="BH52" s="1">
        <f t="shared" si="49"/>
        <v>0</v>
      </c>
      <c r="BI52" s="1" t="str">
        <f t="shared" si="34"/>
        <v/>
      </c>
      <c r="BJ52" s="1">
        <f t="shared" si="50"/>
        <v>0</v>
      </c>
      <c r="BK52" s="1" t="str">
        <f t="shared" si="35"/>
        <v/>
      </c>
      <c r="BL52" s="1">
        <f t="shared" si="51"/>
        <v>0</v>
      </c>
      <c r="BM52" s="1" t="str">
        <f t="shared" si="52"/>
        <v>0</v>
      </c>
      <c r="BN52" s="1" t="str">
        <f t="shared" si="53"/>
        <v>0</v>
      </c>
      <c r="BO52" s="1" t="str">
        <f t="shared" si="54"/>
        <v>0</v>
      </c>
      <c r="BR52" s="1">
        <f>General!A50</f>
        <v>0</v>
      </c>
      <c r="BS52" s="1">
        <f>General!B50</f>
        <v>0</v>
      </c>
      <c r="BT52" s="1" t="str">
        <f>General!C50</f>
        <v/>
      </c>
      <c r="BU52" s="1">
        <f>General!D50</f>
        <v>0</v>
      </c>
      <c r="BW52" s="1" t="str">
        <f>General!F50</f>
        <v>WLLWW</v>
      </c>
      <c r="BX52" s="1">
        <f>General!G50</f>
        <v>3</v>
      </c>
    </row>
    <row r="53" spans="1:76" ht="15.75" thickBot="1">
      <c r="A53" s="1">
        <v>44</v>
      </c>
      <c r="B53" s="9" t="str">
        <f t="shared" si="11"/>
        <v/>
      </c>
      <c r="C53" s="93" t="str">
        <f t="shared" si="1"/>
        <v/>
      </c>
      <c r="D53" s="88" t="str">
        <f t="shared" si="36"/>
        <v/>
      </c>
      <c r="E53" s="89" t="str">
        <f t="shared" si="36"/>
        <v/>
      </c>
      <c r="F53" s="8" t="str">
        <f t="shared" si="12"/>
        <v/>
      </c>
      <c r="H53" s="96" t="str">
        <f t="shared" si="2"/>
        <v/>
      </c>
      <c r="I53" s="88" t="str">
        <f t="shared" si="37"/>
        <v/>
      </c>
      <c r="J53" s="89" t="str">
        <f t="shared" si="37"/>
        <v/>
      </c>
      <c r="K53" s="8" t="str">
        <f t="shared" si="38"/>
        <v/>
      </c>
      <c r="L53" s="54"/>
      <c r="M53" s="17" t="str">
        <f>IF('Hedging Dashboard'!AH53="","",'Hedging Dashboard'!AH53)</f>
        <v/>
      </c>
      <c r="O53" s="9" t="str">
        <f t="shared" si="3"/>
        <v/>
      </c>
      <c r="P53" s="88" t="str">
        <f t="shared" si="39"/>
        <v/>
      </c>
      <c r="Q53" s="89" t="str">
        <f t="shared" si="39"/>
        <v/>
      </c>
      <c r="R53" s="4" t="str">
        <f t="shared" si="40"/>
        <v/>
      </c>
      <c r="S53" s="4" t="str">
        <f t="shared" si="13"/>
        <v/>
      </c>
      <c r="T53" s="112" t="str">
        <f t="shared" si="41"/>
        <v/>
      </c>
      <c r="U53" s="4" t="str">
        <f>IF(M53="","",IF(B53="NB",U52,IF(T53="",SUM($T$5:$T53)+S53,SUM($T$5:$T53))))</f>
        <v/>
      </c>
      <c r="V53" s="100" t="str">
        <f t="shared" si="0"/>
        <v/>
      </c>
      <c r="W53" s="74" t="e">
        <f t="shared" si="14"/>
        <v>#VALUE!</v>
      </c>
      <c r="X53" s="76" t="str">
        <f t="shared" si="15"/>
        <v/>
      </c>
      <c r="Y53" s="9" t="str">
        <f t="shared" si="42"/>
        <v>D</v>
      </c>
      <c r="Z53" s="4" t="str">
        <f t="shared" si="43"/>
        <v>C</v>
      </c>
      <c r="AA53" s="4" t="str">
        <f t="shared" si="44"/>
        <v>C</v>
      </c>
      <c r="AB53" s="4" t="str">
        <f t="shared" si="55"/>
        <v/>
      </c>
      <c r="AC53" s="4" t="str">
        <f t="shared" si="56"/>
        <v/>
      </c>
      <c r="AD53" s="4" t="str">
        <f t="shared" si="57"/>
        <v/>
      </c>
      <c r="AE53" s="1" t="str">
        <f t="shared" si="16"/>
        <v/>
      </c>
      <c r="AF53" s="1" t="str">
        <f t="shared" si="17"/>
        <v/>
      </c>
      <c r="AG53" s="1" t="str">
        <f t="shared" si="18"/>
        <v/>
      </c>
      <c r="AH53" s="1" t="str">
        <f t="shared" si="19"/>
        <v/>
      </c>
      <c r="AI53" s="1" t="str">
        <f t="shared" si="20"/>
        <v/>
      </c>
      <c r="AJ53" s="1" t="str">
        <f t="shared" si="21"/>
        <v/>
      </c>
      <c r="AK53" s="1">
        <f t="shared" si="45"/>
        <v>0</v>
      </c>
      <c r="AL53" s="1">
        <f t="shared" si="45"/>
        <v>0</v>
      </c>
      <c r="AM53" s="1" t="str">
        <f t="shared" si="5"/>
        <v/>
      </c>
      <c r="AN53" s="1">
        <f t="shared" si="22"/>
        <v>0</v>
      </c>
      <c r="AO53" s="1" t="str">
        <f t="shared" si="58"/>
        <v/>
      </c>
      <c r="AP53" s="1" t="str">
        <f t="shared" si="23"/>
        <v>N</v>
      </c>
      <c r="AQ53" s="1" t="str">
        <f t="shared" si="24"/>
        <v>N</v>
      </c>
      <c r="AR53" s="1" t="str">
        <f t="shared" si="25"/>
        <v>N</v>
      </c>
      <c r="AS53" s="1" t="str">
        <f t="shared" si="26"/>
        <v/>
      </c>
      <c r="AT53" s="15" t="str">
        <f t="shared" si="46"/>
        <v/>
      </c>
      <c r="AU53" s="1" t="str">
        <f t="shared" si="27"/>
        <v/>
      </c>
      <c r="AV53" s="1" t="str">
        <f t="shared" si="28"/>
        <v/>
      </c>
      <c r="AW53" s="1" t="str">
        <f t="shared" si="29"/>
        <v/>
      </c>
      <c r="AX53" s="1" t="str">
        <f t="shared" si="30"/>
        <v/>
      </c>
      <c r="AY53" s="1" t="str">
        <f t="shared" si="31"/>
        <v/>
      </c>
      <c r="AZ53" s="1" t="str">
        <f>IF('Hedging Dashboard'!AH53="P",IF(AZ52="",1,AZ52+1),"")</f>
        <v/>
      </c>
      <c r="BA53" s="1" t="str">
        <f>IF('Hedging Dashboard'!AH53="B",IF(BA52="",1,BA52+1),"")</f>
        <v/>
      </c>
      <c r="BB53" s="1" t="str">
        <f t="shared" si="60"/>
        <v>00000</v>
      </c>
      <c r="BC53" s="1" t="str">
        <f t="shared" si="60"/>
        <v>00000</v>
      </c>
      <c r="BD53" s="1" t="str">
        <f t="shared" si="61"/>
        <v>000000</v>
      </c>
      <c r="BE53" s="1" t="str">
        <f t="shared" si="61"/>
        <v>000000</v>
      </c>
      <c r="BF53" s="1" t="str">
        <f t="shared" si="48"/>
        <v>B</v>
      </c>
      <c r="BG53" s="1" t="str">
        <f t="shared" si="33"/>
        <v/>
      </c>
      <c r="BH53" s="1">
        <f t="shared" si="49"/>
        <v>0</v>
      </c>
      <c r="BI53" s="1" t="str">
        <f t="shared" si="34"/>
        <v/>
      </c>
      <c r="BJ53" s="1">
        <f t="shared" si="50"/>
        <v>0</v>
      </c>
      <c r="BK53" s="1" t="str">
        <f t="shared" si="35"/>
        <v/>
      </c>
      <c r="BL53" s="1">
        <f t="shared" si="51"/>
        <v>0</v>
      </c>
      <c r="BM53" s="1" t="str">
        <f t="shared" si="52"/>
        <v>0</v>
      </c>
      <c r="BN53" s="1" t="str">
        <f t="shared" si="53"/>
        <v>0</v>
      </c>
      <c r="BO53" s="1" t="str">
        <f t="shared" si="54"/>
        <v>0</v>
      </c>
      <c r="BR53" s="1">
        <f>General!A51</f>
        <v>0</v>
      </c>
      <c r="BS53" s="1">
        <f>General!B51</f>
        <v>0</v>
      </c>
      <c r="BT53" s="1" t="str">
        <f>General!C51</f>
        <v/>
      </c>
      <c r="BU53" s="1">
        <f>General!D51</f>
        <v>0</v>
      </c>
      <c r="BW53" s="1" t="str">
        <f>General!F51</f>
        <v>WLWLL</v>
      </c>
      <c r="BX53" s="1">
        <f>General!G51</f>
        <v>-3</v>
      </c>
    </row>
    <row r="54" spans="1:76" ht="15.75" thickBot="1">
      <c r="A54" s="1">
        <v>45</v>
      </c>
      <c r="B54" s="77" t="str">
        <f t="shared" si="11"/>
        <v/>
      </c>
      <c r="C54" s="94" t="str">
        <f t="shared" si="1"/>
        <v/>
      </c>
      <c r="D54" s="90" t="str">
        <f t="shared" si="36"/>
        <v/>
      </c>
      <c r="E54" s="91" t="str">
        <f t="shared" si="36"/>
        <v/>
      </c>
      <c r="F54" s="10" t="str">
        <f t="shared" si="12"/>
        <v/>
      </c>
      <c r="H54" s="97" t="str">
        <f t="shared" si="2"/>
        <v/>
      </c>
      <c r="I54" s="90" t="str">
        <f t="shared" si="37"/>
        <v/>
      </c>
      <c r="J54" s="91" t="str">
        <f t="shared" si="37"/>
        <v/>
      </c>
      <c r="K54" s="10" t="str">
        <f t="shared" si="38"/>
        <v/>
      </c>
      <c r="L54" s="54"/>
      <c r="M54" s="18" t="str">
        <f>IF('Hedging Dashboard'!AH54="","",'Hedging Dashboard'!AH54)</f>
        <v/>
      </c>
      <c r="O54" s="77" t="str">
        <f t="shared" si="3"/>
        <v/>
      </c>
      <c r="P54" s="90" t="str">
        <f t="shared" si="39"/>
        <v/>
      </c>
      <c r="Q54" s="91" t="str">
        <f t="shared" si="39"/>
        <v/>
      </c>
      <c r="R54" s="5" t="str">
        <f t="shared" si="40"/>
        <v/>
      </c>
      <c r="S54" s="5" t="str">
        <f t="shared" si="13"/>
        <v/>
      </c>
      <c r="T54" s="113" t="str">
        <f t="shared" si="41"/>
        <v/>
      </c>
      <c r="U54" s="5" t="str">
        <f>IF(M54="","",IF(B54="NB",U53,IF(T54="",SUM($T$5:$T54)+S54,SUM($T$5:$T54))))</f>
        <v/>
      </c>
      <c r="V54" s="101" t="str">
        <f t="shared" si="0"/>
        <v/>
      </c>
      <c r="W54" s="74" t="e">
        <f t="shared" si="14"/>
        <v>#VALUE!</v>
      </c>
      <c r="X54" s="76" t="str">
        <f t="shared" si="15"/>
        <v/>
      </c>
      <c r="Y54" s="9" t="str">
        <f t="shared" si="42"/>
        <v>D</v>
      </c>
      <c r="Z54" s="4" t="str">
        <f t="shared" si="43"/>
        <v>C</v>
      </c>
      <c r="AA54" s="4" t="str">
        <f t="shared" si="44"/>
        <v>C</v>
      </c>
      <c r="AB54" s="4" t="str">
        <f t="shared" si="55"/>
        <v/>
      </c>
      <c r="AC54" s="4" t="str">
        <f t="shared" si="56"/>
        <v/>
      </c>
      <c r="AD54" s="4" t="str">
        <f t="shared" si="57"/>
        <v/>
      </c>
      <c r="AE54" s="1" t="str">
        <f t="shared" si="16"/>
        <v/>
      </c>
      <c r="AF54" s="1" t="str">
        <f t="shared" si="17"/>
        <v/>
      </c>
      <c r="AG54" s="1" t="str">
        <f t="shared" si="18"/>
        <v/>
      </c>
      <c r="AH54" s="1" t="str">
        <f t="shared" si="19"/>
        <v/>
      </c>
      <c r="AI54" s="1" t="str">
        <f t="shared" si="20"/>
        <v/>
      </c>
      <c r="AJ54" s="1" t="str">
        <f t="shared" si="21"/>
        <v/>
      </c>
      <c r="AK54" s="1">
        <f t="shared" si="45"/>
        <v>0</v>
      </c>
      <c r="AL54" s="1">
        <f t="shared" si="45"/>
        <v>0</v>
      </c>
      <c r="AM54" s="1" t="str">
        <f t="shared" si="5"/>
        <v/>
      </c>
      <c r="AN54" s="1">
        <f t="shared" si="22"/>
        <v>0</v>
      </c>
      <c r="AO54" s="1" t="str">
        <f t="shared" si="58"/>
        <v/>
      </c>
      <c r="AP54" s="1" t="str">
        <f t="shared" si="23"/>
        <v>N</v>
      </c>
      <c r="AQ54" s="1" t="str">
        <f t="shared" si="24"/>
        <v>N</v>
      </c>
      <c r="AR54" s="1" t="str">
        <f t="shared" si="25"/>
        <v>N</v>
      </c>
      <c r="AS54" s="1" t="str">
        <f t="shared" si="26"/>
        <v/>
      </c>
      <c r="AT54" s="15" t="str">
        <f t="shared" si="46"/>
        <v/>
      </c>
      <c r="AU54" s="1" t="str">
        <f t="shared" si="27"/>
        <v/>
      </c>
      <c r="AV54" s="1" t="str">
        <f t="shared" si="28"/>
        <v/>
      </c>
      <c r="AW54" s="1" t="str">
        <f t="shared" si="29"/>
        <v/>
      </c>
      <c r="AX54" s="1" t="str">
        <f t="shared" si="30"/>
        <v/>
      </c>
      <c r="AY54" s="1" t="str">
        <f t="shared" si="31"/>
        <v/>
      </c>
      <c r="AZ54" s="1" t="str">
        <f>IF('Hedging Dashboard'!AH54="P",IF(AZ53="",1,AZ53+1),"")</f>
        <v/>
      </c>
      <c r="BA54" s="1" t="str">
        <f>IF('Hedging Dashboard'!AH54="B",IF(BA53="",1,BA53+1),"")</f>
        <v/>
      </c>
      <c r="BB54" s="1" t="str">
        <f t="shared" si="60"/>
        <v>00000</v>
      </c>
      <c r="BC54" s="1" t="str">
        <f t="shared" si="60"/>
        <v>00000</v>
      </c>
      <c r="BD54" s="1" t="str">
        <f t="shared" si="61"/>
        <v>000000</v>
      </c>
      <c r="BE54" s="1" t="str">
        <f t="shared" si="61"/>
        <v>000000</v>
      </c>
      <c r="BF54" s="1" t="str">
        <f t="shared" si="48"/>
        <v>B</v>
      </c>
      <c r="BG54" s="1" t="str">
        <f t="shared" si="33"/>
        <v/>
      </c>
      <c r="BH54" s="1">
        <f t="shared" si="49"/>
        <v>0</v>
      </c>
      <c r="BI54" s="1" t="str">
        <f t="shared" si="34"/>
        <v/>
      </c>
      <c r="BJ54" s="1">
        <f t="shared" si="50"/>
        <v>0</v>
      </c>
      <c r="BK54" s="1" t="str">
        <f t="shared" si="35"/>
        <v/>
      </c>
      <c r="BL54" s="1">
        <f t="shared" si="51"/>
        <v>0</v>
      </c>
      <c r="BM54" s="1" t="str">
        <f t="shared" si="52"/>
        <v>0</v>
      </c>
      <c r="BN54" s="1" t="str">
        <f t="shared" si="53"/>
        <v>0</v>
      </c>
      <c r="BO54" s="1" t="str">
        <f t="shared" si="54"/>
        <v>0</v>
      </c>
      <c r="BR54" s="1">
        <f>General!A52</f>
        <v>0</v>
      </c>
      <c r="BS54" s="1">
        <f>General!B52</f>
        <v>0</v>
      </c>
      <c r="BT54" s="1" t="str">
        <f>General!C52</f>
        <v/>
      </c>
      <c r="BU54" s="1">
        <f>General!D52</f>
        <v>0</v>
      </c>
      <c r="BW54" s="1" t="str">
        <f>General!F52</f>
        <v>WLWLW</v>
      </c>
      <c r="BX54" s="1">
        <f>General!G52</f>
        <v>1</v>
      </c>
    </row>
    <row r="55" spans="1:76" ht="15.75" thickBot="1">
      <c r="A55" s="1">
        <v>46</v>
      </c>
      <c r="B55" s="12" t="str">
        <f t="shared" si="11"/>
        <v/>
      </c>
      <c r="C55" s="92" t="str">
        <f t="shared" si="1"/>
        <v/>
      </c>
      <c r="D55" s="13" t="str">
        <f t="shared" si="36"/>
        <v/>
      </c>
      <c r="E55" s="45" t="str">
        <f t="shared" si="36"/>
        <v/>
      </c>
      <c r="F55" s="14" t="str">
        <f t="shared" si="12"/>
        <v/>
      </c>
      <c r="H55" s="95" t="str">
        <f t="shared" si="2"/>
        <v/>
      </c>
      <c r="I55" s="13" t="str">
        <f t="shared" si="37"/>
        <v/>
      </c>
      <c r="J55" s="45" t="str">
        <f t="shared" si="37"/>
        <v/>
      </c>
      <c r="K55" s="14" t="str">
        <f t="shared" si="38"/>
        <v/>
      </c>
      <c r="L55" s="54"/>
      <c r="M55" s="16" t="str">
        <f>IF('Hedging Dashboard'!AH55="","",'Hedging Dashboard'!AH55)</f>
        <v/>
      </c>
      <c r="O55" s="12" t="str">
        <f t="shared" si="3"/>
        <v/>
      </c>
      <c r="P55" s="13" t="str">
        <f t="shared" si="39"/>
        <v/>
      </c>
      <c r="Q55" s="45" t="str">
        <f t="shared" si="39"/>
        <v/>
      </c>
      <c r="R55" s="87" t="str">
        <f t="shared" si="40"/>
        <v/>
      </c>
      <c r="S55" s="87" t="str">
        <f t="shared" si="13"/>
        <v/>
      </c>
      <c r="T55" s="98" t="str">
        <f t="shared" si="41"/>
        <v/>
      </c>
      <c r="U55" s="87" t="str">
        <f>IF(M55="","",IF(B55="NB",U54,IF(T55="",SUM($T$5:$T55)+S55,SUM($T$5:$T55))))</f>
        <v/>
      </c>
      <c r="V55" s="99" t="str">
        <f t="shared" si="0"/>
        <v/>
      </c>
      <c r="W55" s="74" t="e">
        <f t="shared" si="14"/>
        <v>#VALUE!</v>
      </c>
      <c r="X55" s="76" t="str">
        <f t="shared" si="15"/>
        <v/>
      </c>
      <c r="Y55" s="9" t="str">
        <f t="shared" si="42"/>
        <v>D</v>
      </c>
      <c r="Z55" s="4" t="str">
        <f t="shared" si="43"/>
        <v>C</v>
      </c>
      <c r="AA55" s="4" t="str">
        <f t="shared" si="44"/>
        <v>C</v>
      </c>
      <c r="AB55" s="4" t="str">
        <f t="shared" si="55"/>
        <v/>
      </c>
      <c r="AC55" s="4" t="str">
        <f t="shared" si="56"/>
        <v/>
      </c>
      <c r="AD55" s="4" t="str">
        <f t="shared" si="57"/>
        <v/>
      </c>
      <c r="AE55" s="1" t="str">
        <f t="shared" si="16"/>
        <v/>
      </c>
      <c r="AF55" s="1" t="str">
        <f t="shared" si="17"/>
        <v/>
      </c>
      <c r="AG55" s="1" t="str">
        <f t="shared" si="18"/>
        <v/>
      </c>
      <c r="AH55" s="1" t="str">
        <f t="shared" si="19"/>
        <v/>
      </c>
      <c r="AI55" s="1" t="str">
        <f t="shared" si="20"/>
        <v/>
      </c>
      <c r="AJ55" s="1" t="str">
        <f t="shared" si="21"/>
        <v/>
      </c>
      <c r="AK55" s="1">
        <f t="shared" si="45"/>
        <v>0</v>
      </c>
      <c r="AL55" s="1">
        <f t="shared" si="45"/>
        <v>0</v>
      </c>
      <c r="AM55" s="1" t="str">
        <f t="shared" si="5"/>
        <v/>
      </c>
      <c r="AN55" s="1">
        <f t="shared" si="22"/>
        <v>0</v>
      </c>
      <c r="AO55" s="1" t="str">
        <f t="shared" si="58"/>
        <v/>
      </c>
      <c r="AP55" s="1" t="str">
        <f t="shared" si="23"/>
        <v>N</v>
      </c>
      <c r="AQ55" s="1" t="str">
        <f t="shared" si="24"/>
        <v>N</v>
      </c>
      <c r="AR55" s="1" t="str">
        <f t="shared" si="25"/>
        <v>N</v>
      </c>
      <c r="AS55" s="1" t="str">
        <f t="shared" si="26"/>
        <v/>
      </c>
      <c r="AT55" s="15" t="str">
        <f t="shared" si="46"/>
        <v/>
      </c>
      <c r="AU55" s="1" t="str">
        <f t="shared" si="27"/>
        <v/>
      </c>
      <c r="AV55" s="1" t="str">
        <f t="shared" si="28"/>
        <v/>
      </c>
      <c r="AW55" s="1" t="str">
        <f t="shared" si="29"/>
        <v/>
      </c>
      <c r="AX55" s="1" t="str">
        <f t="shared" si="30"/>
        <v/>
      </c>
      <c r="AY55" s="1" t="str">
        <f t="shared" si="31"/>
        <v/>
      </c>
      <c r="AZ55" s="1" t="str">
        <f>IF('Hedging Dashboard'!AH55="P",IF(AZ54="",1,AZ54+1),"")</f>
        <v/>
      </c>
      <c r="BA55" s="1" t="str">
        <f>IF('Hedging Dashboard'!AH55="B",IF(BA54="",1,BA54+1),"")</f>
        <v/>
      </c>
      <c r="BB55" s="1" t="str">
        <f t="shared" si="60"/>
        <v>00000</v>
      </c>
      <c r="BC55" s="1" t="str">
        <f t="shared" si="60"/>
        <v>00000</v>
      </c>
      <c r="BD55" s="1" t="str">
        <f t="shared" si="61"/>
        <v>000000</v>
      </c>
      <c r="BE55" s="1" t="str">
        <f t="shared" si="61"/>
        <v>000000</v>
      </c>
      <c r="BF55" s="1" t="str">
        <f t="shared" si="48"/>
        <v>B</v>
      </c>
      <c r="BG55" s="1" t="str">
        <f t="shared" si="33"/>
        <v/>
      </c>
      <c r="BH55" s="1">
        <f t="shared" si="49"/>
        <v>0</v>
      </c>
      <c r="BI55" s="1" t="str">
        <f t="shared" si="34"/>
        <v/>
      </c>
      <c r="BJ55" s="1">
        <f t="shared" si="50"/>
        <v>0</v>
      </c>
      <c r="BK55" s="1" t="str">
        <f t="shared" si="35"/>
        <v/>
      </c>
      <c r="BL55" s="1">
        <f t="shared" si="51"/>
        <v>0</v>
      </c>
      <c r="BM55" s="1" t="str">
        <f t="shared" si="52"/>
        <v>0</v>
      </c>
      <c r="BN55" s="1" t="str">
        <f t="shared" si="53"/>
        <v>0</v>
      </c>
      <c r="BO55" s="1" t="str">
        <f t="shared" si="54"/>
        <v>0</v>
      </c>
      <c r="BR55" s="1">
        <f>General!A53</f>
        <v>0</v>
      </c>
      <c r="BS55" s="1">
        <f>General!B53</f>
        <v>0</v>
      </c>
      <c r="BT55" s="1" t="str">
        <f>General!C53</f>
        <v/>
      </c>
      <c r="BU55" s="1">
        <f>General!D53</f>
        <v>0</v>
      </c>
      <c r="BW55" s="1" t="str">
        <f>General!F53</f>
        <v>WLWWL</v>
      </c>
      <c r="BX55" s="1">
        <f>General!G53</f>
        <v>-1</v>
      </c>
    </row>
    <row r="56" spans="1:76" ht="15.75" thickBot="1">
      <c r="A56" s="1">
        <v>47</v>
      </c>
      <c r="B56" s="9" t="str">
        <f t="shared" si="11"/>
        <v/>
      </c>
      <c r="C56" s="93" t="str">
        <f t="shared" si="1"/>
        <v/>
      </c>
      <c r="D56" s="88" t="str">
        <f t="shared" si="36"/>
        <v/>
      </c>
      <c r="E56" s="89" t="str">
        <f t="shared" si="36"/>
        <v/>
      </c>
      <c r="F56" s="8" t="str">
        <f t="shared" si="12"/>
        <v/>
      </c>
      <c r="H56" s="96" t="str">
        <f t="shared" si="2"/>
        <v/>
      </c>
      <c r="I56" s="88" t="str">
        <f t="shared" si="37"/>
        <v/>
      </c>
      <c r="J56" s="89" t="str">
        <f t="shared" si="37"/>
        <v/>
      </c>
      <c r="K56" s="8" t="str">
        <f t="shared" si="38"/>
        <v/>
      </c>
      <c r="L56" s="54"/>
      <c r="M56" s="17" t="str">
        <f>IF('Hedging Dashboard'!AH56="","",'Hedging Dashboard'!AH56)</f>
        <v/>
      </c>
      <c r="O56" s="9" t="str">
        <f t="shared" si="3"/>
        <v/>
      </c>
      <c r="P56" s="88" t="str">
        <f t="shared" si="39"/>
        <v/>
      </c>
      <c r="Q56" s="89" t="str">
        <f t="shared" si="39"/>
        <v/>
      </c>
      <c r="R56" s="4" t="str">
        <f t="shared" si="40"/>
        <v/>
      </c>
      <c r="S56" s="4" t="str">
        <f t="shared" si="13"/>
        <v/>
      </c>
      <c r="T56" s="112" t="str">
        <f t="shared" si="41"/>
        <v/>
      </c>
      <c r="U56" s="4" t="str">
        <f>IF(M56="","",IF(B56="NB",U55,IF(T56="",SUM($T$5:$T56)+S56,SUM($T$5:$T56))))</f>
        <v/>
      </c>
      <c r="V56" s="100" t="str">
        <f t="shared" si="0"/>
        <v/>
      </c>
      <c r="W56" s="74" t="e">
        <f t="shared" si="14"/>
        <v>#VALUE!</v>
      </c>
      <c r="X56" s="76" t="str">
        <f t="shared" si="15"/>
        <v/>
      </c>
      <c r="Y56" s="9" t="str">
        <f t="shared" si="42"/>
        <v>D</v>
      </c>
      <c r="Z56" s="4" t="str">
        <f t="shared" si="43"/>
        <v>C</v>
      </c>
      <c r="AA56" s="4" t="str">
        <f t="shared" si="44"/>
        <v>C</v>
      </c>
      <c r="AB56" s="4" t="str">
        <f t="shared" si="55"/>
        <v/>
      </c>
      <c r="AC56" s="4" t="str">
        <f t="shared" si="56"/>
        <v/>
      </c>
      <c r="AD56" s="4" t="str">
        <f t="shared" si="57"/>
        <v/>
      </c>
      <c r="AE56" s="1" t="str">
        <f t="shared" si="16"/>
        <v/>
      </c>
      <c r="AF56" s="1" t="str">
        <f t="shared" si="17"/>
        <v/>
      </c>
      <c r="AG56" s="1" t="str">
        <f t="shared" si="18"/>
        <v/>
      </c>
      <c r="AH56" s="1" t="str">
        <f t="shared" si="19"/>
        <v/>
      </c>
      <c r="AI56" s="1" t="str">
        <f t="shared" si="20"/>
        <v/>
      </c>
      <c r="AJ56" s="1" t="str">
        <f t="shared" si="21"/>
        <v/>
      </c>
      <c r="AK56" s="1">
        <f t="shared" si="45"/>
        <v>0</v>
      </c>
      <c r="AL56" s="1">
        <f t="shared" si="45"/>
        <v>0</v>
      </c>
      <c r="AM56" s="1" t="str">
        <f t="shared" si="5"/>
        <v/>
      </c>
      <c r="AN56" s="1">
        <f t="shared" si="22"/>
        <v>0</v>
      </c>
      <c r="AO56" s="1" t="str">
        <f t="shared" si="58"/>
        <v/>
      </c>
      <c r="AP56" s="1" t="str">
        <f t="shared" si="23"/>
        <v>N</v>
      </c>
      <c r="AQ56" s="1" t="str">
        <f t="shared" si="24"/>
        <v>N</v>
      </c>
      <c r="AR56" s="1" t="str">
        <f t="shared" si="25"/>
        <v>N</v>
      </c>
      <c r="AS56" s="1" t="str">
        <f t="shared" si="26"/>
        <v/>
      </c>
      <c r="AT56" s="15" t="str">
        <f t="shared" si="46"/>
        <v/>
      </c>
      <c r="AU56" s="1" t="str">
        <f t="shared" si="27"/>
        <v/>
      </c>
      <c r="AV56" s="1" t="str">
        <f t="shared" si="28"/>
        <v/>
      </c>
      <c r="AW56" s="1" t="str">
        <f t="shared" si="29"/>
        <v/>
      </c>
      <c r="AX56" s="1" t="str">
        <f t="shared" si="30"/>
        <v/>
      </c>
      <c r="AY56" s="1" t="str">
        <f t="shared" si="31"/>
        <v/>
      </c>
      <c r="AZ56" s="1" t="str">
        <f>IF('Hedging Dashboard'!AH56="P",IF(AZ55="",1,AZ55+1),"")</f>
        <v/>
      </c>
      <c r="BA56" s="1" t="str">
        <f>IF('Hedging Dashboard'!AH56="B",IF(BA55="",1,BA55+1),"")</f>
        <v/>
      </c>
      <c r="BB56" s="1" t="str">
        <f t="shared" si="60"/>
        <v>00000</v>
      </c>
      <c r="BC56" s="1" t="str">
        <f t="shared" si="60"/>
        <v>00000</v>
      </c>
      <c r="BD56" s="1" t="str">
        <f t="shared" si="61"/>
        <v>000000</v>
      </c>
      <c r="BE56" s="1" t="str">
        <f t="shared" si="61"/>
        <v>000000</v>
      </c>
      <c r="BF56" s="1" t="str">
        <f t="shared" si="48"/>
        <v>B</v>
      </c>
      <c r="BG56" s="1" t="str">
        <f t="shared" si="33"/>
        <v/>
      </c>
      <c r="BH56" s="1">
        <f t="shared" si="49"/>
        <v>0</v>
      </c>
      <c r="BI56" s="1" t="str">
        <f t="shared" si="34"/>
        <v/>
      </c>
      <c r="BJ56" s="1">
        <f t="shared" si="50"/>
        <v>0</v>
      </c>
      <c r="BK56" s="1" t="str">
        <f t="shared" si="35"/>
        <v/>
      </c>
      <c r="BL56" s="1">
        <f t="shared" si="51"/>
        <v>0</v>
      </c>
      <c r="BM56" s="1" t="str">
        <f t="shared" si="52"/>
        <v>0</v>
      </c>
      <c r="BN56" s="1" t="str">
        <f t="shared" si="53"/>
        <v>0</v>
      </c>
      <c r="BO56" s="1" t="str">
        <f t="shared" si="54"/>
        <v>0</v>
      </c>
      <c r="BR56" s="1">
        <f>General!A54</f>
        <v>0</v>
      </c>
      <c r="BS56" s="1">
        <f>General!B54</f>
        <v>0</v>
      </c>
      <c r="BT56" s="1" t="str">
        <f>General!C54</f>
        <v/>
      </c>
      <c r="BU56" s="1">
        <f>General!D54</f>
        <v>0</v>
      </c>
      <c r="BW56" s="1" t="str">
        <f>General!F54</f>
        <v>WLWWW</v>
      </c>
      <c r="BX56" s="1">
        <f>General!G54</f>
        <v>6</v>
      </c>
    </row>
    <row r="57" spans="1:76" ht="15.75" thickBot="1">
      <c r="A57" s="1">
        <v>48</v>
      </c>
      <c r="B57" s="9" t="str">
        <f t="shared" si="11"/>
        <v/>
      </c>
      <c r="C57" s="93" t="str">
        <f t="shared" si="1"/>
        <v/>
      </c>
      <c r="D57" s="88" t="str">
        <f t="shared" si="36"/>
        <v/>
      </c>
      <c r="E57" s="89" t="str">
        <f t="shared" si="36"/>
        <v/>
      </c>
      <c r="F57" s="8" t="str">
        <f t="shared" si="12"/>
        <v/>
      </c>
      <c r="H57" s="96" t="str">
        <f t="shared" si="2"/>
        <v/>
      </c>
      <c r="I57" s="88" t="str">
        <f t="shared" si="37"/>
        <v/>
      </c>
      <c r="J57" s="89" t="str">
        <f t="shared" si="37"/>
        <v/>
      </c>
      <c r="K57" s="8" t="str">
        <f t="shared" si="38"/>
        <v/>
      </c>
      <c r="L57" s="54"/>
      <c r="M57" s="17" t="str">
        <f>IF('Hedging Dashboard'!AH57="","",'Hedging Dashboard'!AH57)</f>
        <v/>
      </c>
      <c r="O57" s="9" t="str">
        <f t="shared" si="3"/>
        <v/>
      </c>
      <c r="P57" s="88" t="str">
        <f t="shared" si="39"/>
        <v/>
      </c>
      <c r="Q57" s="89" t="str">
        <f t="shared" si="39"/>
        <v/>
      </c>
      <c r="R57" s="4" t="str">
        <f t="shared" si="40"/>
        <v/>
      </c>
      <c r="S57" s="4" t="str">
        <f t="shared" si="13"/>
        <v/>
      </c>
      <c r="T57" s="112" t="str">
        <f t="shared" si="41"/>
        <v/>
      </c>
      <c r="U57" s="4" t="str">
        <f>IF(M57="","",IF(B57="NB",U56,IF(T57="",SUM($T$5:$T57)+S57,SUM($T$5:$T57))))</f>
        <v/>
      </c>
      <c r="V57" s="100" t="str">
        <f t="shared" si="0"/>
        <v/>
      </c>
      <c r="W57" s="74" t="e">
        <f t="shared" si="14"/>
        <v>#VALUE!</v>
      </c>
      <c r="X57" s="76" t="str">
        <f t="shared" si="15"/>
        <v/>
      </c>
      <c r="Y57" s="9" t="str">
        <f t="shared" si="42"/>
        <v>D</v>
      </c>
      <c r="Z57" s="4" t="str">
        <f t="shared" si="43"/>
        <v>C</v>
      </c>
      <c r="AA57" s="4" t="str">
        <f t="shared" si="44"/>
        <v>C</v>
      </c>
      <c r="AB57" s="4" t="str">
        <f t="shared" si="55"/>
        <v/>
      </c>
      <c r="AC57" s="4" t="str">
        <f t="shared" si="56"/>
        <v/>
      </c>
      <c r="AD57" s="4" t="str">
        <f t="shared" si="57"/>
        <v/>
      </c>
      <c r="AE57" s="1" t="str">
        <f t="shared" si="16"/>
        <v/>
      </c>
      <c r="AF57" s="1" t="str">
        <f t="shared" si="17"/>
        <v/>
      </c>
      <c r="AG57" s="1" t="str">
        <f t="shared" si="18"/>
        <v/>
      </c>
      <c r="AH57" s="1" t="str">
        <f t="shared" si="19"/>
        <v/>
      </c>
      <c r="AI57" s="1" t="str">
        <f t="shared" si="20"/>
        <v/>
      </c>
      <c r="AJ57" s="1" t="str">
        <f t="shared" si="21"/>
        <v/>
      </c>
      <c r="AK57" s="1">
        <f t="shared" si="45"/>
        <v>0</v>
      </c>
      <c r="AL57" s="1">
        <f t="shared" si="45"/>
        <v>0</v>
      </c>
      <c r="AM57" s="1" t="str">
        <f t="shared" si="5"/>
        <v/>
      </c>
      <c r="AN57" s="1">
        <f t="shared" si="22"/>
        <v>0</v>
      </c>
      <c r="AO57" s="1" t="str">
        <f t="shared" si="58"/>
        <v/>
      </c>
      <c r="AP57" s="1" t="str">
        <f t="shared" si="23"/>
        <v>N</v>
      </c>
      <c r="AQ57" s="1" t="str">
        <f t="shared" si="24"/>
        <v>N</v>
      </c>
      <c r="AR57" s="1" t="str">
        <f t="shared" si="25"/>
        <v>N</v>
      </c>
      <c r="AS57" s="1" t="str">
        <f t="shared" si="26"/>
        <v/>
      </c>
      <c r="AT57" s="15" t="str">
        <f t="shared" si="46"/>
        <v/>
      </c>
      <c r="AU57" s="1" t="str">
        <f t="shared" si="27"/>
        <v/>
      </c>
      <c r="AV57" s="1" t="str">
        <f t="shared" si="28"/>
        <v/>
      </c>
      <c r="AW57" s="1" t="str">
        <f t="shared" si="29"/>
        <v/>
      </c>
      <c r="AX57" s="1" t="str">
        <f t="shared" si="30"/>
        <v/>
      </c>
      <c r="AY57" s="1" t="str">
        <f t="shared" si="31"/>
        <v/>
      </c>
      <c r="AZ57" s="1" t="str">
        <f>IF('Hedging Dashboard'!AH57="P",IF(AZ56="",1,AZ56+1),"")</f>
        <v/>
      </c>
      <c r="BA57" s="1" t="str">
        <f>IF('Hedging Dashboard'!AH57="B",IF(BA56="",1,BA56+1),"")</f>
        <v/>
      </c>
      <c r="BB57" s="1" t="str">
        <f t="shared" si="60"/>
        <v>00000</v>
      </c>
      <c r="BC57" s="1" t="str">
        <f t="shared" si="60"/>
        <v>00000</v>
      </c>
      <c r="BD57" s="1" t="str">
        <f t="shared" si="61"/>
        <v>000000</v>
      </c>
      <c r="BE57" s="1" t="str">
        <f t="shared" si="61"/>
        <v>000000</v>
      </c>
      <c r="BF57" s="1" t="str">
        <f t="shared" si="48"/>
        <v>B</v>
      </c>
      <c r="BG57" s="1" t="str">
        <f t="shared" si="33"/>
        <v/>
      </c>
      <c r="BH57" s="1">
        <f t="shared" si="49"/>
        <v>0</v>
      </c>
      <c r="BI57" s="1" t="str">
        <f t="shared" si="34"/>
        <v/>
      </c>
      <c r="BJ57" s="1">
        <f t="shared" si="50"/>
        <v>0</v>
      </c>
      <c r="BK57" s="1" t="str">
        <f t="shared" si="35"/>
        <v/>
      </c>
      <c r="BL57" s="1">
        <f t="shared" si="51"/>
        <v>0</v>
      </c>
      <c r="BM57" s="1" t="str">
        <f t="shared" si="52"/>
        <v>0</v>
      </c>
      <c r="BN57" s="1" t="str">
        <f t="shared" si="53"/>
        <v>0</v>
      </c>
      <c r="BO57" s="1" t="str">
        <f t="shared" si="54"/>
        <v>0</v>
      </c>
      <c r="BR57" s="1">
        <f>General!A55</f>
        <v>0</v>
      </c>
      <c r="BS57" s="1">
        <f>General!B55</f>
        <v>0</v>
      </c>
      <c r="BT57" s="1" t="str">
        <f>General!C55</f>
        <v/>
      </c>
      <c r="BU57" s="1">
        <f>General!D55</f>
        <v>0</v>
      </c>
      <c r="BW57" s="1" t="str">
        <f>General!F55</f>
        <v>WWLLL</v>
      </c>
      <c r="BX57" s="1">
        <f>General!G55</f>
        <v>-6</v>
      </c>
    </row>
    <row r="58" spans="1:76" ht="15.75" thickBot="1">
      <c r="A58" s="1">
        <v>49</v>
      </c>
      <c r="B58" s="9" t="str">
        <f t="shared" si="11"/>
        <v/>
      </c>
      <c r="C58" s="93" t="str">
        <f t="shared" si="1"/>
        <v/>
      </c>
      <c r="D58" s="88" t="str">
        <f t="shared" si="36"/>
        <v/>
      </c>
      <c r="E58" s="89" t="str">
        <f t="shared" si="36"/>
        <v/>
      </c>
      <c r="F58" s="8" t="str">
        <f t="shared" si="12"/>
        <v/>
      </c>
      <c r="H58" s="96" t="str">
        <f t="shared" si="2"/>
        <v/>
      </c>
      <c r="I58" s="88" t="str">
        <f t="shared" si="37"/>
        <v/>
      </c>
      <c r="J58" s="89" t="str">
        <f t="shared" si="37"/>
        <v/>
      </c>
      <c r="K58" s="8" t="str">
        <f t="shared" si="38"/>
        <v/>
      </c>
      <c r="L58" s="54"/>
      <c r="M58" s="17" t="str">
        <f>IF('Hedging Dashboard'!AH58="","",'Hedging Dashboard'!AH58)</f>
        <v/>
      </c>
      <c r="O58" s="9" t="str">
        <f t="shared" si="3"/>
        <v/>
      </c>
      <c r="P58" s="88" t="str">
        <f t="shared" si="39"/>
        <v/>
      </c>
      <c r="Q58" s="89" t="str">
        <f t="shared" si="39"/>
        <v/>
      </c>
      <c r="R58" s="4" t="str">
        <f t="shared" si="40"/>
        <v/>
      </c>
      <c r="S58" s="4" t="str">
        <f t="shared" si="13"/>
        <v/>
      </c>
      <c r="T58" s="112" t="str">
        <f t="shared" si="41"/>
        <v/>
      </c>
      <c r="U58" s="4" t="str">
        <f>IF(M58="","",IF(B58="NB",U57,IF(T58="",SUM($T$5:$T58)+S58,SUM($T$5:$T58))))</f>
        <v/>
      </c>
      <c r="V58" s="100" t="str">
        <f t="shared" si="0"/>
        <v/>
      </c>
      <c r="W58" s="74" t="e">
        <f t="shared" si="14"/>
        <v>#VALUE!</v>
      </c>
      <c r="X58" s="76" t="str">
        <f t="shared" si="15"/>
        <v/>
      </c>
      <c r="Y58" s="9" t="str">
        <f t="shared" si="42"/>
        <v>D</v>
      </c>
      <c r="Z58" s="4" t="str">
        <f t="shared" si="43"/>
        <v>C</v>
      </c>
      <c r="AA58" s="4" t="str">
        <f t="shared" si="44"/>
        <v>C</v>
      </c>
      <c r="AB58" s="4" t="str">
        <f t="shared" si="55"/>
        <v/>
      </c>
      <c r="AC58" s="4" t="str">
        <f t="shared" si="56"/>
        <v/>
      </c>
      <c r="AD58" s="4" t="str">
        <f t="shared" si="57"/>
        <v/>
      </c>
      <c r="AE58" s="1" t="str">
        <f t="shared" si="16"/>
        <v/>
      </c>
      <c r="AF58" s="1" t="str">
        <f t="shared" si="17"/>
        <v/>
      </c>
      <c r="AG58" s="1" t="str">
        <f t="shared" si="18"/>
        <v/>
      </c>
      <c r="AH58" s="1" t="str">
        <f t="shared" si="19"/>
        <v/>
      </c>
      <c r="AI58" s="1" t="str">
        <f t="shared" si="20"/>
        <v/>
      </c>
      <c r="AJ58" s="1" t="str">
        <f t="shared" si="21"/>
        <v/>
      </c>
      <c r="AK58" s="1">
        <f t="shared" si="45"/>
        <v>0</v>
      </c>
      <c r="AL58" s="1">
        <f t="shared" si="45"/>
        <v>0</v>
      </c>
      <c r="AM58" s="1" t="str">
        <f t="shared" si="5"/>
        <v/>
      </c>
      <c r="AN58" s="1">
        <f t="shared" si="22"/>
        <v>0</v>
      </c>
      <c r="AO58" s="1" t="str">
        <f t="shared" si="58"/>
        <v/>
      </c>
      <c r="AP58" s="1" t="str">
        <f t="shared" si="23"/>
        <v>N</v>
      </c>
      <c r="AQ58" s="1" t="str">
        <f t="shared" si="24"/>
        <v>N</v>
      </c>
      <c r="AR58" s="1" t="str">
        <f t="shared" si="25"/>
        <v>N</v>
      </c>
      <c r="AS58" s="1" t="str">
        <f t="shared" si="26"/>
        <v/>
      </c>
      <c r="AT58" s="15" t="str">
        <f t="shared" si="46"/>
        <v/>
      </c>
      <c r="AU58" s="1" t="str">
        <f t="shared" si="27"/>
        <v/>
      </c>
      <c r="AV58" s="1" t="str">
        <f t="shared" si="28"/>
        <v/>
      </c>
      <c r="AW58" s="1" t="str">
        <f t="shared" si="29"/>
        <v/>
      </c>
      <c r="AX58" s="1" t="str">
        <f t="shared" si="30"/>
        <v/>
      </c>
      <c r="AY58" s="1" t="str">
        <f t="shared" si="31"/>
        <v/>
      </c>
      <c r="AZ58" s="1" t="str">
        <f>IF('Hedging Dashboard'!AH58="P",IF(AZ57="",1,AZ57+1),"")</f>
        <v/>
      </c>
      <c r="BA58" s="1" t="str">
        <f>IF('Hedging Dashboard'!AH58="B",IF(BA57="",1,BA57+1),"")</f>
        <v/>
      </c>
      <c r="BB58" s="1" t="str">
        <f t="shared" si="60"/>
        <v>00000</v>
      </c>
      <c r="BC58" s="1" t="str">
        <f t="shared" si="60"/>
        <v>00000</v>
      </c>
      <c r="BD58" s="1" t="str">
        <f t="shared" si="61"/>
        <v>000000</v>
      </c>
      <c r="BE58" s="1" t="str">
        <f t="shared" si="61"/>
        <v>000000</v>
      </c>
      <c r="BF58" s="1" t="str">
        <f t="shared" si="48"/>
        <v>B</v>
      </c>
      <c r="BG58" s="1" t="str">
        <f t="shared" si="33"/>
        <v/>
      </c>
      <c r="BH58" s="1">
        <f t="shared" si="49"/>
        <v>0</v>
      </c>
      <c r="BI58" s="1" t="str">
        <f t="shared" si="34"/>
        <v/>
      </c>
      <c r="BJ58" s="1">
        <f t="shared" si="50"/>
        <v>0</v>
      </c>
      <c r="BK58" s="1" t="str">
        <f t="shared" si="35"/>
        <v/>
      </c>
      <c r="BL58" s="1">
        <f t="shared" si="51"/>
        <v>0</v>
      </c>
      <c r="BM58" s="1" t="str">
        <f t="shared" si="52"/>
        <v>0</v>
      </c>
      <c r="BN58" s="1" t="str">
        <f t="shared" si="53"/>
        <v>0</v>
      </c>
      <c r="BO58" s="1" t="str">
        <f t="shared" si="54"/>
        <v>0</v>
      </c>
      <c r="BR58" s="1">
        <f>General!A56</f>
        <v>0</v>
      </c>
      <c r="BS58" s="1">
        <f>General!B56</f>
        <v>0</v>
      </c>
      <c r="BT58" s="1" t="str">
        <f>General!C56</f>
        <v/>
      </c>
      <c r="BU58" s="1">
        <f>General!D56</f>
        <v>0</v>
      </c>
      <c r="BW58" s="1" t="str">
        <f>General!F56</f>
        <v>WWLLW</v>
      </c>
      <c r="BX58" s="1">
        <f>General!G56</f>
        <v>1</v>
      </c>
    </row>
    <row r="59" spans="1:76" ht="15.75" thickBot="1">
      <c r="A59" s="1">
        <v>50</v>
      </c>
      <c r="B59" s="77" t="str">
        <f t="shared" si="11"/>
        <v/>
      </c>
      <c r="C59" s="94" t="str">
        <f t="shared" si="1"/>
        <v/>
      </c>
      <c r="D59" s="90" t="str">
        <f t="shared" si="36"/>
        <v/>
      </c>
      <c r="E59" s="91" t="str">
        <f t="shared" si="36"/>
        <v/>
      </c>
      <c r="F59" s="10" t="str">
        <f t="shared" si="12"/>
        <v/>
      </c>
      <c r="H59" s="97" t="str">
        <f t="shared" si="2"/>
        <v/>
      </c>
      <c r="I59" s="90" t="str">
        <f t="shared" si="37"/>
        <v/>
      </c>
      <c r="J59" s="91" t="str">
        <f t="shared" si="37"/>
        <v/>
      </c>
      <c r="K59" s="10" t="str">
        <f t="shared" si="38"/>
        <v/>
      </c>
      <c r="L59" s="54"/>
      <c r="M59" s="18" t="str">
        <f>IF('Hedging Dashboard'!AH59="","",'Hedging Dashboard'!AH59)</f>
        <v/>
      </c>
      <c r="O59" s="77" t="str">
        <f t="shared" si="3"/>
        <v/>
      </c>
      <c r="P59" s="90" t="str">
        <f t="shared" si="39"/>
        <v/>
      </c>
      <c r="Q59" s="91" t="str">
        <f t="shared" si="39"/>
        <v/>
      </c>
      <c r="R59" s="5" t="str">
        <f t="shared" si="40"/>
        <v/>
      </c>
      <c r="S59" s="5" t="str">
        <f t="shared" si="13"/>
        <v/>
      </c>
      <c r="T59" s="113" t="str">
        <f t="shared" si="41"/>
        <v/>
      </c>
      <c r="U59" s="5" t="str">
        <f>IF(M59="","",IF(B59="NB",U58,IF(T59="",SUM($T$5:$T59)+S59,SUM($T$5:$T59))))</f>
        <v/>
      </c>
      <c r="V59" s="101" t="str">
        <f t="shared" si="0"/>
        <v/>
      </c>
      <c r="W59" s="74" t="e">
        <f t="shared" si="14"/>
        <v>#VALUE!</v>
      </c>
      <c r="X59" s="76" t="str">
        <f t="shared" si="15"/>
        <v/>
      </c>
      <c r="Y59" s="9" t="str">
        <f t="shared" si="42"/>
        <v>D</v>
      </c>
      <c r="Z59" s="4" t="str">
        <f t="shared" si="43"/>
        <v>C</v>
      </c>
      <c r="AA59" s="4" t="str">
        <f t="shared" si="44"/>
        <v>C</v>
      </c>
      <c r="AB59" s="4" t="str">
        <f t="shared" si="55"/>
        <v/>
      </c>
      <c r="AC59" s="4" t="str">
        <f t="shared" si="56"/>
        <v/>
      </c>
      <c r="AD59" s="4" t="str">
        <f t="shared" si="57"/>
        <v/>
      </c>
      <c r="AE59" s="1" t="str">
        <f t="shared" si="16"/>
        <v/>
      </c>
      <c r="AF59" s="1" t="str">
        <f t="shared" si="17"/>
        <v/>
      </c>
      <c r="AG59" s="1" t="str">
        <f t="shared" si="18"/>
        <v/>
      </c>
      <c r="AH59" s="1" t="str">
        <f t="shared" si="19"/>
        <v/>
      </c>
      <c r="AI59" s="1" t="str">
        <f t="shared" si="20"/>
        <v/>
      </c>
      <c r="AJ59" s="1" t="str">
        <f t="shared" si="21"/>
        <v/>
      </c>
      <c r="AK59" s="1">
        <f t="shared" si="45"/>
        <v>0</v>
      </c>
      <c r="AL59" s="1">
        <f t="shared" si="45"/>
        <v>0</v>
      </c>
      <c r="AM59" s="1" t="str">
        <f t="shared" si="5"/>
        <v/>
      </c>
      <c r="AN59" s="1">
        <f t="shared" si="22"/>
        <v>0</v>
      </c>
      <c r="AO59" s="1" t="str">
        <f t="shared" si="58"/>
        <v/>
      </c>
      <c r="AP59" s="1" t="str">
        <f t="shared" si="23"/>
        <v>N</v>
      </c>
      <c r="AQ59" s="1" t="str">
        <f t="shared" si="24"/>
        <v>N</v>
      </c>
      <c r="AR59" s="1" t="str">
        <f t="shared" si="25"/>
        <v>N</v>
      </c>
      <c r="AS59" s="1" t="str">
        <f t="shared" si="26"/>
        <v/>
      </c>
      <c r="AT59" s="15" t="str">
        <f t="shared" si="46"/>
        <v/>
      </c>
      <c r="AU59" s="1" t="str">
        <f t="shared" si="27"/>
        <v/>
      </c>
      <c r="AV59" s="1" t="str">
        <f t="shared" si="28"/>
        <v/>
      </c>
      <c r="AW59" s="1" t="str">
        <f t="shared" si="29"/>
        <v/>
      </c>
      <c r="AX59" s="1" t="str">
        <f t="shared" si="30"/>
        <v/>
      </c>
      <c r="AY59" s="1" t="str">
        <f t="shared" si="31"/>
        <v/>
      </c>
      <c r="AZ59" s="1" t="str">
        <f>IF('Hedging Dashboard'!AH59="P",IF(AZ58="",1,AZ58+1),"")</f>
        <v/>
      </c>
      <c r="BA59" s="1" t="str">
        <f>IF('Hedging Dashboard'!AH59="B",IF(BA58="",1,BA58+1),"")</f>
        <v/>
      </c>
      <c r="BB59" s="1" t="str">
        <f t="shared" si="60"/>
        <v>00000</v>
      </c>
      <c r="BC59" s="1" t="str">
        <f t="shared" si="60"/>
        <v>00000</v>
      </c>
      <c r="BD59" s="1" t="str">
        <f t="shared" si="61"/>
        <v>000000</v>
      </c>
      <c r="BE59" s="1" t="str">
        <f t="shared" si="61"/>
        <v>000000</v>
      </c>
      <c r="BF59" s="1" t="str">
        <f t="shared" si="48"/>
        <v>B</v>
      </c>
      <c r="BG59" s="1" t="str">
        <f t="shared" si="33"/>
        <v/>
      </c>
      <c r="BH59" s="1">
        <f t="shared" si="49"/>
        <v>0</v>
      </c>
      <c r="BI59" s="1" t="str">
        <f t="shared" si="34"/>
        <v/>
      </c>
      <c r="BJ59" s="1">
        <f t="shared" si="50"/>
        <v>0</v>
      </c>
      <c r="BK59" s="1" t="str">
        <f t="shared" si="35"/>
        <v/>
      </c>
      <c r="BL59" s="1">
        <f t="shared" si="51"/>
        <v>0</v>
      </c>
      <c r="BM59" s="1" t="str">
        <f t="shared" si="52"/>
        <v>0</v>
      </c>
      <c r="BN59" s="1" t="str">
        <f t="shared" si="53"/>
        <v>0</v>
      </c>
      <c r="BO59" s="1" t="str">
        <f t="shared" si="54"/>
        <v>0</v>
      </c>
      <c r="BR59" s="1">
        <f>General!A57</f>
        <v>0</v>
      </c>
      <c r="BS59" s="1">
        <f>General!B57</f>
        <v>0</v>
      </c>
      <c r="BT59" s="1" t="str">
        <f>General!C57</f>
        <v/>
      </c>
      <c r="BU59" s="1">
        <f>General!D57</f>
        <v>0</v>
      </c>
      <c r="BW59" s="1" t="str">
        <f>General!F57</f>
        <v>WWLWL</v>
      </c>
      <c r="BX59" s="1">
        <f>General!G57</f>
        <v>-1</v>
      </c>
    </row>
    <row r="60" spans="1:76" ht="15.75" thickBot="1">
      <c r="A60" s="1">
        <v>51</v>
      </c>
      <c r="B60" s="12" t="str">
        <f t="shared" si="11"/>
        <v/>
      </c>
      <c r="C60" s="92" t="str">
        <f t="shared" si="1"/>
        <v/>
      </c>
      <c r="D60" s="13" t="str">
        <f t="shared" si="36"/>
        <v/>
      </c>
      <c r="E60" s="45" t="str">
        <f t="shared" si="36"/>
        <v/>
      </c>
      <c r="F60" s="14" t="str">
        <f t="shared" si="12"/>
        <v/>
      </c>
      <c r="H60" s="95" t="str">
        <f t="shared" si="2"/>
        <v/>
      </c>
      <c r="I60" s="13" t="str">
        <f t="shared" si="37"/>
        <v/>
      </c>
      <c r="J60" s="45" t="str">
        <f t="shared" si="37"/>
        <v/>
      </c>
      <c r="K60" s="14" t="str">
        <f t="shared" si="38"/>
        <v/>
      </c>
      <c r="L60" s="54"/>
      <c r="M60" s="16" t="str">
        <f>IF('Hedging Dashboard'!AH60="","",'Hedging Dashboard'!AH60)</f>
        <v/>
      </c>
      <c r="O60" s="12" t="str">
        <f t="shared" si="3"/>
        <v/>
      </c>
      <c r="P60" s="13" t="str">
        <f t="shared" si="39"/>
        <v/>
      </c>
      <c r="Q60" s="45" t="str">
        <f t="shared" si="39"/>
        <v/>
      </c>
      <c r="R60" s="87" t="str">
        <f t="shared" si="40"/>
        <v/>
      </c>
      <c r="S60" s="87" t="str">
        <f t="shared" si="13"/>
        <v/>
      </c>
      <c r="T60" s="98" t="str">
        <f t="shared" si="41"/>
        <v/>
      </c>
      <c r="U60" s="87" t="str">
        <f>IF(M60="","",IF(B60="NB",U59,IF(T60="",SUM($T$5:$T60)+S60,SUM($T$5:$T60))))</f>
        <v/>
      </c>
      <c r="V60" s="99" t="str">
        <f t="shared" si="0"/>
        <v/>
      </c>
      <c r="W60" s="74" t="e">
        <f t="shared" si="14"/>
        <v>#VALUE!</v>
      </c>
      <c r="X60" s="76" t="str">
        <f t="shared" si="15"/>
        <v/>
      </c>
      <c r="Y60" s="9" t="str">
        <f t="shared" si="42"/>
        <v>D</v>
      </c>
      <c r="Z60" s="4" t="str">
        <f t="shared" si="43"/>
        <v>C</v>
      </c>
      <c r="AA60" s="4" t="str">
        <f t="shared" si="44"/>
        <v>C</v>
      </c>
      <c r="AB60" s="4" t="str">
        <f t="shared" si="55"/>
        <v/>
      </c>
      <c r="AC60" s="4" t="str">
        <f t="shared" si="56"/>
        <v/>
      </c>
      <c r="AD60" s="4" t="str">
        <f t="shared" si="57"/>
        <v/>
      </c>
      <c r="AE60" s="1" t="str">
        <f t="shared" si="16"/>
        <v/>
      </c>
      <c r="AF60" s="1" t="str">
        <f t="shared" si="17"/>
        <v/>
      </c>
      <c r="AG60" s="1" t="str">
        <f t="shared" si="18"/>
        <v/>
      </c>
      <c r="AH60" s="1" t="str">
        <f t="shared" si="19"/>
        <v/>
      </c>
      <c r="AI60" s="1" t="str">
        <f t="shared" si="20"/>
        <v/>
      </c>
      <c r="AJ60" s="1" t="str">
        <f t="shared" si="21"/>
        <v/>
      </c>
      <c r="AK60" s="1">
        <f t="shared" si="45"/>
        <v>0</v>
      </c>
      <c r="AL60" s="1">
        <f t="shared" si="45"/>
        <v>0</v>
      </c>
      <c r="AM60" s="1" t="str">
        <f t="shared" si="5"/>
        <v/>
      </c>
      <c r="AN60" s="1">
        <f t="shared" si="22"/>
        <v>0</v>
      </c>
      <c r="AO60" s="1" t="str">
        <f t="shared" si="58"/>
        <v/>
      </c>
      <c r="AP60" s="1" t="str">
        <f t="shared" si="23"/>
        <v>N</v>
      </c>
      <c r="AQ60" s="1" t="str">
        <f t="shared" si="24"/>
        <v>N</v>
      </c>
      <c r="AR60" s="1" t="str">
        <f t="shared" si="25"/>
        <v>N</v>
      </c>
      <c r="AS60" s="1" t="str">
        <f t="shared" si="26"/>
        <v/>
      </c>
      <c r="AT60" s="15" t="str">
        <f t="shared" si="46"/>
        <v/>
      </c>
      <c r="AU60" s="1" t="str">
        <f t="shared" si="27"/>
        <v/>
      </c>
      <c r="AV60" s="1" t="str">
        <f t="shared" si="28"/>
        <v/>
      </c>
      <c r="AW60" s="1" t="str">
        <f t="shared" si="29"/>
        <v/>
      </c>
      <c r="AX60" s="1" t="str">
        <f t="shared" si="30"/>
        <v/>
      </c>
      <c r="AY60" s="1" t="str">
        <f t="shared" si="31"/>
        <v/>
      </c>
      <c r="AZ60" s="1" t="str">
        <f>IF('Hedging Dashboard'!AH60="P",IF(AZ59="",1,AZ59+1),"")</f>
        <v/>
      </c>
      <c r="BA60" s="1" t="str">
        <f>IF('Hedging Dashboard'!AH60="B",IF(BA59="",1,BA59+1),"")</f>
        <v/>
      </c>
      <c r="BB60" s="1" t="str">
        <f t="shared" si="60"/>
        <v>00000</v>
      </c>
      <c r="BC60" s="1" t="str">
        <f t="shared" si="60"/>
        <v>00000</v>
      </c>
      <c r="BD60" s="1" t="str">
        <f t="shared" si="61"/>
        <v>000000</v>
      </c>
      <c r="BE60" s="1" t="str">
        <f t="shared" si="61"/>
        <v>000000</v>
      </c>
      <c r="BF60" s="1" t="str">
        <f t="shared" si="48"/>
        <v>B</v>
      </c>
      <c r="BG60" s="1" t="str">
        <f t="shared" si="33"/>
        <v/>
      </c>
      <c r="BH60" s="1">
        <f t="shared" si="49"/>
        <v>0</v>
      </c>
      <c r="BI60" s="1" t="str">
        <f t="shared" si="34"/>
        <v/>
      </c>
      <c r="BJ60" s="1">
        <f t="shared" si="50"/>
        <v>0</v>
      </c>
      <c r="BK60" s="1" t="str">
        <f t="shared" si="35"/>
        <v/>
      </c>
      <c r="BL60" s="1">
        <f t="shared" si="51"/>
        <v>0</v>
      </c>
      <c r="BM60" s="1" t="str">
        <f t="shared" si="52"/>
        <v>0</v>
      </c>
      <c r="BN60" s="1" t="str">
        <f t="shared" si="53"/>
        <v>0</v>
      </c>
      <c r="BO60" s="1" t="str">
        <f t="shared" si="54"/>
        <v>0</v>
      </c>
      <c r="BR60" s="1">
        <f>General!A58</f>
        <v>0</v>
      </c>
      <c r="BS60" s="1">
        <f>General!B58</f>
        <v>0</v>
      </c>
      <c r="BT60" s="1" t="str">
        <f>General!C58</f>
        <v/>
      </c>
      <c r="BU60" s="1">
        <f>General!D58</f>
        <v>0</v>
      </c>
      <c r="BW60" s="1" t="str">
        <f>General!F58</f>
        <v>WWLWW</v>
      </c>
      <c r="BX60" s="1">
        <f>General!G58</f>
        <v>3</v>
      </c>
    </row>
    <row r="61" spans="1:76" ht="15.75" thickBot="1">
      <c r="A61" s="1">
        <v>52</v>
      </c>
      <c r="B61" s="9" t="str">
        <f t="shared" si="11"/>
        <v/>
      </c>
      <c r="C61" s="93" t="str">
        <f t="shared" si="1"/>
        <v/>
      </c>
      <c r="D61" s="88" t="str">
        <f t="shared" si="36"/>
        <v/>
      </c>
      <c r="E61" s="89" t="str">
        <f t="shared" si="36"/>
        <v/>
      </c>
      <c r="F61" s="8" t="str">
        <f t="shared" si="12"/>
        <v/>
      </c>
      <c r="H61" s="96" t="str">
        <f t="shared" si="2"/>
        <v/>
      </c>
      <c r="I61" s="88" t="str">
        <f t="shared" si="37"/>
        <v/>
      </c>
      <c r="J61" s="89" t="str">
        <f t="shared" si="37"/>
        <v/>
      </c>
      <c r="K61" s="8" t="str">
        <f t="shared" si="38"/>
        <v/>
      </c>
      <c r="L61" s="54"/>
      <c r="M61" s="17" t="str">
        <f>IF('Hedging Dashboard'!AH61="","",'Hedging Dashboard'!AH61)</f>
        <v/>
      </c>
      <c r="O61" s="9" t="str">
        <f t="shared" si="3"/>
        <v/>
      </c>
      <c r="P61" s="88" t="str">
        <f t="shared" si="39"/>
        <v/>
      </c>
      <c r="Q61" s="89" t="str">
        <f t="shared" si="39"/>
        <v/>
      </c>
      <c r="R61" s="4" t="str">
        <f t="shared" si="40"/>
        <v/>
      </c>
      <c r="S61" s="4" t="str">
        <f t="shared" si="13"/>
        <v/>
      </c>
      <c r="T61" s="112" t="str">
        <f t="shared" si="41"/>
        <v/>
      </c>
      <c r="U61" s="4" t="str">
        <f>IF(M61="","",IF(B61="NB",U60,IF(T61="",SUM($T$5:$T61)+S61,SUM($T$5:$T61))))</f>
        <v/>
      </c>
      <c r="V61" s="100" t="str">
        <f t="shared" si="0"/>
        <v/>
      </c>
      <c r="W61" s="74" t="e">
        <f t="shared" si="14"/>
        <v>#VALUE!</v>
      </c>
      <c r="X61" s="76" t="str">
        <f t="shared" si="15"/>
        <v/>
      </c>
      <c r="Y61" s="9" t="str">
        <f t="shared" si="42"/>
        <v>D</v>
      </c>
      <c r="Z61" s="4" t="str">
        <f t="shared" si="43"/>
        <v>C</v>
      </c>
      <c r="AA61" s="4" t="str">
        <f t="shared" si="44"/>
        <v>C</v>
      </c>
      <c r="AB61" s="4" t="str">
        <f t="shared" si="55"/>
        <v/>
      </c>
      <c r="AC61" s="4" t="str">
        <f t="shared" si="56"/>
        <v/>
      </c>
      <c r="AD61" s="4" t="str">
        <f t="shared" si="57"/>
        <v/>
      </c>
      <c r="AE61" s="1" t="str">
        <f t="shared" si="16"/>
        <v/>
      </c>
      <c r="AF61" s="1" t="str">
        <f t="shared" si="17"/>
        <v/>
      </c>
      <c r="AG61" s="1" t="str">
        <f t="shared" si="18"/>
        <v/>
      </c>
      <c r="AH61" s="1" t="str">
        <f t="shared" si="19"/>
        <v/>
      </c>
      <c r="AI61" s="1" t="str">
        <f t="shared" si="20"/>
        <v/>
      </c>
      <c r="AJ61" s="1" t="str">
        <f t="shared" si="21"/>
        <v/>
      </c>
      <c r="AK61" s="1">
        <f t="shared" si="45"/>
        <v>0</v>
      </c>
      <c r="AL61" s="1">
        <f t="shared" si="45"/>
        <v>0</v>
      </c>
      <c r="AM61" s="1" t="str">
        <f t="shared" si="5"/>
        <v/>
      </c>
      <c r="AN61" s="1">
        <f t="shared" si="22"/>
        <v>0</v>
      </c>
      <c r="AO61" s="1" t="str">
        <f t="shared" si="58"/>
        <v/>
      </c>
      <c r="AP61" s="1" t="str">
        <f t="shared" si="23"/>
        <v>N</v>
      </c>
      <c r="AQ61" s="1" t="str">
        <f t="shared" si="24"/>
        <v>N</v>
      </c>
      <c r="AR61" s="1" t="str">
        <f t="shared" si="25"/>
        <v>N</v>
      </c>
      <c r="AS61" s="1" t="str">
        <f t="shared" si="26"/>
        <v/>
      </c>
      <c r="AT61" s="15" t="str">
        <f t="shared" si="46"/>
        <v/>
      </c>
      <c r="AU61" s="1" t="str">
        <f t="shared" si="27"/>
        <v/>
      </c>
      <c r="AV61" s="1" t="str">
        <f t="shared" si="28"/>
        <v/>
      </c>
      <c r="AW61" s="1" t="str">
        <f t="shared" si="29"/>
        <v/>
      </c>
      <c r="AX61" s="1" t="str">
        <f t="shared" si="30"/>
        <v/>
      </c>
      <c r="AY61" s="1" t="str">
        <f t="shared" si="31"/>
        <v/>
      </c>
      <c r="AZ61" s="1" t="str">
        <f>IF('Hedging Dashboard'!AH61="P",IF(AZ60="",1,AZ60+1),"")</f>
        <v/>
      </c>
      <c r="BA61" s="1" t="str">
        <f>IF('Hedging Dashboard'!AH61="B",IF(BA60="",1,BA60+1),"")</f>
        <v/>
      </c>
      <c r="BB61" s="1" t="str">
        <f t="shared" si="60"/>
        <v>00000</v>
      </c>
      <c r="BC61" s="1" t="str">
        <f t="shared" si="60"/>
        <v>00000</v>
      </c>
      <c r="BD61" s="1" t="str">
        <f t="shared" si="61"/>
        <v>000000</v>
      </c>
      <c r="BE61" s="1" t="str">
        <f t="shared" si="61"/>
        <v>000000</v>
      </c>
      <c r="BF61" s="1" t="str">
        <f t="shared" si="48"/>
        <v>B</v>
      </c>
      <c r="BG61" s="1" t="str">
        <f t="shared" si="33"/>
        <v/>
      </c>
      <c r="BH61" s="1">
        <f t="shared" si="49"/>
        <v>0</v>
      </c>
      <c r="BI61" s="1" t="str">
        <f t="shared" si="34"/>
        <v/>
      </c>
      <c r="BJ61" s="1">
        <f t="shared" si="50"/>
        <v>0</v>
      </c>
      <c r="BK61" s="1" t="str">
        <f t="shared" si="35"/>
        <v/>
      </c>
      <c r="BL61" s="1">
        <f t="shared" si="51"/>
        <v>0</v>
      </c>
      <c r="BM61" s="1" t="str">
        <f t="shared" si="52"/>
        <v>0</v>
      </c>
      <c r="BN61" s="1" t="str">
        <f t="shared" si="53"/>
        <v>0</v>
      </c>
      <c r="BO61" s="1" t="str">
        <f t="shared" si="54"/>
        <v>0</v>
      </c>
      <c r="BR61" s="1">
        <f>General!A59</f>
        <v>0</v>
      </c>
      <c r="BS61" s="1">
        <f>General!B59</f>
        <v>0</v>
      </c>
      <c r="BT61" s="1" t="str">
        <f>General!C59</f>
        <v/>
      </c>
      <c r="BU61" s="1">
        <f>General!D59</f>
        <v>0</v>
      </c>
      <c r="BW61" s="1" t="str">
        <f>General!F59</f>
        <v>WWWLL</v>
      </c>
      <c r="BX61" s="1">
        <f>General!G59</f>
        <v>-3</v>
      </c>
    </row>
    <row r="62" spans="1:76" ht="15.75" thickBot="1">
      <c r="A62" s="1">
        <v>53</v>
      </c>
      <c r="B62" s="9" t="str">
        <f t="shared" si="11"/>
        <v/>
      </c>
      <c r="C62" s="93" t="str">
        <f t="shared" si="1"/>
        <v/>
      </c>
      <c r="D62" s="88" t="str">
        <f t="shared" si="36"/>
        <v/>
      </c>
      <c r="E62" s="89" t="str">
        <f t="shared" si="36"/>
        <v/>
      </c>
      <c r="F62" s="8" t="str">
        <f t="shared" si="12"/>
        <v/>
      </c>
      <c r="H62" s="96" t="str">
        <f t="shared" si="2"/>
        <v/>
      </c>
      <c r="I62" s="88" t="str">
        <f t="shared" si="37"/>
        <v/>
      </c>
      <c r="J62" s="89" t="str">
        <f t="shared" si="37"/>
        <v/>
      </c>
      <c r="K62" s="8" t="str">
        <f t="shared" si="38"/>
        <v/>
      </c>
      <c r="L62" s="54"/>
      <c r="M62" s="17" t="str">
        <f>IF('Hedging Dashboard'!AH62="","",'Hedging Dashboard'!AH62)</f>
        <v/>
      </c>
      <c r="O62" s="9" t="str">
        <f t="shared" si="3"/>
        <v/>
      </c>
      <c r="P62" s="88" t="str">
        <f t="shared" si="39"/>
        <v/>
      </c>
      <c r="Q62" s="89" t="str">
        <f t="shared" si="39"/>
        <v/>
      </c>
      <c r="R62" s="4" t="str">
        <f t="shared" si="40"/>
        <v/>
      </c>
      <c r="S62" s="4" t="str">
        <f t="shared" si="13"/>
        <v/>
      </c>
      <c r="T62" s="112" t="str">
        <f t="shared" si="41"/>
        <v/>
      </c>
      <c r="U62" s="4" t="str">
        <f>IF(M62="","",IF(B62="NB",U61,IF(T62="",SUM($T$5:$T62)+S62,SUM($T$5:$T62))))</f>
        <v/>
      </c>
      <c r="V62" s="100" t="str">
        <f t="shared" si="0"/>
        <v/>
      </c>
      <c r="W62" s="74" t="e">
        <f t="shared" si="14"/>
        <v>#VALUE!</v>
      </c>
      <c r="X62" s="76" t="str">
        <f t="shared" si="15"/>
        <v/>
      </c>
      <c r="Y62" s="9" t="str">
        <f t="shared" si="42"/>
        <v>D</v>
      </c>
      <c r="Z62" s="4" t="str">
        <f t="shared" si="43"/>
        <v>C</v>
      </c>
      <c r="AA62" s="4" t="str">
        <f t="shared" si="44"/>
        <v>C</v>
      </c>
      <c r="AB62" s="4" t="str">
        <f t="shared" si="55"/>
        <v/>
      </c>
      <c r="AC62" s="4" t="str">
        <f t="shared" si="56"/>
        <v/>
      </c>
      <c r="AD62" s="4" t="str">
        <f t="shared" si="57"/>
        <v/>
      </c>
      <c r="AE62" s="1" t="str">
        <f t="shared" si="16"/>
        <v/>
      </c>
      <c r="AF62" s="1" t="str">
        <f t="shared" si="17"/>
        <v/>
      </c>
      <c r="AG62" s="1" t="str">
        <f t="shared" si="18"/>
        <v/>
      </c>
      <c r="AH62" s="1" t="str">
        <f t="shared" si="19"/>
        <v/>
      </c>
      <c r="AI62" s="1" t="str">
        <f t="shared" si="20"/>
        <v/>
      </c>
      <c r="AJ62" s="1" t="str">
        <f t="shared" si="21"/>
        <v/>
      </c>
      <c r="AK62" s="1">
        <f t="shared" si="45"/>
        <v>0</v>
      </c>
      <c r="AL62" s="1">
        <f t="shared" si="45"/>
        <v>0</v>
      </c>
      <c r="AM62" s="1" t="str">
        <f t="shared" si="5"/>
        <v/>
      </c>
      <c r="AN62" s="1">
        <f t="shared" si="22"/>
        <v>0</v>
      </c>
      <c r="AO62" s="1" t="str">
        <f t="shared" si="58"/>
        <v/>
      </c>
      <c r="AP62" s="1" t="str">
        <f t="shared" si="23"/>
        <v>N</v>
      </c>
      <c r="AQ62" s="1" t="str">
        <f t="shared" si="24"/>
        <v>N</v>
      </c>
      <c r="AR62" s="1" t="str">
        <f t="shared" si="25"/>
        <v>N</v>
      </c>
      <c r="AS62" s="1" t="str">
        <f t="shared" si="26"/>
        <v/>
      </c>
      <c r="AT62" s="15" t="str">
        <f t="shared" si="46"/>
        <v/>
      </c>
      <c r="AU62" s="1" t="str">
        <f t="shared" si="27"/>
        <v/>
      </c>
      <c r="AV62" s="1" t="str">
        <f t="shared" si="28"/>
        <v/>
      </c>
      <c r="AW62" s="1" t="str">
        <f t="shared" si="29"/>
        <v/>
      </c>
      <c r="AX62" s="1" t="str">
        <f t="shared" si="30"/>
        <v/>
      </c>
      <c r="AY62" s="1" t="str">
        <f t="shared" si="31"/>
        <v/>
      </c>
      <c r="AZ62" s="1" t="str">
        <f>IF('Hedging Dashboard'!AH62="P",IF(AZ61="",1,AZ61+1),"")</f>
        <v/>
      </c>
      <c r="BA62" s="1" t="str">
        <f>IF('Hedging Dashboard'!AH62="B",IF(BA61="",1,BA61+1),"")</f>
        <v/>
      </c>
      <c r="BB62" s="1" t="str">
        <f t="shared" ref="BB62:BC109" si="62">IF(AZ57="",0,AZ57)&amp;IF(AZ58="",0,AZ58)&amp;IF(AZ59="",0,AZ59)&amp;IF(AZ60="",0,AZ60)&amp;IF(AZ61="",0,AZ61)</f>
        <v>00000</v>
      </c>
      <c r="BC62" s="1" t="str">
        <f t="shared" si="62"/>
        <v>00000</v>
      </c>
      <c r="BD62" s="1" t="str">
        <f t="shared" ref="BD62:BE109" si="63">IF(AZ56="",0,AZ56)&amp;IF(AZ57="",0,AZ57)&amp;IF(AZ58="",0,AZ58)&amp;IF(AZ59="",0,AZ59)&amp;IF(AZ60="",0,AZ60)&amp;IF(AZ61="",0,AZ61)</f>
        <v>000000</v>
      </c>
      <c r="BE62" s="1" t="str">
        <f t="shared" si="63"/>
        <v>000000</v>
      </c>
      <c r="BF62" s="1" t="str">
        <f t="shared" si="48"/>
        <v>B</v>
      </c>
      <c r="BG62" s="1" t="str">
        <f t="shared" si="33"/>
        <v/>
      </c>
      <c r="BH62" s="1">
        <f t="shared" si="49"/>
        <v>0</v>
      </c>
      <c r="BI62" s="1" t="str">
        <f t="shared" si="34"/>
        <v/>
      </c>
      <c r="BJ62" s="1">
        <f t="shared" si="50"/>
        <v>0</v>
      </c>
      <c r="BK62" s="1" t="str">
        <f t="shared" si="35"/>
        <v/>
      </c>
      <c r="BL62" s="1">
        <f t="shared" si="51"/>
        <v>0</v>
      </c>
      <c r="BM62" s="1" t="str">
        <f t="shared" si="52"/>
        <v>0</v>
      </c>
      <c r="BN62" s="1" t="str">
        <f t="shared" si="53"/>
        <v>0</v>
      </c>
      <c r="BO62" s="1" t="str">
        <f t="shared" si="54"/>
        <v>0</v>
      </c>
      <c r="BR62" s="1">
        <f>General!A60</f>
        <v>0</v>
      </c>
      <c r="BS62" s="1">
        <f>General!B60</f>
        <v>0</v>
      </c>
      <c r="BT62" s="1" t="str">
        <f>General!C60</f>
        <v/>
      </c>
      <c r="BU62" s="1">
        <f>General!D60</f>
        <v>0</v>
      </c>
      <c r="BW62" s="1" t="str">
        <f>General!F60</f>
        <v>WWWLW</v>
      </c>
      <c r="BX62" s="1">
        <f>General!G60</f>
        <v>1</v>
      </c>
    </row>
    <row r="63" spans="1:76" ht="15.75" thickBot="1">
      <c r="A63" s="1">
        <v>54</v>
      </c>
      <c r="B63" s="9" t="str">
        <f t="shared" si="11"/>
        <v/>
      </c>
      <c r="C63" s="93" t="str">
        <f t="shared" si="1"/>
        <v/>
      </c>
      <c r="D63" s="88" t="str">
        <f t="shared" si="36"/>
        <v/>
      </c>
      <c r="E63" s="89" t="str">
        <f t="shared" si="36"/>
        <v/>
      </c>
      <c r="F63" s="8" t="str">
        <f t="shared" si="12"/>
        <v/>
      </c>
      <c r="H63" s="96" t="str">
        <f t="shared" si="2"/>
        <v/>
      </c>
      <c r="I63" s="88" t="str">
        <f t="shared" si="37"/>
        <v/>
      </c>
      <c r="J63" s="89" t="str">
        <f t="shared" si="37"/>
        <v/>
      </c>
      <c r="K63" s="8" t="str">
        <f t="shared" si="38"/>
        <v/>
      </c>
      <c r="L63" s="54"/>
      <c r="M63" s="17" t="str">
        <f>IF('Hedging Dashboard'!AH63="","",'Hedging Dashboard'!AH63)</f>
        <v/>
      </c>
      <c r="O63" s="9" t="str">
        <f t="shared" si="3"/>
        <v/>
      </c>
      <c r="P63" s="88" t="str">
        <f t="shared" si="39"/>
        <v/>
      </c>
      <c r="Q63" s="89" t="str">
        <f t="shared" si="39"/>
        <v/>
      </c>
      <c r="R63" s="4" t="str">
        <f t="shared" si="40"/>
        <v/>
      </c>
      <c r="S63" s="4" t="str">
        <f t="shared" si="13"/>
        <v/>
      </c>
      <c r="T63" s="112" t="str">
        <f t="shared" si="41"/>
        <v/>
      </c>
      <c r="U63" s="4" t="str">
        <f>IF(M63="","",IF(B63="NB",U62,IF(T63="",SUM($T$5:$T63)+S63,SUM($T$5:$T63))))</f>
        <v/>
      </c>
      <c r="V63" s="100" t="str">
        <f t="shared" si="0"/>
        <v/>
      </c>
      <c r="W63" s="74" t="e">
        <f t="shared" si="14"/>
        <v>#VALUE!</v>
      </c>
      <c r="X63" s="76" t="str">
        <f t="shared" si="15"/>
        <v/>
      </c>
      <c r="Y63" s="9" t="str">
        <f t="shared" si="42"/>
        <v>D</v>
      </c>
      <c r="Z63" s="4" t="str">
        <f t="shared" si="43"/>
        <v>C</v>
      </c>
      <c r="AA63" s="4" t="str">
        <f t="shared" si="44"/>
        <v>C</v>
      </c>
      <c r="AB63" s="4" t="str">
        <f t="shared" si="55"/>
        <v/>
      </c>
      <c r="AC63" s="4" t="str">
        <f t="shared" si="56"/>
        <v/>
      </c>
      <c r="AD63" s="4" t="str">
        <f t="shared" si="57"/>
        <v/>
      </c>
      <c r="AE63" s="1" t="str">
        <f t="shared" si="16"/>
        <v/>
      </c>
      <c r="AF63" s="1" t="str">
        <f t="shared" si="17"/>
        <v/>
      </c>
      <c r="AG63" s="1" t="str">
        <f t="shared" si="18"/>
        <v/>
      </c>
      <c r="AH63" s="1" t="str">
        <f t="shared" si="19"/>
        <v/>
      </c>
      <c r="AI63" s="1" t="str">
        <f t="shared" si="20"/>
        <v/>
      </c>
      <c r="AJ63" s="1" t="str">
        <f t="shared" si="21"/>
        <v/>
      </c>
      <c r="AK63" s="1">
        <f t="shared" si="45"/>
        <v>0</v>
      </c>
      <c r="AL63" s="1">
        <f t="shared" si="45"/>
        <v>0</v>
      </c>
      <c r="AM63" s="1" t="str">
        <f t="shared" si="5"/>
        <v/>
      </c>
      <c r="AN63" s="1">
        <f t="shared" si="22"/>
        <v>0</v>
      </c>
      <c r="AO63" s="1" t="str">
        <f t="shared" si="58"/>
        <v/>
      </c>
      <c r="AP63" s="1" t="str">
        <f t="shared" si="23"/>
        <v>N</v>
      </c>
      <c r="AQ63" s="1" t="str">
        <f t="shared" si="24"/>
        <v>N</v>
      </c>
      <c r="AR63" s="1" t="str">
        <f t="shared" si="25"/>
        <v>N</v>
      </c>
      <c r="AS63" s="1" t="str">
        <f t="shared" si="26"/>
        <v/>
      </c>
      <c r="AT63" s="15" t="str">
        <f t="shared" si="46"/>
        <v/>
      </c>
      <c r="AU63" s="1" t="str">
        <f t="shared" si="27"/>
        <v/>
      </c>
      <c r="AV63" s="1" t="str">
        <f t="shared" si="28"/>
        <v/>
      </c>
      <c r="AW63" s="1" t="str">
        <f t="shared" si="29"/>
        <v/>
      </c>
      <c r="AX63" s="1" t="str">
        <f t="shared" si="30"/>
        <v/>
      </c>
      <c r="AY63" s="1" t="str">
        <f t="shared" si="31"/>
        <v/>
      </c>
      <c r="AZ63" s="1" t="str">
        <f>IF('Hedging Dashboard'!AH63="P",IF(AZ62="",1,AZ62+1),"")</f>
        <v/>
      </c>
      <c r="BA63" s="1" t="str">
        <f>IF('Hedging Dashboard'!AH63="B",IF(BA62="",1,BA62+1),"")</f>
        <v/>
      </c>
      <c r="BB63" s="1" t="str">
        <f t="shared" si="62"/>
        <v>00000</v>
      </c>
      <c r="BC63" s="1" t="str">
        <f t="shared" si="62"/>
        <v>00000</v>
      </c>
      <c r="BD63" s="1" t="str">
        <f t="shared" si="63"/>
        <v>000000</v>
      </c>
      <c r="BE63" s="1" t="str">
        <f t="shared" si="63"/>
        <v>000000</v>
      </c>
      <c r="BF63" s="1" t="str">
        <f t="shared" si="48"/>
        <v>B</v>
      </c>
      <c r="BG63" s="1" t="str">
        <f t="shared" si="33"/>
        <v/>
      </c>
      <c r="BH63" s="1">
        <f t="shared" si="49"/>
        <v>0</v>
      </c>
      <c r="BI63" s="1" t="str">
        <f t="shared" si="34"/>
        <v/>
      </c>
      <c r="BJ63" s="1">
        <f t="shared" si="50"/>
        <v>0</v>
      </c>
      <c r="BK63" s="1" t="str">
        <f t="shared" si="35"/>
        <v/>
      </c>
      <c r="BL63" s="1">
        <f t="shared" si="51"/>
        <v>0</v>
      </c>
      <c r="BM63" s="1" t="str">
        <f t="shared" si="52"/>
        <v>0</v>
      </c>
      <c r="BN63" s="1" t="str">
        <f t="shared" si="53"/>
        <v>0</v>
      </c>
      <c r="BO63" s="1" t="str">
        <f t="shared" si="54"/>
        <v>0</v>
      </c>
      <c r="BR63" s="1">
        <f>General!A61</f>
        <v>0</v>
      </c>
      <c r="BS63" s="1">
        <f>General!B61</f>
        <v>0</v>
      </c>
      <c r="BT63" s="1" t="str">
        <f>General!C61</f>
        <v/>
      </c>
      <c r="BU63" s="1">
        <f>General!D61</f>
        <v>0</v>
      </c>
      <c r="BW63" s="1" t="str">
        <f>General!F61</f>
        <v>WWWWL</v>
      </c>
      <c r="BX63" s="1">
        <f>General!G61</f>
        <v>-1</v>
      </c>
    </row>
    <row r="64" spans="1:76" ht="15.75" thickBot="1">
      <c r="A64" s="1">
        <v>55</v>
      </c>
      <c r="B64" s="77" t="str">
        <f t="shared" si="11"/>
        <v/>
      </c>
      <c r="C64" s="94" t="str">
        <f t="shared" si="1"/>
        <v/>
      </c>
      <c r="D64" s="90" t="str">
        <f t="shared" si="36"/>
        <v/>
      </c>
      <c r="E64" s="91" t="str">
        <f t="shared" si="36"/>
        <v/>
      </c>
      <c r="F64" s="10" t="str">
        <f t="shared" si="12"/>
        <v/>
      </c>
      <c r="H64" s="97" t="str">
        <f t="shared" si="2"/>
        <v/>
      </c>
      <c r="I64" s="90" t="str">
        <f t="shared" si="37"/>
        <v/>
      </c>
      <c r="J64" s="91" t="str">
        <f t="shared" si="37"/>
        <v/>
      </c>
      <c r="K64" s="10" t="str">
        <f t="shared" si="38"/>
        <v/>
      </c>
      <c r="L64" s="54" t="str">
        <f>AH64</f>
        <v/>
      </c>
      <c r="M64" s="18" t="str">
        <f>IF('Hedging Dashboard'!AH64="","",'Hedging Dashboard'!AH64)</f>
        <v/>
      </c>
      <c r="O64" s="77" t="str">
        <f t="shared" si="3"/>
        <v/>
      </c>
      <c r="P64" s="90" t="str">
        <f t="shared" si="39"/>
        <v/>
      </c>
      <c r="Q64" s="91" t="str">
        <f t="shared" si="39"/>
        <v/>
      </c>
      <c r="R64" s="5" t="str">
        <f t="shared" si="40"/>
        <v/>
      </c>
      <c r="S64" s="5" t="str">
        <f t="shared" si="13"/>
        <v/>
      </c>
      <c r="T64" s="113" t="str">
        <f t="shared" si="41"/>
        <v/>
      </c>
      <c r="U64" s="5" t="str">
        <f>IF(M64="","",IF(B64="NB",U63,IF(T64="",SUM($T$5:$T64)+S64,SUM($T$5:$T64))))</f>
        <v/>
      </c>
      <c r="V64" s="101" t="str">
        <f t="shared" si="0"/>
        <v/>
      </c>
      <c r="W64" s="74" t="e">
        <f t="shared" si="14"/>
        <v>#VALUE!</v>
      </c>
      <c r="X64" s="76" t="str">
        <f t="shared" si="15"/>
        <v/>
      </c>
      <c r="Y64" s="9" t="str">
        <f t="shared" si="42"/>
        <v>D</v>
      </c>
      <c r="Z64" s="4" t="str">
        <f t="shared" si="43"/>
        <v>C</v>
      </c>
      <c r="AA64" s="4" t="str">
        <f t="shared" si="44"/>
        <v>C</v>
      </c>
      <c r="AB64" s="4" t="str">
        <f t="shared" si="55"/>
        <v/>
      </c>
      <c r="AC64" s="4" t="str">
        <f t="shared" si="56"/>
        <v/>
      </c>
      <c r="AD64" s="4" t="str">
        <f t="shared" si="57"/>
        <v/>
      </c>
      <c r="AE64" s="1" t="str">
        <f t="shared" si="16"/>
        <v/>
      </c>
      <c r="AF64" s="1" t="str">
        <f t="shared" si="17"/>
        <v/>
      </c>
      <c r="AG64" s="1" t="str">
        <f t="shared" si="18"/>
        <v/>
      </c>
      <c r="AH64" s="1" t="str">
        <f t="shared" si="19"/>
        <v/>
      </c>
      <c r="AI64" s="1" t="str">
        <f t="shared" si="20"/>
        <v/>
      </c>
      <c r="AJ64" s="1" t="str">
        <f t="shared" si="21"/>
        <v/>
      </c>
      <c r="AK64" s="1">
        <f t="shared" si="45"/>
        <v>0</v>
      </c>
      <c r="AL64" s="1">
        <f t="shared" si="45"/>
        <v>0</v>
      </c>
      <c r="AM64" s="1" t="str">
        <f t="shared" si="5"/>
        <v/>
      </c>
      <c r="AN64" s="1">
        <f t="shared" si="22"/>
        <v>0</v>
      </c>
      <c r="AO64" s="1" t="str">
        <f t="shared" si="58"/>
        <v/>
      </c>
      <c r="AP64" s="1" t="str">
        <f t="shared" si="23"/>
        <v>N</v>
      </c>
      <c r="AQ64" s="1" t="str">
        <f t="shared" si="24"/>
        <v>N</v>
      </c>
      <c r="AR64" s="1" t="str">
        <f t="shared" si="25"/>
        <v>N</v>
      </c>
      <c r="AS64" s="1" t="str">
        <f t="shared" si="26"/>
        <v/>
      </c>
      <c r="AT64" s="15" t="str">
        <f t="shared" si="46"/>
        <v/>
      </c>
      <c r="AU64" s="1" t="str">
        <f t="shared" si="27"/>
        <v/>
      </c>
      <c r="AV64" s="1" t="str">
        <f t="shared" si="28"/>
        <v/>
      </c>
      <c r="AW64" s="1" t="str">
        <f t="shared" si="29"/>
        <v/>
      </c>
      <c r="AX64" s="1" t="str">
        <f t="shared" si="30"/>
        <v/>
      </c>
      <c r="AY64" s="1" t="str">
        <f t="shared" si="31"/>
        <v/>
      </c>
      <c r="AZ64" s="1" t="str">
        <f>IF('Hedging Dashboard'!AH64="P",IF(AZ63="",1,AZ63+1),"")</f>
        <v/>
      </c>
      <c r="BA64" s="1" t="str">
        <f>IF('Hedging Dashboard'!AH64="B",IF(BA63="",1,BA63+1),"")</f>
        <v/>
      </c>
      <c r="BB64" s="1" t="str">
        <f t="shared" si="62"/>
        <v>00000</v>
      </c>
      <c r="BC64" s="1" t="str">
        <f t="shared" si="62"/>
        <v>00000</v>
      </c>
      <c r="BD64" s="1" t="str">
        <f t="shared" si="63"/>
        <v>000000</v>
      </c>
      <c r="BE64" s="1" t="str">
        <f t="shared" si="63"/>
        <v>000000</v>
      </c>
      <c r="BF64" s="1" t="str">
        <f t="shared" si="48"/>
        <v>B</v>
      </c>
      <c r="BG64" s="1" t="str">
        <f t="shared" si="33"/>
        <v/>
      </c>
      <c r="BH64" s="1">
        <f t="shared" si="49"/>
        <v>0</v>
      </c>
      <c r="BI64" s="1" t="str">
        <f t="shared" si="34"/>
        <v/>
      </c>
      <c r="BJ64" s="1">
        <f t="shared" si="50"/>
        <v>0</v>
      </c>
      <c r="BK64" s="1" t="str">
        <f t="shared" si="35"/>
        <v/>
      </c>
      <c r="BL64" s="1">
        <f t="shared" si="51"/>
        <v>0</v>
      </c>
      <c r="BM64" s="1" t="str">
        <f t="shared" si="52"/>
        <v>0</v>
      </c>
      <c r="BN64" s="1" t="str">
        <f t="shared" si="53"/>
        <v>0</v>
      </c>
      <c r="BO64" s="1" t="str">
        <f t="shared" si="54"/>
        <v>0</v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6</v>
      </c>
    </row>
    <row r="65" spans="1:76" ht="15.75" thickBot="1">
      <c r="A65" s="1">
        <v>56</v>
      </c>
      <c r="B65" s="12" t="str">
        <f t="shared" si="11"/>
        <v/>
      </c>
      <c r="C65" s="92" t="str">
        <f t="shared" si="1"/>
        <v/>
      </c>
      <c r="D65" s="13" t="str">
        <f t="shared" si="36"/>
        <v/>
      </c>
      <c r="E65" s="45" t="str">
        <f t="shared" si="36"/>
        <v/>
      </c>
      <c r="F65" s="14" t="str">
        <f t="shared" si="12"/>
        <v/>
      </c>
      <c r="H65" s="95" t="str">
        <f t="shared" si="2"/>
        <v/>
      </c>
      <c r="I65" s="13" t="str">
        <f t="shared" si="37"/>
        <v/>
      </c>
      <c r="J65" s="45" t="str">
        <f t="shared" si="37"/>
        <v/>
      </c>
      <c r="K65" s="14" t="str">
        <f t="shared" si="38"/>
        <v/>
      </c>
      <c r="L65" s="54"/>
      <c r="M65" s="16" t="str">
        <f>IF('Hedging Dashboard'!AH65="","",'Hedging Dashboard'!AH65)</f>
        <v/>
      </c>
      <c r="O65" s="12" t="str">
        <f t="shared" si="3"/>
        <v/>
      </c>
      <c r="P65" s="13" t="str">
        <f t="shared" si="39"/>
        <v/>
      </c>
      <c r="Q65" s="45" t="str">
        <f t="shared" si="39"/>
        <v/>
      </c>
      <c r="R65" s="87" t="str">
        <f t="shared" si="40"/>
        <v/>
      </c>
      <c r="S65" s="87" t="str">
        <f t="shared" si="13"/>
        <v/>
      </c>
      <c r="T65" s="98" t="str">
        <f t="shared" si="41"/>
        <v/>
      </c>
      <c r="U65" s="87" t="str">
        <f>IF(M65="","",IF(B65="NB",U64,IF(T65="",SUM($T$5:$T65)+S65,SUM($T$5:$T65))))</f>
        <v/>
      </c>
      <c r="V65" s="99" t="str">
        <f t="shared" si="0"/>
        <v/>
      </c>
      <c r="W65" s="74" t="e">
        <f t="shared" si="14"/>
        <v>#VALUE!</v>
      </c>
      <c r="X65" s="76" t="str">
        <f t="shared" si="15"/>
        <v/>
      </c>
      <c r="Y65" s="9" t="str">
        <f t="shared" si="42"/>
        <v>D</v>
      </c>
      <c r="Z65" s="4" t="str">
        <f t="shared" si="43"/>
        <v>C</v>
      </c>
      <c r="AA65" s="4" t="str">
        <f t="shared" si="44"/>
        <v>C</v>
      </c>
      <c r="AB65" s="4" t="str">
        <f t="shared" si="55"/>
        <v/>
      </c>
      <c r="AC65" s="4" t="str">
        <f t="shared" si="56"/>
        <v/>
      </c>
      <c r="AD65" s="4" t="str">
        <f t="shared" si="57"/>
        <v/>
      </c>
      <c r="AE65" s="1" t="str">
        <f t="shared" si="16"/>
        <v/>
      </c>
      <c r="AF65" s="1" t="str">
        <f t="shared" si="17"/>
        <v/>
      </c>
      <c r="AG65" s="1" t="str">
        <f t="shared" si="18"/>
        <v/>
      </c>
      <c r="AH65" s="1" t="str">
        <f t="shared" si="19"/>
        <v/>
      </c>
      <c r="AI65" s="1" t="str">
        <f t="shared" si="20"/>
        <v/>
      </c>
      <c r="AJ65" s="1" t="str">
        <f t="shared" si="21"/>
        <v/>
      </c>
      <c r="AK65" s="1">
        <f t="shared" si="45"/>
        <v>0</v>
      </c>
      <c r="AL65" s="1">
        <f t="shared" si="45"/>
        <v>0</v>
      </c>
      <c r="AM65" s="1" t="str">
        <f t="shared" si="5"/>
        <v/>
      </c>
      <c r="AN65" s="1">
        <f t="shared" si="22"/>
        <v>0</v>
      </c>
      <c r="AO65" s="1" t="str">
        <f t="shared" si="58"/>
        <v/>
      </c>
      <c r="AP65" s="1" t="str">
        <f t="shared" si="23"/>
        <v>N</v>
      </c>
      <c r="AQ65" s="1" t="str">
        <f t="shared" si="24"/>
        <v>N</v>
      </c>
      <c r="AR65" s="1" t="str">
        <f t="shared" si="25"/>
        <v>N</v>
      </c>
      <c r="AS65" s="1" t="str">
        <f t="shared" si="26"/>
        <v/>
      </c>
      <c r="AT65" s="15" t="str">
        <f t="shared" si="46"/>
        <v/>
      </c>
      <c r="AU65" s="1" t="str">
        <f t="shared" si="27"/>
        <v/>
      </c>
      <c r="AV65" s="1" t="str">
        <f t="shared" si="28"/>
        <v/>
      </c>
      <c r="AW65" s="1" t="str">
        <f t="shared" si="29"/>
        <v/>
      </c>
      <c r="AX65" s="1" t="str">
        <f t="shared" si="30"/>
        <v/>
      </c>
      <c r="AY65" s="1" t="str">
        <f t="shared" si="31"/>
        <v/>
      </c>
      <c r="AZ65" s="1" t="str">
        <f>IF('Hedging Dashboard'!AH65="P",IF(AZ64="",1,AZ64+1),"")</f>
        <v/>
      </c>
      <c r="BA65" s="1" t="str">
        <f>IF('Hedging Dashboard'!AH65="B",IF(BA64="",1,BA64+1),"")</f>
        <v/>
      </c>
      <c r="BB65" s="1" t="str">
        <f t="shared" si="62"/>
        <v>00000</v>
      </c>
      <c r="BC65" s="1" t="str">
        <f t="shared" si="62"/>
        <v>00000</v>
      </c>
      <c r="BD65" s="1" t="str">
        <f t="shared" si="63"/>
        <v>000000</v>
      </c>
      <c r="BE65" s="1" t="str">
        <f t="shared" si="63"/>
        <v>000000</v>
      </c>
      <c r="BF65" s="1" t="str">
        <f t="shared" si="48"/>
        <v>B</v>
      </c>
      <c r="BG65" s="1" t="str">
        <f t="shared" si="33"/>
        <v/>
      </c>
      <c r="BH65" s="1">
        <f t="shared" si="49"/>
        <v>0</v>
      </c>
      <c r="BI65" s="1" t="str">
        <f t="shared" si="34"/>
        <v/>
      </c>
      <c r="BJ65" s="1">
        <f t="shared" si="50"/>
        <v>0</v>
      </c>
      <c r="BK65" s="1" t="str">
        <f t="shared" si="35"/>
        <v/>
      </c>
      <c r="BL65" s="1">
        <f t="shared" si="51"/>
        <v>0</v>
      </c>
      <c r="BM65" s="1" t="str">
        <f t="shared" si="52"/>
        <v>0</v>
      </c>
      <c r="BN65" s="1" t="str">
        <f t="shared" si="53"/>
        <v>0</v>
      </c>
      <c r="BO65" s="1" t="str">
        <f t="shared" si="54"/>
        <v>0</v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-6</v>
      </c>
    </row>
    <row r="66" spans="1:76" ht="15.75" thickBot="1">
      <c r="A66" s="1">
        <v>57</v>
      </c>
      <c r="B66" s="9" t="str">
        <f t="shared" si="11"/>
        <v/>
      </c>
      <c r="C66" s="93" t="str">
        <f t="shared" si="1"/>
        <v/>
      </c>
      <c r="D66" s="88" t="str">
        <f t="shared" si="36"/>
        <v/>
      </c>
      <c r="E66" s="89" t="str">
        <f t="shared" si="36"/>
        <v/>
      </c>
      <c r="F66" s="8" t="str">
        <f t="shared" si="12"/>
        <v/>
      </c>
      <c r="H66" s="96" t="str">
        <f t="shared" si="2"/>
        <v/>
      </c>
      <c r="I66" s="88" t="str">
        <f t="shared" si="37"/>
        <v/>
      </c>
      <c r="J66" s="89" t="str">
        <f t="shared" si="37"/>
        <v/>
      </c>
      <c r="K66" s="8" t="str">
        <f t="shared" si="38"/>
        <v/>
      </c>
      <c r="L66" s="54"/>
      <c r="M66" s="17" t="str">
        <f>IF('Hedging Dashboard'!AH66="","",'Hedging Dashboard'!AH66)</f>
        <v/>
      </c>
      <c r="O66" s="9" t="str">
        <f t="shared" si="3"/>
        <v/>
      </c>
      <c r="P66" s="88" t="str">
        <f t="shared" si="39"/>
        <v/>
      </c>
      <c r="Q66" s="89" t="str">
        <f t="shared" si="39"/>
        <v/>
      </c>
      <c r="R66" s="4" t="str">
        <f t="shared" si="40"/>
        <v/>
      </c>
      <c r="S66" s="4" t="str">
        <f t="shared" si="13"/>
        <v/>
      </c>
      <c r="T66" s="112" t="str">
        <f t="shared" si="41"/>
        <v/>
      </c>
      <c r="U66" s="4" t="str">
        <f>IF(M66="","",IF(B66="NB",U65,IF(T66="",SUM($T$5:$T66)+S66,SUM($T$5:$T66))))</f>
        <v/>
      </c>
      <c r="V66" s="100" t="str">
        <f t="shared" si="0"/>
        <v/>
      </c>
      <c r="W66" s="74" t="e">
        <f t="shared" si="14"/>
        <v>#VALUE!</v>
      </c>
      <c r="X66" s="76" t="str">
        <f t="shared" si="15"/>
        <v/>
      </c>
      <c r="Y66" s="9" t="str">
        <f t="shared" si="42"/>
        <v>D</v>
      </c>
      <c r="Z66" s="4" t="str">
        <f t="shared" si="43"/>
        <v>C</v>
      </c>
      <c r="AA66" s="4" t="str">
        <f t="shared" si="44"/>
        <v>C</v>
      </c>
      <c r="AB66" s="4" t="str">
        <f t="shared" si="55"/>
        <v/>
      </c>
      <c r="AC66" s="4" t="str">
        <f t="shared" si="56"/>
        <v/>
      </c>
      <c r="AD66" s="4" t="str">
        <f t="shared" si="57"/>
        <v/>
      </c>
      <c r="AE66" s="1" t="str">
        <f t="shared" si="16"/>
        <v/>
      </c>
      <c r="AF66" s="1" t="str">
        <f t="shared" si="17"/>
        <v/>
      </c>
      <c r="AG66" s="1" t="str">
        <f t="shared" si="18"/>
        <v/>
      </c>
      <c r="AH66" s="1" t="str">
        <f t="shared" si="19"/>
        <v/>
      </c>
      <c r="AI66" s="1" t="str">
        <f t="shared" si="20"/>
        <v/>
      </c>
      <c r="AJ66" s="1" t="str">
        <f t="shared" si="21"/>
        <v/>
      </c>
      <c r="AK66" s="1">
        <f t="shared" si="45"/>
        <v>0</v>
      </c>
      <c r="AL66" s="1">
        <f t="shared" si="45"/>
        <v>0</v>
      </c>
      <c r="AM66" s="1" t="str">
        <f t="shared" si="5"/>
        <v/>
      </c>
      <c r="AN66" s="1">
        <f t="shared" si="22"/>
        <v>0</v>
      </c>
      <c r="AO66" s="1" t="str">
        <f t="shared" si="58"/>
        <v/>
      </c>
      <c r="AP66" s="1" t="str">
        <f t="shared" si="23"/>
        <v>N</v>
      </c>
      <c r="AQ66" s="1" t="str">
        <f t="shared" si="24"/>
        <v>N</v>
      </c>
      <c r="AR66" s="1" t="str">
        <f t="shared" si="25"/>
        <v>N</v>
      </c>
      <c r="AS66" s="1" t="str">
        <f t="shared" si="26"/>
        <v/>
      </c>
      <c r="AT66" s="15" t="str">
        <f t="shared" si="46"/>
        <v/>
      </c>
      <c r="AU66" s="1" t="str">
        <f t="shared" si="27"/>
        <v/>
      </c>
      <c r="AV66" s="1" t="str">
        <f t="shared" si="28"/>
        <v/>
      </c>
      <c r="AW66" s="1" t="str">
        <f t="shared" si="29"/>
        <v/>
      </c>
      <c r="AX66" s="1" t="str">
        <f t="shared" si="30"/>
        <v/>
      </c>
      <c r="AY66" s="1" t="str">
        <f t="shared" si="31"/>
        <v/>
      </c>
      <c r="AZ66" s="1" t="str">
        <f>IF('Hedging Dashboard'!AH66="P",IF(AZ65="",1,AZ65+1),"")</f>
        <v/>
      </c>
      <c r="BA66" s="1" t="str">
        <f>IF('Hedging Dashboard'!AH66="B",IF(BA65="",1,BA65+1),"")</f>
        <v/>
      </c>
      <c r="BB66" s="1" t="str">
        <f t="shared" si="62"/>
        <v>00000</v>
      </c>
      <c r="BC66" s="1" t="str">
        <f t="shared" si="62"/>
        <v>00000</v>
      </c>
      <c r="BD66" s="1" t="str">
        <f t="shared" si="63"/>
        <v>000000</v>
      </c>
      <c r="BE66" s="1" t="str">
        <f t="shared" si="63"/>
        <v>000000</v>
      </c>
      <c r="BF66" s="1" t="str">
        <f t="shared" si="48"/>
        <v>B</v>
      </c>
      <c r="BG66" s="1" t="str">
        <f t="shared" si="33"/>
        <v/>
      </c>
      <c r="BH66" s="1">
        <f t="shared" si="49"/>
        <v>0</v>
      </c>
      <c r="BI66" s="1" t="str">
        <f t="shared" si="34"/>
        <v/>
      </c>
      <c r="BJ66" s="1">
        <f t="shared" si="50"/>
        <v>0</v>
      </c>
      <c r="BK66" s="1" t="str">
        <f t="shared" si="35"/>
        <v/>
      </c>
      <c r="BL66" s="1">
        <f t="shared" si="51"/>
        <v>0</v>
      </c>
      <c r="BM66" s="1" t="str">
        <f t="shared" si="52"/>
        <v>0</v>
      </c>
      <c r="BN66" s="1" t="str">
        <f t="shared" si="53"/>
        <v>0</v>
      </c>
      <c r="BO66" s="1" t="str">
        <f t="shared" si="54"/>
        <v>0</v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</row>
    <row r="67" spans="1:76" ht="15.75" thickBot="1">
      <c r="A67" s="1">
        <v>58</v>
      </c>
      <c r="B67" s="9" t="str">
        <f t="shared" si="11"/>
        <v/>
      </c>
      <c r="C67" s="93" t="str">
        <f t="shared" si="1"/>
        <v/>
      </c>
      <c r="D67" s="88" t="str">
        <f t="shared" si="36"/>
        <v/>
      </c>
      <c r="E67" s="89" t="str">
        <f t="shared" si="36"/>
        <v/>
      </c>
      <c r="F67" s="8" t="str">
        <f t="shared" si="12"/>
        <v/>
      </c>
      <c r="H67" s="96" t="str">
        <f t="shared" si="2"/>
        <v/>
      </c>
      <c r="I67" s="88" t="str">
        <f t="shared" si="37"/>
        <v/>
      </c>
      <c r="J67" s="89" t="str">
        <f t="shared" si="37"/>
        <v/>
      </c>
      <c r="K67" s="8" t="str">
        <f t="shared" si="38"/>
        <v/>
      </c>
      <c r="L67" s="54"/>
      <c r="M67" s="17" t="str">
        <f>IF('Hedging Dashboard'!AH67="","",'Hedging Dashboard'!AH67)</f>
        <v/>
      </c>
      <c r="O67" s="9" t="str">
        <f t="shared" si="3"/>
        <v/>
      </c>
      <c r="P67" s="88" t="str">
        <f t="shared" si="39"/>
        <v/>
      </c>
      <c r="Q67" s="89" t="str">
        <f t="shared" si="39"/>
        <v/>
      </c>
      <c r="R67" s="4" t="str">
        <f t="shared" si="40"/>
        <v/>
      </c>
      <c r="S67" s="4" t="str">
        <f t="shared" si="13"/>
        <v/>
      </c>
      <c r="T67" s="112" t="str">
        <f t="shared" si="41"/>
        <v/>
      </c>
      <c r="U67" s="4" t="str">
        <f>IF(M67="","",IF(B67="NB",U66,IF(T67="",SUM($T$5:$T67)+S67,SUM($T$5:$T67))))</f>
        <v/>
      </c>
      <c r="V67" s="100" t="str">
        <f t="shared" si="0"/>
        <v/>
      </c>
      <c r="W67" s="74" t="e">
        <f t="shared" si="14"/>
        <v>#VALUE!</v>
      </c>
      <c r="X67" s="76" t="str">
        <f t="shared" si="15"/>
        <v/>
      </c>
      <c r="Y67" s="9" t="str">
        <f t="shared" si="42"/>
        <v>D</v>
      </c>
      <c r="Z67" s="4" t="str">
        <f t="shared" si="43"/>
        <v>C</v>
      </c>
      <c r="AA67" s="4" t="str">
        <f t="shared" si="44"/>
        <v>C</v>
      </c>
      <c r="AB67" s="4" t="str">
        <f t="shared" si="55"/>
        <v/>
      </c>
      <c r="AC67" s="4" t="str">
        <f t="shared" si="56"/>
        <v/>
      </c>
      <c r="AD67" s="4" t="str">
        <f t="shared" si="57"/>
        <v/>
      </c>
      <c r="AE67" s="1" t="str">
        <f t="shared" si="16"/>
        <v/>
      </c>
      <c r="AF67" s="1" t="str">
        <f t="shared" si="17"/>
        <v/>
      </c>
      <c r="AG67" s="1" t="str">
        <f t="shared" si="18"/>
        <v/>
      </c>
      <c r="AH67" s="1" t="str">
        <f t="shared" si="19"/>
        <v/>
      </c>
      <c r="AI67" s="1" t="str">
        <f t="shared" si="20"/>
        <v/>
      </c>
      <c r="AJ67" s="1" t="str">
        <f t="shared" si="21"/>
        <v/>
      </c>
      <c r="AK67" s="1">
        <f t="shared" si="45"/>
        <v>0</v>
      </c>
      <c r="AL67" s="1">
        <f t="shared" si="45"/>
        <v>0</v>
      </c>
      <c r="AM67" s="1" t="str">
        <f t="shared" si="5"/>
        <v/>
      </c>
      <c r="AN67" s="1">
        <f t="shared" si="22"/>
        <v>0</v>
      </c>
      <c r="AO67" s="1" t="str">
        <f t="shared" si="58"/>
        <v/>
      </c>
      <c r="AP67" s="1" t="str">
        <f t="shared" si="23"/>
        <v>N</v>
      </c>
      <c r="AQ67" s="1" t="str">
        <f t="shared" si="24"/>
        <v>N</v>
      </c>
      <c r="AR67" s="1" t="str">
        <f t="shared" si="25"/>
        <v>N</v>
      </c>
      <c r="AS67" s="1" t="str">
        <f t="shared" si="26"/>
        <v/>
      </c>
      <c r="AT67" s="15" t="str">
        <f t="shared" si="46"/>
        <v/>
      </c>
      <c r="AU67" s="1" t="str">
        <f t="shared" si="27"/>
        <v/>
      </c>
      <c r="AV67" s="1" t="str">
        <f t="shared" si="28"/>
        <v/>
      </c>
      <c r="AW67" s="1" t="str">
        <f t="shared" si="29"/>
        <v/>
      </c>
      <c r="AX67" s="1" t="str">
        <f t="shared" si="30"/>
        <v/>
      </c>
      <c r="AY67" s="1" t="str">
        <f t="shared" si="31"/>
        <v/>
      </c>
      <c r="AZ67" s="1" t="str">
        <f>IF('Hedging Dashboard'!AH67="P",IF(AZ66="",1,AZ66+1),"")</f>
        <v/>
      </c>
      <c r="BA67" s="1" t="str">
        <f>IF('Hedging Dashboard'!AH67="B",IF(BA66="",1,BA66+1),"")</f>
        <v/>
      </c>
      <c r="BB67" s="1" t="str">
        <f t="shared" si="62"/>
        <v>00000</v>
      </c>
      <c r="BC67" s="1" t="str">
        <f t="shared" si="62"/>
        <v>00000</v>
      </c>
      <c r="BD67" s="1" t="str">
        <f t="shared" si="63"/>
        <v>000000</v>
      </c>
      <c r="BE67" s="1" t="str">
        <f t="shared" si="63"/>
        <v>000000</v>
      </c>
      <c r="BF67" s="1" t="str">
        <f t="shared" si="48"/>
        <v>B</v>
      </c>
      <c r="BG67" s="1" t="str">
        <f t="shared" si="33"/>
        <v/>
      </c>
      <c r="BH67" s="1">
        <f t="shared" si="49"/>
        <v>0</v>
      </c>
      <c r="BI67" s="1" t="str">
        <f t="shared" si="34"/>
        <v/>
      </c>
      <c r="BJ67" s="1">
        <f t="shared" si="50"/>
        <v>0</v>
      </c>
      <c r="BK67" s="1" t="str">
        <f t="shared" si="35"/>
        <v/>
      </c>
      <c r="BL67" s="1">
        <f t="shared" si="51"/>
        <v>0</v>
      </c>
      <c r="BM67" s="1" t="str">
        <f t="shared" si="52"/>
        <v>0</v>
      </c>
      <c r="BN67" s="1" t="str">
        <f t="shared" si="53"/>
        <v>0</v>
      </c>
      <c r="BO67" s="1" t="str">
        <f t="shared" si="54"/>
        <v>0</v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</row>
    <row r="68" spans="1:76" ht="15.75" thickBot="1">
      <c r="A68" s="1">
        <v>59</v>
      </c>
      <c r="B68" s="9" t="str">
        <f t="shared" si="11"/>
        <v/>
      </c>
      <c r="C68" s="93" t="str">
        <f t="shared" si="1"/>
        <v/>
      </c>
      <c r="D68" s="88" t="str">
        <f t="shared" si="36"/>
        <v/>
      </c>
      <c r="E68" s="89" t="str">
        <f t="shared" si="36"/>
        <v/>
      </c>
      <c r="F68" s="8" t="str">
        <f t="shared" si="12"/>
        <v/>
      </c>
      <c r="H68" s="96" t="str">
        <f t="shared" si="2"/>
        <v/>
      </c>
      <c r="I68" s="88" t="str">
        <f t="shared" si="37"/>
        <v/>
      </c>
      <c r="J68" s="89" t="str">
        <f t="shared" si="37"/>
        <v/>
      </c>
      <c r="K68" s="8" t="str">
        <f t="shared" si="38"/>
        <v/>
      </c>
      <c r="L68" s="54"/>
      <c r="M68" s="17" t="str">
        <f>IF('Hedging Dashboard'!AH68="","",'Hedging Dashboard'!AH68)</f>
        <v/>
      </c>
      <c r="O68" s="9" t="str">
        <f t="shared" si="3"/>
        <v/>
      </c>
      <c r="P68" s="88" t="str">
        <f t="shared" si="39"/>
        <v/>
      </c>
      <c r="Q68" s="89" t="str">
        <f t="shared" si="39"/>
        <v/>
      </c>
      <c r="R68" s="4" t="str">
        <f t="shared" si="40"/>
        <v/>
      </c>
      <c r="S68" s="4" t="str">
        <f t="shared" si="13"/>
        <v/>
      </c>
      <c r="T68" s="112" t="str">
        <f t="shared" si="41"/>
        <v/>
      </c>
      <c r="U68" s="4" t="str">
        <f>IF(M68="","",IF(B68="NB",U67,IF(T68="",SUM($T$5:$T68)+S68,SUM($T$5:$T68))))</f>
        <v/>
      </c>
      <c r="V68" s="100" t="str">
        <f t="shared" si="0"/>
        <v/>
      </c>
      <c r="W68" s="74" t="e">
        <f t="shared" si="14"/>
        <v>#VALUE!</v>
      </c>
      <c r="X68" s="76" t="str">
        <f t="shared" si="15"/>
        <v/>
      </c>
      <c r="Y68" s="9" t="str">
        <f t="shared" si="42"/>
        <v>D</v>
      </c>
      <c r="Z68" s="4" t="str">
        <f t="shared" si="43"/>
        <v>C</v>
      </c>
      <c r="AA68" s="4" t="str">
        <f t="shared" si="44"/>
        <v>C</v>
      </c>
      <c r="AB68" s="4" t="str">
        <f t="shared" si="55"/>
        <v/>
      </c>
      <c r="AC68" s="4" t="str">
        <f t="shared" si="56"/>
        <v/>
      </c>
      <c r="AD68" s="4" t="str">
        <f t="shared" si="57"/>
        <v/>
      </c>
      <c r="AE68" s="1" t="str">
        <f t="shared" si="16"/>
        <v/>
      </c>
      <c r="AF68" s="1" t="str">
        <f t="shared" si="17"/>
        <v/>
      </c>
      <c r="AG68" s="1" t="str">
        <f t="shared" si="18"/>
        <v/>
      </c>
      <c r="AH68" s="1" t="str">
        <f t="shared" si="19"/>
        <v/>
      </c>
      <c r="AI68" s="1" t="str">
        <f t="shared" si="20"/>
        <v/>
      </c>
      <c r="AJ68" s="1" t="str">
        <f t="shared" si="21"/>
        <v/>
      </c>
      <c r="AK68" s="1">
        <f t="shared" si="45"/>
        <v>0</v>
      </c>
      <c r="AL68" s="1">
        <f t="shared" si="45"/>
        <v>0</v>
      </c>
      <c r="AM68" s="1" t="str">
        <f t="shared" si="5"/>
        <v/>
      </c>
      <c r="AN68" s="1">
        <f t="shared" si="22"/>
        <v>0</v>
      </c>
      <c r="AO68" s="1" t="str">
        <f t="shared" si="58"/>
        <v/>
      </c>
      <c r="AP68" s="1" t="str">
        <f t="shared" si="23"/>
        <v>N</v>
      </c>
      <c r="AQ68" s="1" t="str">
        <f t="shared" si="24"/>
        <v>N</v>
      </c>
      <c r="AR68" s="1" t="str">
        <f t="shared" si="25"/>
        <v>N</v>
      </c>
      <c r="AS68" s="1" t="str">
        <f t="shared" si="26"/>
        <v/>
      </c>
      <c r="AT68" s="15" t="str">
        <f t="shared" si="46"/>
        <v/>
      </c>
      <c r="AU68" s="1" t="str">
        <f t="shared" si="27"/>
        <v/>
      </c>
      <c r="AV68" s="1" t="str">
        <f t="shared" si="28"/>
        <v/>
      </c>
      <c r="AW68" s="1" t="str">
        <f t="shared" si="29"/>
        <v/>
      </c>
      <c r="AX68" s="1" t="str">
        <f t="shared" si="30"/>
        <v/>
      </c>
      <c r="AY68" s="1" t="str">
        <f t="shared" si="31"/>
        <v/>
      </c>
      <c r="AZ68" s="1" t="str">
        <f>IF('Hedging Dashboard'!AH68="P",IF(AZ67="",1,AZ67+1),"")</f>
        <v/>
      </c>
      <c r="BA68" s="1" t="str">
        <f>IF('Hedging Dashboard'!AH68="B",IF(BA67="",1,BA67+1),"")</f>
        <v/>
      </c>
      <c r="BB68" s="1" t="str">
        <f t="shared" si="62"/>
        <v>00000</v>
      </c>
      <c r="BC68" s="1" t="str">
        <f t="shared" si="62"/>
        <v>00000</v>
      </c>
      <c r="BD68" s="1" t="str">
        <f t="shared" si="63"/>
        <v>000000</v>
      </c>
      <c r="BE68" s="1" t="str">
        <f t="shared" si="63"/>
        <v>000000</v>
      </c>
      <c r="BF68" s="1" t="str">
        <f t="shared" si="48"/>
        <v>B</v>
      </c>
      <c r="BG68" s="1" t="str">
        <f t="shared" si="33"/>
        <v/>
      </c>
      <c r="BH68" s="1">
        <f t="shared" si="49"/>
        <v>0</v>
      </c>
      <c r="BI68" s="1" t="str">
        <f t="shared" si="34"/>
        <v/>
      </c>
      <c r="BJ68" s="1">
        <f t="shared" si="50"/>
        <v>0</v>
      </c>
      <c r="BK68" s="1" t="str">
        <f t="shared" si="35"/>
        <v/>
      </c>
      <c r="BL68" s="1">
        <f t="shared" si="51"/>
        <v>0</v>
      </c>
      <c r="BM68" s="1" t="str">
        <f t="shared" si="52"/>
        <v>0</v>
      </c>
      <c r="BN68" s="1" t="str">
        <f t="shared" si="53"/>
        <v>0</v>
      </c>
      <c r="BO68" s="1" t="str">
        <f t="shared" si="54"/>
        <v>0</v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3</v>
      </c>
    </row>
    <row r="69" spans="1:76" ht="15.75" thickBot="1">
      <c r="A69" s="1">
        <v>60</v>
      </c>
      <c r="B69" s="77" t="str">
        <f t="shared" si="11"/>
        <v/>
      </c>
      <c r="C69" s="94" t="str">
        <f t="shared" si="1"/>
        <v/>
      </c>
      <c r="D69" s="90" t="str">
        <f t="shared" si="36"/>
        <v/>
      </c>
      <c r="E69" s="91" t="str">
        <f t="shared" si="36"/>
        <v/>
      </c>
      <c r="F69" s="10" t="str">
        <f t="shared" si="12"/>
        <v/>
      </c>
      <c r="H69" s="97" t="str">
        <f t="shared" si="2"/>
        <v/>
      </c>
      <c r="I69" s="90" t="str">
        <f t="shared" si="37"/>
        <v/>
      </c>
      <c r="J69" s="91" t="str">
        <f t="shared" si="37"/>
        <v/>
      </c>
      <c r="K69" s="10" t="str">
        <f t="shared" si="38"/>
        <v/>
      </c>
      <c r="L69" s="54"/>
      <c r="M69" s="18" t="str">
        <f>IF('Hedging Dashboard'!AH69="","",'Hedging Dashboard'!AH69)</f>
        <v/>
      </c>
      <c r="O69" s="77" t="str">
        <f t="shared" si="3"/>
        <v/>
      </c>
      <c r="P69" s="90" t="str">
        <f t="shared" si="39"/>
        <v/>
      </c>
      <c r="Q69" s="91" t="str">
        <f t="shared" si="39"/>
        <v/>
      </c>
      <c r="R69" s="5" t="str">
        <f t="shared" si="40"/>
        <v/>
      </c>
      <c r="S69" s="5" t="str">
        <f t="shared" si="13"/>
        <v/>
      </c>
      <c r="T69" s="113" t="str">
        <f t="shared" si="41"/>
        <v/>
      </c>
      <c r="U69" s="5" t="str">
        <f>IF(M69="","",IF(B69="NB",U68,IF(T69="",SUM($T$5:$T69)+S69,SUM($T$5:$T69))))</f>
        <v/>
      </c>
      <c r="V69" s="101" t="str">
        <f t="shared" ref="V69:V109" si="64">IF(AW69="R","Rabbit","")</f>
        <v/>
      </c>
      <c r="W69" s="74" t="e">
        <f t="shared" si="14"/>
        <v>#VALUE!</v>
      </c>
      <c r="X69" s="76" t="str">
        <f t="shared" si="15"/>
        <v/>
      </c>
      <c r="Y69" s="9" t="str">
        <f t="shared" si="42"/>
        <v>D</v>
      </c>
      <c r="Z69" s="4" t="str">
        <f t="shared" si="43"/>
        <v>C</v>
      </c>
      <c r="AA69" s="4" t="str">
        <f t="shared" si="44"/>
        <v>C</v>
      </c>
      <c r="AB69" s="4" t="str">
        <f t="shared" si="55"/>
        <v/>
      </c>
      <c r="AC69" s="4" t="str">
        <f t="shared" si="56"/>
        <v/>
      </c>
      <c r="AD69" s="4" t="str">
        <f t="shared" si="57"/>
        <v/>
      </c>
      <c r="AE69" s="1" t="str">
        <f t="shared" si="16"/>
        <v/>
      </c>
      <c r="AF69" s="1" t="str">
        <f t="shared" si="17"/>
        <v/>
      </c>
      <c r="AG69" s="1" t="str">
        <f t="shared" si="18"/>
        <v/>
      </c>
      <c r="AH69" s="1" t="str">
        <f t="shared" si="19"/>
        <v/>
      </c>
      <c r="AI69" s="1" t="str">
        <f t="shared" si="20"/>
        <v/>
      </c>
      <c r="AJ69" s="1" t="str">
        <f t="shared" si="21"/>
        <v/>
      </c>
      <c r="AK69" s="1">
        <f t="shared" si="45"/>
        <v>0</v>
      </c>
      <c r="AL69" s="1">
        <f t="shared" si="45"/>
        <v>0</v>
      </c>
      <c r="AM69" s="1" t="str">
        <f t="shared" si="5"/>
        <v/>
      </c>
      <c r="AN69" s="1">
        <f t="shared" si="22"/>
        <v>0</v>
      </c>
      <c r="AO69" s="1" t="str">
        <f t="shared" si="58"/>
        <v/>
      </c>
      <c r="AP69" s="1" t="str">
        <f t="shared" si="23"/>
        <v>N</v>
      </c>
      <c r="AQ69" s="1" t="str">
        <f t="shared" si="24"/>
        <v>N</v>
      </c>
      <c r="AR69" s="1" t="str">
        <f t="shared" si="25"/>
        <v>N</v>
      </c>
      <c r="AS69" s="1" t="str">
        <f t="shared" si="26"/>
        <v/>
      </c>
      <c r="AT69" s="15" t="str">
        <f t="shared" si="46"/>
        <v/>
      </c>
      <c r="AU69" s="1" t="str">
        <f t="shared" si="27"/>
        <v/>
      </c>
      <c r="AV69" s="1" t="str">
        <f t="shared" si="28"/>
        <v/>
      </c>
      <c r="AW69" s="1" t="str">
        <f t="shared" si="29"/>
        <v/>
      </c>
      <c r="AX69" s="1" t="str">
        <f t="shared" si="30"/>
        <v/>
      </c>
      <c r="AY69" s="1" t="str">
        <f t="shared" si="31"/>
        <v/>
      </c>
      <c r="AZ69" s="1" t="str">
        <f>IF('Hedging Dashboard'!AH69="P",IF(AZ68="",1,AZ68+1),"")</f>
        <v/>
      </c>
      <c r="BA69" s="1" t="str">
        <f>IF('Hedging Dashboard'!AH69="B",IF(BA68="",1,BA68+1),"")</f>
        <v/>
      </c>
      <c r="BB69" s="1" t="str">
        <f t="shared" si="62"/>
        <v>00000</v>
      </c>
      <c r="BC69" s="1" t="str">
        <f t="shared" si="62"/>
        <v>00000</v>
      </c>
      <c r="BD69" s="1" t="str">
        <f t="shared" si="63"/>
        <v>000000</v>
      </c>
      <c r="BE69" s="1" t="str">
        <f t="shared" si="63"/>
        <v>000000</v>
      </c>
      <c r="BF69" s="1" t="str">
        <f t="shared" si="48"/>
        <v>B</v>
      </c>
      <c r="BG69" s="1" t="str">
        <f t="shared" si="33"/>
        <v/>
      </c>
      <c r="BH69" s="1">
        <f t="shared" si="49"/>
        <v>0</v>
      </c>
      <c r="BI69" s="1" t="str">
        <f t="shared" si="34"/>
        <v/>
      </c>
      <c r="BJ69" s="1">
        <f t="shared" si="50"/>
        <v>0</v>
      </c>
      <c r="BK69" s="1" t="str">
        <f t="shared" si="35"/>
        <v/>
      </c>
      <c r="BL69" s="1">
        <f t="shared" si="51"/>
        <v>0</v>
      </c>
      <c r="BM69" s="1" t="str">
        <f t="shared" si="52"/>
        <v>0</v>
      </c>
      <c r="BN69" s="1" t="str">
        <f t="shared" si="53"/>
        <v>0</v>
      </c>
      <c r="BO69" s="1" t="str">
        <f t="shared" si="54"/>
        <v>0</v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-3</v>
      </c>
    </row>
    <row r="70" spans="1:76" ht="15.75" thickBot="1">
      <c r="A70" s="1">
        <v>61</v>
      </c>
      <c r="B70" s="12" t="str">
        <f t="shared" si="11"/>
        <v/>
      </c>
      <c r="C70" s="92" t="str">
        <f t="shared" si="1"/>
        <v/>
      </c>
      <c r="D70" s="13" t="str">
        <f t="shared" si="36"/>
        <v/>
      </c>
      <c r="E70" s="45" t="str">
        <f t="shared" si="36"/>
        <v/>
      </c>
      <c r="F70" s="14" t="str">
        <f t="shared" si="12"/>
        <v/>
      </c>
      <c r="H70" s="95" t="str">
        <f t="shared" si="2"/>
        <v/>
      </c>
      <c r="I70" s="13" t="str">
        <f t="shared" si="37"/>
        <v/>
      </c>
      <c r="J70" s="45" t="str">
        <f t="shared" si="37"/>
        <v/>
      </c>
      <c r="K70" s="14" t="str">
        <f t="shared" si="38"/>
        <v/>
      </c>
      <c r="L70" s="54"/>
      <c r="M70" s="16" t="str">
        <f>IF('Hedging Dashboard'!AH70="","",'Hedging Dashboard'!AH70)</f>
        <v/>
      </c>
      <c r="O70" s="12" t="str">
        <f t="shared" si="3"/>
        <v/>
      </c>
      <c r="P70" s="13" t="str">
        <f t="shared" si="39"/>
        <v/>
      </c>
      <c r="Q70" s="45" t="str">
        <f t="shared" si="39"/>
        <v/>
      </c>
      <c r="R70" s="87" t="str">
        <f t="shared" si="40"/>
        <v/>
      </c>
      <c r="S70" s="87" t="str">
        <f t="shared" si="13"/>
        <v/>
      </c>
      <c r="T70" s="98" t="str">
        <f t="shared" si="41"/>
        <v/>
      </c>
      <c r="U70" s="87" t="str">
        <f>IF(M70="","",IF(B70="NB",U69,IF(T70="",SUM($T$5:$T70)+S70,SUM($T$5:$T70))))</f>
        <v/>
      </c>
      <c r="V70" s="99" t="str">
        <f t="shared" si="64"/>
        <v/>
      </c>
      <c r="W70" s="74" t="e">
        <f t="shared" si="14"/>
        <v>#VALUE!</v>
      </c>
      <c r="X70" s="76" t="str">
        <f t="shared" si="15"/>
        <v/>
      </c>
      <c r="Y70" s="9" t="str">
        <f t="shared" si="42"/>
        <v>D</v>
      </c>
      <c r="Z70" s="4" t="str">
        <f t="shared" si="43"/>
        <v>C</v>
      </c>
      <c r="AA70" s="4" t="str">
        <f t="shared" si="44"/>
        <v>C</v>
      </c>
      <c r="AB70" s="4" t="str">
        <f t="shared" si="55"/>
        <v/>
      </c>
      <c r="AC70" s="4" t="str">
        <f t="shared" si="56"/>
        <v/>
      </c>
      <c r="AD70" s="4" t="str">
        <f t="shared" si="57"/>
        <v/>
      </c>
      <c r="AE70" s="1" t="str">
        <f t="shared" si="16"/>
        <v/>
      </c>
      <c r="AF70" s="1" t="str">
        <f t="shared" si="17"/>
        <v/>
      </c>
      <c r="AG70" s="1" t="str">
        <f t="shared" si="18"/>
        <v/>
      </c>
      <c r="AH70" s="1" t="str">
        <f t="shared" si="19"/>
        <v/>
      </c>
      <c r="AI70" s="1" t="str">
        <f t="shared" si="20"/>
        <v/>
      </c>
      <c r="AJ70" s="1" t="str">
        <f t="shared" si="21"/>
        <v/>
      </c>
      <c r="AK70" s="1">
        <f t="shared" si="45"/>
        <v>0</v>
      </c>
      <c r="AL70" s="1">
        <f t="shared" si="45"/>
        <v>0</v>
      </c>
      <c r="AM70" s="1" t="str">
        <f t="shared" si="5"/>
        <v/>
      </c>
      <c r="AN70" s="1">
        <f t="shared" si="22"/>
        <v>0</v>
      </c>
      <c r="AO70" s="1" t="str">
        <f t="shared" si="58"/>
        <v/>
      </c>
      <c r="AP70" s="1" t="str">
        <f t="shared" si="23"/>
        <v>N</v>
      </c>
      <c r="AQ70" s="1" t="str">
        <f t="shared" si="24"/>
        <v>N</v>
      </c>
      <c r="AR70" s="1" t="str">
        <f t="shared" si="25"/>
        <v>N</v>
      </c>
      <c r="AS70" s="1" t="str">
        <f t="shared" si="26"/>
        <v/>
      </c>
      <c r="AT70" s="15" t="str">
        <f t="shared" si="46"/>
        <v/>
      </c>
      <c r="AU70" s="1" t="str">
        <f t="shared" si="27"/>
        <v/>
      </c>
      <c r="AV70" s="1" t="str">
        <f t="shared" si="28"/>
        <v/>
      </c>
      <c r="AW70" s="1" t="str">
        <f t="shared" si="29"/>
        <v/>
      </c>
      <c r="AX70" s="1" t="str">
        <f t="shared" si="30"/>
        <v/>
      </c>
      <c r="AY70" s="1" t="str">
        <f t="shared" si="31"/>
        <v/>
      </c>
      <c r="AZ70" s="1" t="str">
        <f>IF('Hedging Dashboard'!AH70="P",IF(AZ69="",1,AZ69+1),"")</f>
        <v/>
      </c>
      <c r="BA70" s="1" t="str">
        <f>IF('Hedging Dashboard'!AH70="B",IF(BA69="",1,BA69+1),"")</f>
        <v/>
      </c>
      <c r="BB70" s="1" t="str">
        <f t="shared" si="62"/>
        <v>00000</v>
      </c>
      <c r="BC70" s="1" t="str">
        <f t="shared" si="62"/>
        <v>00000</v>
      </c>
      <c r="BD70" s="1" t="str">
        <f t="shared" si="63"/>
        <v>000000</v>
      </c>
      <c r="BE70" s="1" t="str">
        <f t="shared" si="63"/>
        <v>000000</v>
      </c>
      <c r="BF70" s="1" t="str">
        <f t="shared" si="48"/>
        <v>B</v>
      </c>
      <c r="BG70" s="1" t="str">
        <f t="shared" si="33"/>
        <v/>
      </c>
      <c r="BH70" s="1">
        <f t="shared" si="49"/>
        <v>0</v>
      </c>
      <c r="BI70" s="1" t="str">
        <f t="shared" si="34"/>
        <v/>
      </c>
      <c r="BJ70" s="1">
        <f t="shared" si="50"/>
        <v>0</v>
      </c>
      <c r="BK70" s="1" t="str">
        <f t="shared" si="35"/>
        <v/>
      </c>
      <c r="BL70" s="1">
        <f t="shared" si="51"/>
        <v>0</v>
      </c>
      <c r="BM70" s="1" t="str">
        <f t="shared" si="52"/>
        <v>0</v>
      </c>
      <c r="BN70" s="1" t="str">
        <f t="shared" si="53"/>
        <v>0</v>
      </c>
      <c r="BO70" s="1" t="str">
        <f t="shared" si="54"/>
        <v>0</v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</row>
    <row r="71" spans="1:76" ht="15.75" thickBot="1">
      <c r="A71" s="1">
        <v>62</v>
      </c>
      <c r="B71" s="9" t="str">
        <f t="shared" si="11"/>
        <v/>
      </c>
      <c r="C71" s="93" t="str">
        <f t="shared" ref="C71:C109" si="65">IF(Y71=Y70,"",Y71)</f>
        <v/>
      </c>
      <c r="D71" s="88" t="str">
        <f t="shared" si="36"/>
        <v/>
      </c>
      <c r="E71" s="89" t="str">
        <f t="shared" si="36"/>
        <v/>
      </c>
      <c r="F71" s="8" t="str">
        <f t="shared" si="12"/>
        <v/>
      </c>
      <c r="H71" s="96" t="str">
        <f t="shared" ref="H71:H109" si="66">IF(Z71=Z70,"",Z71)</f>
        <v/>
      </c>
      <c r="I71" s="88" t="str">
        <f t="shared" si="37"/>
        <v/>
      </c>
      <c r="J71" s="89" t="str">
        <f t="shared" si="37"/>
        <v/>
      </c>
      <c r="K71" s="8" t="str">
        <f t="shared" si="38"/>
        <v/>
      </c>
      <c r="L71" s="54"/>
      <c r="M71" s="17" t="str">
        <f>IF('Hedging Dashboard'!AH71="","",'Hedging Dashboard'!AH71)</f>
        <v/>
      </c>
      <c r="O71" s="9" t="str">
        <f t="shared" ref="O71:O109" si="67">IF(AA70=AA71,"",AA71)</f>
        <v/>
      </c>
      <c r="P71" s="88" t="str">
        <f t="shared" si="39"/>
        <v/>
      </c>
      <c r="Q71" s="89" t="str">
        <f t="shared" si="39"/>
        <v/>
      </c>
      <c r="R71" s="4" t="str">
        <f t="shared" si="40"/>
        <v/>
      </c>
      <c r="S71" s="4" t="str">
        <f t="shared" si="13"/>
        <v/>
      </c>
      <c r="T71" s="112" t="str">
        <f t="shared" si="41"/>
        <v/>
      </c>
      <c r="U71" s="4" t="str">
        <f>IF(M71="","",IF(B71="NB",U70,IF(T71="",SUM($T$5:$T71)+S71,SUM($T$5:$T71))))</f>
        <v/>
      </c>
      <c r="V71" s="100" t="str">
        <f t="shared" si="64"/>
        <v/>
      </c>
      <c r="W71" s="74" t="e">
        <f t="shared" si="14"/>
        <v>#VALUE!</v>
      </c>
      <c r="X71" s="76" t="str">
        <f t="shared" si="15"/>
        <v/>
      </c>
      <c r="Y71" s="9" t="str">
        <f t="shared" si="42"/>
        <v>D</v>
      </c>
      <c r="Z71" s="4" t="str">
        <f t="shared" si="43"/>
        <v>C</v>
      </c>
      <c r="AA71" s="4" t="str">
        <f t="shared" si="44"/>
        <v>C</v>
      </c>
      <c r="AB71" s="4" t="str">
        <f t="shared" si="55"/>
        <v/>
      </c>
      <c r="AC71" s="4" t="str">
        <f t="shared" si="56"/>
        <v/>
      </c>
      <c r="AD71" s="4" t="str">
        <f t="shared" si="57"/>
        <v/>
      </c>
      <c r="AE71" s="1" t="str">
        <f t="shared" si="16"/>
        <v/>
      </c>
      <c r="AF71" s="1" t="str">
        <f t="shared" si="17"/>
        <v/>
      </c>
      <c r="AG71" s="1" t="str">
        <f t="shared" si="18"/>
        <v/>
      </c>
      <c r="AH71" s="1" t="str">
        <f t="shared" si="19"/>
        <v/>
      </c>
      <c r="AI71" s="1" t="str">
        <f t="shared" si="20"/>
        <v/>
      </c>
      <c r="AJ71" s="1" t="str">
        <f t="shared" si="21"/>
        <v/>
      </c>
      <c r="AK71" s="1">
        <f t="shared" si="45"/>
        <v>0</v>
      </c>
      <c r="AL71" s="1">
        <f t="shared" si="45"/>
        <v>0</v>
      </c>
      <c r="AM71" s="1" t="str">
        <f t="shared" ref="AM71:AM109" si="68">IF(M71="","",IF(AM70+AN71&gt;=10,10,IF(AM70+AN71&lt;=-10,-10,AM70+AN71)))</f>
        <v/>
      </c>
      <c r="AN71" s="1">
        <f t="shared" si="22"/>
        <v>0</v>
      </c>
      <c r="AO71" s="1" t="str">
        <f t="shared" si="58"/>
        <v/>
      </c>
      <c r="AP71" s="1" t="str">
        <f t="shared" si="23"/>
        <v>N</v>
      </c>
      <c r="AQ71" s="1" t="str">
        <f t="shared" si="24"/>
        <v>N</v>
      </c>
      <c r="AR71" s="1" t="str">
        <f t="shared" si="25"/>
        <v>N</v>
      </c>
      <c r="AS71" s="1" t="str">
        <f t="shared" si="26"/>
        <v/>
      </c>
      <c r="AT71" s="15" t="str">
        <f t="shared" si="46"/>
        <v/>
      </c>
      <c r="AU71" s="1" t="str">
        <f t="shared" si="27"/>
        <v/>
      </c>
      <c r="AV71" s="1" t="str">
        <f t="shared" si="28"/>
        <v/>
      </c>
      <c r="AW71" s="1" t="str">
        <f t="shared" si="29"/>
        <v/>
      </c>
      <c r="AX71" s="1" t="str">
        <f t="shared" si="30"/>
        <v/>
      </c>
      <c r="AY71" s="1" t="str">
        <f t="shared" si="31"/>
        <v/>
      </c>
      <c r="AZ71" s="1" t="str">
        <f>IF('Hedging Dashboard'!AH71="P",IF(AZ70="",1,AZ70+1),"")</f>
        <v/>
      </c>
      <c r="BA71" s="1" t="str">
        <f>IF('Hedging Dashboard'!AH71="B",IF(BA70="",1,BA70+1),"")</f>
        <v/>
      </c>
      <c r="BB71" s="1" t="str">
        <f t="shared" si="62"/>
        <v>00000</v>
      </c>
      <c r="BC71" s="1" t="str">
        <f t="shared" si="62"/>
        <v>00000</v>
      </c>
      <c r="BD71" s="1" t="str">
        <f t="shared" si="63"/>
        <v>000000</v>
      </c>
      <c r="BE71" s="1" t="str">
        <f t="shared" si="63"/>
        <v>000000</v>
      </c>
      <c r="BF71" s="1" t="str">
        <f t="shared" si="48"/>
        <v>B</v>
      </c>
      <c r="BG71" s="1" t="str">
        <f t="shared" si="33"/>
        <v/>
      </c>
      <c r="BH71" s="1">
        <f t="shared" si="49"/>
        <v>0</v>
      </c>
      <c r="BI71" s="1" t="str">
        <f t="shared" si="34"/>
        <v/>
      </c>
      <c r="BJ71" s="1">
        <f t="shared" si="50"/>
        <v>0</v>
      </c>
      <c r="BK71" s="1" t="str">
        <f t="shared" si="35"/>
        <v/>
      </c>
      <c r="BL71" s="1">
        <f t="shared" si="51"/>
        <v>0</v>
      </c>
      <c r="BM71" s="1" t="str">
        <f t="shared" si="52"/>
        <v>0</v>
      </c>
      <c r="BN71" s="1" t="str">
        <f t="shared" si="53"/>
        <v>0</v>
      </c>
      <c r="BO71" s="1" t="str">
        <f t="shared" si="54"/>
        <v>0</v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</row>
    <row r="72" spans="1:76" ht="15.75" thickBot="1">
      <c r="A72" s="1">
        <v>63</v>
      </c>
      <c r="B72" s="9" t="str">
        <f t="shared" si="11"/>
        <v/>
      </c>
      <c r="C72" s="93" t="str">
        <f t="shared" si="65"/>
        <v/>
      </c>
      <c r="D72" s="88" t="str">
        <f t="shared" si="36"/>
        <v/>
      </c>
      <c r="E72" s="89" t="str">
        <f t="shared" si="36"/>
        <v/>
      </c>
      <c r="F72" s="8" t="str">
        <f t="shared" si="12"/>
        <v/>
      </c>
      <c r="H72" s="96" t="str">
        <f t="shared" si="66"/>
        <v/>
      </c>
      <c r="I72" s="88" t="str">
        <f t="shared" si="37"/>
        <v/>
      </c>
      <c r="J72" s="89" t="str">
        <f t="shared" si="37"/>
        <v/>
      </c>
      <c r="K72" s="8" t="str">
        <f t="shared" si="38"/>
        <v/>
      </c>
      <c r="L72" s="54"/>
      <c r="M72" s="17" t="str">
        <f>IF('Hedging Dashboard'!AH72="","",'Hedging Dashboard'!AH72)</f>
        <v/>
      </c>
      <c r="O72" s="9" t="str">
        <f t="shared" si="67"/>
        <v/>
      </c>
      <c r="P72" s="88" t="str">
        <f t="shared" si="39"/>
        <v/>
      </c>
      <c r="Q72" s="89" t="str">
        <f t="shared" si="39"/>
        <v/>
      </c>
      <c r="R72" s="4" t="str">
        <f t="shared" si="40"/>
        <v/>
      </c>
      <c r="S72" s="4" t="str">
        <f t="shared" si="13"/>
        <v/>
      </c>
      <c r="T72" s="112" t="str">
        <f t="shared" si="41"/>
        <v/>
      </c>
      <c r="U72" s="4" t="str">
        <f>IF(M72="","",IF(B72="NB",U71,IF(T72="",SUM($T$5:$T72)+S72,SUM($T$5:$T72))))</f>
        <v/>
      </c>
      <c r="V72" s="100" t="str">
        <f t="shared" si="64"/>
        <v/>
      </c>
      <c r="W72" s="74" t="e">
        <f t="shared" si="14"/>
        <v>#VALUE!</v>
      </c>
      <c r="X72" s="76" t="str">
        <f t="shared" si="15"/>
        <v/>
      </c>
      <c r="Y72" s="9" t="str">
        <f t="shared" si="42"/>
        <v>D</v>
      </c>
      <c r="Z72" s="4" t="str">
        <f t="shared" si="43"/>
        <v>C</v>
      </c>
      <c r="AA72" s="4" t="str">
        <f t="shared" si="44"/>
        <v>C</v>
      </c>
      <c r="AB72" s="4" t="str">
        <f t="shared" si="55"/>
        <v/>
      </c>
      <c r="AC72" s="4" t="str">
        <f t="shared" si="56"/>
        <v/>
      </c>
      <c r="AD72" s="4" t="str">
        <f t="shared" si="57"/>
        <v/>
      </c>
      <c r="AE72" s="1" t="str">
        <f t="shared" si="16"/>
        <v/>
      </c>
      <c r="AF72" s="1" t="str">
        <f t="shared" si="17"/>
        <v/>
      </c>
      <c r="AG72" s="1" t="str">
        <f t="shared" si="18"/>
        <v/>
      </c>
      <c r="AH72" s="1" t="str">
        <f t="shared" si="19"/>
        <v/>
      </c>
      <c r="AI72" s="1" t="str">
        <f t="shared" si="20"/>
        <v/>
      </c>
      <c r="AJ72" s="1" t="str">
        <f t="shared" si="21"/>
        <v/>
      </c>
      <c r="AK72" s="1">
        <f t="shared" si="45"/>
        <v>0</v>
      </c>
      <c r="AL72" s="1">
        <f t="shared" si="45"/>
        <v>0</v>
      </c>
      <c r="AM72" s="1" t="str">
        <f t="shared" si="68"/>
        <v/>
      </c>
      <c r="AN72" s="1">
        <f t="shared" si="22"/>
        <v>0</v>
      </c>
      <c r="AO72" s="1" t="str">
        <f t="shared" si="58"/>
        <v/>
      </c>
      <c r="AP72" s="1" t="str">
        <f t="shared" si="23"/>
        <v>N</v>
      </c>
      <c r="AQ72" s="1" t="str">
        <f t="shared" si="24"/>
        <v>N</v>
      </c>
      <c r="AR72" s="1" t="str">
        <f t="shared" si="25"/>
        <v>N</v>
      </c>
      <c r="AS72" s="1" t="str">
        <f t="shared" si="26"/>
        <v/>
      </c>
      <c r="AT72" s="15" t="str">
        <f t="shared" si="46"/>
        <v/>
      </c>
      <c r="AU72" s="1" t="str">
        <f t="shared" si="27"/>
        <v/>
      </c>
      <c r="AV72" s="1" t="str">
        <f t="shared" si="28"/>
        <v/>
      </c>
      <c r="AW72" s="1" t="str">
        <f t="shared" si="29"/>
        <v/>
      </c>
      <c r="AX72" s="1" t="str">
        <f t="shared" si="30"/>
        <v/>
      </c>
      <c r="AY72" s="1" t="str">
        <f t="shared" si="31"/>
        <v/>
      </c>
      <c r="AZ72" s="1" t="str">
        <f>IF('Hedging Dashboard'!AH72="P",IF(AZ71="",1,AZ71+1),"")</f>
        <v/>
      </c>
      <c r="BA72" s="1" t="str">
        <f>IF('Hedging Dashboard'!AH72="B",IF(BA71="",1,BA71+1),"")</f>
        <v/>
      </c>
      <c r="BB72" s="1" t="str">
        <f t="shared" si="62"/>
        <v>00000</v>
      </c>
      <c r="BC72" s="1" t="str">
        <f t="shared" si="62"/>
        <v>00000</v>
      </c>
      <c r="BD72" s="1" t="str">
        <f t="shared" si="63"/>
        <v>000000</v>
      </c>
      <c r="BE72" s="1" t="str">
        <f t="shared" si="63"/>
        <v>000000</v>
      </c>
      <c r="BF72" s="1" t="str">
        <f t="shared" si="48"/>
        <v>B</v>
      </c>
      <c r="BG72" s="1" t="str">
        <f t="shared" si="33"/>
        <v/>
      </c>
      <c r="BH72" s="1">
        <f t="shared" si="49"/>
        <v>0</v>
      </c>
      <c r="BI72" s="1" t="str">
        <f t="shared" si="34"/>
        <v/>
      </c>
      <c r="BJ72" s="1">
        <f t="shared" si="50"/>
        <v>0</v>
      </c>
      <c r="BK72" s="1" t="str">
        <f t="shared" si="35"/>
        <v/>
      </c>
      <c r="BL72" s="1">
        <f t="shared" si="51"/>
        <v>0</v>
      </c>
      <c r="BM72" s="1" t="str">
        <f t="shared" si="52"/>
        <v>0</v>
      </c>
      <c r="BN72" s="1" t="str">
        <f t="shared" si="53"/>
        <v>0</v>
      </c>
      <c r="BO72" s="1" t="str">
        <f t="shared" si="54"/>
        <v>0</v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6</v>
      </c>
    </row>
    <row r="73" spans="1:76" ht="15.75" thickBot="1">
      <c r="A73" s="1">
        <v>64</v>
      </c>
      <c r="B73" s="9" t="str">
        <f t="shared" si="11"/>
        <v/>
      </c>
      <c r="C73" s="93" t="str">
        <f t="shared" si="65"/>
        <v/>
      </c>
      <c r="D73" s="88" t="str">
        <f t="shared" si="36"/>
        <v/>
      </c>
      <c r="E73" s="89" t="str">
        <f t="shared" si="36"/>
        <v/>
      </c>
      <c r="F73" s="8" t="str">
        <f t="shared" si="12"/>
        <v/>
      </c>
      <c r="H73" s="96" t="str">
        <f t="shared" si="66"/>
        <v/>
      </c>
      <c r="I73" s="88" t="str">
        <f t="shared" si="37"/>
        <v/>
      </c>
      <c r="J73" s="89" t="str">
        <f t="shared" si="37"/>
        <v/>
      </c>
      <c r="K73" s="8" t="str">
        <f t="shared" si="38"/>
        <v/>
      </c>
      <c r="L73" s="54"/>
      <c r="M73" s="17" t="str">
        <f>IF('Hedging Dashboard'!AH73="","",'Hedging Dashboard'!AH73)</f>
        <v/>
      </c>
      <c r="O73" s="9" t="str">
        <f t="shared" si="67"/>
        <v/>
      </c>
      <c r="P73" s="88" t="str">
        <f t="shared" si="39"/>
        <v/>
      </c>
      <c r="Q73" s="89" t="str">
        <f t="shared" si="39"/>
        <v/>
      </c>
      <c r="R73" s="4" t="str">
        <f t="shared" si="40"/>
        <v/>
      </c>
      <c r="S73" s="4" t="str">
        <f t="shared" si="13"/>
        <v/>
      </c>
      <c r="T73" s="112" t="str">
        <f t="shared" si="41"/>
        <v/>
      </c>
      <c r="U73" s="4" t="str">
        <f>IF(M73="","",IF(B73="NB",U72,IF(T73="",SUM($T$5:$T73)+S73,SUM($T$5:$T73))))</f>
        <v/>
      </c>
      <c r="V73" s="100" t="str">
        <f t="shared" si="64"/>
        <v/>
      </c>
      <c r="W73" s="74" t="e">
        <f t="shared" si="14"/>
        <v>#VALUE!</v>
      </c>
      <c r="X73" s="76" t="str">
        <f t="shared" si="15"/>
        <v/>
      </c>
      <c r="Y73" s="9" t="str">
        <f t="shared" si="42"/>
        <v>D</v>
      </c>
      <c r="Z73" s="4" t="str">
        <f t="shared" si="43"/>
        <v>C</v>
      </c>
      <c r="AA73" s="4" t="str">
        <f t="shared" si="44"/>
        <v>C</v>
      </c>
      <c r="AB73" s="4" t="str">
        <f t="shared" si="55"/>
        <v/>
      </c>
      <c r="AC73" s="4" t="str">
        <f t="shared" si="56"/>
        <v/>
      </c>
      <c r="AD73" s="4" t="str">
        <f t="shared" si="57"/>
        <v/>
      </c>
      <c r="AE73" s="1" t="str">
        <f t="shared" si="16"/>
        <v/>
      </c>
      <c r="AF73" s="1" t="str">
        <f t="shared" si="17"/>
        <v/>
      </c>
      <c r="AG73" s="1" t="str">
        <f t="shared" si="18"/>
        <v/>
      </c>
      <c r="AH73" s="1" t="str">
        <f t="shared" si="19"/>
        <v/>
      </c>
      <c r="AI73" s="1" t="str">
        <f t="shared" si="20"/>
        <v/>
      </c>
      <c r="AJ73" s="1" t="str">
        <f t="shared" si="21"/>
        <v/>
      </c>
      <c r="AK73" s="1">
        <f t="shared" si="45"/>
        <v>0</v>
      </c>
      <c r="AL73" s="1">
        <f t="shared" si="45"/>
        <v>0</v>
      </c>
      <c r="AM73" s="1" t="str">
        <f t="shared" si="68"/>
        <v/>
      </c>
      <c r="AN73" s="1">
        <f t="shared" si="22"/>
        <v>0</v>
      </c>
      <c r="AO73" s="1" t="str">
        <f t="shared" si="58"/>
        <v/>
      </c>
      <c r="AP73" s="1" t="str">
        <f t="shared" si="23"/>
        <v>N</v>
      </c>
      <c r="AQ73" s="1" t="str">
        <f t="shared" si="24"/>
        <v>N</v>
      </c>
      <c r="AR73" s="1" t="str">
        <f t="shared" si="25"/>
        <v>N</v>
      </c>
      <c r="AS73" s="1" t="str">
        <f t="shared" si="26"/>
        <v/>
      </c>
      <c r="AT73" s="15" t="str">
        <f t="shared" si="46"/>
        <v/>
      </c>
      <c r="AU73" s="1" t="str">
        <f t="shared" si="27"/>
        <v/>
      </c>
      <c r="AV73" s="1" t="str">
        <f t="shared" si="28"/>
        <v/>
      </c>
      <c r="AW73" s="1" t="str">
        <f t="shared" si="29"/>
        <v/>
      </c>
      <c r="AX73" s="1" t="str">
        <f t="shared" si="30"/>
        <v/>
      </c>
      <c r="AY73" s="1" t="str">
        <f t="shared" si="31"/>
        <v/>
      </c>
      <c r="AZ73" s="1" t="str">
        <f>IF('Hedging Dashboard'!AH73="P",IF(AZ72="",1,AZ72+1),"")</f>
        <v/>
      </c>
      <c r="BA73" s="1" t="str">
        <f>IF('Hedging Dashboard'!AH73="B",IF(BA72="",1,BA72+1),"")</f>
        <v/>
      </c>
      <c r="BB73" s="1" t="str">
        <f t="shared" si="62"/>
        <v>00000</v>
      </c>
      <c r="BC73" s="1" t="str">
        <f t="shared" si="62"/>
        <v>00000</v>
      </c>
      <c r="BD73" s="1" t="str">
        <f t="shared" si="63"/>
        <v>000000</v>
      </c>
      <c r="BE73" s="1" t="str">
        <f t="shared" si="63"/>
        <v>000000</v>
      </c>
      <c r="BF73" s="1" t="str">
        <f t="shared" si="48"/>
        <v>B</v>
      </c>
      <c r="BG73" s="1" t="str">
        <f t="shared" si="33"/>
        <v/>
      </c>
      <c r="BH73" s="1">
        <f t="shared" si="49"/>
        <v>0</v>
      </c>
      <c r="BI73" s="1" t="str">
        <f t="shared" si="34"/>
        <v/>
      </c>
      <c r="BJ73" s="1">
        <f t="shared" si="50"/>
        <v>0</v>
      </c>
      <c r="BK73" s="1" t="str">
        <f t="shared" si="35"/>
        <v/>
      </c>
      <c r="BL73" s="1">
        <f t="shared" si="51"/>
        <v>0</v>
      </c>
      <c r="BM73" s="1" t="str">
        <f t="shared" si="52"/>
        <v>0</v>
      </c>
      <c r="BN73" s="1" t="str">
        <f t="shared" si="53"/>
        <v>0</v>
      </c>
      <c r="BO73" s="1" t="str">
        <f t="shared" si="54"/>
        <v>0</v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-6</v>
      </c>
    </row>
    <row r="74" spans="1:76" ht="15.75" thickBot="1">
      <c r="A74" s="1">
        <v>65</v>
      </c>
      <c r="B74" s="77" t="str">
        <f t="shared" ref="B74:B109" si="69">IF(M73="","",IF(AK74=AL74,"NB",IF(AK74&gt;AL74,"P"&amp;(AK74-AL74),"B"&amp;(AL74-AK74))))</f>
        <v/>
      </c>
      <c r="C74" s="94" t="str">
        <f t="shared" si="65"/>
        <v/>
      </c>
      <c r="D74" s="90" t="str">
        <f t="shared" si="36"/>
        <v/>
      </c>
      <c r="E74" s="91" t="str">
        <f t="shared" si="36"/>
        <v/>
      </c>
      <c r="F74" s="10" t="str">
        <f t="shared" ref="F74:F109" si="70">IF(M74="","",IF(M74="P",IF(D74="","L","W"),IF(E74="","L","W")))</f>
        <v/>
      </c>
      <c r="H74" s="97" t="str">
        <f t="shared" si="66"/>
        <v/>
      </c>
      <c r="I74" s="90" t="str">
        <f t="shared" si="37"/>
        <v/>
      </c>
      <c r="J74" s="91" t="str">
        <f t="shared" si="37"/>
        <v/>
      </c>
      <c r="K74" s="10" t="str">
        <f t="shared" si="38"/>
        <v/>
      </c>
      <c r="L74" s="54"/>
      <c r="M74" s="18" t="str">
        <f>IF('Hedging Dashboard'!AH74="","",'Hedging Dashboard'!AH74)</f>
        <v/>
      </c>
      <c r="O74" s="77" t="str">
        <f t="shared" si="67"/>
        <v/>
      </c>
      <c r="P74" s="90" t="str">
        <f t="shared" si="39"/>
        <v/>
      </c>
      <c r="Q74" s="91" t="str">
        <f t="shared" si="39"/>
        <v/>
      </c>
      <c r="R74" s="5" t="str">
        <f t="shared" si="40"/>
        <v/>
      </c>
      <c r="S74" s="5" t="str">
        <f t="shared" ref="S74:S109" si="71">IF(M74="","",IF(X74="",IF(AO74="S",0,S73),IF(X74="W",IF(AO74="S",0,S73)+INT(REPLACE(B74,1,1,"")),IF(AO74="S",0,S73)-INT(REPLACE(B74,1,1,"")))))</f>
        <v/>
      </c>
      <c r="T74" s="113" t="str">
        <f t="shared" si="41"/>
        <v/>
      </c>
      <c r="U74" s="5" t="str">
        <f>IF(M74="","",IF(B74="NB",U73,IF(T74="",SUM($T$5:$T74)+S74,SUM($T$5:$T74))))</f>
        <v/>
      </c>
      <c r="V74" s="101" t="str">
        <f t="shared" si="64"/>
        <v/>
      </c>
      <c r="W74" s="74" t="e">
        <f t="shared" ref="W74:W109" si="72">IF(M74="","",IF(K74="W",0+BN74,0-BN74)+IF(F74="W",0+BM74,0-BM74))+IF(R74="W",0+BO74,0-BO74)</f>
        <v>#VALUE!</v>
      </c>
      <c r="X74" s="76" t="str">
        <f t="shared" ref="X74:X109" si="73">IF(M74="","",IF(W74&gt;0,"W",IF(W74&lt;0,"L","")))</f>
        <v/>
      </c>
      <c r="Y74" s="9" t="str">
        <f t="shared" si="42"/>
        <v>D</v>
      </c>
      <c r="Z74" s="4" t="str">
        <f t="shared" si="43"/>
        <v>C</v>
      </c>
      <c r="AA74" s="4" t="str">
        <f t="shared" si="44"/>
        <v>C</v>
      </c>
      <c r="AB74" s="4" t="str">
        <f t="shared" si="55"/>
        <v/>
      </c>
      <c r="AC74" s="4" t="str">
        <f t="shared" si="56"/>
        <v/>
      </c>
      <c r="AD74" s="4" t="str">
        <f t="shared" si="57"/>
        <v/>
      </c>
      <c r="AE74" s="1" t="str">
        <f t="shared" ref="AE74:AE137" si="74">IF(M73="","",IF(Y74="B",IF(M73="P",BH74,""),IF(BF74="P",BH74,"")))</f>
        <v/>
      </c>
      <c r="AF74" s="1" t="str">
        <f t="shared" ref="AF74:AF137" si="75">IF(M73="","",IF(Y74="B",IF(M73="B",BH74,""),IF(BF74="B",BH74,"")))</f>
        <v/>
      </c>
      <c r="AG74" s="1" t="str">
        <f t="shared" ref="AG74:AG137" si="76">IF(M73="","",IF(Z74="C",IF(M73="B",BJ74,""),IF(BF74="P",BJ74,"")))</f>
        <v/>
      </c>
      <c r="AH74" s="1" t="str">
        <f t="shared" ref="AH74:AH137" si="77">IF(M73="","",IF(Z74="C",IF(M73="P",BJ74,""),IF(BF74="B",BJ74,"")))</f>
        <v/>
      </c>
      <c r="AI74" s="1" t="str">
        <f t="shared" ref="AI74:AI137" si="78">IF(M73="","",IF(AND(AE74="L5",AH74="L5",AY74=""),"L0",AX74))</f>
        <v/>
      </c>
      <c r="AJ74" s="1" t="str">
        <f t="shared" ref="AJ74:AJ137" si="79">IF(M73="","",IF(AND(AF74="L5",AH74="L5",AX74=""),"L0",AY74))</f>
        <v/>
      </c>
      <c r="AK74" s="1">
        <f t="shared" si="45"/>
        <v>0</v>
      </c>
      <c r="AL74" s="1">
        <f t="shared" si="45"/>
        <v>0</v>
      </c>
      <c r="AM74" s="1" t="str">
        <f t="shared" si="68"/>
        <v/>
      </c>
      <c r="AN74" s="1">
        <f t="shared" ref="AN74:AN105" si="80">IF(X74="",0,IFERROR(VLOOKUP(X69&amp;X70&amp;X71&amp;X72&amp;X73&amp;X74,BW:BX,2,FALSE),0))</f>
        <v>0</v>
      </c>
      <c r="AO74" s="1" t="str">
        <f t="shared" si="58"/>
        <v/>
      </c>
      <c r="AP74" s="1" t="str">
        <f t="shared" ref="AP74:AP137" si="81">IF(OR(F70&amp;F71&amp;F72="WLW",F71&amp;F72="WW"),"Y","N")</f>
        <v>N</v>
      </c>
      <c r="AQ74" s="1" t="str">
        <f t="shared" ref="AQ74:AQ137" si="82">IF(OR(K70&amp;K71&amp;K72="WLW",K71&amp;K72="WW"),"Y","N")</f>
        <v>N</v>
      </c>
      <c r="AR74" s="1" t="str">
        <f t="shared" ref="AR74:AR137" si="83">IF(OR(R70&amp;R71&amp;R72="WLW",R71&amp;R72="WW"),"Y","N")</f>
        <v>N</v>
      </c>
      <c r="AS74" s="1" t="str">
        <f t="shared" ref="AS74:AS109" si="84">IF(M73="","",IF(AO74="S",1,AS73+1))</f>
        <v/>
      </c>
      <c r="AT74" s="15" t="str">
        <f t="shared" si="46"/>
        <v/>
      </c>
      <c r="AU74" s="1" t="str">
        <f t="shared" ref="AU74:AU137" si="85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37" si="86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87">IF(M73="","",IF(AND(S74&lt;0,AS74&gt;2,S74&gt;=(2-AS74)),"R","N"))</f>
        <v/>
      </c>
      <c r="AX74" s="1" t="str">
        <f t="shared" ref="AX74:AX109" si="88">IF(M73="","",IF(AA74="B",IF(M73="P",BL74,""),IF(M73="B",BL74,"")))</f>
        <v/>
      </c>
      <c r="AY74" s="1" t="str">
        <f t="shared" ref="AY74:AY109" si="89">IF(M73="","",IF(AA74="B",IF(M73="B",BL74,""),IF(M73="P",BL74,"")))</f>
        <v/>
      </c>
      <c r="AZ74" s="1" t="str">
        <f>IF('Hedging Dashboard'!AH74="P",IF(AZ73="",1,AZ73+1),"")</f>
        <v/>
      </c>
      <c r="BA74" s="1" t="str">
        <f>IF('Hedging Dashboard'!AH74="B",IF(BA73="",1,BA73+1),"")</f>
        <v/>
      </c>
      <c r="BB74" s="1" t="str">
        <f t="shared" si="62"/>
        <v>00000</v>
      </c>
      <c r="BC74" s="1" t="str">
        <f t="shared" si="62"/>
        <v>00000</v>
      </c>
      <c r="BD74" s="1" t="str">
        <f t="shared" si="63"/>
        <v>000000</v>
      </c>
      <c r="BE74" s="1" t="str">
        <f t="shared" si="63"/>
        <v>000000</v>
      </c>
      <c r="BF74" s="1" t="str">
        <f t="shared" si="48"/>
        <v>B</v>
      </c>
      <c r="BG74" s="1" t="str">
        <f t="shared" ref="BG74:BG109" si="90">IF(AE73="",AF73,AE73)&amp;F73</f>
        <v/>
      </c>
      <c r="BH74" s="1">
        <f t="shared" si="49"/>
        <v>0</v>
      </c>
      <c r="BI74" s="1" t="str">
        <f t="shared" ref="BI74:BI109" si="91">IF(AG73="",AH73,AG73)&amp;K73</f>
        <v/>
      </c>
      <c r="BJ74" s="1">
        <f t="shared" si="50"/>
        <v>0</v>
      </c>
      <c r="BK74" s="1" t="str">
        <f t="shared" ref="BK74:BK109" si="92">IF(AI73="",AJ73,AI73)&amp;R73</f>
        <v/>
      </c>
      <c r="BL74" s="1">
        <f t="shared" si="51"/>
        <v>0</v>
      </c>
      <c r="BM74" s="1" t="str">
        <f t="shared" si="52"/>
        <v>0</v>
      </c>
      <c r="BN74" s="1" t="str">
        <f t="shared" si="53"/>
        <v>0</v>
      </c>
      <c r="BO74" s="1" t="str">
        <f t="shared" si="54"/>
        <v>0</v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</row>
    <row r="75" spans="1:76" ht="15.75" thickBot="1">
      <c r="A75" s="1">
        <v>66</v>
      </c>
      <c r="B75" s="12" t="str">
        <f t="shared" si="69"/>
        <v/>
      </c>
      <c r="C75" s="92" t="str">
        <f t="shared" si="65"/>
        <v/>
      </c>
      <c r="D75" s="13" t="str">
        <f t="shared" ref="D75:E109" si="93">AE75</f>
        <v/>
      </c>
      <c r="E75" s="45" t="str">
        <f t="shared" si="93"/>
        <v/>
      </c>
      <c r="F75" s="14" t="str">
        <f t="shared" si="70"/>
        <v/>
      </c>
      <c r="H75" s="95" t="str">
        <f t="shared" si="66"/>
        <v/>
      </c>
      <c r="I75" s="13" t="str">
        <f t="shared" ref="I75:J109" si="94">AG75</f>
        <v/>
      </c>
      <c r="J75" s="45" t="str">
        <f t="shared" si="94"/>
        <v/>
      </c>
      <c r="K75" s="14" t="str">
        <f t="shared" ref="K75:K109" si="95">IF(M75="","",IF(M75="P",IF(I75="","L","W"),IF(J75="","L","W")))</f>
        <v/>
      </c>
      <c r="L75" s="54"/>
      <c r="M75" s="16" t="str">
        <f>IF('Hedging Dashboard'!AH75="","",'Hedging Dashboard'!AH75)</f>
        <v/>
      </c>
      <c r="O75" s="12" t="str">
        <f t="shared" si="67"/>
        <v/>
      </c>
      <c r="P75" s="13" t="str">
        <f t="shared" ref="P75:Q109" si="96">AI75</f>
        <v/>
      </c>
      <c r="Q75" s="45" t="str">
        <f t="shared" si="96"/>
        <v/>
      </c>
      <c r="R75" s="87" t="str">
        <f t="shared" ref="R75:R109" si="97">IF(M75="","",IF(M75="P",IF(P75="","L","W"),IF(Q75="","L","W")))</f>
        <v/>
      </c>
      <c r="S75" s="87" t="str">
        <f t="shared" si="71"/>
        <v/>
      </c>
      <c r="T75" s="98" t="str">
        <f t="shared" ref="T75:T109" si="98">IF(M74="","",IF(AO75="S","",IF(S75&gt;=0,S75,IF(AW75="R",S75,""))))</f>
        <v/>
      </c>
      <c r="U75" s="87" t="str">
        <f>IF(M75="","",IF(B75="NB",U74,IF(T75="",SUM($T$5:$T75)+S75,SUM($T$5:$T75))))</f>
        <v/>
      </c>
      <c r="V75" s="99" t="str">
        <f t="shared" si="64"/>
        <v/>
      </c>
      <c r="W75" s="74" t="e">
        <f t="shared" si="72"/>
        <v>#VALUE!</v>
      </c>
      <c r="X75" s="76" t="str">
        <f t="shared" si="73"/>
        <v/>
      </c>
      <c r="Y75" s="9" t="str">
        <f t="shared" ref="Y75:Y109" si="99">IF(AND(AB75="LLL",Y72=Y73,Y73=Y74),IF(Y74="B","D","B"),Y74)</f>
        <v>D</v>
      </c>
      <c r="Z75" s="4" t="str">
        <f t="shared" ref="Z75:Z109" si="100">IF(AND(AC75="LLL",Z73=Z74,Z72=Z73),IF(Z74="D","C","D"),Z74)</f>
        <v>C</v>
      </c>
      <c r="AA75" s="4" t="str">
        <f t="shared" ref="AA75:AA109" si="101">IF(AND(AD75="LLL",AA73=AA74,AA72=AA73),IF(AA74="C","B","C"),AA74)</f>
        <v>C</v>
      </c>
      <c r="AB75" s="4" t="str">
        <f t="shared" si="55"/>
        <v/>
      </c>
      <c r="AC75" s="4" t="str">
        <f t="shared" si="56"/>
        <v/>
      </c>
      <c r="AD75" s="4" t="str">
        <f t="shared" si="57"/>
        <v/>
      </c>
      <c r="AE75" s="1" t="str">
        <f t="shared" si="74"/>
        <v/>
      </c>
      <c r="AF75" s="1" t="str">
        <f t="shared" si="75"/>
        <v/>
      </c>
      <c r="AG75" s="1" t="str">
        <f t="shared" si="76"/>
        <v/>
      </c>
      <c r="AH75" s="1" t="str">
        <f t="shared" si="77"/>
        <v/>
      </c>
      <c r="AI75" s="1" t="str">
        <f t="shared" si="78"/>
        <v/>
      </c>
      <c r="AJ75" s="1" t="str">
        <f t="shared" si="79"/>
        <v/>
      </c>
      <c r="AK75" s="1">
        <f t="shared" ref="AK75:AL138" si="102">IF(D75="",0,IF(OR(D75="B",D75="XB"),1,INT(RIGHT(D75))))+IF(I75="",0,IF(OR(I75="B",I75="XB"),1,INT(RIGHT(I75))))+IF(P75="",0,IF(OR(P75="B",P75="XB"),1,INT(RIGHT(P75))))</f>
        <v>0</v>
      </c>
      <c r="AL75" s="1">
        <f t="shared" si="102"/>
        <v>0</v>
      </c>
      <c r="AM75" s="1" t="str">
        <f t="shared" si="68"/>
        <v/>
      </c>
      <c r="AN75" s="1">
        <f t="shared" si="80"/>
        <v>0</v>
      </c>
      <c r="AO75" s="1" t="str">
        <f t="shared" si="58"/>
        <v/>
      </c>
      <c r="AP75" s="1" t="str">
        <f t="shared" si="81"/>
        <v>N</v>
      </c>
      <c r="AQ75" s="1" t="str">
        <f t="shared" si="82"/>
        <v>N</v>
      </c>
      <c r="AR75" s="1" t="str">
        <f t="shared" si="83"/>
        <v>N</v>
      </c>
      <c r="AS75" s="1" t="str">
        <f t="shared" si="84"/>
        <v/>
      </c>
      <c r="AT75" s="15" t="str">
        <f t="shared" ref="AT75:AT138" si="103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si="85"/>
        <v/>
      </c>
      <c r="AV75" s="1" t="str">
        <f t="shared" si="86"/>
        <v/>
      </c>
      <c r="AW75" s="1" t="str">
        <f t="shared" si="87"/>
        <v/>
      </c>
      <c r="AX75" s="1" t="str">
        <f t="shared" si="88"/>
        <v/>
      </c>
      <c r="AY75" s="1" t="str">
        <f t="shared" si="89"/>
        <v/>
      </c>
      <c r="AZ75" s="1" t="str">
        <f>IF('Hedging Dashboard'!AH75="P",IF(AZ74="",1,AZ74+1),"")</f>
        <v/>
      </c>
      <c r="BA75" s="1" t="str">
        <f>IF('Hedging Dashboard'!AH75="B",IF(BA74="",1,BA74+1),"")</f>
        <v/>
      </c>
      <c r="BB75" s="1" t="str">
        <f t="shared" si="62"/>
        <v>00000</v>
      </c>
      <c r="BC75" s="1" t="str">
        <f t="shared" si="62"/>
        <v>00000</v>
      </c>
      <c r="BD75" s="1" t="str">
        <f t="shared" si="63"/>
        <v>000000</v>
      </c>
      <c r="BE75" s="1" t="str">
        <f t="shared" si="63"/>
        <v>000000</v>
      </c>
      <c r="BF75" s="1" t="str">
        <f t="shared" ref="BF75:BF109" si="104">IF(COUNTBLANK(AZ70:AZ74)&gt;2,"B","P")</f>
        <v>B</v>
      </c>
      <c r="BG75" s="1" t="str">
        <f t="shared" si="90"/>
        <v/>
      </c>
      <c r="BH75" s="1">
        <f t="shared" ref="BH75:BH109" si="105">IF(OR(AO75="S",AND(AT74="Y",AP75="N",BH74&lt;&gt;"B")),"B",IFERROR(VLOOKUP(BG75,BT:BU,2,FALSE),""))</f>
        <v>0</v>
      </c>
      <c r="BI75" s="1" t="str">
        <f t="shared" si="91"/>
        <v/>
      </c>
      <c r="BJ75" s="1">
        <f t="shared" ref="BJ75:BJ109" si="106">IF(OR(AO75="S",AND(AU74="Y",AQ75="N",BJ74&lt;&gt;"B")),"B",IFERROR(VLOOKUP(BI75,BT:BU,2,FALSE),""))</f>
        <v>0</v>
      </c>
      <c r="BK75" s="1" t="str">
        <f t="shared" si="92"/>
        <v/>
      </c>
      <c r="BL75" s="1">
        <f t="shared" ref="BL75:BL109" si="107">IF(OR(AO75="S",AND(AV74="Y",AR75="N",BL74&lt;&gt;"B")),"B",IFERROR(VLOOKUP(BK75,BT:BU,2,FALSE),""))</f>
        <v>0</v>
      </c>
      <c r="BM75" s="1" t="str">
        <f t="shared" ref="BM75:BM109" si="108">IF(BH75="","",IF(OR(BH75="B",BH75="XB"),1,RIGHT(BH75)))</f>
        <v>0</v>
      </c>
      <c r="BN75" s="1" t="str">
        <f t="shared" ref="BN75:BN109" si="109">IF(BJ75="","",IF(OR(BJ75="B",BJ75="XB"),1,RIGHT(BJ75)))</f>
        <v>0</v>
      </c>
      <c r="BO75" s="1" t="str">
        <f t="shared" ref="BO75:BO109" si="110">IF(BL75="","",IF(OR(BL75="B",BL75="XB"),1,RIGHT(BL75)))</f>
        <v>0</v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</row>
    <row r="76" spans="1:76" ht="15.75" thickBot="1">
      <c r="A76" s="1">
        <v>67</v>
      </c>
      <c r="B76" s="9" t="str">
        <f t="shared" si="69"/>
        <v/>
      </c>
      <c r="C76" s="93" t="str">
        <f t="shared" si="65"/>
        <v/>
      </c>
      <c r="D76" s="88" t="str">
        <f t="shared" si="93"/>
        <v/>
      </c>
      <c r="E76" s="89" t="str">
        <f t="shared" si="93"/>
        <v/>
      </c>
      <c r="F76" s="8" t="str">
        <f t="shared" si="70"/>
        <v/>
      </c>
      <c r="H76" s="96" t="str">
        <f t="shared" si="66"/>
        <v/>
      </c>
      <c r="I76" s="88" t="str">
        <f t="shared" si="94"/>
        <v/>
      </c>
      <c r="J76" s="89" t="str">
        <f t="shared" si="94"/>
        <v/>
      </c>
      <c r="K76" s="8" t="str">
        <f t="shared" si="95"/>
        <v/>
      </c>
      <c r="L76" s="54"/>
      <c r="M76" s="17" t="str">
        <f>IF('Hedging Dashboard'!AH76="","",'Hedging Dashboard'!AH76)</f>
        <v/>
      </c>
      <c r="O76" s="9" t="str">
        <f t="shared" si="67"/>
        <v/>
      </c>
      <c r="P76" s="88" t="str">
        <f t="shared" si="96"/>
        <v/>
      </c>
      <c r="Q76" s="89" t="str">
        <f t="shared" si="96"/>
        <v/>
      </c>
      <c r="R76" s="4" t="str">
        <f t="shared" si="97"/>
        <v/>
      </c>
      <c r="S76" s="4" t="str">
        <f t="shared" si="71"/>
        <v/>
      </c>
      <c r="T76" s="112" t="str">
        <f t="shared" si="98"/>
        <v/>
      </c>
      <c r="U76" s="4" t="str">
        <f>IF(M76="","",IF(B76="NB",U75,IF(T76="",SUM($T$5:$T76)+S76,SUM($T$5:$T76))))</f>
        <v/>
      </c>
      <c r="V76" s="100" t="str">
        <f t="shared" si="64"/>
        <v/>
      </c>
      <c r="W76" s="74" t="e">
        <f t="shared" si="72"/>
        <v>#VALUE!</v>
      </c>
      <c r="X76" s="76" t="str">
        <f t="shared" si="73"/>
        <v/>
      </c>
      <c r="Y76" s="9" t="str">
        <f t="shared" si="99"/>
        <v>D</v>
      </c>
      <c r="Z76" s="4" t="str">
        <f t="shared" si="100"/>
        <v>C</v>
      </c>
      <c r="AA76" s="4" t="str">
        <f t="shared" si="101"/>
        <v>C</v>
      </c>
      <c r="AB76" s="4" t="str">
        <f t="shared" ref="AB76:AB116" si="111">F73&amp;F74&amp;F75</f>
        <v/>
      </c>
      <c r="AC76" s="4" t="str">
        <f t="shared" ref="AC76:AC116" si="112">K73&amp;K74&amp;K75</f>
        <v/>
      </c>
      <c r="AD76" s="4" t="str">
        <f t="shared" ref="AD76:AD116" si="113">R73&amp;R74&amp;R75</f>
        <v/>
      </c>
      <c r="AE76" s="1" t="str">
        <f t="shared" si="74"/>
        <v/>
      </c>
      <c r="AF76" s="1" t="str">
        <f t="shared" si="75"/>
        <v/>
      </c>
      <c r="AG76" s="1" t="str">
        <f t="shared" si="76"/>
        <v/>
      </c>
      <c r="AH76" s="1" t="str">
        <f t="shared" si="77"/>
        <v/>
      </c>
      <c r="AI76" s="1" t="str">
        <f t="shared" si="78"/>
        <v/>
      </c>
      <c r="AJ76" s="1" t="str">
        <f t="shared" si="79"/>
        <v/>
      </c>
      <c r="AK76" s="1">
        <f t="shared" si="102"/>
        <v>0</v>
      </c>
      <c r="AL76" s="1">
        <f t="shared" si="102"/>
        <v>0</v>
      </c>
      <c r="AM76" s="1" t="str">
        <f t="shared" si="68"/>
        <v/>
      </c>
      <c r="AN76" s="1">
        <f t="shared" si="80"/>
        <v>0</v>
      </c>
      <c r="AO76" s="1" t="str">
        <f t="shared" ref="AO76:AO109" si="114">IF(M75="","",IF(AW75="R","S",IF(AO75="S","C",IF(S75&gt;=0,"S","C"))))</f>
        <v/>
      </c>
      <c r="AP76" s="1" t="str">
        <f t="shared" si="81"/>
        <v>N</v>
      </c>
      <c r="AQ76" s="1" t="str">
        <f t="shared" si="82"/>
        <v>N</v>
      </c>
      <c r="AR76" s="1" t="str">
        <f t="shared" si="83"/>
        <v>N</v>
      </c>
      <c r="AS76" s="1" t="str">
        <f t="shared" si="84"/>
        <v/>
      </c>
      <c r="AT76" s="15" t="str">
        <f t="shared" si="103"/>
        <v/>
      </c>
      <c r="AU76" s="1" t="str">
        <f t="shared" si="85"/>
        <v/>
      </c>
      <c r="AV76" s="1" t="str">
        <f t="shared" si="86"/>
        <v/>
      </c>
      <c r="AW76" s="1" t="str">
        <f t="shared" si="87"/>
        <v/>
      </c>
      <c r="AX76" s="1" t="str">
        <f t="shared" si="88"/>
        <v/>
      </c>
      <c r="AY76" s="1" t="str">
        <f t="shared" si="89"/>
        <v/>
      </c>
      <c r="AZ76" s="1" t="str">
        <f>IF('Hedging Dashboard'!AH76="P",IF(AZ75="",1,AZ75+1),"")</f>
        <v/>
      </c>
      <c r="BA76" s="1" t="str">
        <f>IF('Hedging Dashboard'!AH76="B",IF(BA75="",1,BA75+1),"")</f>
        <v/>
      </c>
      <c r="BB76" s="1" t="str">
        <f t="shared" si="62"/>
        <v>00000</v>
      </c>
      <c r="BC76" s="1" t="str">
        <f t="shared" si="62"/>
        <v>00000</v>
      </c>
      <c r="BD76" s="1" t="str">
        <f t="shared" si="63"/>
        <v>000000</v>
      </c>
      <c r="BE76" s="1" t="str">
        <f t="shared" si="63"/>
        <v>000000</v>
      </c>
      <c r="BF76" s="1" t="str">
        <f t="shared" si="104"/>
        <v>B</v>
      </c>
      <c r="BG76" s="1" t="str">
        <f t="shared" si="90"/>
        <v/>
      </c>
      <c r="BH76" s="1">
        <f t="shared" si="105"/>
        <v>0</v>
      </c>
      <c r="BI76" s="1" t="str">
        <f t="shared" si="91"/>
        <v/>
      </c>
      <c r="BJ76" s="1">
        <f t="shared" si="106"/>
        <v>0</v>
      </c>
      <c r="BK76" s="1" t="str">
        <f t="shared" si="92"/>
        <v/>
      </c>
      <c r="BL76" s="1">
        <f t="shared" si="107"/>
        <v>0</v>
      </c>
      <c r="BM76" s="1" t="str">
        <f t="shared" si="108"/>
        <v>0</v>
      </c>
      <c r="BN76" s="1" t="str">
        <f t="shared" si="109"/>
        <v>0</v>
      </c>
      <c r="BO76" s="1" t="str">
        <f t="shared" si="110"/>
        <v>0</v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3</v>
      </c>
    </row>
    <row r="77" spans="1:76" ht="15.75" thickBot="1">
      <c r="A77" s="1">
        <v>68</v>
      </c>
      <c r="B77" s="9" t="str">
        <f t="shared" si="69"/>
        <v/>
      </c>
      <c r="C77" s="93" t="str">
        <f t="shared" si="65"/>
        <v/>
      </c>
      <c r="D77" s="88" t="str">
        <f t="shared" si="93"/>
        <v/>
      </c>
      <c r="E77" s="89" t="str">
        <f t="shared" si="93"/>
        <v/>
      </c>
      <c r="F77" s="8" t="str">
        <f t="shared" si="70"/>
        <v/>
      </c>
      <c r="H77" s="96" t="str">
        <f t="shared" si="66"/>
        <v/>
      </c>
      <c r="I77" s="88" t="str">
        <f t="shared" si="94"/>
        <v/>
      </c>
      <c r="J77" s="89" t="str">
        <f t="shared" si="94"/>
        <v/>
      </c>
      <c r="K77" s="8" t="str">
        <f t="shared" si="95"/>
        <v/>
      </c>
      <c r="L77" s="54"/>
      <c r="M77" s="17" t="str">
        <f>IF('Hedging Dashboard'!AH77="","",'Hedging Dashboard'!AH77)</f>
        <v/>
      </c>
      <c r="O77" s="9" t="str">
        <f t="shared" si="67"/>
        <v/>
      </c>
      <c r="P77" s="88" t="str">
        <f t="shared" si="96"/>
        <v/>
      </c>
      <c r="Q77" s="89" t="str">
        <f t="shared" si="96"/>
        <v/>
      </c>
      <c r="R77" s="4" t="str">
        <f t="shared" si="97"/>
        <v/>
      </c>
      <c r="S77" s="4" t="str">
        <f t="shared" si="71"/>
        <v/>
      </c>
      <c r="T77" s="112" t="str">
        <f t="shared" si="98"/>
        <v/>
      </c>
      <c r="U77" s="4" t="str">
        <f>IF(M77="","",IF(B77="NB",U76,IF(T77="",SUM($T$5:$T77)+S77,SUM($T$5:$T77))))</f>
        <v/>
      </c>
      <c r="V77" s="100" t="str">
        <f t="shared" si="64"/>
        <v/>
      </c>
      <c r="W77" s="74" t="e">
        <f t="shared" si="72"/>
        <v>#VALUE!</v>
      </c>
      <c r="X77" s="76" t="str">
        <f t="shared" si="73"/>
        <v/>
      </c>
      <c r="Y77" s="9" t="str">
        <f t="shared" si="99"/>
        <v>D</v>
      </c>
      <c r="Z77" s="4" t="str">
        <f t="shared" si="100"/>
        <v>C</v>
      </c>
      <c r="AA77" s="4" t="str">
        <f t="shared" si="101"/>
        <v>C</v>
      </c>
      <c r="AB77" s="4" t="str">
        <f t="shared" si="111"/>
        <v/>
      </c>
      <c r="AC77" s="4" t="str">
        <f t="shared" si="112"/>
        <v/>
      </c>
      <c r="AD77" s="4" t="str">
        <f t="shared" si="113"/>
        <v/>
      </c>
      <c r="AE77" s="1" t="str">
        <f t="shared" si="74"/>
        <v/>
      </c>
      <c r="AF77" s="1" t="str">
        <f t="shared" si="75"/>
        <v/>
      </c>
      <c r="AG77" s="1" t="str">
        <f t="shared" si="76"/>
        <v/>
      </c>
      <c r="AH77" s="1" t="str">
        <f t="shared" si="77"/>
        <v/>
      </c>
      <c r="AI77" s="1" t="str">
        <f t="shared" si="78"/>
        <v/>
      </c>
      <c r="AJ77" s="1" t="str">
        <f t="shared" si="79"/>
        <v/>
      </c>
      <c r="AK77" s="1">
        <f t="shared" si="102"/>
        <v>0</v>
      </c>
      <c r="AL77" s="1">
        <f t="shared" si="102"/>
        <v>0</v>
      </c>
      <c r="AM77" s="1" t="str">
        <f t="shared" si="68"/>
        <v/>
      </c>
      <c r="AN77" s="1">
        <f t="shared" si="80"/>
        <v>0</v>
      </c>
      <c r="AO77" s="1" t="str">
        <f t="shared" si="114"/>
        <v/>
      </c>
      <c r="AP77" s="1" t="str">
        <f t="shared" si="81"/>
        <v>N</v>
      </c>
      <c r="AQ77" s="1" t="str">
        <f t="shared" si="82"/>
        <v>N</v>
      </c>
      <c r="AR77" s="1" t="str">
        <f t="shared" si="83"/>
        <v>N</v>
      </c>
      <c r="AS77" s="1" t="str">
        <f t="shared" si="84"/>
        <v/>
      </c>
      <c r="AT77" s="15" t="str">
        <f t="shared" si="103"/>
        <v/>
      </c>
      <c r="AU77" s="1" t="str">
        <f t="shared" si="85"/>
        <v/>
      </c>
      <c r="AV77" s="1" t="str">
        <f t="shared" si="86"/>
        <v/>
      </c>
      <c r="AW77" s="1" t="str">
        <f t="shared" si="87"/>
        <v/>
      </c>
      <c r="AX77" s="1" t="str">
        <f t="shared" si="88"/>
        <v/>
      </c>
      <c r="AY77" s="1" t="str">
        <f t="shared" si="89"/>
        <v/>
      </c>
      <c r="AZ77" s="1" t="str">
        <f>IF('Hedging Dashboard'!AH77="P",IF(AZ76="",1,AZ76+1),"")</f>
        <v/>
      </c>
      <c r="BA77" s="1" t="str">
        <f>IF('Hedging Dashboard'!AH77="B",IF(BA76="",1,BA76+1),"")</f>
        <v/>
      </c>
      <c r="BB77" s="1" t="str">
        <f t="shared" si="62"/>
        <v>00000</v>
      </c>
      <c r="BC77" s="1" t="str">
        <f t="shared" si="62"/>
        <v>00000</v>
      </c>
      <c r="BD77" s="1" t="str">
        <f t="shared" si="63"/>
        <v>000000</v>
      </c>
      <c r="BE77" s="1" t="str">
        <f t="shared" si="63"/>
        <v>000000</v>
      </c>
      <c r="BF77" s="1" t="str">
        <f t="shared" si="104"/>
        <v>B</v>
      </c>
      <c r="BG77" s="1" t="str">
        <f t="shared" si="90"/>
        <v/>
      </c>
      <c r="BH77" s="1">
        <f t="shared" si="105"/>
        <v>0</v>
      </c>
      <c r="BI77" s="1" t="str">
        <f t="shared" si="91"/>
        <v/>
      </c>
      <c r="BJ77" s="1">
        <f t="shared" si="106"/>
        <v>0</v>
      </c>
      <c r="BK77" s="1" t="str">
        <f t="shared" si="92"/>
        <v/>
      </c>
      <c r="BL77" s="1">
        <f t="shared" si="107"/>
        <v>0</v>
      </c>
      <c r="BM77" s="1" t="str">
        <f t="shared" si="108"/>
        <v>0</v>
      </c>
      <c r="BN77" s="1" t="str">
        <f t="shared" si="109"/>
        <v>0</v>
      </c>
      <c r="BO77" s="1" t="str">
        <f t="shared" si="110"/>
        <v>0</v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-3</v>
      </c>
    </row>
    <row r="78" spans="1:76" ht="15.75" thickBot="1">
      <c r="A78" s="1">
        <v>69</v>
      </c>
      <c r="B78" s="9" t="str">
        <f t="shared" si="69"/>
        <v/>
      </c>
      <c r="C78" s="93" t="str">
        <f t="shared" si="65"/>
        <v/>
      </c>
      <c r="D78" s="88" t="str">
        <f t="shared" si="93"/>
        <v/>
      </c>
      <c r="E78" s="89" t="str">
        <f t="shared" si="93"/>
        <v/>
      </c>
      <c r="F78" s="8" t="str">
        <f t="shared" si="70"/>
        <v/>
      </c>
      <c r="H78" s="96" t="str">
        <f t="shared" si="66"/>
        <v/>
      </c>
      <c r="I78" s="88" t="str">
        <f t="shared" si="94"/>
        <v/>
      </c>
      <c r="J78" s="89" t="str">
        <f t="shared" si="94"/>
        <v/>
      </c>
      <c r="K78" s="8" t="str">
        <f t="shared" si="95"/>
        <v/>
      </c>
      <c r="L78" s="54"/>
      <c r="M78" s="17" t="str">
        <f>IF('Hedging Dashboard'!AH78="","",'Hedging Dashboard'!AH78)</f>
        <v/>
      </c>
      <c r="O78" s="9" t="str">
        <f t="shared" si="67"/>
        <v/>
      </c>
      <c r="P78" s="88" t="str">
        <f t="shared" si="96"/>
        <v/>
      </c>
      <c r="Q78" s="89" t="str">
        <f t="shared" si="96"/>
        <v/>
      </c>
      <c r="R78" s="4" t="str">
        <f t="shared" si="97"/>
        <v/>
      </c>
      <c r="S78" s="4" t="str">
        <f t="shared" si="71"/>
        <v/>
      </c>
      <c r="T78" s="112" t="str">
        <f t="shared" si="98"/>
        <v/>
      </c>
      <c r="U78" s="4" t="str">
        <f>IF(M78="","",IF(B78="NB",U77,IF(T78="",SUM($T$5:$T78)+S78,SUM($T$5:$T78))))</f>
        <v/>
      </c>
      <c r="V78" s="100" t="str">
        <f t="shared" si="64"/>
        <v/>
      </c>
      <c r="W78" s="74" t="e">
        <f t="shared" si="72"/>
        <v>#VALUE!</v>
      </c>
      <c r="X78" s="76" t="str">
        <f t="shared" si="73"/>
        <v/>
      </c>
      <c r="Y78" s="9" t="str">
        <f t="shared" si="99"/>
        <v>D</v>
      </c>
      <c r="Z78" s="4" t="str">
        <f t="shared" si="100"/>
        <v>C</v>
      </c>
      <c r="AA78" s="4" t="str">
        <f t="shared" si="101"/>
        <v>C</v>
      </c>
      <c r="AB78" s="4" t="str">
        <f t="shared" si="111"/>
        <v/>
      </c>
      <c r="AC78" s="4" t="str">
        <f t="shared" si="112"/>
        <v/>
      </c>
      <c r="AD78" s="4" t="str">
        <f t="shared" si="113"/>
        <v/>
      </c>
      <c r="AE78" s="1" t="str">
        <f t="shared" si="74"/>
        <v/>
      </c>
      <c r="AF78" s="1" t="str">
        <f t="shared" si="75"/>
        <v/>
      </c>
      <c r="AG78" s="1" t="str">
        <f t="shared" si="76"/>
        <v/>
      </c>
      <c r="AH78" s="1" t="str">
        <f t="shared" si="77"/>
        <v/>
      </c>
      <c r="AI78" s="1" t="str">
        <f t="shared" si="78"/>
        <v/>
      </c>
      <c r="AJ78" s="1" t="str">
        <f t="shared" si="79"/>
        <v/>
      </c>
      <c r="AK78" s="1">
        <f t="shared" si="102"/>
        <v>0</v>
      </c>
      <c r="AL78" s="1">
        <f t="shared" si="102"/>
        <v>0</v>
      </c>
      <c r="AM78" s="1" t="str">
        <f t="shared" si="68"/>
        <v/>
      </c>
      <c r="AN78" s="1">
        <f t="shared" si="80"/>
        <v>0</v>
      </c>
      <c r="AO78" s="1" t="str">
        <f t="shared" si="114"/>
        <v/>
      </c>
      <c r="AP78" s="1" t="str">
        <f t="shared" si="81"/>
        <v>N</v>
      </c>
      <c r="AQ78" s="1" t="str">
        <f t="shared" si="82"/>
        <v>N</v>
      </c>
      <c r="AR78" s="1" t="str">
        <f t="shared" si="83"/>
        <v>N</v>
      </c>
      <c r="AS78" s="1" t="str">
        <f t="shared" si="84"/>
        <v/>
      </c>
      <c r="AT78" s="15" t="str">
        <f t="shared" si="103"/>
        <v/>
      </c>
      <c r="AU78" s="1" t="str">
        <f t="shared" si="85"/>
        <v/>
      </c>
      <c r="AV78" s="1" t="str">
        <f t="shared" si="86"/>
        <v/>
      </c>
      <c r="AW78" s="1" t="str">
        <f t="shared" si="87"/>
        <v/>
      </c>
      <c r="AX78" s="1" t="str">
        <f t="shared" si="88"/>
        <v/>
      </c>
      <c r="AY78" s="1" t="str">
        <f t="shared" si="89"/>
        <v/>
      </c>
      <c r="AZ78" s="1" t="str">
        <f>IF('Hedging Dashboard'!AH78="P",IF(AZ77="",1,AZ77+1),"")</f>
        <v/>
      </c>
      <c r="BA78" s="1" t="str">
        <f>IF('Hedging Dashboard'!AH78="B",IF(BA77="",1,BA77+1),"")</f>
        <v/>
      </c>
      <c r="BB78" s="1" t="str">
        <f t="shared" si="62"/>
        <v>00000</v>
      </c>
      <c r="BC78" s="1" t="str">
        <f t="shared" si="62"/>
        <v>00000</v>
      </c>
      <c r="BD78" s="1" t="str">
        <f t="shared" si="63"/>
        <v>000000</v>
      </c>
      <c r="BE78" s="1" t="str">
        <f t="shared" si="63"/>
        <v>000000</v>
      </c>
      <c r="BF78" s="1" t="str">
        <f t="shared" si="104"/>
        <v>B</v>
      </c>
      <c r="BG78" s="1" t="str">
        <f t="shared" si="90"/>
        <v/>
      </c>
      <c r="BH78" s="1">
        <f t="shared" si="105"/>
        <v>0</v>
      </c>
      <c r="BI78" s="1" t="str">
        <f t="shared" si="91"/>
        <v/>
      </c>
      <c r="BJ78" s="1">
        <f t="shared" si="106"/>
        <v>0</v>
      </c>
      <c r="BK78" s="1" t="str">
        <f t="shared" si="92"/>
        <v/>
      </c>
      <c r="BL78" s="1">
        <f t="shared" si="107"/>
        <v>0</v>
      </c>
      <c r="BM78" s="1" t="str">
        <f t="shared" si="108"/>
        <v>0</v>
      </c>
      <c r="BN78" s="1" t="str">
        <f t="shared" si="109"/>
        <v>0</v>
      </c>
      <c r="BO78" s="1" t="str">
        <f t="shared" si="110"/>
        <v>0</v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</row>
    <row r="79" spans="1:76" ht="15.75" thickBot="1">
      <c r="A79" s="1">
        <v>70</v>
      </c>
      <c r="B79" s="77" t="str">
        <f t="shared" si="69"/>
        <v/>
      </c>
      <c r="C79" s="94" t="str">
        <f t="shared" si="65"/>
        <v/>
      </c>
      <c r="D79" s="90" t="str">
        <f t="shared" si="93"/>
        <v/>
      </c>
      <c r="E79" s="91" t="str">
        <f t="shared" si="93"/>
        <v/>
      </c>
      <c r="F79" s="10" t="str">
        <f t="shared" si="70"/>
        <v/>
      </c>
      <c r="H79" s="97" t="str">
        <f t="shared" si="66"/>
        <v/>
      </c>
      <c r="I79" s="90" t="str">
        <f t="shared" si="94"/>
        <v/>
      </c>
      <c r="J79" s="91" t="str">
        <f t="shared" si="94"/>
        <v/>
      </c>
      <c r="K79" s="10" t="str">
        <f t="shared" si="95"/>
        <v/>
      </c>
      <c r="L79" s="54"/>
      <c r="M79" s="18" t="str">
        <f>IF('Hedging Dashboard'!AH79="","",'Hedging Dashboard'!AH79)</f>
        <v/>
      </c>
      <c r="O79" s="77" t="str">
        <f t="shared" si="67"/>
        <v/>
      </c>
      <c r="P79" s="90" t="str">
        <f t="shared" si="96"/>
        <v/>
      </c>
      <c r="Q79" s="91" t="str">
        <f t="shared" si="96"/>
        <v/>
      </c>
      <c r="R79" s="5" t="str">
        <f t="shared" si="97"/>
        <v/>
      </c>
      <c r="S79" s="5" t="str">
        <f t="shared" si="71"/>
        <v/>
      </c>
      <c r="T79" s="113" t="str">
        <f t="shared" si="98"/>
        <v/>
      </c>
      <c r="U79" s="5" t="str">
        <f>IF(M79="","",IF(B79="NB",U78,IF(T79="",SUM($T$5:$T79)+S79,SUM($T$5:$T79))))</f>
        <v/>
      </c>
      <c r="V79" s="101" t="str">
        <f t="shared" si="64"/>
        <v/>
      </c>
      <c r="W79" s="74" t="e">
        <f t="shared" si="72"/>
        <v>#VALUE!</v>
      </c>
      <c r="X79" s="76" t="str">
        <f t="shared" si="73"/>
        <v/>
      </c>
      <c r="Y79" s="9" t="str">
        <f t="shared" si="99"/>
        <v>D</v>
      </c>
      <c r="Z79" s="4" t="str">
        <f t="shared" si="100"/>
        <v>C</v>
      </c>
      <c r="AA79" s="4" t="str">
        <f t="shared" si="101"/>
        <v>C</v>
      </c>
      <c r="AB79" s="4" t="str">
        <f t="shared" si="111"/>
        <v/>
      </c>
      <c r="AC79" s="4" t="str">
        <f t="shared" si="112"/>
        <v/>
      </c>
      <c r="AD79" s="4" t="str">
        <f t="shared" si="113"/>
        <v/>
      </c>
      <c r="AE79" s="1" t="str">
        <f t="shared" si="74"/>
        <v/>
      </c>
      <c r="AF79" s="1" t="str">
        <f t="shared" si="75"/>
        <v/>
      </c>
      <c r="AG79" s="1" t="str">
        <f t="shared" si="76"/>
        <v/>
      </c>
      <c r="AH79" s="1" t="str">
        <f t="shared" si="77"/>
        <v/>
      </c>
      <c r="AI79" s="1" t="str">
        <f t="shared" si="78"/>
        <v/>
      </c>
      <c r="AJ79" s="1" t="str">
        <f t="shared" si="79"/>
        <v/>
      </c>
      <c r="AK79" s="1">
        <f t="shared" si="102"/>
        <v>0</v>
      </c>
      <c r="AL79" s="1">
        <f t="shared" si="102"/>
        <v>0</v>
      </c>
      <c r="AM79" s="1" t="str">
        <f t="shared" si="68"/>
        <v/>
      </c>
      <c r="AN79" s="1">
        <f t="shared" si="80"/>
        <v>0</v>
      </c>
      <c r="AO79" s="1" t="str">
        <f t="shared" si="114"/>
        <v/>
      </c>
      <c r="AP79" s="1" t="str">
        <f t="shared" si="81"/>
        <v>N</v>
      </c>
      <c r="AQ79" s="1" t="str">
        <f t="shared" si="82"/>
        <v>N</v>
      </c>
      <c r="AR79" s="1" t="str">
        <f t="shared" si="83"/>
        <v>N</v>
      </c>
      <c r="AS79" s="1" t="str">
        <f t="shared" si="84"/>
        <v/>
      </c>
      <c r="AT79" s="15" t="str">
        <f t="shared" si="103"/>
        <v/>
      </c>
      <c r="AU79" s="1" t="str">
        <f t="shared" si="85"/>
        <v/>
      </c>
      <c r="AV79" s="1" t="str">
        <f t="shared" si="86"/>
        <v/>
      </c>
      <c r="AW79" s="1" t="str">
        <f t="shared" si="87"/>
        <v/>
      </c>
      <c r="AX79" s="1" t="str">
        <f t="shared" si="88"/>
        <v/>
      </c>
      <c r="AY79" s="1" t="str">
        <f t="shared" si="89"/>
        <v/>
      </c>
      <c r="AZ79" s="1" t="str">
        <f>IF('Hedging Dashboard'!AH79="P",IF(AZ78="",1,AZ78+1),"")</f>
        <v/>
      </c>
      <c r="BA79" s="1" t="str">
        <f>IF('Hedging Dashboard'!AH79="B",IF(BA78="",1,BA78+1),"")</f>
        <v/>
      </c>
      <c r="BB79" s="1" t="str">
        <f t="shared" si="62"/>
        <v>00000</v>
      </c>
      <c r="BC79" s="1" t="str">
        <f t="shared" si="62"/>
        <v>00000</v>
      </c>
      <c r="BD79" s="1" t="str">
        <f t="shared" si="63"/>
        <v>000000</v>
      </c>
      <c r="BE79" s="1" t="str">
        <f t="shared" si="63"/>
        <v>000000</v>
      </c>
      <c r="BF79" s="1" t="str">
        <f t="shared" si="104"/>
        <v>B</v>
      </c>
      <c r="BG79" s="1" t="str">
        <f t="shared" si="90"/>
        <v/>
      </c>
      <c r="BH79" s="1">
        <f t="shared" si="105"/>
        <v>0</v>
      </c>
      <c r="BI79" s="1" t="str">
        <f t="shared" si="91"/>
        <v/>
      </c>
      <c r="BJ79" s="1">
        <f t="shared" si="106"/>
        <v>0</v>
      </c>
      <c r="BK79" s="1" t="str">
        <f t="shared" si="92"/>
        <v/>
      </c>
      <c r="BL79" s="1">
        <f t="shared" si="107"/>
        <v>0</v>
      </c>
      <c r="BM79" s="1" t="str">
        <f t="shared" si="108"/>
        <v>0</v>
      </c>
      <c r="BN79" s="1" t="str">
        <f t="shared" si="109"/>
        <v>0</v>
      </c>
      <c r="BO79" s="1" t="str">
        <f t="shared" si="110"/>
        <v>0</v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</row>
    <row r="80" spans="1:76" ht="15.75" thickBot="1">
      <c r="A80" s="1">
        <v>71</v>
      </c>
      <c r="B80" s="12" t="str">
        <f t="shared" si="69"/>
        <v/>
      </c>
      <c r="C80" s="92" t="str">
        <f t="shared" si="65"/>
        <v/>
      </c>
      <c r="D80" s="13" t="str">
        <f t="shared" si="93"/>
        <v/>
      </c>
      <c r="E80" s="45" t="str">
        <f t="shared" si="93"/>
        <v/>
      </c>
      <c r="F80" s="14" t="str">
        <f t="shared" si="70"/>
        <v/>
      </c>
      <c r="H80" s="95" t="str">
        <f t="shared" si="66"/>
        <v/>
      </c>
      <c r="I80" s="13" t="str">
        <f t="shared" si="94"/>
        <v/>
      </c>
      <c r="J80" s="45" t="str">
        <f t="shared" si="94"/>
        <v/>
      </c>
      <c r="K80" s="14" t="str">
        <f t="shared" si="95"/>
        <v/>
      </c>
      <c r="L80" s="54"/>
      <c r="M80" s="16" t="str">
        <f>IF('Hedging Dashboard'!AH80="","",'Hedging Dashboard'!AH80)</f>
        <v/>
      </c>
      <c r="O80" s="12" t="str">
        <f t="shared" si="67"/>
        <v/>
      </c>
      <c r="P80" s="13" t="str">
        <f t="shared" si="96"/>
        <v/>
      </c>
      <c r="Q80" s="45" t="str">
        <f t="shared" si="96"/>
        <v/>
      </c>
      <c r="R80" s="87" t="str">
        <f t="shared" si="97"/>
        <v/>
      </c>
      <c r="S80" s="87" t="str">
        <f t="shared" si="71"/>
        <v/>
      </c>
      <c r="T80" s="98" t="str">
        <f t="shared" si="98"/>
        <v/>
      </c>
      <c r="U80" s="87" t="str">
        <f>IF(M80="","",IF(B80="NB",U79,IF(T80="",SUM($T$5:$T80)+S80,SUM($T$5:$T80))))</f>
        <v/>
      </c>
      <c r="V80" s="99" t="str">
        <f t="shared" si="64"/>
        <v/>
      </c>
      <c r="W80" s="74" t="e">
        <f t="shared" si="72"/>
        <v>#VALUE!</v>
      </c>
      <c r="X80" s="76" t="str">
        <f t="shared" si="73"/>
        <v/>
      </c>
      <c r="Y80" s="9" t="str">
        <f t="shared" si="99"/>
        <v>D</v>
      </c>
      <c r="Z80" s="4" t="str">
        <f t="shared" si="100"/>
        <v>C</v>
      </c>
      <c r="AA80" s="4" t="str">
        <f t="shared" si="101"/>
        <v>C</v>
      </c>
      <c r="AB80" s="4" t="str">
        <f t="shared" si="111"/>
        <v/>
      </c>
      <c r="AC80" s="4" t="str">
        <f t="shared" si="112"/>
        <v/>
      </c>
      <c r="AD80" s="4" t="str">
        <f t="shared" si="113"/>
        <v/>
      </c>
      <c r="AE80" s="1" t="str">
        <f t="shared" si="74"/>
        <v/>
      </c>
      <c r="AF80" s="1" t="str">
        <f t="shared" si="75"/>
        <v/>
      </c>
      <c r="AG80" s="1" t="str">
        <f t="shared" si="76"/>
        <v/>
      </c>
      <c r="AH80" s="1" t="str">
        <f t="shared" si="77"/>
        <v/>
      </c>
      <c r="AI80" s="1" t="str">
        <f t="shared" si="78"/>
        <v/>
      </c>
      <c r="AJ80" s="1" t="str">
        <f t="shared" si="79"/>
        <v/>
      </c>
      <c r="AK80" s="1">
        <f t="shared" si="102"/>
        <v>0</v>
      </c>
      <c r="AL80" s="1">
        <f t="shared" si="102"/>
        <v>0</v>
      </c>
      <c r="AM80" s="1" t="str">
        <f t="shared" si="68"/>
        <v/>
      </c>
      <c r="AN80" s="1">
        <f t="shared" si="80"/>
        <v>0</v>
      </c>
      <c r="AO80" s="1" t="str">
        <f t="shared" si="114"/>
        <v/>
      </c>
      <c r="AP80" s="1" t="str">
        <f t="shared" si="81"/>
        <v>N</v>
      </c>
      <c r="AQ80" s="1" t="str">
        <f t="shared" si="82"/>
        <v>N</v>
      </c>
      <c r="AR80" s="1" t="str">
        <f t="shared" si="83"/>
        <v>N</v>
      </c>
      <c r="AS80" s="1" t="str">
        <f t="shared" si="84"/>
        <v/>
      </c>
      <c r="AT80" s="15" t="str">
        <f t="shared" si="103"/>
        <v/>
      </c>
      <c r="AU80" s="1" t="str">
        <f t="shared" si="85"/>
        <v/>
      </c>
      <c r="AV80" s="1" t="str">
        <f t="shared" si="86"/>
        <v/>
      </c>
      <c r="AW80" s="1" t="str">
        <f t="shared" si="87"/>
        <v/>
      </c>
      <c r="AX80" s="1" t="str">
        <f t="shared" si="88"/>
        <v/>
      </c>
      <c r="AY80" s="1" t="str">
        <f t="shared" si="89"/>
        <v/>
      </c>
      <c r="AZ80" s="1" t="str">
        <f>IF('Hedging Dashboard'!AH80="P",IF(AZ79="",1,AZ79+1),"")</f>
        <v/>
      </c>
      <c r="BA80" s="1" t="str">
        <f>IF('Hedging Dashboard'!AH80="B",IF(BA79="",1,BA79+1),"")</f>
        <v/>
      </c>
      <c r="BB80" s="1" t="str">
        <f t="shared" si="62"/>
        <v>00000</v>
      </c>
      <c r="BC80" s="1" t="str">
        <f t="shared" si="62"/>
        <v>00000</v>
      </c>
      <c r="BD80" s="1" t="str">
        <f t="shared" si="63"/>
        <v>000000</v>
      </c>
      <c r="BE80" s="1" t="str">
        <f t="shared" si="63"/>
        <v>000000</v>
      </c>
      <c r="BF80" s="1" t="str">
        <f t="shared" si="104"/>
        <v>B</v>
      </c>
      <c r="BG80" s="1" t="str">
        <f t="shared" si="90"/>
        <v/>
      </c>
      <c r="BH80" s="1">
        <f t="shared" si="105"/>
        <v>0</v>
      </c>
      <c r="BI80" s="1" t="str">
        <f t="shared" si="91"/>
        <v/>
      </c>
      <c r="BJ80" s="1">
        <f t="shared" si="106"/>
        <v>0</v>
      </c>
      <c r="BK80" s="1" t="str">
        <f t="shared" si="92"/>
        <v/>
      </c>
      <c r="BL80" s="1">
        <f t="shared" si="107"/>
        <v>0</v>
      </c>
      <c r="BM80" s="1" t="str">
        <f t="shared" si="108"/>
        <v>0</v>
      </c>
      <c r="BN80" s="1" t="str">
        <f t="shared" si="109"/>
        <v>0</v>
      </c>
      <c r="BO80" s="1" t="str">
        <f t="shared" si="110"/>
        <v>0</v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6</v>
      </c>
    </row>
    <row r="81" spans="1:76" ht="15.75" thickBot="1">
      <c r="A81" s="1">
        <v>72</v>
      </c>
      <c r="B81" s="9" t="str">
        <f t="shared" si="69"/>
        <v/>
      </c>
      <c r="C81" s="93" t="str">
        <f t="shared" si="65"/>
        <v/>
      </c>
      <c r="D81" s="88" t="str">
        <f t="shared" si="93"/>
        <v/>
      </c>
      <c r="E81" s="89" t="str">
        <f t="shared" si="93"/>
        <v/>
      </c>
      <c r="F81" s="8" t="str">
        <f t="shared" si="70"/>
        <v/>
      </c>
      <c r="H81" s="96" t="str">
        <f t="shared" si="66"/>
        <v/>
      </c>
      <c r="I81" s="88" t="str">
        <f t="shared" si="94"/>
        <v/>
      </c>
      <c r="J81" s="89" t="str">
        <f t="shared" si="94"/>
        <v/>
      </c>
      <c r="K81" s="8" t="str">
        <f t="shared" si="95"/>
        <v/>
      </c>
      <c r="L81" s="54"/>
      <c r="M81" s="17" t="str">
        <f>IF('Hedging Dashboard'!AH81="","",'Hedging Dashboard'!AH81)</f>
        <v/>
      </c>
      <c r="O81" s="9" t="str">
        <f t="shared" si="67"/>
        <v/>
      </c>
      <c r="P81" s="88" t="str">
        <f t="shared" si="96"/>
        <v/>
      </c>
      <c r="Q81" s="89" t="str">
        <f t="shared" si="96"/>
        <v/>
      </c>
      <c r="R81" s="4" t="str">
        <f t="shared" si="97"/>
        <v/>
      </c>
      <c r="S81" s="4" t="str">
        <f t="shared" si="71"/>
        <v/>
      </c>
      <c r="T81" s="112" t="str">
        <f t="shared" si="98"/>
        <v/>
      </c>
      <c r="U81" s="4" t="str">
        <f>IF(M81="","",IF(B81="NB",U80,IF(T81="",SUM($T$5:$T81)+S81,SUM($T$5:$T81))))</f>
        <v/>
      </c>
      <c r="V81" s="100" t="str">
        <f t="shared" si="64"/>
        <v/>
      </c>
      <c r="W81" s="74" t="e">
        <f t="shared" si="72"/>
        <v>#VALUE!</v>
      </c>
      <c r="X81" s="76" t="str">
        <f t="shared" si="73"/>
        <v/>
      </c>
      <c r="Y81" s="9" t="str">
        <f t="shared" si="99"/>
        <v>D</v>
      </c>
      <c r="Z81" s="4" t="str">
        <f t="shared" si="100"/>
        <v>C</v>
      </c>
      <c r="AA81" s="4" t="str">
        <f t="shared" si="101"/>
        <v>C</v>
      </c>
      <c r="AB81" s="4" t="str">
        <f t="shared" si="111"/>
        <v/>
      </c>
      <c r="AC81" s="4" t="str">
        <f t="shared" si="112"/>
        <v/>
      </c>
      <c r="AD81" s="4" t="str">
        <f t="shared" si="113"/>
        <v/>
      </c>
      <c r="AE81" s="1" t="str">
        <f t="shared" si="74"/>
        <v/>
      </c>
      <c r="AF81" s="1" t="str">
        <f t="shared" si="75"/>
        <v/>
      </c>
      <c r="AG81" s="1" t="str">
        <f t="shared" si="76"/>
        <v/>
      </c>
      <c r="AH81" s="1" t="str">
        <f t="shared" si="77"/>
        <v/>
      </c>
      <c r="AI81" s="1" t="str">
        <f t="shared" si="78"/>
        <v/>
      </c>
      <c r="AJ81" s="1" t="str">
        <f t="shared" si="79"/>
        <v/>
      </c>
      <c r="AK81" s="1">
        <f t="shared" si="102"/>
        <v>0</v>
      </c>
      <c r="AL81" s="1">
        <f t="shared" si="102"/>
        <v>0</v>
      </c>
      <c r="AM81" s="1" t="str">
        <f t="shared" si="68"/>
        <v/>
      </c>
      <c r="AN81" s="1">
        <f t="shared" si="80"/>
        <v>0</v>
      </c>
      <c r="AO81" s="1" t="str">
        <f t="shared" si="114"/>
        <v/>
      </c>
      <c r="AP81" s="1" t="str">
        <f t="shared" si="81"/>
        <v>N</v>
      </c>
      <c r="AQ81" s="1" t="str">
        <f t="shared" si="82"/>
        <v>N</v>
      </c>
      <c r="AR81" s="1" t="str">
        <f t="shared" si="83"/>
        <v>N</v>
      </c>
      <c r="AS81" s="1" t="str">
        <f t="shared" si="84"/>
        <v/>
      </c>
      <c r="AT81" s="15" t="str">
        <f t="shared" si="103"/>
        <v/>
      </c>
      <c r="AU81" s="1" t="str">
        <f t="shared" si="85"/>
        <v/>
      </c>
      <c r="AV81" s="1" t="str">
        <f t="shared" si="86"/>
        <v/>
      </c>
      <c r="AW81" s="1" t="str">
        <f t="shared" si="87"/>
        <v/>
      </c>
      <c r="AX81" s="1" t="str">
        <f t="shared" si="88"/>
        <v/>
      </c>
      <c r="AY81" s="1" t="str">
        <f t="shared" si="89"/>
        <v/>
      </c>
      <c r="AZ81" s="1" t="str">
        <f>IF('Hedging Dashboard'!AH81="P",IF(AZ80="",1,AZ80+1),"")</f>
        <v/>
      </c>
      <c r="BA81" s="1" t="str">
        <f>IF('Hedging Dashboard'!AH81="B",IF(BA80="",1,BA80+1),"")</f>
        <v/>
      </c>
      <c r="BB81" s="1" t="str">
        <f t="shared" si="62"/>
        <v>00000</v>
      </c>
      <c r="BC81" s="1" t="str">
        <f t="shared" si="62"/>
        <v>00000</v>
      </c>
      <c r="BD81" s="1" t="str">
        <f t="shared" si="63"/>
        <v>000000</v>
      </c>
      <c r="BE81" s="1" t="str">
        <f t="shared" si="63"/>
        <v>000000</v>
      </c>
      <c r="BF81" s="1" t="str">
        <f t="shared" si="104"/>
        <v>B</v>
      </c>
      <c r="BG81" s="1" t="str">
        <f t="shared" si="90"/>
        <v/>
      </c>
      <c r="BH81" s="1">
        <f t="shared" si="105"/>
        <v>0</v>
      </c>
      <c r="BI81" s="1" t="str">
        <f t="shared" si="91"/>
        <v/>
      </c>
      <c r="BJ81" s="1">
        <f t="shared" si="106"/>
        <v>0</v>
      </c>
      <c r="BK81" s="1" t="str">
        <f t="shared" si="92"/>
        <v/>
      </c>
      <c r="BL81" s="1">
        <f t="shared" si="107"/>
        <v>0</v>
      </c>
      <c r="BM81" s="1" t="str">
        <f t="shared" si="108"/>
        <v>0</v>
      </c>
      <c r="BN81" s="1" t="str">
        <f t="shared" si="109"/>
        <v>0</v>
      </c>
      <c r="BO81" s="1" t="str">
        <f t="shared" si="110"/>
        <v>0</v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-6</v>
      </c>
    </row>
    <row r="82" spans="1:76" ht="15.75" thickBot="1">
      <c r="A82" s="1">
        <v>73</v>
      </c>
      <c r="B82" s="9" t="str">
        <f t="shared" si="69"/>
        <v/>
      </c>
      <c r="C82" s="93" t="str">
        <f t="shared" si="65"/>
        <v/>
      </c>
      <c r="D82" s="88" t="str">
        <f t="shared" si="93"/>
        <v/>
      </c>
      <c r="E82" s="89" t="str">
        <f t="shared" si="93"/>
        <v/>
      </c>
      <c r="F82" s="8" t="str">
        <f t="shared" si="70"/>
        <v/>
      </c>
      <c r="H82" s="96" t="str">
        <f t="shared" si="66"/>
        <v/>
      </c>
      <c r="I82" s="88" t="str">
        <f t="shared" si="94"/>
        <v/>
      </c>
      <c r="J82" s="89" t="str">
        <f t="shared" si="94"/>
        <v/>
      </c>
      <c r="K82" s="8" t="str">
        <f t="shared" si="95"/>
        <v/>
      </c>
      <c r="L82" s="54"/>
      <c r="M82" s="17" t="str">
        <f>IF('Hedging Dashboard'!AH82="","",'Hedging Dashboard'!AH82)</f>
        <v/>
      </c>
      <c r="O82" s="9" t="str">
        <f t="shared" si="67"/>
        <v/>
      </c>
      <c r="P82" s="88" t="str">
        <f t="shared" si="96"/>
        <v/>
      </c>
      <c r="Q82" s="89" t="str">
        <f t="shared" si="96"/>
        <v/>
      </c>
      <c r="R82" s="4" t="str">
        <f t="shared" si="97"/>
        <v/>
      </c>
      <c r="S82" s="4" t="str">
        <f t="shared" si="71"/>
        <v/>
      </c>
      <c r="T82" s="112" t="str">
        <f t="shared" si="98"/>
        <v/>
      </c>
      <c r="U82" s="4" t="str">
        <f>IF(M82="","",IF(B82="NB",U81,IF(T82="",SUM($T$5:$T82)+S82,SUM($T$5:$T82))))</f>
        <v/>
      </c>
      <c r="V82" s="100" t="str">
        <f t="shared" si="64"/>
        <v/>
      </c>
      <c r="W82" s="74" t="e">
        <f t="shared" si="72"/>
        <v>#VALUE!</v>
      </c>
      <c r="X82" s="76" t="str">
        <f t="shared" si="73"/>
        <v/>
      </c>
      <c r="Y82" s="9" t="str">
        <f t="shared" si="99"/>
        <v>D</v>
      </c>
      <c r="Z82" s="4" t="str">
        <f t="shared" si="100"/>
        <v>C</v>
      </c>
      <c r="AA82" s="4" t="str">
        <f t="shared" si="101"/>
        <v>C</v>
      </c>
      <c r="AB82" s="4" t="str">
        <f t="shared" si="111"/>
        <v/>
      </c>
      <c r="AC82" s="4" t="str">
        <f t="shared" si="112"/>
        <v/>
      </c>
      <c r="AD82" s="4" t="str">
        <f t="shared" si="113"/>
        <v/>
      </c>
      <c r="AE82" s="1" t="str">
        <f t="shared" si="74"/>
        <v/>
      </c>
      <c r="AF82" s="1" t="str">
        <f t="shared" si="75"/>
        <v/>
      </c>
      <c r="AG82" s="1" t="str">
        <f t="shared" si="76"/>
        <v/>
      </c>
      <c r="AH82" s="1" t="str">
        <f t="shared" si="77"/>
        <v/>
      </c>
      <c r="AI82" s="1" t="str">
        <f t="shared" si="78"/>
        <v/>
      </c>
      <c r="AJ82" s="1" t="str">
        <f t="shared" si="79"/>
        <v/>
      </c>
      <c r="AK82" s="1">
        <f t="shared" si="102"/>
        <v>0</v>
      </c>
      <c r="AL82" s="1">
        <f t="shared" si="102"/>
        <v>0</v>
      </c>
      <c r="AM82" s="1" t="str">
        <f t="shared" si="68"/>
        <v/>
      </c>
      <c r="AN82" s="1">
        <f t="shared" si="80"/>
        <v>0</v>
      </c>
      <c r="AO82" s="1" t="str">
        <f t="shared" si="114"/>
        <v/>
      </c>
      <c r="AP82" s="1" t="str">
        <f t="shared" si="81"/>
        <v>N</v>
      </c>
      <c r="AQ82" s="1" t="str">
        <f t="shared" si="82"/>
        <v>N</v>
      </c>
      <c r="AR82" s="1" t="str">
        <f t="shared" si="83"/>
        <v>N</v>
      </c>
      <c r="AS82" s="1" t="str">
        <f t="shared" si="84"/>
        <v/>
      </c>
      <c r="AT82" s="15" t="str">
        <f t="shared" si="103"/>
        <v/>
      </c>
      <c r="AU82" s="1" t="str">
        <f t="shared" si="85"/>
        <v/>
      </c>
      <c r="AV82" s="1" t="str">
        <f t="shared" si="86"/>
        <v/>
      </c>
      <c r="AW82" s="1" t="str">
        <f t="shared" si="87"/>
        <v/>
      </c>
      <c r="AX82" s="1" t="str">
        <f t="shared" si="88"/>
        <v/>
      </c>
      <c r="AY82" s="1" t="str">
        <f t="shared" si="89"/>
        <v/>
      </c>
      <c r="AZ82" s="1" t="str">
        <f>IF('Hedging Dashboard'!AH82="P",IF(AZ81="",1,AZ81+1),"")</f>
        <v/>
      </c>
      <c r="BA82" s="1" t="str">
        <f>IF('Hedging Dashboard'!AH82="B",IF(BA81="",1,BA81+1),"")</f>
        <v/>
      </c>
      <c r="BB82" s="1" t="str">
        <f t="shared" si="62"/>
        <v>00000</v>
      </c>
      <c r="BC82" s="1" t="str">
        <f t="shared" si="62"/>
        <v>00000</v>
      </c>
      <c r="BD82" s="1" t="str">
        <f t="shared" si="63"/>
        <v>000000</v>
      </c>
      <c r="BE82" s="1" t="str">
        <f t="shared" si="63"/>
        <v>000000</v>
      </c>
      <c r="BF82" s="1" t="str">
        <f t="shared" si="104"/>
        <v>B</v>
      </c>
      <c r="BG82" s="1" t="str">
        <f t="shared" si="90"/>
        <v/>
      </c>
      <c r="BH82" s="1">
        <f t="shared" si="105"/>
        <v>0</v>
      </c>
      <c r="BI82" s="1" t="str">
        <f t="shared" si="91"/>
        <v/>
      </c>
      <c r="BJ82" s="1">
        <f t="shared" si="106"/>
        <v>0</v>
      </c>
      <c r="BK82" s="1" t="str">
        <f t="shared" si="92"/>
        <v/>
      </c>
      <c r="BL82" s="1">
        <f t="shared" si="107"/>
        <v>0</v>
      </c>
      <c r="BM82" s="1" t="str">
        <f t="shared" si="108"/>
        <v>0</v>
      </c>
      <c r="BN82" s="1" t="str">
        <f t="shared" si="109"/>
        <v>0</v>
      </c>
      <c r="BO82" s="1" t="str">
        <f t="shared" si="110"/>
        <v>0</v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</row>
    <row r="83" spans="1:76" ht="15.75" thickBot="1">
      <c r="A83" s="1">
        <v>74</v>
      </c>
      <c r="B83" s="9" t="str">
        <f t="shared" si="69"/>
        <v/>
      </c>
      <c r="C83" s="93" t="str">
        <f t="shared" si="65"/>
        <v/>
      </c>
      <c r="D83" s="88" t="str">
        <f t="shared" si="93"/>
        <v/>
      </c>
      <c r="E83" s="89" t="str">
        <f t="shared" si="93"/>
        <v/>
      </c>
      <c r="F83" s="8" t="str">
        <f t="shared" si="70"/>
        <v/>
      </c>
      <c r="H83" s="96" t="str">
        <f t="shared" si="66"/>
        <v/>
      </c>
      <c r="I83" s="88" t="str">
        <f t="shared" si="94"/>
        <v/>
      </c>
      <c r="J83" s="89" t="str">
        <f t="shared" si="94"/>
        <v/>
      </c>
      <c r="K83" s="8" t="str">
        <f t="shared" si="95"/>
        <v/>
      </c>
      <c r="L83" s="54"/>
      <c r="M83" s="17" t="str">
        <f>IF('Hedging Dashboard'!AH83="","",'Hedging Dashboard'!AH83)</f>
        <v/>
      </c>
      <c r="O83" s="9" t="str">
        <f t="shared" si="67"/>
        <v/>
      </c>
      <c r="P83" s="88" t="str">
        <f t="shared" si="96"/>
        <v/>
      </c>
      <c r="Q83" s="89" t="str">
        <f t="shared" si="96"/>
        <v/>
      </c>
      <c r="R83" s="4" t="str">
        <f t="shared" si="97"/>
        <v/>
      </c>
      <c r="S83" s="4" t="str">
        <f t="shared" si="71"/>
        <v/>
      </c>
      <c r="T83" s="112" t="str">
        <f t="shared" si="98"/>
        <v/>
      </c>
      <c r="U83" s="4" t="str">
        <f>IF(M83="","",IF(B83="NB",U82,IF(T83="",SUM($T$5:$T83)+S83,SUM($T$5:$T83))))</f>
        <v/>
      </c>
      <c r="V83" s="100" t="str">
        <f t="shared" si="64"/>
        <v/>
      </c>
      <c r="W83" s="74" t="e">
        <f t="shared" si="72"/>
        <v>#VALUE!</v>
      </c>
      <c r="X83" s="76" t="str">
        <f t="shared" si="73"/>
        <v/>
      </c>
      <c r="Y83" s="9" t="str">
        <f t="shared" si="99"/>
        <v>D</v>
      </c>
      <c r="Z83" s="4" t="str">
        <f t="shared" si="100"/>
        <v>C</v>
      </c>
      <c r="AA83" s="4" t="str">
        <f t="shared" si="101"/>
        <v>C</v>
      </c>
      <c r="AB83" s="4" t="str">
        <f t="shared" si="111"/>
        <v/>
      </c>
      <c r="AC83" s="4" t="str">
        <f t="shared" si="112"/>
        <v/>
      </c>
      <c r="AD83" s="4" t="str">
        <f t="shared" si="113"/>
        <v/>
      </c>
      <c r="AE83" s="1" t="str">
        <f t="shared" si="74"/>
        <v/>
      </c>
      <c r="AF83" s="1" t="str">
        <f t="shared" si="75"/>
        <v/>
      </c>
      <c r="AG83" s="1" t="str">
        <f t="shared" si="76"/>
        <v/>
      </c>
      <c r="AH83" s="1" t="str">
        <f t="shared" si="77"/>
        <v/>
      </c>
      <c r="AI83" s="1" t="str">
        <f t="shared" si="78"/>
        <v/>
      </c>
      <c r="AJ83" s="1" t="str">
        <f t="shared" si="79"/>
        <v/>
      </c>
      <c r="AK83" s="1">
        <f t="shared" si="102"/>
        <v>0</v>
      </c>
      <c r="AL83" s="1">
        <f t="shared" si="102"/>
        <v>0</v>
      </c>
      <c r="AM83" s="1" t="str">
        <f t="shared" si="68"/>
        <v/>
      </c>
      <c r="AN83" s="1">
        <f t="shared" si="80"/>
        <v>0</v>
      </c>
      <c r="AO83" s="1" t="str">
        <f t="shared" si="114"/>
        <v/>
      </c>
      <c r="AP83" s="1" t="str">
        <f t="shared" si="81"/>
        <v>N</v>
      </c>
      <c r="AQ83" s="1" t="str">
        <f t="shared" si="82"/>
        <v>N</v>
      </c>
      <c r="AR83" s="1" t="str">
        <f t="shared" si="83"/>
        <v>N</v>
      </c>
      <c r="AS83" s="1" t="str">
        <f t="shared" si="84"/>
        <v/>
      </c>
      <c r="AT83" s="15" t="str">
        <f t="shared" si="103"/>
        <v/>
      </c>
      <c r="AU83" s="1" t="str">
        <f t="shared" si="85"/>
        <v/>
      </c>
      <c r="AV83" s="1" t="str">
        <f t="shared" si="86"/>
        <v/>
      </c>
      <c r="AW83" s="1" t="str">
        <f t="shared" si="87"/>
        <v/>
      </c>
      <c r="AX83" s="1" t="str">
        <f t="shared" si="88"/>
        <v/>
      </c>
      <c r="AY83" s="1" t="str">
        <f t="shared" si="89"/>
        <v/>
      </c>
      <c r="AZ83" s="1" t="str">
        <f>IF('Hedging Dashboard'!AH83="P",IF(AZ82="",1,AZ82+1),"")</f>
        <v/>
      </c>
      <c r="BA83" s="1" t="str">
        <f>IF('Hedging Dashboard'!AH83="B",IF(BA82="",1,BA82+1),"")</f>
        <v/>
      </c>
      <c r="BB83" s="1" t="str">
        <f t="shared" si="62"/>
        <v>00000</v>
      </c>
      <c r="BC83" s="1" t="str">
        <f t="shared" si="62"/>
        <v>00000</v>
      </c>
      <c r="BD83" s="1" t="str">
        <f t="shared" si="63"/>
        <v>000000</v>
      </c>
      <c r="BE83" s="1" t="str">
        <f t="shared" si="63"/>
        <v>000000</v>
      </c>
      <c r="BF83" s="1" t="str">
        <f t="shared" si="104"/>
        <v>B</v>
      </c>
      <c r="BG83" s="1" t="str">
        <f t="shared" si="90"/>
        <v/>
      </c>
      <c r="BH83" s="1">
        <f t="shared" si="105"/>
        <v>0</v>
      </c>
      <c r="BI83" s="1" t="str">
        <f t="shared" si="91"/>
        <v/>
      </c>
      <c r="BJ83" s="1">
        <f t="shared" si="106"/>
        <v>0</v>
      </c>
      <c r="BK83" s="1" t="str">
        <f t="shared" si="92"/>
        <v/>
      </c>
      <c r="BL83" s="1">
        <f t="shared" si="107"/>
        <v>0</v>
      </c>
      <c r="BM83" s="1" t="str">
        <f t="shared" si="108"/>
        <v>0</v>
      </c>
      <c r="BN83" s="1" t="str">
        <f t="shared" si="109"/>
        <v>0</v>
      </c>
      <c r="BO83" s="1" t="str">
        <f t="shared" si="110"/>
        <v>0</v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</row>
    <row r="84" spans="1:76" ht="15.75" thickBot="1">
      <c r="A84" s="1">
        <v>75</v>
      </c>
      <c r="B84" s="77" t="str">
        <f t="shared" si="69"/>
        <v/>
      </c>
      <c r="C84" s="94" t="str">
        <f t="shared" si="65"/>
        <v/>
      </c>
      <c r="D84" s="90" t="str">
        <f t="shared" si="93"/>
        <v/>
      </c>
      <c r="E84" s="91" t="str">
        <f t="shared" si="93"/>
        <v/>
      </c>
      <c r="F84" s="10" t="str">
        <f t="shared" si="70"/>
        <v/>
      </c>
      <c r="H84" s="97" t="str">
        <f t="shared" si="66"/>
        <v/>
      </c>
      <c r="I84" s="90" t="str">
        <f t="shared" si="94"/>
        <v/>
      </c>
      <c r="J84" s="91" t="str">
        <f t="shared" si="94"/>
        <v/>
      </c>
      <c r="K84" s="10" t="str">
        <f t="shared" si="95"/>
        <v/>
      </c>
      <c r="L84" s="54"/>
      <c r="M84" s="18" t="str">
        <f>IF('Hedging Dashboard'!AH84="","",'Hedging Dashboard'!AH84)</f>
        <v/>
      </c>
      <c r="O84" s="77" t="str">
        <f t="shared" si="67"/>
        <v/>
      </c>
      <c r="P84" s="90" t="str">
        <f t="shared" si="96"/>
        <v/>
      </c>
      <c r="Q84" s="91" t="str">
        <f t="shared" si="96"/>
        <v/>
      </c>
      <c r="R84" s="5" t="str">
        <f t="shared" si="97"/>
        <v/>
      </c>
      <c r="S84" s="5" t="str">
        <f t="shared" si="71"/>
        <v/>
      </c>
      <c r="T84" s="113" t="str">
        <f t="shared" si="98"/>
        <v/>
      </c>
      <c r="U84" s="5" t="str">
        <f>IF(M84="","",IF(B84="NB",U83,IF(T84="",SUM($T$5:$T84)+S84,SUM($T$5:$T84))))</f>
        <v/>
      </c>
      <c r="V84" s="101" t="str">
        <f t="shared" si="64"/>
        <v/>
      </c>
      <c r="W84" s="74" t="e">
        <f t="shared" si="72"/>
        <v>#VALUE!</v>
      </c>
      <c r="X84" s="76" t="str">
        <f t="shared" si="73"/>
        <v/>
      </c>
      <c r="Y84" s="9" t="str">
        <f t="shared" si="99"/>
        <v>D</v>
      </c>
      <c r="Z84" s="4" t="str">
        <f t="shared" si="100"/>
        <v>C</v>
      </c>
      <c r="AA84" s="4" t="str">
        <f t="shared" si="101"/>
        <v>C</v>
      </c>
      <c r="AB84" s="4" t="str">
        <f t="shared" si="111"/>
        <v/>
      </c>
      <c r="AC84" s="4" t="str">
        <f t="shared" si="112"/>
        <v/>
      </c>
      <c r="AD84" s="4" t="str">
        <f t="shared" si="113"/>
        <v/>
      </c>
      <c r="AE84" s="1" t="str">
        <f t="shared" si="74"/>
        <v/>
      </c>
      <c r="AF84" s="1" t="str">
        <f t="shared" si="75"/>
        <v/>
      </c>
      <c r="AG84" s="1" t="str">
        <f t="shared" si="76"/>
        <v/>
      </c>
      <c r="AH84" s="1" t="str">
        <f t="shared" si="77"/>
        <v/>
      </c>
      <c r="AI84" s="1" t="str">
        <f t="shared" si="78"/>
        <v/>
      </c>
      <c r="AJ84" s="1" t="str">
        <f t="shared" si="79"/>
        <v/>
      </c>
      <c r="AK84" s="1">
        <f t="shared" si="102"/>
        <v>0</v>
      </c>
      <c r="AL84" s="1">
        <f t="shared" si="102"/>
        <v>0</v>
      </c>
      <c r="AM84" s="1" t="str">
        <f t="shared" si="68"/>
        <v/>
      </c>
      <c r="AN84" s="1">
        <f t="shared" si="80"/>
        <v>0</v>
      </c>
      <c r="AO84" s="1" t="str">
        <f t="shared" si="114"/>
        <v/>
      </c>
      <c r="AP84" s="1" t="str">
        <f t="shared" si="81"/>
        <v>N</v>
      </c>
      <c r="AQ84" s="1" t="str">
        <f t="shared" si="82"/>
        <v>N</v>
      </c>
      <c r="AR84" s="1" t="str">
        <f t="shared" si="83"/>
        <v>N</v>
      </c>
      <c r="AS84" s="1" t="str">
        <f t="shared" si="84"/>
        <v/>
      </c>
      <c r="AT84" s="15" t="str">
        <f t="shared" si="103"/>
        <v/>
      </c>
      <c r="AU84" s="1" t="str">
        <f t="shared" si="85"/>
        <v/>
      </c>
      <c r="AV84" s="1" t="str">
        <f t="shared" si="86"/>
        <v/>
      </c>
      <c r="AW84" s="1" t="str">
        <f t="shared" si="87"/>
        <v/>
      </c>
      <c r="AX84" s="1" t="str">
        <f t="shared" si="88"/>
        <v/>
      </c>
      <c r="AY84" s="1" t="str">
        <f t="shared" si="89"/>
        <v/>
      </c>
      <c r="AZ84" s="1" t="str">
        <f>IF('Hedging Dashboard'!AH84="P",IF(AZ83="",1,AZ83+1),"")</f>
        <v/>
      </c>
      <c r="BA84" s="1" t="str">
        <f>IF('Hedging Dashboard'!AH84="B",IF(BA83="",1,BA83+1),"")</f>
        <v/>
      </c>
      <c r="BB84" s="1" t="str">
        <f t="shared" si="62"/>
        <v>00000</v>
      </c>
      <c r="BC84" s="1" t="str">
        <f t="shared" si="62"/>
        <v>00000</v>
      </c>
      <c r="BD84" s="1" t="str">
        <f t="shared" si="63"/>
        <v>000000</v>
      </c>
      <c r="BE84" s="1" t="str">
        <f t="shared" si="63"/>
        <v>000000</v>
      </c>
      <c r="BF84" s="1" t="str">
        <f t="shared" si="104"/>
        <v>B</v>
      </c>
      <c r="BG84" s="1" t="str">
        <f t="shared" si="90"/>
        <v/>
      </c>
      <c r="BH84" s="1">
        <f t="shared" si="105"/>
        <v>0</v>
      </c>
      <c r="BI84" s="1" t="str">
        <f t="shared" si="91"/>
        <v/>
      </c>
      <c r="BJ84" s="1">
        <f t="shared" si="106"/>
        <v>0</v>
      </c>
      <c r="BK84" s="1" t="str">
        <f t="shared" si="92"/>
        <v/>
      </c>
      <c r="BL84" s="1">
        <f t="shared" si="107"/>
        <v>0</v>
      </c>
      <c r="BM84" s="1" t="str">
        <f t="shared" si="108"/>
        <v>0</v>
      </c>
      <c r="BN84" s="1" t="str">
        <f t="shared" si="109"/>
        <v>0</v>
      </c>
      <c r="BO84" s="1" t="str">
        <f t="shared" si="110"/>
        <v>0</v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3</v>
      </c>
    </row>
    <row r="85" spans="1:76" ht="15.75" thickBot="1">
      <c r="A85" s="1">
        <v>76</v>
      </c>
      <c r="B85" s="12" t="str">
        <f t="shared" si="69"/>
        <v/>
      </c>
      <c r="C85" s="92" t="str">
        <f t="shared" si="65"/>
        <v/>
      </c>
      <c r="D85" s="13" t="str">
        <f t="shared" si="93"/>
        <v/>
      </c>
      <c r="E85" s="45" t="str">
        <f t="shared" si="93"/>
        <v/>
      </c>
      <c r="F85" s="14" t="str">
        <f t="shared" si="70"/>
        <v/>
      </c>
      <c r="H85" s="95" t="str">
        <f t="shared" si="66"/>
        <v/>
      </c>
      <c r="I85" s="13" t="str">
        <f t="shared" si="94"/>
        <v/>
      </c>
      <c r="J85" s="45" t="str">
        <f t="shared" si="94"/>
        <v/>
      </c>
      <c r="K85" s="14" t="str">
        <f t="shared" si="95"/>
        <v/>
      </c>
      <c r="L85" s="54"/>
      <c r="M85" s="16" t="str">
        <f>IF('Hedging Dashboard'!AH85="","",'Hedging Dashboard'!AH85)</f>
        <v/>
      </c>
      <c r="O85" s="12" t="str">
        <f t="shared" si="67"/>
        <v/>
      </c>
      <c r="P85" s="13" t="str">
        <f t="shared" si="96"/>
        <v/>
      </c>
      <c r="Q85" s="45" t="str">
        <f t="shared" si="96"/>
        <v/>
      </c>
      <c r="R85" s="87" t="str">
        <f t="shared" si="97"/>
        <v/>
      </c>
      <c r="S85" s="87" t="str">
        <f t="shared" si="71"/>
        <v/>
      </c>
      <c r="T85" s="98" t="str">
        <f t="shared" si="98"/>
        <v/>
      </c>
      <c r="U85" s="87" t="str">
        <f>IF(M85="","",IF(B85="NB",U84,IF(T85="",SUM($T$5:$T85)+S85,SUM($T$5:$T85))))</f>
        <v/>
      </c>
      <c r="V85" s="99" t="str">
        <f t="shared" si="64"/>
        <v/>
      </c>
      <c r="W85" s="74" t="e">
        <f t="shared" si="72"/>
        <v>#VALUE!</v>
      </c>
      <c r="X85" s="76" t="str">
        <f t="shared" si="73"/>
        <v/>
      </c>
      <c r="Y85" s="9" t="str">
        <f t="shared" si="99"/>
        <v>D</v>
      </c>
      <c r="Z85" s="4" t="str">
        <f t="shared" si="100"/>
        <v>C</v>
      </c>
      <c r="AA85" s="4" t="str">
        <f t="shared" si="101"/>
        <v>C</v>
      </c>
      <c r="AB85" s="4" t="str">
        <f t="shared" si="111"/>
        <v/>
      </c>
      <c r="AC85" s="4" t="str">
        <f t="shared" si="112"/>
        <v/>
      </c>
      <c r="AD85" s="4" t="str">
        <f t="shared" si="113"/>
        <v/>
      </c>
      <c r="AE85" s="1" t="str">
        <f t="shared" si="74"/>
        <v/>
      </c>
      <c r="AF85" s="1" t="str">
        <f t="shared" si="75"/>
        <v/>
      </c>
      <c r="AG85" s="1" t="str">
        <f t="shared" si="76"/>
        <v/>
      </c>
      <c r="AH85" s="1" t="str">
        <f t="shared" si="77"/>
        <v/>
      </c>
      <c r="AI85" s="1" t="str">
        <f t="shared" si="78"/>
        <v/>
      </c>
      <c r="AJ85" s="1" t="str">
        <f t="shared" si="79"/>
        <v/>
      </c>
      <c r="AK85" s="1">
        <f t="shared" si="102"/>
        <v>0</v>
      </c>
      <c r="AL85" s="1">
        <f t="shared" si="102"/>
        <v>0</v>
      </c>
      <c r="AM85" s="1" t="str">
        <f t="shared" si="68"/>
        <v/>
      </c>
      <c r="AN85" s="1">
        <f t="shared" si="80"/>
        <v>0</v>
      </c>
      <c r="AO85" s="1" t="str">
        <f t="shared" si="114"/>
        <v/>
      </c>
      <c r="AP85" s="1" t="str">
        <f t="shared" si="81"/>
        <v>N</v>
      </c>
      <c r="AQ85" s="1" t="str">
        <f t="shared" si="82"/>
        <v>N</v>
      </c>
      <c r="AR85" s="1" t="str">
        <f t="shared" si="83"/>
        <v>N</v>
      </c>
      <c r="AS85" s="1" t="str">
        <f t="shared" si="84"/>
        <v/>
      </c>
      <c r="AT85" s="15" t="str">
        <f t="shared" si="103"/>
        <v/>
      </c>
      <c r="AU85" s="1" t="str">
        <f t="shared" si="85"/>
        <v/>
      </c>
      <c r="AV85" s="1" t="str">
        <f t="shared" si="86"/>
        <v/>
      </c>
      <c r="AW85" s="1" t="str">
        <f t="shared" si="87"/>
        <v/>
      </c>
      <c r="AX85" s="1" t="str">
        <f t="shared" si="88"/>
        <v/>
      </c>
      <c r="AY85" s="1" t="str">
        <f t="shared" si="89"/>
        <v/>
      </c>
      <c r="AZ85" s="1" t="str">
        <f>IF('Hedging Dashboard'!AH85="P",IF(AZ84="",1,AZ84+1),"")</f>
        <v/>
      </c>
      <c r="BA85" s="1" t="str">
        <f>IF('Hedging Dashboard'!AH85="B",IF(BA84="",1,BA84+1),"")</f>
        <v/>
      </c>
      <c r="BB85" s="1" t="str">
        <f t="shared" si="62"/>
        <v>00000</v>
      </c>
      <c r="BC85" s="1" t="str">
        <f t="shared" si="62"/>
        <v>00000</v>
      </c>
      <c r="BD85" s="1" t="str">
        <f t="shared" si="63"/>
        <v>000000</v>
      </c>
      <c r="BE85" s="1" t="str">
        <f t="shared" si="63"/>
        <v>000000</v>
      </c>
      <c r="BF85" s="1" t="str">
        <f t="shared" si="104"/>
        <v>B</v>
      </c>
      <c r="BG85" s="1" t="str">
        <f t="shared" si="90"/>
        <v/>
      </c>
      <c r="BH85" s="1">
        <f t="shared" si="105"/>
        <v>0</v>
      </c>
      <c r="BI85" s="1" t="str">
        <f t="shared" si="91"/>
        <v/>
      </c>
      <c r="BJ85" s="1">
        <f t="shared" si="106"/>
        <v>0</v>
      </c>
      <c r="BK85" s="1" t="str">
        <f t="shared" si="92"/>
        <v/>
      </c>
      <c r="BL85" s="1">
        <f t="shared" si="107"/>
        <v>0</v>
      </c>
      <c r="BM85" s="1" t="str">
        <f t="shared" si="108"/>
        <v>0</v>
      </c>
      <c r="BN85" s="1" t="str">
        <f t="shared" si="109"/>
        <v>0</v>
      </c>
      <c r="BO85" s="1" t="str">
        <f t="shared" si="110"/>
        <v>0</v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-3</v>
      </c>
    </row>
    <row r="86" spans="1:76" ht="15.75" thickBot="1">
      <c r="A86" s="1">
        <v>77</v>
      </c>
      <c r="B86" s="9" t="str">
        <f t="shared" si="69"/>
        <v/>
      </c>
      <c r="C86" s="93" t="str">
        <f t="shared" si="65"/>
        <v/>
      </c>
      <c r="D86" s="88" t="str">
        <f t="shared" si="93"/>
        <v/>
      </c>
      <c r="E86" s="89" t="str">
        <f t="shared" si="93"/>
        <v/>
      </c>
      <c r="F86" s="8" t="str">
        <f t="shared" si="70"/>
        <v/>
      </c>
      <c r="H86" s="96" t="str">
        <f t="shared" si="66"/>
        <v/>
      </c>
      <c r="I86" s="88" t="str">
        <f t="shared" si="94"/>
        <v/>
      </c>
      <c r="J86" s="89" t="str">
        <f t="shared" si="94"/>
        <v/>
      </c>
      <c r="K86" s="8" t="str">
        <f t="shared" si="95"/>
        <v/>
      </c>
      <c r="L86" s="54"/>
      <c r="M86" s="17" t="str">
        <f>IF('Hedging Dashboard'!AH86="","",'Hedging Dashboard'!AH86)</f>
        <v/>
      </c>
      <c r="O86" s="9" t="str">
        <f t="shared" si="67"/>
        <v/>
      </c>
      <c r="P86" s="88" t="str">
        <f t="shared" si="96"/>
        <v/>
      </c>
      <c r="Q86" s="89" t="str">
        <f t="shared" si="96"/>
        <v/>
      </c>
      <c r="R86" s="4" t="str">
        <f t="shared" si="97"/>
        <v/>
      </c>
      <c r="S86" s="4" t="str">
        <f t="shared" si="71"/>
        <v/>
      </c>
      <c r="T86" s="112" t="str">
        <f t="shared" si="98"/>
        <v/>
      </c>
      <c r="U86" s="4" t="str">
        <f>IF(M86="","",IF(B86="NB",U85,IF(T86="",SUM($T$5:$T86)+S86,SUM($T$5:$T86))))</f>
        <v/>
      </c>
      <c r="V86" s="100" t="str">
        <f t="shared" si="64"/>
        <v/>
      </c>
      <c r="W86" s="74" t="e">
        <f t="shared" si="72"/>
        <v>#VALUE!</v>
      </c>
      <c r="X86" s="76" t="str">
        <f t="shared" si="73"/>
        <v/>
      </c>
      <c r="Y86" s="9" t="str">
        <f t="shared" si="99"/>
        <v>D</v>
      </c>
      <c r="Z86" s="4" t="str">
        <f t="shared" si="100"/>
        <v>C</v>
      </c>
      <c r="AA86" s="4" t="str">
        <f t="shared" si="101"/>
        <v>C</v>
      </c>
      <c r="AB86" s="4" t="str">
        <f t="shared" si="111"/>
        <v/>
      </c>
      <c r="AC86" s="4" t="str">
        <f t="shared" si="112"/>
        <v/>
      </c>
      <c r="AD86" s="4" t="str">
        <f t="shared" si="113"/>
        <v/>
      </c>
      <c r="AE86" s="1" t="str">
        <f t="shared" si="74"/>
        <v/>
      </c>
      <c r="AF86" s="1" t="str">
        <f t="shared" si="75"/>
        <v/>
      </c>
      <c r="AG86" s="1" t="str">
        <f t="shared" si="76"/>
        <v/>
      </c>
      <c r="AH86" s="1" t="str">
        <f t="shared" si="77"/>
        <v/>
      </c>
      <c r="AI86" s="1" t="str">
        <f t="shared" si="78"/>
        <v/>
      </c>
      <c r="AJ86" s="1" t="str">
        <f t="shared" si="79"/>
        <v/>
      </c>
      <c r="AK86" s="1">
        <f t="shared" si="102"/>
        <v>0</v>
      </c>
      <c r="AL86" s="1">
        <f t="shared" si="102"/>
        <v>0</v>
      </c>
      <c r="AM86" s="1" t="str">
        <f t="shared" si="68"/>
        <v/>
      </c>
      <c r="AN86" s="1">
        <f t="shared" si="80"/>
        <v>0</v>
      </c>
      <c r="AO86" s="1" t="str">
        <f t="shared" si="114"/>
        <v/>
      </c>
      <c r="AP86" s="1" t="str">
        <f t="shared" si="81"/>
        <v>N</v>
      </c>
      <c r="AQ86" s="1" t="str">
        <f t="shared" si="82"/>
        <v>N</v>
      </c>
      <c r="AR86" s="1" t="str">
        <f t="shared" si="83"/>
        <v>N</v>
      </c>
      <c r="AS86" s="1" t="str">
        <f t="shared" si="84"/>
        <v/>
      </c>
      <c r="AT86" s="15" t="str">
        <f t="shared" si="103"/>
        <v/>
      </c>
      <c r="AU86" s="1" t="str">
        <f t="shared" si="85"/>
        <v/>
      </c>
      <c r="AV86" s="1" t="str">
        <f t="shared" si="86"/>
        <v/>
      </c>
      <c r="AW86" s="1" t="str">
        <f t="shared" si="87"/>
        <v/>
      </c>
      <c r="AX86" s="1" t="str">
        <f t="shared" si="88"/>
        <v/>
      </c>
      <c r="AY86" s="1" t="str">
        <f t="shared" si="89"/>
        <v/>
      </c>
      <c r="AZ86" s="1" t="str">
        <f>IF('Hedging Dashboard'!AH86="P",IF(AZ85="",1,AZ85+1),"")</f>
        <v/>
      </c>
      <c r="BA86" s="1" t="str">
        <f>IF('Hedging Dashboard'!AH86="B",IF(BA85="",1,BA85+1),"")</f>
        <v/>
      </c>
      <c r="BB86" s="1" t="str">
        <f t="shared" si="62"/>
        <v>00000</v>
      </c>
      <c r="BC86" s="1" t="str">
        <f t="shared" si="62"/>
        <v>00000</v>
      </c>
      <c r="BD86" s="1" t="str">
        <f t="shared" si="63"/>
        <v>000000</v>
      </c>
      <c r="BE86" s="1" t="str">
        <f t="shared" si="63"/>
        <v>000000</v>
      </c>
      <c r="BF86" s="1" t="str">
        <f t="shared" si="104"/>
        <v>B</v>
      </c>
      <c r="BG86" s="1" t="str">
        <f t="shared" si="90"/>
        <v/>
      </c>
      <c r="BH86" s="1">
        <f t="shared" si="105"/>
        <v>0</v>
      </c>
      <c r="BI86" s="1" t="str">
        <f t="shared" si="91"/>
        <v/>
      </c>
      <c r="BJ86" s="1">
        <f t="shared" si="106"/>
        <v>0</v>
      </c>
      <c r="BK86" s="1" t="str">
        <f t="shared" si="92"/>
        <v/>
      </c>
      <c r="BL86" s="1">
        <f t="shared" si="107"/>
        <v>0</v>
      </c>
      <c r="BM86" s="1" t="str">
        <f t="shared" si="108"/>
        <v>0</v>
      </c>
      <c r="BN86" s="1" t="str">
        <f t="shared" si="109"/>
        <v>0</v>
      </c>
      <c r="BO86" s="1" t="str">
        <f t="shared" si="110"/>
        <v>0</v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</row>
    <row r="87" spans="1:76" ht="15.75" thickBot="1">
      <c r="A87" s="1">
        <v>78</v>
      </c>
      <c r="B87" s="9" t="str">
        <f t="shared" si="69"/>
        <v/>
      </c>
      <c r="C87" s="93" t="str">
        <f t="shared" si="65"/>
        <v/>
      </c>
      <c r="D87" s="88" t="str">
        <f t="shared" si="93"/>
        <v/>
      </c>
      <c r="E87" s="89" t="str">
        <f t="shared" si="93"/>
        <v/>
      </c>
      <c r="F87" s="8" t="str">
        <f t="shared" si="70"/>
        <v/>
      </c>
      <c r="H87" s="96" t="str">
        <f t="shared" si="66"/>
        <v/>
      </c>
      <c r="I87" s="88" t="str">
        <f t="shared" si="94"/>
        <v/>
      </c>
      <c r="J87" s="89" t="str">
        <f t="shared" si="94"/>
        <v/>
      </c>
      <c r="K87" s="8" t="str">
        <f t="shared" si="95"/>
        <v/>
      </c>
      <c r="L87" s="54"/>
      <c r="M87" s="17" t="str">
        <f>IF('Hedging Dashboard'!AH87="","",'Hedging Dashboard'!AH87)</f>
        <v/>
      </c>
      <c r="O87" s="9" t="str">
        <f t="shared" si="67"/>
        <v/>
      </c>
      <c r="P87" s="88" t="str">
        <f t="shared" si="96"/>
        <v/>
      </c>
      <c r="Q87" s="89" t="str">
        <f t="shared" si="96"/>
        <v/>
      </c>
      <c r="R87" s="4" t="str">
        <f t="shared" si="97"/>
        <v/>
      </c>
      <c r="S87" s="4" t="str">
        <f t="shared" si="71"/>
        <v/>
      </c>
      <c r="T87" s="112" t="str">
        <f t="shared" si="98"/>
        <v/>
      </c>
      <c r="U87" s="4" t="str">
        <f>IF(M87="","",IF(B87="NB",U86,IF(T87="",SUM($T$5:$T87)+S87,SUM($T$5:$T87))))</f>
        <v/>
      </c>
      <c r="V87" s="100" t="str">
        <f t="shared" si="64"/>
        <v/>
      </c>
      <c r="W87" s="74" t="e">
        <f t="shared" si="72"/>
        <v>#VALUE!</v>
      </c>
      <c r="X87" s="76" t="str">
        <f t="shared" si="73"/>
        <v/>
      </c>
      <c r="Y87" s="9" t="str">
        <f t="shared" si="99"/>
        <v>D</v>
      </c>
      <c r="Z87" s="4" t="str">
        <f t="shared" si="100"/>
        <v>C</v>
      </c>
      <c r="AA87" s="4" t="str">
        <f t="shared" si="101"/>
        <v>C</v>
      </c>
      <c r="AB87" s="4" t="str">
        <f t="shared" si="111"/>
        <v/>
      </c>
      <c r="AC87" s="4" t="str">
        <f t="shared" si="112"/>
        <v/>
      </c>
      <c r="AD87" s="4" t="str">
        <f t="shared" si="113"/>
        <v/>
      </c>
      <c r="AE87" s="1" t="str">
        <f t="shared" si="74"/>
        <v/>
      </c>
      <c r="AF87" s="1" t="str">
        <f t="shared" si="75"/>
        <v/>
      </c>
      <c r="AG87" s="1" t="str">
        <f t="shared" si="76"/>
        <v/>
      </c>
      <c r="AH87" s="1" t="str">
        <f t="shared" si="77"/>
        <v/>
      </c>
      <c r="AI87" s="1" t="str">
        <f t="shared" si="78"/>
        <v/>
      </c>
      <c r="AJ87" s="1" t="str">
        <f t="shared" si="79"/>
        <v/>
      </c>
      <c r="AK87" s="1">
        <f t="shared" si="102"/>
        <v>0</v>
      </c>
      <c r="AL87" s="1">
        <f t="shared" si="102"/>
        <v>0</v>
      </c>
      <c r="AM87" s="1" t="str">
        <f t="shared" si="68"/>
        <v/>
      </c>
      <c r="AN87" s="1">
        <f t="shared" si="80"/>
        <v>0</v>
      </c>
      <c r="AO87" s="1" t="str">
        <f t="shared" si="114"/>
        <v/>
      </c>
      <c r="AP87" s="1" t="str">
        <f t="shared" si="81"/>
        <v>N</v>
      </c>
      <c r="AQ87" s="1" t="str">
        <f t="shared" si="82"/>
        <v>N</v>
      </c>
      <c r="AR87" s="1" t="str">
        <f t="shared" si="83"/>
        <v>N</v>
      </c>
      <c r="AS87" s="1" t="str">
        <f t="shared" si="84"/>
        <v/>
      </c>
      <c r="AT87" s="15" t="str">
        <f t="shared" si="103"/>
        <v/>
      </c>
      <c r="AU87" s="1" t="str">
        <f t="shared" si="85"/>
        <v/>
      </c>
      <c r="AV87" s="1" t="str">
        <f t="shared" si="86"/>
        <v/>
      </c>
      <c r="AW87" s="1" t="str">
        <f t="shared" si="87"/>
        <v/>
      </c>
      <c r="AX87" s="1" t="str">
        <f t="shared" si="88"/>
        <v/>
      </c>
      <c r="AY87" s="1" t="str">
        <f t="shared" si="89"/>
        <v/>
      </c>
      <c r="AZ87" s="1" t="str">
        <f>IF('Hedging Dashboard'!AH87="P",IF(AZ86="",1,AZ86+1),"")</f>
        <v/>
      </c>
      <c r="BA87" s="1" t="str">
        <f>IF('Hedging Dashboard'!AH87="B",IF(BA86="",1,BA86+1),"")</f>
        <v/>
      </c>
      <c r="BB87" s="1" t="str">
        <f t="shared" si="62"/>
        <v>00000</v>
      </c>
      <c r="BC87" s="1" t="str">
        <f t="shared" si="62"/>
        <v>00000</v>
      </c>
      <c r="BD87" s="1" t="str">
        <f t="shared" si="63"/>
        <v>000000</v>
      </c>
      <c r="BE87" s="1" t="str">
        <f t="shared" si="63"/>
        <v>000000</v>
      </c>
      <c r="BF87" s="1" t="str">
        <f t="shared" si="104"/>
        <v>B</v>
      </c>
      <c r="BG87" s="1" t="str">
        <f t="shared" si="90"/>
        <v/>
      </c>
      <c r="BH87" s="1">
        <f t="shared" si="105"/>
        <v>0</v>
      </c>
      <c r="BI87" s="1" t="str">
        <f t="shared" si="91"/>
        <v/>
      </c>
      <c r="BJ87" s="1">
        <f t="shared" si="106"/>
        <v>0</v>
      </c>
      <c r="BK87" s="1" t="str">
        <f t="shared" si="92"/>
        <v/>
      </c>
      <c r="BL87" s="1">
        <f t="shared" si="107"/>
        <v>0</v>
      </c>
      <c r="BM87" s="1" t="str">
        <f t="shared" si="108"/>
        <v>0</v>
      </c>
      <c r="BN87" s="1" t="str">
        <f t="shared" si="109"/>
        <v>0</v>
      </c>
      <c r="BO87" s="1" t="str">
        <f t="shared" si="110"/>
        <v>0</v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</row>
    <row r="88" spans="1:76" ht="15.75" thickBot="1">
      <c r="A88" s="1">
        <v>79</v>
      </c>
      <c r="B88" s="9" t="str">
        <f t="shared" si="69"/>
        <v/>
      </c>
      <c r="C88" s="93" t="str">
        <f t="shared" si="65"/>
        <v/>
      </c>
      <c r="D88" s="88" t="str">
        <f t="shared" si="93"/>
        <v/>
      </c>
      <c r="E88" s="89" t="str">
        <f t="shared" si="93"/>
        <v/>
      </c>
      <c r="F88" s="8" t="str">
        <f t="shared" si="70"/>
        <v/>
      </c>
      <c r="H88" s="96" t="str">
        <f t="shared" si="66"/>
        <v/>
      </c>
      <c r="I88" s="88" t="str">
        <f t="shared" si="94"/>
        <v/>
      </c>
      <c r="J88" s="89" t="str">
        <f t="shared" si="94"/>
        <v/>
      </c>
      <c r="K88" s="8" t="str">
        <f t="shared" si="95"/>
        <v/>
      </c>
      <c r="L88" s="54"/>
      <c r="M88" s="17" t="str">
        <f>IF('Hedging Dashboard'!AH88="","",'Hedging Dashboard'!AH88)</f>
        <v/>
      </c>
      <c r="O88" s="9" t="str">
        <f t="shared" si="67"/>
        <v/>
      </c>
      <c r="P88" s="88" t="str">
        <f t="shared" si="96"/>
        <v/>
      </c>
      <c r="Q88" s="89" t="str">
        <f t="shared" si="96"/>
        <v/>
      </c>
      <c r="R88" s="4" t="str">
        <f t="shared" si="97"/>
        <v/>
      </c>
      <c r="S88" s="4" t="str">
        <f t="shared" si="71"/>
        <v/>
      </c>
      <c r="T88" s="112" t="str">
        <f t="shared" si="98"/>
        <v/>
      </c>
      <c r="U88" s="4" t="str">
        <f>IF(M88="","",IF(B88="NB",U87,IF(T88="",SUM($T$5:$T88)+S88,SUM($T$5:$T88))))</f>
        <v/>
      </c>
      <c r="V88" s="100" t="str">
        <f t="shared" si="64"/>
        <v/>
      </c>
      <c r="W88" s="74" t="e">
        <f t="shared" si="72"/>
        <v>#VALUE!</v>
      </c>
      <c r="X88" s="76" t="str">
        <f t="shared" si="73"/>
        <v/>
      </c>
      <c r="Y88" s="9" t="str">
        <f t="shared" si="99"/>
        <v>D</v>
      </c>
      <c r="Z88" s="4" t="str">
        <f t="shared" si="100"/>
        <v>C</v>
      </c>
      <c r="AA88" s="4" t="str">
        <f t="shared" si="101"/>
        <v>C</v>
      </c>
      <c r="AB88" s="4" t="str">
        <f t="shared" si="111"/>
        <v/>
      </c>
      <c r="AC88" s="4" t="str">
        <f t="shared" si="112"/>
        <v/>
      </c>
      <c r="AD88" s="4" t="str">
        <f t="shared" si="113"/>
        <v/>
      </c>
      <c r="AE88" s="1" t="str">
        <f t="shared" si="74"/>
        <v/>
      </c>
      <c r="AF88" s="1" t="str">
        <f t="shared" si="75"/>
        <v/>
      </c>
      <c r="AG88" s="1" t="str">
        <f t="shared" si="76"/>
        <v/>
      </c>
      <c r="AH88" s="1" t="str">
        <f t="shared" si="77"/>
        <v/>
      </c>
      <c r="AI88" s="1" t="str">
        <f t="shared" si="78"/>
        <v/>
      </c>
      <c r="AJ88" s="1" t="str">
        <f t="shared" si="79"/>
        <v/>
      </c>
      <c r="AK88" s="1">
        <f t="shared" si="102"/>
        <v>0</v>
      </c>
      <c r="AL88" s="1">
        <f t="shared" si="102"/>
        <v>0</v>
      </c>
      <c r="AM88" s="1" t="str">
        <f t="shared" si="68"/>
        <v/>
      </c>
      <c r="AN88" s="1">
        <f t="shared" si="80"/>
        <v>0</v>
      </c>
      <c r="AO88" s="1" t="str">
        <f t="shared" si="114"/>
        <v/>
      </c>
      <c r="AP88" s="1" t="str">
        <f t="shared" si="81"/>
        <v>N</v>
      </c>
      <c r="AQ88" s="1" t="str">
        <f t="shared" si="82"/>
        <v>N</v>
      </c>
      <c r="AR88" s="1" t="str">
        <f t="shared" si="83"/>
        <v>N</v>
      </c>
      <c r="AS88" s="1" t="str">
        <f t="shared" si="84"/>
        <v/>
      </c>
      <c r="AT88" s="15" t="str">
        <f t="shared" si="103"/>
        <v/>
      </c>
      <c r="AU88" s="1" t="str">
        <f t="shared" si="85"/>
        <v/>
      </c>
      <c r="AV88" s="1" t="str">
        <f t="shared" si="86"/>
        <v/>
      </c>
      <c r="AW88" s="1" t="str">
        <f t="shared" si="87"/>
        <v/>
      </c>
      <c r="AX88" s="1" t="str">
        <f t="shared" si="88"/>
        <v/>
      </c>
      <c r="AY88" s="1" t="str">
        <f t="shared" si="89"/>
        <v/>
      </c>
      <c r="AZ88" s="1" t="str">
        <f>IF('Hedging Dashboard'!AH88="P",IF(AZ87="",1,AZ87+1),"")</f>
        <v/>
      </c>
      <c r="BA88" s="1" t="str">
        <f>IF('Hedging Dashboard'!AH88="B",IF(BA87="",1,BA87+1),"")</f>
        <v/>
      </c>
      <c r="BB88" s="1" t="str">
        <f t="shared" si="62"/>
        <v>00000</v>
      </c>
      <c r="BC88" s="1" t="str">
        <f t="shared" si="62"/>
        <v>00000</v>
      </c>
      <c r="BD88" s="1" t="str">
        <f t="shared" si="63"/>
        <v>000000</v>
      </c>
      <c r="BE88" s="1" t="str">
        <f t="shared" si="63"/>
        <v>000000</v>
      </c>
      <c r="BF88" s="1" t="str">
        <f t="shared" si="104"/>
        <v>B</v>
      </c>
      <c r="BG88" s="1" t="str">
        <f t="shared" si="90"/>
        <v/>
      </c>
      <c r="BH88" s="1">
        <f t="shared" si="105"/>
        <v>0</v>
      </c>
      <c r="BI88" s="1" t="str">
        <f t="shared" si="91"/>
        <v/>
      </c>
      <c r="BJ88" s="1">
        <f t="shared" si="106"/>
        <v>0</v>
      </c>
      <c r="BK88" s="1" t="str">
        <f t="shared" si="92"/>
        <v/>
      </c>
      <c r="BL88" s="1">
        <f t="shared" si="107"/>
        <v>0</v>
      </c>
      <c r="BM88" s="1" t="str">
        <f t="shared" si="108"/>
        <v>0</v>
      </c>
      <c r="BN88" s="1" t="str">
        <f t="shared" si="109"/>
        <v>0</v>
      </c>
      <c r="BO88" s="1" t="str">
        <f t="shared" si="110"/>
        <v>0</v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6</v>
      </c>
    </row>
    <row r="89" spans="1:76" ht="15.75" thickBot="1">
      <c r="A89" s="1">
        <v>80</v>
      </c>
      <c r="B89" s="77" t="str">
        <f t="shared" si="69"/>
        <v/>
      </c>
      <c r="C89" s="94" t="str">
        <f t="shared" si="65"/>
        <v/>
      </c>
      <c r="D89" s="90" t="str">
        <f t="shared" si="93"/>
        <v/>
      </c>
      <c r="E89" s="91" t="str">
        <f t="shared" si="93"/>
        <v/>
      </c>
      <c r="F89" s="10" t="str">
        <f t="shared" si="70"/>
        <v/>
      </c>
      <c r="H89" s="97" t="str">
        <f t="shared" si="66"/>
        <v/>
      </c>
      <c r="I89" s="90" t="str">
        <f t="shared" si="94"/>
        <v/>
      </c>
      <c r="J89" s="91" t="str">
        <f t="shared" si="94"/>
        <v/>
      </c>
      <c r="K89" s="10" t="str">
        <f t="shared" si="95"/>
        <v/>
      </c>
      <c r="L89" s="54"/>
      <c r="M89" s="18" t="str">
        <f>IF('Hedging Dashboard'!AH89="","",'Hedging Dashboard'!AH89)</f>
        <v/>
      </c>
      <c r="O89" s="77" t="str">
        <f t="shared" si="67"/>
        <v/>
      </c>
      <c r="P89" s="90" t="str">
        <f t="shared" si="96"/>
        <v/>
      </c>
      <c r="Q89" s="91" t="str">
        <f t="shared" si="96"/>
        <v/>
      </c>
      <c r="R89" s="5" t="str">
        <f t="shared" si="97"/>
        <v/>
      </c>
      <c r="S89" s="5" t="str">
        <f t="shared" si="71"/>
        <v/>
      </c>
      <c r="T89" s="113" t="str">
        <f t="shared" si="98"/>
        <v/>
      </c>
      <c r="U89" s="5" t="str">
        <f>IF(M89="","",IF(B89="NB",U88,IF(T89="",SUM($T$5:$T89)+S89,SUM($T$5:$T89))))</f>
        <v/>
      </c>
      <c r="V89" s="101" t="str">
        <f t="shared" si="64"/>
        <v/>
      </c>
      <c r="W89" s="74" t="e">
        <f t="shared" si="72"/>
        <v>#VALUE!</v>
      </c>
      <c r="X89" s="76" t="str">
        <f t="shared" si="73"/>
        <v/>
      </c>
      <c r="Y89" s="9" t="str">
        <f t="shared" si="99"/>
        <v>D</v>
      </c>
      <c r="Z89" s="4" t="str">
        <f t="shared" si="100"/>
        <v>C</v>
      </c>
      <c r="AA89" s="4" t="str">
        <f t="shared" si="101"/>
        <v>C</v>
      </c>
      <c r="AB89" s="4" t="str">
        <f t="shared" si="111"/>
        <v/>
      </c>
      <c r="AC89" s="4" t="str">
        <f t="shared" si="112"/>
        <v/>
      </c>
      <c r="AD89" s="4" t="str">
        <f t="shared" si="113"/>
        <v/>
      </c>
      <c r="AE89" s="1" t="str">
        <f t="shared" si="74"/>
        <v/>
      </c>
      <c r="AF89" s="1" t="str">
        <f t="shared" si="75"/>
        <v/>
      </c>
      <c r="AG89" s="1" t="str">
        <f t="shared" si="76"/>
        <v/>
      </c>
      <c r="AH89" s="1" t="str">
        <f t="shared" si="77"/>
        <v/>
      </c>
      <c r="AI89" s="1" t="str">
        <f t="shared" si="78"/>
        <v/>
      </c>
      <c r="AJ89" s="1" t="str">
        <f t="shared" si="79"/>
        <v/>
      </c>
      <c r="AK89" s="1">
        <f t="shared" si="102"/>
        <v>0</v>
      </c>
      <c r="AL89" s="1">
        <f t="shared" si="102"/>
        <v>0</v>
      </c>
      <c r="AM89" s="1" t="str">
        <f t="shared" si="68"/>
        <v/>
      </c>
      <c r="AN89" s="1">
        <f t="shared" si="80"/>
        <v>0</v>
      </c>
      <c r="AO89" s="1" t="str">
        <f t="shared" si="114"/>
        <v/>
      </c>
      <c r="AP89" s="1" t="str">
        <f t="shared" si="81"/>
        <v>N</v>
      </c>
      <c r="AQ89" s="1" t="str">
        <f t="shared" si="82"/>
        <v>N</v>
      </c>
      <c r="AR89" s="1" t="str">
        <f t="shared" si="83"/>
        <v>N</v>
      </c>
      <c r="AS89" s="1" t="str">
        <f t="shared" si="84"/>
        <v/>
      </c>
      <c r="AT89" s="15" t="str">
        <f t="shared" si="103"/>
        <v/>
      </c>
      <c r="AU89" s="1" t="str">
        <f t="shared" si="85"/>
        <v/>
      </c>
      <c r="AV89" s="1" t="str">
        <f t="shared" si="86"/>
        <v/>
      </c>
      <c r="AW89" s="1" t="str">
        <f t="shared" si="87"/>
        <v/>
      </c>
      <c r="AX89" s="1" t="str">
        <f t="shared" si="88"/>
        <v/>
      </c>
      <c r="AY89" s="1" t="str">
        <f t="shared" si="89"/>
        <v/>
      </c>
      <c r="AZ89" s="1" t="str">
        <f>IF('Hedging Dashboard'!AH89="P",IF(AZ88="",1,AZ88+1),"")</f>
        <v/>
      </c>
      <c r="BA89" s="1" t="str">
        <f>IF('Hedging Dashboard'!AH89="B",IF(BA88="",1,BA88+1),"")</f>
        <v/>
      </c>
      <c r="BB89" s="1" t="str">
        <f t="shared" si="62"/>
        <v>00000</v>
      </c>
      <c r="BC89" s="1" t="str">
        <f t="shared" si="62"/>
        <v>00000</v>
      </c>
      <c r="BD89" s="1" t="str">
        <f t="shared" si="63"/>
        <v>000000</v>
      </c>
      <c r="BE89" s="1" t="str">
        <f t="shared" si="63"/>
        <v>000000</v>
      </c>
      <c r="BF89" s="1" t="str">
        <f t="shared" si="104"/>
        <v>B</v>
      </c>
      <c r="BG89" s="1" t="str">
        <f t="shared" si="90"/>
        <v/>
      </c>
      <c r="BH89" s="1">
        <f t="shared" si="105"/>
        <v>0</v>
      </c>
      <c r="BI89" s="1" t="str">
        <f t="shared" si="91"/>
        <v/>
      </c>
      <c r="BJ89" s="1">
        <f t="shared" si="106"/>
        <v>0</v>
      </c>
      <c r="BK89" s="1" t="str">
        <f t="shared" si="92"/>
        <v/>
      </c>
      <c r="BL89" s="1">
        <f t="shared" si="107"/>
        <v>0</v>
      </c>
      <c r="BM89" s="1" t="str">
        <f t="shared" si="108"/>
        <v>0</v>
      </c>
      <c r="BN89" s="1" t="str">
        <f t="shared" si="109"/>
        <v>0</v>
      </c>
      <c r="BO89" s="1" t="str">
        <f t="shared" si="110"/>
        <v>0</v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-6</v>
      </c>
    </row>
    <row r="90" spans="1:76" ht="15.75" thickBot="1">
      <c r="A90" s="1">
        <v>81</v>
      </c>
      <c r="B90" s="12" t="str">
        <f t="shared" si="69"/>
        <v/>
      </c>
      <c r="C90" s="92" t="str">
        <f t="shared" si="65"/>
        <v/>
      </c>
      <c r="D90" s="13" t="str">
        <f t="shared" si="93"/>
        <v/>
      </c>
      <c r="E90" s="45" t="str">
        <f t="shared" si="93"/>
        <v/>
      </c>
      <c r="F90" s="14" t="str">
        <f t="shared" si="70"/>
        <v/>
      </c>
      <c r="H90" s="95" t="str">
        <f t="shared" si="66"/>
        <v/>
      </c>
      <c r="I90" s="13" t="str">
        <f t="shared" si="94"/>
        <v/>
      </c>
      <c r="J90" s="45" t="str">
        <f t="shared" si="94"/>
        <v/>
      </c>
      <c r="K90" s="14" t="str">
        <f t="shared" si="95"/>
        <v/>
      </c>
      <c r="L90" s="54"/>
      <c r="M90" s="16" t="str">
        <f>IF('Hedging Dashboard'!AH90="","",'Hedging Dashboard'!AH90)</f>
        <v/>
      </c>
      <c r="O90" s="12" t="str">
        <f t="shared" si="67"/>
        <v/>
      </c>
      <c r="P90" s="13" t="str">
        <f t="shared" si="96"/>
        <v/>
      </c>
      <c r="Q90" s="45" t="str">
        <f t="shared" si="96"/>
        <v/>
      </c>
      <c r="R90" s="87" t="str">
        <f t="shared" si="97"/>
        <v/>
      </c>
      <c r="S90" s="87" t="str">
        <f t="shared" si="71"/>
        <v/>
      </c>
      <c r="T90" s="98" t="str">
        <f t="shared" si="98"/>
        <v/>
      </c>
      <c r="U90" s="87" t="str">
        <f>IF(M90="","",IF(B90="NB",U89,IF(T90="",SUM($T$5:$T90)+S90,SUM($T$5:$T90))))</f>
        <v/>
      </c>
      <c r="V90" s="99" t="str">
        <f t="shared" si="64"/>
        <v/>
      </c>
      <c r="W90" s="74" t="e">
        <f t="shared" si="72"/>
        <v>#VALUE!</v>
      </c>
      <c r="X90" s="76" t="str">
        <f t="shared" si="73"/>
        <v/>
      </c>
      <c r="Y90" s="9" t="str">
        <f t="shared" si="99"/>
        <v>D</v>
      </c>
      <c r="Z90" s="4" t="str">
        <f t="shared" si="100"/>
        <v>C</v>
      </c>
      <c r="AA90" s="4" t="str">
        <f t="shared" si="101"/>
        <v>C</v>
      </c>
      <c r="AB90" s="4" t="str">
        <f t="shared" si="111"/>
        <v/>
      </c>
      <c r="AC90" s="4" t="str">
        <f t="shared" si="112"/>
        <v/>
      </c>
      <c r="AD90" s="4" t="str">
        <f t="shared" si="113"/>
        <v/>
      </c>
      <c r="AE90" s="1" t="str">
        <f t="shared" si="74"/>
        <v/>
      </c>
      <c r="AF90" s="1" t="str">
        <f t="shared" si="75"/>
        <v/>
      </c>
      <c r="AG90" s="1" t="str">
        <f t="shared" si="76"/>
        <v/>
      </c>
      <c r="AH90" s="1" t="str">
        <f t="shared" si="77"/>
        <v/>
      </c>
      <c r="AI90" s="1" t="str">
        <f t="shared" si="78"/>
        <v/>
      </c>
      <c r="AJ90" s="1" t="str">
        <f t="shared" si="79"/>
        <v/>
      </c>
      <c r="AK90" s="1">
        <f t="shared" si="102"/>
        <v>0</v>
      </c>
      <c r="AL90" s="1">
        <f t="shared" si="102"/>
        <v>0</v>
      </c>
      <c r="AM90" s="1" t="str">
        <f t="shared" si="68"/>
        <v/>
      </c>
      <c r="AN90" s="1">
        <f t="shared" si="80"/>
        <v>0</v>
      </c>
      <c r="AO90" s="1" t="str">
        <f t="shared" si="114"/>
        <v/>
      </c>
      <c r="AP90" s="1" t="str">
        <f t="shared" si="81"/>
        <v>N</v>
      </c>
      <c r="AQ90" s="1" t="str">
        <f t="shared" si="82"/>
        <v>N</v>
      </c>
      <c r="AR90" s="1" t="str">
        <f t="shared" si="83"/>
        <v>N</v>
      </c>
      <c r="AS90" s="1" t="str">
        <f t="shared" si="84"/>
        <v/>
      </c>
      <c r="AT90" s="15" t="str">
        <f t="shared" si="103"/>
        <v/>
      </c>
      <c r="AU90" s="1" t="str">
        <f t="shared" si="85"/>
        <v/>
      </c>
      <c r="AV90" s="1" t="str">
        <f t="shared" si="86"/>
        <v/>
      </c>
      <c r="AW90" s="1" t="str">
        <f t="shared" si="87"/>
        <v/>
      </c>
      <c r="AX90" s="1" t="str">
        <f t="shared" si="88"/>
        <v/>
      </c>
      <c r="AY90" s="1" t="str">
        <f t="shared" si="89"/>
        <v/>
      </c>
      <c r="AZ90" s="1" t="str">
        <f>IF('Hedging Dashboard'!AH90="P",IF(AZ89="",1,AZ89+1),"")</f>
        <v/>
      </c>
      <c r="BA90" s="1" t="str">
        <f>IF('Hedging Dashboard'!AH90="B",IF(BA89="",1,BA89+1),"")</f>
        <v/>
      </c>
      <c r="BB90" s="1" t="str">
        <f t="shared" si="62"/>
        <v>00000</v>
      </c>
      <c r="BC90" s="1" t="str">
        <f t="shared" si="62"/>
        <v>00000</v>
      </c>
      <c r="BD90" s="1" t="str">
        <f t="shared" si="63"/>
        <v>000000</v>
      </c>
      <c r="BE90" s="1" t="str">
        <f t="shared" si="63"/>
        <v>000000</v>
      </c>
      <c r="BF90" s="1" t="str">
        <f t="shared" si="104"/>
        <v>B</v>
      </c>
      <c r="BG90" s="1" t="str">
        <f t="shared" si="90"/>
        <v/>
      </c>
      <c r="BH90" s="1">
        <f t="shared" si="105"/>
        <v>0</v>
      </c>
      <c r="BI90" s="1" t="str">
        <f t="shared" si="91"/>
        <v/>
      </c>
      <c r="BJ90" s="1">
        <f t="shared" si="106"/>
        <v>0</v>
      </c>
      <c r="BK90" s="1" t="str">
        <f t="shared" si="92"/>
        <v/>
      </c>
      <c r="BL90" s="1">
        <f t="shared" si="107"/>
        <v>0</v>
      </c>
      <c r="BM90" s="1" t="str">
        <f t="shared" si="108"/>
        <v>0</v>
      </c>
      <c r="BN90" s="1" t="str">
        <f t="shared" si="109"/>
        <v>0</v>
      </c>
      <c r="BO90" s="1" t="str">
        <f t="shared" si="110"/>
        <v>0</v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</row>
    <row r="91" spans="1:76" ht="15.75" thickBot="1">
      <c r="A91" s="1">
        <v>82</v>
      </c>
      <c r="B91" s="9" t="str">
        <f t="shared" si="69"/>
        <v/>
      </c>
      <c r="C91" s="93" t="str">
        <f t="shared" si="65"/>
        <v/>
      </c>
      <c r="D91" s="88" t="str">
        <f t="shared" si="93"/>
        <v/>
      </c>
      <c r="E91" s="89" t="str">
        <f t="shared" si="93"/>
        <v/>
      </c>
      <c r="F91" s="8" t="str">
        <f t="shared" si="70"/>
        <v/>
      </c>
      <c r="H91" s="96" t="str">
        <f t="shared" si="66"/>
        <v/>
      </c>
      <c r="I91" s="88" t="str">
        <f t="shared" si="94"/>
        <v/>
      </c>
      <c r="J91" s="89" t="str">
        <f t="shared" si="94"/>
        <v/>
      </c>
      <c r="K91" s="8" t="str">
        <f t="shared" si="95"/>
        <v/>
      </c>
      <c r="L91" s="54"/>
      <c r="M91" s="17" t="str">
        <f>IF('Hedging Dashboard'!AH91="","",'Hedging Dashboard'!AH91)</f>
        <v/>
      </c>
      <c r="O91" s="9" t="str">
        <f t="shared" si="67"/>
        <v/>
      </c>
      <c r="P91" s="88" t="str">
        <f t="shared" si="96"/>
        <v/>
      </c>
      <c r="Q91" s="89" t="str">
        <f t="shared" si="96"/>
        <v/>
      </c>
      <c r="R91" s="4" t="str">
        <f t="shared" si="97"/>
        <v/>
      </c>
      <c r="S91" s="4" t="str">
        <f t="shared" si="71"/>
        <v/>
      </c>
      <c r="T91" s="112" t="str">
        <f t="shared" si="98"/>
        <v/>
      </c>
      <c r="U91" s="4" t="str">
        <f>IF(M91="","",IF(B91="NB",U90,IF(T91="",SUM($T$5:$T91)+S91,SUM($T$5:$T91))))</f>
        <v/>
      </c>
      <c r="V91" s="100" t="str">
        <f t="shared" si="64"/>
        <v/>
      </c>
      <c r="W91" s="74" t="e">
        <f t="shared" si="72"/>
        <v>#VALUE!</v>
      </c>
      <c r="X91" s="76" t="str">
        <f t="shared" si="73"/>
        <v/>
      </c>
      <c r="Y91" s="9" t="str">
        <f t="shared" si="99"/>
        <v>D</v>
      </c>
      <c r="Z91" s="4" t="str">
        <f t="shared" si="100"/>
        <v>C</v>
      </c>
      <c r="AA91" s="4" t="str">
        <f t="shared" si="101"/>
        <v>C</v>
      </c>
      <c r="AB91" s="4" t="str">
        <f t="shared" si="111"/>
        <v/>
      </c>
      <c r="AC91" s="4" t="str">
        <f t="shared" si="112"/>
        <v/>
      </c>
      <c r="AD91" s="4" t="str">
        <f t="shared" si="113"/>
        <v/>
      </c>
      <c r="AE91" s="1" t="str">
        <f t="shared" si="74"/>
        <v/>
      </c>
      <c r="AF91" s="1" t="str">
        <f t="shared" si="75"/>
        <v/>
      </c>
      <c r="AG91" s="1" t="str">
        <f t="shared" si="76"/>
        <v/>
      </c>
      <c r="AH91" s="1" t="str">
        <f t="shared" si="77"/>
        <v/>
      </c>
      <c r="AI91" s="1" t="str">
        <f t="shared" si="78"/>
        <v/>
      </c>
      <c r="AJ91" s="1" t="str">
        <f t="shared" si="79"/>
        <v/>
      </c>
      <c r="AK91" s="1">
        <f t="shared" si="102"/>
        <v>0</v>
      </c>
      <c r="AL91" s="1">
        <f t="shared" si="102"/>
        <v>0</v>
      </c>
      <c r="AM91" s="1" t="str">
        <f t="shared" si="68"/>
        <v/>
      </c>
      <c r="AN91" s="1">
        <f t="shared" si="80"/>
        <v>0</v>
      </c>
      <c r="AO91" s="1" t="str">
        <f t="shared" si="114"/>
        <v/>
      </c>
      <c r="AP91" s="1" t="str">
        <f t="shared" si="81"/>
        <v>N</v>
      </c>
      <c r="AQ91" s="1" t="str">
        <f t="shared" si="82"/>
        <v>N</v>
      </c>
      <c r="AR91" s="1" t="str">
        <f t="shared" si="83"/>
        <v>N</v>
      </c>
      <c r="AS91" s="1" t="str">
        <f t="shared" si="84"/>
        <v/>
      </c>
      <c r="AT91" s="15" t="str">
        <f t="shared" si="103"/>
        <v/>
      </c>
      <c r="AU91" s="1" t="str">
        <f t="shared" si="85"/>
        <v/>
      </c>
      <c r="AV91" s="1" t="str">
        <f t="shared" si="86"/>
        <v/>
      </c>
      <c r="AW91" s="1" t="str">
        <f t="shared" si="87"/>
        <v/>
      </c>
      <c r="AX91" s="1" t="str">
        <f t="shared" si="88"/>
        <v/>
      </c>
      <c r="AY91" s="1" t="str">
        <f t="shared" si="89"/>
        <v/>
      </c>
      <c r="AZ91" s="1" t="str">
        <f>IF('Hedging Dashboard'!AH91="P",IF(AZ90="",1,AZ90+1),"")</f>
        <v/>
      </c>
      <c r="BA91" s="1" t="str">
        <f>IF('Hedging Dashboard'!AH91="B",IF(BA90="",1,BA90+1),"")</f>
        <v/>
      </c>
      <c r="BB91" s="1" t="str">
        <f t="shared" si="62"/>
        <v>00000</v>
      </c>
      <c r="BC91" s="1" t="str">
        <f t="shared" si="62"/>
        <v>00000</v>
      </c>
      <c r="BD91" s="1" t="str">
        <f t="shared" si="63"/>
        <v>000000</v>
      </c>
      <c r="BE91" s="1" t="str">
        <f t="shared" si="63"/>
        <v>000000</v>
      </c>
      <c r="BF91" s="1" t="str">
        <f t="shared" si="104"/>
        <v>B</v>
      </c>
      <c r="BG91" s="1" t="str">
        <f t="shared" si="90"/>
        <v/>
      </c>
      <c r="BH91" s="1">
        <f t="shared" si="105"/>
        <v>0</v>
      </c>
      <c r="BI91" s="1" t="str">
        <f t="shared" si="91"/>
        <v/>
      </c>
      <c r="BJ91" s="1">
        <f t="shared" si="106"/>
        <v>0</v>
      </c>
      <c r="BK91" s="1" t="str">
        <f t="shared" si="92"/>
        <v/>
      </c>
      <c r="BL91" s="1">
        <f t="shared" si="107"/>
        <v>0</v>
      </c>
      <c r="BM91" s="1" t="str">
        <f t="shared" si="108"/>
        <v>0</v>
      </c>
      <c r="BN91" s="1" t="str">
        <f t="shared" si="109"/>
        <v>0</v>
      </c>
      <c r="BO91" s="1" t="str">
        <f t="shared" si="110"/>
        <v>0</v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</row>
    <row r="92" spans="1:76" ht="15.75" thickBot="1">
      <c r="A92" s="1">
        <v>83</v>
      </c>
      <c r="B92" s="9" t="str">
        <f t="shared" si="69"/>
        <v/>
      </c>
      <c r="C92" s="93" t="str">
        <f t="shared" si="65"/>
        <v/>
      </c>
      <c r="D92" s="88" t="str">
        <f t="shared" si="93"/>
        <v/>
      </c>
      <c r="E92" s="89" t="str">
        <f t="shared" si="93"/>
        <v/>
      </c>
      <c r="F92" s="8" t="str">
        <f t="shared" si="70"/>
        <v/>
      </c>
      <c r="H92" s="96" t="str">
        <f t="shared" si="66"/>
        <v/>
      </c>
      <c r="I92" s="88" t="str">
        <f t="shared" si="94"/>
        <v/>
      </c>
      <c r="J92" s="89" t="str">
        <f t="shared" si="94"/>
        <v/>
      </c>
      <c r="K92" s="8" t="str">
        <f t="shared" si="95"/>
        <v/>
      </c>
      <c r="L92" s="54"/>
      <c r="M92" s="17" t="str">
        <f>IF('Hedging Dashboard'!AH92="","",'Hedging Dashboard'!AH92)</f>
        <v/>
      </c>
      <c r="O92" s="9" t="str">
        <f t="shared" si="67"/>
        <v/>
      </c>
      <c r="P92" s="88" t="str">
        <f t="shared" si="96"/>
        <v/>
      </c>
      <c r="Q92" s="89" t="str">
        <f t="shared" si="96"/>
        <v/>
      </c>
      <c r="R92" s="4" t="str">
        <f t="shared" si="97"/>
        <v/>
      </c>
      <c r="S92" s="4" t="str">
        <f t="shared" si="71"/>
        <v/>
      </c>
      <c r="T92" s="112" t="str">
        <f t="shared" si="98"/>
        <v/>
      </c>
      <c r="U92" s="4" t="str">
        <f>IF(M92="","",IF(B92="NB",U91,IF(T92="",SUM($T$5:$T92)+S92,SUM($T$5:$T92))))</f>
        <v/>
      </c>
      <c r="V92" s="100" t="str">
        <f t="shared" si="64"/>
        <v/>
      </c>
      <c r="W92" s="74" t="e">
        <f t="shared" si="72"/>
        <v>#VALUE!</v>
      </c>
      <c r="X92" s="76" t="str">
        <f t="shared" si="73"/>
        <v/>
      </c>
      <c r="Y92" s="9" t="str">
        <f t="shared" si="99"/>
        <v>D</v>
      </c>
      <c r="Z92" s="4" t="str">
        <f t="shared" si="100"/>
        <v>C</v>
      </c>
      <c r="AA92" s="4" t="str">
        <f t="shared" si="101"/>
        <v>C</v>
      </c>
      <c r="AB92" s="4" t="str">
        <f t="shared" si="111"/>
        <v/>
      </c>
      <c r="AC92" s="4" t="str">
        <f t="shared" si="112"/>
        <v/>
      </c>
      <c r="AD92" s="4" t="str">
        <f t="shared" si="113"/>
        <v/>
      </c>
      <c r="AE92" s="1" t="str">
        <f t="shared" si="74"/>
        <v/>
      </c>
      <c r="AF92" s="1" t="str">
        <f t="shared" si="75"/>
        <v/>
      </c>
      <c r="AG92" s="1" t="str">
        <f t="shared" si="76"/>
        <v/>
      </c>
      <c r="AH92" s="1" t="str">
        <f t="shared" si="77"/>
        <v/>
      </c>
      <c r="AI92" s="1" t="str">
        <f t="shared" si="78"/>
        <v/>
      </c>
      <c r="AJ92" s="1" t="str">
        <f t="shared" si="79"/>
        <v/>
      </c>
      <c r="AK92" s="1">
        <f t="shared" si="102"/>
        <v>0</v>
      </c>
      <c r="AL92" s="1">
        <f t="shared" si="102"/>
        <v>0</v>
      </c>
      <c r="AM92" s="1" t="str">
        <f t="shared" si="68"/>
        <v/>
      </c>
      <c r="AN92" s="1">
        <f t="shared" si="80"/>
        <v>0</v>
      </c>
      <c r="AO92" s="1" t="str">
        <f t="shared" si="114"/>
        <v/>
      </c>
      <c r="AP92" s="1" t="str">
        <f t="shared" si="81"/>
        <v>N</v>
      </c>
      <c r="AQ92" s="1" t="str">
        <f t="shared" si="82"/>
        <v>N</v>
      </c>
      <c r="AR92" s="1" t="str">
        <f t="shared" si="83"/>
        <v>N</v>
      </c>
      <c r="AS92" s="1" t="str">
        <f t="shared" si="84"/>
        <v/>
      </c>
      <c r="AT92" s="15" t="str">
        <f t="shared" si="103"/>
        <v/>
      </c>
      <c r="AU92" s="1" t="str">
        <f t="shared" si="85"/>
        <v/>
      </c>
      <c r="AV92" s="1" t="str">
        <f t="shared" si="86"/>
        <v/>
      </c>
      <c r="AW92" s="1" t="str">
        <f t="shared" si="87"/>
        <v/>
      </c>
      <c r="AX92" s="1" t="str">
        <f t="shared" si="88"/>
        <v/>
      </c>
      <c r="AY92" s="1" t="str">
        <f t="shared" si="89"/>
        <v/>
      </c>
      <c r="AZ92" s="1" t="str">
        <f>IF('Hedging Dashboard'!AH92="P",IF(AZ91="",1,AZ91+1),"")</f>
        <v/>
      </c>
      <c r="BA92" s="1" t="str">
        <f>IF('Hedging Dashboard'!AH92="B",IF(BA91="",1,BA91+1),"")</f>
        <v/>
      </c>
      <c r="BB92" s="1" t="str">
        <f t="shared" si="62"/>
        <v>00000</v>
      </c>
      <c r="BC92" s="1" t="str">
        <f t="shared" si="62"/>
        <v>00000</v>
      </c>
      <c r="BD92" s="1" t="str">
        <f t="shared" si="63"/>
        <v>000000</v>
      </c>
      <c r="BE92" s="1" t="str">
        <f t="shared" si="63"/>
        <v>000000</v>
      </c>
      <c r="BF92" s="1" t="str">
        <f t="shared" si="104"/>
        <v>B</v>
      </c>
      <c r="BG92" s="1" t="str">
        <f t="shared" si="90"/>
        <v/>
      </c>
      <c r="BH92" s="1">
        <f t="shared" si="105"/>
        <v>0</v>
      </c>
      <c r="BI92" s="1" t="str">
        <f t="shared" si="91"/>
        <v/>
      </c>
      <c r="BJ92" s="1">
        <f t="shared" si="106"/>
        <v>0</v>
      </c>
      <c r="BK92" s="1" t="str">
        <f t="shared" si="92"/>
        <v/>
      </c>
      <c r="BL92" s="1">
        <f t="shared" si="107"/>
        <v>0</v>
      </c>
      <c r="BM92" s="1" t="str">
        <f t="shared" si="108"/>
        <v>0</v>
      </c>
      <c r="BN92" s="1" t="str">
        <f t="shared" si="109"/>
        <v>0</v>
      </c>
      <c r="BO92" s="1" t="str">
        <f t="shared" si="110"/>
        <v>0</v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3</v>
      </c>
    </row>
    <row r="93" spans="1:76" ht="15.75" thickBot="1">
      <c r="A93" s="1">
        <v>84</v>
      </c>
      <c r="B93" s="9" t="str">
        <f t="shared" si="69"/>
        <v/>
      </c>
      <c r="C93" s="93" t="str">
        <f t="shared" si="65"/>
        <v/>
      </c>
      <c r="D93" s="88" t="str">
        <f t="shared" si="93"/>
        <v/>
      </c>
      <c r="E93" s="89" t="str">
        <f t="shared" si="93"/>
        <v/>
      </c>
      <c r="F93" s="8" t="str">
        <f t="shared" si="70"/>
        <v/>
      </c>
      <c r="H93" s="96" t="str">
        <f t="shared" si="66"/>
        <v/>
      </c>
      <c r="I93" s="88" t="str">
        <f t="shared" si="94"/>
        <v/>
      </c>
      <c r="J93" s="89" t="str">
        <f t="shared" si="94"/>
        <v/>
      </c>
      <c r="K93" s="8" t="str">
        <f t="shared" si="95"/>
        <v/>
      </c>
      <c r="L93" s="54"/>
      <c r="M93" s="17" t="str">
        <f>IF('Hedging Dashboard'!AH93="","",'Hedging Dashboard'!AH93)</f>
        <v/>
      </c>
      <c r="O93" s="9" t="str">
        <f t="shared" si="67"/>
        <v/>
      </c>
      <c r="P93" s="88" t="str">
        <f t="shared" si="96"/>
        <v/>
      </c>
      <c r="Q93" s="89" t="str">
        <f t="shared" si="96"/>
        <v/>
      </c>
      <c r="R93" s="4" t="str">
        <f t="shared" si="97"/>
        <v/>
      </c>
      <c r="S93" s="4" t="str">
        <f t="shared" si="71"/>
        <v/>
      </c>
      <c r="T93" s="112" t="str">
        <f t="shared" si="98"/>
        <v/>
      </c>
      <c r="U93" s="4" t="str">
        <f>IF(M93="","",IF(B93="NB",U92,IF(T93="",SUM($T$5:$T93)+S93,SUM($T$5:$T93))))</f>
        <v/>
      </c>
      <c r="V93" s="100" t="str">
        <f t="shared" si="64"/>
        <v/>
      </c>
      <c r="W93" s="74" t="e">
        <f t="shared" si="72"/>
        <v>#VALUE!</v>
      </c>
      <c r="X93" s="76" t="str">
        <f t="shared" si="73"/>
        <v/>
      </c>
      <c r="Y93" s="9" t="str">
        <f t="shared" si="99"/>
        <v>D</v>
      </c>
      <c r="Z93" s="4" t="str">
        <f t="shared" si="100"/>
        <v>C</v>
      </c>
      <c r="AA93" s="4" t="str">
        <f t="shared" si="101"/>
        <v>C</v>
      </c>
      <c r="AB93" s="4" t="str">
        <f t="shared" si="111"/>
        <v/>
      </c>
      <c r="AC93" s="4" t="str">
        <f t="shared" si="112"/>
        <v/>
      </c>
      <c r="AD93" s="4" t="str">
        <f t="shared" si="113"/>
        <v/>
      </c>
      <c r="AE93" s="1" t="str">
        <f t="shared" si="74"/>
        <v/>
      </c>
      <c r="AF93" s="1" t="str">
        <f t="shared" si="75"/>
        <v/>
      </c>
      <c r="AG93" s="1" t="str">
        <f t="shared" si="76"/>
        <v/>
      </c>
      <c r="AH93" s="1" t="str">
        <f t="shared" si="77"/>
        <v/>
      </c>
      <c r="AI93" s="1" t="str">
        <f t="shared" si="78"/>
        <v/>
      </c>
      <c r="AJ93" s="1" t="str">
        <f t="shared" si="79"/>
        <v/>
      </c>
      <c r="AK93" s="1">
        <f t="shared" si="102"/>
        <v>0</v>
      </c>
      <c r="AL93" s="1">
        <f t="shared" si="102"/>
        <v>0</v>
      </c>
      <c r="AM93" s="1" t="str">
        <f t="shared" si="68"/>
        <v/>
      </c>
      <c r="AN93" s="1">
        <f t="shared" si="80"/>
        <v>0</v>
      </c>
      <c r="AO93" s="1" t="str">
        <f t="shared" si="114"/>
        <v/>
      </c>
      <c r="AP93" s="1" t="str">
        <f t="shared" si="81"/>
        <v>N</v>
      </c>
      <c r="AQ93" s="1" t="str">
        <f t="shared" si="82"/>
        <v>N</v>
      </c>
      <c r="AR93" s="1" t="str">
        <f t="shared" si="83"/>
        <v>N</v>
      </c>
      <c r="AS93" s="1" t="str">
        <f t="shared" si="84"/>
        <v/>
      </c>
      <c r="AT93" s="15" t="str">
        <f t="shared" si="103"/>
        <v/>
      </c>
      <c r="AU93" s="1" t="str">
        <f t="shared" si="85"/>
        <v/>
      </c>
      <c r="AV93" s="1" t="str">
        <f t="shared" si="86"/>
        <v/>
      </c>
      <c r="AW93" s="1" t="str">
        <f t="shared" si="87"/>
        <v/>
      </c>
      <c r="AX93" s="1" t="str">
        <f t="shared" si="88"/>
        <v/>
      </c>
      <c r="AY93" s="1" t="str">
        <f t="shared" si="89"/>
        <v/>
      </c>
      <c r="AZ93" s="1" t="str">
        <f>IF('Hedging Dashboard'!AH93="P",IF(AZ92="",1,AZ92+1),"")</f>
        <v/>
      </c>
      <c r="BA93" s="1" t="str">
        <f>IF('Hedging Dashboard'!AH93="B",IF(BA92="",1,BA92+1),"")</f>
        <v/>
      </c>
      <c r="BB93" s="1" t="str">
        <f t="shared" si="62"/>
        <v>00000</v>
      </c>
      <c r="BC93" s="1" t="str">
        <f t="shared" si="62"/>
        <v>00000</v>
      </c>
      <c r="BD93" s="1" t="str">
        <f t="shared" si="63"/>
        <v>000000</v>
      </c>
      <c r="BE93" s="1" t="str">
        <f t="shared" si="63"/>
        <v>000000</v>
      </c>
      <c r="BF93" s="1" t="str">
        <f t="shared" si="104"/>
        <v>B</v>
      </c>
      <c r="BG93" s="1" t="str">
        <f t="shared" si="90"/>
        <v/>
      </c>
      <c r="BH93" s="1">
        <f t="shared" si="105"/>
        <v>0</v>
      </c>
      <c r="BI93" s="1" t="str">
        <f t="shared" si="91"/>
        <v/>
      </c>
      <c r="BJ93" s="1">
        <f t="shared" si="106"/>
        <v>0</v>
      </c>
      <c r="BK93" s="1" t="str">
        <f t="shared" si="92"/>
        <v/>
      </c>
      <c r="BL93" s="1">
        <f t="shared" si="107"/>
        <v>0</v>
      </c>
      <c r="BM93" s="1" t="str">
        <f t="shared" si="108"/>
        <v>0</v>
      </c>
      <c r="BN93" s="1" t="str">
        <f t="shared" si="109"/>
        <v>0</v>
      </c>
      <c r="BO93" s="1" t="str">
        <f t="shared" si="110"/>
        <v>0</v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-3</v>
      </c>
    </row>
    <row r="94" spans="1:76" ht="15.75" thickBot="1">
      <c r="A94" s="1">
        <v>85</v>
      </c>
      <c r="B94" s="77" t="str">
        <f t="shared" si="69"/>
        <v/>
      </c>
      <c r="C94" s="94" t="str">
        <f t="shared" si="65"/>
        <v/>
      </c>
      <c r="D94" s="90" t="str">
        <f t="shared" si="93"/>
        <v/>
      </c>
      <c r="E94" s="91" t="str">
        <f t="shared" si="93"/>
        <v/>
      </c>
      <c r="F94" s="10" t="str">
        <f t="shared" si="70"/>
        <v/>
      </c>
      <c r="H94" s="97" t="str">
        <f t="shared" si="66"/>
        <v/>
      </c>
      <c r="I94" s="90" t="str">
        <f t="shared" si="94"/>
        <v/>
      </c>
      <c r="J94" s="91" t="str">
        <f t="shared" si="94"/>
        <v/>
      </c>
      <c r="K94" s="10" t="str">
        <f t="shared" si="95"/>
        <v/>
      </c>
      <c r="L94" s="54"/>
      <c r="M94" s="18" t="str">
        <f>IF('Hedging Dashboard'!AH94="","",'Hedging Dashboard'!AH94)</f>
        <v/>
      </c>
      <c r="O94" s="77" t="str">
        <f t="shared" si="67"/>
        <v/>
      </c>
      <c r="P94" s="90" t="str">
        <f t="shared" si="96"/>
        <v/>
      </c>
      <c r="Q94" s="91" t="str">
        <f t="shared" si="96"/>
        <v/>
      </c>
      <c r="R94" s="5" t="str">
        <f t="shared" si="97"/>
        <v/>
      </c>
      <c r="S94" s="5" t="str">
        <f t="shared" si="71"/>
        <v/>
      </c>
      <c r="T94" s="113" t="str">
        <f t="shared" si="98"/>
        <v/>
      </c>
      <c r="U94" s="5" t="str">
        <f>IF(M94="","",IF(B94="NB",U93,IF(T94="",SUM($T$5:$T94)+S94,SUM($T$5:$T94))))</f>
        <v/>
      </c>
      <c r="V94" s="101" t="str">
        <f t="shared" si="64"/>
        <v/>
      </c>
      <c r="W94" s="74" t="e">
        <f t="shared" si="72"/>
        <v>#VALUE!</v>
      </c>
      <c r="X94" s="76" t="str">
        <f t="shared" si="73"/>
        <v/>
      </c>
      <c r="Y94" s="9" t="str">
        <f t="shared" si="99"/>
        <v>D</v>
      </c>
      <c r="Z94" s="4" t="str">
        <f t="shared" si="100"/>
        <v>C</v>
      </c>
      <c r="AA94" s="4" t="str">
        <f t="shared" si="101"/>
        <v>C</v>
      </c>
      <c r="AB94" s="4" t="str">
        <f t="shared" si="111"/>
        <v/>
      </c>
      <c r="AC94" s="4" t="str">
        <f t="shared" si="112"/>
        <v/>
      </c>
      <c r="AD94" s="4" t="str">
        <f t="shared" si="113"/>
        <v/>
      </c>
      <c r="AE94" s="1" t="str">
        <f t="shared" si="74"/>
        <v/>
      </c>
      <c r="AF94" s="1" t="str">
        <f t="shared" si="75"/>
        <v/>
      </c>
      <c r="AG94" s="1" t="str">
        <f t="shared" si="76"/>
        <v/>
      </c>
      <c r="AH94" s="1" t="str">
        <f t="shared" si="77"/>
        <v/>
      </c>
      <c r="AI94" s="1" t="str">
        <f t="shared" si="78"/>
        <v/>
      </c>
      <c r="AJ94" s="1" t="str">
        <f t="shared" si="79"/>
        <v/>
      </c>
      <c r="AK94" s="1">
        <f t="shared" si="102"/>
        <v>0</v>
      </c>
      <c r="AL94" s="1">
        <f t="shared" si="102"/>
        <v>0</v>
      </c>
      <c r="AM94" s="1" t="str">
        <f t="shared" si="68"/>
        <v/>
      </c>
      <c r="AN94" s="1">
        <f t="shared" si="80"/>
        <v>0</v>
      </c>
      <c r="AO94" s="1" t="str">
        <f t="shared" si="114"/>
        <v/>
      </c>
      <c r="AP94" s="1" t="str">
        <f t="shared" si="81"/>
        <v>N</v>
      </c>
      <c r="AQ94" s="1" t="str">
        <f t="shared" si="82"/>
        <v>N</v>
      </c>
      <c r="AR94" s="1" t="str">
        <f t="shared" si="83"/>
        <v>N</v>
      </c>
      <c r="AS94" s="1" t="str">
        <f t="shared" si="84"/>
        <v/>
      </c>
      <c r="AT94" s="15" t="str">
        <f t="shared" si="103"/>
        <v/>
      </c>
      <c r="AU94" s="1" t="str">
        <f t="shared" si="85"/>
        <v/>
      </c>
      <c r="AV94" s="1" t="str">
        <f t="shared" si="86"/>
        <v/>
      </c>
      <c r="AW94" s="1" t="str">
        <f t="shared" si="87"/>
        <v/>
      </c>
      <c r="AX94" s="1" t="str">
        <f t="shared" si="88"/>
        <v/>
      </c>
      <c r="AY94" s="1" t="str">
        <f t="shared" si="89"/>
        <v/>
      </c>
      <c r="AZ94" s="1" t="str">
        <f>IF('Hedging Dashboard'!AH94="P",IF(AZ93="",1,AZ93+1),"")</f>
        <v/>
      </c>
      <c r="BA94" s="1" t="str">
        <f>IF('Hedging Dashboard'!AH94="B",IF(BA93="",1,BA93+1),"")</f>
        <v/>
      </c>
      <c r="BB94" s="1" t="str">
        <f t="shared" si="62"/>
        <v>00000</v>
      </c>
      <c r="BC94" s="1" t="str">
        <f t="shared" si="62"/>
        <v>00000</v>
      </c>
      <c r="BD94" s="1" t="str">
        <f t="shared" si="63"/>
        <v>000000</v>
      </c>
      <c r="BE94" s="1" t="str">
        <f t="shared" si="63"/>
        <v>000000</v>
      </c>
      <c r="BF94" s="1" t="str">
        <f t="shared" si="104"/>
        <v>B</v>
      </c>
      <c r="BG94" s="1" t="str">
        <f t="shared" si="90"/>
        <v/>
      </c>
      <c r="BH94" s="1">
        <f t="shared" si="105"/>
        <v>0</v>
      </c>
      <c r="BI94" s="1" t="str">
        <f t="shared" si="91"/>
        <v/>
      </c>
      <c r="BJ94" s="1">
        <f t="shared" si="106"/>
        <v>0</v>
      </c>
      <c r="BK94" s="1" t="str">
        <f t="shared" si="92"/>
        <v/>
      </c>
      <c r="BL94" s="1">
        <f t="shared" si="107"/>
        <v>0</v>
      </c>
      <c r="BM94" s="1" t="str">
        <f t="shared" si="108"/>
        <v>0</v>
      </c>
      <c r="BN94" s="1" t="str">
        <f t="shared" si="109"/>
        <v>0</v>
      </c>
      <c r="BO94" s="1" t="str">
        <f t="shared" si="110"/>
        <v>0</v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</row>
    <row r="95" spans="1:76" ht="15.75" thickBot="1">
      <c r="A95" s="1">
        <v>86</v>
      </c>
      <c r="B95" s="12" t="str">
        <f t="shared" si="69"/>
        <v/>
      </c>
      <c r="C95" s="92" t="str">
        <f t="shared" si="65"/>
        <v/>
      </c>
      <c r="D95" s="13" t="str">
        <f t="shared" si="93"/>
        <v/>
      </c>
      <c r="E95" s="45" t="str">
        <f t="shared" si="93"/>
        <v/>
      </c>
      <c r="F95" s="14" t="str">
        <f t="shared" si="70"/>
        <v/>
      </c>
      <c r="H95" s="95" t="str">
        <f t="shared" si="66"/>
        <v/>
      </c>
      <c r="I95" s="13" t="str">
        <f t="shared" si="94"/>
        <v/>
      </c>
      <c r="J95" s="45" t="str">
        <f t="shared" si="94"/>
        <v/>
      </c>
      <c r="K95" s="14" t="str">
        <f t="shared" si="95"/>
        <v/>
      </c>
      <c r="L95" s="54"/>
      <c r="M95" s="16" t="str">
        <f>IF('Hedging Dashboard'!AH95="","",'Hedging Dashboard'!AH95)</f>
        <v/>
      </c>
      <c r="O95" s="12" t="str">
        <f t="shared" si="67"/>
        <v/>
      </c>
      <c r="P95" s="13" t="str">
        <f t="shared" si="96"/>
        <v/>
      </c>
      <c r="Q95" s="45" t="str">
        <f t="shared" si="96"/>
        <v/>
      </c>
      <c r="R95" s="87" t="str">
        <f t="shared" si="97"/>
        <v/>
      </c>
      <c r="S95" s="87" t="str">
        <f t="shared" si="71"/>
        <v/>
      </c>
      <c r="T95" s="98" t="str">
        <f t="shared" si="98"/>
        <v/>
      </c>
      <c r="U95" s="87" t="str">
        <f>IF(M95="","",IF(B95="NB",U94,IF(T95="",SUM($T$5:$T95)+S95,SUM($T$5:$T95))))</f>
        <v/>
      </c>
      <c r="V95" s="99" t="str">
        <f t="shared" si="64"/>
        <v/>
      </c>
      <c r="W95" s="74" t="e">
        <f t="shared" si="72"/>
        <v>#VALUE!</v>
      </c>
      <c r="X95" s="76" t="str">
        <f t="shared" si="73"/>
        <v/>
      </c>
      <c r="Y95" s="9" t="str">
        <f t="shared" si="99"/>
        <v>D</v>
      </c>
      <c r="Z95" s="4" t="str">
        <f t="shared" si="100"/>
        <v>C</v>
      </c>
      <c r="AA95" s="4" t="str">
        <f t="shared" si="101"/>
        <v>C</v>
      </c>
      <c r="AB95" s="4" t="str">
        <f t="shared" si="111"/>
        <v/>
      </c>
      <c r="AC95" s="4" t="str">
        <f t="shared" si="112"/>
        <v/>
      </c>
      <c r="AD95" s="4" t="str">
        <f t="shared" si="113"/>
        <v/>
      </c>
      <c r="AE95" s="1" t="str">
        <f t="shared" si="74"/>
        <v/>
      </c>
      <c r="AF95" s="1" t="str">
        <f t="shared" si="75"/>
        <v/>
      </c>
      <c r="AG95" s="1" t="str">
        <f t="shared" si="76"/>
        <v/>
      </c>
      <c r="AH95" s="1" t="str">
        <f t="shared" si="77"/>
        <v/>
      </c>
      <c r="AI95" s="1" t="str">
        <f t="shared" si="78"/>
        <v/>
      </c>
      <c r="AJ95" s="1" t="str">
        <f t="shared" si="79"/>
        <v/>
      </c>
      <c r="AK95" s="1">
        <f t="shared" si="102"/>
        <v>0</v>
      </c>
      <c r="AL95" s="1">
        <f t="shared" si="102"/>
        <v>0</v>
      </c>
      <c r="AM95" s="1" t="str">
        <f t="shared" si="68"/>
        <v/>
      </c>
      <c r="AN95" s="1">
        <f t="shared" si="80"/>
        <v>0</v>
      </c>
      <c r="AO95" s="1" t="str">
        <f t="shared" si="114"/>
        <v/>
      </c>
      <c r="AP95" s="1" t="str">
        <f t="shared" si="81"/>
        <v>N</v>
      </c>
      <c r="AQ95" s="1" t="str">
        <f t="shared" si="82"/>
        <v>N</v>
      </c>
      <c r="AR95" s="1" t="str">
        <f t="shared" si="83"/>
        <v>N</v>
      </c>
      <c r="AS95" s="1" t="str">
        <f t="shared" si="84"/>
        <v/>
      </c>
      <c r="AT95" s="15" t="str">
        <f t="shared" si="103"/>
        <v/>
      </c>
      <c r="AU95" s="1" t="str">
        <f t="shared" si="85"/>
        <v/>
      </c>
      <c r="AV95" s="1" t="str">
        <f t="shared" si="86"/>
        <v/>
      </c>
      <c r="AW95" s="1" t="str">
        <f t="shared" si="87"/>
        <v/>
      </c>
      <c r="AX95" s="1" t="str">
        <f t="shared" si="88"/>
        <v/>
      </c>
      <c r="AY95" s="1" t="str">
        <f t="shared" si="89"/>
        <v/>
      </c>
      <c r="AZ95" s="1" t="str">
        <f>IF('Hedging Dashboard'!AH95="P",IF(AZ94="",1,AZ94+1),"")</f>
        <v/>
      </c>
      <c r="BA95" s="1" t="str">
        <f>IF('Hedging Dashboard'!AH95="B",IF(BA94="",1,BA94+1),"")</f>
        <v/>
      </c>
      <c r="BB95" s="1" t="str">
        <f t="shared" si="62"/>
        <v>00000</v>
      </c>
      <c r="BC95" s="1" t="str">
        <f t="shared" si="62"/>
        <v>00000</v>
      </c>
      <c r="BD95" s="1" t="str">
        <f t="shared" si="63"/>
        <v>000000</v>
      </c>
      <c r="BE95" s="1" t="str">
        <f t="shared" si="63"/>
        <v>000000</v>
      </c>
      <c r="BF95" s="1" t="str">
        <f t="shared" si="104"/>
        <v>B</v>
      </c>
      <c r="BG95" s="1" t="str">
        <f t="shared" si="90"/>
        <v/>
      </c>
      <c r="BH95" s="1">
        <f t="shared" si="105"/>
        <v>0</v>
      </c>
      <c r="BI95" s="1" t="str">
        <f t="shared" si="91"/>
        <v/>
      </c>
      <c r="BJ95" s="1">
        <f t="shared" si="106"/>
        <v>0</v>
      </c>
      <c r="BK95" s="1" t="str">
        <f t="shared" si="92"/>
        <v/>
      </c>
      <c r="BL95" s="1">
        <f t="shared" si="107"/>
        <v>0</v>
      </c>
      <c r="BM95" s="1" t="str">
        <f t="shared" si="108"/>
        <v>0</v>
      </c>
      <c r="BN95" s="1" t="str">
        <f t="shared" si="109"/>
        <v>0</v>
      </c>
      <c r="BO95" s="1" t="str">
        <f t="shared" si="110"/>
        <v>0</v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</row>
    <row r="96" spans="1:76" ht="15.75" thickBot="1">
      <c r="A96" s="1">
        <v>87</v>
      </c>
      <c r="B96" s="9" t="str">
        <f t="shared" si="69"/>
        <v/>
      </c>
      <c r="C96" s="93" t="str">
        <f t="shared" si="65"/>
        <v/>
      </c>
      <c r="D96" s="88" t="str">
        <f t="shared" si="93"/>
        <v/>
      </c>
      <c r="E96" s="89" t="str">
        <f t="shared" si="93"/>
        <v/>
      </c>
      <c r="F96" s="8" t="str">
        <f t="shared" si="70"/>
        <v/>
      </c>
      <c r="H96" s="96" t="str">
        <f t="shared" si="66"/>
        <v/>
      </c>
      <c r="I96" s="88" t="str">
        <f t="shared" si="94"/>
        <v/>
      </c>
      <c r="J96" s="89" t="str">
        <f t="shared" si="94"/>
        <v/>
      </c>
      <c r="K96" s="8" t="str">
        <f t="shared" si="95"/>
        <v/>
      </c>
      <c r="L96" s="54"/>
      <c r="M96" s="17" t="str">
        <f>IF('Hedging Dashboard'!AH96="","",'Hedging Dashboard'!AH96)</f>
        <v/>
      </c>
      <c r="O96" s="9" t="str">
        <f t="shared" si="67"/>
        <v/>
      </c>
      <c r="P96" s="88" t="str">
        <f t="shared" si="96"/>
        <v/>
      </c>
      <c r="Q96" s="89" t="str">
        <f t="shared" si="96"/>
        <v/>
      </c>
      <c r="R96" s="4" t="str">
        <f t="shared" si="97"/>
        <v/>
      </c>
      <c r="S96" s="4" t="str">
        <f t="shared" si="71"/>
        <v/>
      </c>
      <c r="T96" s="112" t="str">
        <f t="shared" si="98"/>
        <v/>
      </c>
      <c r="U96" s="4" t="str">
        <f>IF(M96="","",IF(B96="NB",U95,IF(T96="",SUM($T$5:$T96)+S96,SUM($T$5:$T96))))</f>
        <v/>
      </c>
      <c r="V96" s="100" t="str">
        <f t="shared" si="64"/>
        <v/>
      </c>
      <c r="W96" s="74" t="e">
        <f t="shared" si="72"/>
        <v>#VALUE!</v>
      </c>
      <c r="X96" s="76" t="str">
        <f t="shared" si="73"/>
        <v/>
      </c>
      <c r="Y96" s="9" t="str">
        <f t="shared" si="99"/>
        <v>D</v>
      </c>
      <c r="Z96" s="4" t="str">
        <f t="shared" si="100"/>
        <v>C</v>
      </c>
      <c r="AA96" s="4" t="str">
        <f t="shared" si="101"/>
        <v>C</v>
      </c>
      <c r="AB96" s="4" t="str">
        <f t="shared" si="111"/>
        <v/>
      </c>
      <c r="AC96" s="4" t="str">
        <f t="shared" si="112"/>
        <v/>
      </c>
      <c r="AD96" s="4" t="str">
        <f t="shared" si="113"/>
        <v/>
      </c>
      <c r="AE96" s="1" t="str">
        <f t="shared" si="74"/>
        <v/>
      </c>
      <c r="AF96" s="1" t="str">
        <f t="shared" si="75"/>
        <v/>
      </c>
      <c r="AG96" s="1" t="str">
        <f t="shared" si="76"/>
        <v/>
      </c>
      <c r="AH96" s="1" t="str">
        <f t="shared" si="77"/>
        <v/>
      </c>
      <c r="AI96" s="1" t="str">
        <f t="shared" si="78"/>
        <v/>
      </c>
      <c r="AJ96" s="1" t="str">
        <f t="shared" si="79"/>
        <v/>
      </c>
      <c r="AK96" s="1">
        <f t="shared" si="102"/>
        <v>0</v>
      </c>
      <c r="AL96" s="1">
        <f t="shared" si="102"/>
        <v>0</v>
      </c>
      <c r="AM96" s="1" t="str">
        <f t="shared" si="68"/>
        <v/>
      </c>
      <c r="AN96" s="1">
        <f t="shared" si="80"/>
        <v>0</v>
      </c>
      <c r="AO96" s="1" t="str">
        <f t="shared" si="114"/>
        <v/>
      </c>
      <c r="AP96" s="1" t="str">
        <f t="shared" si="81"/>
        <v>N</v>
      </c>
      <c r="AQ96" s="1" t="str">
        <f t="shared" si="82"/>
        <v>N</v>
      </c>
      <c r="AR96" s="1" t="str">
        <f t="shared" si="83"/>
        <v>N</v>
      </c>
      <c r="AS96" s="1" t="str">
        <f t="shared" si="84"/>
        <v/>
      </c>
      <c r="AT96" s="15" t="str">
        <f t="shared" si="103"/>
        <v/>
      </c>
      <c r="AU96" s="1" t="str">
        <f t="shared" si="85"/>
        <v/>
      </c>
      <c r="AV96" s="1" t="str">
        <f t="shared" si="86"/>
        <v/>
      </c>
      <c r="AW96" s="1" t="str">
        <f t="shared" si="87"/>
        <v/>
      </c>
      <c r="AX96" s="1" t="str">
        <f t="shared" si="88"/>
        <v/>
      </c>
      <c r="AY96" s="1" t="str">
        <f t="shared" si="89"/>
        <v/>
      </c>
      <c r="AZ96" s="1" t="str">
        <f>IF('Hedging Dashboard'!AH96="P",IF(AZ95="",1,AZ95+1),"")</f>
        <v/>
      </c>
      <c r="BA96" s="1" t="str">
        <f>IF('Hedging Dashboard'!AH96="B",IF(BA95="",1,BA95+1),"")</f>
        <v/>
      </c>
      <c r="BB96" s="1" t="str">
        <f t="shared" si="62"/>
        <v>00000</v>
      </c>
      <c r="BC96" s="1" t="str">
        <f t="shared" si="62"/>
        <v>00000</v>
      </c>
      <c r="BD96" s="1" t="str">
        <f t="shared" si="63"/>
        <v>000000</v>
      </c>
      <c r="BE96" s="1" t="str">
        <f t="shared" si="63"/>
        <v>000000</v>
      </c>
      <c r="BF96" s="1" t="str">
        <f t="shared" si="104"/>
        <v>B</v>
      </c>
      <c r="BG96" s="1" t="str">
        <f t="shared" si="90"/>
        <v/>
      </c>
      <c r="BH96" s="1">
        <f t="shared" si="105"/>
        <v>0</v>
      </c>
      <c r="BI96" s="1" t="str">
        <f t="shared" si="91"/>
        <v/>
      </c>
      <c r="BJ96" s="1">
        <f t="shared" si="106"/>
        <v>0</v>
      </c>
      <c r="BK96" s="1" t="str">
        <f t="shared" si="92"/>
        <v/>
      </c>
      <c r="BL96" s="1">
        <f t="shared" si="107"/>
        <v>0</v>
      </c>
      <c r="BM96" s="1" t="str">
        <f t="shared" si="108"/>
        <v>0</v>
      </c>
      <c r="BN96" s="1" t="str">
        <f t="shared" si="109"/>
        <v>0</v>
      </c>
      <c r="BO96" s="1" t="str">
        <f t="shared" si="110"/>
        <v>0</v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6</v>
      </c>
    </row>
    <row r="97" spans="1:76" ht="15.75" thickBot="1">
      <c r="A97" s="1">
        <v>88</v>
      </c>
      <c r="B97" s="9" t="str">
        <f t="shared" si="69"/>
        <v/>
      </c>
      <c r="C97" s="93" t="str">
        <f t="shared" si="65"/>
        <v/>
      </c>
      <c r="D97" s="88" t="str">
        <f t="shared" si="93"/>
        <v/>
      </c>
      <c r="E97" s="89" t="str">
        <f t="shared" si="93"/>
        <v/>
      </c>
      <c r="F97" s="8" t="str">
        <f t="shared" si="70"/>
        <v/>
      </c>
      <c r="H97" s="96" t="str">
        <f t="shared" si="66"/>
        <v/>
      </c>
      <c r="I97" s="88" t="str">
        <f t="shared" si="94"/>
        <v/>
      </c>
      <c r="J97" s="89" t="str">
        <f t="shared" si="94"/>
        <v/>
      </c>
      <c r="K97" s="8" t="str">
        <f t="shared" si="95"/>
        <v/>
      </c>
      <c r="L97" s="54"/>
      <c r="M97" s="17" t="str">
        <f>IF('Hedging Dashboard'!AH97="","",'Hedging Dashboard'!AH97)</f>
        <v/>
      </c>
      <c r="O97" s="9" t="str">
        <f t="shared" si="67"/>
        <v/>
      </c>
      <c r="P97" s="88" t="str">
        <f t="shared" si="96"/>
        <v/>
      </c>
      <c r="Q97" s="89" t="str">
        <f t="shared" si="96"/>
        <v/>
      </c>
      <c r="R97" s="4" t="str">
        <f t="shared" si="97"/>
        <v/>
      </c>
      <c r="S97" s="4" t="str">
        <f t="shared" si="71"/>
        <v/>
      </c>
      <c r="T97" s="112" t="str">
        <f t="shared" si="98"/>
        <v/>
      </c>
      <c r="U97" s="4" t="str">
        <f>IF(M97="","",IF(B97="NB",U96,IF(T97="",SUM($T$5:$T97)+S97,SUM($T$5:$T97))))</f>
        <v/>
      </c>
      <c r="V97" s="100" t="str">
        <f t="shared" si="64"/>
        <v/>
      </c>
      <c r="W97" s="74" t="e">
        <f t="shared" si="72"/>
        <v>#VALUE!</v>
      </c>
      <c r="X97" s="76" t="str">
        <f t="shared" si="73"/>
        <v/>
      </c>
      <c r="Y97" s="9" t="str">
        <f t="shared" si="99"/>
        <v>D</v>
      </c>
      <c r="Z97" s="4" t="str">
        <f t="shared" si="100"/>
        <v>C</v>
      </c>
      <c r="AA97" s="4" t="str">
        <f t="shared" si="101"/>
        <v>C</v>
      </c>
      <c r="AB97" s="4" t="str">
        <f t="shared" si="111"/>
        <v/>
      </c>
      <c r="AC97" s="4" t="str">
        <f t="shared" si="112"/>
        <v/>
      </c>
      <c r="AD97" s="4" t="str">
        <f t="shared" si="113"/>
        <v/>
      </c>
      <c r="AE97" s="1" t="str">
        <f t="shared" si="74"/>
        <v/>
      </c>
      <c r="AF97" s="1" t="str">
        <f t="shared" si="75"/>
        <v/>
      </c>
      <c r="AG97" s="1" t="str">
        <f t="shared" si="76"/>
        <v/>
      </c>
      <c r="AH97" s="1" t="str">
        <f t="shared" si="77"/>
        <v/>
      </c>
      <c r="AI97" s="1" t="str">
        <f t="shared" si="78"/>
        <v/>
      </c>
      <c r="AJ97" s="1" t="str">
        <f t="shared" si="79"/>
        <v/>
      </c>
      <c r="AK97" s="1">
        <f t="shared" si="102"/>
        <v>0</v>
      </c>
      <c r="AL97" s="1">
        <f t="shared" si="102"/>
        <v>0</v>
      </c>
      <c r="AM97" s="1" t="str">
        <f t="shared" si="68"/>
        <v/>
      </c>
      <c r="AN97" s="1">
        <f t="shared" si="80"/>
        <v>0</v>
      </c>
      <c r="AO97" s="1" t="str">
        <f t="shared" si="114"/>
        <v/>
      </c>
      <c r="AP97" s="1" t="str">
        <f t="shared" si="81"/>
        <v>N</v>
      </c>
      <c r="AQ97" s="1" t="str">
        <f t="shared" si="82"/>
        <v>N</v>
      </c>
      <c r="AR97" s="1" t="str">
        <f t="shared" si="83"/>
        <v>N</v>
      </c>
      <c r="AS97" s="1" t="str">
        <f t="shared" si="84"/>
        <v/>
      </c>
      <c r="AT97" s="15" t="str">
        <f t="shared" si="103"/>
        <v/>
      </c>
      <c r="AU97" s="1" t="str">
        <f t="shared" si="85"/>
        <v/>
      </c>
      <c r="AV97" s="1" t="str">
        <f t="shared" si="86"/>
        <v/>
      </c>
      <c r="AW97" s="1" t="str">
        <f t="shared" si="87"/>
        <v/>
      </c>
      <c r="AX97" s="1" t="str">
        <f t="shared" si="88"/>
        <v/>
      </c>
      <c r="AY97" s="1" t="str">
        <f t="shared" si="89"/>
        <v/>
      </c>
      <c r="AZ97" s="1" t="str">
        <f>IF('Hedging Dashboard'!AH97="P",IF(AZ96="",1,AZ96+1),"")</f>
        <v/>
      </c>
      <c r="BA97" s="1" t="str">
        <f>IF('Hedging Dashboard'!AH97="B",IF(BA96="",1,BA96+1),"")</f>
        <v/>
      </c>
      <c r="BB97" s="1" t="str">
        <f t="shared" si="62"/>
        <v>00000</v>
      </c>
      <c r="BC97" s="1" t="str">
        <f t="shared" si="62"/>
        <v>00000</v>
      </c>
      <c r="BD97" s="1" t="str">
        <f t="shared" si="63"/>
        <v>000000</v>
      </c>
      <c r="BE97" s="1" t="str">
        <f t="shared" si="63"/>
        <v>000000</v>
      </c>
      <c r="BF97" s="1" t="str">
        <f t="shared" si="104"/>
        <v>B</v>
      </c>
      <c r="BG97" s="1" t="str">
        <f t="shared" si="90"/>
        <v/>
      </c>
      <c r="BH97" s="1">
        <f t="shared" si="105"/>
        <v>0</v>
      </c>
      <c r="BI97" s="1" t="str">
        <f t="shared" si="91"/>
        <v/>
      </c>
      <c r="BJ97" s="1">
        <f t="shared" si="106"/>
        <v>0</v>
      </c>
      <c r="BK97" s="1" t="str">
        <f t="shared" si="92"/>
        <v/>
      </c>
      <c r="BL97" s="1">
        <f t="shared" si="107"/>
        <v>0</v>
      </c>
      <c r="BM97" s="1" t="str">
        <f t="shared" si="108"/>
        <v>0</v>
      </c>
      <c r="BN97" s="1" t="str">
        <f t="shared" si="109"/>
        <v>0</v>
      </c>
      <c r="BO97" s="1" t="str">
        <f t="shared" si="110"/>
        <v>0</v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-6</v>
      </c>
    </row>
    <row r="98" spans="1:76" ht="15.75" thickBot="1">
      <c r="A98" s="1">
        <v>89</v>
      </c>
      <c r="B98" s="9" t="str">
        <f t="shared" si="69"/>
        <v/>
      </c>
      <c r="C98" s="93" t="str">
        <f t="shared" si="65"/>
        <v/>
      </c>
      <c r="D98" s="88" t="str">
        <f t="shared" si="93"/>
        <v/>
      </c>
      <c r="E98" s="89" t="str">
        <f t="shared" si="93"/>
        <v/>
      </c>
      <c r="F98" s="8" t="str">
        <f t="shared" si="70"/>
        <v/>
      </c>
      <c r="H98" s="96" t="str">
        <f t="shared" si="66"/>
        <v/>
      </c>
      <c r="I98" s="88" t="str">
        <f t="shared" si="94"/>
        <v/>
      </c>
      <c r="J98" s="89" t="str">
        <f t="shared" si="94"/>
        <v/>
      </c>
      <c r="K98" s="8" t="str">
        <f t="shared" si="95"/>
        <v/>
      </c>
      <c r="L98" s="54"/>
      <c r="M98" s="17" t="str">
        <f>IF('Hedging Dashboard'!AH98="","",'Hedging Dashboard'!AH98)</f>
        <v/>
      </c>
      <c r="O98" s="9" t="str">
        <f t="shared" si="67"/>
        <v/>
      </c>
      <c r="P98" s="88" t="str">
        <f t="shared" si="96"/>
        <v/>
      </c>
      <c r="Q98" s="89" t="str">
        <f t="shared" si="96"/>
        <v/>
      </c>
      <c r="R98" s="4" t="str">
        <f t="shared" si="97"/>
        <v/>
      </c>
      <c r="S98" s="4" t="str">
        <f t="shared" si="71"/>
        <v/>
      </c>
      <c r="T98" s="112" t="str">
        <f t="shared" si="98"/>
        <v/>
      </c>
      <c r="U98" s="4" t="str">
        <f>IF(M98="","",IF(B98="NB",U97,IF(T98="",SUM($T$5:$T98)+S98,SUM($T$5:$T98))))</f>
        <v/>
      </c>
      <c r="V98" s="100" t="str">
        <f t="shared" si="64"/>
        <v/>
      </c>
      <c r="W98" s="74" t="e">
        <f t="shared" si="72"/>
        <v>#VALUE!</v>
      </c>
      <c r="X98" s="76" t="str">
        <f t="shared" si="73"/>
        <v/>
      </c>
      <c r="Y98" s="9" t="str">
        <f t="shared" si="99"/>
        <v>D</v>
      </c>
      <c r="Z98" s="4" t="str">
        <f t="shared" si="100"/>
        <v>C</v>
      </c>
      <c r="AA98" s="4" t="str">
        <f t="shared" si="101"/>
        <v>C</v>
      </c>
      <c r="AB98" s="4" t="str">
        <f t="shared" si="111"/>
        <v/>
      </c>
      <c r="AC98" s="4" t="str">
        <f t="shared" si="112"/>
        <v/>
      </c>
      <c r="AD98" s="4" t="str">
        <f t="shared" si="113"/>
        <v/>
      </c>
      <c r="AE98" s="1" t="str">
        <f t="shared" si="74"/>
        <v/>
      </c>
      <c r="AF98" s="1" t="str">
        <f t="shared" si="75"/>
        <v/>
      </c>
      <c r="AG98" s="1" t="str">
        <f t="shared" si="76"/>
        <v/>
      </c>
      <c r="AH98" s="1" t="str">
        <f t="shared" si="77"/>
        <v/>
      </c>
      <c r="AI98" s="1" t="str">
        <f t="shared" si="78"/>
        <v/>
      </c>
      <c r="AJ98" s="1" t="str">
        <f t="shared" si="79"/>
        <v/>
      </c>
      <c r="AK98" s="1">
        <f t="shared" si="102"/>
        <v>0</v>
      </c>
      <c r="AL98" s="1">
        <f t="shared" si="102"/>
        <v>0</v>
      </c>
      <c r="AM98" s="1" t="str">
        <f t="shared" si="68"/>
        <v/>
      </c>
      <c r="AN98" s="1">
        <f t="shared" si="80"/>
        <v>0</v>
      </c>
      <c r="AO98" s="1" t="str">
        <f t="shared" si="114"/>
        <v/>
      </c>
      <c r="AP98" s="1" t="str">
        <f t="shared" si="81"/>
        <v>N</v>
      </c>
      <c r="AQ98" s="1" t="str">
        <f t="shared" si="82"/>
        <v>N</v>
      </c>
      <c r="AR98" s="1" t="str">
        <f t="shared" si="83"/>
        <v>N</v>
      </c>
      <c r="AS98" s="1" t="str">
        <f t="shared" si="84"/>
        <v/>
      </c>
      <c r="AT98" s="15" t="str">
        <f t="shared" si="103"/>
        <v/>
      </c>
      <c r="AU98" s="1" t="str">
        <f t="shared" si="85"/>
        <v/>
      </c>
      <c r="AV98" s="1" t="str">
        <f t="shared" si="86"/>
        <v/>
      </c>
      <c r="AW98" s="1" t="str">
        <f t="shared" si="87"/>
        <v/>
      </c>
      <c r="AX98" s="1" t="str">
        <f t="shared" si="88"/>
        <v/>
      </c>
      <c r="AY98" s="1" t="str">
        <f t="shared" si="89"/>
        <v/>
      </c>
      <c r="AZ98" s="1" t="str">
        <f>IF('Hedging Dashboard'!AH98="P",IF(AZ97="",1,AZ97+1),"")</f>
        <v/>
      </c>
      <c r="BA98" s="1" t="str">
        <f>IF('Hedging Dashboard'!AH98="B",IF(BA97="",1,BA97+1),"")</f>
        <v/>
      </c>
      <c r="BB98" s="1" t="str">
        <f t="shared" si="62"/>
        <v>00000</v>
      </c>
      <c r="BC98" s="1" t="str">
        <f t="shared" si="62"/>
        <v>00000</v>
      </c>
      <c r="BD98" s="1" t="str">
        <f t="shared" si="63"/>
        <v>000000</v>
      </c>
      <c r="BE98" s="1" t="str">
        <f t="shared" si="63"/>
        <v>000000</v>
      </c>
      <c r="BF98" s="1" t="str">
        <f t="shared" si="104"/>
        <v>B</v>
      </c>
      <c r="BG98" s="1" t="str">
        <f t="shared" si="90"/>
        <v/>
      </c>
      <c r="BH98" s="1">
        <f t="shared" si="105"/>
        <v>0</v>
      </c>
      <c r="BI98" s="1" t="str">
        <f t="shared" si="91"/>
        <v/>
      </c>
      <c r="BJ98" s="1">
        <f t="shared" si="106"/>
        <v>0</v>
      </c>
      <c r="BK98" s="1" t="str">
        <f t="shared" si="92"/>
        <v/>
      </c>
      <c r="BL98" s="1">
        <f t="shared" si="107"/>
        <v>0</v>
      </c>
      <c r="BM98" s="1" t="str">
        <f t="shared" si="108"/>
        <v>0</v>
      </c>
      <c r="BN98" s="1" t="str">
        <f t="shared" si="109"/>
        <v>0</v>
      </c>
      <c r="BO98" s="1" t="str">
        <f t="shared" si="110"/>
        <v>0</v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</row>
    <row r="99" spans="1:76" ht="15.75" thickBot="1">
      <c r="A99" s="1">
        <v>90</v>
      </c>
      <c r="B99" s="77" t="str">
        <f t="shared" si="69"/>
        <v/>
      </c>
      <c r="C99" s="94" t="str">
        <f t="shared" si="65"/>
        <v/>
      </c>
      <c r="D99" s="90" t="str">
        <f t="shared" si="93"/>
        <v/>
      </c>
      <c r="E99" s="91" t="str">
        <f t="shared" si="93"/>
        <v/>
      </c>
      <c r="F99" s="10" t="str">
        <f t="shared" si="70"/>
        <v/>
      </c>
      <c r="H99" s="97" t="str">
        <f t="shared" si="66"/>
        <v/>
      </c>
      <c r="I99" s="90" t="str">
        <f t="shared" si="94"/>
        <v/>
      </c>
      <c r="J99" s="91" t="str">
        <f t="shared" si="94"/>
        <v/>
      </c>
      <c r="K99" s="10" t="str">
        <f t="shared" si="95"/>
        <v/>
      </c>
      <c r="L99" s="54"/>
      <c r="M99" s="18" t="str">
        <f>IF('Hedging Dashboard'!AH99="","",'Hedging Dashboard'!AH99)</f>
        <v/>
      </c>
      <c r="O99" s="77" t="str">
        <f t="shared" si="67"/>
        <v/>
      </c>
      <c r="P99" s="90" t="str">
        <f t="shared" si="96"/>
        <v/>
      </c>
      <c r="Q99" s="91" t="str">
        <f t="shared" si="96"/>
        <v/>
      </c>
      <c r="R99" s="5" t="str">
        <f t="shared" si="97"/>
        <v/>
      </c>
      <c r="S99" s="5" t="str">
        <f t="shared" si="71"/>
        <v/>
      </c>
      <c r="T99" s="113" t="str">
        <f t="shared" si="98"/>
        <v/>
      </c>
      <c r="U99" s="5" t="str">
        <f>IF(M99="","",IF(B99="NB",U98,IF(T99="",SUM($T$5:$T99)+S99,SUM($T$5:$T99))))</f>
        <v/>
      </c>
      <c r="V99" s="101" t="str">
        <f t="shared" si="64"/>
        <v/>
      </c>
      <c r="W99" s="74" t="e">
        <f t="shared" si="72"/>
        <v>#VALUE!</v>
      </c>
      <c r="X99" s="76" t="str">
        <f t="shared" si="73"/>
        <v/>
      </c>
      <c r="Y99" s="9" t="str">
        <f t="shared" si="99"/>
        <v>D</v>
      </c>
      <c r="Z99" s="4" t="str">
        <f t="shared" si="100"/>
        <v>C</v>
      </c>
      <c r="AA99" s="4" t="str">
        <f t="shared" si="101"/>
        <v>C</v>
      </c>
      <c r="AB99" s="4" t="str">
        <f t="shared" si="111"/>
        <v/>
      </c>
      <c r="AC99" s="4" t="str">
        <f t="shared" si="112"/>
        <v/>
      </c>
      <c r="AD99" s="4" t="str">
        <f t="shared" si="113"/>
        <v/>
      </c>
      <c r="AE99" s="1" t="str">
        <f t="shared" si="74"/>
        <v/>
      </c>
      <c r="AF99" s="1" t="str">
        <f t="shared" si="75"/>
        <v/>
      </c>
      <c r="AG99" s="1" t="str">
        <f t="shared" si="76"/>
        <v/>
      </c>
      <c r="AH99" s="1" t="str">
        <f t="shared" si="77"/>
        <v/>
      </c>
      <c r="AI99" s="1" t="str">
        <f t="shared" si="78"/>
        <v/>
      </c>
      <c r="AJ99" s="1" t="str">
        <f t="shared" si="79"/>
        <v/>
      </c>
      <c r="AK99" s="1">
        <f t="shared" si="102"/>
        <v>0</v>
      </c>
      <c r="AL99" s="1">
        <f t="shared" si="102"/>
        <v>0</v>
      </c>
      <c r="AM99" s="1" t="str">
        <f t="shared" si="68"/>
        <v/>
      </c>
      <c r="AN99" s="1">
        <f t="shared" si="80"/>
        <v>0</v>
      </c>
      <c r="AO99" s="1" t="str">
        <f t="shared" si="114"/>
        <v/>
      </c>
      <c r="AP99" s="1" t="str">
        <f t="shared" si="81"/>
        <v>N</v>
      </c>
      <c r="AQ99" s="1" t="str">
        <f t="shared" si="82"/>
        <v>N</v>
      </c>
      <c r="AR99" s="1" t="str">
        <f t="shared" si="83"/>
        <v>N</v>
      </c>
      <c r="AS99" s="1" t="str">
        <f t="shared" si="84"/>
        <v/>
      </c>
      <c r="AT99" s="15" t="str">
        <f t="shared" si="103"/>
        <v/>
      </c>
      <c r="AU99" s="1" t="str">
        <f t="shared" si="85"/>
        <v/>
      </c>
      <c r="AV99" s="1" t="str">
        <f t="shared" si="86"/>
        <v/>
      </c>
      <c r="AW99" s="1" t="str">
        <f t="shared" si="87"/>
        <v/>
      </c>
      <c r="AX99" s="1" t="str">
        <f t="shared" si="88"/>
        <v/>
      </c>
      <c r="AY99" s="1" t="str">
        <f t="shared" si="89"/>
        <v/>
      </c>
      <c r="AZ99" s="1" t="str">
        <f>IF('Hedging Dashboard'!AH99="P",IF(AZ98="",1,AZ98+1),"")</f>
        <v/>
      </c>
      <c r="BA99" s="1" t="str">
        <f>IF('Hedging Dashboard'!AH99="B",IF(BA98="",1,BA98+1),"")</f>
        <v/>
      </c>
      <c r="BB99" s="1" t="str">
        <f t="shared" si="62"/>
        <v>00000</v>
      </c>
      <c r="BC99" s="1" t="str">
        <f t="shared" si="62"/>
        <v>00000</v>
      </c>
      <c r="BD99" s="1" t="str">
        <f t="shared" si="63"/>
        <v>000000</v>
      </c>
      <c r="BE99" s="1" t="str">
        <f t="shared" si="63"/>
        <v>000000</v>
      </c>
      <c r="BF99" s="1" t="str">
        <f t="shared" si="104"/>
        <v>B</v>
      </c>
      <c r="BG99" s="1" t="str">
        <f t="shared" si="90"/>
        <v/>
      </c>
      <c r="BH99" s="1">
        <f t="shared" si="105"/>
        <v>0</v>
      </c>
      <c r="BI99" s="1" t="str">
        <f t="shared" si="91"/>
        <v/>
      </c>
      <c r="BJ99" s="1">
        <f t="shared" si="106"/>
        <v>0</v>
      </c>
      <c r="BK99" s="1" t="str">
        <f t="shared" si="92"/>
        <v/>
      </c>
      <c r="BL99" s="1">
        <f t="shared" si="107"/>
        <v>0</v>
      </c>
      <c r="BM99" s="1" t="str">
        <f t="shared" si="108"/>
        <v>0</v>
      </c>
      <c r="BN99" s="1" t="str">
        <f t="shared" si="109"/>
        <v>0</v>
      </c>
      <c r="BO99" s="1" t="str">
        <f t="shared" si="110"/>
        <v>0</v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</row>
    <row r="100" spans="1:76" ht="15.75" thickBot="1">
      <c r="A100" s="1">
        <v>91</v>
      </c>
      <c r="B100" s="12" t="str">
        <f t="shared" si="69"/>
        <v/>
      </c>
      <c r="C100" s="92" t="str">
        <f t="shared" si="65"/>
        <v/>
      </c>
      <c r="D100" s="13" t="str">
        <f t="shared" si="93"/>
        <v/>
      </c>
      <c r="E100" s="45" t="str">
        <f t="shared" si="93"/>
        <v/>
      </c>
      <c r="F100" s="14" t="str">
        <f t="shared" si="70"/>
        <v/>
      </c>
      <c r="H100" s="95" t="str">
        <f t="shared" si="66"/>
        <v/>
      </c>
      <c r="I100" s="13" t="str">
        <f t="shared" si="94"/>
        <v/>
      </c>
      <c r="J100" s="45" t="str">
        <f t="shared" si="94"/>
        <v/>
      </c>
      <c r="K100" s="14" t="str">
        <f t="shared" si="95"/>
        <v/>
      </c>
      <c r="L100" s="54"/>
      <c r="M100" s="16" t="str">
        <f>IF('Hedging Dashboard'!AH100="","",'Hedging Dashboard'!AH100)</f>
        <v/>
      </c>
      <c r="O100" s="12" t="str">
        <f t="shared" si="67"/>
        <v/>
      </c>
      <c r="P100" s="13" t="str">
        <f t="shared" si="96"/>
        <v/>
      </c>
      <c r="Q100" s="45" t="str">
        <f t="shared" si="96"/>
        <v/>
      </c>
      <c r="R100" s="87" t="str">
        <f t="shared" si="97"/>
        <v/>
      </c>
      <c r="S100" s="87" t="str">
        <f t="shared" si="71"/>
        <v/>
      </c>
      <c r="T100" s="98" t="str">
        <f t="shared" si="98"/>
        <v/>
      </c>
      <c r="U100" s="87" t="str">
        <f>IF(M100="","",IF(B100="NB",U99,IF(T100="",SUM($T$5:$T100)+S100,SUM($T$5:$T100))))</f>
        <v/>
      </c>
      <c r="V100" s="99" t="str">
        <f t="shared" si="64"/>
        <v/>
      </c>
      <c r="W100" s="74" t="e">
        <f t="shared" si="72"/>
        <v>#VALUE!</v>
      </c>
      <c r="X100" s="76" t="str">
        <f t="shared" si="73"/>
        <v/>
      </c>
      <c r="Y100" s="9" t="str">
        <f t="shared" si="99"/>
        <v>D</v>
      </c>
      <c r="Z100" s="4" t="str">
        <f t="shared" si="100"/>
        <v>C</v>
      </c>
      <c r="AA100" s="4" t="str">
        <f t="shared" si="101"/>
        <v>C</v>
      </c>
      <c r="AB100" s="4" t="str">
        <f t="shared" si="111"/>
        <v/>
      </c>
      <c r="AC100" s="4" t="str">
        <f t="shared" si="112"/>
        <v/>
      </c>
      <c r="AD100" s="4" t="str">
        <f t="shared" si="113"/>
        <v/>
      </c>
      <c r="AE100" s="1" t="str">
        <f t="shared" si="74"/>
        <v/>
      </c>
      <c r="AF100" s="1" t="str">
        <f t="shared" si="75"/>
        <v/>
      </c>
      <c r="AG100" s="1" t="str">
        <f t="shared" si="76"/>
        <v/>
      </c>
      <c r="AH100" s="1" t="str">
        <f t="shared" si="77"/>
        <v/>
      </c>
      <c r="AI100" s="1" t="str">
        <f t="shared" si="78"/>
        <v/>
      </c>
      <c r="AJ100" s="1" t="str">
        <f t="shared" si="79"/>
        <v/>
      </c>
      <c r="AK100" s="1">
        <f t="shared" si="102"/>
        <v>0</v>
      </c>
      <c r="AL100" s="1">
        <f t="shared" si="102"/>
        <v>0</v>
      </c>
      <c r="AM100" s="1" t="str">
        <f t="shared" si="68"/>
        <v/>
      </c>
      <c r="AN100" s="1">
        <f t="shared" si="80"/>
        <v>0</v>
      </c>
      <c r="AO100" s="1" t="str">
        <f t="shared" si="114"/>
        <v/>
      </c>
      <c r="AP100" s="1" t="str">
        <f t="shared" si="81"/>
        <v>N</v>
      </c>
      <c r="AQ100" s="1" t="str">
        <f t="shared" si="82"/>
        <v>N</v>
      </c>
      <c r="AR100" s="1" t="str">
        <f t="shared" si="83"/>
        <v>N</v>
      </c>
      <c r="AS100" s="1" t="str">
        <f t="shared" si="84"/>
        <v/>
      </c>
      <c r="AT100" s="15" t="str">
        <f t="shared" si="103"/>
        <v/>
      </c>
      <c r="AU100" s="1" t="str">
        <f t="shared" si="85"/>
        <v/>
      </c>
      <c r="AV100" s="1" t="str">
        <f t="shared" si="86"/>
        <v/>
      </c>
      <c r="AW100" s="1" t="str">
        <f t="shared" si="87"/>
        <v/>
      </c>
      <c r="AX100" s="1" t="str">
        <f t="shared" si="88"/>
        <v/>
      </c>
      <c r="AY100" s="1" t="str">
        <f t="shared" si="89"/>
        <v/>
      </c>
      <c r="AZ100" s="1" t="str">
        <f>IF('Hedging Dashboard'!AH100="P",IF(AZ99="",1,AZ99+1),"")</f>
        <v/>
      </c>
      <c r="BA100" s="1" t="str">
        <f>IF('Hedging Dashboard'!AH100="B",IF(BA99="",1,BA99+1),"")</f>
        <v/>
      </c>
      <c r="BB100" s="1" t="str">
        <f t="shared" si="62"/>
        <v>00000</v>
      </c>
      <c r="BC100" s="1" t="str">
        <f t="shared" si="62"/>
        <v>00000</v>
      </c>
      <c r="BD100" s="1" t="str">
        <f t="shared" si="63"/>
        <v>000000</v>
      </c>
      <c r="BE100" s="1" t="str">
        <f t="shared" si="63"/>
        <v>000000</v>
      </c>
      <c r="BF100" s="1" t="str">
        <f t="shared" si="104"/>
        <v>B</v>
      </c>
      <c r="BG100" s="1" t="str">
        <f t="shared" si="90"/>
        <v/>
      </c>
      <c r="BH100" s="1">
        <f t="shared" si="105"/>
        <v>0</v>
      </c>
      <c r="BI100" s="1" t="str">
        <f t="shared" si="91"/>
        <v/>
      </c>
      <c r="BJ100" s="1">
        <f t="shared" si="106"/>
        <v>0</v>
      </c>
      <c r="BK100" s="1" t="str">
        <f t="shared" si="92"/>
        <v/>
      </c>
      <c r="BL100" s="1">
        <f t="shared" si="107"/>
        <v>0</v>
      </c>
      <c r="BM100" s="1" t="str">
        <f t="shared" si="108"/>
        <v>0</v>
      </c>
      <c r="BN100" s="1" t="str">
        <f t="shared" si="109"/>
        <v>0</v>
      </c>
      <c r="BO100" s="1" t="str">
        <f t="shared" si="110"/>
        <v>0</v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3</v>
      </c>
    </row>
    <row r="101" spans="1:76" ht="15.75" thickBot="1">
      <c r="A101" s="1">
        <v>92</v>
      </c>
      <c r="B101" s="9" t="str">
        <f t="shared" si="69"/>
        <v/>
      </c>
      <c r="C101" s="93" t="str">
        <f t="shared" si="65"/>
        <v/>
      </c>
      <c r="D101" s="88" t="str">
        <f t="shared" si="93"/>
        <v/>
      </c>
      <c r="E101" s="89" t="str">
        <f t="shared" si="93"/>
        <v/>
      </c>
      <c r="F101" s="8" t="str">
        <f t="shared" si="70"/>
        <v/>
      </c>
      <c r="H101" s="96" t="str">
        <f t="shared" si="66"/>
        <v/>
      </c>
      <c r="I101" s="88" t="str">
        <f t="shared" si="94"/>
        <v/>
      </c>
      <c r="J101" s="89" t="str">
        <f t="shared" si="94"/>
        <v/>
      </c>
      <c r="K101" s="8" t="str">
        <f t="shared" si="95"/>
        <v/>
      </c>
      <c r="L101" s="54"/>
      <c r="M101" s="17" t="str">
        <f>IF('Hedging Dashboard'!AH101="","",'Hedging Dashboard'!AH101)</f>
        <v/>
      </c>
      <c r="O101" s="9" t="str">
        <f t="shared" si="67"/>
        <v/>
      </c>
      <c r="P101" s="88" t="str">
        <f t="shared" si="96"/>
        <v/>
      </c>
      <c r="Q101" s="89" t="str">
        <f t="shared" si="96"/>
        <v/>
      </c>
      <c r="R101" s="4" t="str">
        <f t="shared" si="97"/>
        <v/>
      </c>
      <c r="S101" s="4" t="str">
        <f t="shared" si="71"/>
        <v/>
      </c>
      <c r="T101" s="112" t="str">
        <f t="shared" si="98"/>
        <v/>
      </c>
      <c r="U101" s="4" t="str">
        <f>IF(M101="","",IF(B101="NB",U100,IF(T101="",SUM($T$5:$T101)+S101,SUM($T$5:$T101))))</f>
        <v/>
      </c>
      <c r="V101" s="100" t="str">
        <f t="shared" si="64"/>
        <v/>
      </c>
      <c r="W101" s="74" t="e">
        <f t="shared" si="72"/>
        <v>#VALUE!</v>
      </c>
      <c r="X101" s="76" t="str">
        <f t="shared" si="73"/>
        <v/>
      </c>
      <c r="Y101" s="9" t="str">
        <f t="shared" si="99"/>
        <v>D</v>
      </c>
      <c r="Z101" s="4" t="str">
        <f t="shared" si="100"/>
        <v>C</v>
      </c>
      <c r="AA101" s="4" t="str">
        <f t="shared" si="101"/>
        <v>C</v>
      </c>
      <c r="AB101" s="4" t="str">
        <f t="shared" si="111"/>
        <v/>
      </c>
      <c r="AC101" s="4" t="str">
        <f t="shared" si="112"/>
        <v/>
      </c>
      <c r="AD101" s="4" t="str">
        <f t="shared" si="113"/>
        <v/>
      </c>
      <c r="AE101" s="1" t="str">
        <f t="shared" si="74"/>
        <v/>
      </c>
      <c r="AF101" s="1" t="str">
        <f t="shared" si="75"/>
        <v/>
      </c>
      <c r="AG101" s="1" t="str">
        <f t="shared" si="76"/>
        <v/>
      </c>
      <c r="AH101" s="1" t="str">
        <f t="shared" si="77"/>
        <v/>
      </c>
      <c r="AI101" s="1" t="str">
        <f t="shared" si="78"/>
        <v/>
      </c>
      <c r="AJ101" s="1" t="str">
        <f t="shared" si="79"/>
        <v/>
      </c>
      <c r="AK101" s="1">
        <f t="shared" si="102"/>
        <v>0</v>
      </c>
      <c r="AL101" s="1">
        <f t="shared" si="102"/>
        <v>0</v>
      </c>
      <c r="AM101" s="1" t="str">
        <f t="shared" si="68"/>
        <v/>
      </c>
      <c r="AN101" s="1">
        <f t="shared" si="80"/>
        <v>0</v>
      </c>
      <c r="AO101" s="1" t="str">
        <f t="shared" si="114"/>
        <v/>
      </c>
      <c r="AP101" s="1" t="str">
        <f t="shared" si="81"/>
        <v>N</v>
      </c>
      <c r="AQ101" s="1" t="str">
        <f t="shared" si="82"/>
        <v>N</v>
      </c>
      <c r="AR101" s="1" t="str">
        <f t="shared" si="83"/>
        <v>N</v>
      </c>
      <c r="AS101" s="1" t="str">
        <f t="shared" si="84"/>
        <v/>
      </c>
      <c r="AT101" s="15" t="str">
        <f t="shared" si="103"/>
        <v/>
      </c>
      <c r="AU101" s="1" t="str">
        <f t="shared" si="85"/>
        <v/>
      </c>
      <c r="AV101" s="1" t="str">
        <f t="shared" si="86"/>
        <v/>
      </c>
      <c r="AW101" s="1" t="str">
        <f t="shared" si="87"/>
        <v/>
      </c>
      <c r="AX101" s="1" t="str">
        <f t="shared" si="88"/>
        <v/>
      </c>
      <c r="AY101" s="1" t="str">
        <f t="shared" si="89"/>
        <v/>
      </c>
      <c r="AZ101" s="1" t="str">
        <f>IF('Hedging Dashboard'!AH101="P",IF(AZ100="",1,AZ100+1),"")</f>
        <v/>
      </c>
      <c r="BA101" s="1" t="str">
        <f>IF('Hedging Dashboard'!AH101="B",IF(BA100="",1,BA100+1),"")</f>
        <v/>
      </c>
      <c r="BB101" s="1" t="str">
        <f t="shared" si="62"/>
        <v>00000</v>
      </c>
      <c r="BC101" s="1" t="str">
        <f t="shared" si="62"/>
        <v>00000</v>
      </c>
      <c r="BD101" s="1" t="str">
        <f t="shared" si="63"/>
        <v>000000</v>
      </c>
      <c r="BE101" s="1" t="str">
        <f t="shared" si="63"/>
        <v>000000</v>
      </c>
      <c r="BF101" s="1" t="str">
        <f t="shared" si="104"/>
        <v>B</v>
      </c>
      <c r="BG101" s="1" t="str">
        <f t="shared" si="90"/>
        <v/>
      </c>
      <c r="BH101" s="1">
        <f t="shared" si="105"/>
        <v>0</v>
      </c>
      <c r="BI101" s="1" t="str">
        <f t="shared" si="91"/>
        <v/>
      </c>
      <c r="BJ101" s="1">
        <f t="shared" si="106"/>
        <v>0</v>
      </c>
      <c r="BK101" s="1" t="str">
        <f t="shared" si="92"/>
        <v/>
      </c>
      <c r="BL101" s="1">
        <f t="shared" si="107"/>
        <v>0</v>
      </c>
      <c r="BM101" s="1" t="str">
        <f t="shared" si="108"/>
        <v>0</v>
      </c>
      <c r="BN101" s="1" t="str">
        <f t="shared" si="109"/>
        <v>0</v>
      </c>
      <c r="BO101" s="1" t="str">
        <f t="shared" si="110"/>
        <v>0</v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-3</v>
      </c>
    </row>
    <row r="102" spans="1:76" ht="15.75" thickBot="1">
      <c r="A102" s="1">
        <v>93</v>
      </c>
      <c r="B102" s="9" t="str">
        <f t="shared" si="69"/>
        <v/>
      </c>
      <c r="C102" s="93" t="str">
        <f t="shared" si="65"/>
        <v/>
      </c>
      <c r="D102" s="88" t="str">
        <f t="shared" si="93"/>
        <v/>
      </c>
      <c r="E102" s="89" t="str">
        <f t="shared" si="93"/>
        <v/>
      </c>
      <c r="F102" s="8" t="str">
        <f t="shared" si="70"/>
        <v/>
      </c>
      <c r="H102" s="96" t="str">
        <f t="shared" si="66"/>
        <v/>
      </c>
      <c r="I102" s="88" t="str">
        <f t="shared" si="94"/>
        <v/>
      </c>
      <c r="J102" s="89" t="str">
        <f t="shared" si="94"/>
        <v/>
      </c>
      <c r="K102" s="8" t="str">
        <f t="shared" si="95"/>
        <v/>
      </c>
      <c r="L102" s="54"/>
      <c r="M102" s="17" t="str">
        <f>IF('Hedging Dashboard'!AH102="","",'Hedging Dashboard'!AH102)</f>
        <v/>
      </c>
      <c r="O102" s="9" t="str">
        <f t="shared" si="67"/>
        <v/>
      </c>
      <c r="P102" s="88" t="str">
        <f t="shared" si="96"/>
        <v/>
      </c>
      <c r="Q102" s="89" t="str">
        <f t="shared" si="96"/>
        <v/>
      </c>
      <c r="R102" s="4" t="str">
        <f t="shared" si="97"/>
        <v/>
      </c>
      <c r="S102" s="4" t="str">
        <f t="shared" si="71"/>
        <v/>
      </c>
      <c r="T102" s="112" t="str">
        <f t="shared" si="98"/>
        <v/>
      </c>
      <c r="U102" s="4" t="str">
        <f>IF(M102="","",IF(B102="NB",U101,IF(T102="",SUM($T$5:$T102)+S102,SUM($T$5:$T102))))</f>
        <v/>
      </c>
      <c r="V102" s="100" t="str">
        <f t="shared" si="64"/>
        <v/>
      </c>
      <c r="W102" s="74" t="e">
        <f t="shared" si="72"/>
        <v>#VALUE!</v>
      </c>
      <c r="X102" s="76" t="str">
        <f t="shared" si="73"/>
        <v/>
      </c>
      <c r="Y102" s="9" t="str">
        <f t="shared" si="99"/>
        <v>D</v>
      </c>
      <c r="Z102" s="4" t="str">
        <f t="shared" si="100"/>
        <v>C</v>
      </c>
      <c r="AA102" s="4" t="str">
        <f t="shared" si="101"/>
        <v>C</v>
      </c>
      <c r="AB102" s="4" t="str">
        <f t="shared" si="111"/>
        <v/>
      </c>
      <c r="AC102" s="4" t="str">
        <f t="shared" si="112"/>
        <v/>
      </c>
      <c r="AD102" s="4" t="str">
        <f t="shared" si="113"/>
        <v/>
      </c>
      <c r="AE102" s="1" t="str">
        <f t="shared" si="74"/>
        <v/>
      </c>
      <c r="AF102" s="1" t="str">
        <f t="shared" si="75"/>
        <v/>
      </c>
      <c r="AG102" s="1" t="str">
        <f t="shared" si="76"/>
        <v/>
      </c>
      <c r="AH102" s="1" t="str">
        <f t="shared" si="77"/>
        <v/>
      </c>
      <c r="AI102" s="1" t="str">
        <f t="shared" si="78"/>
        <v/>
      </c>
      <c r="AJ102" s="1" t="str">
        <f t="shared" si="79"/>
        <v/>
      </c>
      <c r="AK102" s="1">
        <f t="shared" si="102"/>
        <v>0</v>
      </c>
      <c r="AL102" s="1">
        <f t="shared" si="102"/>
        <v>0</v>
      </c>
      <c r="AM102" s="1" t="str">
        <f t="shared" si="68"/>
        <v/>
      </c>
      <c r="AN102" s="1">
        <f t="shared" si="80"/>
        <v>0</v>
      </c>
      <c r="AO102" s="1" t="str">
        <f t="shared" si="114"/>
        <v/>
      </c>
      <c r="AP102" s="1" t="str">
        <f t="shared" si="81"/>
        <v>N</v>
      </c>
      <c r="AQ102" s="1" t="str">
        <f t="shared" si="82"/>
        <v>N</v>
      </c>
      <c r="AR102" s="1" t="str">
        <f t="shared" si="83"/>
        <v>N</v>
      </c>
      <c r="AS102" s="1" t="str">
        <f t="shared" si="84"/>
        <v/>
      </c>
      <c r="AT102" s="15" t="str">
        <f t="shared" si="103"/>
        <v/>
      </c>
      <c r="AU102" s="1" t="str">
        <f t="shared" si="85"/>
        <v/>
      </c>
      <c r="AV102" s="1" t="str">
        <f t="shared" si="86"/>
        <v/>
      </c>
      <c r="AW102" s="1" t="str">
        <f t="shared" si="87"/>
        <v/>
      </c>
      <c r="AX102" s="1" t="str">
        <f t="shared" si="88"/>
        <v/>
      </c>
      <c r="AY102" s="1" t="str">
        <f t="shared" si="89"/>
        <v/>
      </c>
      <c r="AZ102" s="1" t="str">
        <f>IF('Hedging Dashboard'!AH102="P",IF(AZ101="",1,AZ101+1),"")</f>
        <v/>
      </c>
      <c r="BA102" s="1" t="str">
        <f>IF('Hedging Dashboard'!AH102="B",IF(BA101="",1,BA101+1),"")</f>
        <v/>
      </c>
      <c r="BB102" s="1" t="str">
        <f t="shared" si="62"/>
        <v>00000</v>
      </c>
      <c r="BC102" s="1" t="str">
        <f t="shared" si="62"/>
        <v>00000</v>
      </c>
      <c r="BD102" s="1" t="str">
        <f t="shared" si="63"/>
        <v>000000</v>
      </c>
      <c r="BE102" s="1" t="str">
        <f t="shared" si="63"/>
        <v>000000</v>
      </c>
      <c r="BF102" s="1" t="str">
        <f t="shared" si="104"/>
        <v>B</v>
      </c>
      <c r="BG102" s="1" t="str">
        <f t="shared" si="90"/>
        <v/>
      </c>
      <c r="BH102" s="1">
        <f t="shared" si="105"/>
        <v>0</v>
      </c>
      <c r="BI102" s="1" t="str">
        <f t="shared" si="91"/>
        <v/>
      </c>
      <c r="BJ102" s="1">
        <f t="shared" si="106"/>
        <v>0</v>
      </c>
      <c r="BK102" s="1" t="str">
        <f t="shared" si="92"/>
        <v/>
      </c>
      <c r="BL102" s="1">
        <f t="shared" si="107"/>
        <v>0</v>
      </c>
      <c r="BM102" s="1" t="str">
        <f t="shared" si="108"/>
        <v>0</v>
      </c>
      <c r="BN102" s="1" t="str">
        <f t="shared" si="109"/>
        <v>0</v>
      </c>
      <c r="BO102" s="1" t="str">
        <f t="shared" si="110"/>
        <v>0</v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</row>
    <row r="103" spans="1:76" ht="15.75" thickBot="1">
      <c r="A103" s="1">
        <v>94</v>
      </c>
      <c r="B103" s="9" t="str">
        <f t="shared" si="69"/>
        <v/>
      </c>
      <c r="C103" s="93" t="str">
        <f t="shared" si="65"/>
        <v/>
      </c>
      <c r="D103" s="88" t="str">
        <f t="shared" si="93"/>
        <v/>
      </c>
      <c r="E103" s="89" t="str">
        <f t="shared" si="93"/>
        <v/>
      </c>
      <c r="F103" s="8" t="str">
        <f t="shared" si="70"/>
        <v/>
      </c>
      <c r="H103" s="96" t="str">
        <f t="shared" si="66"/>
        <v/>
      </c>
      <c r="I103" s="88" t="str">
        <f t="shared" si="94"/>
        <v/>
      </c>
      <c r="J103" s="89" t="str">
        <f t="shared" si="94"/>
        <v/>
      </c>
      <c r="K103" s="8" t="str">
        <f t="shared" si="95"/>
        <v/>
      </c>
      <c r="L103" s="54"/>
      <c r="M103" s="17" t="str">
        <f>IF('Hedging Dashboard'!AH103="","",'Hedging Dashboard'!AH103)</f>
        <v/>
      </c>
      <c r="O103" s="9" t="str">
        <f t="shared" si="67"/>
        <v/>
      </c>
      <c r="P103" s="88" t="str">
        <f t="shared" si="96"/>
        <v/>
      </c>
      <c r="Q103" s="89" t="str">
        <f t="shared" si="96"/>
        <v/>
      </c>
      <c r="R103" s="4" t="str">
        <f t="shared" si="97"/>
        <v/>
      </c>
      <c r="S103" s="4" t="str">
        <f t="shared" si="71"/>
        <v/>
      </c>
      <c r="T103" s="112" t="str">
        <f t="shared" si="98"/>
        <v/>
      </c>
      <c r="U103" s="4" t="str">
        <f>IF(M103="","",IF(B103="NB",U102,IF(T103="",SUM($T$5:$T103)+S103,SUM($T$5:$T103))))</f>
        <v/>
      </c>
      <c r="V103" s="100" t="str">
        <f t="shared" si="64"/>
        <v/>
      </c>
      <c r="W103" s="74" t="e">
        <f t="shared" si="72"/>
        <v>#VALUE!</v>
      </c>
      <c r="X103" s="76" t="str">
        <f t="shared" si="73"/>
        <v/>
      </c>
      <c r="Y103" s="9" t="str">
        <f t="shared" si="99"/>
        <v>D</v>
      </c>
      <c r="Z103" s="4" t="str">
        <f t="shared" si="100"/>
        <v>C</v>
      </c>
      <c r="AA103" s="4" t="str">
        <f t="shared" si="101"/>
        <v>C</v>
      </c>
      <c r="AB103" s="4" t="str">
        <f t="shared" si="111"/>
        <v/>
      </c>
      <c r="AC103" s="4" t="str">
        <f t="shared" si="112"/>
        <v/>
      </c>
      <c r="AD103" s="4" t="str">
        <f t="shared" si="113"/>
        <v/>
      </c>
      <c r="AE103" s="1" t="str">
        <f t="shared" si="74"/>
        <v/>
      </c>
      <c r="AF103" s="1" t="str">
        <f t="shared" si="75"/>
        <v/>
      </c>
      <c r="AG103" s="1" t="str">
        <f t="shared" si="76"/>
        <v/>
      </c>
      <c r="AH103" s="1" t="str">
        <f t="shared" si="77"/>
        <v/>
      </c>
      <c r="AI103" s="1" t="str">
        <f t="shared" si="78"/>
        <v/>
      </c>
      <c r="AJ103" s="1" t="str">
        <f t="shared" si="79"/>
        <v/>
      </c>
      <c r="AK103" s="1">
        <f t="shared" si="102"/>
        <v>0</v>
      </c>
      <c r="AL103" s="1">
        <f t="shared" si="102"/>
        <v>0</v>
      </c>
      <c r="AM103" s="1" t="str">
        <f t="shared" si="68"/>
        <v/>
      </c>
      <c r="AN103" s="1">
        <f t="shared" si="80"/>
        <v>0</v>
      </c>
      <c r="AO103" s="1" t="str">
        <f t="shared" si="114"/>
        <v/>
      </c>
      <c r="AP103" s="1" t="str">
        <f t="shared" si="81"/>
        <v>N</v>
      </c>
      <c r="AQ103" s="1" t="str">
        <f t="shared" si="82"/>
        <v>N</v>
      </c>
      <c r="AR103" s="1" t="str">
        <f t="shared" si="83"/>
        <v>N</v>
      </c>
      <c r="AS103" s="1" t="str">
        <f t="shared" si="84"/>
        <v/>
      </c>
      <c r="AT103" s="15" t="str">
        <f t="shared" si="103"/>
        <v/>
      </c>
      <c r="AU103" s="1" t="str">
        <f t="shared" si="85"/>
        <v/>
      </c>
      <c r="AV103" s="1" t="str">
        <f t="shared" si="86"/>
        <v/>
      </c>
      <c r="AW103" s="1" t="str">
        <f t="shared" si="87"/>
        <v/>
      </c>
      <c r="AX103" s="1" t="str">
        <f t="shared" si="88"/>
        <v/>
      </c>
      <c r="AY103" s="1" t="str">
        <f t="shared" si="89"/>
        <v/>
      </c>
      <c r="AZ103" s="1" t="str">
        <f>IF('Hedging Dashboard'!AH103="P",IF(AZ102="",1,AZ102+1),"")</f>
        <v/>
      </c>
      <c r="BA103" s="1" t="str">
        <f>IF('Hedging Dashboard'!AH103="B",IF(BA102="",1,BA102+1),"")</f>
        <v/>
      </c>
      <c r="BB103" s="1" t="str">
        <f t="shared" si="62"/>
        <v>00000</v>
      </c>
      <c r="BC103" s="1" t="str">
        <f t="shared" si="62"/>
        <v>00000</v>
      </c>
      <c r="BD103" s="1" t="str">
        <f t="shared" si="63"/>
        <v>000000</v>
      </c>
      <c r="BE103" s="1" t="str">
        <f t="shared" si="63"/>
        <v>000000</v>
      </c>
      <c r="BF103" s="1" t="str">
        <f t="shared" si="104"/>
        <v>B</v>
      </c>
      <c r="BG103" s="1" t="str">
        <f t="shared" si="90"/>
        <v/>
      </c>
      <c r="BH103" s="1">
        <f t="shared" si="105"/>
        <v>0</v>
      </c>
      <c r="BI103" s="1" t="str">
        <f t="shared" si="91"/>
        <v/>
      </c>
      <c r="BJ103" s="1">
        <f t="shared" si="106"/>
        <v>0</v>
      </c>
      <c r="BK103" s="1" t="str">
        <f t="shared" si="92"/>
        <v/>
      </c>
      <c r="BL103" s="1">
        <f t="shared" si="107"/>
        <v>0</v>
      </c>
      <c r="BM103" s="1" t="str">
        <f t="shared" si="108"/>
        <v>0</v>
      </c>
      <c r="BN103" s="1" t="str">
        <f t="shared" si="109"/>
        <v>0</v>
      </c>
      <c r="BO103" s="1" t="str">
        <f t="shared" si="110"/>
        <v>0</v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</row>
    <row r="104" spans="1:76" ht="15.75" thickBot="1">
      <c r="A104" s="1">
        <v>95</v>
      </c>
      <c r="B104" s="77" t="str">
        <f t="shared" si="69"/>
        <v/>
      </c>
      <c r="C104" s="94" t="str">
        <f t="shared" si="65"/>
        <v/>
      </c>
      <c r="D104" s="90" t="str">
        <f t="shared" si="93"/>
        <v/>
      </c>
      <c r="E104" s="91" t="str">
        <f t="shared" si="93"/>
        <v/>
      </c>
      <c r="F104" s="10" t="str">
        <f t="shared" si="70"/>
        <v/>
      </c>
      <c r="H104" s="97" t="str">
        <f t="shared" si="66"/>
        <v/>
      </c>
      <c r="I104" s="90" t="str">
        <f t="shared" si="94"/>
        <v/>
      </c>
      <c r="J104" s="91" t="str">
        <f t="shared" si="94"/>
        <v/>
      </c>
      <c r="K104" s="10" t="str">
        <f t="shared" si="95"/>
        <v/>
      </c>
      <c r="L104" s="54"/>
      <c r="M104" s="18" t="str">
        <f>IF('Hedging Dashboard'!AH104="","",'Hedging Dashboard'!AH104)</f>
        <v/>
      </c>
      <c r="O104" s="77" t="str">
        <f t="shared" si="67"/>
        <v/>
      </c>
      <c r="P104" s="90" t="str">
        <f t="shared" si="96"/>
        <v/>
      </c>
      <c r="Q104" s="91" t="str">
        <f t="shared" si="96"/>
        <v/>
      </c>
      <c r="R104" s="5" t="str">
        <f t="shared" si="97"/>
        <v/>
      </c>
      <c r="S104" s="5" t="str">
        <f t="shared" si="71"/>
        <v/>
      </c>
      <c r="T104" s="113" t="str">
        <f t="shared" si="98"/>
        <v/>
      </c>
      <c r="U104" s="5" t="str">
        <f>IF(M104="","",IF(B104="NB",U103,IF(T104="",SUM($T$5:$T104)+S104,SUM($T$5:$T104))))</f>
        <v/>
      </c>
      <c r="V104" s="101" t="str">
        <f t="shared" si="64"/>
        <v/>
      </c>
      <c r="W104" s="74" t="e">
        <f t="shared" si="72"/>
        <v>#VALUE!</v>
      </c>
      <c r="X104" s="76" t="str">
        <f t="shared" si="73"/>
        <v/>
      </c>
      <c r="Y104" s="9" t="str">
        <f t="shared" si="99"/>
        <v>D</v>
      </c>
      <c r="Z104" s="4" t="str">
        <f t="shared" si="100"/>
        <v>C</v>
      </c>
      <c r="AA104" s="4" t="str">
        <f t="shared" si="101"/>
        <v>C</v>
      </c>
      <c r="AB104" s="4" t="str">
        <f t="shared" si="111"/>
        <v/>
      </c>
      <c r="AC104" s="4" t="str">
        <f t="shared" si="112"/>
        <v/>
      </c>
      <c r="AD104" s="4" t="str">
        <f t="shared" si="113"/>
        <v/>
      </c>
      <c r="AE104" s="1" t="str">
        <f t="shared" si="74"/>
        <v/>
      </c>
      <c r="AF104" s="1" t="str">
        <f t="shared" si="75"/>
        <v/>
      </c>
      <c r="AG104" s="1" t="str">
        <f t="shared" si="76"/>
        <v/>
      </c>
      <c r="AH104" s="1" t="str">
        <f t="shared" si="77"/>
        <v/>
      </c>
      <c r="AI104" s="1" t="str">
        <f t="shared" si="78"/>
        <v/>
      </c>
      <c r="AJ104" s="1" t="str">
        <f t="shared" si="79"/>
        <v/>
      </c>
      <c r="AK104" s="1">
        <f t="shared" si="102"/>
        <v>0</v>
      </c>
      <c r="AL104" s="1">
        <f t="shared" si="102"/>
        <v>0</v>
      </c>
      <c r="AM104" s="1" t="str">
        <f t="shared" si="68"/>
        <v/>
      </c>
      <c r="AN104" s="1">
        <f t="shared" si="80"/>
        <v>0</v>
      </c>
      <c r="AO104" s="1" t="str">
        <f t="shared" si="114"/>
        <v/>
      </c>
      <c r="AP104" s="1" t="str">
        <f t="shared" si="81"/>
        <v>N</v>
      </c>
      <c r="AQ104" s="1" t="str">
        <f t="shared" si="82"/>
        <v>N</v>
      </c>
      <c r="AR104" s="1" t="str">
        <f t="shared" si="83"/>
        <v>N</v>
      </c>
      <c r="AS104" s="1" t="str">
        <f t="shared" si="84"/>
        <v/>
      </c>
      <c r="AT104" s="15" t="str">
        <f t="shared" si="103"/>
        <v/>
      </c>
      <c r="AU104" s="1" t="str">
        <f t="shared" si="85"/>
        <v/>
      </c>
      <c r="AV104" s="1" t="str">
        <f t="shared" si="86"/>
        <v/>
      </c>
      <c r="AW104" s="1" t="str">
        <f t="shared" si="87"/>
        <v/>
      </c>
      <c r="AX104" s="1" t="str">
        <f t="shared" si="88"/>
        <v/>
      </c>
      <c r="AY104" s="1" t="str">
        <f t="shared" si="89"/>
        <v/>
      </c>
      <c r="AZ104" s="1" t="str">
        <f>IF('Hedging Dashboard'!AH104="P",IF(AZ103="",1,AZ103+1),"")</f>
        <v/>
      </c>
      <c r="BA104" s="1" t="str">
        <f>IF('Hedging Dashboard'!AH104="B",IF(BA103="",1,BA103+1),"")</f>
        <v/>
      </c>
      <c r="BB104" s="1" t="str">
        <f t="shared" si="62"/>
        <v>00000</v>
      </c>
      <c r="BC104" s="1" t="str">
        <f t="shared" si="62"/>
        <v>00000</v>
      </c>
      <c r="BD104" s="1" t="str">
        <f t="shared" si="63"/>
        <v>000000</v>
      </c>
      <c r="BE104" s="1" t="str">
        <f t="shared" si="63"/>
        <v>000000</v>
      </c>
      <c r="BF104" s="1" t="str">
        <f t="shared" si="104"/>
        <v>B</v>
      </c>
      <c r="BG104" s="1" t="str">
        <f t="shared" si="90"/>
        <v/>
      </c>
      <c r="BH104" s="1">
        <f t="shared" si="105"/>
        <v>0</v>
      </c>
      <c r="BI104" s="1" t="str">
        <f t="shared" si="91"/>
        <v/>
      </c>
      <c r="BJ104" s="1">
        <f t="shared" si="106"/>
        <v>0</v>
      </c>
      <c r="BK104" s="1" t="str">
        <f t="shared" si="92"/>
        <v/>
      </c>
      <c r="BL104" s="1">
        <f t="shared" si="107"/>
        <v>0</v>
      </c>
      <c r="BM104" s="1" t="str">
        <f t="shared" si="108"/>
        <v>0</v>
      </c>
      <c r="BN104" s="1" t="str">
        <f t="shared" si="109"/>
        <v>0</v>
      </c>
      <c r="BO104" s="1" t="str">
        <f t="shared" si="110"/>
        <v>0</v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6</v>
      </c>
    </row>
    <row r="105" spans="1:76" ht="15.75" thickBot="1">
      <c r="A105" s="1">
        <v>96</v>
      </c>
      <c r="B105" s="12" t="str">
        <f t="shared" si="69"/>
        <v/>
      </c>
      <c r="C105" s="92" t="str">
        <f t="shared" si="65"/>
        <v/>
      </c>
      <c r="D105" s="13" t="str">
        <f t="shared" si="93"/>
        <v/>
      </c>
      <c r="E105" s="45" t="str">
        <f t="shared" si="93"/>
        <v/>
      </c>
      <c r="F105" s="14" t="str">
        <f t="shared" si="70"/>
        <v/>
      </c>
      <c r="H105" s="95" t="str">
        <f t="shared" si="66"/>
        <v/>
      </c>
      <c r="I105" s="13" t="str">
        <f t="shared" si="94"/>
        <v/>
      </c>
      <c r="J105" s="45" t="str">
        <f t="shared" si="94"/>
        <v/>
      </c>
      <c r="K105" s="14" t="str">
        <f t="shared" si="95"/>
        <v/>
      </c>
      <c r="L105" s="54"/>
      <c r="M105" s="16" t="str">
        <f>IF('Hedging Dashboard'!AH105="","",'Hedging Dashboard'!AH105)</f>
        <v/>
      </c>
      <c r="O105" s="12" t="str">
        <f t="shared" si="67"/>
        <v/>
      </c>
      <c r="P105" s="13" t="str">
        <f t="shared" si="96"/>
        <v/>
      </c>
      <c r="Q105" s="45" t="str">
        <f t="shared" si="96"/>
        <v/>
      </c>
      <c r="R105" s="87" t="str">
        <f t="shared" si="97"/>
        <v/>
      </c>
      <c r="S105" s="87" t="str">
        <f t="shared" si="71"/>
        <v/>
      </c>
      <c r="T105" s="98" t="str">
        <f t="shared" si="98"/>
        <v/>
      </c>
      <c r="U105" s="87" t="str">
        <f>IF(M105="","",IF(B105="NB",U104,IF(T105="",SUM($T$5:$T105)+S105,SUM($T$5:$T105))))</f>
        <v/>
      </c>
      <c r="V105" s="99" t="str">
        <f t="shared" si="64"/>
        <v/>
      </c>
      <c r="W105" s="74" t="e">
        <f t="shared" si="72"/>
        <v>#VALUE!</v>
      </c>
      <c r="X105" s="76" t="str">
        <f t="shared" si="73"/>
        <v/>
      </c>
      <c r="Y105" s="9" t="str">
        <f t="shared" si="99"/>
        <v>D</v>
      </c>
      <c r="Z105" s="4" t="str">
        <f t="shared" si="100"/>
        <v>C</v>
      </c>
      <c r="AA105" s="4" t="str">
        <f t="shared" si="101"/>
        <v>C</v>
      </c>
      <c r="AB105" s="4" t="str">
        <f t="shared" si="111"/>
        <v/>
      </c>
      <c r="AC105" s="4" t="str">
        <f t="shared" si="112"/>
        <v/>
      </c>
      <c r="AD105" s="4" t="str">
        <f t="shared" si="113"/>
        <v/>
      </c>
      <c r="AE105" s="1" t="str">
        <f t="shared" si="74"/>
        <v/>
      </c>
      <c r="AF105" s="1" t="str">
        <f t="shared" si="75"/>
        <v/>
      </c>
      <c r="AG105" s="1" t="str">
        <f t="shared" si="76"/>
        <v/>
      </c>
      <c r="AH105" s="1" t="str">
        <f t="shared" si="77"/>
        <v/>
      </c>
      <c r="AI105" s="1" t="str">
        <f t="shared" si="78"/>
        <v/>
      </c>
      <c r="AJ105" s="1" t="str">
        <f t="shared" si="79"/>
        <v/>
      </c>
      <c r="AK105" s="1">
        <f t="shared" si="102"/>
        <v>0</v>
      </c>
      <c r="AL105" s="1">
        <f t="shared" si="102"/>
        <v>0</v>
      </c>
      <c r="AM105" s="1" t="str">
        <f t="shared" si="68"/>
        <v/>
      </c>
      <c r="AN105" s="1">
        <f t="shared" si="80"/>
        <v>0</v>
      </c>
      <c r="AO105" s="1" t="str">
        <f t="shared" si="114"/>
        <v/>
      </c>
      <c r="AP105" s="1" t="str">
        <f t="shared" si="81"/>
        <v>N</v>
      </c>
      <c r="AQ105" s="1" t="str">
        <f t="shared" si="82"/>
        <v>N</v>
      </c>
      <c r="AR105" s="1" t="str">
        <f t="shared" si="83"/>
        <v>N</v>
      </c>
      <c r="AS105" s="1" t="str">
        <f t="shared" si="84"/>
        <v/>
      </c>
      <c r="AT105" s="15" t="str">
        <f t="shared" si="103"/>
        <v/>
      </c>
      <c r="AU105" s="1" t="str">
        <f t="shared" si="85"/>
        <v/>
      </c>
      <c r="AV105" s="1" t="str">
        <f t="shared" si="86"/>
        <v/>
      </c>
      <c r="AW105" s="1" t="str">
        <f t="shared" si="87"/>
        <v/>
      </c>
      <c r="AX105" s="1" t="str">
        <f t="shared" si="88"/>
        <v/>
      </c>
      <c r="AY105" s="1" t="str">
        <f t="shared" si="89"/>
        <v/>
      </c>
      <c r="AZ105" s="1" t="str">
        <f>IF('Hedging Dashboard'!AH105="P",IF(AZ104="",1,AZ104+1),"")</f>
        <v/>
      </c>
      <c r="BA105" s="1" t="str">
        <f>IF('Hedging Dashboard'!AH105="B",IF(BA104="",1,BA104+1),"")</f>
        <v/>
      </c>
      <c r="BB105" s="1" t="str">
        <f t="shared" si="62"/>
        <v>00000</v>
      </c>
      <c r="BC105" s="1" t="str">
        <f t="shared" si="62"/>
        <v>00000</v>
      </c>
      <c r="BD105" s="1" t="str">
        <f t="shared" si="63"/>
        <v>000000</v>
      </c>
      <c r="BE105" s="1" t="str">
        <f t="shared" si="63"/>
        <v>000000</v>
      </c>
      <c r="BF105" s="1" t="str">
        <f t="shared" si="104"/>
        <v>B</v>
      </c>
      <c r="BG105" s="1" t="str">
        <f t="shared" si="90"/>
        <v/>
      </c>
      <c r="BH105" s="1">
        <f t="shared" si="105"/>
        <v>0</v>
      </c>
      <c r="BI105" s="1" t="str">
        <f t="shared" si="91"/>
        <v/>
      </c>
      <c r="BJ105" s="1">
        <f t="shared" si="106"/>
        <v>0</v>
      </c>
      <c r="BK105" s="1" t="str">
        <f t="shared" si="92"/>
        <v/>
      </c>
      <c r="BL105" s="1">
        <f t="shared" si="107"/>
        <v>0</v>
      </c>
      <c r="BM105" s="1" t="str">
        <f t="shared" si="108"/>
        <v>0</v>
      </c>
      <c r="BN105" s="1" t="str">
        <f t="shared" si="109"/>
        <v>0</v>
      </c>
      <c r="BO105" s="1" t="str">
        <f t="shared" si="110"/>
        <v>0</v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-6</v>
      </c>
    </row>
    <row r="106" spans="1:76" ht="15.75" thickBot="1">
      <c r="A106" s="1">
        <v>97</v>
      </c>
      <c r="B106" s="9" t="str">
        <f t="shared" si="69"/>
        <v/>
      </c>
      <c r="C106" s="93" t="str">
        <f t="shared" si="65"/>
        <v/>
      </c>
      <c r="D106" s="88" t="str">
        <f t="shared" si="93"/>
        <v/>
      </c>
      <c r="E106" s="89" t="str">
        <f t="shared" si="93"/>
        <v/>
      </c>
      <c r="F106" s="8" t="str">
        <f t="shared" si="70"/>
        <v/>
      </c>
      <c r="H106" s="96" t="str">
        <f t="shared" si="66"/>
        <v/>
      </c>
      <c r="I106" s="88" t="str">
        <f t="shared" si="94"/>
        <v/>
      </c>
      <c r="J106" s="89" t="str">
        <f t="shared" si="94"/>
        <v/>
      </c>
      <c r="K106" s="8" t="str">
        <f t="shared" si="95"/>
        <v/>
      </c>
      <c r="L106" s="54"/>
      <c r="M106" s="17" t="str">
        <f>IF('Hedging Dashboard'!AH106="","",'Hedging Dashboard'!AH106)</f>
        <v/>
      </c>
      <c r="O106" s="9" t="str">
        <f t="shared" si="67"/>
        <v/>
      </c>
      <c r="P106" s="88" t="str">
        <f t="shared" si="96"/>
        <v/>
      </c>
      <c r="Q106" s="89" t="str">
        <f t="shared" si="96"/>
        <v/>
      </c>
      <c r="R106" s="4" t="str">
        <f t="shared" si="97"/>
        <v/>
      </c>
      <c r="S106" s="4" t="str">
        <f t="shared" si="71"/>
        <v/>
      </c>
      <c r="T106" s="112" t="str">
        <f t="shared" si="98"/>
        <v/>
      </c>
      <c r="U106" s="4" t="str">
        <f>IF(M106="","",IF(B106="NB",U105,IF(T106="",SUM($T$5:$T106)+S106,SUM($T$5:$T106))))</f>
        <v/>
      </c>
      <c r="V106" s="100" t="str">
        <f t="shared" si="64"/>
        <v/>
      </c>
      <c r="W106" s="74" t="e">
        <f t="shared" si="72"/>
        <v>#VALUE!</v>
      </c>
      <c r="X106" s="76" t="str">
        <f t="shared" si="73"/>
        <v/>
      </c>
      <c r="Y106" s="9" t="str">
        <f t="shared" si="99"/>
        <v>D</v>
      </c>
      <c r="Z106" s="4" t="str">
        <f t="shared" si="100"/>
        <v>C</v>
      </c>
      <c r="AA106" s="4" t="str">
        <f t="shared" si="101"/>
        <v>C</v>
      </c>
      <c r="AB106" s="4" t="str">
        <f t="shared" si="111"/>
        <v/>
      </c>
      <c r="AC106" s="4" t="str">
        <f t="shared" si="112"/>
        <v/>
      </c>
      <c r="AD106" s="4" t="str">
        <f t="shared" si="113"/>
        <v/>
      </c>
      <c r="AE106" s="1" t="str">
        <f t="shared" si="74"/>
        <v/>
      </c>
      <c r="AF106" s="1" t="str">
        <f t="shared" si="75"/>
        <v/>
      </c>
      <c r="AG106" s="1" t="str">
        <f t="shared" si="76"/>
        <v/>
      </c>
      <c r="AH106" s="1" t="str">
        <f t="shared" si="77"/>
        <v/>
      </c>
      <c r="AI106" s="1" t="str">
        <f t="shared" si="78"/>
        <v/>
      </c>
      <c r="AJ106" s="1" t="str">
        <f t="shared" si="79"/>
        <v/>
      </c>
      <c r="AK106" s="1">
        <f t="shared" si="102"/>
        <v>0</v>
      </c>
      <c r="AL106" s="1">
        <f t="shared" si="102"/>
        <v>0</v>
      </c>
      <c r="AM106" s="1" t="str">
        <f t="shared" si="68"/>
        <v/>
      </c>
      <c r="AN106" s="1">
        <f>IF(X106="",0,IFERROR(VLOOKUP(X101&amp;X102&amp;X103&amp;X104&amp;X105&amp;X106,BW:BX,2,FALSE),0))</f>
        <v>0</v>
      </c>
      <c r="AO106" s="1" t="str">
        <f t="shared" si="114"/>
        <v/>
      </c>
      <c r="AP106" s="1" t="str">
        <f t="shared" si="81"/>
        <v>N</v>
      </c>
      <c r="AQ106" s="1" t="str">
        <f t="shared" si="82"/>
        <v>N</v>
      </c>
      <c r="AR106" s="1" t="str">
        <f t="shared" si="83"/>
        <v>N</v>
      </c>
      <c r="AS106" s="1" t="str">
        <f t="shared" si="84"/>
        <v/>
      </c>
      <c r="AT106" s="15" t="str">
        <f t="shared" si="103"/>
        <v/>
      </c>
      <c r="AU106" s="1" t="str">
        <f t="shared" si="85"/>
        <v/>
      </c>
      <c r="AV106" s="1" t="str">
        <f t="shared" si="86"/>
        <v/>
      </c>
      <c r="AW106" s="1" t="str">
        <f t="shared" si="87"/>
        <v/>
      </c>
      <c r="AX106" s="1" t="str">
        <f t="shared" si="88"/>
        <v/>
      </c>
      <c r="AY106" s="1" t="str">
        <f t="shared" si="89"/>
        <v/>
      </c>
      <c r="AZ106" s="1" t="str">
        <f>IF('Hedging Dashboard'!AH106="P",IF(AZ105="",1,AZ105+1),"")</f>
        <v/>
      </c>
      <c r="BA106" s="1" t="str">
        <f>IF('Hedging Dashboard'!AH106="B",IF(BA105="",1,BA105+1),"")</f>
        <v/>
      </c>
      <c r="BB106" s="1" t="str">
        <f t="shared" si="62"/>
        <v>00000</v>
      </c>
      <c r="BC106" s="1" t="str">
        <f t="shared" si="62"/>
        <v>00000</v>
      </c>
      <c r="BD106" s="1" t="str">
        <f t="shared" si="63"/>
        <v>000000</v>
      </c>
      <c r="BE106" s="1" t="str">
        <f t="shared" si="63"/>
        <v>000000</v>
      </c>
      <c r="BF106" s="1" t="str">
        <f t="shared" si="104"/>
        <v>B</v>
      </c>
      <c r="BG106" s="1" t="str">
        <f t="shared" si="90"/>
        <v/>
      </c>
      <c r="BH106" s="1">
        <f t="shared" si="105"/>
        <v>0</v>
      </c>
      <c r="BI106" s="1" t="str">
        <f t="shared" si="91"/>
        <v/>
      </c>
      <c r="BJ106" s="1">
        <f t="shared" si="106"/>
        <v>0</v>
      </c>
      <c r="BK106" s="1" t="str">
        <f t="shared" si="92"/>
        <v/>
      </c>
      <c r="BL106" s="1">
        <f t="shared" si="107"/>
        <v>0</v>
      </c>
      <c r="BM106" s="1" t="str">
        <f t="shared" si="108"/>
        <v>0</v>
      </c>
      <c r="BN106" s="1" t="str">
        <f t="shared" si="109"/>
        <v>0</v>
      </c>
      <c r="BO106" s="1" t="str">
        <f t="shared" si="110"/>
        <v>0</v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</row>
    <row r="107" spans="1:76" ht="15.75" thickBot="1">
      <c r="A107" s="1">
        <v>98</v>
      </c>
      <c r="B107" s="9" t="str">
        <f t="shared" si="69"/>
        <v/>
      </c>
      <c r="C107" s="93" t="str">
        <f t="shared" si="65"/>
        <v/>
      </c>
      <c r="D107" s="88" t="str">
        <f t="shared" si="93"/>
        <v/>
      </c>
      <c r="E107" s="89" t="str">
        <f t="shared" si="93"/>
        <v/>
      </c>
      <c r="F107" s="8" t="str">
        <f t="shared" si="70"/>
        <v/>
      </c>
      <c r="H107" s="96" t="str">
        <f t="shared" si="66"/>
        <v/>
      </c>
      <c r="I107" s="88" t="str">
        <f t="shared" si="94"/>
        <v/>
      </c>
      <c r="J107" s="89" t="str">
        <f t="shared" si="94"/>
        <v/>
      </c>
      <c r="K107" s="8" t="str">
        <f t="shared" si="95"/>
        <v/>
      </c>
      <c r="L107" s="54"/>
      <c r="M107" s="17" t="str">
        <f>IF('Hedging Dashboard'!AH107="","",'Hedging Dashboard'!AH107)</f>
        <v/>
      </c>
      <c r="O107" s="9" t="str">
        <f t="shared" si="67"/>
        <v/>
      </c>
      <c r="P107" s="88" t="str">
        <f t="shared" si="96"/>
        <v/>
      </c>
      <c r="Q107" s="89" t="str">
        <f t="shared" si="96"/>
        <v/>
      </c>
      <c r="R107" s="4" t="str">
        <f t="shared" si="97"/>
        <v/>
      </c>
      <c r="S107" s="4" t="str">
        <f t="shared" si="71"/>
        <v/>
      </c>
      <c r="T107" s="112" t="str">
        <f t="shared" si="98"/>
        <v/>
      </c>
      <c r="U107" s="4" t="str">
        <f>IF(M107="","",IF(B107="NB",U106,IF(T107="",SUM($T$5:$T107)+S107,SUM($T$5:$T107))))</f>
        <v/>
      </c>
      <c r="V107" s="100" t="str">
        <f t="shared" si="64"/>
        <v/>
      </c>
      <c r="W107" s="74" t="e">
        <f t="shared" si="72"/>
        <v>#VALUE!</v>
      </c>
      <c r="X107" s="76" t="str">
        <f t="shared" si="73"/>
        <v/>
      </c>
      <c r="Y107" s="9" t="str">
        <f t="shared" si="99"/>
        <v>D</v>
      </c>
      <c r="Z107" s="4" t="str">
        <f t="shared" si="100"/>
        <v>C</v>
      </c>
      <c r="AA107" s="4" t="str">
        <f t="shared" si="101"/>
        <v>C</v>
      </c>
      <c r="AB107" s="4" t="str">
        <f t="shared" si="111"/>
        <v/>
      </c>
      <c r="AC107" s="4" t="str">
        <f t="shared" si="112"/>
        <v/>
      </c>
      <c r="AD107" s="4" t="str">
        <f t="shared" si="113"/>
        <v/>
      </c>
      <c r="AE107" s="1" t="str">
        <f t="shared" si="74"/>
        <v/>
      </c>
      <c r="AF107" s="1" t="str">
        <f t="shared" si="75"/>
        <v/>
      </c>
      <c r="AG107" s="1" t="str">
        <f t="shared" si="76"/>
        <v/>
      </c>
      <c r="AH107" s="1" t="str">
        <f t="shared" si="77"/>
        <v/>
      </c>
      <c r="AI107" s="1" t="str">
        <f t="shared" si="78"/>
        <v/>
      </c>
      <c r="AJ107" s="1" t="str">
        <f t="shared" si="79"/>
        <v/>
      </c>
      <c r="AK107" s="1">
        <f t="shared" si="102"/>
        <v>0</v>
      </c>
      <c r="AL107" s="1">
        <f t="shared" si="102"/>
        <v>0</v>
      </c>
      <c r="AM107" s="1" t="str">
        <f t="shared" si="68"/>
        <v/>
      </c>
      <c r="AN107" s="1">
        <f>IF(X107="",0,IFERROR(VLOOKUP(X102&amp;X103&amp;X104&amp;X105&amp;X106&amp;X107,BW:BX,2,FALSE),0))</f>
        <v>0</v>
      </c>
      <c r="AO107" s="1" t="str">
        <f t="shared" si="114"/>
        <v/>
      </c>
      <c r="AP107" s="1" t="str">
        <f t="shared" si="81"/>
        <v>N</v>
      </c>
      <c r="AQ107" s="1" t="str">
        <f t="shared" si="82"/>
        <v>N</v>
      </c>
      <c r="AR107" s="1" t="str">
        <f t="shared" si="83"/>
        <v>N</v>
      </c>
      <c r="AS107" s="1" t="str">
        <f t="shared" si="84"/>
        <v/>
      </c>
      <c r="AT107" s="15" t="str">
        <f t="shared" si="103"/>
        <v/>
      </c>
      <c r="AU107" s="1" t="str">
        <f t="shared" si="85"/>
        <v/>
      </c>
      <c r="AV107" s="1" t="str">
        <f t="shared" si="86"/>
        <v/>
      </c>
      <c r="AW107" s="1" t="str">
        <f t="shared" si="87"/>
        <v/>
      </c>
      <c r="AX107" s="1" t="str">
        <f t="shared" si="88"/>
        <v/>
      </c>
      <c r="AY107" s="1" t="str">
        <f t="shared" si="89"/>
        <v/>
      </c>
      <c r="AZ107" s="1" t="str">
        <f>IF('Hedging Dashboard'!AH107="P",IF(AZ106="",1,AZ106+1),"")</f>
        <v/>
      </c>
      <c r="BA107" s="1" t="str">
        <f>IF('Hedging Dashboard'!AH107="B",IF(BA106="",1,BA106+1),"")</f>
        <v/>
      </c>
      <c r="BB107" s="1" t="str">
        <f t="shared" si="62"/>
        <v>00000</v>
      </c>
      <c r="BC107" s="1" t="str">
        <f t="shared" si="62"/>
        <v>00000</v>
      </c>
      <c r="BD107" s="1" t="str">
        <f t="shared" si="63"/>
        <v>000000</v>
      </c>
      <c r="BE107" s="1" t="str">
        <f t="shared" si="63"/>
        <v>000000</v>
      </c>
      <c r="BF107" s="1" t="str">
        <f t="shared" si="104"/>
        <v>B</v>
      </c>
      <c r="BG107" s="1" t="str">
        <f t="shared" si="90"/>
        <v/>
      </c>
      <c r="BH107" s="1">
        <f t="shared" si="105"/>
        <v>0</v>
      </c>
      <c r="BI107" s="1" t="str">
        <f t="shared" si="91"/>
        <v/>
      </c>
      <c r="BJ107" s="1">
        <f t="shared" si="106"/>
        <v>0</v>
      </c>
      <c r="BK107" s="1" t="str">
        <f t="shared" si="92"/>
        <v/>
      </c>
      <c r="BL107" s="1">
        <f t="shared" si="107"/>
        <v>0</v>
      </c>
      <c r="BM107" s="1" t="str">
        <f t="shared" si="108"/>
        <v>0</v>
      </c>
      <c r="BN107" s="1" t="str">
        <f t="shared" si="109"/>
        <v>0</v>
      </c>
      <c r="BO107" s="1" t="str">
        <f t="shared" si="110"/>
        <v>0</v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</row>
    <row r="108" spans="1:76" ht="15.75" thickBot="1">
      <c r="A108" s="1">
        <v>99</v>
      </c>
      <c r="B108" s="9" t="str">
        <f t="shared" si="69"/>
        <v/>
      </c>
      <c r="C108" s="93" t="str">
        <f t="shared" si="65"/>
        <v/>
      </c>
      <c r="D108" s="88" t="str">
        <f t="shared" si="93"/>
        <v/>
      </c>
      <c r="E108" s="89" t="str">
        <f t="shared" si="93"/>
        <v/>
      </c>
      <c r="F108" s="8" t="str">
        <f t="shared" si="70"/>
        <v/>
      </c>
      <c r="H108" s="96" t="str">
        <f t="shared" si="66"/>
        <v/>
      </c>
      <c r="I108" s="88" t="str">
        <f t="shared" si="94"/>
        <v/>
      </c>
      <c r="J108" s="89" t="str">
        <f t="shared" si="94"/>
        <v/>
      </c>
      <c r="K108" s="8" t="str">
        <f t="shared" si="95"/>
        <v/>
      </c>
      <c r="L108" s="54"/>
      <c r="M108" s="17" t="str">
        <f>IF('Hedging Dashboard'!AH108="","",'Hedging Dashboard'!AH108)</f>
        <v/>
      </c>
      <c r="O108" s="9" t="str">
        <f t="shared" si="67"/>
        <v/>
      </c>
      <c r="P108" s="88" t="str">
        <f t="shared" si="96"/>
        <v/>
      </c>
      <c r="Q108" s="89" t="str">
        <f t="shared" si="96"/>
        <v/>
      </c>
      <c r="R108" s="4" t="str">
        <f t="shared" si="97"/>
        <v/>
      </c>
      <c r="S108" s="4" t="str">
        <f t="shared" si="71"/>
        <v/>
      </c>
      <c r="T108" s="112" t="str">
        <f t="shared" si="98"/>
        <v/>
      </c>
      <c r="U108" s="4" t="str">
        <f>IF(M108="","",IF(B108="NB",U107,IF(T108="",SUM($T$5:$T108)+S108,SUM($T$5:$T108))))</f>
        <v/>
      </c>
      <c r="V108" s="100" t="str">
        <f t="shared" si="64"/>
        <v/>
      </c>
      <c r="W108" s="74" t="e">
        <f t="shared" si="72"/>
        <v>#VALUE!</v>
      </c>
      <c r="X108" s="76" t="str">
        <f t="shared" si="73"/>
        <v/>
      </c>
      <c r="Y108" s="9" t="str">
        <f t="shared" si="99"/>
        <v>D</v>
      </c>
      <c r="Z108" s="4" t="str">
        <f t="shared" si="100"/>
        <v>C</v>
      </c>
      <c r="AA108" s="4" t="str">
        <f t="shared" si="101"/>
        <v>C</v>
      </c>
      <c r="AB108" s="4" t="str">
        <f t="shared" si="111"/>
        <v/>
      </c>
      <c r="AC108" s="4" t="str">
        <f t="shared" si="112"/>
        <v/>
      </c>
      <c r="AD108" s="4" t="str">
        <f t="shared" si="113"/>
        <v/>
      </c>
      <c r="AE108" s="1" t="str">
        <f t="shared" si="74"/>
        <v/>
      </c>
      <c r="AF108" s="1" t="str">
        <f t="shared" si="75"/>
        <v/>
      </c>
      <c r="AG108" s="1" t="str">
        <f t="shared" si="76"/>
        <v/>
      </c>
      <c r="AH108" s="1" t="str">
        <f t="shared" si="77"/>
        <v/>
      </c>
      <c r="AI108" s="1" t="str">
        <f t="shared" si="78"/>
        <v/>
      </c>
      <c r="AJ108" s="1" t="str">
        <f t="shared" si="79"/>
        <v/>
      </c>
      <c r="AK108" s="1">
        <f t="shared" si="102"/>
        <v>0</v>
      </c>
      <c r="AL108" s="1">
        <f t="shared" si="102"/>
        <v>0</v>
      </c>
      <c r="AM108" s="1" t="str">
        <f t="shared" si="68"/>
        <v/>
      </c>
      <c r="AN108" s="1">
        <f>IF(X108="",0,IFERROR(VLOOKUP(X103&amp;X104&amp;X105&amp;X106&amp;X107&amp;X108,BW:BX,2,FALSE),0))</f>
        <v>0</v>
      </c>
      <c r="AO108" s="1" t="str">
        <f t="shared" si="114"/>
        <v/>
      </c>
      <c r="AP108" s="1" t="str">
        <f t="shared" si="81"/>
        <v>N</v>
      </c>
      <c r="AQ108" s="1" t="str">
        <f t="shared" si="82"/>
        <v>N</v>
      </c>
      <c r="AR108" s="1" t="str">
        <f t="shared" si="83"/>
        <v>N</v>
      </c>
      <c r="AS108" s="1" t="str">
        <f t="shared" si="84"/>
        <v/>
      </c>
      <c r="AT108" s="15" t="str">
        <f t="shared" si="103"/>
        <v/>
      </c>
      <c r="AU108" s="1" t="str">
        <f t="shared" si="85"/>
        <v/>
      </c>
      <c r="AV108" s="1" t="str">
        <f t="shared" si="86"/>
        <v/>
      </c>
      <c r="AW108" s="1" t="str">
        <f t="shared" si="87"/>
        <v/>
      </c>
      <c r="AX108" s="1" t="str">
        <f t="shared" si="88"/>
        <v/>
      </c>
      <c r="AY108" s="1" t="str">
        <f t="shared" si="89"/>
        <v/>
      </c>
      <c r="AZ108" s="1" t="str">
        <f>IF('Hedging Dashboard'!AH108="P",IF(AZ107="",1,AZ107+1),"")</f>
        <v/>
      </c>
      <c r="BA108" s="1" t="str">
        <f>IF('Hedging Dashboard'!AH108="B",IF(BA107="",1,BA107+1),"")</f>
        <v/>
      </c>
      <c r="BB108" s="1" t="str">
        <f t="shared" si="62"/>
        <v>00000</v>
      </c>
      <c r="BC108" s="1" t="str">
        <f t="shared" si="62"/>
        <v>00000</v>
      </c>
      <c r="BD108" s="1" t="str">
        <f t="shared" si="63"/>
        <v>000000</v>
      </c>
      <c r="BE108" s="1" t="str">
        <f t="shared" si="63"/>
        <v>000000</v>
      </c>
      <c r="BF108" s="1" t="str">
        <f t="shared" si="104"/>
        <v>B</v>
      </c>
      <c r="BG108" s="1" t="str">
        <f t="shared" si="90"/>
        <v/>
      </c>
      <c r="BH108" s="1">
        <f t="shared" si="105"/>
        <v>0</v>
      </c>
      <c r="BI108" s="1" t="str">
        <f t="shared" si="91"/>
        <v/>
      </c>
      <c r="BJ108" s="1">
        <f t="shared" si="106"/>
        <v>0</v>
      </c>
      <c r="BK108" s="1" t="str">
        <f t="shared" si="92"/>
        <v/>
      </c>
      <c r="BL108" s="1">
        <f t="shared" si="107"/>
        <v>0</v>
      </c>
      <c r="BM108" s="1" t="str">
        <f t="shared" si="108"/>
        <v>0</v>
      </c>
      <c r="BN108" s="1" t="str">
        <f t="shared" si="109"/>
        <v>0</v>
      </c>
      <c r="BO108" s="1" t="str">
        <f t="shared" si="110"/>
        <v>0</v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3</v>
      </c>
    </row>
    <row r="109" spans="1:76" ht="15.75" thickBot="1">
      <c r="A109" s="1">
        <v>100</v>
      </c>
      <c r="B109" s="77" t="str">
        <f t="shared" si="69"/>
        <v/>
      </c>
      <c r="C109" s="94" t="str">
        <f t="shared" si="65"/>
        <v/>
      </c>
      <c r="D109" s="90" t="str">
        <f t="shared" si="93"/>
        <v/>
      </c>
      <c r="E109" s="91" t="str">
        <f t="shared" si="93"/>
        <v/>
      </c>
      <c r="F109" s="10" t="str">
        <f t="shared" si="70"/>
        <v/>
      </c>
      <c r="H109" s="97" t="str">
        <f t="shared" si="66"/>
        <v/>
      </c>
      <c r="I109" s="90" t="str">
        <f t="shared" si="94"/>
        <v/>
      </c>
      <c r="J109" s="91" t="str">
        <f t="shared" si="94"/>
        <v/>
      </c>
      <c r="K109" s="10" t="str">
        <f t="shared" si="95"/>
        <v/>
      </c>
      <c r="L109" s="54"/>
      <c r="M109" s="18" t="str">
        <f>IF('Hedging Dashboard'!AH109="","",'Hedging Dashboard'!AH109)</f>
        <v/>
      </c>
      <c r="O109" s="77" t="str">
        <f t="shared" si="67"/>
        <v/>
      </c>
      <c r="P109" s="90" t="str">
        <f t="shared" si="96"/>
        <v/>
      </c>
      <c r="Q109" s="91" t="str">
        <f t="shared" si="96"/>
        <v/>
      </c>
      <c r="R109" s="5" t="str">
        <f t="shared" si="97"/>
        <v/>
      </c>
      <c r="S109" s="5" t="str">
        <f t="shared" si="71"/>
        <v/>
      </c>
      <c r="T109" s="113" t="str">
        <f t="shared" si="98"/>
        <v/>
      </c>
      <c r="U109" s="5" t="str">
        <f>IF(M109="","",IF(B109="NB",U108,IF(T109="",SUM($T$5:$T109)+S109,SUM($T$5:$T109))))</f>
        <v/>
      </c>
      <c r="V109" s="101" t="str">
        <f t="shared" si="64"/>
        <v/>
      </c>
      <c r="W109" s="74" t="e">
        <f t="shared" si="72"/>
        <v>#VALUE!</v>
      </c>
      <c r="X109" s="76" t="str">
        <f t="shared" si="73"/>
        <v/>
      </c>
      <c r="Y109" s="9" t="str">
        <f t="shared" si="99"/>
        <v>D</v>
      </c>
      <c r="Z109" s="4" t="str">
        <f t="shared" si="100"/>
        <v>C</v>
      </c>
      <c r="AA109" s="4" t="str">
        <f t="shared" si="101"/>
        <v>C</v>
      </c>
      <c r="AB109" s="4" t="str">
        <f t="shared" si="111"/>
        <v/>
      </c>
      <c r="AC109" s="4" t="str">
        <f t="shared" si="112"/>
        <v/>
      </c>
      <c r="AD109" s="4" t="str">
        <f t="shared" si="113"/>
        <v/>
      </c>
      <c r="AE109" s="1" t="str">
        <f t="shared" si="74"/>
        <v/>
      </c>
      <c r="AF109" s="1" t="str">
        <f t="shared" si="75"/>
        <v/>
      </c>
      <c r="AG109" s="1" t="str">
        <f t="shared" si="76"/>
        <v/>
      </c>
      <c r="AH109" s="1" t="str">
        <f t="shared" si="77"/>
        <v/>
      </c>
      <c r="AI109" s="1" t="str">
        <f t="shared" si="78"/>
        <v/>
      </c>
      <c r="AJ109" s="1" t="str">
        <f t="shared" si="79"/>
        <v/>
      </c>
      <c r="AK109" s="1">
        <f t="shared" si="102"/>
        <v>0</v>
      </c>
      <c r="AL109" s="1">
        <f t="shared" si="102"/>
        <v>0</v>
      </c>
      <c r="AM109" s="1" t="str">
        <f t="shared" si="68"/>
        <v/>
      </c>
      <c r="AN109" s="1">
        <f>IF(X109="",0,IFERROR(VLOOKUP(X104&amp;X105&amp;X106&amp;X107&amp;X108&amp;X109,BW:BX,2,FALSE),0))</f>
        <v>0</v>
      </c>
      <c r="AO109" s="1" t="str">
        <f t="shared" si="114"/>
        <v/>
      </c>
      <c r="AP109" s="1" t="str">
        <f t="shared" si="81"/>
        <v>N</v>
      </c>
      <c r="AQ109" s="1" t="str">
        <f t="shared" si="82"/>
        <v>N</v>
      </c>
      <c r="AR109" s="1" t="str">
        <f t="shared" si="83"/>
        <v>N</v>
      </c>
      <c r="AS109" s="1" t="str">
        <f t="shared" si="84"/>
        <v/>
      </c>
      <c r="AT109" s="15" t="str">
        <f t="shared" si="103"/>
        <v/>
      </c>
      <c r="AU109" s="1" t="str">
        <f t="shared" si="85"/>
        <v/>
      </c>
      <c r="AV109" s="1" t="str">
        <f t="shared" si="86"/>
        <v/>
      </c>
      <c r="AW109" s="1" t="str">
        <f t="shared" si="87"/>
        <v/>
      </c>
      <c r="AX109" s="1" t="str">
        <f t="shared" si="88"/>
        <v/>
      </c>
      <c r="AY109" s="1" t="str">
        <f t="shared" si="89"/>
        <v/>
      </c>
      <c r="AZ109" s="1" t="str">
        <f>IF('Hedging Dashboard'!AH109="P",IF(AZ108="",1,AZ108+1),"")</f>
        <v/>
      </c>
      <c r="BA109" s="1" t="str">
        <f>IF('Hedging Dashboard'!AH109="B",IF(BA108="",1,BA108+1),"")</f>
        <v/>
      </c>
      <c r="BB109" s="1" t="str">
        <f t="shared" si="62"/>
        <v>00000</v>
      </c>
      <c r="BC109" s="1" t="str">
        <f t="shared" si="62"/>
        <v>00000</v>
      </c>
      <c r="BD109" s="1" t="str">
        <f t="shared" si="63"/>
        <v>000000</v>
      </c>
      <c r="BE109" s="1" t="str">
        <f t="shared" si="63"/>
        <v>000000</v>
      </c>
      <c r="BF109" s="1" t="str">
        <f t="shared" si="104"/>
        <v>B</v>
      </c>
      <c r="BG109" s="1" t="str">
        <f t="shared" si="90"/>
        <v/>
      </c>
      <c r="BH109" s="1">
        <f t="shared" si="105"/>
        <v>0</v>
      </c>
      <c r="BI109" s="1" t="str">
        <f t="shared" si="91"/>
        <v/>
      </c>
      <c r="BJ109" s="1">
        <f t="shared" si="106"/>
        <v>0</v>
      </c>
      <c r="BK109" s="1" t="str">
        <f t="shared" si="92"/>
        <v/>
      </c>
      <c r="BL109" s="1">
        <f t="shared" si="107"/>
        <v>0</v>
      </c>
      <c r="BM109" s="1" t="str">
        <f t="shared" si="108"/>
        <v>0</v>
      </c>
      <c r="BN109" s="1" t="str">
        <f t="shared" si="109"/>
        <v>0</v>
      </c>
      <c r="BO109" s="1" t="str">
        <f t="shared" si="110"/>
        <v>0</v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-3</v>
      </c>
    </row>
    <row r="110" spans="1:76" ht="27" thickBot="1">
      <c r="A110" s="198" t="s">
        <v>156</v>
      </c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200"/>
      <c r="W110" s="48"/>
      <c r="Y110" s="72"/>
      <c r="Z110" s="72"/>
      <c r="AA110" s="72"/>
      <c r="AB110" s="4" t="str">
        <f t="shared" si="111"/>
        <v/>
      </c>
      <c r="AC110" s="4" t="str">
        <f t="shared" si="112"/>
        <v/>
      </c>
      <c r="AD110" s="4" t="str">
        <f t="shared" si="113"/>
        <v/>
      </c>
      <c r="AE110" s="1" t="str">
        <f t="shared" si="74"/>
        <v/>
      </c>
      <c r="AF110" s="1" t="str">
        <f t="shared" si="75"/>
        <v/>
      </c>
      <c r="AG110" s="1" t="str">
        <f t="shared" si="76"/>
        <v/>
      </c>
      <c r="AH110" s="1" t="str">
        <f t="shared" si="77"/>
        <v/>
      </c>
      <c r="AI110" s="1" t="str">
        <f t="shared" si="78"/>
        <v/>
      </c>
      <c r="AJ110" s="1" t="str">
        <f t="shared" si="79"/>
        <v/>
      </c>
      <c r="AK110" s="1">
        <f t="shared" si="102"/>
        <v>0</v>
      </c>
      <c r="AL110" s="1">
        <f t="shared" si="102"/>
        <v>0</v>
      </c>
      <c r="AP110" s="1" t="str">
        <f t="shared" si="81"/>
        <v>N</v>
      </c>
      <c r="AQ110" s="1" t="str">
        <f t="shared" si="82"/>
        <v>N</v>
      </c>
      <c r="AR110" s="1" t="str">
        <f t="shared" si="83"/>
        <v>N</v>
      </c>
      <c r="AT110" s="15" t="str">
        <f t="shared" si="103"/>
        <v/>
      </c>
      <c r="AU110" s="1" t="str">
        <f t="shared" si="85"/>
        <v/>
      </c>
      <c r="AV110" s="1" t="str">
        <f t="shared" si="86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</row>
    <row r="111" spans="1:76" ht="15.75" thickBot="1">
      <c r="A111" s="188" t="s">
        <v>158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90"/>
      <c r="AB111" s="4" t="str">
        <f t="shared" si="111"/>
        <v/>
      </c>
      <c r="AC111" s="4" t="str">
        <f t="shared" si="112"/>
        <v/>
      </c>
      <c r="AD111" s="4" t="str">
        <f t="shared" si="113"/>
        <v/>
      </c>
      <c r="AE111" s="1" t="str">
        <f t="shared" si="74"/>
        <v/>
      </c>
      <c r="AF111" s="1" t="str">
        <f t="shared" si="75"/>
        <v/>
      </c>
      <c r="AG111" s="1" t="str">
        <f t="shared" si="76"/>
        <v/>
      </c>
      <c r="AH111" s="1" t="str">
        <f t="shared" si="77"/>
        <v/>
      </c>
      <c r="AI111" s="1" t="str">
        <f t="shared" si="78"/>
        <v/>
      </c>
      <c r="AJ111" s="1" t="str">
        <f t="shared" si="79"/>
        <v/>
      </c>
      <c r="AK111" s="1">
        <f t="shared" si="102"/>
        <v>0</v>
      </c>
      <c r="AL111" s="1">
        <f t="shared" si="102"/>
        <v>0</v>
      </c>
      <c r="AP111" s="1" t="str">
        <f t="shared" si="81"/>
        <v>N</v>
      </c>
      <c r="AQ111" s="1" t="str">
        <f t="shared" si="82"/>
        <v>N</v>
      </c>
      <c r="AR111" s="1" t="str">
        <f t="shared" si="83"/>
        <v>N</v>
      </c>
      <c r="AT111" s="15" t="str">
        <f t="shared" si="103"/>
        <v/>
      </c>
      <c r="AU111" s="1" t="str">
        <f t="shared" si="85"/>
        <v/>
      </c>
      <c r="AV111" s="1" t="str">
        <f t="shared" si="86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</row>
    <row r="112" spans="1:76" ht="15.75" thickBot="1">
      <c r="A112" s="183" t="s">
        <v>159</v>
      </c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>
        <f>COUNTIF(M5:M109,"P")</f>
        <v>8</v>
      </c>
      <c r="P112" s="178"/>
      <c r="Q112" s="178"/>
      <c r="R112" s="178"/>
      <c r="S112" s="178"/>
      <c r="T112" s="178"/>
      <c r="U112" s="178"/>
      <c r="V112" s="179"/>
      <c r="AB112" s="4" t="str">
        <f t="shared" si="111"/>
        <v/>
      </c>
      <c r="AC112" s="4" t="str">
        <f t="shared" si="112"/>
        <v/>
      </c>
      <c r="AD112" s="4" t="str">
        <f t="shared" si="113"/>
        <v/>
      </c>
      <c r="AE112" s="1" t="str">
        <f t="shared" si="74"/>
        <v/>
      </c>
      <c r="AF112" s="1" t="str">
        <f t="shared" si="75"/>
        <v/>
      </c>
      <c r="AG112" s="1" t="str">
        <f t="shared" si="76"/>
        <v/>
      </c>
      <c r="AH112" s="1" t="str">
        <f t="shared" si="77"/>
        <v/>
      </c>
      <c r="AI112" s="1" t="str">
        <f t="shared" si="78"/>
        <v/>
      </c>
      <c r="AJ112" s="1" t="str">
        <f t="shared" si="79"/>
        <v/>
      </c>
      <c r="AK112" s="1">
        <f t="shared" si="102"/>
        <v>0</v>
      </c>
      <c r="AL112" s="1">
        <f t="shared" si="102"/>
        <v>0</v>
      </c>
      <c r="AP112" s="1" t="str">
        <f t="shared" si="81"/>
        <v>N</v>
      </c>
      <c r="AQ112" s="1" t="str">
        <f t="shared" si="82"/>
        <v>N</v>
      </c>
      <c r="AR112" s="1" t="str">
        <f t="shared" si="83"/>
        <v>N</v>
      </c>
      <c r="AT112" s="15" t="str">
        <f t="shared" si="103"/>
        <v/>
      </c>
      <c r="AU112" s="1" t="str">
        <f t="shared" si="85"/>
        <v/>
      </c>
      <c r="AV112" s="1" t="str">
        <f t="shared" si="86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6</v>
      </c>
    </row>
    <row r="113" spans="1:76">
      <c r="A113" s="183" t="s">
        <v>160</v>
      </c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>
        <f>COUNTIF(M5:M109,"B")</f>
        <v>8</v>
      </c>
      <c r="P113" s="178"/>
      <c r="Q113" s="178"/>
      <c r="R113" s="178"/>
      <c r="S113" s="178"/>
      <c r="T113" s="178"/>
      <c r="U113" s="178"/>
      <c r="V113" s="179"/>
      <c r="AB113" s="4" t="str">
        <f t="shared" si="111"/>
        <v/>
      </c>
      <c r="AC113" s="4" t="str">
        <f t="shared" si="112"/>
        <v/>
      </c>
      <c r="AD113" s="4" t="str">
        <f t="shared" si="113"/>
        <v/>
      </c>
      <c r="AE113" s="1" t="str">
        <f t="shared" si="74"/>
        <v/>
      </c>
      <c r="AF113" s="1" t="str">
        <f t="shared" si="75"/>
        <v/>
      </c>
      <c r="AG113" s="1" t="str">
        <f t="shared" si="76"/>
        <v/>
      </c>
      <c r="AH113" s="1" t="str">
        <f t="shared" si="77"/>
        <v/>
      </c>
      <c r="AI113" s="1" t="str">
        <f t="shared" si="78"/>
        <v/>
      </c>
      <c r="AJ113" s="1" t="str">
        <f t="shared" si="79"/>
        <v/>
      </c>
      <c r="AK113" s="1">
        <f t="shared" si="102"/>
        <v>0</v>
      </c>
      <c r="AL113" s="1">
        <f t="shared" si="102"/>
        <v>0</v>
      </c>
      <c r="AP113" s="1" t="str">
        <f t="shared" si="81"/>
        <v>N</v>
      </c>
      <c r="AQ113" s="1" t="str">
        <f t="shared" si="82"/>
        <v>N</v>
      </c>
      <c r="AR113" s="1" t="str">
        <f t="shared" si="83"/>
        <v>N</v>
      </c>
      <c r="AT113" s="15" t="str">
        <f t="shared" si="103"/>
        <v/>
      </c>
      <c r="AU113" s="1" t="str">
        <f t="shared" si="85"/>
        <v/>
      </c>
      <c r="AV113" s="1" t="str">
        <f t="shared" si="86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-6</v>
      </c>
    </row>
    <row r="114" spans="1:76">
      <c r="A114" s="182" t="s">
        <v>161</v>
      </c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 cm="1">
        <f t="array" ref="O114">LOOKUP(2,1/(U10:U109&lt;&gt;""),U10:U109)</f>
        <v>-21</v>
      </c>
      <c r="P114" s="180"/>
      <c r="Q114" s="180"/>
      <c r="R114" s="180"/>
      <c r="S114" s="180"/>
      <c r="T114" s="180"/>
      <c r="U114" s="180"/>
      <c r="V114" s="181"/>
      <c r="AB114" s="4" t="str">
        <f t="shared" si="111"/>
        <v/>
      </c>
      <c r="AC114" s="4" t="str">
        <f t="shared" si="112"/>
        <v/>
      </c>
      <c r="AD114" s="4" t="str">
        <f t="shared" si="113"/>
        <v/>
      </c>
      <c r="AE114" s="1" t="str">
        <f t="shared" si="74"/>
        <v/>
      </c>
      <c r="AF114" s="1" t="str">
        <f t="shared" si="75"/>
        <v/>
      </c>
      <c r="AG114" s="1" t="str">
        <f t="shared" si="76"/>
        <v/>
      </c>
      <c r="AH114" s="1" t="str">
        <f t="shared" si="77"/>
        <v/>
      </c>
      <c r="AI114" s="1" t="str">
        <f t="shared" si="78"/>
        <v/>
      </c>
      <c r="AJ114" s="1" t="str">
        <f t="shared" si="79"/>
        <v/>
      </c>
      <c r="AK114" s="1">
        <f t="shared" si="102"/>
        <v>0</v>
      </c>
      <c r="AL114" s="1">
        <f t="shared" si="102"/>
        <v>0</v>
      </c>
      <c r="AP114" s="1" t="str">
        <f t="shared" si="81"/>
        <v>N</v>
      </c>
      <c r="AQ114" s="1" t="str">
        <f t="shared" si="82"/>
        <v>N</v>
      </c>
      <c r="AR114" s="1" t="str">
        <f t="shared" si="83"/>
        <v>N</v>
      </c>
      <c r="AT114" s="15" t="str">
        <f t="shared" si="103"/>
        <v/>
      </c>
      <c r="AU114" s="1" t="str">
        <f t="shared" si="85"/>
        <v/>
      </c>
      <c r="AV114" s="1" t="str">
        <f t="shared" si="86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</row>
    <row r="115" spans="1:76">
      <c r="A115" s="182" t="s">
        <v>162</v>
      </c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>
        <f>COUNTIF(X5:X109,"W")</f>
        <v>3</v>
      </c>
      <c r="P115" s="180"/>
      <c r="Q115" s="180"/>
      <c r="R115" s="180"/>
      <c r="S115" s="180"/>
      <c r="T115" s="180"/>
      <c r="U115" s="180"/>
      <c r="V115" s="181"/>
      <c r="AB115" s="4" t="str">
        <f t="shared" si="111"/>
        <v/>
      </c>
      <c r="AC115" s="4" t="str">
        <f t="shared" si="112"/>
        <v/>
      </c>
      <c r="AD115" s="4" t="str">
        <f t="shared" si="113"/>
        <v/>
      </c>
      <c r="AE115" s="1" t="str">
        <f t="shared" si="74"/>
        <v/>
      </c>
      <c r="AF115" s="1" t="str">
        <f t="shared" si="75"/>
        <v/>
      </c>
      <c r="AG115" s="1" t="str">
        <f t="shared" si="76"/>
        <v/>
      </c>
      <c r="AH115" s="1" t="str">
        <f t="shared" si="77"/>
        <v/>
      </c>
      <c r="AI115" s="1" t="str">
        <f t="shared" si="78"/>
        <v/>
      </c>
      <c r="AJ115" s="1" t="str">
        <f t="shared" si="79"/>
        <v/>
      </c>
      <c r="AK115" s="1">
        <f t="shared" si="102"/>
        <v>0</v>
      </c>
      <c r="AL115" s="1">
        <f t="shared" si="102"/>
        <v>0</v>
      </c>
      <c r="AP115" s="1" t="str">
        <f t="shared" si="81"/>
        <v>N</v>
      </c>
      <c r="AQ115" s="1" t="str">
        <f t="shared" si="82"/>
        <v>N</v>
      </c>
      <c r="AR115" s="1" t="str">
        <f t="shared" si="83"/>
        <v>N</v>
      </c>
      <c r="AT115" s="15" t="str">
        <f t="shared" si="103"/>
        <v/>
      </c>
      <c r="AU115" s="1" t="str">
        <f t="shared" si="85"/>
        <v/>
      </c>
      <c r="AV115" s="1" t="str">
        <f t="shared" si="86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</row>
    <row r="116" spans="1:76">
      <c r="A116" s="182" t="s">
        <v>163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>
        <f>COUNTIF(X5:X109,"L")</f>
        <v>6</v>
      </c>
      <c r="P116" s="180"/>
      <c r="Q116" s="180"/>
      <c r="R116" s="180"/>
      <c r="S116" s="180"/>
      <c r="T116" s="180"/>
      <c r="U116" s="180"/>
      <c r="V116" s="181"/>
      <c r="AB116" s="4" t="str">
        <f t="shared" si="111"/>
        <v/>
      </c>
      <c r="AC116" s="4" t="str">
        <f t="shared" si="112"/>
        <v/>
      </c>
      <c r="AD116" s="4" t="str">
        <f t="shared" si="113"/>
        <v/>
      </c>
      <c r="AE116" s="1" t="str">
        <f t="shared" si="74"/>
        <v/>
      </c>
      <c r="AF116" s="1" t="str">
        <f t="shared" si="75"/>
        <v/>
      </c>
      <c r="AG116" s="1" t="str">
        <f t="shared" si="76"/>
        <v/>
      </c>
      <c r="AH116" s="1" t="str">
        <f t="shared" si="77"/>
        <v/>
      </c>
      <c r="AI116" s="1" t="str">
        <f t="shared" si="78"/>
        <v/>
      </c>
      <c r="AJ116" s="1" t="str">
        <f t="shared" si="79"/>
        <v/>
      </c>
      <c r="AK116" s="1">
        <f t="shared" si="102"/>
        <v>0</v>
      </c>
      <c r="AL116" s="1">
        <f t="shared" si="102"/>
        <v>0</v>
      </c>
      <c r="AP116" s="1" t="str">
        <f t="shared" si="81"/>
        <v>N</v>
      </c>
      <c r="AQ116" s="1" t="str">
        <f t="shared" si="82"/>
        <v>N</v>
      </c>
      <c r="AR116" s="1" t="str">
        <f t="shared" si="83"/>
        <v>N</v>
      </c>
      <c r="AT116" s="15" t="str">
        <f t="shared" si="103"/>
        <v/>
      </c>
      <c r="AU116" s="1" t="str">
        <f t="shared" si="85"/>
        <v/>
      </c>
      <c r="AV116" s="1" t="str">
        <f t="shared" si="86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3</v>
      </c>
    </row>
    <row r="117" spans="1:76">
      <c r="A117" s="182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1"/>
      <c r="AE117" s="1" t="str">
        <f t="shared" si="74"/>
        <v/>
      </c>
      <c r="AF117" s="1" t="str">
        <f t="shared" si="75"/>
        <v/>
      </c>
      <c r="AG117" s="1" t="str">
        <f t="shared" si="76"/>
        <v/>
      </c>
      <c r="AH117" s="1" t="str">
        <f t="shared" si="77"/>
        <v/>
      </c>
      <c r="AI117" s="1" t="str">
        <f t="shared" si="78"/>
        <v/>
      </c>
      <c r="AJ117" s="1" t="str">
        <f t="shared" si="79"/>
        <v/>
      </c>
      <c r="AK117" s="1">
        <f t="shared" si="102"/>
        <v>0</v>
      </c>
      <c r="AL117" s="1">
        <f t="shared" si="102"/>
        <v>0</v>
      </c>
      <c r="AP117" s="1" t="str">
        <f t="shared" si="81"/>
        <v>N</v>
      </c>
      <c r="AQ117" s="1" t="str">
        <f t="shared" si="82"/>
        <v>N</v>
      </c>
      <c r="AR117" s="1" t="str">
        <f t="shared" si="83"/>
        <v>N</v>
      </c>
      <c r="AT117" s="15" t="str">
        <f t="shared" si="103"/>
        <v/>
      </c>
      <c r="AU117" s="1" t="str">
        <f t="shared" si="85"/>
        <v/>
      </c>
      <c r="AV117" s="1" t="str">
        <f t="shared" si="86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-3</v>
      </c>
    </row>
    <row r="118" spans="1:76">
      <c r="A118" s="182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1"/>
      <c r="AE118" s="1" t="str">
        <f t="shared" si="74"/>
        <v/>
      </c>
      <c r="AF118" s="1" t="str">
        <f t="shared" si="75"/>
        <v/>
      </c>
      <c r="AG118" s="1" t="str">
        <f t="shared" si="76"/>
        <v/>
      </c>
      <c r="AH118" s="1" t="str">
        <f t="shared" si="77"/>
        <v/>
      </c>
      <c r="AI118" s="1" t="str">
        <f t="shared" si="78"/>
        <v/>
      </c>
      <c r="AJ118" s="1" t="str">
        <f t="shared" si="79"/>
        <v/>
      </c>
      <c r="AK118" s="1">
        <f t="shared" si="102"/>
        <v>0</v>
      </c>
      <c r="AL118" s="1">
        <f t="shared" si="102"/>
        <v>0</v>
      </c>
      <c r="AP118" s="1" t="str">
        <f t="shared" si="81"/>
        <v>N</v>
      </c>
      <c r="AQ118" s="1" t="str">
        <f t="shared" si="82"/>
        <v>N</v>
      </c>
      <c r="AR118" s="1" t="str">
        <f t="shared" si="83"/>
        <v>N</v>
      </c>
      <c r="AT118" s="15" t="str">
        <f t="shared" si="103"/>
        <v/>
      </c>
      <c r="AU118" s="1" t="str">
        <f t="shared" si="85"/>
        <v/>
      </c>
      <c r="AV118" s="1" t="str">
        <f t="shared" si="86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</row>
    <row r="119" spans="1:76">
      <c r="A119" s="182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1"/>
      <c r="AE119" s="1" t="str">
        <f t="shared" si="74"/>
        <v/>
      </c>
      <c r="AF119" s="1" t="str">
        <f t="shared" si="75"/>
        <v/>
      </c>
      <c r="AG119" s="1" t="str">
        <f t="shared" si="76"/>
        <v/>
      </c>
      <c r="AH119" s="1" t="str">
        <f t="shared" si="77"/>
        <v/>
      </c>
      <c r="AI119" s="1" t="str">
        <f t="shared" si="78"/>
        <v/>
      </c>
      <c r="AJ119" s="1" t="str">
        <f t="shared" si="79"/>
        <v/>
      </c>
      <c r="AK119" s="1">
        <f t="shared" si="102"/>
        <v>0</v>
      </c>
      <c r="AL119" s="1">
        <f t="shared" si="102"/>
        <v>0</v>
      </c>
      <c r="AP119" s="1" t="str">
        <f t="shared" si="81"/>
        <v>N</v>
      </c>
      <c r="AQ119" s="1" t="str">
        <f t="shared" si="82"/>
        <v>N</v>
      </c>
      <c r="AR119" s="1" t="str">
        <f t="shared" si="83"/>
        <v>N</v>
      </c>
      <c r="AT119" s="15" t="str">
        <f t="shared" si="103"/>
        <v/>
      </c>
      <c r="AU119" s="1" t="str">
        <f t="shared" si="85"/>
        <v/>
      </c>
      <c r="AV119" s="1" t="str">
        <f t="shared" si="86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</row>
    <row r="120" spans="1:76">
      <c r="A120" s="182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1"/>
      <c r="AE120" s="1" t="str">
        <f t="shared" si="74"/>
        <v/>
      </c>
      <c r="AF120" s="1" t="str">
        <f t="shared" si="75"/>
        <v/>
      </c>
      <c r="AG120" s="1" t="str">
        <f t="shared" si="76"/>
        <v/>
      </c>
      <c r="AH120" s="1" t="str">
        <f t="shared" si="77"/>
        <v/>
      </c>
      <c r="AI120" s="1" t="str">
        <f t="shared" si="78"/>
        <v/>
      </c>
      <c r="AJ120" s="1" t="str">
        <f t="shared" si="79"/>
        <v/>
      </c>
      <c r="AK120" s="1">
        <f t="shared" si="102"/>
        <v>0</v>
      </c>
      <c r="AL120" s="1">
        <f t="shared" si="102"/>
        <v>0</v>
      </c>
      <c r="AP120" s="1" t="str">
        <f t="shared" si="81"/>
        <v>N</v>
      </c>
      <c r="AQ120" s="1" t="str">
        <f t="shared" si="82"/>
        <v>N</v>
      </c>
      <c r="AR120" s="1" t="str">
        <f t="shared" si="83"/>
        <v>N</v>
      </c>
      <c r="AT120" s="15" t="str">
        <f t="shared" si="103"/>
        <v/>
      </c>
      <c r="AU120" s="1" t="str">
        <f t="shared" si="85"/>
        <v/>
      </c>
      <c r="AV120" s="1" t="str">
        <f t="shared" si="86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6</v>
      </c>
    </row>
    <row r="121" spans="1:76">
      <c r="A121" s="182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1"/>
      <c r="AE121" s="1" t="str">
        <f t="shared" si="74"/>
        <v/>
      </c>
      <c r="AF121" s="1" t="str">
        <f t="shared" si="75"/>
        <v/>
      </c>
      <c r="AG121" s="1" t="str">
        <f t="shared" si="76"/>
        <v/>
      </c>
      <c r="AH121" s="1" t="str">
        <f t="shared" si="77"/>
        <v/>
      </c>
      <c r="AI121" s="1" t="str">
        <f t="shared" si="78"/>
        <v/>
      </c>
      <c r="AJ121" s="1" t="str">
        <f t="shared" si="79"/>
        <v/>
      </c>
      <c r="AK121" s="1">
        <f t="shared" si="102"/>
        <v>0</v>
      </c>
      <c r="AL121" s="1">
        <f t="shared" si="102"/>
        <v>0</v>
      </c>
      <c r="AP121" s="1" t="str">
        <f t="shared" si="81"/>
        <v>N</v>
      </c>
      <c r="AQ121" s="1" t="str">
        <f t="shared" si="82"/>
        <v>N</v>
      </c>
      <c r="AR121" s="1" t="str">
        <f t="shared" si="83"/>
        <v>N</v>
      </c>
      <c r="AT121" s="15" t="str">
        <f t="shared" si="103"/>
        <v/>
      </c>
      <c r="AU121" s="1" t="str">
        <f t="shared" si="85"/>
        <v/>
      </c>
      <c r="AV121" s="1" t="str">
        <f t="shared" si="86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-6</v>
      </c>
    </row>
    <row r="122" spans="1:76">
      <c r="A122" s="182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1"/>
      <c r="AE122" s="1" t="str">
        <f t="shared" si="74"/>
        <v/>
      </c>
      <c r="AF122" s="1" t="str">
        <f t="shared" si="75"/>
        <v/>
      </c>
      <c r="AG122" s="1" t="str">
        <f t="shared" si="76"/>
        <v/>
      </c>
      <c r="AH122" s="1" t="str">
        <f t="shared" si="77"/>
        <v/>
      </c>
      <c r="AI122" s="1" t="str">
        <f t="shared" si="78"/>
        <v/>
      </c>
      <c r="AJ122" s="1" t="str">
        <f t="shared" si="79"/>
        <v/>
      </c>
      <c r="AK122" s="1">
        <f t="shared" si="102"/>
        <v>0</v>
      </c>
      <c r="AL122" s="1">
        <f t="shared" si="102"/>
        <v>0</v>
      </c>
      <c r="AP122" s="1" t="str">
        <f t="shared" si="81"/>
        <v>N</v>
      </c>
      <c r="AQ122" s="1" t="str">
        <f t="shared" si="82"/>
        <v>N</v>
      </c>
      <c r="AR122" s="1" t="str">
        <f t="shared" si="83"/>
        <v>N</v>
      </c>
      <c r="AT122" s="15" t="str">
        <f t="shared" si="103"/>
        <v/>
      </c>
      <c r="AU122" s="1" t="str">
        <f t="shared" si="85"/>
        <v/>
      </c>
      <c r="AV122" s="1" t="str">
        <f t="shared" si="86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</row>
    <row r="123" spans="1:76">
      <c r="A123" s="182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1"/>
      <c r="AE123" s="1" t="str">
        <f t="shared" si="74"/>
        <v/>
      </c>
      <c r="AF123" s="1" t="str">
        <f t="shared" si="75"/>
        <v/>
      </c>
      <c r="AG123" s="1" t="str">
        <f t="shared" si="76"/>
        <v/>
      </c>
      <c r="AH123" s="1" t="str">
        <f t="shared" si="77"/>
        <v/>
      </c>
      <c r="AI123" s="1" t="str">
        <f t="shared" si="78"/>
        <v/>
      </c>
      <c r="AJ123" s="1" t="str">
        <f t="shared" si="79"/>
        <v/>
      </c>
      <c r="AK123" s="1">
        <f t="shared" si="102"/>
        <v>0</v>
      </c>
      <c r="AL123" s="1">
        <f t="shared" si="102"/>
        <v>0</v>
      </c>
      <c r="AP123" s="1" t="str">
        <f t="shared" si="81"/>
        <v>N</v>
      </c>
      <c r="AQ123" s="1" t="str">
        <f t="shared" si="82"/>
        <v>N</v>
      </c>
      <c r="AR123" s="1" t="str">
        <f t="shared" si="83"/>
        <v>N</v>
      </c>
      <c r="AT123" s="15" t="str">
        <f t="shared" si="103"/>
        <v/>
      </c>
      <c r="AU123" s="1" t="str">
        <f t="shared" si="85"/>
        <v/>
      </c>
      <c r="AV123" s="1" t="str">
        <f t="shared" si="86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</row>
    <row r="124" spans="1:76">
      <c r="A124" s="182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1"/>
      <c r="AE124" s="1" t="str">
        <f t="shared" si="74"/>
        <v/>
      </c>
      <c r="AF124" s="1" t="str">
        <f t="shared" si="75"/>
        <v/>
      </c>
      <c r="AG124" s="1" t="str">
        <f t="shared" si="76"/>
        <v/>
      </c>
      <c r="AH124" s="1" t="str">
        <f t="shared" si="77"/>
        <v/>
      </c>
      <c r="AI124" s="1" t="str">
        <f t="shared" si="78"/>
        <v/>
      </c>
      <c r="AJ124" s="1" t="str">
        <f t="shared" si="79"/>
        <v/>
      </c>
      <c r="AK124" s="1">
        <f t="shared" si="102"/>
        <v>0</v>
      </c>
      <c r="AL124" s="1">
        <f t="shared" si="102"/>
        <v>0</v>
      </c>
      <c r="AP124" s="1" t="str">
        <f t="shared" si="81"/>
        <v>N</v>
      </c>
      <c r="AQ124" s="1" t="str">
        <f t="shared" si="82"/>
        <v>N</v>
      </c>
      <c r="AR124" s="1" t="str">
        <f t="shared" si="83"/>
        <v>N</v>
      </c>
      <c r="AT124" s="15" t="str">
        <f t="shared" si="103"/>
        <v/>
      </c>
      <c r="AU124" s="1" t="str">
        <f t="shared" si="85"/>
        <v/>
      </c>
      <c r="AV124" s="1" t="str">
        <f t="shared" si="86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3</v>
      </c>
    </row>
    <row r="125" spans="1:76">
      <c r="A125" s="182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1"/>
      <c r="AE125" s="1" t="str">
        <f t="shared" si="74"/>
        <v/>
      </c>
      <c r="AF125" s="1" t="str">
        <f t="shared" si="75"/>
        <v/>
      </c>
      <c r="AG125" s="1" t="str">
        <f t="shared" si="76"/>
        <v/>
      </c>
      <c r="AH125" s="1" t="str">
        <f t="shared" si="77"/>
        <v/>
      </c>
      <c r="AI125" s="1" t="str">
        <f t="shared" si="78"/>
        <v/>
      </c>
      <c r="AJ125" s="1" t="str">
        <f t="shared" si="79"/>
        <v/>
      </c>
      <c r="AK125" s="1">
        <f t="shared" si="102"/>
        <v>0</v>
      </c>
      <c r="AL125" s="1">
        <f t="shared" si="102"/>
        <v>0</v>
      </c>
      <c r="AP125" s="1" t="str">
        <f t="shared" si="81"/>
        <v>N</v>
      </c>
      <c r="AQ125" s="1" t="str">
        <f t="shared" si="82"/>
        <v>N</v>
      </c>
      <c r="AR125" s="1" t="str">
        <f t="shared" si="83"/>
        <v>N</v>
      </c>
      <c r="AT125" s="15" t="str">
        <f t="shared" si="103"/>
        <v/>
      </c>
      <c r="AU125" s="1" t="str">
        <f t="shared" si="85"/>
        <v/>
      </c>
      <c r="AV125" s="1" t="str">
        <f t="shared" si="86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-3</v>
      </c>
    </row>
    <row r="126" spans="1:76">
      <c r="A126" s="182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1"/>
      <c r="AE126" s="1" t="str">
        <f t="shared" si="74"/>
        <v/>
      </c>
      <c r="AF126" s="1" t="str">
        <f t="shared" si="75"/>
        <v/>
      </c>
      <c r="AG126" s="1" t="str">
        <f t="shared" si="76"/>
        <v/>
      </c>
      <c r="AH126" s="1" t="str">
        <f t="shared" si="77"/>
        <v/>
      </c>
      <c r="AI126" s="1" t="str">
        <f t="shared" si="78"/>
        <v/>
      </c>
      <c r="AJ126" s="1" t="str">
        <f t="shared" si="79"/>
        <v/>
      </c>
      <c r="AK126" s="1">
        <f t="shared" si="102"/>
        <v>0</v>
      </c>
      <c r="AL126" s="1">
        <f t="shared" si="102"/>
        <v>0</v>
      </c>
      <c r="AP126" s="1" t="str">
        <f t="shared" si="81"/>
        <v>N</v>
      </c>
      <c r="AQ126" s="1" t="str">
        <f t="shared" si="82"/>
        <v>N</v>
      </c>
      <c r="AR126" s="1" t="str">
        <f t="shared" si="83"/>
        <v>N</v>
      </c>
      <c r="AT126" s="15" t="str">
        <f t="shared" si="103"/>
        <v/>
      </c>
      <c r="AU126" s="1" t="str">
        <f t="shared" si="85"/>
        <v/>
      </c>
      <c r="AV126" s="1" t="str">
        <f t="shared" si="86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</row>
    <row r="127" spans="1:76" ht="15.75" thickBot="1">
      <c r="A127" s="177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5"/>
      <c r="AE127" s="1" t="str">
        <f t="shared" si="74"/>
        <v/>
      </c>
      <c r="AF127" s="1" t="str">
        <f t="shared" si="75"/>
        <v/>
      </c>
      <c r="AG127" s="1" t="str">
        <f t="shared" si="76"/>
        <v/>
      </c>
      <c r="AH127" s="1" t="str">
        <f t="shared" si="77"/>
        <v/>
      </c>
      <c r="AI127" s="1" t="str">
        <f t="shared" si="78"/>
        <v/>
      </c>
      <c r="AJ127" s="1" t="str">
        <f t="shared" si="79"/>
        <v/>
      </c>
      <c r="AK127" s="1">
        <f t="shared" si="102"/>
        <v>0</v>
      </c>
      <c r="AL127" s="1">
        <f t="shared" si="102"/>
        <v>0</v>
      </c>
      <c r="AP127" s="1" t="str">
        <f t="shared" si="81"/>
        <v>N</v>
      </c>
      <c r="AQ127" s="1" t="str">
        <f t="shared" si="82"/>
        <v>N</v>
      </c>
      <c r="AR127" s="1" t="str">
        <f t="shared" si="83"/>
        <v>N</v>
      </c>
      <c r="AT127" s="15" t="str">
        <f t="shared" si="103"/>
        <v/>
      </c>
      <c r="AU127" s="1" t="str">
        <f t="shared" si="85"/>
        <v/>
      </c>
      <c r="AV127" s="1" t="str">
        <f t="shared" si="86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</row>
    <row r="128" spans="1:7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AE128" s="1" t="str">
        <f t="shared" si="74"/>
        <v/>
      </c>
      <c r="AF128" s="1" t="str">
        <f t="shared" si="75"/>
        <v/>
      </c>
      <c r="AG128" s="1" t="str">
        <f t="shared" si="76"/>
        <v/>
      </c>
      <c r="AH128" s="1" t="str">
        <f t="shared" si="77"/>
        <v/>
      </c>
      <c r="AI128" s="1" t="str">
        <f t="shared" si="78"/>
        <v/>
      </c>
      <c r="AJ128" s="1" t="str">
        <f t="shared" si="79"/>
        <v/>
      </c>
      <c r="AK128" s="1">
        <f t="shared" si="102"/>
        <v>0</v>
      </c>
      <c r="AL128" s="1">
        <f t="shared" si="102"/>
        <v>0</v>
      </c>
      <c r="AP128" s="1" t="str">
        <f t="shared" si="81"/>
        <v>N</v>
      </c>
      <c r="AQ128" s="1" t="str">
        <f t="shared" si="82"/>
        <v>N</v>
      </c>
      <c r="AR128" s="1" t="str">
        <f t="shared" si="83"/>
        <v>N</v>
      </c>
      <c r="AT128" s="15" t="str">
        <f t="shared" si="103"/>
        <v/>
      </c>
      <c r="AU128" s="1" t="str">
        <f t="shared" si="85"/>
        <v/>
      </c>
      <c r="AV128" s="1" t="str">
        <f t="shared" si="86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6</v>
      </c>
    </row>
    <row r="129" spans="31:76">
      <c r="AE129" s="1" t="str">
        <f t="shared" si="74"/>
        <v/>
      </c>
      <c r="AF129" s="1" t="str">
        <f t="shared" si="75"/>
        <v/>
      </c>
      <c r="AG129" s="1" t="str">
        <f t="shared" si="76"/>
        <v/>
      </c>
      <c r="AH129" s="1" t="str">
        <f t="shared" si="77"/>
        <v/>
      </c>
      <c r="AI129" s="1" t="str">
        <f t="shared" si="78"/>
        <v/>
      </c>
      <c r="AJ129" s="1" t="str">
        <f t="shared" si="79"/>
        <v/>
      </c>
      <c r="AK129" s="1">
        <f t="shared" si="102"/>
        <v>0</v>
      </c>
      <c r="AL129" s="1">
        <f t="shared" si="102"/>
        <v>0</v>
      </c>
      <c r="AP129" s="1" t="str">
        <f t="shared" si="81"/>
        <v>N</v>
      </c>
      <c r="AQ129" s="1" t="str">
        <f t="shared" si="82"/>
        <v>N</v>
      </c>
      <c r="AR129" s="1" t="str">
        <f t="shared" si="83"/>
        <v>N</v>
      </c>
      <c r="AT129" s="15" t="str">
        <f t="shared" si="103"/>
        <v/>
      </c>
      <c r="AU129" s="1" t="str">
        <f t="shared" si="85"/>
        <v/>
      </c>
      <c r="AV129" s="1" t="str">
        <f t="shared" si="86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-6</v>
      </c>
    </row>
    <row r="130" spans="31:76">
      <c r="AE130" s="1" t="str">
        <f t="shared" si="74"/>
        <v/>
      </c>
      <c r="AF130" s="1" t="str">
        <f t="shared" si="75"/>
        <v/>
      </c>
      <c r="AG130" s="1" t="str">
        <f t="shared" si="76"/>
        <v/>
      </c>
      <c r="AH130" s="1" t="str">
        <f t="shared" si="77"/>
        <v/>
      </c>
      <c r="AI130" s="1" t="str">
        <f t="shared" si="78"/>
        <v/>
      </c>
      <c r="AJ130" s="1" t="str">
        <f t="shared" si="79"/>
        <v/>
      </c>
      <c r="AK130" s="1">
        <f t="shared" si="102"/>
        <v>0</v>
      </c>
      <c r="AL130" s="1">
        <f t="shared" si="102"/>
        <v>0</v>
      </c>
      <c r="AP130" s="1" t="str">
        <f t="shared" si="81"/>
        <v>N</v>
      </c>
      <c r="AQ130" s="1" t="str">
        <f t="shared" si="82"/>
        <v>N</v>
      </c>
      <c r="AR130" s="1" t="str">
        <f t="shared" si="83"/>
        <v>N</v>
      </c>
      <c r="AT130" s="15" t="str">
        <f t="shared" si="103"/>
        <v/>
      </c>
      <c r="AU130" s="1" t="str">
        <f t="shared" si="85"/>
        <v/>
      </c>
      <c r="AV130" s="1" t="str">
        <f t="shared" si="86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</row>
    <row r="131" spans="31:76">
      <c r="AE131" s="1" t="str">
        <f t="shared" si="74"/>
        <v/>
      </c>
      <c r="AF131" s="1" t="str">
        <f t="shared" si="75"/>
        <v/>
      </c>
      <c r="AG131" s="1" t="str">
        <f t="shared" si="76"/>
        <v/>
      </c>
      <c r="AH131" s="1" t="str">
        <f t="shared" si="77"/>
        <v/>
      </c>
      <c r="AI131" s="1" t="str">
        <f t="shared" si="78"/>
        <v/>
      </c>
      <c r="AJ131" s="1" t="str">
        <f t="shared" si="79"/>
        <v/>
      </c>
      <c r="AK131" s="1">
        <f t="shared" si="102"/>
        <v>0</v>
      </c>
      <c r="AL131" s="1">
        <f t="shared" si="102"/>
        <v>0</v>
      </c>
      <c r="AP131" s="1" t="str">
        <f t="shared" si="81"/>
        <v>N</v>
      </c>
      <c r="AQ131" s="1" t="str">
        <f t="shared" si="82"/>
        <v>N</v>
      </c>
      <c r="AR131" s="1" t="str">
        <f t="shared" si="83"/>
        <v>N</v>
      </c>
      <c r="AT131" s="15" t="str">
        <f t="shared" si="103"/>
        <v/>
      </c>
      <c r="AU131" s="1" t="str">
        <f t="shared" si="85"/>
        <v/>
      </c>
      <c r="AV131" s="1" t="str">
        <f t="shared" si="86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</row>
    <row r="132" spans="31:76">
      <c r="AE132" s="1" t="str">
        <f t="shared" si="74"/>
        <v/>
      </c>
      <c r="AF132" s="1" t="str">
        <f t="shared" si="75"/>
        <v/>
      </c>
      <c r="AG132" s="1" t="str">
        <f t="shared" si="76"/>
        <v/>
      </c>
      <c r="AH132" s="1" t="str">
        <f t="shared" si="77"/>
        <v/>
      </c>
      <c r="AI132" s="1" t="str">
        <f t="shared" si="78"/>
        <v/>
      </c>
      <c r="AJ132" s="1" t="str">
        <f t="shared" si="79"/>
        <v/>
      </c>
      <c r="AK132" s="1">
        <f t="shared" si="102"/>
        <v>0</v>
      </c>
      <c r="AL132" s="1">
        <f t="shared" si="102"/>
        <v>0</v>
      </c>
      <c r="AP132" s="1" t="str">
        <f t="shared" si="81"/>
        <v>N</v>
      </c>
      <c r="AQ132" s="1" t="str">
        <f t="shared" si="82"/>
        <v>N</v>
      </c>
      <c r="AR132" s="1" t="str">
        <f t="shared" si="83"/>
        <v>N</v>
      </c>
      <c r="AT132" s="15" t="str">
        <f t="shared" si="103"/>
        <v/>
      </c>
      <c r="AU132" s="1" t="str">
        <f t="shared" si="85"/>
        <v/>
      </c>
      <c r="AV132" s="1" t="str">
        <f t="shared" si="86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3</v>
      </c>
    </row>
    <row r="133" spans="31:76">
      <c r="AE133" s="1" t="str">
        <f t="shared" si="74"/>
        <v/>
      </c>
      <c r="AF133" s="1" t="str">
        <f t="shared" si="75"/>
        <v/>
      </c>
      <c r="AG133" s="1" t="str">
        <f t="shared" si="76"/>
        <v/>
      </c>
      <c r="AH133" s="1" t="str">
        <f t="shared" si="77"/>
        <v/>
      </c>
      <c r="AI133" s="1" t="str">
        <f t="shared" si="78"/>
        <v/>
      </c>
      <c r="AJ133" s="1" t="str">
        <f t="shared" si="79"/>
        <v/>
      </c>
      <c r="AK133" s="1">
        <f t="shared" si="102"/>
        <v>0</v>
      </c>
      <c r="AL133" s="1">
        <f t="shared" si="102"/>
        <v>0</v>
      </c>
      <c r="AP133" s="1" t="str">
        <f t="shared" si="81"/>
        <v>N</v>
      </c>
      <c r="AQ133" s="1" t="str">
        <f t="shared" si="82"/>
        <v>N</v>
      </c>
      <c r="AR133" s="1" t="str">
        <f t="shared" si="83"/>
        <v>N</v>
      </c>
      <c r="AT133" s="15" t="str">
        <f t="shared" si="103"/>
        <v/>
      </c>
      <c r="AU133" s="1" t="str">
        <f t="shared" si="85"/>
        <v/>
      </c>
      <c r="AV133" s="1" t="str">
        <f t="shared" si="86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-3</v>
      </c>
    </row>
    <row r="134" spans="31:76">
      <c r="AE134" s="1" t="str">
        <f t="shared" si="74"/>
        <v/>
      </c>
      <c r="AF134" s="1" t="str">
        <f t="shared" si="75"/>
        <v/>
      </c>
      <c r="AG134" s="1" t="str">
        <f t="shared" si="76"/>
        <v/>
      </c>
      <c r="AH134" s="1" t="str">
        <f t="shared" si="77"/>
        <v/>
      </c>
      <c r="AI134" s="1" t="str">
        <f t="shared" si="78"/>
        <v/>
      </c>
      <c r="AJ134" s="1" t="str">
        <f t="shared" si="79"/>
        <v/>
      </c>
      <c r="AK134" s="1">
        <f t="shared" si="102"/>
        <v>0</v>
      </c>
      <c r="AL134" s="1">
        <f t="shared" si="102"/>
        <v>0</v>
      </c>
      <c r="AP134" s="1" t="str">
        <f t="shared" si="81"/>
        <v>N</v>
      </c>
      <c r="AQ134" s="1" t="str">
        <f t="shared" si="82"/>
        <v>N</v>
      </c>
      <c r="AR134" s="1" t="str">
        <f t="shared" si="83"/>
        <v>N</v>
      </c>
      <c r="AT134" s="15" t="str">
        <f t="shared" si="103"/>
        <v/>
      </c>
      <c r="AU134" s="1" t="str">
        <f t="shared" si="85"/>
        <v/>
      </c>
      <c r="AV134" s="1" t="str">
        <f t="shared" si="86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6">
      <c r="AE135" s="1" t="str">
        <f t="shared" si="74"/>
        <v/>
      </c>
      <c r="AF135" s="1" t="str">
        <f t="shared" si="75"/>
        <v/>
      </c>
      <c r="AG135" s="1" t="str">
        <f t="shared" si="76"/>
        <v/>
      </c>
      <c r="AH135" s="1" t="str">
        <f t="shared" si="77"/>
        <v/>
      </c>
      <c r="AI135" s="1" t="str">
        <f t="shared" si="78"/>
        <v/>
      </c>
      <c r="AJ135" s="1" t="str">
        <f t="shared" si="79"/>
        <v/>
      </c>
      <c r="AK135" s="1">
        <f t="shared" si="102"/>
        <v>0</v>
      </c>
      <c r="AL135" s="1">
        <f t="shared" si="102"/>
        <v>0</v>
      </c>
      <c r="AP135" s="1" t="str">
        <f t="shared" si="81"/>
        <v>N</v>
      </c>
      <c r="AQ135" s="1" t="str">
        <f t="shared" si="82"/>
        <v>N</v>
      </c>
      <c r="AR135" s="1" t="str">
        <f t="shared" si="83"/>
        <v>N</v>
      </c>
      <c r="AT135" s="15" t="str">
        <f t="shared" si="103"/>
        <v/>
      </c>
      <c r="AU135" s="1" t="str">
        <f t="shared" si="85"/>
        <v/>
      </c>
      <c r="AV135" s="1" t="str">
        <f t="shared" si="86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6">
      <c r="AE136" s="1" t="str">
        <f t="shared" si="74"/>
        <v/>
      </c>
      <c r="AF136" s="1" t="str">
        <f t="shared" si="75"/>
        <v/>
      </c>
      <c r="AG136" s="1" t="str">
        <f t="shared" si="76"/>
        <v/>
      </c>
      <c r="AH136" s="1" t="str">
        <f t="shared" si="77"/>
        <v/>
      </c>
      <c r="AI136" s="1" t="str">
        <f t="shared" si="78"/>
        <v/>
      </c>
      <c r="AJ136" s="1" t="str">
        <f t="shared" si="79"/>
        <v/>
      </c>
      <c r="AK136" s="1">
        <f t="shared" si="102"/>
        <v>0</v>
      </c>
      <c r="AL136" s="1">
        <f t="shared" si="102"/>
        <v>0</v>
      </c>
      <c r="AP136" s="1" t="str">
        <f t="shared" si="81"/>
        <v>N</v>
      </c>
      <c r="AQ136" s="1" t="str">
        <f t="shared" si="82"/>
        <v>N</v>
      </c>
      <c r="AR136" s="1" t="str">
        <f t="shared" si="83"/>
        <v>N</v>
      </c>
      <c r="AT136" s="15" t="str">
        <f t="shared" si="103"/>
        <v/>
      </c>
      <c r="AU136" s="1" t="str">
        <f t="shared" si="85"/>
        <v/>
      </c>
      <c r="AV136" s="1" t="str">
        <f t="shared" si="86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6</v>
      </c>
    </row>
    <row r="137" spans="31:76">
      <c r="AE137" s="1" t="str">
        <f t="shared" si="74"/>
        <v/>
      </c>
      <c r="AF137" s="1" t="str">
        <f t="shared" si="75"/>
        <v/>
      </c>
      <c r="AG137" s="1" t="str">
        <f t="shared" si="76"/>
        <v/>
      </c>
      <c r="AH137" s="1" t="str">
        <f t="shared" si="77"/>
        <v/>
      </c>
      <c r="AI137" s="1" t="str">
        <f t="shared" si="78"/>
        <v/>
      </c>
      <c r="AJ137" s="1" t="str">
        <f t="shared" si="79"/>
        <v/>
      </c>
      <c r="AK137" s="1">
        <f t="shared" si="102"/>
        <v>0</v>
      </c>
      <c r="AL137" s="1">
        <f t="shared" si="102"/>
        <v>0</v>
      </c>
      <c r="AP137" s="1" t="str">
        <f t="shared" si="81"/>
        <v>N</v>
      </c>
      <c r="AQ137" s="1" t="str">
        <f t="shared" si="82"/>
        <v>N</v>
      </c>
      <c r="AR137" s="1" t="str">
        <f t="shared" si="83"/>
        <v>N</v>
      </c>
      <c r="AT137" s="15" t="str">
        <f t="shared" si="103"/>
        <v/>
      </c>
      <c r="AU137" s="1" t="str">
        <f t="shared" si="85"/>
        <v/>
      </c>
      <c r="AV137" s="1" t="str">
        <f t="shared" si="86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-6</v>
      </c>
    </row>
    <row r="138" spans="31:76">
      <c r="AE138" s="1" t="str">
        <f t="shared" ref="AE138:AE201" si="115">IF(M137="","",IF(Y138="B",IF(M137="P",BH138,""),IF(BF138="P",BH138,"")))</f>
        <v/>
      </c>
      <c r="AF138" s="1" t="str">
        <f t="shared" ref="AF138:AF201" si="116">IF(M137="","",IF(Y138="B",IF(M137="B",BH138,""),IF(BF138="B",BH138,"")))</f>
        <v/>
      </c>
      <c r="AG138" s="1" t="str">
        <f t="shared" ref="AG138:AG195" si="117">IF(M137="","",IF(Z138="C",IF(M137="B",BJ138,""),IF(BF138="P",BJ138,"")))</f>
        <v/>
      </c>
      <c r="AH138" s="1" t="str">
        <f t="shared" ref="AH138:AH195" si="118">IF(M137="","",IF(Z138="C",IF(M137="P",BJ138,""),IF(BF138="B",BJ138,"")))</f>
        <v/>
      </c>
      <c r="AI138" s="1" t="str">
        <f t="shared" ref="AI138:AI201" si="119">IF(M137="","",IF(AND(AE138="L5",AH138="L5",AY138=""),"L0",AX138))</f>
        <v/>
      </c>
      <c r="AJ138" s="1" t="str">
        <f t="shared" ref="AJ138:AJ201" si="120">IF(M137="","",IF(AND(AF138="L5",AH138="L5",AX138=""),"L0",AY138))</f>
        <v/>
      </c>
      <c r="AK138" s="1">
        <f t="shared" si="102"/>
        <v>0</v>
      </c>
      <c r="AL138" s="1">
        <f t="shared" si="102"/>
        <v>0</v>
      </c>
      <c r="AP138" s="1" t="str">
        <f t="shared" ref="AP138:AP201" si="121">IF(OR(F134&amp;F135&amp;F136="WLW",F135&amp;F136="WW"),"Y","N")</f>
        <v>N</v>
      </c>
      <c r="AQ138" s="1" t="str">
        <f t="shared" ref="AQ138:AQ201" si="122">IF(OR(K134&amp;K135&amp;K136="WLW",K135&amp;K136="WW"),"Y","N")</f>
        <v>N</v>
      </c>
      <c r="AR138" s="1" t="str">
        <f t="shared" ref="AR138:AR201" si="123">IF(OR(R134&amp;R135&amp;R136="WLW",R135&amp;R136="WW"),"Y","N")</f>
        <v>N</v>
      </c>
      <c r="AT138" s="15" t="str">
        <f t="shared" si="103"/>
        <v/>
      </c>
      <c r="AU138" s="1" t="str">
        <f t="shared" ref="AU138:AU163" si="124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si="125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6">
      <c r="AE139" s="1" t="str">
        <f t="shared" si="115"/>
        <v/>
      </c>
      <c r="AF139" s="1" t="str">
        <f t="shared" si="116"/>
        <v/>
      </c>
      <c r="AG139" s="1" t="str">
        <f t="shared" si="117"/>
        <v/>
      </c>
      <c r="AH139" s="1" t="str">
        <f t="shared" si="118"/>
        <v/>
      </c>
      <c r="AI139" s="1" t="str">
        <f t="shared" si="119"/>
        <v/>
      </c>
      <c r="AJ139" s="1" t="str">
        <f t="shared" si="120"/>
        <v/>
      </c>
      <c r="AK139" s="1">
        <f t="shared" ref="AK139:AL202" si="126">IF(D139="",0,IF(OR(D139="B",D139="XB"),1,INT(RIGHT(D139))))+IF(I139="",0,IF(OR(I139="B",I139="XB"),1,INT(RIGHT(I139))))+IF(P139="",0,IF(OR(P139="B",P139="XB"),1,INT(RIGHT(P139))))</f>
        <v>0</v>
      </c>
      <c r="AL139" s="1">
        <f t="shared" si="126"/>
        <v>0</v>
      </c>
      <c r="AP139" s="1" t="str">
        <f t="shared" si="121"/>
        <v>N</v>
      </c>
      <c r="AQ139" s="1" t="str">
        <f t="shared" si="122"/>
        <v>N</v>
      </c>
      <c r="AR139" s="1" t="str">
        <f t="shared" si="123"/>
        <v>N</v>
      </c>
      <c r="AT139" s="15" t="str">
        <f t="shared" ref="AT139:AT163" si="127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si="124"/>
        <v/>
      </c>
      <c r="AV139" s="1" t="str">
        <f t="shared" si="125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6">
      <c r="AE140" s="1" t="str">
        <f t="shared" si="115"/>
        <v/>
      </c>
      <c r="AF140" s="1" t="str">
        <f t="shared" si="116"/>
        <v/>
      </c>
      <c r="AG140" s="1" t="str">
        <f t="shared" si="117"/>
        <v/>
      </c>
      <c r="AH140" s="1" t="str">
        <f t="shared" si="118"/>
        <v/>
      </c>
      <c r="AI140" s="1" t="str">
        <f t="shared" si="119"/>
        <v/>
      </c>
      <c r="AJ140" s="1" t="str">
        <f t="shared" si="120"/>
        <v/>
      </c>
      <c r="AK140" s="1">
        <f t="shared" si="126"/>
        <v>0</v>
      </c>
      <c r="AL140" s="1">
        <f t="shared" si="126"/>
        <v>0</v>
      </c>
      <c r="AP140" s="1" t="str">
        <f t="shared" si="121"/>
        <v>N</v>
      </c>
      <c r="AQ140" s="1" t="str">
        <f t="shared" si="122"/>
        <v>N</v>
      </c>
      <c r="AR140" s="1" t="str">
        <f t="shared" si="123"/>
        <v>N</v>
      </c>
      <c r="AT140" s="15" t="str">
        <f t="shared" si="127"/>
        <v/>
      </c>
      <c r="AU140" s="1" t="str">
        <f t="shared" si="124"/>
        <v/>
      </c>
      <c r="AV140" s="1" t="str">
        <f t="shared" si="125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3</v>
      </c>
    </row>
    <row r="141" spans="31:76">
      <c r="AE141" s="1" t="str">
        <f t="shared" si="115"/>
        <v/>
      </c>
      <c r="AF141" s="1" t="str">
        <f t="shared" si="116"/>
        <v/>
      </c>
      <c r="AG141" s="1" t="str">
        <f t="shared" si="117"/>
        <v/>
      </c>
      <c r="AH141" s="1" t="str">
        <f t="shared" si="118"/>
        <v/>
      </c>
      <c r="AI141" s="1" t="str">
        <f t="shared" si="119"/>
        <v/>
      </c>
      <c r="AJ141" s="1" t="str">
        <f t="shared" si="120"/>
        <v/>
      </c>
      <c r="AK141" s="1">
        <f t="shared" si="126"/>
        <v>0</v>
      </c>
      <c r="AL141" s="1">
        <f t="shared" si="126"/>
        <v>0</v>
      </c>
      <c r="AP141" s="1" t="str">
        <f t="shared" si="121"/>
        <v>N</v>
      </c>
      <c r="AQ141" s="1" t="str">
        <f t="shared" si="122"/>
        <v>N</v>
      </c>
      <c r="AR141" s="1" t="str">
        <f t="shared" si="123"/>
        <v>N</v>
      </c>
      <c r="AT141" s="15" t="str">
        <f t="shared" si="127"/>
        <v/>
      </c>
      <c r="AU141" s="1" t="str">
        <f t="shared" si="124"/>
        <v/>
      </c>
      <c r="AV141" s="1" t="str">
        <f t="shared" si="125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-3</v>
      </c>
    </row>
    <row r="142" spans="31:76">
      <c r="AE142" s="1" t="str">
        <f t="shared" si="115"/>
        <v/>
      </c>
      <c r="AF142" s="1" t="str">
        <f t="shared" si="116"/>
        <v/>
      </c>
      <c r="AG142" s="1" t="str">
        <f t="shared" si="117"/>
        <v/>
      </c>
      <c r="AH142" s="1" t="str">
        <f t="shared" si="118"/>
        <v/>
      </c>
      <c r="AI142" s="1" t="str">
        <f t="shared" si="119"/>
        <v/>
      </c>
      <c r="AJ142" s="1" t="str">
        <f t="shared" si="120"/>
        <v/>
      </c>
      <c r="AK142" s="1">
        <f t="shared" si="126"/>
        <v>0</v>
      </c>
      <c r="AL142" s="1">
        <f t="shared" si="126"/>
        <v>0</v>
      </c>
      <c r="AP142" s="1" t="str">
        <f t="shared" si="121"/>
        <v>N</v>
      </c>
      <c r="AQ142" s="1" t="str">
        <f t="shared" si="122"/>
        <v>N</v>
      </c>
      <c r="AR142" s="1" t="str">
        <f t="shared" si="123"/>
        <v>N</v>
      </c>
      <c r="AT142" s="15" t="str">
        <f t="shared" si="127"/>
        <v/>
      </c>
      <c r="AU142" s="1" t="str">
        <f t="shared" si="124"/>
        <v/>
      </c>
      <c r="AV142" s="1" t="str">
        <f t="shared" si="125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6">
      <c r="AE143" s="1" t="str">
        <f t="shared" si="115"/>
        <v/>
      </c>
      <c r="AF143" s="1" t="str">
        <f t="shared" si="116"/>
        <v/>
      </c>
      <c r="AG143" s="1" t="str">
        <f t="shared" si="117"/>
        <v/>
      </c>
      <c r="AH143" s="1" t="str">
        <f t="shared" si="118"/>
        <v/>
      </c>
      <c r="AI143" s="1" t="str">
        <f t="shared" si="119"/>
        <v/>
      </c>
      <c r="AJ143" s="1" t="str">
        <f t="shared" si="120"/>
        <v/>
      </c>
      <c r="AK143" s="1">
        <f t="shared" si="126"/>
        <v>0</v>
      </c>
      <c r="AL143" s="1">
        <f t="shared" si="126"/>
        <v>0</v>
      </c>
      <c r="AP143" s="1" t="str">
        <f t="shared" si="121"/>
        <v>N</v>
      </c>
      <c r="AQ143" s="1" t="str">
        <f t="shared" si="122"/>
        <v>N</v>
      </c>
      <c r="AR143" s="1" t="str">
        <f t="shared" si="123"/>
        <v>N</v>
      </c>
      <c r="AT143" s="15" t="str">
        <f t="shared" si="127"/>
        <v/>
      </c>
      <c r="AU143" s="1" t="str">
        <f t="shared" si="124"/>
        <v/>
      </c>
      <c r="AV143" s="1" t="str">
        <f t="shared" si="125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6">
      <c r="AE144" s="1" t="str">
        <f t="shared" si="115"/>
        <v/>
      </c>
      <c r="AF144" s="1" t="str">
        <f t="shared" si="116"/>
        <v/>
      </c>
      <c r="AG144" s="1" t="str">
        <f t="shared" si="117"/>
        <v/>
      </c>
      <c r="AH144" s="1" t="str">
        <f t="shared" si="118"/>
        <v/>
      </c>
      <c r="AI144" s="1" t="str">
        <f t="shared" si="119"/>
        <v/>
      </c>
      <c r="AJ144" s="1" t="str">
        <f t="shared" si="120"/>
        <v/>
      </c>
      <c r="AK144" s="1">
        <f t="shared" si="126"/>
        <v>0</v>
      </c>
      <c r="AL144" s="1">
        <f t="shared" si="126"/>
        <v>0</v>
      </c>
      <c r="AP144" s="1" t="str">
        <f t="shared" si="121"/>
        <v>N</v>
      </c>
      <c r="AQ144" s="1" t="str">
        <f t="shared" si="122"/>
        <v>N</v>
      </c>
      <c r="AR144" s="1" t="str">
        <f t="shared" si="123"/>
        <v>N</v>
      </c>
      <c r="AT144" s="15" t="str">
        <f t="shared" si="127"/>
        <v/>
      </c>
      <c r="AU144" s="1" t="str">
        <f t="shared" si="124"/>
        <v/>
      </c>
      <c r="AV144" s="1" t="str">
        <f t="shared" si="125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6</v>
      </c>
    </row>
    <row r="145" spans="31:76">
      <c r="AE145" s="1" t="str">
        <f t="shared" si="115"/>
        <v/>
      </c>
      <c r="AF145" s="1" t="str">
        <f t="shared" si="116"/>
        <v/>
      </c>
      <c r="AG145" s="1" t="str">
        <f t="shared" si="117"/>
        <v/>
      </c>
      <c r="AH145" s="1" t="str">
        <f t="shared" si="118"/>
        <v/>
      </c>
      <c r="AI145" s="1" t="str">
        <f t="shared" si="119"/>
        <v/>
      </c>
      <c r="AJ145" s="1" t="str">
        <f t="shared" si="120"/>
        <v/>
      </c>
      <c r="AK145" s="1">
        <f t="shared" si="126"/>
        <v>0</v>
      </c>
      <c r="AL145" s="1">
        <f t="shared" si="126"/>
        <v>0</v>
      </c>
      <c r="AP145" s="1" t="str">
        <f t="shared" si="121"/>
        <v>N</v>
      </c>
      <c r="AQ145" s="1" t="str">
        <f t="shared" si="122"/>
        <v>N</v>
      </c>
      <c r="AR145" s="1" t="str">
        <f t="shared" si="123"/>
        <v>N</v>
      </c>
      <c r="AT145" s="15" t="str">
        <f t="shared" si="127"/>
        <v/>
      </c>
      <c r="AU145" s="1" t="str">
        <f t="shared" si="124"/>
        <v/>
      </c>
      <c r="AV145" s="1" t="str">
        <f t="shared" si="125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-6</v>
      </c>
    </row>
    <row r="146" spans="31:76">
      <c r="AE146" s="1" t="str">
        <f t="shared" si="115"/>
        <v/>
      </c>
      <c r="AF146" s="1" t="str">
        <f t="shared" si="116"/>
        <v/>
      </c>
      <c r="AG146" s="1" t="str">
        <f t="shared" si="117"/>
        <v/>
      </c>
      <c r="AH146" s="1" t="str">
        <f t="shared" si="118"/>
        <v/>
      </c>
      <c r="AI146" s="1" t="str">
        <f t="shared" si="119"/>
        <v/>
      </c>
      <c r="AJ146" s="1" t="str">
        <f t="shared" si="120"/>
        <v/>
      </c>
      <c r="AK146" s="1">
        <f t="shared" si="126"/>
        <v>0</v>
      </c>
      <c r="AL146" s="1">
        <f t="shared" si="126"/>
        <v>0</v>
      </c>
      <c r="AP146" s="1" t="str">
        <f t="shared" si="121"/>
        <v>N</v>
      </c>
      <c r="AQ146" s="1" t="str">
        <f t="shared" si="122"/>
        <v>N</v>
      </c>
      <c r="AR146" s="1" t="str">
        <f t="shared" si="123"/>
        <v>N</v>
      </c>
      <c r="AT146" s="15" t="str">
        <f t="shared" si="127"/>
        <v/>
      </c>
      <c r="AU146" s="1" t="str">
        <f t="shared" si="124"/>
        <v/>
      </c>
      <c r="AV146" s="1" t="str">
        <f t="shared" si="125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15"/>
        <v/>
      </c>
      <c r="AF147" s="1" t="str">
        <f t="shared" si="116"/>
        <v/>
      </c>
      <c r="AG147" s="1" t="str">
        <f t="shared" si="117"/>
        <v/>
      </c>
      <c r="AH147" s="1" t="str">
        <f t="shared" si="118"/>
        <v/>
      </c>
      <c r="AI147" s="1" t="str">
        <f t="shared" si="119"/>
        <v/>
      </c>
      <c r="AJ147" s="1" t="str">
        <f t="shared" si="120"/>
        <v/>
      </c>
      <c r="AK147" s="1">
        <f t="shared" si="126"/>
        <v>0</v>
      </c>
      <c r="AL147" s="1">
        <f t="shared" si="126"/>
        <v>0</v>
      </c>
      <c r="AP147" s="1" t="str">
        <f t="shared" si="121"/>
        <v>N</v>
      </c>
      <c r="AQ147" s="1" t="str">
        <f t="shared" si="122"/>
        <v>N</v>
      </c>
      <c r="AR147" s="1" t="str">
        <f t="shared" si="123"/>
        <v>N</v>
      </c>
      <c r="AT147" s="15" t="str">
        <f t="shared" si="127"/>
        <v/>
      </c>
      <c r="AU147" s="1" t="str">
        <f t="shared" si="124"/>
        <v/>
      </c>
      <c r="AV147" s="1" t="str">
        <f t="shared" si="125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15"/>
        <v/>
      </c>
      <c r="AF148" s="1" t="str">
        <f t="shared" si="116"/>
        <v/>
      </c>
      <c r="AG148" s="1" t="str">
        <f t="shared" si="117"/>
        <v/>
      </c>
      <c r="AH148" s="1" t="str">
        <f t="shared" si="118"/>
        <v/>
      </c>
      <c r="AI148" s="1" t="str">
        <f t="shared" si="119"/>
        <v/>
      </c>
      <c r="AJ148" s="1" t="str">
        <f t="shared" si="120"/>
        <v/>
      </c>
      <c r="AK148" s="1">
        <f t="shared" si="126"/>
        <v>0</v>
      </c>
      <c r="AL148" s="1">
        <f t="shared" si="126"/>
        <v>0</v>
      </c>
      <c r="AP148" s="1" t="str">
        <f t="shared" si="121"/>
        <v>N</v>
      </c>
      <c r="AQ148" s="1" t="str">
        <f t="shared" si="122"/>
        <v>N</v>
      </c>
      <c r="AR148" s="1" t="str">
        <f t="shared" si="123"/>
        <v>N</v>
      </c>
      <c r="AT148" s="15" t="str">
        <f t="shared" si="127"/>
        <v/>
      </c>
      <c r="AU148" s="1" t="str">
        <f t="shared" si="124"/>
        <v/>
      </c>
      <c r="AV148" s="1" t="str">
        <f t="shared" si="125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3</v>
      </c>
    </row>
    <row r="149" spans="31:76">
      <c r="AE149" s="1" t="str">
        <f t="shared" si="115"/>
        <v/>
      </c>
      <c r="AF149" s="1" t="str">
        <f t="shared" si="116"/>
        <v/>
      </c>
      <c r="AG149" s="1" t="str">
        <f t="shared" si="117"/>
        <v/>
      </c>
      <c r="AH149" s="1" t="str">
        <f t="shared" si="118"/>
        <v/>
      </c>
      <c r="AI149" s="1" t="str">
        <f t="shared" si="119"/>
        <v/>
      </c>
      <c r="AJ149" s="1" t="str">
        <f t="shared" si="120"/>
        <v/>
      </c>
      <c r="AK149" s="1">
        <f t="shared" si="126"/>
        <v>0</v>
      </c>
      <c r="AL149" s="1">
        <f t="shared" si="126"/>
        <v>0</v>
      </c>
      <c r="AP149" s="1" t="str">
        <f t="shared" si="121"/>
        <v>N</v>
      </c>
      <c r="AQ149" s="1" t="str">
        <f t="shared" si="122"/>
        <v>N</v>
      </c>
      <c r="AR149" s="1" t="str">
        <f t="shared" si="123"/>
        <v>N</v>
      </c>
      <c r="AT149" s="15" t="str">
        <f t="shared" si="127"/>
        <v/>
      </c>
      <c r="AU149" s="1" t="str">
        <f t="shared" si="124"/>
        <v/>
      </c>
      <c r="AV149" s="1" t="str">
        <f t="shared" si="125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-3</v>
      </c>
    </row>
    <row r="150" spans="31:76">
      <c r="AE150" s="1" t="str">
        <f t="shared" si="115"/>
        <v/>
      </c>
      <c r="AF150" s="1" t="str">
        <f t="shared" si="116"/>
        <v/>
      </c>
      <c r="AG150" s="1" t="str">
        <f t="shared" si="117"/>
        <v/>
      </c>
      <c r="AH150" s="1" t="str">
        <f t="shared" si="118"/>
        <v/>
      </c>
      <c r="AI150" s="1" t="str">
        <f t="shared" si="119"/>
        <v/>
      </c>
      <c r="AJ150" s="1" t="str">
        <f t="shared" si="120"/>
        <v/>
      </c>
      <c r="AK150" s="1">
        <f t="shared" si="126"/>
        <v>0</v>
      </c>
      <c r="AL150" s="1">
        <f t="shared" si="126"/>
        <v>0</v>
      </c>
      <c r="AP150" s="1" t="str">
        <f t="shared" si="121"/>
        <v>N</v>
      </c>
      <c r="AQ150" s="1" t="str">
        <f t="shared" si="122"/>
        <v>N</v>
      </c>
      <c r="AR150" s="1" t="str">
        <f t="shared" si="123"/>
        <v>N</v>
      </c>
      <c r="AT150" s="15" t="str">
        <f t="shared" si="127"/>
        <v/>
      </c>
      <c r="AU150" s="1" t="str">
        <f t="shared" si="124"/>
        <v/>
      </c>
      <c r="AV150" s="1" t="str">
        <f t="shared" si="125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15"/>
        <v/>
      </c>
      <c r="AF151" s="1" t="str">
        <f t="shared" si="116"/>
        <v/>
      </c>
      <c r="AG151" s="1" t="str">
        <f t="shared" si="117"/>
        <v/>
      </c>
      <c r="AH151" s="1" t="str">
        <f t="shared" si="118"/>
        <v/>
      </c>
      <c r="AI151" s="1" t="str">
        <f t="shared" si="119"/>
        <v/>
      </c>
      <c r="AJ151" s="1" t="str">
        <f t="shared" si="120"/>
        <v/>
      </c>
      <c r="AK151" s="1">
        <f t="shared" si="126"/>
        <v>0</v>
      </c>
      <c r="AL151" s="1">
        <f t="shared" si="126"/>
        <v>0</v>
      </c>
      <c r="AP151" s="1" t="str">
        <f t="shared" si="121"/>
        <v>N</v>
      </c>
      <c r="AQ151" s="1" t="str">
        <f t="shared" si="122"/>
        <v>N</v>
      </c>
      <c r="AR151" s="1" t="str">
        <f t="shared" si="123"/>
        <v>N</v>
      </c>
      <c r="AT151" s="15" t="str">
        <f t="shared" si="127"/>
        <v/>
      </c>
      <c r="AU151" s="1" t="str">
        <f t="shared" si="124"/>
        <v/>
      </c>
      <c r="AV151" s="1" t="str">
        <f t="shared" si="125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15"/>
        <v/>
      </c>
      <c r="AF152" s="1" t="str">
        <f t="shared" si="116"/>
        <v/>
      </c>
      <c r="AG152" s="1" t="str">
        <f t="shared" si="117"/>
        <v/>
      </c>
      <c r="AH152" s="1" t="str">
        <f t="shared" si="118"/>
        <v/>
      </c>
      <c r="AI152" s="1" t="str">
        <f t="shared" si="119"/>
        <v/>
      </c>
      <c r="AJ152" s="1" t="str">
        <f t="shared" si="120"/>
        <v/>
      </c>
      <c r="AK152" s="1">
        <f t="shared" si="126"/>
        <v>0</v>
      </c>
      <c r="AL152" s="1">
        <f t="shared" si="126"/>
        <v>0</v>
      </c>
      <c r="AP152" s="1" t="str">
        <f t="shared" si="121"/>
        <v>N</v>
      </c>
      <c r="AQ152" s="1" t="str">
        <f t="shared" si="122"/>
        <v>N</v>
      </c>
      <c r="AR152" s="1" t="str">
        <f t="shared" si="123"/>
        <v>N</v>
      </c>
      <c r="AT152" s="15" t="str">
        <f t="shared" si="127"/>
        <v/>
      </c>
      <c r="AU152" s="1" t="str">
        <f t="shared" si="124"/>
        <v/>
      </c>
      <c r="AV152" s="1" t="str">
        <f t="shared" si="125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6</v>
      </c>
    </row>
    <row r="153" spans="31:76">
      <c r="AE153" s="1" t="str">
        <f t="shared" si="115"/>
        <v/>
      </c>
      <c r="AF153" s="1" t="str">
        <f t="shared" si="116"/>
        <v/>
      </c>
      <c r="AG153" s="1" t="str">
        <f t="shared" si="117"/>
        <v/>
      </c>
      <c r="AH153" s="1" t="str">
        <f t="shared" si="118"/>
        <v/>
      </c>
      <c r="AI153" s="1" t="str">
        <f t="shared" si="119"/>
        <v/>
      </c>
      <c r="AJ153" s="1" t="str">
        <f t="shared" si="120"/>
        <v/>
      </c>
      <c r="AK153" s="1">
        <f t="shared" si="126"/>
        <v>0</v>
      </c>
      <c r="AL153" s="1">
        <f t="shared" si="126"/>
        <v>0</v>
      </c>
      <c r="AP153" s="1" t="str">
        <f t="shared" si="121"/>
        <v>N</v>
      </c>
      <c r="AQ153" s="1" t="str">
        <f t="shared" si="122"/>
        <v>N</v>
      </c>
      <c r="AR153" s="1" t="str">
        <f t="shared" si="123"/>
        <v>N</v>
      </c>
      <c r="AT153" s="15" t="str">
        <f t="shared" si="127"/>
        <v/>
      </c>
      <c r="AU153" s="1" t="str">
        <f t="shared" si="124"/>
        <v/>
      </c>
      <c r="AV153" s="1" t="str">
        <f t="shared" si="125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-6</v>
      </c>
    </row>
    <row r="154" spans="31:76">
      <c r="AE154" s="1" t="str">
        <f t="shared" si="115"/>
        <v/>
      </c>
      <c r="AF154" s="1" t="str">
        <f t="shared" si="116"/>
        <v/>
      </c>
      <c r="AG154" s="1" t="str">
        <f t="shared" si="117"/>
        <v/>
      </c>
      <c r="AH154" s="1" t="str">
        <f t="shared" si="118"/>
        <v/>
      </c>
      <c r="AI154" s="1" t="str">
        <f t="shared" si="119"/>
        <v/>
      </c>
      <c r="AJ154" s="1" t="str">
        <f t="shared" si="120"/>
        <v/>
      </c>
      <c r="AK154" s="1">
        <f t="shared" si="126"/>
        <v>0</v>
      </c>
      <c r="AL154" s="1">
        <f t="shared" si="126"/>
        <v>0</v>
      </c>
      <c r="AP154" s="1" t="str">
        <f t="shared" si="121"/>
        <v>N</v>
      </c>
      <c r="AQ154" s="1" t="str">
        <f t="shared" si="122"/>
        <v>N</v>
      </c>
      <c r="AR154" s="1" t="str">
        <f t="shared" si="123"/>
        <v>N</v>
      </c>
      <c r="AT154" s="15" t="str">
        <f t="shared" si="127"/>
        <v/>
      </c>
      <c r="AU154" s="1" t="str">
        <f t="shared" si="124"/>
        <v/>
      </c>
      <c r="AV154" s="1" t="str">
        <f t="shared" si="125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15"/>
        <v/>
      </c>
      <c r="AF155" s="1" t="str">
        <f t="shared" si="116"/>
        <v/>
      </c>
      <c r="AG155" s="1" t="str">
        <f t="shared" si="117"/>
        <v/>
      </c>
      <c r="AH155" s="1" t="str">
        <f t="shared" si="118"/>
        <v/>
      </c>
      <c r="AI155" s="1" t="str">
        <f t="shared" si="119"/>
        <v/>
      </c>
      <c r="AJ155" s="1" t="str">
        <f t="shared" si="120"/>
        <v/>
      </c>
      <c r="AK155" s="1">
        <f t="shared" si="126"/>
        <v>0</v>
      </c>
      <c r="AL155" s="1">
        <f t="shared" si="126"/>
        <v>0</v>
      </c>
      <c r="AP155" s="1" t="str">
        <f t="shared" si="121"/>
        <v>N</v>
      </c>
      <c r="AQ155" s="1" t="str">
        <f t="shared" si="122"/>
        <v>N</v>
      </c>
      <c r="AR155" s="1" t="str">
        <f t="shared" si="123"/>
        <v>N</v>
      </c>
      <c r="AT155" s="15" t="str">
        <f t="shared" si="127"/>
        <v/>
      </c>
      <c r="AU155" s="1" t="str">
        <f t="shared" si="124"/>
        <v/>
      </c>
      <c r="AV155" s="1" t="str">
        <f t="shared" si="125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15"/>
        <v/>
      </c>
      <c r="AF156" s="1" t="str">
        <f t="shared" si="116"/>
        <v/>
      </c>
      <c r="AG156" s="1" t="str">
        <f t="shared" si="117"/>
        <v/>
      </c>
      <c r="AH156" s="1" t="str">
        <f t="shared" si="118"/>
        <v/>
      </c>
      <c r="AI156" s="1" t="str">
        <f t="shared" si="119"/>
        <v/>
      </c>
      <c r="AJ156" s="1" t="str">
        <f t="shared" si="120"/>
        <v/>
      </c>
      <c r="AK156" s="1">
        <f t="shared" si="126"/>
        <v>0</v>
      </c>
      <c r="AL156" s="1">
        <f t="shared" si="126"/>
        <v>0</v>
      </c>
      <c r="AP156" s="1" t="str">
        <f t="shared" si="121"/>
        <v>N</v>
      </c>
      <c r="AQ156" s="1" t="str">
        <f t="shared" si="122"/>
        <v>N</v>
      </c>
      <c r="AR156" s="1" t="str">
        <f t="shared" si="123"/>
        <v>N</v>
      </c>
      <c r="AT156" s="15" t="str">
        <f t="shared" si="127"/>
        <v/>
      </c>
      <c r="AU156" s="1" t="str">
        <f t="shared" si="124"/>
        <v/>
      </c>
      <c r="AV156" s="1" t="str">
        <f t="shared" si="125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3</v>
      </c>
    </row>
    <row r="157" spans="31:76">
      <c r="AE157" s="1" t="str">
        <f t="shared" si="115"/>
        <v/>
      </c>
      <c r="AF157" s="1" t="str">
        <f t="shared" si="116"/>
        <v/>
      </c>
      <c r="AG157" s="1" t="str">
        <f t="shared" si="117"/>
        <v/>
      </c>
      <c r="AH157" s="1" t="str">
        <f t="shared" si="118"/>
        <v/>
      </c>
      <c r="AI157" s="1" t="str">
        <f t="shared" si="119"/>
        <v/>
      </c>
      <c r="AJ157" s="1" t="str">
        <f t="shared" si="120"/>
        <v/>
      </c>
      <c r="AK157" s="1">
        <f t="shared" si="126"/>
        <v>0</v>
      </c>
      <c r="AL157" s="1">
        <f t="shared" si="126"/>
        <v>0</v>
      </c>
      <c r="AP157" s="1" t="str">
        <f t="shared" si="121"/>
        <v>N</v>
      </c>
      <c r="AQ157" s="1" t="str">
        <f t="shared" si="122"/>
        <v>N</v>
      </c>
      <c r="AR157" s="1" t="str">
        <f t="shared" si="123"/>
        <v>N</v>
      </c>
      <c r="AT157" s="15" t="str">
        <f t="shared" si="127"/>
        <v/>
      </c>
      <c r="AU157" s="1" t="str">
        <f t="shared" si="124"/>
        <v/>
      </c>
      <c r="AV157" s="1" t="str">
        <f t="shared" si="125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-3</v>
      </c>
    </row>
    <row r="158" spans="31:76">
      <c r="AE158" s="1" t="str">
        <f t="shared" si="115"/>
        <v/>
      </c>
      <c r="AF158" s="1" t="str">
        <f t="shared" si="116"/>
        <v/>
      </c>
      <c r="AG158" s="1" t="str">
        <f t="shared" si="117"/>
        <v/>
      </c>
      <c r="AH158" s="1" t="str">
        <f t="shared" si="118"/>
        <v/>
      </c>
      <c r="AI158" s="1" t="str">
        <f t="shared" si="119"/>
        <v/>
      </c>
      <c r="AJ158" s="1" t="str">
        <f t="shared" si="120"/>
        <v/>
      </c>
      <c r="AK158" s="1">
        <f t="shared" si="126"/>
        <v>0</v>
      </c>
      <c r="AL158" s="1">
        <f t="shared" si="126"/>
        <v>0</v>
      </c>
      <c r="AP158" s="1" t="str">
        <f t="shared" si="121"/>
        <v>N</v>
      </c>
      <c r="AQ158" s="1" t="str">
        <f t="shared" si="122"/>
        <v>N</v>
      </c>
      <c r="AR158" s="1" t="str">
        <f t="shared" si="123"/>
        <v>N</v>
      </c>
      <c r="AT158" s="15" t="str">
        <f t="shared" si="127"/>
        <v/>
      </c>
      <c r="AU158" s="1" t="str">
        <f t="shared" si="124"/>
        <v/>
      </c>
      <c r="AV158" s="1" t="str">
        <f t="shared" si="125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15"/>
        <v/>
      </c>
      <c r="AF159" s="1" t="str">
        <f t="shared" si="116"/>
        <v/>
      </c>
      <c r="AG159" s="1" t="str">
        <f t="shared" si="117"/>
        <v/>
      </c>
      <c r="AH159" s="1" t="str">
        <f t="shared" si="118"/>
        <v/>
      </c>
      <c r="AI159" s="1" t="str">
        <f t="shared" si="119"/>
        <v/>
      </c>
      <c r="AJ159" s="1" t="str">
        <f t="shared" si="120"/>
        <v/>
      </c>
      <c r="AK159" s="1">
        <f t="shared" si="126"/>
        <v>0</v>
      </c>
      <c r="AL159" s="1">
        <f t="shared" si="126"/>
        <v>0</v>
      </c>
      <c r="AP159" s="1" t="str">
        <f t="shared" si="121"/>
        <v>N</v>
      </c>
      <c r="AQ159" s="1" t="str">
        <f t="shared" si="122"/>
        <v>N</v>
      </c>
      <c r="AR159" s="1" t="str">
        <f t="shared" si="123"/>
        <v>N</v>
      </c>
      <c r="AT159" s="15" t="str">
        <f t="shared" si="127"/>
        <v/>
      </c>
      <c r="AU159" s="1" t="str">
        <f t="shared" si="124"/>
        <v/>
      </c>
      <c r="AV159" s="1" t="str">
        <f t="shared" si="125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15"/>
        <v/>
      </c>
      <c r="AF160" s="1" t="str">
        <f t="shared" si="116"/>
        <v/>
      </c>
      <c r="AG160" s="1" t="str">
        <f t="shared" si="117"/>
        <v/>
      </c>
      <c r="AH160" s="1" t="str">
        <f t="shared" si="118"/>
        <v/>
      </c>
      <c r="AI160" s="1" t="str">
        <f t="shared" si="119"/>
        <v/>
      </c>
      <c r="AJ160" s="1" t="str">
        <f t="shared" si="120"/>
        <v/>
      </c>
      <c r="AK160" s="1">
        <f t="shared" si="126"/>
        <v>0</v>
      </c>
      <c r="AL160" s="1">
        <f t="shared" si="126"/>
        <v>0</v>
      </c>
      <c r="AP160" s="1" t="str">
        <f t="shared" si="121"/>
        <v>N</v>
      </c>
      <c r="AQ160" s="1" t="str">
        <f t="shared" si="122"/>
        <v>N</v>
      </c>
      <c r="AR160" s="1" t="str">
        <f t="shared" si="123"/>
        <v>N</v>
      </c>
      <c r="AT160" s="15" t="str">
        <f t="shared" si="127"/>
        <v/>
      </c>
      <c r="AU160" s="1" t="str">
        <f t="shared" si="124"/>
        <v/>
      </c>
      <c r="AV160" s="1" t="str">
        <f t="shared" si="125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6</v>
      </c>
    </row>
    <row r="161" spans="31:76">
      <c r="AE161" s="1" t="str">
        <f t="shared" si="115"/>
        <v/>
      </c>
      <c r="AF161" s="1" t="str">
        <f t="shared" si="116"/>
        <v/>
      </c>
      <c r="AG161" s="1" t="str">
        <f t="shared" si="117"/>
        <v/>
      </c>
      <c r="AH161" s="1" t="str">
        <f t="shared" si="118"/>
        <v/>
      </c>
      <c r="AI161" s="1" t="str">
        <f t="shared" si="119"/>
        <v/>
      </c>
      <c r="AJ161" s="1" t="str">
        <f t="shared" si="120"/>
        <v/>
      </c>
      <c r="AK161" s="1">
        <f t="shared" si="126"/>
        <v>0</v>
      </c>
      <c r="AL161" s="1">
        <f t="shared" si="126"/>
        <v>0</v>
      </c>
      <c r="AP161" s="1" t="str">
        <f t="shared" si="121"/>
        <v>N</v>
      </c>
      <c r="AQ161" s="1" t="str">
        <f t="shared" si="122"/>
        <v>N</v>
      </c>
      <c r="AR161" s="1" t="str">
        <f t="shared" si="123"/>
        <v>N</v>
      </c>
      <c r="AT161" s="15" t="str">
        <f t="shared" si="127"/>
        <v/>
      </c>
      <c r="AU161" s="1" t="str">
        <f t="shared" si="124"/>
        <v/>
      </c>
      <c r="AV161" s="1" t="str">
        <f t="shared" si="125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-6</v>
      </c>
    </row>
    <row r="162" spans="31:76">
      <c r="AE162" s="1" t="str">
        <f t="shared" si="115"/>
        <v/>
      </c>
      <c r="AF162" s="1" t="str">
        <f t="shared" si="116"/>
        <v/>
      </c>
      <c r="AG162" s="1" t="str">
        <f t="shared" si="117"/>
        <v/>
      </c>
      <c r="AH162" s="1" t="str">
        <f t="shared" si="118"/>
        <v/>
      </c>
      <c r="AI162" s="1" t="str">
        <f t="shared" si="119"/>
        <v/>
      </c>
      <c r="AJ162" s="1" t="str">
        <f t="shared" si="120"/>
        <v/>
      </c>
      <c r="AK162" s="1">
        <f t="shared" si="126"/>
        <v>0</v>
      </c>
      <c r="AL162" s="1">
        <f t="shared" si="126"/>
        <v>0</v>
      </c>
      <c r="AP162" s="1" t="str">
        <f t="shared" si="121"/>
        <v>N</v>
      </c>
      <c r="AQ162" s="1" t="str">
        <f t="shared" si="122"/>
        <v>N</v>
      </c>
      <c r="AR162" s="1" t="str">
        <f t="shared" si="123"/>
        <v>N</v>
      </c>
      <c r="AT162" s="15" t="str">
        <f t="shared" si="127"/>
        <v/>
      </c>
      <c r="AU162" s="1" t="str">
        <f t="shared" si="124"/>
        <v/>
      </c>
      <c r="AV162" s="1" t="str">
        <f t="shared" si="125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15"/>
        <v/>
      </c>
      <c r="AF163" s="1" t="str">
        <f t="shared" si="116"/>
        <v/>
      </c>
      <c r="AG163" s="1" t="str">
        <f t="shared" si="117"/>
        <v/>
      </c>
      <c r="AH163" s="1" t="str">
        <f t="shared" si="118"/>
        <v/>
      </c>
      <c r="AI163" s="1" t="str">
        <f t="shared" si="119"/>
        <v/>
      </c>
      <c r="AJ163" s="1" t="str">
        <f t="shared" si="120"/>
        <v/>
      </c>
      <c r="AK163" s="1">
        <f t="shared" si="126"/>
        <v>0</v>
      </c>
      <c r="AL163" s="1">
        <f t="shared" si="126"/>
        <v>0</v>
      </c>
      <c r="AP163" s="1" t="str">
        <f t="shared" si="121"/>
        <v>N</v>
      </c>
      <c r="AQ163" s="1" t="str">
        <f t="shared" si="122"/>
        <v>N</v>
      </c>
      <c r="AR163" s="1" t="str">
        <f t="shared" si="123"/>
        <v>N</v>
      </c>
      <c r="AT163" s="15" t="str">
        <f t="shared" si="127"/>
        <v/>
      </c>
      <c r="AU163" s="1" t="str">
        <f t="shared" si="124"/>
        <v/>
      </c>
      <c r="AV163" s="1" t="str">
        <f t="shared" si="125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15"/>
        <v/>
      </c>
      <c r="AF164" s="1" t="str">
        <f t="shared" si="116"/>
        <v/>
      </c>
      <c r="AG164" s="1" t="str">
        <f t="shared" si="117"/>
        <v/>
      </c>
      <c r="AH164" s="1" t="str">
        <f t="shared" si="118"/>
        <v/>
      </c>
      <c r="AI164" s="1" t="str">
        <f t="shared" si="119"/>
        <v/>
      </c>
      <c r="AJ164" s="1" t="str">
        <f t="shared" si="120"/>
        <v/>
      </c>
      <c r="AK164" s="1">
        <f t="shared" si="126"/>
        <v>0</v>
      </c>
      <c r="AL164" s="1">
        <f t="shared" si="126"/>
        <v>0</v>
      </c>
      <c r="AP164" s="1" t="str">
        <f t="shared" si="121"/>
        <v>N</v>
      </c>
      <c r="AQ164" s="1" t="str">
        <f t="shared" si="122"/>
        <v>N</v>
      </c>
      <c r="AR164" s="1" t="str">
        <f t="shared" si="123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3</v>
      </c>
    </row>
    <row r="165" spans="31:76">
      <c r="AE165" s="1" t="str">
        <f t="shared" si="115"/>
        <v/>
      </c>
      <c r="AF165" s="1" t="str">
        <f t="shared" si="116"/>
        <v/>
      </c>
      <c r="AG165" s="1" t="str">
        <f t="shared" si="117"/>
        <v/>
      </c>
      <c r="AH165" s="1" t="str">
        <f t="shared" si="118"/>
        <v/>
      </c>
      <c r="AI165" s="1" t="str">
        <f t="shared" si="119"/>
        <v/>
      </c>
      <c r="AJ165" s="1" t="str">
        <f t="shared" si="120"/>
        <v/>
      </c>
      <c r="AK165" s="1">
        <f t="shared" si="126"/>
        <v>0</v>
      </c>
      <c r="AL165" s="1">
        <f t="shared" si="126"/>
        <v>0</v>
      </c>
      <c r="AP165" s="1" t="str">
        <f t="shared" si="121"/>
        <v>N</v>
      </c>
      <c r="AQ165" s="1" t="str">
        <f t="shared" si="122"/>
        <v>N</v>
      </c>
      <c r="AR165" s="1" t="str">
        <f t="shared" si="123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-3</v>
      </c>
    </row>
    <row r="166" spans="31:76">
      <c r="AE166" s="1" t="str">
        <f t="shared" si="115"/>
        <v/>
      </c>
      <c r="AF166" s="1" t="str">
        <f t="shared" si="116"/>
        <v/>
      </c>
      <c r="AG166" s="1" t="str">
        <f t="shared" si="117"/>
        <v/>
      </c>
      <c r="AH166" s="1" t="str">
        <f t="shared" si="118"/>
        <v/>
      </c>
      <c r="AI166" s="1" t="str">
        <f t="shared" si="119"/>
        <v/>
      </c>
      <c r="AJ166" s="1" t="str">
        <f t="shared" si="120"/>
        <v/>
      </c>
      <c r="AK166" s="1">
        <f t="shared" si="126"/>
        <v>0</v>
      </c>
      <c r="AL166" s="1">
        <f t="shared" si="126"/>
        <v>0</v>
      </c>
      <c r="AP166" s="1" t="str">
        <f t="shared" si="121"/>
        <v>N</v>
      </c>
      <c r="AQ166" s="1" t="str">
        <f t="shared" si="122"/>
        <v>N</v>
      </c>
      <c r="AR166" s="1" t="str">
        <f t="shared" si="123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15"/>
        <v/>
      </c>
      <c r="AF167" s="1" t="str">
        <f t="shared" si="116"/>
        <v/>
      </c>
      <c r="AG167" s="1" t="str">
        <f t="shared" si="117"/>
        <v/>
      </c>
      <c r="AH167" s="1" t="str">
        <f t="shared" si="118"/>
        <v/>
      </c>
      <c r="AI167" s="1" t="str">
        <f t="shared" si="119"/>
        <v/>
      </c>
      <c r="AJ167" s="1" t="str">
        <f t="shared" si="120"/>
        <v/>
      </c>
      <c r="AK167" s="1">
        <f t="shared" si="126"/>
        <v>0</v>
      </c>
      <c r="AL167" s="1">
        <f t="shared" si="126"/>
        <v>0</v>
      </c>
      <c r="AP167" s="1" t="str">
        <f t="shared" si="121"/>
        <v>N</v>
      </c>
      <c r="AQ167" s="1" t="str">
        <f t="shared" si="122"/>
        <v>N</v>
      </c>
      <c r="AR167" s="1" t="str">
        <f t="shared" si="123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15"/>
        <v/>
      </c>
      <c r="AF168" s="1" t="str">
        <f t="shared" si="116"/>
        <v/>
      </c>
      <c r="AG168" s="1" t="str">
        <f t="shared" si="117"/>
        <v/>
      </c>
      <c r="AH168" s="1" t="str">
        <f t="shared" si="118"/>
        <v/>
      </c>
      <c r="AI168" s="1" t="str">
        <f t="shared" si="119"/>
        <v/>
      </c>
      <c r="AJ168" s="1" t="str">
        <f t="shared" si="120"/>
        <v/>
      </c>
      <c r="AK168" s="1">
        <f t="shared" si="126"/>
        <v>0</v>
      </c>
      <c r="AL168" s="1">
        <f t="shared" si="126"/>
        <v>0</v>
      </c>
      <c r="AP168" s="1" t="str">
        <f t="shared" si="121"/>
        <v>N</v>
      </c>
      <c r="AQ168" s="1" t="str">
        <f t="shared" si="122"/>
        <v>N</v>
      </c>
      <c r="AR168" s="1" t="str">
        <f t="shared" si="123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6</v>
      </c>
    </row>
    <row r="169" spans="31:76">
      <c r="AE169" s="1" t="str">
        <f t="shared" si="115"/>
        <v/>
      </c>
      <c r="AF169" s="1" t="str">
        <f t="shared" si="116"/>
        <v/>
      </c>
      <c r="AG169" s="1" t="str">
        <f t="shared" si="117"/>
        <v/>
      </c>
      <c r="AH169" s="1" t="str">
        <f t="shared" si="118"/>
        <v/>
      </c>
      <c r="AI169" s="1" t="str">
        <f t="shared" si="119"/>
        <v/>
      </c>
      <c r="AJ169" s="1" t="str">
        <f t="shared" si="120"/>
        <v/>
      </c>
      <c r="AK169" s="1">
        <f t="shared" si="126"/>
        <v>0</v>
      </c>
      <c r="AL169" s="1">
        <f t="shared" si="126"/>
        <v>0</v>
      </c>
      <c r="AP169" s="1" t="str">
        <f t="shared" si="121"/>
        <v>N</v>
      </c>
      <c r="AQ169" s="1" t="str">
        <f t="shared" si="122"/>
        <v>N</v>
      </c>
      <c r="AR169" s="1" t="str">
        <f t="shared" si="123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-6</v>
      </c>
    </row>
    <row r="170" spans="31:76">
      <c r="AE170" s="1" t="str">
        <f t="shared" si="115"/>
        <v/>
      </c>
      <c r="AF170" s="1" t="str">
        <f t="shared" si="116"/>
        <v/>
      </c>
      <c r="AG170" s="1" t="str">
        <f t="shared" si="117"/>
        <v/>
      </c>
      <c r="AH170" s="1" t="str">
        <f t="shared" si="118"/>
        <v/>
      </c>
      <c r="AI170" s="1" t="str">
        <f t="shared" si="119"/>
        <v/>
      </c>
      <c r="AJ170" s="1" t="str">
        <f t="shared" si="120"/>
        <v/>
      </c>
      <c r="AK170" s="1">
        <f t="shared" si="126"/>
        <v>0</v>
      </c>
      <c r="AL170" s="1">
        <f t="shared" si="126"/>
        <v>0</v>
      </c>
      <c r="AP170" s="1" t="str">
        <f t="shared" si="121"/>
        <v>N</v>
      </c>
      <c r="AQ170" s="1" t="str">
        <f t="shared" si="122"/>
        <v>N</v>
      </c>
      <c r="AR170" s="1" t="str">
        <f t="shared" si="123"/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15"/>
        <v/>
      </c>
      <c r="AF171" s="1" t="str">
        <f t="shared" si="116"/>
        <v/>
      </c>
      <c r="AG171" s="1" t="str">
        <f t="shared" si="117"/>
        <v/>
      </c>
      <c r="AH171" s="1" t="str">
        <f t="shared" si="118"/>
        <v/>
      </c>
      <c r="AI171" s="1" t="str">
        <f t="shared" si="119"/>
        <v/>
      </c>
      <c r="AJ171" s="1" t="str">
        <f t="shared" si="120"/>
        <v/>
      </c>
      <c r="AK171" s="1">
        <f t="shared" si="126"/>
        <v>0</v>
      </c>
      <c r="AL171" s="1">
        <f t="shared" si="126"/>
        <v>0</v>
      </c>
      <c r="AP171" s="1" t="str">
        <f t="shared" si="121"/>
        <v>N</v>
      </c>
      <c r="AQ171" s="1" t="str">
        <f t="shared" si="122"/>
        <v>N</v>
      </c>
      <c r="AR171" s="1" t="str">
        <f t="shared" si="123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15"/>
        <v/>
      </c>
      <c r="AF172" s="1" t="str">
        <f t="shared" si="116"/>
        <v/>
      </c>
      <c r="AG172" s="1" t="str">
        <f t="shared" si="117"/>
        <v/>
      </c>
      <c r="AH172" s="1" t="str">
        <f t="shared" si="118"/>
        <v/>
      </c>
      <c r="AI172" s="1" t="str">
        <f t="shared" si="119"/>
        <v/>
      </c>
      <c r="AJ172" s="1" t="str">
        <f t="shared" si="120"/>
        <v/>
      </c>
      <c r="AK172" s="1">
        <f t="shared" si="126"/>
        <v>0</v>
      </c>
      <c r="AL172" s="1">
        <f t="shared" si="126"/>
        <v>0</v>
      </c>
      <c r="AP172" s="1" t="str">
        <f t="shared" si="121"/>
        <v>N</v>
      </c>
      <c r="AQ172" s="1" t="str">
        <f t="shared" si="122"/>
        <v>N</v>
      </c>
      <c r="AR172" s="1" t="str">
        <f t="shared" si="123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3</v>
      </c>
    </row>
    <row r="173" spans="31:76">
      <c r="AE173" s="1" t="str">
        <f t="shared" si="115"/>
        <v/>
      </c>
      <c r="AF173" s="1" t="str">
        <f t="shared" si="116"/>
        <v/>
      </c>
      <c r="AG173" s="1" t="str">
        <f t="shared" si="117"/>
        <v/>
      </c>
      <c r="AH173" s="1" t="str">
        <f t="shared" si="118"/>
        <v/>
      </c>
      <c r="AI173" s="1" t="str">
        <f t="shared" si="119"/>
        <v/>
      </c>
      <c r="AJ173" s="1" t="str">
        <f t="shared" si="120"/>
        <v/>
      </c>
      <c r="AK173" s="1">
        <f t="shared" si="126"/>
        <v>0</v>
      </c>
      <c r="AL173" s="1">
        <f t="shared" si="126"/>
        <v>0</v>
      </c>
      <c r="AP173" s="1" t="str">
        <f t="shared" si="121"/>
        <v>N</v>
      </c>
      <c r="AQ173" s="1" t="str">
        <f t="shared" si="122"/>
        <v>N</v>
      </c>
      <c r="AR173" s="1" t="str">
        <f t="shared" si="123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-3</v>
      </c>
    </row>
    <row r="174" spans="31:76">
      <c r="AE174" s="1" t="str">
        <f t="shared" si="115"/>
        <v/>
      </c>
      <c r="AF174" s="1" t="str">
        <f t="shared" si="116"/>
        <v/>
      </c>
      <c r="AG174" s="1" t="str">
        <f t="shared" si="117"/>
        <v/>
      </c>
      <c r="AH174" s="1" t="str">
        <f t="shared" si="118"/>
        <v/>
      </c>
      <c r="AI174" s="1" t="str">
        <f t="shared" si="119"/>
        <v/>
      </c>
      <c r="AJ174" s="1" t="str">
        <f t="shared" si="120"/>
        <v/>
      </c>
      <c r="AK174" s="1">
        <f t="shared" si="126"/>
        <v>0</v>
      </c>
      <c r="AL174" s="1">
        <f t="shared" si="126"/>
        <v>0</v>
      </c>
      <c r="AP174" s="1" t="str">
        <f t="shared" si="121"/>
        <v>N</v>
      </c>
      <c r="AQ174" s="1" t="str">
        <f t="shared" si="122"/>
        <v>N</v>
      </c>
      <c r="AR174" s="1" t="str">
        <f t="shared" si="123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15"/>
        <v/>
      </c>
      <c r="AF175" s="1" t="str">
        <f t="shared" si="116"/>
        <v/>
      </c>
      <c r="AG175" s="1" t="str">
        <f t="shared" si="117"/>
        <v/>
      </c>
      <c r="AH175" s="1" t="str">
        <f t="shared" si="118"/>
        <v/>
      </c>
      <c r="AI175" s="1" t="str">
        <f t="shared" si="119"/>
        <v/>
      </c>
      <c r="AJ175" s="1" t="str">
        <f t="shared" si="120"/>
        <v/>
      </c>
      <c r="AK175" s="1">
        <f t="shared" si="126"/>
        <v>0</v>
      </c>
      <c r="AL175" s="1">
        <f t="shared" si="126"/>
        <v>0</v>
      </c>
      <c r="AP175" s="1" t="str">
        <f t="shared" si="121"/>
        <v>N</v>
      </c>
      <c r="AQ175" s="1" t="str">
        <f t="shared" si="122"/>
        <v>N</v>
      </c>
      <c r="AR175" s="1" t="str">
        <f t="shared" si="123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15"/>
        <v/>
      </c>
      <c r="AF176" s="1" t="str">
        <f t="shared" si="116"/>
        <v/>
      </c>
      <c r="AG176" s="1" t="str">
        <f t="shared" si="117"/>
        <v/>
      </c>
      <c r="AH176" s="1" t="str">
        <f t="shared" si="118"/>
        <v/>
      </c>
      <c r="AI176" s="1" t="str">
        <f t="shared" si="119"/>
        <v/>
      </c>
      <c r="AJ176" s="1" t="str">
        <f t="shared" si="120"/>
        <v/>
      </c>
      <c r="AK176" s="1">
        <f t="shared" si="126"/>
        <v>0</v>
      </c>
      <c r="AL176" s="1">
        <f t="shared" si="126"/>
        <v>0</v>
      </c>
      <c r="AP176" s="1" t="str">
        <f t="shared" si="121"/>
        <v>N</v>
      </c>
      <c r="AQ176" s="1" t="str">
        <f t="shared" si="122"/>
        <v>N</v>
      </c>
      <c r="AR176" s="1" t="str">
        <f t="shared" si="123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6</v>
      </c>
    </row>
    <row r="177" spans="31:76">
      <c r="AE177" s="1" t="str">
        <f t="shared" si="115"/>
        <v/>
      </c>
      <c r="AF177" s="1" t="str">
        <f t="shared" si="116"/>
        <v/>
      </c>
      <c r="AG177" s="1" t="str">
        <f t="shared" si="117"/>
        <v/>
      </c>
      <c r="AH177" s="1" t="str">
        <f t="shared" si="118"/>
        <v/>
      </c>
      <c r="AI177" s="1" t="str">
        <f t="shared" si="119"/>
        <v/>
      </c>
      <c r="AJ177" s="1" t="str">
        <f t="shared" si="120"/>
        <v/>
      </c>
      <c r="AK177" s="1">
        <f t="shared" si="126"/>
        <v>0</v>
      </c>
      <c r="AL177" s="1">
        <f t="shared" si="126"/>
        <v>0</v>
      </c>
      <c r="AP177" s="1" t="str">
        <f t="shared" si="121"/>
        <v>N</v>
      </c>
      <c r="AQ177" s="1" t="str">
        <f t="shared" si="122"/>
        <v>N</v>
      </c>
      <c r="AR177" s="1" t="str">
        <f t="shared" si="123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-6</v>
      </c>
    </row>
    <row r="178" spans="31:76">
      <c r="AE178" s="1" t="str">
        <f t="shared" si="115"/>
        <v/>
      </c>
      <c r="AF178" s="1" t="str">
        <f t="shared" si="116"/>
        <v/>
      </c>
      <c r="AG178" s="1" t="str">
        <f t="shared" si="117"/>
        <v/>
      </c>
      <c r="AH178" s="1" t="str">
        <f t="shared" si="118"/>
        <v/>
      </c>
      <c r="AI178" s="1" t="str">
        <f t="shared" si="119"/>
        <v/>
      </c>
      <c r="AJ178" s="1" t="str">
        <f t="shared" si="120"/>
        <v/>
      </c>
      <c r="AK178" s="1">
        <f t="shared" si="126"/>
        <v>0</v>
      </c>
      <c r="AL178" s="1">
        <f t="shared" si="126"/>
        <v>0</v>
      </c>
      <c r="AP178" s="1" t="str">
        <f t="shared" si="121"/>
        <v>N</v>
      </c>
      <c r="AQ178" s="1" t="str">
        <f t="shared" si="122"/>
        <v>N</v>
      </c>
      <c r="AR178" s="1" t="str">
        <f t="shared" si="123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15"/>
        <v/>
      </c>
      <c r="AF179" s="1" t="str">
        <f t="shared" si="116"/>
        <v/>
      </c>
      <c r="AG179" s="1" t="str">
        <f t="shared" si="117"/>
        <v/>
      </c>
      <c r="AH179" s="1" t="str">
        <f t="shared" si="118"/>
        <v/>
      </c>
      <c r="AI179" s="1" t="str">
        <f t="shared" si="119"/>
        <v/>
      </c>
      <c r="AJ179" s="1" t="str">
        <f t="shared" si="120"/>
        <v/>
      </c>
      <c r="AK179" s="1">
        <f t="shared" si="126"/>
        <v>0</v>
      </c>
      <c r="AL179" s="1">
        <f t="shared" si="126"/>
        <v>0</v>
      </c>
      <c r="AP179" s="1" t="str">
        <f t="shared" si="121"/>
        <v>N</v>
      </c>
      <c r="AQ179" s="1" t="str">
        <f t="shared" si="122"/>
        <v>N</v>
      </c>
      <c r="AR179" s="1" t="str">
        <f t="shared" si="123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15"/>
        <v/>
      </c>
      <c r="AF180" s="1" t="str">
        <f t="shared" si="116"/>
        <v/>
      </c>
      <c r="AG180" s="1" t="str">
        <f t="shared" si="117"/>
        <v/>
      </c>
      <c r="AH180" s="1" t="str">
        <f t="shared" si="118"/>
        <v/>
      </c>
      <c r="AI180" s="1" t="str">
        <f t="shared" si="119"/>
        <v/>
      </c>
      <c r="AJ180" s="1" t="str">
        <f t="shared" si="120"/>
        <v/>
      </c>
      <c r="AK180" s="1">
        <f t="shared" si="126"/>
        <v>0</v>
      </c>
      <c r="AL180" s="1">
        <f t="shared" si="126"/>
        <v>0</v>
      </c>
      <c r="AP180" s="1" t="str">
        <f t="shared" si="121"/>
        <v>N</v>
      </c>
      <c r="AQ180" s="1" t="str">
        <f t="shared" si="122"/>
        <v>N</v>
      </c>
      <c r="AR180" s="1" t="str">
        <f t="shared" si="123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3</v>
      </c>
    </row>
    <row r="181" spans="31:76">
      <c r="AE181" s="1" t="str">
        <f t="shared" si="115"/>
        <v/>
      </c>
      <c r="AF181" s="1" t="str">
        <f t="shared" si="116"/>
        <v/>
      </c>
      <c r="AG181" s="1" t="str">
        <f t="shared" si="117"/>
        <v/>
      </c>
      <c r="AH181" s="1" t="str">
        <f t="shared" si="118"/>
        <v/>
      </c>
      <c r="AI181" s="1" t="str">
        <f t="shared" si="119"/>
        <v/>
      </c>
      <c r="AJ181" s="1" t="str">
        <f t="shared" si="120"/>
        <v/>
      </c>
      <c r="AK181" s="1">
        <f t="shared" si="126"/>
        <v>0</v>
      </c>
      <c r="AL181" s="1">
        <f t="shared" si="126"/>
        <v>0</v>
      </c>
      <c r="AP181" s="1" t="str">
        <f t="shared" si="121"/>
        <v>N</v>
      </c>
      <c r="AQ181" s="1" t="str">
        <f t="shared" si="122"/>
        <v>N</v>
      </c>
      <c r="AR181" s="1" t="str">
        <f t="shared" si="123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-3</v>
      </c>
    </row>
    <row r="182" spans="31:76">
      <c r="AE182" s="1" t="str">
        <f t="shared" si="115"/>
        <v/>
      </c>
      <c r="AF182" s="1" t="str">
        <f t="shared" si="116"/>
        <v/>
      </c>
      <c r="AG182" s="1" t="str">
        <f t="shared" si="117"/>
        <v/>
      </c>
      <c r="AH182" s="1" t="str">
        <f t="shared" si="118"/>
        <v/>
      </c>
      <c r="AI182" s="1" t="str">
        <f t="shared" si="119"/>
        <v/>
      </c>
      <c r="AJ182" s="1" t="str">
        <f t="shared" si="120"/>
        <v/>
      </c>
      <c r="AK182" s="1">
        <f t="shared" si="126"/>
        <v>0</v>
      </c>
      <c r="AL182" s="1">
        <f t="shared" si="126"/>
        <v>0</v>
      </c>
      <c r="AP182" s="1" t="str">
        <f t="shared" si="121"/>
        <v>N</v>
      </c>
      <c r="AQ182" s="1" t="str">
        <f t="shared" si="122"/>
        <v>N</v>
      </c>
      <c r="AR182" s="1" t="str">
        <f t="shared" si="123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15"/>
        <v/>
      </c>
      <c r="AF183" s="1" t="str">
        <f t="shared" si="116"/>
        <v/>
      </c>
      <c r="AG183" s="1" t="str">
        <f t="shared" si="117"/>
        <v/>
      </c>
      <c r="AH183" s="1" t="str">
        <f t="shared" si="118"/>
        <v/>
      </c>
      <c r="AI183" s="1" t="str">
        <f t="shared" si="119"/>
        <v/>
      </c>
      <c r="AJ183" s="1" t="str">
        <f t="shared" si="120"/>
        <v/>
      </c>
      <c r="AK183" s="1">
        <f t="shared" si="126"/>
        <v>0</v>
      </c>
      <c r="AL183" s="1">
        <f t="shared" si="126"/>
        <v>0</v>
      </c>
      <c r="AP183" s="1" t="str">
        <f t="shared" si="121"/>
        <v>N</v>
      </c>
      <c r="AQ183" s="1" t="str">
        <f t="shared" si="122"/>
        <v>N</v>
      </c>
      <c r="AR183" s="1" t="str">
        <f t="shared" si="123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15"/>
        <v/>
      </c>
      <c r="AF184" s="1" t="str">
        <f t="shared" si="116"/>
        <v/>
      </c>
      <c r="AG184" s="1" t="str">
        <f t="shared" si="117"/>
        <v/>
      </c>
      <c r="AH184" s="1" t="str">
        <f t="shared" si="118"/>
        <v/>
      </c>
      <c r="AI184" s="1" t="str">
        <f t="shared" si="119"/>
        <v/>
      </c>
      <c r="AJ184" s="1" t="str">
        <f t="shared" si="120"/>
        <v/>
      </c>
      <c r="AK184" s="1">
        <f t="shared" si="126"/>
        <v>0</v>
      </c>
      <c r="AL184" s="1">
        <f t="shared" si="126"/>
        <v>0</v>
      </c>
      <c r="AP184" s="1" t="str">
        <f t="shared" si="121"/>
        <v>N</v>
      </c>
      <c r="AQ184" s="1" t="str">
        <f t="shared" si="122"/>
        <v>N</v>
      </c>
      <c r="AR184" s="1" t="str">
        <f t="shared" si="123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6</v>
      </c>
    </row>
    <row r="185" spans="31:76">
      <c r="AE185" s="1" t="str">
        <f t="shared" si="115"/>
        <v/>
      </c>
      <c r="AF185" s="1" t="str">
        <f t="shared" si="116"/>
        <v/>
      </c>
      <c r="AG185" s="1" t="str">
        <f t="shared" si="117"/>
        <v/>
      </c>
      <c r="AH185" s="1" t="str">
        <f t="shared" si="118"/>
        <v/>
      </c>
      <c r="AI185" s="1" t="str">
        <f t="shared" si="119"/>
        <v/>
      </c>
      <c r="AJ185" s="1" t="str">
        <f t="shared" si="120"/>
        <v/>
      </c>
      <c r="AK185" s="1">
        <f t="shared" si="126"/>
        <v>0</v>
      </c>
      <c r="AL185" s="1">
        <f t="shared" si="126"/>
        <v>0</v>
      </c>
      <c r="AP185" s="1" t="str">
        <f t="shared" si="121"/>
        <v>N</v>
      </c>
      <c r="AQ185" s="1" t="str">
        <f t="shared" si="122"/>
        <v>N</v>
      </c>
      <c r="AR185" s="1" t="str">
        <f t="shared" si="123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-6</v>
      </c>
    </row>
    <row r="186" spans="31:76">
      <c r="AE186" s="1" t="str">
        <f t="shared" si="115"/>
        <v/>
      </c>
      <c r="AF186" s="1" t="str">
        <f t="shared" si="116"/>
        <v/>
      </c>
      <c r="AG186" s="1" t="str">
        <f t="shared" si="117"/>
        <v/>
      </c>
      <c r="AH186" s="1" t="str">
        <f t="shared" si="118"/>
        <v/>
      </c>
      <c r="AI186" s="1" t="str">
        <f t="shared" si="119"/>
        <v/>
      </c>
      <c r="AJ186" s="1" t="str">
        <f t="shared" si="120"/>
        <v/>
      </c>
      <c r="AK186" s="1">
        <f t="shared" si="126"/>
        <v>0</v>
      </c>
      <c r="AL186" s="1">
        <f t="shared" si="126"/>
        <v>0</v>
      </c>
      <c r="AP186" s="1" t="str">
        <f t="shared" si="121"/>
        <v>N</v>
      </c>
      <c r="AQ186" s="1" t="str">
        <f t="shared" si="122"/>
        <v>N</v>
      </c>
      <c r="AR186" s="1" t="str">
        <f t="shared" si="123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15"/>
        <v/>
      </c>
      <c r="AF187" s="1" t="str">
        <f t="shared" si="116"/>
        <v/>
      </c>
      <c r="AG187" s="1" t="str">
        <f t="shared" si="117"/>
        <v/>
      </c>
      <c r="AH187" s="1" t="str">
        <f t="shared" si="118"/>
        <v/>
      </c>
      <c r="AI187" s="1" t="str">
        <f t="shared" si="119"/>
        <v/>
      </c>
      <c r="AJ187" s="1" t="str">
        <f t="shared" si="120"/>
        <v/>
      </c>
      <c r="AK187" s="1">
        <f t="shared" si="126"/>
        <v>0</v>
      </c>
      <c r="AL187" s="1">
        <f t="shared" si="126"/>
        <v>0</v>
      </c>
      <c r="AP187" s="1" t="str">
        <f t="shared" si="121"/>
        <v>N</v>
      </c>
      <c r="AQ187" s="1" t="str">
        <f t="shared" si="122"/>
        <v>N</v>
      </c>
      <c r="AR187" s="1" t="str">
        <f t="shared" si="123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15"/>
        <v/>
      </c>
      <c r="AF188" s="1" t="str">
        <f t="shared" si="116"/>
        <v/>
      </c>
      <c r="AG188" s="1" t="str">
        <f t="shared" si="117"/>
        <v/>
      </c>
      <c r="AH188" s="1" t="str">
        <f t="shared" si="118"/>
        <v/>
      </c>
      <c r="AI188" s="1" t="str">
        <f t="shared" si="119"/>
        <v/>
      </c>
      <c r="AJ188" s="1" t="str">
        <f t="shared" si="120"/>
        <v/>
      </c>
      <c r="AK188" s="1">
        <f t="shared" si="126"/>
        <v>0</v>
      </c>
      <c r="AL188" s="1">
        <f t="shared" si="126"/>
        <v>0</v>
      </c>
      <c r="AP188" s="1" t="str">
        <f t="shared" si="121"/>
        <v>N</v>
      </c>
      <c r="AQ188" s="1" t="str">
        <f t="shared" si="122"/>
        <v>N</v>
      </c>
      <c r="AR188" s="1" t="str">
        <f t="shared" si="123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3</v>
      </c>
    </row>
    <row r="189" spans="31:76">
      <c r="AE189" s="1" t="str">
        <f t="shared" si="115"/>
        <v/>
      </c>
      <c r="AF189" s="1" t="str">
        <f t="shared" si="116"/>
        <v/>
      </c>
      <c r="AG189" s="1" t="str">
        <f t="shared" si="117"/>
        <v/>
      </c>
      <c r="AH189" s="1" t="str">
        <f t="shared" si="118"/>
        <v/>
      </c>
      <c r="AI189" s="1" t="str">
        <f t="shared" si="119"/>
        <v/>
      </c>
      <c r="AJ189" s="1" t="str">
        <f t="shared" si="120"/>
        <v/>
      </c>
      <c r="AK189" s="1">
        <f t="shared" si="126"/>
        <v>0</v>
      </c>
      <c r="AL189" s="1">
        <f t="shared" si="126"/>
        <v>0</v>
      </c>
      <c r="AP189" s="1" t="str">
        <f t="shared" si="121"/>
        <v>N</v>
      </c>
      <c r="AQ189" s="1" t="str">
        <f t="shared" si="122"/>
        <v>N</v>
      </c>
      <c r="AR189" s="1" t="str">
        <f t="shared" si="123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-3</v>
      </c>
    </row>
    <row r="190" spans="31:76">
      <c r="AE190" s="1" t="str">
        <f t="shared" si="115"/>
        <v/>
      </c>
      <c r="AF190" s="1" t="str">
        <f t="shared" si="116"/>
        <v/>
      </c>
      <c r="AG190" s="1" t="str">
        <f t="shared" si="117"/>
        <v/>
      </c>
      <c r="AH190" s="1" t="str">
        <f t="shared" si="118"/>
        <v/>
      </c>
      <c r="AI190" s="1" t="str">
        <f t="shared" si="119"/>
        <v/>
      </c>
      <c r="AJ190" s="1" t="str">
        <f t="shared" si="120"/>
        <v/>
      </c>
      <c r="AK190" s="1">
        <f t="shared" si="126"/>
        <v>0</v>
      </c>
      <c r="AL190" s="1">
        <f t="shared" si="126"/>
        <v>0</v>
      </c>
      <c r="AP190" s="1" t="str">
        <f t="shared" si="121"/>
        <v>N</v>
      </c>
      <c r="AQ190" s="1" t="str">
        <f t="shared" si="122"/>
        <v>N</v>
      </c>
      <c r="AR190" s="1" t="str">
        <f t="shared" si="123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15"/>
        <v/>
      </c>
      <c r="AF191" s="1" t="str">
        <f t="shared" si="116"/>
        <v/>
      </c>
      <c r="AG191" s="1" t="str">
        <f t="shared" si="117"/>
        <v/>
      </c>
      <c r="AH191" s="1" t="str">
        <f t="shared" si="118"/>
        <v/>
      </c>
      <c r="AI191" s="1" t="str">
        <f t="shared" si="119"/>
        <v/>
      </c>
      <c r="AJ191" s="1" t="str">
        <f t="shared" si="120"/>
        <v/>
      </c>
      <c r="AK191" s="1">
        <f t="shared" si="126"/>
        <v>0</v>
      </c>
      <c r="AL191" s="1">
        <f t="shared" si="126"/>
        <v>0</v>
      </c>
      <c r="AP191" s="1" t="str">
        <f t="shared" si="121"/>
        <v>N</v>
      </c>
      <c r="AQ191" s="1" t="str">
        <f t="shared" si="122"/>
        <v>N</v>
      </c>
      <c r="AR191" s="1" t="str">
        <f t="shared" si="123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15"/>
        <v/>
      </c>
      <c r="AF192" s="1" t="str">
        <f t="shared" si="116"/>
        <v/>
      </c>
      <c r="AG192" s="1" t="str">
        <f t="shared" si="117"/>
        <v/>
      </c>
      <c r="AH192" s="1" t="str">
        <f t="shared" si="118"/>
        <v/>
      </c>
      <c r="AI192" s="1" t="str">
        <f t="shared" si="119"/>
        <v/>
      </c>
      <c r="AJ192" s="1" t="str">
        <f t="shared" si="120"/>
        <v/>
      </c>
      <c r="AK192" s="1">
        <f t="shared" si="126"/>
        <v>0</v>
      </c>
      <c r="AL192" s="1">
        <f t="shared" si="126"/>
        <v>0</v>
      </c>
      <c r="AP192" s="1" t="str">
        <f t="shared" si="121"/>
        <v>N</v>
      </c>
      <c r="AQ192" s="1" t="str">
        <f t="shared" si="122"/>
        <v>N</v>
      </c>
      <c r="AR192" s="1" t="str">
        <f t="shared" si="123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6</v>
      </c>
    </row>
    <row r="193" spans="31:76">
      <c r="AE193" s="1" t="str">
        <f t="shared" si="115"/>
        <v/>
      </c>
      <c r="AF193" s="1" t="str">
        <f t="shared" si="116"/>
        <v/>
      </c>
      <c r="AG193" s="1" t="str">
        <f t="shared" si="117"/>
        <v/>
      </c>
      <c r="AH193" s="1" t="str">
        <f t="shared" si="118"/>
        <v/>
      </c>
      <c r="AI193" s="1" t="str">
        <f t="shared" si="119"/>
        <v/>
      </c>
      <c r="AJ193" s="1" t="str">
        <f t="shared" si="120"/>
        <v/>
      </c>
      <c r="AK193" s="1">
        <f t="shared" si="126"/>
        <v>0</v>
      </c>
      <c r="AL193" s="1">
        <f t="shared" si="126"/>
        <v>0</v>
      </c>
      <c r="AP193" s="1" t="str">
        <f t="shared" si="121"/>
        <v>N</v>
      </c>
      <c r="AQ193" s="1" t="str">
        <f t="shared" si="122"/>
        <v>N</v>
      </c>
      <c r="AR193" s="1" t="str">
        <f t="shared" si="123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-6</v>
      </c>
    </row>
    <row r="194" spans="31:76">
      <c r="AE194" s="1" t="str">
        <f t="shared" si="115"/>
        <v/>
      </c>
      <c r="AF194" s="1" t="str">
        <f t="shared" si="116"/>
        <v/>
      </c>
      <c r="AG194" s="1" t="str">
        <f t="shared" si="117"/>
        <v/>
      </c>
      <c r="AH194" s="1" t="str">
        <f t="shared" si="118"/>
        <v/>
      </c>
      <c r="AI194" s="1" t="str">
        <f t="shared" si="119"/>
        <v/>
      </c>
      <c r="AJ194" s="1" t="str">
        <f t="shared" si="120"/>
        <v/>
      </c>
      <c r="AK194" s="1">
        <f t="shared" si="126"/>
        <v>0</v>
      </c>
      <c r="AL194" s="1">
        <f t="shared" si="126"/>
        <v>0</v>
      </c>
      <c r="AP194" s="1" t="str">
        <f t="shared" si="121"/>
        <v>N</v>
      </c>
      <c r="AQ194" s="1" t="str">
        <f t="shared" si="122"/>
        <v>N</v>
      </c>
      <c r="AR194" s="1" t="str">
        <f t="shared" si="123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15"/>
        <v/>
      </c>
      <c r="AF195" s="1" t="str">
        <f t="shared" si="116"/>
        <v/>
      </c>
      <c r="AG195" s="1" t="str">
        <f t="shared" si="117"/>
        <v/>
      </c>
      <c r="AH195" s="1" t="str">
        <f t="shared" si="118"/>
        <v/>
      </c>
      <c r="AI195" s="1" t="str">
        <f t="shared" si="119"/>
        <v/>
      </c>
      <c r="AJ195" s="1" t="str">
        <f t="shared" si="120"/>
        <v/>
      </c>
      <c r="AK195" s="1">
        <f t="shared" si="126"/>
        <v>0</v>
      </c>
      <c r="AL195" s="1">
        <f t="shared" si="126"/>
        <v>0</v>
      </c>
      <c r="AP195" s="1" t="str">
        <f t="shared" si="121"/>
        <v>N</v>
      </c>
      <c r="AQ195" s="1" t="str">
        <f t="shared" si="122"/>
        <v>N</v>
      </c>
      <c r="AR195" s="1" t="str">
        <f t="shared" si="123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si="115"/>
        <v/>
      </c>
      <c r="AF196" s="1" t="str">
        <f t="shared" si="116"/>
        <v/>
      </c>
      <c r="AH196" s="1" t="str">
        <f t="shared" ref="AH196:AH209" si="128">IF(M195="","",IF(Z196="C",IF(M195="P",BJ196,""),IF(M194="P",BJ196,"")))</f>
        <v/>
      </c>
      <c r="AI196" s="1" t="str">
        <f t="shared" si="119"/>
        <v/>
      </c>
      <c r="AJ196" s="1" t="str">
        <f t="shared" si="120"/>
        <v/>
      </c>
      <c r="AK196" s="1">
        <f t="shared" si="126"/>
        <v>0</v>
      </c>
      <c r="AL196" s="1">
        <f t="shared" si="126"/>
        <v>0</v>
      </c>
      <c r="AP196" s="1" t="str">
        <f t="shared" si="121"/>
        <v>N</v>
      </c>
      <c r="AQ196" s="1" t="str">
        <f t="shared" si="122"/>
        <v>N</v>
      </c>
      <c r="AR196" s="1" t="str">
        <f t="shared" si="123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3</v>
      </c>
    </row>
    <row r="197" spans="31:76">
      <c r="AE197" s="1" t="str">
        <f t="shared" si="115"/>
        <v/>
      </c>
      <c r="AF197" s="1" t="str">
        <f t="shared" si="116"/>
        <v/>
      </c>
      <c r="AH197" s="1" t="str">
        <f t="shared" si="128"/>
        <v/>
      </c>
      <c r="AI197" s="1" t="str">
        <f t="shared" si="119"/>
        <v/>
      </c>
      <c r="AJ197" s="1" t="str">
        <f t="shared" si="120"/>
        <v/>
      </c>
      <c r="AK197" s="1">
        <f t="shared" si="126"/>
        <v>0</v>
      </c>
      <c r="AL197" s="1">
        <f t="shared" si="126"/>
        <v>0</v>
      </c>
      <c r="AP197" s="1" t="str">
        <f t="shared" si="121"/>
        <v>N</v>
      </c>
      <c r="AQ197" s="1" t="str">
        <f t="shared" si="122"/>
        <v>N</v>
      </c>
      <c r="AR197" s="1" t="str">
        <f t="shared" si="123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-3</v>
      </c>
    </row>
    <row r="198" spans="31:76">
      <c r="AE198" s="1" t="str">
        <f t="shared" si="115"/>
        <v/>
      </c>
      <c r="AF198" s="1" t="str">
        <f t="shared" si="116"/>
        <v/>
      </c>
      <c r="AH198" s="1" t="str">
        <f t="shared" si="128"/>
        <v/>
      </c>
      <c r="AI198" s="1" t="str">
        <f t="shared" si="119"/>
        <v/>
      </c>
      <c r="AJ198" s="1" t="str">
        <f t="shared" si="120"/>
        <v/>
      </c>
      <c r="AK198" s="1">
        <f t="shared" si="126"/>
        <v>0</v>
      </c>
      <c r="AL198" s="1">
        <f t="shared" si="126"/>
        <v>0</v>
      </c>
      <c r="AP198" s="1" t="str">
        <f t="shared" si="121"/>
        <v>N</v>
      </c>
      <c r="AQ198" s="1" t="str">
        <f t="shared" si="122"/>
        <v>N</v>
      </c>
      <c r="AR198" s="1" t="str">
        <f t="shared" si="123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15"/>
        <v/>
      </c>
      <c r="AF199" s="1" t="str">
        <f t="shared" si="116"/>
        <v/>
      </c>
      <c r="AH199" s="1" t="str">
        <f t="shared" si="128"/>
        <v/>
      </c>
      <c r="AI199" s="1" t="str">
        <f t="shared" si="119"/>
        <v/>
      </c>
      <c r="AJ199" s="1" t="str">
        <f t="shared" si="120"/>
        <v/>
      </c>
      <c r="AK199" s="1">
        <f t="shared" si="126"/>
        <v>0</v>
      </c>
      <c r="AL199" s="1">
        <f t="shared" si="126"/>
        <v>0</v>
      </c>
      <c r="AP199" s="1" t="str">
        <f t="shared" si="121"/>
        <v>N</v>
      </c>
      <c r="AQ199" s="1" t="str">
        <f t="shared" si="122"/>
        <v>N</v>
      </c>
      <c r="AR199" s="1" t="str">
        <f t="shared" si="123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15"/>
        <v/>
      </c>
      <c r="AF200" s="1" t="str">
        <f t="shared" si="116"/>
        <v/>
      </c>
      <c r="AH200" s="1" t="str">
        <f t="shared" si="128"/>
        <v/>
      </c>
      <c r="AI200" s="1" t="str">
        <f t="shared" si="119"/>
        <v/>
      </c>
      <c r="AJ200" s="1" t="str">
        <f t="shared" si="120"/>
        <v/>
      </c>
      <c r="AK200" s="1">
        <f t="shared" si="126"/>
        <v>0</v>
      </c>
      <c r="AL200" s="1">
        <f t="shared" si="126"/>
        <v>0</v>
      </c>
      <c r="AP200" s="1" t="str">
        <f t="shared" si="121"/>
        <v>N</v>
      </c>
      <c r="AQ200" s="1" t="str">
        <f t="shared" si="122"/>
        <v>N</v>
      </c>
      <c r="AR200" s="1" t="str">
        <f t="shared" si="123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6</v>
      </c>
    </row>
    <row r="201" spans="31:76">
      <c r="AE201" s="1" t="str">
        <f t="shared" si="115"/>
        <v/>
      </c>
      <c r="AF201" s="1" t="str">
        <f t="shared" si="116"/>
        <v/>
      </c>
      <c r="AH201" s="1" t="str">
        <f t="shared" si="128"/>
        <v/>
      </c>
      <c r="AI201" s="1" t="str">
        <f t="shared" si="119"/>
        <v/>
      </c>
      <c r="AJ201" s="1" t="str">
        <f t="shared" si="120"/>
        <v/>
      </c>
      <c r="AK201" s="1">
        <f t="shared" si="126"/>
        <v>0</v>
      </c>
      <c r="AL201" s="1">
        <f t="shared" si="126"/>
        <v>0</v>
      </c>
      <c r="AP201" s="1" t="str">
        <f t="shared" si="121"/>
        <v>N</v>
      </c>
      <c r="AQ201" s="1" t="str">
        <f t="shared" si="122"/>
        <v>N</v>
      </c>
      <c r="AR201" s="1" t="str">
        <f t="shared" si="123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-6</v>
      </c>
    </row>
    <row r="202" spans="31:76">
      <c r="AE202" s="1" t="str">
        <f t="shared" ref="AE202:AE209" si="129">IF(M201="","",IF(Y202="B",IF(M201="P",BH202,""),IF(BF202="P",BH202,"")))</f>
        <v/>
      </c>
      <c r="AF202" s="1" t="str">
        <f t="shared" ref="AF202:AF209" si="130">IF(M201="","",IF(Y202="B",IF(M201="B",BH202,""),IF(BF202="B",BH202,"")))</f>
        <v/>
      </c>
      <c r="AH202" s="1" t="str">
        <f t="shared" si="128"/>
        <v/>
      </c>
      <c r="AI202" s="1" t="str">
        <f t="shared" ref="AI202:AI209" si="131">IF(M201="","",IF(AND(AE202="L5",AH202="L5",AY202=""),"L0",AX202))</f>
        <v/>
      </c>
      <c r="AJ202" s="1" t="str">
        <f t="shared" ref="AJ202:AJ209" si="132">IF(M201="","",IF(AND(AF202="L5",AH202="L5",AX202=""),"L0",AY202))</f>
        <v/>
      </c>
      <c r="AK202" s="1">
        <f t="shared" si="126"/>
        <v>0</v>
      </c>
      <c r="AL202" s="1">
        <f t="shared" si="126"/>
        <v>0</v>
      </c>
      <c r="AP202" s="1" t="str">
        <f t="shared" ref="AP202:AP229" si="133">IF(OR(F198&amp;F199&amp;F200="WLW",F199&amp;F200="WW"),"Y","N")</f>
        <v>N</v>
      </c>
      <c r="AQ202" s="1" t="str">
        <f t="shared" ref="AQ202:AQ229" si="134">IF(OR(K198&amp;K199&amp;K200="WLW",K199&amp;K200="WW"),"Y","N")</f>
        <v>N</v>
      </c>
      <c r="AR202" s="1" t="str">
        <f t="shared" ref="AR202:AR229" si="135"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29"/>
        <v/>
      </c>
      <c r="AF203" s="1" t="str">
        <f t="shared" si="130"/>
        <v/>
      </c>
      <c r="AH203" s="1" t="str">
        <f t="shared" si="128"/>
        <v/>
      </c>
      <c r="AI203" s="1" t="str">
        <f t="shared" si="131"/>
        <v/>
      </c>
      <c r="AJ203" s="1" t="str">
        <f t="shared" si="132"/>
        <v/>
      </c>
      <c r="AK203" s="1">
        <f t="shared" ref="AK203:AL246" si="136">IF(D203="",0,IF(OR(D203="B",D203="XB"),1,INT(RIGHT(D203))))+IF(I203="",0,IF(OR(I203="B",I203="XB"),1,INT(RIGHT(I203))))+IF(P203="",0,IF(OR(P203="B",P203="XB"),1,INT(RIGHT(P203))))</f>
        <v>0</v>
      </c>
      <c r="AL203" s="1">
        <f t="shared" si="136"/>
        <v>0</v>
      </c>
      <c r="AP203" s="1" t="str">
        <f t="shared" si="133"/>
        <v>N</v>
      </c>
      <c r="AQ203" s="1" t="str">
        <f t="shared" si="134"/>
        <v>N</v>
      </c>
      <c r="AR203" s="1" t="str">
        <f t="shared" si="135"/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29"/>
        <v/>
      </c>
      <c r="AF204" s="1" t="str">
        <f t="shared" si="130"/>
        <v/>
      </c>
      <c r="AH204" s="1" t="str">
        <f t="shared" si="128"/>
        <v/>
      </c>
      <c r="AI204" s="1" t="str">
        <f t="shared" si="131"/>
        <v/>
      </c>
      <c r="AJ204" s="1" t="str">
        <f t="shared" si="132"/>
        <v/>
      </c>
      <c r="AK204" s="1">
        <f t="shared" si="136"/>
        <v>0</v>
      </c>
      <c r="AL204" s="1">
        <f t="shared" si="136"/>
        <v>0</v>
      </c>
      <c r="AP204" s="1" t="str">
        <f t="shared" si="133"/>
        <v>N</v>
      </c>
      <c r="AQ204" s="1" t="str">
        <f t="shared" si="134"/>
        <v>N</v>
      </c>
      <c r="AR204" s="1" t="str">
        <f t="shared" si="135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3</v>
      </c>
    </row>
    <row r="205" spans="31:76">
      <c r="AE205" s="1" t="str">
        <f t="shared" si="129"/>
        <v/>
      </c>
      <c r="AF205" s="1" t="str">
        <f t="shared" si="130"/>
        <v/>
      </c>
      <c r="AH205" s="1" t="str">
        <f t="shared" si="128"/>
        <v/>
      </c>
      <c r="AI205" s="1" t="str">
        <f t="shared" si="131"/>
        <v/>
      </c>
      <c r="AJ205" s="1" t="str">
        <f t="shared" si="132"/>
        <v/>
      </c>
      <c r="AK205" s="1">
        <f t="shared" si="136"/>
        <v>0</v>
      </c>
      <c r="AL205" s="1">
        <f t="shared" si="136"/>
        <v>0</v>
      </c>
      <c r="AP205" s="1" t="str">
        <f t="shared" si="133"/>
        <v>N</v>
      </c>
      <c r="AQ205" s="1" t="str">
        <f t="shared" si="134"/>
        <v>N</v>
      </c>
      <c r="AR205" s="1" t="str">
        <f t="shared" si="135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-3</v>
      </c>
    </row>
    <row r="206" spans="31:76">
      <c r="AE206" s="1" t="str">
        <f t="shared" si="129"/>
        <v/>
      </c>
      <c r="AF206" s="1" t="str">
        <f t="shared" si="130"/>
        <v/>
      </c>
      <c r="AH206" s="1" t="str">
        <f t="shared" si="128"/>
        <v/>
      </c>
      <c r="AI206" s="1" t="str">
        <f t="shared" si="131"/>
        <v/>
      </c>
      <c r="AJ206" s="1" t="str">
        <f t="shared" si="132"/>
        <v/>
      </c>
      <c r="AK206" s="1">
        <f t="shared" si="136"/>
        <v>0</v>
      </c>
      <c r="AL206" s="1">
        <f t="shared" si="136"/>
        <v>0</v>
      </c>
      <c r="AP206" s="1" t="str">
        <f t="shared" si="133"/>
        <v>N</v>
      </c>
      <c r="AQ206" s="1" t="str">
        <f t="shared" si="134"/>
        <v>N</v>
      </c>
      <c r="AR206" s="1" t="str">
        <f t="shared" si="135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29"/>
        <v/>
      </c>
      <c r="AF207" s="1" t="str">
        <f t="shared" si="130"/>
        <v/>
      </c>
      <c r="AH207" s="1" t="str">
        <f t="shared" si="128"/>
        <v/>
      </c>
      <c r="AI207" s="1" t="str">
        <f t="shared" si="131"/>
        <v/>
      </c>
      <c r="AJ207" s="1" t="str">
        <f t="shared" si="132"/>
        <v/>
      </c>
      <c r="AK207" s="1">
        <f t="shared" si="136"/>
        <v>0</v>
      </c>
      <c r="AL207" s="1">
        <f t="shared" si="136"/>
        <v>0</v>
      </c>
      <c r="AP207" s="1" t="str">
        <f t="shared" si="133"/>
        <v>N</v>
      </c>
      <c r="AQ207" s="1" t="str">
        <f t="shared" si="134"/>
        <v>N</v>
      </c>
      <c r="AR207" s="1" t="str">
        <f t="shared" si="135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29"/>
        <v/>
      </c>
      <c r="AF208" s="1" t="str">
        <f t="shared" si="130"/>
        <v/>
      </c>
      <c r="AH208" s="1" t="str">
        <f t="shared" si="128"/>
        <v/>
      </c>
      <c r="AI208" s="1" t="str">
        <f t="shared" si="131"/>
        <v/>
      </c>
      <c r="AJ208" s="1" t="str">
        <f t="shared" si="132"/>
        <v/>
      </c>
      <c r="AK208" s="1">
        <f t="shared" si="136"/>
        <v>0</v>
      </c>
      <c r="AL208" s="1">
        <f t="shared" si="136"/>
        <v>0</v>
      </c>
      <c r="AP208" s="1" t="str">
        <f t="shared" si="133"/>
        <v>N</v>
      </c>
      <c r="AQ208" s="1" t="str">
        <f t="shared" si="134"/>
        <v>N</v>
      </c>
      <c r="AR208" s="1" t="str">
        <f t="shared" si="135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6</v>
      </c>
    </row>
    <row r="209" spans="31:76">
      <c r="AE209" s="1" t="str">
        <f t="shared" si="129"/>
        <v/>
      </c>
      <c r="AF209" s="1" t="str">
        <f t="shared" si="130"/>
        <v/>
      </c>
      <c r="AH209" s="1" t="str">
        <f t="shared" si="128"/>
        <v/>
      </c>
      <c r="AI209" s="1" t="str">
        <f t="shared" si="131"/>
        <v/>
      </c>
      <c r="AJ209" s="1" t="str">
        <f t="shared" si="132"/>
        <v/>
      </c>
      <c r="AK209" s="1">
        <f t="shared" si="136"/>
        <v>0</v>
      </c>
      <c r="AL209" s="1">
        <f t="shared" si="136"/>
        <v>0</v>
      </c>
      <c r="AP209" s="1" t="str">
        <f t="shared" si="133"/>
        <v>N</v>
      </c>
      <c r="AQ209" s="1" t="str">
        <f t="shared" si="134"/>
        <v>N</v>
      </c>
      <c r="AR209" s="1" t="str">
        <f t="shared" si="135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-6</v>
      </c>
    </row>
    <row r="210" spans="31:76">
      <c r="AK210" s="1">
        <f t="shared" si="136"/>
        <v>0</v>
      </c>
      <c r="AL210" s="1">
        <f t="shared" si="136"/>
        <v>0</v>
      </c>
      <c r="AP210" s="1" t="str">
        <f t="shared" si="133"/>
        <v>N</v>
      </c>
      <c r="AQ210" s="1" t="str">
        <f t="shared" si="134"/>
        <v>N</v>
      </c>
      <c r="AR210" s="1" t="str">
        <f t="shared" si="135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36"/>
        <v>0</v>
      </c>
      <c r="AL211" s="1">
        <f t="shared" si="136"/>
        <v>0</v>
      </c>
      <c r="AP211" s="1" t="str">
        <f t="shared" si="133"/>
        <v>N</v>
      </c>
      <c r="AQ211" s="1" t="str">
        <f t="shared" si="134"/>
        <v>N</v>
      </c>
      <c r="AR211" s="1" t="str">
        <f t="shared" si="135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36"/>
        <v>0</v>
      </c>
      <c r="AL212" s="1">
        <f t="shared" si="136"/>
        <v>0</v>
      </c>
      <c r="AP212" s="1" t="str">
        <f t="shared" si="133"/>
        <v>N</v>
      </c>
      <c r="AQ212" s="1" t="str">
        <f t="shared" si="134"/>
        <v>N</v>
      </c>
      <c r="AR212" s="1" t="str">
        <f t="shared" si="135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3</v>
      </c>
    </row>
    <row r="213" spans="31:76">
      <c r="AK213" s="1">
        <f t="shared" si="136"/>
        <v>0</v>
      </c>
      <c r="AL213" s="1">
        <f t="shared" si="136"/>
        <v>0</v>
      </c>
      <c r="AP213" s="1" t="str">
        <f t="shared" si="133"/>
        <v>N</v>
      </c>
      <c r="AQ213" s="1" t="str">
        <f t="shared" si="134"/>
        <v>N</v>
      </c>
      <c r="AR213" s="1" t="str">
        <f t="shared" si="135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-3</v>
      </c>
    </row>
    <row r="214" spans="31:76">
      <c r="AK214" s="1">
        <f t="shared" si="136"/>
        <v>0</v>
      </c>
      <c r="AL214" s="1">
        <f t="shared" si="136"/>
        <v>0</v>
      </c>
      <c r="AP214" s="1" t="str">
        <f t="shared" si="133"/>
        <v>N</v>
      </c>
      <c r="AQ214" s="1" t="str">
        <f t="shared" si="134"/>
        <v>N</v>
      </c>
      <c r="AR214" s="1" t="str">
        <f t="shared" si="135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36"/>
        <v>0</v>
      </c>
      <c r="AL215" s="1">
        <f t="shared" si="136"/>
        <v>0</v>
      </c>
      <c r="AP215" s="1" t="str">
        <f t="shared" si="133"/>
        <v>N</v>
      </c>
      <c r="AQ215" s="1" t="str">
        <f t="shared" si="134"/>
        <v>N</v>
      </c>
      <c r="AR215" s="1" t="str">
        <f t="shared" si="135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36"/>
        <v>0</v>
      </c>
      <c r="AL216" s="1">
        <f t="shared" si="136"/>
        <v>0</v>
      </c>
      <c r="AP216" s="1" t="str">
        <f t="shared" si="133"/>
        <v>N</v>
      </c>
      <c r="AQ216" s="1" t="str">
        <f t="shared" si="134"/>
        <v>N</v>
      </c>
      <c r="AR216" s="1" t="str">
        <f t="shared" si="135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6</v>
      </c>
    </row>
    <row r="217" spans="31:76">
      <c r="AK217" s="1">
        <f t="shared" si="136"/>
        <v>0</v>
      </c>
      <c r="AL217" s="1">
        <f t="shared" si="136"/>
        <v>0</v>
      </c>
      <c r="AP217" s="1" t="str">
        <f t="shared" si="133"/>
        <v>N</v>
      </c>
      <c r="AQ217" s="1" t="str">
        <f t="shared" si="134"/>
        <v>N</v>
      </c>
      <c r="AR217" s="1" t="str">
        <f t="shared" si="135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-6</v>
      </c>
    </row>
    <row r="218" spans="31:76">
      <c r="AK218" s="1">
        <f t="shared" si="136"/>
        <v>0</v>
      </c>
      <c r="AL218" s="1">
        <f t="shared" si="136"/>
        <v>0</v>
      </c>
      <c r="AP218" s="1" t="str">
        <f t="shared" si="133"/>
        <v>N</v>
      </c>
      <c r="AQ218" s="1" t="str">
        <f t="shared" si="134"/>
        <v>N</v>
      </c>
      <c r="AR218" s="1" t="str">
        <f t="shared" si="135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36"/>
        <v>0</v>
      </c>
      <c r="AL219" s="1">
        <f t="shared" si="136"/>
        <v>0</v>
      </c>
      <c r="AP219" s="1" t="str">
        <f t="shared" si="133"/>
        <v>N</v>
      </c>
      <c r="AQ219" s="1" t="str">
        <f t="shared" si="134"/>
        <v>N</v>
      </c>
      <c r="AR219" s="1" t="str">
        <f t="shared" si="135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36"/>
        <v>0</v>
      </c>
      <c r="AL220" s="1">
        <f t="shared" si="136"/>
        <v>0</v>
      </c>
      <c r="AP220" s="1" t="str">
        <f t="shared" si="133"/>
        <v>N</v>
      </c>
      <c r="AQ220" s="1" t="str">
        <f t="shared" si="134"/>
        <v>N</v>
      </c>
      <c r="AR220" s="1" t="str">
        <f t="shared" si="135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3</v>
      </c>
    </row>
    <row r="221" spans="31:76">
      <c r="AK221" s="1">
        <f t="shared" si="136"/>
        <v>0</v>
      </c>
      <c r="AL221" s="1">
        <f t="shared" si="136"/>
        <v>0</v>
      </c>
      <c r="AP221" s="1" t="str">
        <f t="shared" si="133"/>
        <v>N</v>
      </c>
      <c r="AQ221" s="1" t="str">
        <f t="shared" si="134"/>
        <v>N</v>
      </c>
      <c r="AR221" s="1" t="str">
        <f t="shared" si="135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-3</v>
      </c>
    </row>
    <row r="222" spans="31:76">
      <c r="AK222" s="1">
        <f t="shared" si="136"/>
        <v>0</v>
      </c>
      <c r="AL222" s="1">
        <f t="shared" si="136"/>
        <v>0</v>
      </c>
      <c r="AP222" s="1" t="str">
        <f t="shared" si="133"/>
        <v>N</v>
      </c>
      <c r="AQ222" s="1" t="str">
        <f t="shared" si="134"/>
        <v>N</v>
      </c>
      <c r="AR222" s="1" t="str">
        <f t="shared" si="135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36"/>
        <v>0</v>
      </c>
      <c r="AL223" s="1">
        <f t="shared" si="136"/>
        <v>0</v>
      </c>
      <c r="AP223" s="1" t="str">
        <f t="shared" si="133"/>
        <v>N</v>
      </c>
      <c r="AQ223" s="1" t="str">
        <f t="shared" si="134"/>
        <v>N</v>
      </c>
      <c r="AR223" s="1" t="str">
        <f t="shared" si="135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36"/>
        <v>0</v>
      </c>
      <c r="AL224" s="1">
        <f t="shared" si="136"/>
        <v>0</v>
      </c>
      <c r="AP224" s="1" t="str">
        <f t="shared" si="133"/>
        <v>N</v>
      </c>
      <c r="AQ224" s="1" t="str">
        <f t="shared" si="134"/>
        <v>N</v>
      </c>
      <c r="AR224" s="1" t="str">
        <f t="shared" si="135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6</v>
      </c>
    </row>
    <row r="225" spans="37:76">
      <c r="AK225" s="1">
        <f t="shared" si="136"/>
        <v>0</v>
      </c>
      <c r="AL225" s="1">
        <f t="shared" si="136"/>
        <v>0</v>
      </c>
      <c r="AP225" s="1" t="str">
        <f t="shared" si="133"/>
        <v>N</v>
      </c>
      <c r="AQ225" s="1" t="str">
        <f t="shared" si="134"/>
        <v>N</v>
      </c>
      <c r="AR225" s="1" t="str">
        <f t="shared" si="135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-6</v>
      </c>
    </row>
    <row r="226" spans="37:76">
      <c r="AK226" s="1">
        <f t="shared" si="136"/>
        <v>0</v>
      </c>
      <c r="AL226" s="1">
        <f t="shared" si="136"/>
        <v>0</v>
      </c>
      <c r="AP226" s="1" t="str">
        <f t="shared" si="133"/>
        <v>N</v>
      </c>
      <c r="AQ226" s="1" t="str">
        <f t="shared" si="134"/>
        <v>N</v>
      </c>
      <c r="AR226" s="1" t="str">
        <f t="shared" si="135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36"/>
        <v>0</v>
      </c>
      <c r="AL227" s="1">
        <f t="shared" si="136"/>
        <v>0</v>
      </c>
      <c r="AP227" s="1" t="str">
        <f t="shared" si="133"/>
        <v>N</v>
      </c>
      <c r="AQ227" s="1" t="str">
        <f t="shared" si="134"/>
        <v>N</v>
      </c>
      <c r="AR227" s="1" t="str">
        <f t="shared" si="135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36"/>
        <v>0</v>
      </c>
      <c r="AL228" s="1">
        <f t="shared" si="136"/>
        <v>0</v>
      </c>
      <c r="AP228" s="1" t="str">
        <f t="shared" si="133"/>
        <v>N</v>
      </c>
      <c r="AQ228" s="1" t="str">
        <f t="shared" si="134"/>
        <v>N</v>
      </c>
      <c r="AR228" s="1" t="str">
        <f t="shared" si="135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3</v>
      </c>
    </row>
    <row r="229" spans="37:76">
      <c r="AK229" s="1">
        <f t="shared" si="136"/>
        <v>0</v>
      </c>
      <c r="AL229" s="1">
        <f t="shared" si="136"/>
        <v>0</v>
      </c>
      <c r="AP229" s="1" t="str">
        <f t="shared" si="133"/>
        <v>N</v>
      </c>
      <c r="AQ229" s="1" t="str">
        <f t="shared" si="134"/>
        <v>N</v>
      </c>
      <c r="AR229" s="1" t="str">
        <f t="shared" si="135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-3</v>
      </c>
    </row>
    <row r="230" spans="37:76">
      <c r="AK230" s="1">
        <f t="shared" si="136"/>
        <v>0</v>
      </c>
      <c r="AL230" s="1">
        <f t="shared" si="136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36"/>
        <v>0</v>
      </c>
      <c r="AL231" s="1">
        <f t="shared" si="136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36"/>
        <v>0</v>
      </c>
      <c r="AL232" s="1">
        <f t="shared" si="136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6</v>
      </c>
    </row>
    <row r="233" spans="37:76">
      <c r="AK233" s="1">
        <f t="shared" si="136"/>
        <v>0</v>
      </c>
      <c r="AL233" s="1">
        <f t="shared" si="136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-6</v>
      </c>
    </row>
    <row r="234" spans="37:76">
      <c r="AK234" s="1">
        <f t="shared" si="136"/>
        <v>0</v>
      </c>
      <c r="AL234" s="1">
        <f t="shared" si="136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36"/>
        <v>0</v>
      </c>
      <c r="AL235" s="1">
        <f t="shared" si="136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36"/>
        <v>0</v>
      </c>
      <c r="AL236" s="1">
        <f t="shared" si="136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3</v>
      </c>
    </row>
    <row r="237" spans="37:76">
      <c r="AK237" s="1">
        <f t="shared" si="136"/>
        <v>0</v>
      </c>
      <c r="AL237" s="1">
        <f t="shared" si="136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-3</v>
      </c>
    </row>
    <row r="238" spans="37:76">
      <c r="AK238" s="1">
        <f t="shared" si="136"/>
        <v>0</v>
      </c>
      <c r="AL238" s="1">
        <f t="shared" si="136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36"/>
        <v>0</v>
      </c>
      <c r="AL239" s="1">
        <f t="shared" si="136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36"/>
        <v>0</v>
      </c>
      <c r="AL240" s="1">
        <f t="shared" si="136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6</v>
      </c>
    </row>
    <row r="241" spans="37:76">
      <c r="AK241" s="1">
        <f t="shared" si="136"/>
        <v>0</v>
      </c>
      <c r="AL241" s="1">
        <f t="shared" si="136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-6</v>
      </c>
    </row>
    <row r="242" spans="37:76">
      <c r="AK242" s="1">
        <f t="shared" si="136"/>
        <v>0</v>
      </c>
      <c r="AL242" s="1">
        <f t="shared" si="136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36"/>
        <v>0</v>
      </c>
      <c r="AL243" s="1">
        <f t="shared" si="136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36"/>
        <v>0</v>
      </c>
      <c r="AL244" s="1">
        <f t="shared" si="136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3</v>
      </c>
    </row>
    <row r="245" spans="37:76">
      <c r="AK245" s="1">
        <f t="shared" si="136"/>
        <v>0</v>
      </c>
      <c r="AL245" s="1">
        <f t="shared" si="136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-3</v>
      </c>
    </row>
    <row r="246" spans="37:76">
      <c r="AK246" s="1">
        <f t="shared" si="136"/>
        <v>0</v>
      </c>
      <c r="AL246" s="1">
        <f t="shared" si="136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6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-6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3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-3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6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mergeCells count="61">
    <mergeCell ref="A126:N126"/>
    <mergeCell ref="O126:V126"/>
    <mergeCell ref="A127:N127"/>
    <mergeCell ref="O127:V127"/>
    <mergeCell ref="A128:N128"/>
    <mergeCell ref="O128:V128"/>
    <mergeCell ref="A123:N123"/>
    <mergeCell ref="O123:V123"/>
    <mergeCell ref="A124:N124"/>
    <mergeCell ref="O124:V124"/>
    <mergeCell ref="A125:N125"/>
    <mergeCell ref="O125:V125"/>
    <mergeCell ref="A120:N120"/>
    <mergeCell ref="O120:V120"/>
    <mergeCell ref="A121:N121"/>
    <mergeCell ref="O121:V121"/>
    <mergeCell ref="A122:N122"/>
    <mergeCell ref="O122:V122"/>
    <mergeCell ref="A117:N117"/>
    <mergeCell ref="O117:V117"/>
    <mergeCell ref="A118:N118"/>
    <mergeCell ref="O118:V118"/>
    <mergeCell ref="A119:N119"/>
    <mergeCell ref="O119:V119"/>
    <mergeCell ref="A114:N114"/>
    <mergeCell ref="O114:V114"/>
    <mergeCell ref="A115:N115"/>
    <mergeCell ref="O115:V115"/>
    <mergeCell ref="A116:N116"/>
    <mergeCell ref="O116:V116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A113:N113"/>
    <mergeCell ref="O113:V113"/>
    <mergeCell ref="BB3:BC3"/>
    <mergeCell ref="BD3:BE3"/>
    <mergeCell ref="BF3:BF4"/>
    <mergeCell ref="AL3:AL4"/>
    <mergeCell ref="AP3:AP4"/>
    <mergeCell ref="AQ3:AQ4"/>
    <mergeCell ref="AR3:AR4"/>
    <mergeCell ref="AZ3:AZ4"/>
    <mergeCell ref="BA3:BA4"/>
    <mergeCell ref="AC3:AC4"/>
    <mergeCell ref="AD3:AD4"/>
    <mergeCell ref="AE3:AF3"/>
    <mergeCell ref="AG3:AH3"/>
    <mergeCell ref="AI3:AJ3"/>
  </mergeCells>
  <conditionalFormatting sqref="M5:M109 M129:M1048576">
    <cfRule type="cellIs" dxfId="23" priority="2" operator="equal">
      <formula>"B"</formula>
    </cfRule>
    <cfRule type="cellIs" dxfId="22" priority="3" operator="equal">
      <formula>"P"</formula>
    </cfRule>
  </conditionalFormatting>
  <conditionalFormatting sqref="M5:M109">
    <cfRule type="cellIs" dxfId="21" priority="4" operator="equal">
      <formula>"P"</formula>
    </cfRule>
  </conditionalFormatting>
  <conditionalFormatting sqref="T5:T109 V5:V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21292-4582-4F83-97B9-0086DA6CBA69}">
  <dimension ref="A1:BZ28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W3" sqref="W1:BZ1048576"/>
    </sheetView>
  </sheetViews>
  <sheetFormatPr defaultColWidth="9.140625" defaultRowHeight="15"/>
  <cols>
    <col min="1" max="1" width="4.42578125" style="1" customWidth="1"/>
    <col min="2" max="6" width="5.28515625" style="1" customWidth="1"/>
    <col min="7" max="7" width="4.7109375" style="1" customWidth="1"/>
    <col min="8" max="21" width="5.28515625" style="1" customWidth="1"/>
    <col min="22" max="22" width="5.28515625" style="15" customWidth="1"/>
    <col min="23" max="24" width="5.28515625" style="1" hidden="1" customWidth="1"/>
    <col min="25" max="30" width="8.7109375" style="4" hidden="1" customWidth="1"/>
    <col min="31" max="40" width="8.7109375" style="1" hidden="1" customWidth="1"/>
    <col min="41" max="51" width="9" style="1" hidden="1" customWidth="1"/>
    <col min="52" max="53" width="7.28515625" style="1" hidden="1" customWidth="1"/>
    <col min="54" max="57" width="7" style="1" hidden="1" customWidth="1"/>
    <col min="58" max="69" width="9.140625" style="1" hidden="1" customWidth="1"/>
    <col min="70" max="70" width="5" style="1" hidden="1" customWidth="1"/>
    <col min="71" max="71" width="7.42578125" style="1" hidden="1" customWidth="1"/>
    <col min="72" max="72" width="10.85546875" style="1" hidden="1" customWidth="1"/>
    <col min="73" max="74" width="9.140625" style="1" hidden="1" customWidth="1"/>
    <col min="75" max="75" width="12.7109375" style="1" hidden="1" customWidth="1"/>
    <col min="76" max="78" width="9.140625" style="1" hidden="1" customWidth="1"/>
    <col min="79" max="16384" width="9.140625" style="1"/>
  </cols>
  <sheetData>
    <row r="1" spans="1:76" ht="15.75" hidden="1" thickBot="1">
      <c r="Y1" s="1"/>
      <c r="Z1" s="1"/>
      <c r="AA1" s="1"/>
      <c r="AB1" s="1"/>
      <c r="AC1" s="1"/>
      <c r="AD1" s="1"/>
    </row>
    <row r="2" spans="1:76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76" ht="19.5" customHeight="1" thickBot="1">
      <c r="B3" s="184" t="str">
        <f>'Hedging Dashboard'!V3</f>
        <v>H3 | Hedge 2 | (BDC)1</v>
      </c>
      <c r="C3" s="185"/>
      <c r="D3" s="185"/>
      <c r="E3" s="185"/>
      <c r="F3" s="185"/>
      <c r="G3" s="186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7"/>
      <c r="W3" s="196" t="s">
        <v>49</v>
      </c>
      <c r="X3" s="1" t="s">
        <v>50</v>
      </c>
      <c r="Y3" s="201" t="s">
        <v>306</v>
      </c>
      <c r="Z3" s="167" t="s">
        <v>307</v>
      </c>
      <c r="AA3" s="167" t="s">
        <v>308</v>
      </c>
      <c r="AB3" s="167" t="s">
        <v>310</v>
      </c>
      <c r="AC3" s="167" t="s">
        <v>311</v>
      </c>
      <c r="AD3" s="169" t="s">
        <v>312</v>
      </c>
      <c r="AE3" s="173" t="s">
        <v>37</v>
      </c>
      <c r="AF3" s="173"/>
      <c r="AG3" s="173" t="s">
        <v>305</v>
      </c>
      <c r="AH3" s="173"/>
      <c r="AI3" s="173" t="s">
        <v>36</v>
      </c>
      <c r="AJ3" s="173"/>
      <c r="AK3" s="171" t="s">
        <v>318</v>
      </c>
      <c r="AL3" s="171" t="s">
        <v>317</v>
      </c>
      <c r="AO3" s="1" t="s">
        <v>33</v>
      </c>
      <c r="AP3" s="172" t="s">
        <v>292</v>
      </c>
      <c r="AQ3" s="172" t="s">
        <v>319</v>
      </c>
      <c r="AR3" s="172" t="s">
        <v>293</v>
      </c>
      <c r="AZ3" s="191" t="s">
        <v>1</v>
      </c>
      <c r="BA3" s="191" t="s">
        <v>2</v>
      </c>
      <c r="BB3" s="194" t="s">
        <v>7</v>
      </c>
      <c r="BC3" s="195"/>
      <c r="BD3" s="194" t="s">
        <v>16</v>
      </c>
      <c r="BE3" s="195"/>
      <c r="BF3" s="191" t="s">
        <v>8</v>
      </c>
      <c r="BG3" s="165" t="s">
        <v>3</v>
      </c>
      <c r="BH3" s="166"/>
      <c r="BI3" s="165" t="s">
        <v>4</v>
      </c>
      <c r="BJ3" s="166"/>
      <c r="BK3" s="165" t="s">
        <v>313</v>
      </c>
      <c r="BL3" s="166"/>
      <c r="BM3" s="7" t="s">
        <v>3</v>
      </c>
      <c r="BN3" s="7" t="s">
        <v>4</v>
      </c>
      <c r="BO3" s="7" t="s">
        <v>313</v>
      </c>
      <c r="BP3" s="193" t="s">
        <v>30</v>
      </c>
      <c r="BQ3" s="193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</row>
    <row r="4" spans="1:76" ht="21.75" customHeight="1" thickBot="1">
      <c r="B4" s="79" t="s">
        <v>11</v>
      </c>
      <c r="C4" s="80" t="s">
        <v>37</v>
      </c>
      <c r="D4" s="80" t="s">
        <v>5</v>
      </c>
      <c r="E4" s="80" t="s">
        <v>6</v>
      </c>
      <c r="F4" s="81" t="s">
        <v>12</v>
      </c>
      <c r="G4" s="54"/>
      <c r="H4" s="80" t="s">
        <v>305</v>
      </c>
      <c r="I4" s="80" t="s">
        <v>5</v>
      </c>
      <c r="J4" s="80" t="s">
        <v>6</v>
      </c>
      <c r="K4" s="81" t="s">
        <v>12</v>
      </c>
      <c r="L4" s="54"/>
      <c r="M4" s="86" t="s">
        <v>0</v>
      </c>
      <c r="N4" s="53"/>
      <c r="O4" s="79" t="s">
        <v>36</v>
      </c>
      <c r="P4" s="80" t="s">
        <v>5</v>
      </c>
      <c r="Q4" s="80" t="s">
        <v>6</v>
      </c>
      <c r="R4" s="80" t="s">
        <v>12</v>
      </c>
      <c r="S4" s="80" t="s">
        <v>14</v>
      </c>
      <c r="T4" s="80" t="s">
        <v>15</v>
      </c>
      <c r="U4" s="80" t="s">
        <v>157</v>
      </c>
      <c r="V4" s="81" t="s">
        <v>45</v>
      </c>
      <c r="W4" s="197"/>
      <c r="X4" s="1" t="s">
        <v>51</v>
      </c>
      <c r="Y4" s="202"/>
      <c r="Z4" s="168"/>
      <c r="AA4" s="168"/>
      <c r="AB4" s="168"/>
      <c r="AC4" s="168"/>
      <c r="AD4" s="170"/>
      <c r="AE4" s="78" t="s">
        <v>321</v>
      </c>
      <c r="AF4" s="78" t="s">
        <v>6</v>
      </c>
      <c r="AG4" s="78" t="s">
        <v>321</v>
      </c>
      <c r="AH4" s="78" t="s">
        <v>6</v>
      </c>
      <c r="AI4" s="78" t="s">
        <v>321</v>
      </c>
      <c r="AJ4" s="78" t="s">
        <v>6</v>
      </c>
      <c r="AK4" s="171"/>
      <c r="AL4" s="171"/>
      <c r="AM4" s="1" t="str">
        <f>AM28</f>
        <v/>
      </c>
      <c r="AN4" s="1" t="str">
        <f>X28&amp;X29&amp;X30&amp;X31&amp;X32&amp;X33</f>
        <v/>
      </c>
      <c r="AO4" s="1" t="s">
        <v>34</v>
      </c>
      <c r="AP4" s="172"/>
      <c r="AQ4" s="172"/>
      <c r="AR4" s="172"/>
      <c r="AS4" s="1" t="s">
        <v>38</v>
      </c>
      <c r="AT4" s="1" t="s">
        <v>39</v>
      </c>
      <c r="AU4" s="1" t="s">
        <v>320</v>
      </c>
      <c r="AV4" s="1" t="s">
        <v>40</v>
      </c>
      <c r="AW4" s="1" t="s">
        <v>45</v>
      </c>
      <c r="AX4" s="1" t="s">
        <v>46</v>
      </c>
      <c r="AY4" s="1" t="s">
        <v>47</v>
      </c>
      <c r="AZ4" s="192"/>
      <c r="BA4" s="192"/>
      <c r="BB4" s="3" t="s">
        <v>1</v>
      </c>
      <c r="BC4" s="3" t="s">
        <v>2</v>
      </c>
      <c r="BD4" s="3" t="s">
        <v>1</v>
      </c>
      <c r="BE4" s="3" t="s">
        <v>2</v>
      </c>
      <c r="BF4" s="192"/>
      <c r="BG4" s="6" t="s">
        <v>23</v>
      </c>
      <c r="BH4" s="6" t="s">
        <v>24</v>
      </c>
      <c r="BI4" s="6" t="s">
        <v>25</v>
      </c>
      <c r="BJ4" s="6" t="s">
        <v>26</v>
      </c>
      <c r="BK4" s="6" t="s">
        <v>314</v>
      </c>
      <c r="BL4" s="6" t="s">
        <v>315</v>
      </c>
      <c r="BM4" s="7" t="s">
        <v>27</v>
      </c>
      <c r="BN4" s="7" t="s">
        <v>27</v>
      </c>
      <c r="BO4" s="7" t="s">
        <v>27</v>
      </c>
      <c r="BP4" s="7" t="s">
        <v>31</v>
      </c>
      <c r="BQ4" s="7" t="s">
        <v>32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</row>
    <row r="5" spans="1:76">
      <c r="B5" s="47"/>
      <c r="C5" s="21" t="str">
        <f>Y5</f>
        <v>B</v>
      </c>
      <c r="D5" s="21"/>
      <c r="E5" s="21"/>
      <c r="F5" s="22"/>
      <c r="H5" s="47" t="s">
        <v>286</v>
      </c>
      <c r="I5" s="21"/>
      <c r="J5" s="21"/>
      <c r="K5" s="22"/>
      <c r="L5" s="85"/>
      <c r="M5" s="16" t="str">
        <f>IF('Hedging Dashboard'!AH5="","",'Hedging Dashboard'!AH5)</f>
        <v>P</v>
      </c>
      <c r="O5" s="47" t="s">
        <v>323</v>
      </c>
      <c r="P5" s="21"/>
      <c r="Q5" s="21"/>
      <c r="R5" s="21"/>
      <c r="S5" s="21"/>
      <c r="T5" s="51" t="s">
        <v>48</v>
      </c>
      <c r="U5" s="21"/>
      <c r="V5" s="52" t="str">
        <f t="shared" ref="V5:V68" si="0">IF(AW5="R","Rabbit","")</f>
        <v/>
      </c>
      <c r="W5" s="49" t="s">
        <v>309</v>
      </c>
      <c r="Y5" s="9" t="s">
        <v>6</v>
      </c>
      <c r="Z5" s="4" t="s">
        <v>286</v>
      </c>
      <c r="AA5" s="4" t="s">
        <v>323</v>
      </c>
      <c r="AD5" s="8"/>
      <c r="AM5" s="1">
        <f>AN5</f>
        <v>0</v>
      </c>
      <c r="AN5" s="1">
        <f>IF(X5="",0,IFERROR(VLOOKUP(X5,BW:BX,2,FALSE),0))</f>
        <v>0</v>
      </c>
      <c r="AZ5" s="1">
        <f>IF('Hedging Dashboard'!AH5="P",1,"")</f>
        <v>1</v>
      </c>
      <c r="BA5" s="1" t="str">
        <f>IF('Hedging Dashboard'!AH5="B",1,"")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-3</v>
      </c>
    </row>
    <row r="6" spans="1:76">
      <c r="B6" s="43"/>
      <c r="C6" s="23" t="str">
        <f>IF(Y6=Y5,"",Y6)</f>
        <v/>
      </c>
      <c r="D6" s="23"/>
      <c r="E6" s="23"/>
      <c r="F6" s="24"/>
      <c r="H6" s="43" t="str">
        <f>IF(Z6=Z5,"",Z6)</f>
        <v/>
      </c>
      <c r="I6" s="23"/>
      <c r="J6" s="23"/>
      <c r="K6" s="24"/>
      <c r="L6" s="85"/>
      <c r="M6" s="17" t="str">
        <f>IF('Hedging Dashboard'!AH6="","",'Hedging Dashboard'!AH6)</f>
        <v>B</v>
      </c>
      <c r="O6" s="43" t="str">
        <f>IF(AA5=AA6,"",AA6)</f>
        <v/>
      </c>
      <c r="P6" s="23"/>
      <c r="Q6" s="23"/>
      <c r="R6" s="23"/>
      <c r="S6" s="23"/>
      <c r="T6" s="46" t="s">
        <v>48</v>
      </c>
      <c r="U6" s="23"/>
      <c r="V6" s="44" t="str">
        <f t="shared" si="0"/>
        <v/>
      </c>
      <c r="W6" s="50"/>
      <c r="Y6" s="9" t="s">
        <v>6</v>
      </c>
      <c r="Z6" s="4" t="s">
        <v>286</v>
      </c>
      <c r="AA6" s="4" t="s">
        <v>323</v>
      </c>
      <c r="AD6" s="8"/>
      <c r="AM6" s="1">
        <f>AM5+AN5</f>
        <v>0</v>
      </c>
      <c r="AN6" s="1">
        <f>IF(X6="",0,IFERROR(VLOOKUP(X5&amp;X6,BW:BX,2,FALSE),0))</f>
        <v>0</v>
      </c>
      <c r="AZ6" s="1" t="str">
        <f>IF('Hedging Dashboard'!AH6="P",IF(AZ5="",1,AZ5+1),"")</f>
        <v/>
      </c>
      <c r="BA6" s="1">
        <f>IF('Hedging Dashboard'!AH6="B",IF(BA5="",1,BA5+1),"")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</row>
    <row r="7" spans="1:76">
      <c r="B7" s="43"/>
      <c r="C7" s="23" t="str">
        <f t="shared" ref="C7:C70" si="1">IF(Y7=Y6,"",Y7)</f>
        <v/>
      </c>
      <c r="D7" s="23"/>
      <c r="E7" s="23"/>
      <c r="F7" s="24"/>
      <c r="H7" s="43" t="str">
        <f t="shared" ref="H7:H70" si="2">IF(Z7=Z6,"",Z7)</f>
        <v/>
      </c>
      <c r="I7" s="23"/>
      <c r="J7" s="23"/>
      <c r="K7" s="24"/>
      <c r="L7" s="85"/>
      <c r="M7" s="17" t="str">
        <f>IF('Hedging Dashboard'!AH7="","",'Hedging Dashboard'!AH7)</f>
        <v>P</v>
      </c>
      <c r="O7" s="43" t="str">
        <f t="shared" ref="O7:O70" si="3">IF(AA6=AA7,"",AA7)</f>
        <v/>
      </c>
      <c r="P7" s="23"/>
      <c r="Q7" s="23"/>
      <c r="R7" s="23"/>
      <c r="S7" s="23"/>
      <c r="T7" s="46" t="s">
        <v>48</v>
      </c>
      <c r="U7" s="23"/>
      <c r="V7" s="44" t="str">
        <f t="shared" si="0"/>
        <v/>
      </c>
      <c r="W7" s="50"/>
      <c r="Y7" s="9" t="str">
        <f>IF(AND(AB7="LL",Y5=Y6),IF(Y6="B","T","B"),Y6)</f>
        <v>B</v>
      </c>
      <c r="Z7" s="4" t="str">
        <f>IF(AND(AC7="LL",Z5=Z6),IF(Z6="T","C","T"),Z6)</f>
        <v>T</v>
      </c>
      <c r="AA7" s="4" t="str">
        <f>IF(AND(AD7="LL",AA5=AA6),IF(AA6="M1","M1","M1"),AA6)</f>
        <v>M1</v>
      </c>
      <c r="AB7" s="4" t="str">
        <f t="shared" ref="AB7:AB70" si="4">F5&amp;F6</f>
        <v/>
      </c>
      <c r="AC7" s="4" t="str">
        <f>K5&amp;K6</f>
        <v/>
      </c>
      <c r="AD7" s="4" t="str">
        <f>R5&amp;R6</f>
        <v/>
      </c>
      <c r="AM7" s="1">
        <f t="shared" ref="AM7:AM38" si="5">IF(M7="","",IF(AM6+AN7&gt;=10,10,IF(AM6+AN7&lt;=-10,-10,AM6+AN7)))</f>
        <v>0</v>
      </c>
      <c r="AN7" s="1">
        <f>IF(X7="",0,IFERROR(VLOOKUP(X5&amp;X6&amp;X7,BW:BX,2,FALSE),0))</f>
        <v>0</v>
      </c>
      <c r="AZ7" s="1">
        <f>IF('Hedging Dashboard'!AH7="P",IF(AZ6="",1,AZ6+1),"")</f>
        <v>1</v>
      </c>
      <c r="BA7" s="1" t="str">
        <f>IF('Hedging Dashboard'!AH7="B",IF(BA6="",1,BA6+1),"")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</row>
    <row r="8" spans="1:76">
      <c r="B8" s="43"/>
      <c r="C8" s="23" t="str">
        <f t="shared" si="1"/>
        <v/>
      </c>
      <c r="D8" s="23"/>
      <c r="E8" s="23"/>
      <c r="F8" s="24"/>
      <c r="H8" s="43" t="str">
        <f t="shared" si="2"/>
        <v/>
      </c>
      <c r="I8" s="23"/>
      <c r="J8" s="23"/>
      <c r="K8" s="24"/>
      <c r="L8" s="85"/>
      <c r="M8" s="17" t="str">
        <f>IF('Hedging Dashboard'!AH8="","",'Hedging Dashboard'!AH8)</f>
        <v>B</v>
      </c>
      <c r="O8" s="43" t="str">
        <f t="shared" si="3"/>
        <v/>
      </c>
      <c r="P8" s="23"/>
      <c r="Q8" s="23"/>
      <c r="R8" s="23"/>
      <c r="S8" s="23"/>
      <c r="T8" s="46" t="s">
        <v>48</v>
      </c>
      <c r="U8" s="23"/>
      <c r="V8" s="44" t="str">
        <f t="shared" si="0"/>
        <v/>
      </c>
      <c r="W8" s="50"/>
      <c r="Y8" s="9" t="str">
        <f t="shared" ref="Y8:Y71" si="6">IF(AND(AB8="LL",Y6=Y7),IF(Y7="B","T","B"),Y7)</f>
        <v>B</v>
      </c>
      <c r="Z8" s="4" t="str">
        <f t="shared" ref="Z8:Z71" si="7">IF(AND(AC8="LL",Z6=Z7),IF(Z7="T","C","T"),Z7)</f>
        <v>T</v>
      </c>
      <c r="AA8" s="4" t="str">
        <f t="shared" ref="AA8:AA71" si="8">IF(AND(AD8="LL",AA6=AA7),IF(AA7="M1","M1","M1"),AA7)</f>
        <v>M1</v>
      </c>
      <c r="AB8" s="4" t="str">
        <f t="shared" si="4"/>
        <v/>
      </c>
      <c r="AC8" s="4" t="str">
        <f t="shared" ref="AC8:AC71" si="9">K6&amp;K7</f>
        <v/>
      </c>
      <c r="AD8" s="4" t="str">
        <f t="shared" ref="AD8:AD71" si="10">R6&amp;R7</f>
        <v/>
      </c>
      <c r="AM8" s="1">
        <f t="shared" si="5"/>
        <v>0</v>
      </c>
      <c r="AN8" s="1">
        <f>IF(X8="",0,IFERROR(VLOOKUP(X5&amp;X6&amp;X7&amp;X8,BW:BX,2,FALSE),0))</f>
        <v>0</v>
      </c>
      <c r="AZ8" s="1" t="str">
        <f>IF('Hedging Dashboard'!AH8="P",IF(AZ7="",1,AZ7+1),"")</f>
        <v/>
      </c>
      <c r="BA8" s="1">
        <f>IF('Hedging Dashboard'!AH8="B",IF(BA7="",1,BA7+1),"")</f>
        <v>1</v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3</v>
      </c>
    </row>
    <row r="9" spans="1:76" ht="15.75" thickBot="1">
      <c r="B9" s="82"/>
      <c r="C9" s="83" t="str">
        <f t="shared" si="1"/>
        <v/>
      </c>
      <c r="D9" s="83"/>
      <c r="E9" s="83"/>
      <c r="F9" s="84"/>
      <c r="H9" s="82" t="str">
        <f t="shared" si="2"/>
        <v/>
      </c>
      <c r="I9" s="83"/>
      <c r="J9" s="83"/>
      <c r="K9" s="84"/>
      <c r="L9" s="85"/>
      <c r="M9" s="18" t="str">
        <f>IF('Hedging Dashboard'!AH9="","",'Hedging Dashboard'!AH9)</f>
        <v>B</v>
      </c>
      <c r="O9" s="82" t="str">
        <f t="shared" si="3"/>
        <v/>
      </c>
      <c r="P9" s="83"/>
      <c r="Q9" s="83"/>
      <c r="R9" s="83"/>
      <c r="S9" s="83">
        <v>0</v>
      </c>
      <c r="T9" s="102" t="s">
        <v>48</v>
      </c>
      <c r="U9" s="83"/>
      <c r="V9" s="103" t="str">
        <f t="shared" si="0"/>
        <v/>
      </c>
      <c r="W9" s="73"/>
      <c r="X9" s="75"/>
      <c r="Y9" s="9" t="str">
        <f t="shared" si="6"/>
        <v>B</v>
      </c>
      <c r="Z9" s="4" t="str">
        <f t="shared" si="7"/>
        <v>T</v>
      </c>
      <c r="AA9" s="4" t="str">
        <f t="shared" si="8"/>
        <v>M1</v>
      </c>
      <c r="AB9" s="4" t="str">
        <f t="shared" si="4"/>
        <v/>
      </c>
      <c r="AC9" s="4" t="str">
        <f t="shared" si="9"/>
        <v/>
      </c>
      <c r="AD9" s="4" t="str">
        <f t="shared" si="10"/>
        <v/>
      </c>
      <c r="AM9" s="1">
        <f t="shared" si="5"/>
        <v>0</v>
      </c>
      <c r="AN9" s="1">
        <f>IF(X9="",0,IFERROR(VLOOKUP(X5&amp;X6&amp;X7&amp;X8&amp;X9,BW:BX,2,FALSE),0))</f>
        <v>0</v>
      </c>
      <c r="AZ9" s="1" t="str">
        <f>IF('Hedging Dashboard'!AH9="P",IF(AZ8="",1,AZ8+1),"")</f>
        <v/>
      </c>
      <c r="BA9" s="1">
        <f>IF('Hedging Dashboard'!AH9="B",IF(BA8="",1,BA8+1),"")</f>
        <v>2</v>
      </c>
      <c r="BH9" s="1" t="s">
        <v>41</v>
      </c>
      <c r="BJ9" s="1" t="s">
        <v>316</v>
      </c>
      <c r="BL9" s="1" t="s">
        <v>42</v>
      </c>
      <c r="BM9" s="1" t="s">
        <v>43</v>
      </c>
      <c r="BN9" s="1" t="s">
        <v>44</v>
      </c>
      <c r="BO9" s="1" t="s">
        <v>44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-6</v>
      </c>
    </row>
    <row r="10" spans="1:76" ht="15.75" thickBot="1">
      <c r="A10" s="1">
        <v>1</v>
      </c>
      <c r="B10" s="12" t="str">
        <f t="shared" ref="B10:B41" si="11">IF(M9="","",IF(AK10=AL10,"NB",IF(AK10&gt;AL10,"P"&amp;(AK10-AL10),"B"&amp;(AL10-AK10))))</f>
        <v>B1</v>
      </c>
      <c r="C10" s="92" t="str">
        <f>IF(M9="","",C5)</f>
        <v>B</v>
      </c>
      <c r="D10" s="13" t="str">
        <f>AE10</f>
        <v/>
      </c>
      <c r="E10" s="45" t="str">
        <f>AF10</f>
        <v>B</v>
      </c>
      <c r="F10" s="14" t="str">
        <f t="shared" ref="F10:F73" si="12">IF(M10="","",IF(M10="P",IF(D10="","L","W"),IF(E10="","L","W")))</f>
        <v>W</v>
      </c>
      <c r="H10" s="95" t="str">
        <f>IF(M9="","",H5)</f>
        <v>T</v>
      </c>
      <c r="I10" s="13" t="str">
        <f>AG10</f>
        <v>B</v>
      </c>
      <c r="J10" s="45" t="str">
        <f>AH10</f>
        <v/>
      </c>
      <c r="K10" s="14" t="str">
        <f>IF(M10="","",IF(M10="P",IF(I10="","L","W"),IF(J10="","L","W")))</f>
        <v>L</v>
      </c>
      <c r="L10" s="85"/>
      <c r="M10" s="16" t="str">
        <f>IF('Hedging Dashboard'!AH10="","",'Hedging Dashboard'!AH10)</f>
        <v>B</v>
      </c>
      <c r="O10" s="12" t="str">
        <f>IF(M9="","",O5)</f>
        <v>M1</v>
      </c>
      <c r="P10" s="13" t="str">
        <f>AI10</f>
        <v/>
      </c>
      <c r="Q10" s="45" t="str">
        <f>AJ10</f>
        <v>B</v>
      </c>
      <c r="R10" s="87" t="str">
        <f>IF(M10="","",IF(M10="P",IF(P10="","L","W"),IF(Q10="","L","W")))</f>
        <v>W</v>
      </c>
      <c r="S10" s="87">
        <f t="shared" ref="S10:S41" si="13">IF(M10="","",IF(X10="",IF(AO10="S",0,S9),IF(X10="W",IF(AO10="S",0,S9)+INT(REPLACE(B10,1,1,"")),IF(AO10="S",0,S9)-INT(REPLACE(B10,1,1,"")))))</f>
        <v>1</v>
      </c>
      <c r="T10" s="98" t="str">
        <f>IF(M9="","",IF(AO10="S","",IF(S10&gt;=0,S10,IF(AW10="R",S10,""))))</f>
        <v/>
      </c>
      <c r="U10" s="87">
        <f>IF(M10="","",IF(B10="NB",U9,IF(T10="",SUM($T$5:$T10)+S10,SUM($T$5:$T10))))</f>
        <v>1</v>
      </c>
      <c r="V10" s="99" t="str">
        <f t="shared" si="0"/>
        <v/>
      </c>
      <c r="W10" s="74">
        <f t="shared" ref="W10:W41" si="14">IF(M10="","",IF(K10="W",0+BN10,0-BN10)+IF(F10="W",0+BM10,0-BM10))+IF(R10="W",0+BO10,0-BO10)</f>
        <v>1</v>
      </c>
      <c r="X10" s="76" t="str">
        <f t="shared" ref="X10:X73" si="15">IF(M10="","",IF(W10&gt;0,"W",IF(W10&lt;0,"L","")))</f>
        <v>W</v>
      </c>
      <c r="Y10" s="9" t="str">
        <f t="shared" si="6"/>
        <v>B</v>
      </c>
      <c r="Z10" s="4" t="str">
        <f t="shared" si="7"/>
        <v>T</v>
      </c>
      <c r="AA10" s="4" t="str">
        <f t="shared" si="8"/>
        <v>M1</v>
      </c>
      <c r="AB10" s="4" t="str">
        <f t="shared" si="4"/>
        <v/>
      </c>
      <c r="AC10" s="4" t="str">
        <f t="shared" si="9"/>
        <v/>
      </c>
      <c r="AD10" s="4" t="str">
        <f t="shared" si="10"/>
        <v/>
      </c>
      <c r="AE10" s="1" t="str">
        <f t="shared" ref="AE10:AE41" si="16">IF(M9="","",IF(Y10="B",IF(M9="P",BH10,""),IF(M8="B",BH10,"")))</f>
        <v/>
      </c>
      <c r="AF10" s="1" t="str">
        <f t="shared" ref="AF10:AF41" si="17">IF(M9="","",IF(Y10="B",IF(M9="B",BH10,""),IF(M8="P",BH10,"")))</f>
        <v>B</v>
      </c>
      <c r="AG10" s="1" t="str">
        <f t="shared" ref="AG10:AG41" si="18">IF(M9="","",IF(Z10="C",IF(M9="B",BJ10,""),IF(M8="B",BJ10,"")))</f>
        <v>B</v>
      </c>
      <c r="AH10" s="1" t="str">
        <f t="shared" ref="AH10:AH41" si="19">IF(M9="","",IF(Z10="C",IF(M9="P",BJ10,""),IF(M8="P",BJ10,"")))</f>
        <v/>
      </c>
      <c r="AI10" s="1" t="str">
        <f t="shared" ref="AI10:AI41" si="20">IF(M9="","",IF(AND(AE10="L5",AH10="L5",AY10=""),"L0",AX10))</f>
        <v/>
      </c>
      <c r="AJ10" s="1" t="str">
        <f t="shared" ref="AJ10:AJ41" si="21">IF(M9="","",IF(AND(AF10="L5",AH10="L5",AX10=""),"L0",AY10))</f>
        <v>B</v>
      </c>
      <c r="AK10" s="1">
        <f>IF(D10="",0,IF(OR(D10="B",D10="XB"),1,INT(RIGHT(D10))))+IF(I10="",0,IF(OR(I10="B",I10="XB"),1,INT(RIGHT(I10))))+IF(P10="",0,IF(OR(P10="B",P10="XB"),1,INT(RIGHT(P10))))</f>
        <v>1</v>
      </c>
      <c r="AL10" s="1">
        <f>IF(E10="",0,IF(OR(E10="B",E10="XB"),1,INT(RIGHT(E10))))+IF(J10="",0,IF(OR(J10="B",J10="XB"),1,INT(RIGHT(J10))))+IF(Q10="",0,IF(OR(Q10="B",Q10="XB"),1,INT(RIGHT(Q10))))</f>
        <v>2</v>
      </c>
      <c r="AM10" s="1">
        <f t="shared" si="5"/>
        <v>1</v>
      </c>
      <c r="AN10" s="1">
        <f t="shared" ref="AN10:AN41" si="22">IF(X10="",0,IFERROR(VLOOKUP(X5&amp;X6&amp;X7&amp;X8&amp;X9&amp;X10,BW:BX,2,FALSE),0))</f>
        <v>1</v>
      </c>
      <c r="AO10" s="1" t="s">
        <v>35</v>
      </c>
      <c r="AP10" s="1" t="str">
        <f t="shared" ref="AP10:AP73" si="23">IF(OR(F6&amp;F7&amp;F8="WLW",F7&amp;F8="WW"),"Y","N")</f>
        <v>N</v>
      </c>
      <c r="AQ10" s="1" t="str">
        <f t="shared" ref="AQ10:AQ73" si="24">IF(OR(K6&amp;K7&amp;K8="WLW",K7&amp;K8="WW"),"Y","N")</f>
        <v>N</v>
      </c>
      <c r="AR10" s="1" t="str">
        <f t="shared" ref="AR10:AR73" si="25">IF(OR(R6&amp;R7&amp;R8="WLW",R7&amp;R8="WW"),"Y","N")</f>
        <v>N</v>
      </c>
      <c r="AS10" s="1">
        <f t="shared" ref="AS10:AS41" si="26">IF(M9="","",IF(AO10="S",1,AS9+1))</f>
        <v>1</v>
      </c>
      <c r="AT10" s="15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41" si="27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41" si="28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41" si="29">IF(M9="","",IF(AND(S10&lt;0,AS10&gt;2,S10&gt;=(2-AS10)),"R","N"))</f>
        <v>N</v>
      </c>
      <c r="AX10" s="1" t="str">
        <f t="shared" ref="AX10:AX41" si="30">IF(M9="","",IF(M8="P",BL10,""))</f>
        <v/>
      </c>
      <c r="AY10" s="1" t="str">
        <f t="shared" ref="AY10:AY41" si="31">IF(M9="","",IF(M8="B",BL10,""))</f>
        <v>B</v>
      </c>
      <c r="AZ10" s="1" t="str">
        <f>IF('Hedging Dashboard'!AH10="P",IF(AZ9="",1,AZ9+1),"")</f>
        <v/>
      </c>
      <c r="BA10" s="1">
        <f>IF('Hedging Dashboard'!AH10="B",IF(BA9="",1,BA9+1),"")</f>
        <v>3</v>
      </c>
      <c r="BB10" s="1" t="str">
        <f t="shared" ref="BB10:BC25" si="32">IF(AZ5="",0,AZ5)&amp;IF(AZ6="",0,AZ6)&amp;IF(AZ7="",0,AZ7)&amp;IF(AZ8="",0,AZ8)&amp;IF(AZ9="",0,AZ9)</f>
        <v>10100</v>
      </c>
      <c r="BC10" s="1" t="str">
        <f t="shared" si="32"/>
        <v>01012</v>
      </c>
      <c r="BF10" s="1" t="str">
        <f>IF(COUNTBLANK(AZ5:AZ9)&gt;2,"B","P")</f>
        <v>B</v>
      </c>
      <c r="BG10" s="1" t="str">
        <f t="shared" ref="BG10:BG41" si="33">IF(AE9="",AF9,AE9)&amp;F9</f>
        <v/>
      </c>
      <c r="BH10" s="1" t="str">
        <f>IF(OR(AO10="S",AND(AT9="Y",AP10="N",BH9&lt;&gt;"B")),"B",IFERROR(VLOOKUP(BG10,BT:BU,2,FALSE),""))</f>
        <v>B</v>
      </c>
      <c r="BI10" s="1" t="str">
        <f t="shared" ref="BI10:BI41" si="34">IF(AG9="",AH9,AG9)&amp;K9</f>
        <v/>
      </c>
      <c r="BJ10" s="1" t="str">
        <f>IF(OR(AO10="S",AND(AU9="Y",AQ10="N",BJ9&lt;&gt;"B")),"B",IFERROR(VLOOKUP(BI10,BT:BU,2,FALSE),""))</f>
        <v>B</v>
      </c>
      <c r="BK10" s="1" t="str">
        <f t="shared" ref="BK10:BK41" si="35">IF(AI9="",AJ9,AI9)&amp;R9</f>
        <v/>
      </c>
      <c r="BL10" s="1" t="str">
        <f>IF(OR(AO10="S",AND(AV9="Y",AR10="N",BL9&lt;&gt;"B")),"B",IFERROR(VLOOKUP(BK10,BT:BU,2,FALSE),""))</f>
        <v>B</v>
      </c>
      <c r="BM10" s="1">
        <f>IF(BH10="","",IF(OR(BH10="B",BH10="XB"),1,RIGHT(BH10)))</f>
        <v>1</v>
      </c>
      <c r="BN10" s="1">
        <f>IF(BJ10="","",IF(OR(BJ10="B",BJ10="XB"),1,RIGHT(BJ10)))</f>
        <v>1</v>
      </c>
      <c r="BO10" s="1">
        <f>IF(BL10="","",IF(OR(BL10="B",BL10="XB"),1,RIGHT(BL10)))</f>
        <v>1</v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</row>
    <row r="11" spans="1:76" ht="15.75" thickBot="1">
      <c r="A11" s="1">
        <v>2</v>
      </c>
      <c r="B11" s="9" t="str">
        <f t="shared" si="11"/>
        <v>B6</v>
      </c>
      <c r="C11" s="93" t="str">
        <f t="shared" si="1"/>
        <v/>
      </c>
      <c r="D11" s="88" t="str">
        <f t="shared" ref="D11:D74" si="36">AE11</f>
        <v/>
      </c>
      <c r="E11" s="89" t="str">
        <f t="shared" ref="E11:E74" si="37">AF11</f>
        <v>L4</v>
      </c>
      <c r="F11" s="8" t="str">
        <f t="shared" si="12"/>
        <v>L</v>
      </c>
      <c r="H11" s="96" t="str">
        <f t="shared" si="2"/>
        <v/>
      </c>
      <c r="I11" s="88" t="str">
        <f t="shared" ref="I11:I74" si="38">AG11</f>
        <v>F2</v>
      </c>
      <c r="J11" s="89" t="str">
        <f t="shared" ref="J11:J74" si="39">AH11</f>
        <v/>
      </c>
      <c r="K11" s="8" t="str">
        <f t="shared" ref="K11:K74" si="40">IF(M11="","",IF(M11="P",IF(I11="","L","W"),IF(J11="","L","W")))</f>
        <v>W</v>
      </c>
      <c r="L11" s="85"/>
      <c r="M11" s="17" t="str">
        <f>IF('Hedging Dashboard'!AH11="","",'Hedging Dashboard'!AH11)</f>
        <v>P</v>
      </c>
      <c r="O11" s="9" t="str">
        <f t="shared" si="3"/>
        <v/>
      </c>
      <c r="P11" s="88" t="str">
        <f t="shared" ref="P11:P74" si="41">AI11</f>
        <v/>
      </c>
      <c r="Q11" s="89" t="str">
        <f t="shared" ref="Q11:Q74" si="42">AJ11</f>
        <v>L4</v>
      </c>
      <c r="R11" s="4" t="str">
        <f t="shared" ref="R11:R74" si="43">IF(M11="","",IF(M11="P",IF(P11="","L","W"),IF(Q11="","L","W")))</f>
        <v>L</v>
      </c>
      <c r="S11" s="4">
        <f t="shared" si="13"/>
        <v>-5</v>
      </c>
      <c r="T11" s="112" t="str">
        <f t="shared" ref="T11:T74" si="44">IF(M10="","",IF(AO11="S","",IF(S11&gt;=0,S11,IF(AW11="R",S11,""))))</f>
        <v/>
      </c>
      <c r="U11" s="4">
        <f>IF(M11="","",IF(B11="NB",U10,IF(T11="",SUM($T$5:$T11)+S11,SUM($T$5:$T11))))</f>
        <v>-5</v>
      </c>
      <c r="V11" s="100" t="str">
        <f t="shared" si="0"/>
        <v/>
      </c>
      <c r="W11" s="74">
        <f t="shared" si="14"/>
        <v>-6</v>
      </c>
      <c r="X11" s="76" t="str">
        <f t="shared" si="15"/>
        <v>L</v>
      </c>
      <c r="Y11" s="9" t="str">
        <f t="shared" si="6"/>
        <v>B</v>
      </c>
      <c r="Z11" s="4" t="str">
        <f t="shared" si="7"/>
        <v>T</v>
      </c>
      <c r="AA11" s="4" t="str">
        <f t="shared" si="8"/>
        <v>M1</v>
      </c>
      <c r="AB11" s="4" t="str">
        <f t="shared" si="4"/>
        <v>W</v>
      </c>
      <c r="AC11" s="4" t="str">
        <f t="shared" si="9"/>
        <v>L</v>
      </c>
      <c r="AD11" s="4" t="str">
        <f t="shared" si="10"/>
        <v>W</v>
      </c>
      <c r="AE11" s="1" t="str">
        <f t="shared" si="16"/>
        <v/>
      </c>
      <c r="AF11" s="1" t="str">
        <f t="shared" si="17"/>
        <v>L4</v>
      </c>
      <c r="AG11" s="1" t="str">
        <f t="shared" si="18"/>
        <v>F2</v>
      </c>
      <c r="AH11" s="1" t="str">
        <f t="shared" si="19"/>
        <v/>
      </c>
      <c r="AI11" s="1" t="str">
        <f t="shared" si="20"/>
        <v/>
      </c>
      <c r="AJ11" s="1" t="str">
        <f t="shared" si="21"/>
        <v>L4</v>
      </c>
      <c r="AK11" s="1">
        <f t="shared" ref="AK11:AK74" si="45">IF(D11="",0,IF(OR(D11="B",D11="XB"),1,INT(RIGHT(D11))))+IF(I11="",0,IF(OR(I11="B",I11="XB"),1,INT(RIGHT(I11))))+IF(P11="",0,IF(OR(P11="B",P11="XB"),1,INT(RIGHT(P11))))</f>
        <v>2</v>
      </c>
      <c r="AL11" s="1">
        <f t="shared" ref="AL11:AL74" si="46">IF(E11="",0,IF(OR(E11="B",E11="XB"),1,INT(RIGHT(E11))))+IF(J11="",0,IF(OR(J11="B",J11="XB"),1,INT(RIGHT(J11))))+IF(Q11="",0,IF(OR(Q11="B",Q11="XB"),1,INT(RIGHT(Q11))))</f>
        <v>8</v>
      </c>
      <c r="AM11" s="1">
        <f t="shared" si="5"/>
        <v>0</v>
      </c>
      <c r="AN11" s="1">
        <f t="shared" si="22"/>
        <v>-1</v>
      </c>
      <c r="AO11" s="1" t="str">
        <f>IF(M10="","",IF(AW10="R","S",IF(AO10="S","C",IF(S10&gt;=0,"S","C"))))</f>
        <v>C</v>
      </c>
      <c r="AP11" s="1" t="str">
        <f t="shared" si="23"/>
        <v>N</v>
      </c>
      <c r="AQ11" s="1" t="str">
        <f t="shared" si="24"/>
        <v>N</v>
      </c>
      <c r="AR11" s="1" t="str">
        <f t="shared" si="25"/>
        <v>N</v>
      </c>
      <c r="AS11" s="1">
        <f t="shared" si="26"/>
        <v>2</v>
      </c>
      <c r="AT11" s="15" t="str">
        <f t="shared" ref="AT11:AT74" si="47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si="27"/>
        <v>N</v>
      </c>
      <c r="AV11" s="1" t="str">
        <f t="shared" si="28"/>
        <v>N</v>
      </c>
      <c r="AW11" s="1" t="str">
        <f t="shared" si="29"/>
        <v>N</v>
      </c>
      <c r="AX11" s="1" t="str">
        <f t="shared" si="30"/>
        <v/>
      </c>
      <c r="AY11" s="1" t="str">
        <f t="shared" si="31"/>
        <v>L4</v>
      </c>
      <c r="AZ11" s="1">
        <f>IF('Hedging Dashboard'!AH11="P",IF(AZ10="",1,AZ10+1),"")</f>
        <v>1</v>
      </c>
      <c r="BA11" s="1" t="str">
        <f>IF('Hedging Dashboard'!AH11="B",IF(BA10="",1,BA10+1),"")</f>
        <v/>
      </c>
      <c r="BB11" s="1" t="str">
        <f t="shared" si="32"/>
        <v>01000</v>
      </c>
      <c r="BC11" s="1" t="str">
        <f t="shared" si="32"/>
        <v>10123</v>
      </c>
      <c r="BD11" s="1" t="str">
        <f t="shared" ref="BD11:BE45" si="48">IF(AZ5="",0,AZ5)&amp;IF(AZ6="",0,AZ6)&amp;IF(AZ7="",0,AZ7)&amp;IF(AZ8="",0,AZ8)&amp;IF(AZ9="",0,AZ9)&amp;IF(AZ10="",0,AZ10)</f>
        <v>101000</v>
      </c>
      <c r="BE11" s="1" t="str">
        <f t="shared" si="48"/>
        <v>010123</v>
      </c>
      <c r="BF11" s="1" t="str">
        <f t="shared" ref="BF11:BF74" si="49">IF(COUNTBLANK(AZ6:AZ10)&gt;2,"B","P")</f>
        <v>B</v>
      </c>
      <c r="BG11" s="1" t="str">
        <f t="shared" si="33"/>
        <v>BW</v>
      </c>
      <c r="BH11" s="1" t="str">
        <f t="shared" ref="BH11:BH74" si="50">IF(OR(AO11="S",AND(AT10="Y",AP11="N",BH10&lt;&gt;"B")),"B",IFERROR(VLOOKUP(BG11,BT:BU,2,FALSE),""))</f>
        <v>L4</v>
      </c>
      <c r="BI11" s="1" t="str">
        <f t="shared" si="34"/>
        <v>BL</v>
      </c>
      <c r="BJ11" s="1" t="str">
        <f t="shared" ref="BJ11:BJ74" si="51">IF(OR(AO11="S",AND(AU10="Y",AQ11="N",BJ10&lt;&gt;"B")),"B",IFERROR(VLOOKUP(BI11,BT:BU,2,FALSE),""))</f>
        <v>F2</v>
      </c>
      <c r="BK11" s="1" t="str">
        <f t="shared" si="35"/>
        <v>BW</v>
      </c>
      <c r="BL11" s="1" t="str">
        <f t="shared" ref="BL11:BL74" si="52">IF(OR(AO11="S",AND(AV10="Y",AR11="N",BL10&lt;&gt;"B")),"B",IFERROR(VLOOKUP(BK11,BT:BU,2,FALSE),""))</f>
        <v>L4</v>
      </c>
      <c r="BM11" s="1" t="str">
        <f t="shared" ref="BM11:BM74" si="53">IF(BH11="","",IF(OR(BH11="B",BH11="XB"),1,RIGHT(BH11)))</f>
        <v>4</v>
      </c>
      <c r="BN11" s="1" t="str">
        <f t="shared" ref="BN11:BN74" si="54">IF(BJ11="","",IF(OR(BJ11="B",BJ11="XB"),1,RIGHT(BJ11)))</f>
        <v>2</v>
      </c>
      <c r="BO11" s="1" t="str">
        <f t="shared" ref="BO11:BO74" si="55">IF(BL11="","",IF(OR(BL11="B",BL11="XB"),1,RIGHT(BL11)))</f>
        <v>4</v>
      </c>
      <c r="BP11" s="1">
        <f>IFERROR(VLOOKUP(BI10,BT:BU,2,FALSE),"")</f>
        <v>0</v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</row>
    <row r="12" spans="1:76" ht="15.75" thickBot="1">
      <c r="A12" s="1">
        <v>3</v>
      </c>
      <c r="B12" s="9" t="str">
        <f t="shared" si="11"/>
        <v>P1</v>
      </c>
      <c r="C12" s="93" t="str">
        <f t="shared" si="1"/>
        <v/>
      </c>
      <c r="D12" s="88" t="str">
        <f t="shared" si="36"/>
        <v>F2</v>
      </c>
      <c r="E12" s="89" t="str">
        <f t="shared" si="37"/>
        <v/>
      </c>
      <c r="F12" s="8" t="str">
        <f t="shared" si="12"/>
        <v>L</v>
      </c>
      <c r="H12" s="96" t="str">
        <f t="shared" si="2"/>
        <v/>
      </c>
      <c r="I12" s="88" t="str">
        <f t="shared" si="38"/>
        <v>B</v>
      </c>
      <c r="J12" s="89" t="str">
        <f t="shared" si="39"/>
        <v/>
      </c>
      <c r="K12" s="8" t="str">
        <f t="shared" si="40"/>
        <v>L</v>
      </c>
      <c r="L12" s="85"/>
      <c r="M12" s="17" t="str">
        <f>IF('Hedging Dashboard'!AH12="","",'Hedging Dashboard'!AH12)</f>
        <v>B</v>
      </c>
      <c r="O12" s="9" t="str">
        <f t="shared" si="3"/>
        <v/>
      </c>
      <c r="P12" s="88" t="str">
        <f t="shared" si="41"/>
        <v/>
      </c>
      <c r="Q12" s="89" t="str">
        <f t="shared" si="42"/>
        <v>F2</v>
      </c>
      <c r="R12" s="4" t="str">
        <f t="shared" si="43"/>
        <v>W</v>
      </c>
      <c r="S12" s="4">
        <f t="shared" si="13"/>
        <v>-6</v>
      </c>
      <c r="T12" s="112" t="str">
        <f t="shared" si="44"/>
        <v/>
      </c>
      <c r="U12" s="4">
        <f>IF(M12="","",IF(B12="NB",U11,IF(T12="",SUM($T$5:$T12)+S12,SUM($T$5:$T12))))</f>
        <v>-6</v>
      </c>
      <c r="V12" s="100" t="str">
        <f t="shared" si="0"/>
        <v/>
      </c>
      <c r="W12" s="74">
        <f t="shared" si="14"/>
        <v>-1</v>
      </c>
      <c r="X12" s="76" t="str">
        <f t="shared" si="15"/>
        <v>L</v>
      </c>
      <c r="Y12" s="9" t="str">
        <f t="shared" si="6"/>
        <v>B</v>
      </c>
      <c r="Z12" s="4" t="str">
        <f t="shared" si="7"/>
        <v>T</v>
      </c>
      <c r="AA12" s="4" t="str">
        <f t="shared" si="8"/>
        <v>M1</v>
      </c>
      <c r="AB12" s="4" t="str">
        <f t="shared" si="4"/>
        <v>WL</v>
      </c>
      <c r="AC12" s="4" t="str">
        <f t="shared" si="9"/>
        <v>LW</v>
      </c>
      <c r="AD12" s="4" t="str">
        <f t="shared" si="10"/>
        <v>WL</v>
      </c>
      <c r="AE12" s="1" t="str">
        <f t="shared" si="16"/>
        <v>F2</v>
      </c>
      <c r="AF12" s="1" t="str">
        <f t="shared" si="17"/>
        <v/>
      </c>
      <c r="AG12" s="1" t="str">
        <f t="shared" si="18"/>
        <v>B</v>
      </c>
      <c r="AH12" s="1" t="str">
        <f t="shared" si="19"/>
        <v/>
      </c>
      <c r="AI12" s="1" t="str">
        <f t="shared" si="20"/>
        <v/>
      </c>
      <c r="AJ12" s="1" t="str">
        <f t="shared" si="21"/>
        <v>F2</v>
      </c>
      <c r="AK12" s="1">
        <f t="shared" si="45"/>
        <v>3</v>
      </c>
      <c r="AL12" s="1">
        <f t="shared" si="46"/>
        <v>2</v>
      </c>
      <c r="AM12" s="1">
        <f t="shared" si="5"/>
        <v>-3</v>
      </c>
      <c r="AN12" s="1">
        <f t="shared" si="22"/>
        <v>-3</v>
      </c>
      <c r="AO12" s="1" t="str">
        <f t="shared" ref="AO12:AO75" si="56">IF(M11="","",IF(AW11="R","S",IF(AO11="S","C",IF(S11&gt;=0,"S","C"))))</f>
        <v>C</v>
      </c>
      <c r="AP12" s="1" t="str">
        <f t="shared" si="23"/>
        <v>N</v>
      </c>
      <c r="AQ12" s="1" t="str">
        <f t="shared" si="24"/>
        <v>N</v>
      </c>
      <c r="AR12" s="1" t="str">
        <f t="shared" si="25"/>
        <v>N</v>
      </c>
      <c r="AS12" s="1">
        <f t="shared" si="26"/>
        <v>3</v>
      </c>
      <c r="AT12" s="15" t="str">
        <f t="shared" si="47"/>
        <v>N</v>
      </c>
      <c r="AU12" s="1" t="str">
        <f t="shared" si="27"/>
        <v>N</v>
      </c>
      <c r="AV12" s="1" t="str">
        <f t="shared" si="28"/>
        <v>Y</v>
      </c>
      <c r="AW12" s="1" t="str">
        <f t="shared" si="29"/>
        <v>N</v>
      </c>
      <c r="AX12" s="1" t="str">
        <f t="shared" si="30"/>
        <v/>
      </c>
      <c r="AY12" s="1" t="str">
        <f t="shared" si="31"/>
        <v>F2</v>
      </c>
      <c r="AZ12" s="1" t="str">
        <f>IF('Hedging Dashboard'!AH12="P",IF(AZ11="",1,AZ11+1),"")</f>
        <v/>
      </c>
      <c r="BA12" s="1">
        <f>IF('Hedging Dashboard'!AH12="B",IF(BA11="",1,BA11+1),"")</f>
        <v>1</v>
      </c>
      <c r="BB12" s="1" t="str">
        <f t="shared" si="32"/>
        <v>10001</v>
      </c>
      <c r="BC12" s="1" t="str">
        <f t="shared" si="32"/>
        <v>01230</v>
      </c>
      <c r="BD12" s="1" t="str">
        <f t="shared" si="48"/>
        <v>010001</v>
      </c>
      <c r="BE12" s="1" t="str">
        <f t="shared" si="48"/>
        <v>101230</v>
      </c>
      <c r="BF12" s="1" t="str">
        <f t="shared" si="49"/>
        <v>B</v>
      </c>
      <c r="BG12" s="1" t="str">
        <f t="shared" si="33"/>
        <v>L4L</v>
      </c>
      <c r="BH12" s="1" t="str">
        <f t="shared" si="50"/>
        <v>F2</v>
      </c>
      <c r="BI12" s="1" t="str">
        <f t="shared" si="34"/>
        <v>F2W</v>
      </c>
      <c r="BJ12" s="1" t="str">
        <f t="shared" si="51"/>
        <v>B</v>
      </c>
      <c r="BK12" s="1" t="str">
        <f t="shared" si="35"/>
        <v>L4L</v>
      </c>
      <c r="BL12" s="1" t="str">
        <f t="shared" si="52"/>
        <v>F2</v>
      </c>
      <c r="BM12" s="1" t="str">
        <f t="shared" si="53"/>
        <v>2</v>
      </c>
      <c r="BN12" s="1">
        <f t="shared" si="54"/>
        <v>1</v>
      </c>
      <c r="BO12" s="1" t="str">
        <f t="shared" si="55"/>
        <v>2</v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3</v>
      </c>
    </row>
    <row r="13" spans="1:76" ht="15.75" thickBot="1">
      <c r="A13" s="1">
        <v>4</v>
      </c>
      <c r="B13" s="9" t="str">
        <f t="shared" si="11"/>
        <v>B4</v>
      </c>
      <c r="C13" s="93" t="str">
        <f t="shared" si="1"/>
        <v>T</v>
      </c>
      <c r="D13" s="88" t="str">
        <f t="shared" si="36"/>
        <v/>
      </c>
      <c r="E13" s="89" t="str">
        <f t="shared" si="37"/>
        <v>F3</v>
      </c>
      <c r="F13" s="8" t="str">
        <f t="shared" si="12"/>
        <v>L</v>
      </c>
      <c r="H13" s="96" t="str">
        <f t="shared" si="2"/>
        <v/>
      </c>
      <c r="I13" s="88" t="str">
        <f t="shared" si="38"/>
        <v/>
      </c>
      <c r="J13" s="89" t="str">
        <f t="shared" si="39"/>
        <v>F2</v>
      </c>
      <c r="K13" s="8" t="str">
        <f t="shared" si="40"/>
        <v>L</v>
      </c>
      <c r="L13" s="85"/>
      <c r="M13" s="17" t="str">
        <f>IF('Hedging Dashboard'!AH13="","",'Hedging Dashboard'!AH13)</f>
        <v>P</v>
      </c>
      <c r="O13" s="9" t="str">
        <f t="shared" si="3"/>
        <v/>
      </c>
      <c r="P13" s="88" t="str">
        <f t="shared" si="41"/>
        <v>B</v>
      </c>
      <c r="Q13" s="89" t="str">
        <f t="shared" si="42"/>
        <v/>
      </c>
      <c r="R13" s="4" t="str">
        <f t="shared" si="43"/>
        <v>W</v>
      </c>
      <c r="S13" s="4">
        <f t="shared" si="13"/>
        <v>-10</v>
      </c>
      <c r="T13" s="112" t="str">
        <f t="shared" si="44"/>
        <v/>
      </c>
      <c r="U13" s="4">
        <f>IF(M13="","",IF(B13="NB",U12,IF(T13="",SUM($T$5:$T13)+S13,SUM($T$5:$T13))))</f>
        <v>-10</v>
      </c>
      <c r="V13" s="100" t="str">
        <f t="shared" si="0"/>
        <v/>
      </c>
      <c r="W13" s="74">
        <f t="shared" si="14"/>
        <v>-4</v>
      </c>
      <c r="X13" s="76" t="str">
        <f t="shared" si="15"/>
        <v>L</v>
      </c>
      <c r="Y13" s="9" t="str">
        <f t="shared" si="6"/>
        <v>T</v>
      </c>
      <c r="Z13" s="4" t="str">
        <f t="shared" si="7"/>
        <v>T</v>
      </c>
      <c r="AA13" s="4" t="str">
        <f t="shared" si="8"/>
        <v>M1</v>
      </c>
      <c r="AB13" s="4" t="str">
        <f t="shared" si="4"/>
        <v>LL</v>
      </c>
      <c r="AC13" s="4" t="str">
        <f t="shared" si="9"/>
        <v>WL</v>
      </c>
      <c r="AD13" s="4" t="str">
        <f t="shared" si="10"/>
        <v>LW</v>
      </c>
      <c r="AE13" s="1" t="str">
        <f t="shared" si="16"/>
        <v/>
      </c>
      <c r="AF13" s="1" t="str">
        <f t="shared" si="17"/>
        <v>F3</v>
      </c>
      <c r="AG13" s="1" t="str">
        <f t="shared" si="18"/>
        <v/>
      </c>
      <c r="AH13" s="1" t="str">
        <f t="shared" si="19"/>
        <v>F2</v>
      </c>
      <c r="AI13" s="1" t="str">
        <f t="shared" si="20"/>
        <v>B</v>
      </c>
      <c r="AJ13" s="1" t="str">
        <f t="shared" si="21"/>
        <v/>
      </c>
      <c r="AK13" s="1">
        <f t="shared" si="45"/>
        <v>1</v>
      </c>
      <c r="AL13" s="1">
        <f t="shared" si="46"/>
        <v>5</v>
      </c>
      <c r="AM13" s="1">
        <f t="shared" si="5"/>
        <v>-9</v>
      </c>
      <c r="AN13" s="1">
        <f t="shared" si="22"/>
        <v>-6</v>
      </c>
      <c r="AO13" s="1" t="str">
        <f t="shared" si="56"/>
        <v>C</v>
      </c>
      <c r="AP13" s="1" t="str">
        <f t="shared" si="23"/>
        <v>N</v>
      </c>
      <c r="AQ13" s="1" t="str">
        <f t="shared" si="24"/>
        <v>N</v>
      </c>
      <c r="AR13" s="1" t="str">
        <f t="shared" si="25"/>
        <v>N</v>
      </c>
      <c r="AS13" s="1">
        <f t="shared" si="26"/>
        <v>4</v>
      </c>
      <c r="AT13" s="15" t="str">
        <f t="shared" si="47"/>
        <v>N</v>
      </c>
      <c r="AU13" s="1" t="str">
        <f t="shared" si="27"/>
        <v>N</v>
      </c>
      <c r="AV13" s="1" t="str">
        <f t="shared" si="28"/>
        <v>N</v>
      </c>
      <c r="AW13" s="1" t="str">
        <f t="shared" si="29"/>
        <v>N</v>
      </c>
      <c r="AX13" s="1" t="str">
        <f t="shared" si="30"/>
        <v>B</v>
      </c>
      <c r="AY13" s="1" t="str">
        <f t="shared" si="31"/>
        <v/>
      </c>
      <c r="AZ13" s="1">
        <f>IF('Hedging Dashboard'!AH13="P",IF(AZ12="",1,AZ12+1),"")</f>
        <v>1</v>
      </c>
      <c r="BA13" s="1" t="str">
        <f>IF('Hedging Dashboard'!AH13="B",IF(BA12="",1,BA12+1),"")</f>
        <v/>
      </c>
      <c r="BB13" s="1" t="str">
        <f t="shared" si="32"/>
        <v>00010</v>
      </c>
      <c r="BC13" s="1" t="str">
        <f t="shared" si="32"/>
        <v>12301</v>
      </c>
      <c r="BD13" s="1" t="str">
        <f t="shared" si="48"/>
        <v>100010</v>
      </c>
      <c r="BE13" s="1" t="str">
        <f t="shared" si="48"/>
        <v>012301</v>
      </c>
      <c r="BF13" s="1" t="str">
        <f t="shared" si="49"/>
        <v>B</v>
      </c>
      <c r="BG13" s="1" t="str">
        <f t="shared" si="33"/>
        <v>F2L</v>
      </c>
      <c r="BH13" s="1" t="str">
        <f t="shared" si="50"/>
        <v>F3</v>
      </c>
      <c r="BI13" s="1" t="str">
        <f t="shared" si="34"/>
        <v>BL</v>
      </c>
      <c r="BJ13" s="1" t="str">
        <f t="shared" si="51"/>
        <v>F2</v>
      </c>
      <c r="BK13" s="1" t="str">
        <f t="shared" si="35"/>
        <v>F2W</v>
      </c>
      <c r="BL13" s="1" t="str">
        <f t="shared" si="52"/>
        <v>B</v>
      </c>
      <c r="BM13" s="1" t="str">
        <f t="shared" si="53"/>
        <v>3</v>
      </c>
      <c r="BN13" s="1" t="str">
        <f t="shared" si="54"/>
        <v>2</v>
      </c>
      <c r="BO13" s="1">
        <f t="shared" si="55"/>
        <v>1</v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-3</v>
      </c>
    </row>
    <row r="14" spans="1:76" ht="15.75" thickBot="1">
      <c r="A14" s="1">
        <v>5</v>
      </c>
      <c r="B14" s="77" t="str">
        <f t="shared" si="11"/>
        <v>B5</v>
      </c>
      <c r="C14" s="94" t="str">
        <f t="shared" si="1"/>
        <v/>
      </c>
      <c r="D14" s="90" t="str">
        <f t="shared" si="36"/>
        <v>XF2</v>
      </c>
      <c r="E14" s="91" t="str">
        <f t="shared" si="37"/>
        <v/>
      </c>
      <c r="F14" s="10" t="str">
        <f t="shared" si="12"/>
        <v>W</v>
      </c>
      <c r="H14" s="97" t="str">
        <f t="shared" si="2"/>
        <v>C</v>
      </c>
      <c r="I14" s="90" t="str">
        <f t="shared" si="38"/>
        <v/>
      </c>
      <c r="J14" s="91" t="str">
        <f t="shared" si="39"/>
        <v>F3</v>
      </c>
      <c r="K14" s="10" t="str">
        <f t="shared" si="40"/>
        <v>L</v>
      </c>
      <c r="L14" s="85"/>
      <c r="M14" s="18" t="str">
        <f>IF('Hedging Dashboard'!AH14="","",'Hedging Dashboard'!AH14)</f>
        <v>P</v>
      </c>
      <c r="O14" s="77" t="str">
        <f t="shared" si="3"/>
        <v/>
      </c>
      <c r="P14" s="90" t="str">
        <f t="shared" si="41"/>
        <v/>
      </c>
      <c r="Q14" s="91" t="str">
        <f t="shared" si="42"/>
        <v>L4</v>
      </c>
      <c r="R14" s="5" t="str">
        <f t="shared" si="43"/>
        <v>L</v>
      </c>
      <c r="S14" s="5">
        <f t="shared" si="13"/>
        <v>-15</v>
      </c>
      <c r="T14" s="113" t="str">
        <f t="shared" si="44"/>
        <v/>
      </c>
      <c r="U14" s="5">
        <f>IF(M14="","",IF(B14="NB",U13,IF(T14="",SUM($T$5:$T14)+S14,SUM($T$5:$T14))))</f>
        <v>-15</v>
      </c>
      <c r="V14" s="101" t="str">
        <f t="shared" si="0"/>
        <v/>
      </c>
      <c r="W14" s="74">
        <f t="shared" si="14"/>
        <v>-5</v>
      </c>
      <c r="X14" s="76" t="str">
        <f t="shared" si="15"/>
        <v>L</v>
      </c>
      <c r="Y14" s="9" t="str">
        <f t="shared" si="6"/>
        <v>T</v>
      </c>
      <c r="Z14" s="4" t="str">
        <f t="shared" si="7"/>
        <v>C</v>
      </c>
      <c r="AA14" s="4" t="str">
        <f t="shared" si="8"/>
        <v>M1</v>
      </c>
      <c r="AB14" s="4" t="str">
        <f t="shared" si="4"/>
        <v>LL</v>
      </c>
      <c r="AC14" s="4" t="str">
        <f t="shared" si="9"/>
        <v>LL</v>
      </c>
      <c r="AD14" s="4" t="str">
        <f t="shared" si="10"/>
        <v>WW</v>
      </c>
      <c r="AE14" s="1" t="str">
        <f t="shared" si="16"/>
        <v>XF2</v>
      </c>
      <c r="AF14" s="1" t="str">
        <f t="shared" si="17"/>
        <v/>
      </c>
      <c r="AG14" s="1" t="str">
        <f t="shared" si="18"/>
        <v/>
      </c>
      <c r="AH14" s="1" t="str">
        <f t="shared" si="19"/>
        <v>F3</v>
      </c>
      <c r="AI14" s="1" t="str">
        <f t="shared" si="20"/>
        <v/>
      </c>
      <c r="AJ14" s="1" t="str">
        <f t="shared" si="21"/>
        <v>L4</v>
      </c>
      <c r="AK14" s="1">
        <f t="shared" si="45"/>
        <v>2</v>
      </c>
      <c r="AL14" s="1">
        <f t="shared" si="46"/>
        <v>7</v>
      </c>
      <c r="AM14" s="1">
        <f t="shared" si="5"/>
        <v>-10</v>
      </c>
      <c r="AN14" s="1">
        <f t="shared" si="22"/>
        <v>-6</v>
      </c>
      <c r="AO14" s="1" t="str">
        <f t="shared" si="56"/>
        <v>C</v>
      </c>
      <c r="AP14" s="1" t="str">
        <f t="shared" si="23"/>
        <v>N</v>
      </c>
      <c r="AQ14" s="1" t="str">
        <f t="shared" si="24"/>
        <v>N</v>
      </c>
      <c r="AR14" s="1" t="str">
        <f t="shared" si="25"/>
        <v>Y</v>
      </c>
      <c r="AS14" s="1">
        <f t="shared" si="26"/>
        <v>5</v>
      </c>
      <c r="AT14" s="15" t="str">
        <f t="shared" si="47"/>
        <v>N</v>
      </c>
      <c r="AU14" s="1" t="str">
        <f t="shared" si="27"/>
        <v>N</v>
      </c>
      <c r="AV14" s="1" t="str">
        <f t="shared" si="28"/>
        <v>N</v>
      </c>
      <c r="AW14" s="1" t="str">
        <f t="shared" si="29"/>
        <v>N</v>
      </c>
      <c r="AX14" s="1" t="str">
        <f t="shared" si="30"/>
        <v/>
      </c>
      <c r="AY14" s="1" t="str">
        <f t="shared" si="31"/>
        <v>L4</v>
      </c>
      <c r="AZ14" s="1">
        <f>IF('Hedging Dashboard'!AH14="P",IF(AZ13="",1,AZ13+1),"")</f>
        <v>2</v>
      </c>
      <c r="BA14" s="1" t="str">
        <f>IF('Hedging Dashboard'!AH14="B",IF(BA13="",1,BA13+1),"")</f>
        <v/>
      </c>
      <c r="BB14" s="1" t="str">
        <f t="shared" si="32"/>
        <v>00101</v>
      </c>
      <c r="BC14" s="1" t="str">
        <f t="shared" si="32"/>
        <v>23010</v>
      </c>
      <c r="BD14" s="1" t="str">
        <f t="shared" si="48"/>
        <v>000101</v>
      </c>
      <c r="BE14" s="1" t="str">
        <f t="shared" si="48"/>
        <v>123010</v>
      </c>
      <c r="BF14" s="1" t="str">
        <f t="shared" si="49"/>
        <v>B</v>
      </c>
      <c r="BG14" s="1" t="str">
        <f t="shared" si="33"/>
        <v>F3L</v>
      </c>
      <c r="BH14" s="1" t="str">
        <f t="shared" si="50"/>
        <v>XF2</v>
      </c>
      <c r="BI14" s="1" t="str">
        <f t="shared" si="34"/>
        <v>F2L</v>
      </c>
      <c r="BJ14" s="1" t="str">
        <f t="shared" si="51"/>
        <v>F3</v>
      </c>
      <c r="BK14" s="1" t="str">
        <f t="shared" si="35"/>
        <v>BW</v>
      </c>
      <c r="BL14" s="1" t="str">
        <f t="shared" si="52"/>
        <v>L4</v>
      </c>
      <c r="BM14" s="1" t="str">
        <f t="shared" si="53"/>
        <v>2</v>
      </c>
      <c r="BN14" s="1" t="str">
        <f t="shared" si="54"/>
        <v>3</v>
      </c>
      <c r="BO14" s="1" t="str">
        <f t="shared" si="55"/>
        <v>4</v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</row>
    <row r="15" spans="1:76" ht="15.75" thickBot="1">
      <c r="A15" s="1">
        <v>6</v>
      </c>
      <c r="B15" s="12" t="str">
        <f t="shared" si="11"/>
        <v>B3</v>
      </c>
      <c r="C15" s="92" t="str">
        <f t="shared" si="1"/>
        <v/>
      </c>
      <c r="D15" s="13" t="str">
        <f t="shared" si="36"/>
        <v/>
      </c>
      <c r="E15" s="45" t="str">
        <f t="shared" si="37"/>
        <v>F3</v>
      </c>
      <c r="F15" s="14" t="str">
        <f t="shared" si="12"/>
        <v>W</v>
      </c>
      <c r="H15" s="95" t="str">
        <f t="shared" si="2"/>
        <v/>
      </c>
      <c r="I15" s="13" t="str">
        <f t="shared" si="38"/>
        <v/>
      </c>
      <c r="J15" s="45" t="str">
        <f t="shared" si="39"/>
        <v>XF2</v>
      </c>
      <c r="K15" s="14" t="str">
        <f t="shared" si="40"/>
        <v>W</v>
      </c>
      <c r="L15" s="54"/>
      <c r="M15" s="16" t="str">
        <f>IF('Hedging Dashboard'!AH15="","",'Hedging Dashboard'!AH15)</f>
        <v>B</v>
      </c>
      <c r="O15" s="12" t="str">
        <f t="shared" si="3"/>
        <v/>
      </c>
      <c r="P15" s="13" t="str">
        <f t="shared" si="41"/>
        <v>F2</v>
      </c>
      <c r="Q15" s="45" t="str">
        <f t="shared" si="42"/>
        <v/>
      </c>
      <c r="R15" s="87" t="str">
        <f t="shared" si="43"/>
        <v>L</v>
      </c>
      <c r="S15" s="87">
        <f t="shared" si="13"/>
        <v>-12</v>
      </c>
      <c r="T15" s="98" t="str">
        <f t="shared" si="44"/>
        <v/>
      </c>
      <c r="U15" s="87">
        <f>IF(M15="","",IF(B15="NB",U14,IF(T15="",SUM($T$5:$T15)+S15,SUM($T$5:$T15))))</f>
        <v>-12</v>
      </c>
      <c r="V15" s="99" t="str">
        <f t="shared" si="0"/>
        <v/>
      </c>
      <c r="W15" s="74">
        <f t="shared" si="14"/>
        <v>3</v>
      </c>
      <c r="X15" s="76" t="str">
        <f t="shared" si="15"/>
        <v>W</v>
      </c>
      <c r="Y15" s="9" t="str">
        <f t="shared" si="6"/>
        <v>T</v>
      </c>
      <c r="Z15" s="4" t="str">
        <f t="shared" si="7"/>
        <v>C</v>
      </c>
      <c r="AA15" s="4" t="str">
        <f t="shared" si="8"/>
        <v>M1</v>
      </c>
      <c r="AB15" s="4" t="str">
        <f t="shared" si="4"/>
        <v>LW</v>
      </c>
      <c r="AC15" s="4" t="str">
        <f t="shared" si="9"/>
        <v>LL</v>
      </c>
      <c r="AD15" s="4" t="str">
        <f t="shared" si="10"/>
        <v>WL</v>
      </c>
      <c r="AE15" s="1" t="str">
        <f t="shared" si="16"/>
        <v/>
      </c>
      <c r="AF15" s="1" t="str">
        <f t="shared" si="17"/>
        <v>F3</v>
      </c>
      <c r="AG15" s="1" t="str">
        <f t="shared" si="18"/>
        <v/>
      </c>
      <c r="AH15" s="1" t="str">
        <f t="shared" si="19"/>
        <v>XF2</v>
      </c>
      <c r="AI15" s="1" t="str">
        <f t="shared" si="20"/>
        <v>F2</v>
      </c>
      <c r="AJ15" s="1" t="str">
        <f t="shared" si="21"/>
        <v/>
      </c>
      <c r="AK15" s="1">
        <f t="shared" si="45"/>
        <v>2</v>
      </c>
      <c r="AL15" s="1">
        <f t="shared" si="46"/>
        <v>5</v>
      </c>
      <c r="AM15" s="1">
        <f t="shared" si="5"/>
        <v>-9</v>
      </c>
      <c r="AN15" s="1">
        <f t="shared" si="22"/>
        <v>1</v>
      </c>
      <c r="AO15" s="1" t="str">
        <f t="shared" si="56"/>
        <v>C</v>
      </c>
      <c r="AP15" s="1" t="str">
        <f t="shared" si="23"/>
        <v>N</v>
      </c>
      <c r="AQ15" s="1" t="str">
        <f t="shared" si="24"/>
        <v>N</v>
      </c>
      <c r="AR15" s="1" t="str">
        <f t="shared" si="25"/>
        <v>Y</v>
      </c>
      <c r="AS15" s="1">
        <f t="shared" si="26"/>
        <v>6</v>
      </c>
      <c r="AT15" s="15" t="str">
        <f t="shared" si="47"/>
        <v>Y</v>
      </c>
      <c r="AU15" s="1" t="str">
        <f t="shared" si="27"/>
        <v>N</v>
      </c>
      <c r="AV15" s="1" t="str">
        <f t="shared" si="28"/>
        <v>N</v>
      </c>
      <c r="AW15" s="1" t="str">
        <f t="shared" si="29"/>
        <v>N</v>
      </c>
      <c r="AX15" s="1" t="str">
        <f t="shared" si="30"/>
        <v>F2</v>
      </c>
      <c r="AY15" s="1" t="str">
        <f t="shared" si="31"/>
        <v/>
      </c>
      <c r="AZ15" s="1" t="str">
        <f>IF('Hedging Dashboard'!AH15="P",IF(AZ14="",1,AZ14+1),"")</f>
        <v/>
      </c>
      <c r="BA15" s="1">
        <f>IF('Hedging Dashboard'!AH15="B",IF(BA14="",1,BA14+1),"")</f>
        <v>1</v>
      </c>
      <c r="BB15" s="1" t="str">
        <f t="shared" si="32"/>
        <v>01012</v>
      </c>
      <c r="BC15" s="1" t="str">
        <f t="shared" si="32"/>
        <v>30100</v>
      </c>
      <c r="BD15" s="1" t="str">
        <f t="shared" si="48"/>
        <v>001012</v>
      </c>
      <c r="BE15" s="1" t="str">
        <f t="shared" si="48"/>
        <v>230100</v>
      </c>
      <c r="BF15" s="1" t="str">
        <f t="shared" si="49"/>
        <v>P</v>
      </c>
      <c r="BG15" s="1" t="str">
        <f t="shared" si="33"/>
        <v>XF2W</v>
      </c>
      <c r="BH15" s="1" t="str">
        <f t="shared" si="50"/>
        <v>F3</v>
      </c>
      <c r="BI15" s="1" t="str">
        <f t="shared" si="34"/>
        <v>F3L</v>
      </c>
      <c r="BJ15" s="1" t="str">
        <f t="shared" si="51"/>
        <v>XF2</v>
      </c>
      <c r="BK15" s="1" t="str">
        <f t="shared" si="35"/>
        <v>L4L</v>
      </c>
      <c r="BL15" s="1" t="str">
        <f t="shared" si="52"/>
        <v>F2</v>
      </c>
      <c r="BM15" s="1" t="str">
        <f t="shared" si="53"/>
        <v>3</v>
      </c>
      <c r="BN15" s="1" t="str">
        <f t="shared" si="54"/>
        <v>2</v>
      </c>
      <c r="BO15" s="1" t="str">
        <f t="shared" si="55"/>
        <v>2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</row>
    <row r="16" spans="1:76" ht="15.75" thickBot="1">
      <c r="A16" s="1">
        <v>7</v>
      </c>
      <c r="B16" s="9" t="str">
        <f t="shared" si="11"/>
        <v>P5</v>
      </c>
      <c r="C16" s="93" t="str">
        <f t="shared" si="1"/>
        <v/>
      </c>
      <c r="D16" s="88" t="str">
        <f t="shared" si="36"/>
        <v/>
      </c>
      <c r="E16" s="89" t="str">
        <f t="shared" si="37"/>
        <v>B</v>
      </c>
      <c r="F16" s="8" t="str">
        <f t="shared" si="12"/>
        <v>L</v>
      </c>
      <c r="H16" s="96" t="str">
        <f t="shared" si="2"/>
        <v/>
      </c>
      <c r="I16" s="88" t="str">
        <f t="shared" si="38"/>
        <v>F3</v>
      </c>
      <c r="J16" s="89" t="str">
        <f t="shared" si="39"/>
        <v/>
      </c>
      <c r="K16" s="8" t="str">
        <f t="shared" si="40"/>
        <v>W</v>
      </c>
      <c r="L16" s="54"/>
      <c r="M16" s="17" t="str">
        <f>IF('Hedging Dashboard'!AH16="","",'Hedging Dashboard'!AH16)</f>
        <v>P</v>
      </c>
      <c r="O16" s="9" t="str">
        <f t="shared" si="3"/>
        <v/>
      </c>
      <c r="P16" s="88" t="str">
        <f t="shared" si="41"/>
        <v>F3</v>
      </c>
      <c r="Q16" s="89" t="str">
        <f t="shared" si="42"/>
        <v/>
      </c>
      <c r="R16" s="4" t="str">
        <f t="shared" si="43"/>
        <v>W</v>
      </c>
      <c r="S16" s="4">
        <f t="shared" si="13"/>
        <v>-7</v>
      </c>
      <c r="T16" s="112" t="str">
        <f t="shared" si="44"/>
        <v/>
      </c>
      <c r="U16" s="4">
        <f>IF(M16="","",IF(B16="NB",U15,IF(T16="",SUM($T$5:$T16)+S16,SUM($T$5:$T16))))</f>
        <v>-7</v>
      </c>
      <c r="V16" s="100" t="str">
        <f t="shared" si="0"/>
        <v/>
      </c>
      <c r="W16" s="74">
        <f t="shared" si="14"/>
        <v>5</v>
      </c>
      <c r="X16" s="76" t="str">
        <f t="shared" si="15"/>
        <v>W</v>
      </c>
      <c r="Y16" s="9" t="str">
        <f t="shared" si="6"/>
        <v>T</v>
      </c>
      <c r="Z16" s="4" t="str">
        <f t="shared" si="7"/>
        <v>C</v>
      </c>
      <c r="AA16" s="4" t="str">
        <f t="shared" si="8"/>
        <v>M1</v>
      </c>
      <c r="AB16" s="4" t="str">
        <f t="shared" si="4"/>
        <v>WW</v>
      </c>
      <c r="AC16" s="4" t="str">
        <f t="shared" si="9"/>
        <v>LW</v>
      </c>
      <c r="AD16" s="4" t="str">
        <f t="shared" si="10"/>
        <v>LL</v>
      </c>
      <c r="AE16" s="1" t="str">
        <f t="shared" si="16"/>
        <v/>
      </c>
      <c r="AF16" s="1" t="str">
        <f t="shared" si="17"/>
        <v>B</v>
      </c>
      <c r="AG16" s="1" t="str">
        <f t="shared" si="18"/>
        <v>F3</v>
      </c>
      <c r="AH16" s="1" t="str">
        <f t="shared" si="19"/>
        <v/>
      </c>
      <c r="AI16" s="1" t="str">
        <f t="shared" si="20"/>
        <v>F3</v>
      </c>
      <c r="AJ16" s="1" t="str">
        <f t="shared" si="21"/>
        <v/>
      </c>
      <c r="AK16" s="1">
        <f t="shared" si="45"/>
        <v>6</v>
      </c>
      <c r="AL16" s="1">
        <f t="shared" si="46"/>
        <v>1</v>
      </c>
      <c r="AM16" s="1">
        <f t="shared" si="5"/>
        <v>-6</v>
      </c>
      <c r="AN16" s="1">
        <f t="shared" si="22"/>
        <v>3</v>
      </c>
      <c r="AO16" s="1" t="str">
        <f t="shared" si="56"/>
        <v>C</v>
      </c>
      <c r="AP16" s="1" t="str">
        <f t="shared" si="23"/>
        <v>N</v>
      </c>
      <c r="AQ16" s="1" t="str">
        <f t="shared" si="24"/>
        <v>N</v>
      </c>
      <c r="AR16" s="1" t="str">
        <f t="shared" si="25"/>
        <v>N</v>
      </c>
      <c r="AS16" s="1">
        <f t="shared" si="26"/>
        <v>7</v>
      </c>
      <c r="AT16" s="15" t="str">
        <f t="shared" si="47"/>
        <v>N</v>
      </c>
      <c r="AU16" s="1" t="str">
        <f t="shared" si="27"/>
        <v>Y</v>
      </c>
      <c r="AV16" s="1" t="str">
        <f t="shared" si="28"/>
        <v>N</v>
      </c>
      <c r="AW16" s="1" t="str">
        <f t="shared" si="29"/>
        <v>N</v>
      </c>
      <c r="AX16" s="1" t="str">
        <f t="shared" si="30"/>
        <v>F3</v>
      </c>
      <c r="AY16" s="1" t="str">
        <f t="shared" si="31"/>
        <v/>
      </c>
      <c r="AZ16" s="1">
        <f>IF('Hedging Dashboard'!AH16="P",IF(AZ15="",1,AZ15+1),"")</f>
        <v>1</v>
      </c>
      <c r="BA16" s="1" t="str">
        <f>IF('Hedging Dashboard'!AH16="B",IF(BA15="",1,BA15+1),"")</f>
        <v/>
      </c>
      <c r="BB16" s="1" t="str">
        <f t="shared" si="32"/>
        <v>10120</v>
      </c>
      <c r="BC16" s="1" t="str">
        <f t="shared" si="32"/>
        <v>01001</v>
      </c>
      <c r="BD16" s="1" t="str">
        <f t="shared" si="48"/>
        <v>010120</v>
      </c>
      <c r="BE16" s="1" t="str">
        <f t="shared" si="48"/>
        <v>301001</v>
      </c>
      <c r="BF16" s="1" t="str">
        <f t="shared" si="49"/>
        <v>P</v>
      </c>
      <c r="BG16" s="1" t="str">
        <f t="shared" si="33"/>
        <v>F3W</v>
      </c>
      <c r="BH16" s="1" t="str">
        <f t="shared" si="50"/>
        <v>B</v>
      </c>
      <c r="BI16" s="1" t="str">
        <f t="shared" si="34"/>
        <v>XF2W</v>
      </c>
      <c r="BJ16" s="1" t="str">
        <f t="shared" si="51"/>
        <v>F3</v>
      </c>
      <c r="BK16" s="1" t="str">
        <f t="shared" si="35"/>
        <v>F2L</v>
      </c>
      <c r="BL16" s="1" t="str">
        <f t="shared" si="52"/>
        <v>F3</v>
      </c>
      <c r="BM16" s="1">
        <f t="shared" si="53"/>
        <v>1</v>
      </c>
      <c r="BN16" s="1" t="str">
        <f t="shared" si="54"/>
        <v>3</v>
      </c>
      <c r="BO16" s="1" t="str">
        <f t="shared" si="55"/>
        <v>3</v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6</v>
      </c>
    </row>
    <row r="17" spans="1:76" ht="15.75" thickBot="1">
      <c r="A17" s="1">
        <v>8</v>
      </c>
      <c r="B17" s="9" t="str">
        <f t="shared" si="11"/>
        <v>B1</v>
      </c>
      <c r="C17" s="93" t="str">
        <f t="shared" si="1"/>
        <v/>
      </c>
      <c r="D17" s="88" t="str">
        <f t="shared" si="36"/>
        <v>F2</v>
      </c>
      <c r="E17" s="89" t="str">
        <f t="shared" si="37"/>
        <v/>
      </c>
      <c r="F17" s="8" t="str">
        <f t="shared" si="12"/>
        <v>W</v>
      </c>
      <c r="H17" s="96" t="str">
        <f t="shared" si="2"/>
        <v/>
      </c>
      <c r="I17" s="88" t="str">
        <f t="shared" si="38"/>
        <v/>
      </c>
      <c r="J17" s="89" t="str">
        <f t="shared" si="39"/>
        <v>B</v>
      </c>
      <c r="K17" s="8" t="str">
        <f t="shared" si="40"/>
        <v>L</v>
      </c>
      <c r="L17" s="54"/>
      <c r="M17" s="17" t="str">
        <f>IF('Hedging Dashboard'!AH17="","",'Hedging Dashboard'!AH17)</f>
        <v>P</v>
      </c>
      <c r="O17" s="9" t="str">
        <f t="shared" si="3"/>
        <v/>
      </c>
      <c r="P17" s="88" t="str">
        <f t="shared" si="41"/>
        <v/>
      </c>
      <c r="Q17" s="89" t="str">
        <f t="shared" si="42"/>
        <v>F2</v>
      </c>
      <c r="R17" s="4" t="str">
        <f t="shared" si="43"/>
        <v>L</v>
      </c>
      <c r="S17" s="4">
        <f t="shared" si="13"/>
        <v>-8</v>
      </c>
      <c r="T17" s="112" t="str">
        <f t="shared" si="44"/>
        <v/>
      </c>
      <c r="U17" s="4">
        <f>IF(M17="","",IF(B17="NB",U16,IF(T17="",SUM($T$5:$T17)+S17,SUM($T$5:$T17))))</f>
        <v>-8</v>
      </c>
      <c r="V17" s="100" t="str">
        <f t="shared" si="0"/>
        <v/>
      </c>
      <c r="W17" s="74">
        <f t="shared" si="14"/>
        <v>-1</v>
      </c>
      <c r="X17" s="76" t="str">
        <f t="shared" si="15"/>
        <v>L</v>
      </c>
      <c r="Y17" s="9" t="str">
        <f t="shared" si="6"/>
        <v>T</v>
      </c>
      <c r="Z17" s="4" t="str">
        <f t="shared" si="7"/>
        <v>C</v>
      </c>
      <c r="AA17" s="4" t="str">
        <f t="shared" si="8"/>
        <v>M1</v>
      </c>
      <c r="AB17" s="4" t="str">
        <f t="shared" si="4"/>
        <v>WL</v>
      </c>
      <c r="AC17" s="4" t="str">
        <f t="shared" si="9"/>
        <v>WW</v>
      </c>
      <c r="AD17" s="4" t="str">
        <f t="shared" si="10"/>
        <v>LW</v>
      </c>
      <c r="AE17" s="1" t="str">
        <f t="shared" si="16"/>
        <v>F2</v>
      </c>
      <c r="AF17" s="1" t="str">
        <f t="shared" si="17"/>
        <v/>
      </c>
      <c r="AG17" s="1" t="str">
        <f t="shared" si="18"/>
        <v/>
      </c>
      <c r="AH17" s="1" t="str">
        <f t="shared" si="19"/>
        <v>B</v>
      </c>
      <c r="AI17" s="1" t="str">
        <f t="shared" si="20"/>
        <v/>
      </c>
      <c r="AJ17" s="1" t="str">
        <f t="shared" si="21"/>
        <v>F2</v>
      </c>
      <c r="AK17" s="1">
        <f t="shared" si="45"/>
        <v>2</v>
      </c>
      <c r="AL17" s="1">
        <f t="shared" si="46"/>
        <v>3</v>
      </c>
      <c r="AM17" s="1">
        <f t="shared" si="5"/>
        <v>-7</v>
      </c>
      <c r="AN17" s="1">
        <f t="shared" si="22"/>
        <v>-1</v>
      </c>
      <c r="AO17" s="1" t="str">
        <f t="shared" si="56"/>
        <v>C</v>
      </c>
      <c r="AP17" s="1" t="str">
        <f t="shared" si="23"/>
        <v>Y</v>
      </c>
      <c r="AQ17" s="1" t="str">
        <f t="shared" si="24"/>
        <v>N</v>
      </c>
      <c r="AR17" s="1" t="str">
        <f t="shared" si="25"/>
        <v>N</v>
      </c>
      <c r="AS17" s="1">
        <f t="shared" si="26"/>
        <v>8</v>
      </c>
      <c r="AT17" s="15" t="str">
        <f t="shared" si="47"/>
        <v>Y</v>
      </c>
      <c r="AU17" s="1" t="str">
        <f t="shared" si="27"/>
        <v>N</v>
      </c>
      <c r="AV17" s="1" t="str">
        <f t="shared" si="28"/>
        <v>N</v>
      </c>
      <c r="AW17" s="1" t="str">
        <f t="shared" si="29"/>
        <v>N</v>
      </c>
      <c r="AX17" s="1" t="str">
        <f t="shared" si="30"/>
        <v/>
      </c>
      <c r="AY17" s="1" t="str">
        <f t="shared" si="31"/>
        <v>F2</v>
      </c>
      <c r="AZ17" s="1">
        <f>IF('Hedging Dashboard'!AH17="P",IF(AZ16="",1,AZ16+1),"")</f>
        <v>2</v>
      </c>
      <c r="BA17" s="1" t="str">
        <f>IF('Hedging Dashboard'!AH17="B",IF(BA16="",1,BA16+1),"")</f>
        <v/>
      </c>
      <c r="BB17" s="1" t="str">
        <f t="shared" si="32"/>
        <v>01201</v>
      </c>
      <c r="BC17" s="1" t="str">
        <f t="shared" si="32"/>
        <v>10010</v>
      </c>
      <c r="BD17" s="1" t="str">
        <f t="shared" si="48"/>
        <v>101201</v>
      </c>
      <c r="BE17" s="1" t="str">
        <f t="shared" si="48"/>
        <v>010010</v>
      </c>
      <c r="BF17" s="1" t="str">
        <f t="shared" si="49"/>
        <v>P</v>
      </c>
      <c r="BG17" s="1" t="str">
        <f t="shared" si="33"/>
        <v>BL</v>
      </c>
      <c r="BH17" s="1" t="str">
        <f t="shared" si="50"/>
        <v>F2</v>
      </c>
      <c r="BI17" s="1" t="str">
        <f t="shared" si="34"/>
        <v>F3W</v>
      </c>
      <c r="BJ17" s="1" t="str">
        <f t="shared" si="51"/>
        <v>B</v>
      </c>
      <c r="BK17" s="1" t="str">
        <f t="shared" si="35"/>
        <v>F3W</v>
      </c>
      <c r="BL17" s="1" t="str">
        <f t="shared" si="52"/>
        <v>F2</v>
      </c>
      <c r="BM17" s="1" t="str">
        <f t="shared" si="53"/>
        <v>2</v>
      </c>
      <c r="BN17" s="1">
        <f t="shared" si="54"/>
        <v>1</v>
      </c>
      <c r="BO17" s="1" t="str">
        <f t="shared" si="55"/>
        <v>2</v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-6</v>
      </c>
    </row>
    <row r="18" spans="1:76" ht="15.75" thickBot="1">
      <c r="A18" s="1">
        <v>9</v>
      </c>
      <c r="B18" s="9" t="str">
        <f t="shared" si="11"/>
        <v>NB</v>
      </c>
      <c r="C18" s="93" t="str">
        <f t="shared" si="1"/>
        <v/>
      </c>
      <c r="D18" s="88" t="str">
        <f t="shared" si="36"/>
        <v/>
      </c>
      <c r="E18" s="89" t="str">
        <f t="shared" si="37"/>
        <v>B</v>
      </c>
      <c r="F18" s="8" t="str">
        <f t="shared" si="12"/>
        <v>L</v>
      </c>
      <c r="H18" s="96" t="str">
        <f t="shared" si="2"/>
        <v/>
      </c>
      <c r="I18" s="88" t="str">
        <f t="shared" si="38"/>
        <v/>
      </c>
      <c r="J18" s="89" t="str">
        <f t="shared" si="39"/>
        <v>F2</v>
      </c>
      <c r="K18" s="8" t="str">
        <f t="shared" si="40"/>
        <v>L</v>
      </c>
      <c r="L18" s="54"/>
      <c r="M18" s="17" t="str">
        <f>IF('Hedging Dashboard'!AH18="","",'Hedging Dashboard'!AH18)</f>
        <v>P</v>
      </c>
      <c r="O18" s="9" t="str">
        <f t="shared" si="3"/>
        <v/>
      </c>
      <c r="P18" s="88" t="str">
        <f t="shared" si="41"/>
        <v>F3</v>
      </c>
      <c r="Q18" s="89" t="str">
        <f t="shared" si="42"/>
        <v/>
      </c>
      <c r="R18" s="4" t="str">
        <f t="shared" si="43"/>
        <v>W</v>
      </c>
      <c r="S18" s="4">
        <f t="shared" si="13"/>
        <v>-8</v>
      </c>
      <c r="T18" s="112" t="str">
        <f t="shared" si="44"/>
        <v/>
      </c>
      <c r="U18" s="4">
        <f>IF(M18="","",IF(B18="NB",U17,IF(T18="",SUM($T$5:$T18)+S18,SUM($T$5:$T18))))</f>
        <v>-8</v>
      </c>
      <c r="V18" s="100" t="str">
        <f t="shared" si="0"/>
        <v/>
      </c>
      <c r="W18" s="74">
        <f t="shared" si="14"/>
        <v>0</v>
      </c>
      <c r="X18" s="76" t="str">
        <f t="shared" si="15"/>
        <v/>
      </c>
      <c r="Y18" s="9" t="str">
        <f t="shared" si="6"/>
        <v>T</v>
      </c>
      <c r="Z18" s="4" t="str">
        <f t="shared" si="7"/>
        <v>C</v>
      </c>
      <c r="AA18" s="4" t="str">
        <f t="shared" si="8"/>
        <v>M1</v>
      </c>
      <c r="AB18" s="4" t="str">
        <f t="shared" si="4"/>
        <v>LW</v>
      </c>
      <c r="AC18" s="4" t="str">
        <f t="shared" si="9"/>
        <v>WL</v>
      </c>
      <c r="AD18" s="4" t="str">
        <f t="shared" si="10"/>
        <v>WL</v>
      </c>
      <c r="AE18" s="1" t="str">
        <f t="shared" si="16"/>
        <v/>
      </c>
      <c r="AF18" s="1" t="str">
        <f t="shared" si="17"/>
        <v>B</v>
      </c>
      <c r="AG18" s="1" t="str">
        <f t="shared" si="18"/>
        <v/>
      </c>
      <c r="AH18" s="1" t="str">
        <f t="shared" si="19"/>
        <v>F2</v>
      </c>
      <c r="AI18" s="1" t="str">
        <f t="shared" si="20"/>
        <v>F3</v>
      </c>
      <c r="AJ18" s="1" t="str">
        <f t="shared" si="21"/>
        <v/>
      </c>
      <c r="AK18" s="1">
        <f t="shared" si="45"/>
        <v>3</v>
      </c>
      <c r="AL18" s="1">
        <f t="shared" si="46"/>
        <v>3</v>
      </c>
      <c r="AM18" s="1">
        <f t="shared" si="5"/>
        <v>-7</v>
      </c>
      <c r="AN18" s="1">
        <f t="shared" si="22"/>
        <v>0</v>
      </c>
      <c r="AO18" s="1" t="str">
        <f t="shared" si="56"/>
        <v>C</v>
      </c>
      <c r="AP18" s="1" t="str">
        <f t="shared" si="23"/>
        <v>N</v>
      </c>
      <c r="AQ18" s="1" t="str">
        <f t="shared" si="24"/>
        <v>Y</v>
      </c>
      <c r="AR18" s="1" t="str">
        <f t="shared" si="25"/>
        <v>N</v>
      </c>
      <c r="AS18" s="1">
        <f t="shared" si="26"/>
        <v>9</v>
      </c>
      <c r="AT18" s="15" t="str">
        <f t="shared" si="47"/>
        <v>N</v>
      </c>
      <c r="AU18" s="1" t="str">
        <f t="shared" si="27"/>
        <v>N</v>
      </c>
      <c r="AV18" s="1" t="str">
        <f t="shared" si="28"/>
        <v>Y</v>
      </c>
      <c r="AW18" s="1" t="str">
        <f t="shared" si="29"/>
        <v>N</v>
      </c>
      <c r="AX18" s="1" t="str">
        <f t="shared" si="30"/>
        <v>F3</v>
      </c>
      <c r="AY18" s="1" t="str">
        <f t="shared" si="31"/>
        <v/>
      </c>
      <c r="AZ18" s="1">
        <f>IF('Hedging Dashboard'!AH18="P",IF(AZ17="",1,AZ17+1),"")</f>
        <v>3</v>
      </c>
      <c r="BA18" s="1" t="str">
        <f>IF('Hedging Dashboard'!AH18="B",IF(BA17="",1,BA17+1),"")</f>
        <v/>
      </c>
      <c r="BB18" s="1" t="str">
        <f t="shared" si="32"/>
        <v>12012</v>
      </c>
      <c r="BC18" s="1" t="str">
        <f t="shared" si="32"/>
        <v>00100</v>
      </c>
      <c r="BD18" s="1" t="str">
        <f t="shared" si="48"/>
        <v>012012</v>
      </c>
      <c r="BE18" s="1" t="str">
        <f t="shared" si="48"/>
        <v>100100</v>
      </c>
      <c r="BF18" s="1" t="str">
        <f t="shared" si="49"/>
        <v>P</v>
      </c>
      <c r="BG18" s="1" t="str">
        <f t="shared" si="33"/>
        <v>F2W</v>
      </c>
      <c r="BH18" s="1" t="str">
        <f t="shared" si="50"/>
        <v>B</v>
      </c>
      <c r="BI18" s="1" t="str">
        <f t="shared" si="34"/>
        <v>BL</v>
      </c>
      <c r="BJ18" s="1" t="str">
        <f t="shared" si="51"/>
        <v>F2</v>
      </c>
      <c r="BK18" s="1" t="str">
        <f t="shared" si="35"/>
        <v>F2L</v>
      </c>
      <c r="BL18" s="1" t="str">
        <f t="shared" si="52"/>
        <v>F3</v>
      </c>
      <c r="BM18" s="1">
        <f t="shared" si="53"/>
        <v>1</v>
      </c>
      <c r="BN18" s="1" t="str">
        <f t="shared" si="54"/>
        <v>2</v>
      </c>
      <c r="BO18" s="1" t="str">
        <f t="shared" si="55"/>
        <v>3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</row>
    <row r="19" spans="1:76" ht="15.75" thickBot="1">
      <c r="A19" s="1">
        <v>10</v>
      </c>
      <c r="B19" s="77" t="str">
        <f t="shared" si="11"/>
        <v>B4</v>
      </c>
      <c r="C19" s="94" t="str">
        <f t="shared" si="1"/>
        <v/>
      </c>
      <c r="D19" s="90" t="str">
        <f t="shared" si="36"/>
        <v/>
      </c>
      <c r="E19" s="91" t="str">
        <f t="shared" si="37"/>
        <v>F2</v>
      </c>
      <c r="F19" s="10" t="str">
        <f t="shared" si="12"/>
        <v>W</v>
      </c>
      <c r="H19" s="97" t="str">
        <f t="shared" si="2"/>
        <v>T</v>
      </c>
      <c r="I19" s="90" t="str">
        <f t="shared" si="38"/>
        <v/>
      </c>
      <c r="J19" s="91" t="str">
        <f t="shared" si="39"/>
        <v>F3</v>
      </c>
      <c r="K19" s="10" t="str">
        <f t="shared" si="40"/>
        <v>W</v>
      </c>
      <c r="L19" s="54"/>
      <c r="M19" s="18" t="str">
        <f>IF('Hedging Dashboard'!AH19="","",'Hedging Dashboard'!AH19)</f>
        <v>B</v>
      </c>
      <c r="O19" s="77" t="str">
        <f t="shared" si="3"/>
        <v/>
      </c>
      <c r="P19" s="90" t="str">
        <f t="shared" si="41"/>
        <v>B</v>
      </c>
      <c r="Q19" s="91" t="str">
        <f t="shared" si="42"/>
        <v/>
      </c>
      <c r="R19" s="5" t="str">
        <f t="shared" si="43"/>
        <v>L</v>
      </c>
      <c r="S19" s="5">
        <f t="shared" si="13"/>
        <v>-4</v>
      </c>
      <c r="T19" s="113">
        <f t="shared" si="44"/>
        <v>-4</v>
      </c>
      <c r="U19" s="5">
        <f>IF(M19="","",IF(B19="NB",U18,IF(T19="",SUM($T$5:$T19)+S19,SUM($T$5:$T19))))</f>
        <v>-4</v>
      </c>
      <c r="V19" s="101" t="str">
        <f t="shared" si="0"/>
        <v>Rabbit</v>
      </c>
      <c r="W19" s="74">
        <f t="shared" si="14"/>
        <v>4</v>
      </c>
      <c r="X19" s="76" t="str">
        <f t="shared" si="15"/>
        <v>W</v>
      </c>
      <c r="Y19" s="9" t="str">
        <f t="shared" si="6"/>
        <v>T</v>
      </c>
      <c r="Z19" s="4" t="str">
        <f t="shared" si="7"/>
        <v>T</v>
      </c>
      <c r="AA19" s="4" t="str">
        <f t="shared" si="8"/>
        <v>M1</v>
      </c>
      <c r="AB19" s="4" t="str">
        <f t="shared" si="4"/>
        <v>WL</v>
      </c>
      <c r="AC19" s="4" t="str">
        <f t="shared" si="9"/>
        <v>LL</v>
      </c>
      <c r="AD19" s="4" t="str">
        <f t="shared" si="10"/>
        <v>LW</v>
      </c>
      <c r="AE19" s="1" t="str">
        <f t="shared" si="16"/>
        <v/>
      </c>
      <c r="AF19" s="1" t="str">
        <f t="shared" si="17"/>
        <v>F2</v>
      </c>
      <c r="AG19" s="1" t="str">
        <f t="shared" si="18"/>
        <v/>
      </c>
      <c r="AH19" s="1" t="str">
        <f t="shared" si="19"/>
        <v>F3</v>
      </c>
      <c r="AI19" s="1" t="str">
        <f t="shared" si="20"/>
        <v>B</v>
      </c>
      <c r="AJ19" s="1" t="str">
        <f t="shared" si="21"/>
        <v/>
      </c>
      <c r="AK19" s="1">
        <f t="shared" si="45"/>
        <v>1</v>
      </c>
      <c r="AL19" s="1">
        <f t="shared" si="46"/>
        <v>5</v>
      </c>
      <c r="AM19" s="1">
        <f t="shared" si="5"/>
        <v>-6</v>
      </c>
      <c r="AN19" s="1">
        <f t="shared" si="22"/>
        <v>1</v>
      </c>
      <c r="AO19" s="1" t="str">
        <f t="shared" si="56"/>
        <v>C</v>
      </c>
      <c r="AP19" s="1" t="str">
        <f t="shared" si="23"/>
        <v>Y</v>
      </c>
      <c r="AQ19" s="1" t="str">
        <f t="shared" si="24"/>
        <v>N</v>
      </c>
      <c r="AR19" s="1" t="str">
        <f t="shared" si="25"/>
        <v>N</v>
      </c>
      <c r="AS19" s="1">
        <f t="shared" si="26"/>
        <v>10</v>
      </c>
      <c r="AT19" s="15" t="str">
        <f t="shared" si="47"/>
        <v>Y</v>
      </c>
      <c r="AU19" s="1" t="str">
        <f t="shared" si="27"/>
        <v>N</v>
      </c>
      <c r="AV19" s="1" t="str">
        <f t="shared" si="28"/>
        <v>N</v>
      </c>
      <c r="AW19" s="1" t="str">
        <f t="shared" si="29"/>
        <v>R</v>
      </c>
      <c r="AX19" s="1" t="str">
        <f t="shared" si="30"/>
        <v>B</v>
      </c>
      <c r="AY19" s="1" t="str">
        <f t="shared" si="31"/>
        <v/>
      </c>
      <c r="AZ19" s="1" t="str">
        <f>IF('Hedging Dashboard'!AH19="P",IF(AZ18="",1,AZ18+1),"")</f>
        <v/>
      </c>
      <c r="BA19" s="1">
        <f>IF('Hedging Dashboard'!AH19="B",IF(BA18="",1,BA18+1),"")</f>
        <v>1</v>
      </c>
      <c r="BB19" s="1" t="str">
        <f t="shared" si="32"/>
        <v>20123</v>
      </c>
      <c r="BC19" s="1" t="str">
        <f t="shared" si="32"/>
        <v>01000</v>
      </c>
      <c r="BD19" s="1" t="str">
        <f t="shared" si="48"/>
        <v>120123</v>
      </c>
      <c r="BE19" s="1" t="str">
        <f t="shared" si="48"/>
        <v>001000</v>
      </c>
      <c r="BF19" s="1" t="str">
        <f t="shared" si="49"/>
        <v>P</v>
      </c>
      <c r="BG19" s="1" t="str">
        <f t="shared" si="33"/>
        <v>BL</v>
      </c>
      <c r="BH19" s="1" t="str">
        <f t="shared" si="50"/>
        <v>F2</v>
      </c>
      <c r="BI19" s="1" t="str">
        <f t="shared" si="34"/>
        <v>F2L</v>
      </c>
      <c r="BJ19" s="1" t="str">
        <f t="shared" si="51"/>
        <v>F3</v>
      </c>
      <c r="BK19" s="1" t="str">
        <f t="shared" si="35"/>
        <v>F3W</v>
      </c>
      <c r="BL19" s="1" t="str">
        <f t="shared" si="52"/>
        <v>B</v>
      </c>
      <c r="BM19" s="1" t="str">
        <f t="shared" si="53"/>
        <v>2</v>
      </c>
      <c r="BN19" s="1" t="str">
        <f t="shared" si="54"/>
        <v>3</v>
      </c>
      <c r="BO19" s="1">
        <f t="shared" si="55"/>
        <v>1</v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</row>
    <row r="20" spans="1:76" ht="15.75" thickBot="1">
      <c r="A20" s="1">
        <v>11</v>
      </c>
      <c r="B20" s="12" t="str">
        <f t="shared" si="11"/>
        <v>B1</v>
      </c>
      <c r="C20" s="92" t="str">
        <f t="shared" si="1"/>
        <v/>
      </c>
      <c r="D20" s="13" t="str">
        <f t="shared" si="36"/>
        <v/>
      </c>
      <c r="E20" s="45" t="str">
        <f t="shared" si="37"/>
        <v>B</v>
      </c>
      <c r="F20" s="14" t="str">
        <f t="shared" si="12"/>
        <v>W</v>
      </c>
      <c r="H20" s="95" t="str">
        <f t="shared" si="2"/>
        <v/>
      </c>
      <c r="I20" s="13" t="str">
        <f t="shared" si="38"/>
        <v/>
      </c>
      <c r="J20" s="45" t="str">
        <f t="shared" si="39"/>
        <v>B</v>
      </c>
      <c r="K20" s="14" t="str">
        <f t="shared" si="40"/>
        <v>W</v>
      </c>
      <c r="L20" s="54"/>
      <c r="M20" s="16" t="str">
        <f>IF('Hedging Dashboard'!AH20="","",'Hedging Dashboard'!AH20)</f>
        <v>B</v>
      </c>
      <c r="O20" s="12" t="str">
        <f t="shared" si="3"/>
        <v/>
      </c>
      <c r="P20" s="13" t="str">
        <f t="shared" si="41"/>
        <v>B</v>
      </c>
      <c r="Q20" s="45" t="str">
        <f t="shared" si="42"/>
        <v/>
      </c>
      <c r="R20" s="87" t="str">
        <f t="shared" si="43"/>
        <v>L</v>
      </c>
      <c r="S20" s="87">
        <f t="shared" si="13"/>
        <v>1</v>
      </c>
      <c r="T20" s="98" t="str">
        <f t="shared" si="44"/>
        <v/>
      </c>
      <c r="U20" s="87">
        <f>IF(M20="","",IF(B20="NB",U19,IF(T20="",SUM($T$5:$T20)+S20,SUM($T$5:$T20))))</f>
        <v>-3</v>
      </c>
      <c r="V20" s="99" t="str">
        <f t="shared" si="0"/>
        <v/>
      </c>
      <c r="W20" s="74">
        <f t="shared" si="14"/>
        <v>1</v>
      </c>
      <c r="X20" s="76" t="str">
        <f t="shared" si="15"/>
        <v>W</v>
      </c>
      <c r="Y20" s="9" t="str">
        <f t="shared" si="6"/>
        <v>T</v>
      </c>
      <c r="Z20" s="4" t="str">
        <f t="shared" si="7"/>
        <v>T</v>
      </c>
      <c r="AA20" s="4" t="str">
        <f t="shared" si="8"/>
        <v>M1</v>
      </c>
      <c r="AB20" s="4" t="str">
        <f t="shared" si="4"/>
        <v>LW</v>
      </c>
      <c r="AC20" s="4" t="str">
        <f t="shared" si="9"/>
        <v>LW</v>
      </c>
      <c r="AD20" s="4" t="str">
        <f t="shared" si="10"/>
        <v>WL</v>
      </c>
      <c r="AE20" s="1" t="str">
        <f t="shared" si="16"/>
        <v/>
      </c>
      <c r="AF20" s="1" t="str">
        <f t="shared" si="17"/>
        <v>B</v>
      </c>
      <c r="AG20" s="1" t="str">
        <f t="shared" si="18"/>
        <v/>
      </c>
      <c r="AH20" s="1" t="str">
        <f t="shared" si="19"/>
        <v>B</v>
      </c>
      <c r="AI20" s="1" t="str">
        <f t="shared" si="20"/>
        <v>B</v>
      </c>
      <c r="AJ20" s="1" t="str">
        <f t="shared" si="21"/>
        <v/>
      </c>
      <c r="AK20" s="1">
        <f t="shared" si="45"/>
        <v>1</v>
      </c>
      <c r="AL20" s="1">
        <f t="shared" si="46"/>
        <v>2</v>
      </c>
      <c r="AM20" s="1">
        <f t="shared" si="5"/>
        <v>-3</v>
      </c>
      <c r="AN20" s="1">
        <f t="shared" si="22"/>
        <v>3</v>
      </c>
      <c r="AO20" s="1" t="str">
        <f t="shared" si="56"/>
        <v>S</v>
      </c>
      <c r="AP20" s="1" t="str">
        <f t="shared" si="23"/>
        <v>N</v>
      </c>
      <c r="AQ20" s="1" t="str">
        <f t="shared" si="24"/>
        <v>N</v>
      </c>
      <c r="AR20" s="1" t="str">
        <f t="shared" si="25"/>
        <v>Y</v>
      </c>
      <c r="AS20" s="1">
        <f t="shared" si="26"/>
        <v>1</v>
      </c>
      <c r="AT20" s="15" t="str">
        <f t="shared" si="47"/>
        <v>N</v>
      </c>
      <c r="AU20" s="1" t="str">
        <f t="shared" si="27"/>
        <v>N</v>
      </c>
      <c r="AV20" s="1" t="str">
        <f t="shared" si="28"/>
        <v>N</v>
      </c>
      <c r="AW20" s="1" t="str">
        <f t="shared" si="29"/>
        <v>N</v>
      </c>
      <c r="AX20" s="1" t="str">
        <f t="shared" si="30"/>
        <v>B</v>
      </c>
      <c r="AY20" s="1" t="str">
        <f t="shared" si="31"/>
        <v/>
      </c>
      <c r="AZ20" s="1" t="str">
        <f>IF('Hedging Dashboard'!AH20="P",IF(AZ19="",1,AZ19+1),"")</f>
        <v/>
      </c>
      <c r="BA20" s="1">
        <f>IF('Hedging Dashboard'!AH20="B",IF(BA19="",1,BA19+1),"")</f>
        <v>2</v>
      </c>
      <c r="BB20" s="1" t="str">
        <f t="shared" si="32"/>
        <v>01230</v>
      </c>
      <c r="BC20" s="1" t="str">
        <f t="shared" si="32"/>
        <v>10001</v>
      </c>
      <c r="BD20" s="1" t="str">
        <f t="shared" si="48"/>
        <v>201230</v>
      </c>
      <c r="BE20" s="1" t="str">
        <f t="shared" si="48"/>
        <v>010001</v>
      </c>
      <c r="BF20" s="1" t="str">
        <f t="shared" si="49"/>
        <v>P</v>
      </c>
      <c r="BG20" s="1" t="str">
        <f t="shared" si="33"/>
        <v>F2W</v>
      </c>
      <c r="BH20" s="1" t="str">
        <f t="shared" si="50"/>
        <v>B</v>
      </c>
      <c r="BI20" s="1" t="str">
        <f t="shared" si="34"/>
        <v>F3W</v>
      </c>
      <c r="BJ20" s="1" t="str">
        <f t="shared" si="51"/>
        <v>B</v>
      </c>
      <c r="BK20" s="1" t="str">
        <f t="shared" si="35"/>
        <v>BL</v>
      </c>
      <c r="BL20" s="1" t="str">
        <f t="shared" si="52"/>
        <v>B</v>
      </c>
      <c r="BM20" s="1">
        <f t="shared" si="53"/>
        <v>1</v>
      </c>
      <c r="BN20" s="1">
        <f t="shared" si="54"/>
        <v>1</v>
      </c>
      <c r="BO20" s="1">
        <f t="shared" si="55"/>
        <v>1</v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3</v>
      </c>
    </row>
    <row r="21" spans="1:76" ht="15.75" thickBot="1">
      <c r="A21" s="1">
        <v>12</v>
      </c>
      <c r="B21" s="9" t="str">
        <f t="shared" si="11"/>
        <v>P6</v>
      </c>
      <c r="C21" s="93" t="str">
        <f t="shared" si="1"/>
        <v/>
      </c>
      <c r="D21" s="88" t="str">
        <f t="shared" si="36"/>
        <v>L4</v>
      </c>
      <c r="E21" s="89" t="str">
        <f t="shared" si="37"/>
        <v/>
      </c>
      <c r="F21" s="8" t="str">
        <f t="shared" si="12"/>
        <v/>
      </c>
      <c r="H21" s="96" t="str">
        <f t="shared" si="2"/>
        <v/>
      </c>
      <c r="I21" s="88" t="str">
        <f t="shared" si="38"/>
        <v>L4</v>
      </c>
      <c r="J21" s="89" t="str">
        <f t="shared" si="39"/>
        <v/>
      </c>
      <c r="K21" s="8" t="str">
        <f t="shared" si="40"/>
        <v/>
      </c>
      <c r="L21" s="54"/>
      <c r="M21" s="17" t="str">
        <f>IF('Hedging Dashboard'!AH21="","",'Hedging Dashboard'!AH21)</f>
        <v/>
      </c>
      <c r="O21" s="9" t="str">
        <f t="shared" si="3"/>
        <v/>
      </c>
      <c r="P21" s="88" t="str">
        <f t="shared" si="41"/>
        <v/>
      </c>
      <c r="Q21" s="89" t="str">
        <f t="shared" si="42"/>
        <v>F2</v>
      </c>
      <c r="R21" s="4" t="str">
        <f t="shared" si="43"/>
        <v/>
      </c>
      <c r="S21" s="4" t="str">
        <f t="shared" si="13"/>
        <v/>
      </c>
      <c r="T21" s="112" t="str">
        <f t="shared" si="44"/>
        <v/>
      </c>
      <c r="U21" s="4" t="str">
        <f>IF(M21="","",IF(B21="NB",U20,IF(T21="",SUM($T$5:$T21)+S21,SUM($T$5:$T21))))</f>
        <v/>
      </c>
      <c r="V21" s="100" t="str">
        <f t="shared" si="0"/>
        <v/>
      </c>
      <c r="W21" s="74" t="e">
        <f t="shared" si="14"/>
        <v>#VALUE!</v>
      </c>
      <c r="X21" s="76" t="str">
        <f t="shared" si="15"/>
        <v/>
      </c>
      <c r="Y21" s="9" t="str">
        <f t="shared" si="6"/>
        <v>T</v>
      </c>
      <c r="Z21" s="4" t="str">
        <f t="shared" si="7"/>
        <v>T</v>
      </c>
      <c r="AA21" s="4" t="str">
        <f t="shared" si="8"/>
        <v>M1</v>
      </c>
      <c r="AB21" s="4" t="str">
        <f t="shared" si="4"/>
        <v>WW</v>
      </c>
      <c r="AC21" s="4" t="str">
        <f t="shared" si="9"/>
        <v>WW</v>
      </c>
      <c r="AD21" s="4" t="str">
        <f t="shared" si="10"/>
        <v>LL</v>
      </c>
      <c r="AE21" s="1" t="str">
        <f t="shared" si="16"/>
        <v>L4</v>
      </c>
      <c r="AF21" s="1" t="str">
        <f t="shared" si="17"/>
        <v/>
      </c>
      <c r="AG21" s="1" t="str">
        <f t="shared" si="18"/>
        <v>L4</v>
      </c>
      <c r="AH21" s="1" t="str">
        <f t="shared" si="19"/>
        <v/>
      </c>
      <c r="AI21" s="1" t="str">
        <f t="shared" si="20"/>
        <v/>
      </c>
      <c r="AJ21" s="1" t="str">
        <f t="shared" si="21"/>
        <v>F2</v>
      </c>
      <c r="AK21" s="1">
        <f t="shared" si="45"/>
        <v>8</v>
      </c>
      <c r="AL21" s="1">
        <f t="shared" si="46"/>
        <v>2</v>
      </c>
      <c r="AM21" s="1" t="str">
        <f t="shared" si="5"/>
        <v/>
      </c>
      <c r="AN21" s="1">
        <f t="shared" si="22"/>
        <v>0</v>
      </c>
      <c r="AO21" s="1" t="str">
        <f t="shared" si="56"/>
        <v>C</v>
      </c>
      <c r="AP21" s="1" t="str">
        <f t="shared" si="23"/>
        <v>Y</v>
      </c>
      <c r="AQ21" s="1" t="str">
        <f t="shared" si="24"/>
        <v>N</v>
      </c>
      <c r="AR21" s="1" t="str">
        <f t="shared" si="25"/>
        <v>N</v>
      </c>
      <c r="AS21" s="1">
        <f t="shared" si="26"/>
        <v>2</v>
      </c>
      <c r="AT21" s="15" t="str">
        <f t="shared" si="47"/>
        <v>N</v>
      </c>
      <c r="AU21" s="1" t="str">
        <f t="shared" si="27"/>
        <v>N</v>
      </c>
      <c r="AV21" s="1" t="str">
        <f t="shared" si="28"/>
        <v>N</v>
      </c>
      <c r="AW21" s="1" t="str">
        <f t="shared" si="29"/>
        <v>N</v>
      </c>
      <c r="AX21" s="1" t="str">
        <f t="shared" si="30"/>
        <v/>
      </c>
      <c r="AY21" s="1" t="str">
        <f t="shared" si="31"/>
        <v>F2</v>
      </c>
      <c r="AZ21" s="1" t="str">
        <f>IF('Hedging Dashboard'!AH21="P",IF(AZ20="",1,AZ20+1),"")</f>
        <v/>
      </c>
      <c r="BA21" s="1" t="str">
        <f>IF('Hedging Dashboard'!AH21="B",IF(BA20="",1,BA20+1),"")</f>
        <v/>
      </c>
      <c r="BB21" s="1" t="str">
        <f t="shared" si="32"/>
        <v>12300</v>
      </c>
      <c r="BC21" s="1" t="str">
        <f t="shared" si="32"/>
        <v>00012</v>
      </c>
      <c r="BD21" s="1" t="str">
        <f t="shared" si="48"/>
        <v>012300</v>
      </c>
      <c r="BE21" s="1" t="str">
        <f t="shared" si="48"/>
        <v>100012</v>
      </c>
      <c r="BF21" s="1" t="str">
        <f t="shared" si="49"/>
        <v>P</v>
      </c>
      <c r="BG21" s="1" t="str">
        <f t="shared" si="33"/>
        <v>BW</v>
      </c>
      <c r="BH21" s="1" t="str">
        <f t="shared" si="50"/>
        <v>L4</v>
      </c>
      <c r="BI21" s="1" t="str">
        <f t="shared" si="34"/>
        <v>BW</v>
      </c>
      <c r="BJ21" s="1" t="str">
        <f t="shared" si="51"/>
        <v>L4</v>
      </c>
      <c r="BK21" s="1" t="str">
        <f t="shared" si="35"/>
        <v>BL</v>
      </c>
      <c r="BL21" s="1" t="str">
        <f t="shared" si="52"/>
        <v>F2</v>
      </c>
      <c r="BM21" s="1" t="str">
        <f t="shared" si="53"/>
        <v>4</v>
      </c>
      <c r="BN21" s="1" t="str">
        <f t="shared" si="54"/>
        <v>4</v>
      </c>
      <c r="BO21" s="1" t="str">
        <f t="shared" si="55"/>
        <v>2</v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-3</v>
      </c>
    </row>
    <row r="22" spans="1:76" ht="15.75" thickBot="1">
      <c r="A22" s="1">
        <v>13</v>
      </c>
      <c r="B22" s="9" t="str">
        <f t="shared" si="11"/>
        <v/>
      </c>
      <c r="C22" s="93" t="str">
        <f t="shared" si="1"/>
        <v/>
      </c>
      <c r="D22" s="88" t="str">
        <f t="shared" si="36"/>
        <v/>
      </c>
      <c r="E22" s="89" t="str">
        <f t="shared" si="37"/>
        <v/>
      </c>
      <c r="F22" s="8" t="str">
        <f t="shared" si="12"/>
        <v/>
      </c>
      <c r="H22" s="96" t="str">
        <f t="shared" si="2"/>
        <v/>
      </c>
      <c r="I22" s="88" t="str">
        <f t="shared" si="38"/>
        <v/>
      </c>
      <c r="J22" s="89" t="str">
        <f t="shared" si="39"/>
        <v/>
      </c>
      <c r="K22" s="8" t="str">
        <f t="shared" si="40"/>
        <v/>
      </c>
      <c r="L22" s="54"/>
      <c r="M22" s="17" t="str">
        <f>IF('Hedging Dashboard'!AH22="","",'Hedging Dashboard'!AH22)</f>
        <v/>
      </c>
      <c r="O22" s="9" t="str">
        <f t="shared" si="3"/>
        <v/>
      </c>
      <c r="P22" s="88" t="str">
        <f t="shared" si="41"/>
        <v/>
      </c>
      <c r="Q22" s="89" t="str">
        <f t="shared" si="42"/>
        <v/>
      </c>
      <c r="R22" s="4" t="str">
        <f t="shared" si="43"/>
        <v/>
      </c>
      <c r="S22" s="4" t="str">
        <f t="shared" si="13"/>
        <v/>
      </c>
      <c r="T22" s="112" t="str">
        <f t="shared" si="44"/>
        <v/>
      </c>
      <c r="U22" s="4" t="str">
        <f>IF(M22="","",IF(B22="NB",U21,IF(T22="",SUM($T$5:$T22)+S22,SUM($T$5:$T22))))</f>
        <v/>
      </c>
      <c r="V22" s="100" t="str">
        <f t="shared" si="0"/>
        <v/>
      </c>
      <c r="W22" s="74" t="e">
        <f t="shared" si="14"/>
        <v>#VALUE!</v>
      </c>
      <c r="X22" s="76" t="str">
        <f t="shared" si="15"/>
        <v/>
      </c>
      <c r="Y22" s="9" t="str">
        <f t="shared" si="6"/>
        <v>T</v>
      </c>
      <c r="Z22" s="4" t="str">
        <f t="shared" si="7"/>
        <v>T</v>
      </c>
      <c r="AA22" s="4" t="str">
        <f t="shared" si="8"/>
        <v>M1</v>
      </c>
      <c r="AB22" s="4" t="str">
        <f t="shared" si="4"/>
        <v>W</v>
      </c>
      <c r="AC22" s="4" t="str">
        <f t="shared" si="9"/>
        <v>W</v>
      </c>
      <c r="AD22" s="4" t="str">
        <f t="shared" si="10"/>
        <v>L</v>
      </c>
      <c r="AE22" s="1" t="str">
        <f t="shared" si="16"/>
        <v/>
      </c>
      <c r="AF22" s="1" t="str">
        <f t="shared" si="17"/>
        <v/>
      </c>
      <c r="AG22" s="1" t="str">
        <f t="shared" si="18"/>
        <v/>
      </c>
      <c r="AH22" s="1" t="str">
        <f t="shared" si="19"/>
        <v/>
      </c>
      <c r="AI22" s="1" t="str">
        <f t="shared" si="20"/>
        <v/>
      </c>
      <c r="AJ22" s="1" t="str">
        <f t="shared" si="21"/>
        <v/>
      </c>
      <c r="AK22" s="1">
        <f t="shared" si="45"/>
        <v>0</v>
      </c>
      <c r="AL22" s="1">
        <f t="shared" si="46"/>
        <v>0</v>
      </c>
      <c r="AM22" s="1" t="str">
        <f t="shared" si="5"/>
        <v/>
      </c>
      <c r="AN22" s="1">
        <f t="shared" si="22"/>
        <v>0</v>
      </c>
      <c r="AO22" s="1" t="str">
        <f t="shared" si="56"/>
        <v/>
      </c>
      <c r="AP22" s="1" t="str">
        <f t="shared" si="23"/>
        <v>Y</v>
      </c>
      <c r="AQ22" s="1" t="str">
        <f t="shared" si="24"/>
        <v>Y</v>
      </c>
      <c r="AR22" s="1" t="str">
        <f t="shared" si="25"/>
        <v>N</v>
      </c>
      <c r="AS22" s="1" t="str">
        <f t="shared" si="26"/>
        <v/>
      </c>
      <c r="AT22" s="15" t="str">
        <f t="shared" si="47"/>
        <v/>
      </c>
      <c r="AU22" s="1" t="str">
        <f t="shared" si="27"/>
        <v/>
      </c>
      <c r="AV22" s="1" t="str">
        <f t="shared" si="28"/>
        <v/>
      </c>
      <c r="AW22" s="1" t="str">
        <f t="shared" si="29"/>
        <v/>
      </c>
      <c r="AX22" s="1" t="str">
        <f t="shared" si="30"/>
        <v/>
      </c>
      <c r="AY22" s="1" t="str">
        <f t="shared" si="31"/>
        <v/>
      </c>
      <c r="AZ22" s="1" t="str">
        <f>IF('Hedging Dashboard'!AH22="P",IF(AZ21="",1,AZ21+1),"")</f>
        <v/>
      </c>
      <c r="BA22" s="1" t="str">
        <f>IF('Hedging Dashboard'!AH22="B",IF(BA21="",1,BA21+1),"")</f>
        <v/>
      </c>
      <c r="BB22" s="1" t="str">
        <f t="shared" si="32"/>
        <v>23000</v>
      </c>
      <c r="BC22" s="1" t="str">
        <f t="shared" si="32"/>
        <v>00120</v>
      </c>
      <c r="BD22" s="1" t="str">
        <f t="shared" si="48"/>
        <v>123000</v>
      </c>
      <c r="BE22" s="1" t="str">
        <f t="shared" si="48"/>
        <v>000120</v>
      </c>
      <c r="BF22" s="1" t="str">
        <f t="shared" si="49"/>
        <v>B</v>
      </c>
      <c r="BG22" s="1" t="str">
        <f t="shared" si="33"/>
        <v>L4</v>
      </c>
      <c r="BH22" s="1" t="str">
        <f t="shared" si="50"/>
        <v/>
      </c>
      <c r="BI22" s="1" t="str">
        <f t="shared" si="34"/>
        <v>L4</v>
      </c>
      <c r="BJ22" s="1" t="str">
        <f t="shared" si="51"/>
        <v/>
      </c>
      <c r="BK22" s="1" t="str">
        <f t="shared" si="35"/>
        <v>F2</v>
      </c>
      <c r="BL22" s="1" t="str">
        <f t="shared" si="52"/>
        <v/>
      </c>
      <c r="BM22" s="1" t="str">
        <f t="shared" si="53"/>
        <v/>
      </c>
      <c r="BN22" s="1" t="str">
        <f t="shared" si="54"/>
        <v/>
      </c>
      <c r="BO22" s="1" t="str">
        <f t="shared" si="55"/>
        <v/>
      </c>
      <c r="BR22" s="1">
        <f>General!A20</f>
        <v>0</v>
      </c>
      <c r="BS22" s="1">
        <f>General!B20</f>
        <v>0</v>
      </c>
      <c r="BT22" s="1" t="str">
        <f>General!C20</f>
        <v/>
      </c>
      <c r="BU22" s="1">
        <f>General!D20</f>
        <v>0</v>
      </c>
      <c r="BW22" s="1" t="str">
        <f>General!F20</f>
        <v>LWLW</v>
      </c>
      <c r="BX22" s="1">
        <f>General!G20</f>
        <v>1</v>
      </c>
    </row>
    <row r="23" spans="1:76" ht="15.75" thickBot="1">
      <c r="A23" s="1">
        <v>14</v>
      </c>
      <c r="B23" s="9" t="str">
        <f t="shared" si="11"/>
        <v/>
      </c>
      <c r="C23" s="93" t="str">
        <f t="shared" si="1"/>
        <v/>
      </c>
      <c r="D23" s="88" t="str">
        <f t="shared" si="36"/>
        <v/>
      </c>
      <c r="E23" s="89" t="str">
        <f t="shared" si="37"/>
        <v/>
      </c>
      <c r="F23" s="8" t="str">
        <f t="shared" si="12"/>
        <v/>
      </c>
      <c r="H23" s="96" t="str">
        <f t="shared" si="2"/>
        <v/>
      </c>
      <c r="I23" s="88" t="str">
        <f t="shared" si="38"/>
        <v/>
      </c>
      <c r="J23" s="89" t="str">
        <f t="shared" si="39"/>
        <v/>
      </c>
      <c r="K23" s="8" t="str">
        <f t="shared" si="40"/>
        <v/>
      </c>
      <c r="L23" s="54"/>
      <c r="M23" s="17" t="str">
        <f>IF('Hedging Dashboard'!AH23="","",'Hedging Dashboard'!AH23)</f>
        <v/>
      </c>
      <c r="O23" s="9" t="str">
        <f t="shared" si="3"/>
        <v/>
      </c>
      <c r="P23" s="88" t="str">
        <f t="shared" si="41"/>
        <v/>
      </c>
      <c r="Q23" s="89" t="str">
        <f t="shared" si="42"/>
        <v/>
      </c>
      <c r="R23" s="4" t="str">
        <f t="shared" si="43"/>
        <v/>
      </c>
      <c r="S23" s="4" t="str">
        <f t="shared" si="13"/>
        <v/>
      </c>
      <c r="T23" s="112" t="str">
        <f t="shared" si="44"/>
        <v/>
      </c>
      <c r="U23" s="4" t="str">
        <f>IF(M23="","",IF(B23="NB",U22,IF(T23="",SUM($T$5:$T23)+S23,SUM($T$5:$T23))))</f>
        <v/>
      </c>
      <c r="V23" s="100" t="str">
        <f t="shared" si="0"/>
        <v/>
      </c>
      <c r="W23" s="74" t="e">
        <f t="shared" si="14"/>
        <v>#VALUE!</v>
      </c>
      <c r="X23" s="76" t="str">
        <f t="shared" si="15"/>
        <v/>
      </c>
      <c r="Y23" s="9" t="str">
        <f t="shared" si="6"/>
        <v>T</v>
      </c>
      <c r="Z23" s="4" t="str">
        <f t="shared" si="7"/>
        <v>T</v>
      </c>
      <c r="AA23" s="4" t="str">
        <f t="shared" si="8"/>
        <v>M1</v>
      </c>
      <c r="AB23" s="4" t="str">
        <f t="shared" si="4"/>
        <v/>
      </c>
      <c r="AC23" s="4" t="str">
        <f t="shared" si="9"/>
        <v/>
      </c>
      <c r="AD23" s="4" t="str">
        <f t="shared" si="10"/>
        <v/>
      </c>
      <c r="AE23" s="1" t="str">
        <f t="shared" si="16"/>
        <v/>
      </c>
      <c r="AF23" s="1" t="str">
        <f t="shared" si="17"/>
        <v/>
      </c>
      <c r="AG23" s="1" t="str">
        <f t="shared" si="18"/>
        <v/>
      </c>
      <c r="AH23" s="1" t="str">
        <f t="shared" si="19"/>
        <v/>
      </c>
      <c r="AI23" s="1" t="str">
        <f t="shared" si="20"/>
        <v/>
      </c>
      <c r="AJ23" s="1" t="str">
        <f t="shared" si="21"/>
        <v/>
      </c>
      <c r="AK23" s="1">
        <f t="shared" si="45"/>
        <v>0</v>
      </c>
      <c r="AL23" s="1">
        <f t="shared" si="46"/>
        <v>0</v>
      </c>
      <c r="AM23" s="1" t="str">
        <f t="shared" si="5"/>
        <v/>
      </c>
      <c r="AN23" s="1">
        <f t="shared" si="22"/>
        <v>0</v>
      </c>
      <c r="AO23" s="1" t="str">
        <f t="shared" si="56"/>
        <v/>
      </c>
      <c r="AP23" s="1" t="str">
        <f t="shared" si="23"/>
        <v>N</v>
      </c>
      <c r="AQ23" s="1" t="str">
        <f t="shared" si="24"/>
        <v>N</v>
      </c>
      <c r="AR23" s="1" t="str">
        <f t="shared" si="25"/>
        <v>N</v>
      </c>
      <c r="AS23" s="1" t="str">
        <f t="shared" si="26"/>
        <v/>
      </c>
      <c r="AT23" s="15" t="str">
        <f t="shared" si="47"/>
        <v/>
      </c>
      <c r="AU23" s="1" t="str">
        <f t="shared" si="27"/>
        <v/>
      </c>
      <c r="AV23" s="1" t="str">
        <f t="shared" si="28"/>
        <v/>
      </c>
      <c r="AW23" s="1" t="str">
        <f t="shared" si="29"/>
        <v/>
      </c>
      <c r="AX23" s="1" t="str">
        <f t="shared" si="30"/>
        <v/>
      </c>
      <c r="AY23" s="1" t="str">
        <f t="shared" si="31"/>
        <v/>
      </c>
      <c r="AZ23" s="1" t="str">
        <f>IF('Hedging Dashboard'!AH23="P",IF(AZ22="",1,AZ22+1),"")</f>
        <v/>
      </c>
      <c r="BA23" s="1" t="str">
        <f>IF('Hedging Dashboard'!AH23="B",IF(BA22="",1,BA22+1),"")</f>
        <v/>
      </c>
      <c r="BB23" s="1" t="str">
        <f t="shared" si="32"/>
        <v>30000</v>
      </c>
      <c r="BC23" s="1" t="str">
        <f t="shared" si="32"/>
        <v>01200</v>
      </c>
      <c r="BD23" s="1" t="str">
        <f t="shared" si="48"/>
        <v>230000</v>
      </c>
      <c r="BE23" s="1" t="str">
        <f t="shared" si="48"/>
        <v>001200</v>
      </c>
      <c r="BF23" s="1" t="str">
        <f t="shared" si="49"/>
        <v>B</v>
      </c>
      <c r="BG23" s="1" t="str">
        <f t="shared" si="33"/>
        <v/>
      </c>
      <c r="BH23" s="1">
        <f t="shared" si="50"/>
        <v>0</v>
      </c>
      <c r="BI23" s="1" t="str">
        <f t="shared" si="34"/>
        <v/>
      </c>
      <c r="BJ23" s="1">
        <f t="shared" si="51"/>
        <v>0</v>
      </c>
      <c r="BK23" s="1" t="str">
        <f t="shared" si="35"/>
        <v/>
      </c>
      <c r="BL23" s="1">
        <f t="shared" si="52"/>
        <v>0</v>
      </c>
      <c r="BM23" s="1" t="str">
        <f t="shared" si="53"/>
        <v>0</v>
      </c>
      <c r="BN23" s="1" t="str">
        <f t="shared" si="54"/>
        <v>0</v>
      </c>
      <c r="BO23" s="1" t="str">
        <f t="shared" si="55"/>
        <v>0</v>
      </c>
      <c r="BR23" s="1">
        <f>General!A21</f>
        <v>0</v>
      </c>
      <c r="BS23" s="1">
        <f>General!B21</f>
        <v>0</v>
      </c>
      <c r="BT23" s="1" t="str">
        <f>General!C21</f>
        <v/>
      </c>
      <c r="BU23" s="1">
        <f>General!D21</f>
        <v>0</v>
      </c>
      <c r="BW23" s="1" t="str">
        <f>General!F21</f>
        <v>LWWL</v>
      </c>
      <c r="BX23" s="1">
        <f>General!G21</f>
        <v>-1</v>
      </c>
    </row>
    <row r="24" spans="1:76" ht="15.75" thickBot="1">
      <c r="A24" s="1">
        <v>15</v>
      </c>
      <c r="B24" s="77" t="str">
        <f t="shared" si="11"/>
        <v/>
      </c>
      <c r="C24" s="94" t="str">
        <f t="shared" si="1"/>
        <v/>
      </c>
      <c r="D24" s="90" t="str">
        <f t="shared" si="36"/>
        <v/>
      </c>
      <c r="E24" s="91" t="str">
        <f t="shared" si="37"/>
        <v/>
      </c>
      <c r="F24" s="10" t="str">
        <f t="shared" si="12"/>
        <v/>
      </c>
      <c r="H24" s="97" t="str">
        <f t="shared" si="2"/>
        <v/>
      </c>
      <c r="I24" s="90" t="str">
        <f t="shared" si="38"/>
        <v/>
      </c>
      <c r="J24" s="91" t="str">
        <f t="shared" si="39"/>
        <v/>
      </c>
      <c r="K24" s="10" t="str">
        <f t="shared" si="40"/>
        <v/>
      </c>
      <c r="L24" s="54"/>
      <c r="M24" s="18" t="str">
        <f>IF('Hedging Dashboard'!AH24="","",'Hedging Dashboard'!AH24)</f>
        <v/>
      </c>
      <c r="O24" s="77" t="str">
        <f t="shared" si="3"/>
        <v/>
      </c>
      <c r="P24" s="90" t="str">
        <f t="shared" si="41"/>
        <v/>
      </c>
      <c r="Q24" s="91" t="str">
        <f t="shared" si="42"/>
        <v/>
      </c>
      <c r="R24" s="5" t="str">
        <f t="shared" si="43"/>
        <v/>
      </c>
      <c r="S24" s="5" t="str">
        <f t="shared" si="13"/>
        <v/>
      </c>
      <c r="T24" s="113" t="str">
        <f t="shared" si="44"/>
        <v/>
      </c>
      <c r="U24" s="5" t="str">
        <f>IF(M24="","",IF(B24="NB",U23,IF(T24="",SUM($T$5:$T24)+S24,SUM($T$5:$T24))))</f>
        <v/>
      </c>
      <c r="V24" s="101" t="str">
        <f t="shared" si="0"/>
        <v/>
      </c>
      <c r="W24" s="74" t="e">
        <f t="shared" si="14"/>
        <v>#VALUE!</v>
      </c>
      <c r="X24" s="76" t="str">
        <f t="shared" si="15"/>
        <v/>
      </c>
      <c r="Y24" s="9" t="str">
        <f t="shared" si="6"/>
        <v>T</v>
      </c>
      <c r="Z24" s="4" t="str">
        <f t="shared" si="7"/>
        <v>T</v>
      </c>
      <c r="AA24" s="4" t="str">
        <f t="shared" si="8"/>
        <v>M1</v>
      </c>
      <c r="AB24" s="4" t="str">
        <f t="shared" si="4"/>
        <v/>
      </c>
      <c r="AC24" s="4" t="str">
        <f t="shared" si="9"/>
        <v/>
      </c>
      <c r="AD24" s="4" t="str">
        <f t="shared" si="10"/>
        <v/>
      </c>
      <c r="AE24" s="1" t="str">
        <f t="shared" si="16"/>
        <v/>
      </c>
      <c r="AF24" s="1" t="str">
        <f t="shared" si="17"/>
        <v/>
      </c>
      <c r="AG24" s="1" t="str">
        <f t="shared" si="18"/>
        <v/>
      </c>
      <c r="AH24" s="1" t="str">
        <f t="shared" si="19"/>
        <v/>
      </c>
      <c r="AI24" s="1" t="str">
        <f t="shared" si="20"/>
        <v/>
      </c>
      <c r="AJ24" s="1" t="str">
        <f t="shared" si="21"/>
        <v/>
      </c>
      <c r="AK24" s="1">
        <f t="shared" si="45"/>
        <v>0</v>
      </c>
      <c r="AL24" s="1">
        <f t="shared" si="46"/>
        <v>0</v>
      </c>
      <c r="AM24" s="1" t="str">
        <f t="shared" si="5"/>
        <v/>
      </c>
      <c r="AN24" s="1">
        <f t="shared" si="22"/>
        <v>0</v>
      </c>
      <c r="AO24" s="1" t="str">
        <f t="shared" si="56"/>
        <v/>
      </c>
      <c r="AP24" s="1" t="str">
        <f t="shared" si="23"/>
        <v>N</v>
      </c>
      <c r="AQ24" s="1" t="str">
        <f t="shared" si="24"/>
        <v>N</v>
      </c>
      <c r="AR24" s="1" t="str">
        <f t="shared" si="25"/>
        <v>N</v>
      </c>
      <c r="AS24" s="1" t="str">
        <f t="shared" si="26"/>
        <v/>
      </c>
      <c r="AT24" s="15" t="str">
        <f t="shared" si="47"/>
        <v/>
      </c>
      <c r="AU24" s="1" t="str">
        <f t="shared" si="27"/>
        <v/>
      </c>
      <c r="AV24" s="1" t="str">
        <f t="shared" si="28"/>
        <v/>
      </c>
      <c r="AW24" s="1" t="str">
        <f t="shared" si="29"/>
        <v/>
      </c>
      <c r="AX24" s="1" t="str">
        <f t="shared" si="30"/>
        <v/>
      </c>
      <c r="AY24" s="1" t="str">
        <f t="shared" si="31"/>
        <v/>
      </c>
      <c r="AZ24" s="1" t="str">
        <f>IF('Hedging Dashboard'!AH24="P",IF(AZ23="",1,AZ23+1),"")</f>
        <v/>
      </c>
      <c r="BA24" s="1" t="str">
        <f>IF('Hedging Dashboard'!AH24="B",IF(BA23="",1,BA23+1),"")</f>
        <v/>
      </c>
      <c r="BB24" s="1" t="str">
        <f t="shared" si="32"/>
        <v>00000</v>
      </c>
      <c r="BC24" s="1" t="str">
        <f t="shared" si="32"/>
        <v>12000</v>
      </c>
      <c r="BD24" s="1" t="str">
        <f t="shared" si="48"/>
        <v>300000</v>
      </c>
      <c r="BE24" s="1" t="str">
        <f t="shared" si="48"/>
        <v>012000</v>
      </c>
      <c r="BF24" s="1" t="str">
        <f t="shared" si="49"/>
        <v>B</v>
      </c>
      <c r="BG24" s="1" t="str">
        <f t="shared" si="33"/>
        <v/>
      </c>
      <c r="BH24" s="1">
        <f t="shared" si="50"/>
        <v>0</v>
      </c>
      <c r="BI24" s="1" t="str">
        <f t="shared" si="34"/>
        <v/>
      </c>
      <c r="BJ24" s="1">
        <f t="shared" si="51"/>
        <v>0</v>
      </c>
      <c r="BK24" s="1" t="str">
        <f t="shared" si="35"/>
        <v/>
      </c>
      <c r="BL24" s="1">
        <f t="shared" si="52"/>
        <v>0</v>
      </c>
      <c r="BM24" s="1" t="str">
        <f t="shared" si="53"/>
        <v>0</v>
      </c>
      <c r="BN24" s="1" t="str">
        <f t="shared" si="54"/>
        <v>0</v>
      </c>
      <c r="BO24" s="1" t="str">
        <f t="shared" si="55"/>
        <v>0</v>
      </c>
      <c r="BR24" s="1">
        <f>General!A22</f>
        <v>0</v>
      </c>
      <c r="BS24" s="1">
        <f>General!B22</f>
        <v>0</v>
      </c>
      <c r="BT24" s="1" t="str">
        <f>General!C22</f>
        <v/>
      </c>
      <c r="BU24" s="1">
        <f>General!D22</f>
        <v>0</v>
      </c>
      <c r="BW24" s="1" t="str">
        <f>General!F22</f>
        <v>LWWW</v>
      </c>
      <c r="BX24" s="1">
        <f>General!G22</f>
        <v>6</v>
      </c>
    </row>
    <row r="25" spans="1:76" ht="15.75" thickBot="1">
      <c r="A25" s="1">
        <v>16</v>
      </c>
      <c r="B25" s="12" t="str">
        <f t="shared" si="11"/>
        <v/>
      </c>
      <c r="C25" s="92" t="str">
        <f t="shared" si="1"/>
        <v/>
      </c>
      <c r="D25" s="13" t="str">
        <f t="shared" si="36"/>
        <v/>
      </c>
      <c r="E25" s="45" t="str">
        <f t="shared" si="37"/>
        <v/>
      </c>
      <c r="F25" s="14" t="str">
        <f t="shared" si="12"/>
        <v/>
      </c>
      <c r="H25" s="95" t="str">
        <f t="shared" si="2"/>
        <v/>
      </c>
      <c r="I25" s="13" t="str">
        <f t="shared" si="38"/>
        <v/>
      </c>
      <c r="J25" s="45" t="str">
        <f t="shared" si="39"/>
        <v/>
      </c>
      <c r="K25" s="14" t="str">
        <f t="shared" si="40"/>
        <v/>
      </c>
      <c r="L25" s="54"/>
      <c r="M25" s="16" t="str">
        <f>IF('Hedging Dashboard'!AH25="","",'Hedging Dashboard'!AH25)</f>
        <v/>
      </c>
      <c r="O25" s="12" t="str">
        <f t="shared" si="3"/>
        <v/>
      </c>
      <c r="P25" s="13" t="str">
        <f t="shared" si="41"/>
        <v/>
      </c>
      <c r="Q25" s="45" t="str">
        <f t="shared" si="42"/>
        <v/>
      </c>
      <c r="R25" s="87" t="str">
        <f t="shared" si="43"/>
        <v/>
      </c>
      <c r="S25" s="87" t="str">
        <f t="shared" si="13"/>
        <v/>
      </c>
      <c r="T25" s="98" t="str">
        <f t="shared" si="44"/>
        <v/>
      </c>
      <c r="U25" s="87" t="str">
        <f>IF(M25="","",IF(B25="NB",U24,IF(T25="",SUM($T$5:$T25)+S25,SUM($T$5:$T25))))</f>
        <v/>
      </c>
      <c r="V25" s="99" t="str">
        <f t="shared" si="0"/>
        <v/>
      </c>
      <c r="W25" s="74" t="e">
        <f t="shared" si="14"/>
        <v>#VALUE!</v>
      </c>
      <c r="X25" s="76" t="str">
        <f t="shared" si="15"/>
        <v/>
      </c>
      <c r="Y25" s="9" t="str">
        <f t="shared" si="6"/>
        <v>T</v>
      </c>
      <c r="Z25" s="4" t="str">
        <f t="shared" si="7"/>
        <v>T</v>
      </c>
      <c r="AA25" s="4" t="str">
        <f t="shared" si="8"/>
        <v>M1</v>
      </c>
      <c r="AB25" s="4" t="str">
        <f t="shared" si="4"/>
        <v/>
      </c>
      <c r="AC25" s="4" t="str">
        <f t="shared" si="9"/>
        <v/>
      </c>
      <c r="AD25" s="4" t="str">
        <f t="shared" si="10"/>
        <v/>
      </c>
      <c r="AE25" s="1" t="str">
        <f t="shared" si="16"/>
        <v/>
      </c>
      <c r="AF25" s="1" t="str">
        <f t="shared" si="17"/>
        <v/>
      </c>
      <c r="AG25" s="1" t="str">
        <f t="shared" si="18"/>
        <v/>
      </c>
      <c r="AH25" s="1" t="str">
        <f t="shared" si="19"/>
        <v/>
      </c>
      <c r="AI25" s="1" t="str">
        <f t="shared" si="20"/>
        <v/>
      </c>
      <c r="AJ25" s="1" t="str">
        <f t="shared" si="21"/>
        <v/>
      </c>
      <c r="AK25" s="1">
        <f t="shared" si="45"/>
        <v>0</v>
      </c>
      <c r="AL25" s="1">
        <f t="shared" si="46"/>
        <v>0</v>
      </c>
      <c r="AM25" s="1" t="str">
        <f t="shared" si="5"/>
        <v/>
      </c>
      <c r="AN25" s="1">
        <f t="shared" si="22"/>
        <v>0</v>
      </c>
      <c r="AO25" s="1" t="str">
        <f t="shared" si="56"/>
        <v/>
      </c>
      <c r="AP25" s="1" t="str">
        <f t="shared" si="23"/>
        <v>N</v>
      </c>
      <c r="AQ25" s="1" t="str">
        <f t="shared" si="24"/>
        <v>N</v>
      </c>
      <c r="AR25" s="1" t="str">
        <f t="shared" si="25"/>
        <v>N</v>
      </c>
      <c r="AS25" s="1" t="str">
        <f t="shared" si="26"/>
        <v/>
      </c>
      <c r="AT25" s="15" t="str">
        <f t="shared" si="47"/>
        <v/>
      </c>
      <c r="AU25" s="1" t="str">
        <f t="shared" si="27"/>
        <v/>
      </c>
      <c r="AV25" s="1" t="str">
        <f t="shared" si="28"/>
        <v/>
      </c>
      <c r="AW25" s="1" t="str">
        <f t="shared" si="29"/>
        <v/>
      </c>
      <c r="AX25" s="1" t="str">
        <f t="shared" si="30"/>
        <v/>
      </c>
      <c r="AY25" s="1" t="str">
        <f t="shared" si="31"/>
        <v/>
      </c>
      <c r="AZ25" s="1" t="str">
        <f>IF('Hedging Dashboard'!AH25="P",IF(AZ24="",1,AZ24+1),"")</f>
        <v/>
      </c>
      <c r="BA25" s="1" t="str">
        <f>IF('Hedging Dashboard'!AH25="B",IF(BA24="",1,BA24+1),"")</f>
        <v/>
      </c>
      <c r="BB25" s="1" t="str">
        <f t="shared" si="32"/>
        <v>00000</v>
      </c>
      <c r="BC25" s="1" t="str">
        <f t="shared" si="32"/>
        <v>20000</v>
      </c>
      <c r="BD25" s="1" t="str">
        <f t="shared" si="48"/>
        <v>000000</v>
      </c>
      <c r="BE25" s="1" t="str">
        <f t="shared" si="48"/>
        <v>120000</v>
      </c>
      <c r="BF25" s="1" t="str">
        <f t="shared" si="49"/>
        <v>B</v>
      </c>
      <c r="BG25" s="1" t="str">
        <f t="shared" si="33"/>
        <v/>
      </c>
      <c r="BH25" s="1">
        <f t="shared" si="50"/>
        <v>0</v>
      </c>
      <c r="BI25" s="1" t="str">
        <f t="shared" si="34"/>
        <v/>
      </c>
      <c r="BJ25" s="1">
        <f t="shared" si="51"/>
        <v>0</v>
      </c>
      <c r="BK25" s="1" t="str">
        <f t="shared" si="35"/>
        <v/>
      </c>
      <c r="BL25" s="1">
        <f t="shared" si="52"/>
        <v>0</v>
      </c>
      <c r="BM25" s="1" t="str">
        <f t="shared" si="53"/>
        <v>0</v>
      </c>
      <c r="BN25" s="1" t="str">
        <f t="shared" si="54"/>
        <v>0</v>
      </c>
      <c r="BO25" s="1" t="str">
        <f t="shared" si="55"/>
        <v>0</v>
      </c>
      <c r="BR25" s="1">
        <f>General!A23</f>
        <v>0</v>
      </c>
      <c r="BS25" s="1">
        <f>General!B23</f>
        <v>0</v>
      </c>
      <c r="BT25" s="1" t="str">
        <f>General!C23</f>
        <v/>
      </c>
      <c r="BU25" s="1">
        <f>General!D23</f>
        <v>0</v>
      </c>
      <c r="BW25" s="1" t="str">
        <f>General!F23</f>
        <v>WLLL</v>
      </c>
      <c r="BX25" s="1">
        <f>General!G23</f>
        <v>-6</v>
      </c>
    </row>
    <row r="26" spans="1:76" ht="15.75" thickBot="1">
      <c r="A26" s="1">
        <v>17</v>
      </c>
      <c r="B26" s="9" t="str">
        <f t="shared" si="11"/>
        <v/>
      </c>
      <c r="C26" s="93" t="str">
        <f t="shared" si="1"/>
        <v/>
      </c>
      <c r="D26" s="88" t="str">
        <f t="shared" si="36"/>
        <v/>
      </c>
      <c r="E26" s="89" t="str">
        <f t="shared" si="37"/>
        <v/>
      </c>
      <c r="F26" s="8" t="str">
        <f t="shared" si="12"/>
        <v/>
      </c>
      <c r="H26" s="96" t="str">
        <f t="shared" si="2"/>
        <v/>
      </c>
      <c r="I26" s="88" t="str">
        <f t="shared" si="38"/>
        <v/>
      </c>
      <c r="J26" s="89" t="str">
        <f t="shared" si="39"/>
        <v/>
      </c>
      <c r="K26" s="8" t="str">
        <f t="shared" si="40"/>
        <v/>
      </c>
      <c r="L26" s="54"/>
      <c r="M26" s="17" t="str">
        <f>IF('Hedging Dashboard'!AH26="","",'Hedging Dashboard'!AH26)</f>
        <v/>
      </c>
      <c r="O26" s="9" t="str">
        <f t="shared" si="3"/>
        <v/>
      </c>
      <c r="P26" s="88" t="str">
        <f t="shared" si="41"/>
        <v/>
      </c>
      <c r="Q26" s="89" t="str">
        <f t="shared" si="42"/>
        <v/>
      </c>
      <c r="R26" s="4" t="str">
        <f t="shared" si="43"/>
        <v/>
      </c>
      <c r="S26" s="4" t="str">
        <f t="shared" si="13"/>
        <v/>
      </c>
      <c r="T26" s="112" t="str">
        <f t="shared" si="44"/>
        <v/>
      </c>
      <c r="U26" s="4" t="str">
        <f>IF(M26="","",IF(B26="NB",U25,IF(T26="",SUM($T$5:$T26)+S26,SUM($T$5:$T26))))</f>
        <v/>
      </c>
      <c r="V26" s="100" t="str">
        <f t="shared" si="0"/>
        <v/>
      </c>
      <c r="W26" s="74" t="e">
        <f t="shared" si="14"/>
        <v>#VALUE!</v>
      </c>
      <c r="X26" s="76" t="str">
        <f t="shared" si="15"/>
        <v/>
      </c>
      <c r="Y26" s="9" t="str">
        <f t="shared" si="6"/>
        <v>T</v>
      </c>
      <c r="Z26" s="4" t="str">
        <f t="shared" si="7"/>
        <v>T</v>
      </c>
      <c r="AA26" s="4" t="str">
        <f t="shared" si="8"/>
        <v>M1</v>
      </c>
      <c r="AB26" s="4" t="str">
        <f t="shared" si="4"/>
        <v/>
      </c>
      <c r="AC26" s="4" t="str">
        <f t="shared" si="9"/>
        <v/>
      </c>
      <c r="AD26" s="4" t="str">
        <f t="shared" si="10"/>
        <v/>
      </c>
      <c r="AE26" s="1" t="str">
        <f t="shared" si="16"/>
        <v/>
      </c>
      <c r="AF26" s="1" t="str">
        <f t="shared" si="17"/>
        <v/>
      </c>
      <c r="AG26" s="1" t="str">
        <f t="shared" si="18"/>
        <v/>
      </c>
      <c r="AH26" s="1" t="str">
        <f t="shared" si="19"/>
        <v/>
      </c>
      <c r="AI26" s="1" t="str">
        <f t="shared" si="20"/>
        <v/>
      </c>
      <c r="AJ26" s="1" t="str">
        <f t="shared" si="21"/>
        <v/>
      </c>
      <c r="AK26" s="1">
        <f t="shared" si="45"/>
        <v>0</v>
      </c>
      <c r="AL26" s="1">
        <f t="shared" si="46"/>
        <v>0</v>
      </c>
      <c r="AM26" s="1" t="str">
        <f t="shared" si="5"/>
        <v/>
      </c>
      <c r="AN26" s="1">
        <f t="shared" si="22"/>
        <v>0</v>
      </c>
      <c r="AO26" s="1" t="str">
        <f t="shared" si="56"/>
        <v/>
      </c>
      <c r="AP26" s="1" t="str">
        <f t="shared" si="23"/>
        <v>N</v>
      </c>
      <c r="AQ26" s="1" t="str">
        <f t="shared" si="24"/>
        <v>N</v>
      </c>
      <c r="AR26" s="1" t="str">
        <f t="shared" si="25"/>
        <v>N</v>
      </c>
      <c r="AS26" s="1" t="str">
        <f t="shared" si="26"/>
        <v/>
      </c>
      <c r="AT26" s="15" t="str">
        <f t="shared" si="47"/>
        <v/>
      </c>
      <c r="AU26" s="1" t="str">
        <f t="shared" si="27"/>
        <v/>
      </c>
      <c r="AV26" s="1" t="str">
        <f t="shared" si="28"/>
        <v/>
      </c>
      <c r="AW26" s="1" t="str">
        <f t="shared" si="29"/>
        <v/>
      </c>
      <c r="AX26" s="1" t="str">
        <f t="shared" si="30"/>
        <v/>
      </c>
      <c r="AY26" s="1" t="str">
        <f t="shared" si="31"/>
        <v/>
      </c>
      <c r="AZ26" s="1" t="str">
        <f>IF('Hedging Dashboard'!AH26="P",IF(AZ25="",1,AZ25+1),"")</f>
        <v/>
      </c>
      <c r="BA26" s="1" t="str">
        <f>IF('Hedging Dashboard'!AH26="B",IF(BA25="",1,BA25+1),"")</f>
        <v/>
      </c>
      <c r="BB26" s="1" t="str">
        <f t="shared" ref="BB26:BC45" si="57">IF(AZ21="",0,AZ21)&amp;IF(AZ22="",0,AZ22)&amp;IF(AZ23="",0,AZ23)&amp;IF(AZ24="",0,AZ24)&amp;IF(AZ25="",0,AZ25)</f>
        <v>00000</v>
      </c>
      <c r="BC26" s="1" t="str">
        <f t="shared" si="57"/>
        <v>00000</v>
      </c>
      <c r="BD26" s="1" t="str">
        <f t="shared" si="48"/>
        <v>000000</v>
      </c>
      <c r="BE26" s="1" t="str">
        <f t="shared" si="48"/>
        <v>200000</v>
      </c>
      <c r="BF26" s="1" t="str">
        <f t="shared" si="49"/>
        <v>B</v>
      </c>
      <c r="BG26" s="1" t="str">
        <f t="shared" si="33"/>
        <v/>
      </c>
      <c r="BH26" s="1">
        <f t="shared" si="50"/>
        <v>0</v>
      </c>
      <c r="BI26" s="1" t="str">
        <f t="shared" si="34"/>
        <v/>
      </c>
      <c r="BJ26" s="1">
        <f t="shared" si="51"/>
        <v>0</v>
      </c>
      <c r="BK26" s="1" t="str">
        <f t="shared" si="35"/>
        <v/>
      </c>
      <c r="BL26" s="1">
        <f t="shared" si="52"/>
        <v>0</v>
      </c>
      <c r="BM26" s="1" t="str">
        <f t="shared" si="53"/>
        <v>0</v>
      </c>
      <c r="BN26" s="1" t="str">
        <f t="shared" si="54"/>
        <v>0</v>
      </c>
      <c r="BO26" s="1" t="str">
        <f t="shared" si="55"/>
        <v>0</v>
      </c>
      <c r="BR26" s="1">
        <f>General!A24</f>
        <v>0</v>
      </c>
      <c r="BS26" s="1">
        <f>General!B24</f>
        <v>0</v>
      </c>
      <c r="BT26" s="1" t="str">
        <f>General!C24</f>
        <v/>
      </c>
      <c r="BU26" s="1">
        <f>General!D24</f>
        <v>0</v>
      </c>
      <c r="BW26" s="1" t="str">
        <f>General!F24</f>
        <v>WLLW</v>
      </c>
      <c r="BX26" s="1">
        <f>General!G24</f>
        <v>1</v>
      </c>
    </row>
    <row r="27" spans="1:76" ht="15.75" thickBot="1">
      <c r="A27" s="1">
        <v>18</v>
      </c>
      <c r="B27" s="9" t="str">
        <f t="shared" si="11"/>
        <v/>
      </c>
      <c r="C27" s="93" t="str">
        <f t="shared" si="1"/>
        <v/>
      </c>
      <c r="D27" s="88" t="str">
        <f t="shared" si="36"/>
        <v/>
      </c>
      <c r="E27" s="89" t="str">
        <f t="shared" si="37"/>
        <v/>
      </c>
      <c r="F27" s="8" t="str">
        <f t="shared" si="12"/>
        <v/>
      </c>
      <c r="H27" s="96" t="str">
        <f t="shared" si="2"/>
        <v/>
      </c>
      <c r="I27" s="88" t="str">
        <f t="shared" si="38"/>
        <v/>
      </c>
      <c r="J27" s="89" t="str">
        <f t="shared" si="39"/>
        <v/>
      </c>
      <c r="K27" s="8" t="str">
        <f t="shared" si="40"/>
        <v/>
      </c>
      <c r="L27" s="54"/>
      <c r="M27" s="17" t="str">
        <f>IF('Hedging Dashboard'!AH27="","",'Hedging Dashboard'!AH27)</f>
        <v/>
      </c>
      <c r="O27" s="9" t="str">
        <f t="shared" si="3"/>
        <v/>
      </c>
      <c r="P27" s="88" t="str">
        <f t="shared" si="41"/>
        <v/>
      </c>
      <c r="Q27" s="89" t="str">
        <f t="shared" si="42"/>
        <v/>
      </c>
      <c r="R27" s="4" t="str">
        <f t="shared" si="43"/>
        <v/>
      </c>
      <c r="S27" s="4" t="str">
        <f t="shared" si="13"/>
        <v/>
      </c>
      <c r="T27" s="112" t="str">
        <f t="shared" si="44"/>
        <v/>
      </c>
      <c r="U27" s="4" t="str">
        <f>IF(M27="","",IF(B27="NB",U26,IF(T27="",SUM($T$5:$T27)+S27,SUM($T$5:$T27))))</f>
        <v/>
      </c>
      <c r="V27" s="100" t="str">
        <f t="shared" si="0"/>
        <v/>
      </c>
      <c r="W27" s="74" t="e">
        <f t="shared" si="14"/>
        <v>#VALUE!</v>
      </c>
      <c r="X27" s="76" t="str">
        <f t="shared" si="15"/>
        <v/>
      </c>
      <c r="Y27" s="9" t="str">
        <f t="shared" si="6"/>
        <v>T</v>
      </c>
      <c r="Z27" s="4" t="str">
        <f t="shared" si="7"/>
        <v>T</v>
      </c>
      <c r="AA27" s="4" t="str">
        <f t="shared" si="8"/>
        <v>M1</v>
      </c>
      <c r="AB27" s="4" t="str">
        <f t="shared" si="4"/>
        <v/>
      </c>
      <c r="AC27" s="4" t="str">
        <f t="shared" si="9"/>
        <v/>
      </c>
      <c r="AD27" s="4" t="str">
        <f t="shared" si="10"/>
        <v/>
      </c>
      <c r="AE27" s="1" t="str">
        <f t="shared" si="16"/>
        <v/>
      </c>
      <c r="AF27" s="1" t="str">
        <f t="shared" si="17"/>
        <v/>
      </c>
      <c r="AG27" s="1" t="str">
        <f t="shared" si="18"/>
        <v/>
      </c>
      <c r="AH27" s="1" t="str">
        <f t="shared" si="19"/>
        <v/>
      </c>
      <c r="AI27" s="1" t="str">
        <f t="shared" si="20"/>
        <v/>
      </c>
      <c r="AJ27" s="1" t="str">
        <f t="shared" si="21"/>
        <v/>
      </c>
      <c r="AK27" s="1">
        <f t="shared" si="45"/>
        <v>0</v>
      </c>
      <c r="AL27" s="1">
        <f t="shared" si="46"/>
        <v>0</v>
      </c>
      <c r="AM27" s="1" t="str">
        <f t="shared" si="5"/>
        <v/>
      </c>
      <c r="AN27" s="1">
        <f t="shared" si="22"/>
        <v>0</v>
      </c>
      <c r="AO27" s="1" t="str">
        <f t="shared" si="56"/>
        <v/>
      </c>
      <c r="AP27" s="1" t="str">
        <f t="shared" si="23"/>
        <v>N</v>
      </c>
      <c r="AQ27" s="1" t="str">
        <f t="shared" si="24"/>
        <v>N</v>
      </c>
      <c r="AR27" s="1" t="str">
        <f t="shared" si="25"/>
        <v>N</v>
      </c>
      <c r="AS27" s="1" t="str">
        <f t="shared" si="26"/>
        <v/>
      </c>
      <c r="AT27" s="15" t="str">
        <f t="shared" si="47"/>
        <v/>
      </c>
      <c r="AU27" s="1" t="str">
        <f t="shared" si="27"/>
        <v/>
      </c>
      <c r="AV27" s="1" t="str">
        <f t="shared" si="28"/>
        <v/>
      </c>
      <c r="AW27" s="1" t="str">
        <f t="shared" si="29"/>
        <v/>
      </c>
      <c r="AX27" s="1" t="str">
        <f t="shared" si="30"/>
        <v/>
      </c>
      <c r="AY27" s="1" t="str">
        <f t="shared" si="31"/>
        <v/>
      </c>
      <c r="AZ27" s="1" t="str">
        <f>IF('Hedging Dashboard'!AH27="P",IF(AZ26="",1,AZ26+1),"")</f>
        <v/>
      </c>
      <c r="BA27" s="1" t="str">
        <f>IF('Hedging Dashboard'!AH27="B",IF(BA26="",1,BA26+1),"")</f>
        <v/>
      </c>
      <c r="BB27" s="1" t="str">
        <f t="shared" si="57"/>
        <v>00000</v>
      </c>
      <c r="BC27" s="1" t="str">
        <f t="shared" si="57"/>
        <v>00000</v>
      </c>
      <c r="BD27" s="1" t="str">
        <f t="shared" si="48"/>
        <v>000000</v>
      </c>
      <c r="BE27" s="1" t="str">
        <f t="shared" si="48"/>
        <v>000000</v>
      </c>
      <c r="BF27" s="1" t="str">
        <f t="shared" si="49"/>
        <v>B</v>
      </c>
      <c r="BG27" s="1" t="str">
        <f t="shared" si="33"/>
        <v/>
      </c>
      <c r="BH27" s="1">
        <f t="shared" si="50"/>
        <v>0</v>
      </c>
      <c r="BI27" s="1" t="str">
        <f t="shared" si="34"/>
        <v/>
      </c>
      <c r="BJ27" s="1">
        <f t="shared" si="51"/>
        <v>0</v>
      </c>
      <c r="BK27" s="1" t="str">
        <f t="shared" si="35"/>
        <v/>
      </c>
      <c r="BL27" s="1">
        <f t="shared" si="52"/>
        <v>0</v>
      </c>
      <c r="BM27" s="1" t="str">
        <f t="shared" si="53"/>
        <v>0</v>
      </c>
      <c r="BN27" s="1" t="str">
        <f t="shared" si="54"/>
        <v>0</v>
      </c>
      <c r="BO27" s="1" t="str">
        <f t="shared" si="55"/>
        <v>0</v>
      </c>
      <c r="BR27" s="1">
        <f>General!A25</f>
        <v>0</v>
      </c>
      <c r="BS27" s="1">
        <f>General!B25</f>
        <v>0</v>
      </c>
      <c r="BT27" s="1" t="str">
        <f>General!C25</f>
        <v/>
      </c>
      <c r="BU27" s="1">
        <f>General!D25</f>
        <v>0</v>
      </c>
      <c r="BW27" s="1" t="str">
        <f>General!F25</f>
        <v>WLWL</v>
      </c>
      <c r="BX27" s="1">
        <f>General!G25</f>
        <v>-1</v>
      </c>
    </row>
    <row r="28" spans="1:76" ht="15.75" thickBot="1">
      <c r="A28" s="1">
        <v>19</v>
      </c>
      <c r="B28" s="9" t="str">
        <f t="shared" si="11"/>
        <v/>
      </c>
      <c r="C28" s="93" t="str">
        <f t="shared" si="1"/>
        <v/>
      </c>
      <c r="D28" s="88" t="str">
        <f t="shared" si="36"/>
        <v/>
      </c>
      <c r="E28" s="89" t="str">
        <f t="shared" si="37"/>
        <v/>
      </c>
      <c r="F28" s="8" t="str">
        <f t="shared" si="12"/>
        <v/>
      </c>
      <c r="H28" s="96" t="str">
        <f t="shared" si="2"/>
        <v/>
      </c>
      <c r="I28" s="88" t="str">
        <f t="shared" si="38"/>
        <v/>
      </c>
      <c r="J28" s="89" t="str">
        <f t="shared" si="39"/>
        <v/>
      </c>
      <c r="K28" s="8" t="str">
        <f t="shared" si="40"/>
        <v/>
      </c>
      <c r="L28" s="54"/>
      <c r="M28" s="17" t="str">
        <f>IF('Hedging Dashboard'!AH28="","",'Hedging Dashboard'!AH28)</f>
        <v/>
      </c>
      <c r="O28" s="9" t="str">
        <f t="shared" si="3"/>
        <v/>
      </c>
      <c r="P28" s="88" t="str">
        <f t="shared" si="41"/>
        <v/>
      </c>
      <c r="Q28" s="89" t="str">
        <f t="shared" si="42"/>
        <v/>
      </c>
      <c r="R28" s="4" t="str">
        <f t="shared" si="43"/>
        <v/>
      </c>
      <c r="S28" s="4" t="str">
        <f t="shared" si="13"/>
        <v/>
      </c>
      <c r="T28" s="112" t="str">
        <f t="shared" si="44"/>
        <v/>
      </c>
      <c r="U28" s="4" t="str">
        <f>IF(M28="","",IF(B28="NB",U27,IF(T28="",SUM($T$5:$T28)+S28,SUM($T$5:$T28))))</f>
        <v/>
      </c>
      <c r="V28" s="100" t="str">
        <f t="shared" si="0"/>
        <v/>
      </c>
      <c r="W28" s="74" t="e">
        <f t="shared" si="14"/>
        <v>#VALUE!</v>
      </c>
      <c r="X28" s="76" t="str">
        <f t="shared" si="15"/>
        <v/>
      </c>
      <c r="Y28" s="9" t="str">
        <f t="shared" si="6"/>
        <v>T</v>
      </c>
      <c r="Z28" s="4" t="str">
        <f t="shared" si="7"/>
        <v>T</v>
      </c>
      <c r="AA28" s="4" t="str">
        <f t="shared" si="8"/>
        <v>M1</v>
      </c>
      <c r="AB28" s="4" t="str">
        <f t="shared" si="4"/>
        <v/>
      </c>
      <c r="AC28" s="4" t="str">
        <f t="shared" si="9"/>
        <v/>
      </c>
      <c r="AD28" s="4" t="str">
        <f t="shared" si="10"/>
        <v/>
      </c>
      <c r="AE28" s="1" t="str">
        <f t="shared" si="16"/>
        <v/>
      </c>
      <c r="AF28" s="1" t="str">
        <f t="shared" si="17"/>
        <v/>
      </c>
      <c r="AG28" s="1" t="str">
        <f t="shared" si="18"/>
        <v/>
      </c>
      <c r="AH28" s="1" t="str">
        <f t="shared" si="19"/>
        <v/>
      </c>
      <c r="AI28" s="1" t="str">
        <f t="shared" si="20"/>
        <v/>
      </c>
      <c r="AJ28" s="1" t="str">
        <f t="shared" si="21"/>
        <v/>
      </c>
      <c r="AK28" s="1">
        <f t="shared" si="45"/>
        <v>0</v>
      </c>
      <c r="AL28" s="1">
        <f t="shared" si="46"/>
        <v>0</v>
      </c>
      <c r="AM28" s="1" t="str">
        <f t="shared" si="5"/>
        <v/>
      </c>
      <c r="AN28" s="1">
        <f t="shared" si="22"/>
        <v>0</v>
      </c>
      <c r="AO28" s="1" t="str">
        <f t="shared" si="56"/>
        <v/>
      </c>
      <c r="AP28" s="1" t="str">
        <f t="shared" si="23"/>
        <v>N</v>
      </c>
      <c r="AQ28" s="1" t="str">
        <f t="shared" si="24"/>
        <v>N</v>
      </c>
      <c r="AR28" s="1" t="str">
        <f t="shared" si="25"/>
        <v>N</v>
      </c>
      <c r="AS28" s="1" t="str">
        <f t="shared" si="26"/>
        <v/>
      </c>
      <c r="AT28" s="15" t="str">
        <f t="shared" si="47"/>
        <v/>
      </c>
      <c r="AU28" s="1" t="str">
        <f t="shared" si="27"/>
        <v/>
      </c>
      <c r="AV28" s="1" t="str">
        <f t="shared" si="28"/>
        <v/>
      </c>
      <c r="AW28" s="1" t="str">
        <f t="shared" si="29"/>
        <v/>
      </c>
      <c r="AX28" s="1" t="str">
        <f t="shared" si="30"/>
        <v/>
      </c>
      <c r="AY28" s="1" t="str">
        <f t="shared" si="31"/>
        <v/>
      </c>
      <c r="AZ28" s="1" t="str">
        <f>IF('Hedging Dashboard'!AH28="P",IF(AZ27="",1,AZ27+1),"")</f>
        <v/>
      </c>
      <c r="BA28" s="1" t="str">
        <f>IF('Hedging Dashboard'!AH28="B",IF(BA27="",1,BA27+1),"")</f>
        <v/>
      </c>
      <c r="BB28" s="1" t="str">
        <f t="shared" si="57"/>
        <v>00000</v>
      </c>
      <c r="BC28" s="1" t="str">
        <f t="shared" si="57"/>
        <v>00000</v>
      </c>
      <c r="BD28" s="1" t="str">
        <f t="shared" si="48"/>
        <v>000000</v>
      </c>
      <c r="BE28" s="1" t="str">
        <f t="shared" si="48"/>
        <v>000000</v>
      </c>
      <c r="BF28" s="1" t="str">
        <f t="shared" si="49"/>
        <v>B</v>
      </c>
      <c r="BG28" s="1" t="str">
        <f t="shared" si="33"/>
        <v/>
      </c>
      <c r="BH28" s="1">
        <f t="shared" si="50"/>
        <v>0</v>
      </c>
      <c r="BI28" s="1" t="str">
        <f t="shared" si="34"/>
        <v/>
      </c>
      <c r="BJ28" s="1">
        <f t="shared" si="51"/>
        <v>0</v>
      </c>
      <c r="BK28" s="1" t="str">
        <f t="shared" si="35"/>
        <v/>
      </c>
      <c r="BL28" s="1">
        <f t="shared" si="52"/>
        <v>0</v>
      </c>
      <c r="BM28" s="1" t="str">
        <f t="shared" si="53"/>
        <v>0</v>
      </c>
      <c r="BN28" s="1" t="str">
        <f t="shared" si="54"/>
        <v>0</v>
      </c>
      <c r="BO28" s="1" t="str">
        <f t="shared" si="55"/>
        <v>0</v>
      </c>
      <c r="BR28" s="1">
        <f>General!A26</f>
        <v>0</v>
      </c>
      <c r="BS28" s="1">
        <f>General!B26</f>
        <v>0</v>
      </c>
      <c r="BT28" s="1" t="str">
        <f>General!C26</f>
        <v/>
      </c>
      <c r="BU28" s="1">
        <f>General!D26</f>
        <v>0</v>
      </c>
      <c r="BW28" s="1" t="str">
        <f>General!F26</f>
        <v>WLWW</v>
      </c>
      <c r="BX28" s="1">
        <f>General!G26</f>
        <v>3</v>
      </c>
    </row>
    <row r="29" spans="1:76" ht="15.75" thickBot="1">
      <c r="A29" s="1">
        <v>20</v>
      </c>
      <c r="B29" s="77" t="str">
        <f t="shared" si="11"/>
        <v/>
      </c>
      <c r="C29" s="94" t="str">
        <f t="shared" si="1"/>
        <v/>
      </c>
      <c r="D29" s="90" t="str">
        <f t="shared" si="36"/>
        <v/>
      </c>
      <c r="E29" s="91" t="str">
        <f t="shared" si="37"/>
        <v/>
      </c>
      <c r="F29" s="10" t="str">
        <f t="shared" si="12"/>
        <v/>
      </c>
      <c r="H29" s="97" t="str">
        <f t="shared" si="2"/>
        <v/>
      </c>
      <c r="I29" s="90" t="str">
        <f t="shared" si="38"/>
        <v/>
      </c>
      <c r="J29" s="91" t="str">
        <f t="shared" si="39"/>
        <v/>
      </c>
      <c r="K29" s="10" t="str">
        <f t="shared" si="40"/>
        <v/>
      </c>
      <c r="L29" s="54"/>
      <c r="M29" s="18" t="str">
        <f>IF('Hedging Dashboard'!AH29="","",'Hedging Dashboard'!AH29)</f>
        <v/>
      </c>
      <c r="O29" s="77" t="str">
        <f t="shared" si="3"/>
        <v/>
      </c>
      <c r="P29" s="90" t="str">
        <f t="shared" si="41"/>
        <v/>
      </c>
      <c r="Q29" s="91" t="str">
        <f t="shared" si="42"/>
        <v/>
      </c>
      <c r="R29" s="5" t="str">
        <f t="shared" si="43"/>
        <v/>
      </c>
      <c r="S29" s="5" t="str">
        <f t="shared" si="13"/>
        <v/>
      </c>
      <c r="T29" s="113" t="str">
        <f t="shared" si="44"/>
        <v/>
      </c>
      <c r="U29" s="5" t="str">
        <f>IF(M29="","",IF(B29="NB",U28,IF(T29="",SUM($T$5:$T29)+S29,SUM($T$5:$T29))))</f>
        <v/>
      </c>
      <c r="V29" s="101" t="str">
        <f t="shared" si="0"/>
        <v/>
      </c>
      <c r="W29" s="74" t="e">
        <f t="shared" si="14"/>
        <v>#VALUE!</v>
      </c>
      <c r="X29" s="76" t="str">
        <f t="shared" si="15"/>
        <v/>
      </c>
      <c r="Y29" s="9" t="str">
        <f t="shared" si="6"/>
        <v>T</v>
      </c>
      <c r="Z29" s="4" t="str">
        <f t="shared" si="7"/>
        <v>T</v>
      </c>
      <c r="AA29" s="4" t="str">
        <f t="shared" si="8"/>
        <v>M1</v>
      </c>
      <c r="AB29" s="4" t="str">
        <f t="shared" si="4"/>
        <v/>
      </c>
      <c r="AC29" s="4" t="str">
        <f t="shared" si="9"/>
        <v/>
      </c>
      <c r="AD29" s="4" t="str">
        <f t="shared" si="10"/>
        <v/>
      </c>
      <c r="AE29" s="1" t="str">
        <f t="shared" si="16"/>
        <v/>
      </c>
      <c r="AF29" s="1" t="str">
        <f t="shared" si="17"/>
        <v/>
      </c>
      <c r="AG29" s="1" t="str">
        <f t="shared" si="18"/>
        <v/>
      </c>
      <c r="AH29" s="1" t="str">
        <f t="shared" si="19"/>
        <v/>
      </c>
      <c r="AI29" s="1" t="str">
        <f t="shared" si="20"/>
        <v/>
      </c>
      <c r="AJ29" s="1" t="str">
        <f t="shared" si="21"/>
        <v/>
      </c>
      <c r="AK29" s="1">
        <f t="shared" si="45"/>
        <v>0</v>
      </c>
      <c r="AL29" s="1">
        <f t="shared" si="46"/>
        <v>0</v>
      </c>
      <c r="AM29" s="1" t="str">
        <f t="shared" si="5"/>
        <v/>
      </c>
      <c r="AN29" s="1">
        <f t="shared" si="22"/>
        <v>0</v>
      </c>
      <c r="AO29" s="1" t="str">
        <f t="shared" si="56"/>
        <v/>
      </c>
      <c r="AP29" s="1" t="str">
        <f t="shared" si="23"/>
        <v>N</v>
      </c>
      <c r="AQ29" s="1" t="str">
        <f t="shared" si="24"/>
        <v>N</v>
      </c>
      <c r="AR29" s="1" t="str">
        <f t="shared" si="25"/>
        <v>N</v>
      </c>
      <c r="AS29" s="1" t="str">
        <f t="shared" si="26"/>
        <v/>
      </c>
      <c r="AT29" s="15" t="str">
        <f t="shared" si="47"/>
        <v/>
      </c>
      <c r="AU29" s="1" t="str">
        <f t="shared" si="27"/>
        <v/>
      </c>
      <c r="AV29" s="1" t="str">
        <f t="shared" si="28"/>
        <v/>
      </c>
      <c r="AW29" s="1" t="str">
        <f t="shared" si="29"/>
        <v/>
      </c>
      <c r="AX29" s="1" t="str">
        <f t="shared" si="30"/>
        <v/>
      </c>
      <c r="AY29" s="1" t="str">
        <f t="shared" si="31"/>
        <v/>
      </c>
      <c r="AZ29" s="1" t="str">
        <f>IF('Hedging Dashboard'!AH29="P",IF(AZ28="",1,AZ28+1),"")</f>
        <v/>
      </c>
      <c r="BA29" s="1" t="str">
        <f>IF('Hedging Dashboard'!AH29="B",IF(BA28="",1,BA28+1),"")</f>
        <v/>
      </c>
      <c r="BB29" s="1" t="str">
        <f t="shared" si="57"/>
        <v>00000</v>
      </c>
      <c r="BC29" s="1" t="str">
        <f t="shared" si="57"/>
        <v>00000</v>
      </c>
      <c r="BD29" s="1" t="str">
        <f t="shared" si="48"/>
        <v>000000</v>
      </c>
      <c r="BE29" s="1" t="str">
        <f t="shared" si="48"/>
        <v>000000</v>
      </c>
      <c r="BF29" s="1" t="str">
        <f t="shared" si="49"/>
        <v>B</v>
      </c>
      <c r="BG29" s="1" t="str">
        <f t="shared" si="33"/>
        <v/>
      </c>
      <c r="BH29" s="1">
        <f t="shared" si="50"/>
        <v>0</v>
      </c>
      <c r="BI29" s="1" t="str">
        <f t="shared" si="34"/>
        <v/>
      </c>
      <c r="BJ29" s="1">
        <f t="shared" si="51"/>
        <v>0</v>
      </c>
      <c r="BK29" s="1" t="str">
        <f t="shared" si="35"/>
        <v/>
      </c>
      <c r="BL29" s="1">
        <f t="shared" si="52"/>
        <v>0</v>
      </c>
      <c r="BM29" s="1" t="str">
        <f t="shared" si="53"/>
        <v>0</v>
      </c>
      <c r="BN29" s="1" t="str">
        <f t="shared" si="54"/>
        <v>0</v>
      </c>
      <c r="BO29" s="1" t="str">
        <f t="shared" si="55"/>
        <v>0</v>
      </c>
      <c r="BR29" s="1">
        <f>General!A27</f>
        <v>0</v>
      </c>
      <c r="BS29" s="1">
        <f>General!B27</f>
        <v>0</v>
      </c>
      <c r="BT29" s="1" t="str">
        <f>General!C27</f>
        <v/>
      </c>
      <c r="BU29" s="1">
        <f>General!D27</f>
        <v>0</v>
      </c>
      <c r="BW29" s="1" t="str">
        <f>General!F27</f>
        <v>WWLL</v>
      </c>
      <c r="BX29" s="1">
        <f>General!G27</f>
        <v>-3</v>
      </c>
    </row>
    <row r="30" spans="1:76" ht="15.75" thickBot="1">
      <c r="A30" s="1">
        <v>21</v>
      </c>
      <c r="B30" s="12" t="str">
        <f t="shared" si="11"/>
        <v/>
      </c>
      <c r="C30" s="92" t="str">
        <f t="shared" si="1"/>
        <v/>
      </c>
      <c r="D30" s="13" t="str">
        <f t="shared" si="36"/>
        <v/>
      </c>
      <c r="E30" s="45" t="str">
        <f t="shared" si="37"/>
        <v/>
      </c>
      <c r="F30" s="14" t="str">
        <f t="shared" si="12"/>
        <v/>
      </c>
      <c r="H30" s="95" t="str">
        <f t="shared" si="2"/>
        <v/>
      </c>
      <c r="I30" s="13" t="str">
        <f t="shared" si="38"/>
        <v/>
      </c>
      <c r="J30" s="45" t="str">
        <f t="shared" si="39"/>
        <v/>
      </c>
      <c r="K30" s="14" t="str">
        <f t="shared" si="40"/>
        <v/>
      </c>
      <c r="L30" s="54"/>
      <c r="M30" s="16" t="str">
        <f>IF('Hedging Dashboard'!AH30="","",'Hedging Dashboard'!AH30)</f>
        <v/>
      </c>
      <c r="O30" s="12" t="str">
        <f t="shared" si="3"/>
        <v/>
      </c>
      <c r="P30" s="13" t="str">
        <f t="shared" si="41"/>
        <v/>
      </c>
      <c r="Q30" s="45" t="str">
        <f t="shared" si="42"/>
        <v/>
      </c>
      <c r="R30" s="87" t="str">
        <f t="shared" si="43"/>
        <v/>
      </c>
      <c r="S30" s="87" t="str">
        <f t="shared" si="13"/>
        <v/>
      </c>
      <c r="T30" s="98" t="str">
        <f t="shared" si="44"/>
        <v/>
      </c>
      <c r="U30" s="87" t="str">
        <f>IF(M30="","",IF(B30="NB",U29,IF(T30="",SUM($T$5:$T30)+S30,SUM($T$5:$T30))))</f>
        <v/>
      </c>
      <c r="V30" s="99" t="str">
        <f t="shared" si="0"/>
        <v/>
      </c>
      <c r="W30" s="74" t="e">
        <f t="shared" si="14"/>
        <v>#VALUE!</v>
      </c>
      <c r="X30" s="76" t="str">
        <f t="shared" si="15"/>
        <v/>
      </c>
      <c r="Y30" s="9" t="str">
        <f t="shared" si="6"/>
        <v>T</v>
      </c>
      <c r="Z30" s="4" t="str">
        <f t="shared" si="7"/>
        <v>T</v>
      </c>
      <c r="AA30" s="4" t="str">
        <f t="shared" si="8"/>
        <v>M1</v>
      </c>
      <c r="AB30" s="4" t="str">
        <f t="shared" si="4"/>
        <v/>
      </c>
      <c r="AC30" s="4" t="str">
        <f t="shared" si="9"/>
        <v/>
      </c>
      <c r="AD30" s="4" t="str">
        <f t="shared" si="10"/>
        <v/>
      </c>
      <c r="AE30" s="1" t="str">
        <f t="shared" si="16"/>
        <v/>
      </c>
      <c r="AF30" s="1" t="str">
        <f t="shared" si="17"/>
        <v/>
      </c>
      <c r="AG30" s="1" t="str">
        <f t="shared" si="18"/>
        <v/>
      </c>
      <c r="AH30" s="1" t="str">
        <f t="shared" si="19"/>
        <v/>
      </c>
      <c r="AI30" s="1" t="str">
        <f t="shared" si="20"/>
        <v/>
      </c>
      <c r="AJ30" s="1" t="str">
        <f t="shared" si="21"/>
        <v/>
      </c>
      <c r="AK30" s="1">
        <f t="shared" si="45"/>
        <v>0</v>
      </c>
      <c r="AL30" s="1">
        <f t="shared" si="46"/>
        <v>0</v>
      </c>
      <c r="AM30" s="1" t="str">
        <f t="shared" si="5"/>
        <v/>
      </c>
      <c r="AN30" s="1">
        <f t="shared" si="22"/>
        <v>0</v>
      </c>
      <c r="AO30" s="1" t="str">
        <f t="shared" si="56"/>
        <v/>
      </c>
      <c r="AP30" s="1" t="str">
        <f t="shared" si="23"/>
        <v>N</v>
      </c>
      <c r="AQ30" s="1" t="str">
        <f t="shared" si="24"/>
        <v>N</v>
      </c>
      <c r="AR30" s="1" t="str">
        <f t="shared" si="25"/>
        <v>N</v>
      </c>
      <c r="AS30" s="1" t="str">
        <f t="shared" si="26"/>
        <v/>
      </c>
      <c r="AT30" s="15" t="str">
        <f t="shared" si="47"/>
        <v/>
      </c>
      <c r="AU30" s="1" t="str">
        <f t="shared" si="27"/>
        <v/>
      </c>
      <c r="AV30" s="1" t="str">
        <f t="shared" si="28"/>
        <v/>
      </c>
      <c r="AW30" s="1" t="str">
        <f t="shared" si="29"/>
        <v/>
      </c>
      <c r="AX30" s="1" t="str">
        <f t="shared" si="30"/>
        <v/>
      </c>
      <c r="AY30" s="1" t="str">
        <f t="shared" si="31"/>
        <v/>
      </c>
      <c r="AZ30" s="1" t="str">
        <f>IF('Hedging Dashboard'!AH30="P",IF(AZ29="",1,AZ29+1),"")</f>
        <v/>
      </c>
      <c r="BA30" s="1" t="str">
        <f>IF('Hedging Dashboard'!AH30="B",IF(BA29="",1,BA29+1),"")</f>
        <v/>
      </c>
      <c r="BB30" s="1" t="str">
        <f t="shared" si="57"/>
        <v>00000</v>
      </c>
      <c r="BC30" s="1" t="str">
        <f t="shared" si="57"/>
        <v>00000</v>
      </c>
      <c r="BD30" s="1" t="str">
        <f t="shared" si="48"/>
        <v>000000</v>
      </c>
      <c r="BE30" s="1" t="str">
        <f t="shared" si="48"/>
        <v>000000</v>
      </c>
      <c r="BF30" s="1" t="str">
        <f t="shared" si="49"/>
        <v>B</v>
      </c>
      <c r="BG30" s="1" t="str">
        <f t="shared" si="33"/>
        <v/>
      </c>
      <c r="BH30" s="1">
        <f t="shared" si="50"/>
        <v>0</v>
      </c>
      <c r="BI30" s="1" t="str">
        <f t="shared" si="34"/>
        <v/>
      </c>
      <c r="BJ30" s="1">
        <f t="shared" si="51"/>
        <v>0</v>
      </c>
      <c r="BK30" s="1" t="str">
        <f t="shared" si="35"/>
        <v/>
      </c>
      <c r="BL30" s="1">
        <f t="shared" si="52"/>
        <v>0</v>
      </c>
      <c r="BM30" s="1" t="str">
        <f t="shared" si="53"/>
        <v>0</v>
      </c>
      <c r="BN30" s="1" t="str">
        <f t="shared" si="54"/>
        <v>0</v>
      </c>
      <c r="BO30" s="1" t="str">
        <f t="shared" si="55"/>
        <v>0</v>
      </c>
      <c r="BR30" s="1">
        <f>General!A28</f>
        <v>0</v>
      </c>
      <c r="BS30" s="1">
        <f>General!B28</f>
        <v>0</v>
      </c>
      <c r="BT30" s="1" t="str">
        <f>General!C28</f>
        <v/>
      </c>
      <c r="BU30" s="1">
        <f>General!D28</f>
        <v>0</v>
      </c>
      <c r="BW30" s="1" t="str">
        <f>General!F28</f>
        <v>WWLW</v>
      </c>
      <c r="BX30" s="1">
        <f>General!G28</f>
        <v>1</v>
      </c>
    </row>
    <row r="31" spans="1:76" ht="15.75" thickBot="1">
      <c r="A31" s="1">
        <v>22</v>
      </c>
      <c r="B31" s="9" t="str">
        <f t="shared" si="11"/>
        <v/>
      </c>
      <c r="C31" s="93" t="str">
        <f t="shared" si="1"/>
        <v/>
      </c>
      <c r="D31" s="88" t="str">
        <f t="shared" si="36"/>
        <v/>
      </c>
      <c r="E31" s="89" t="str">
        <f t="shared" si="37"/>
        <v/>
      </c>
      <c r="F31" s="8" t="str">
        <f t="shared" si="12"/>
        <v/>
      </c>
      <c r="H31" s="96" t="str">
        <f t="shared" si="2"/>
        <v/>
      </c>
      <c r="I31" s="88" t="str">
        <f t="shared" si="38"/>
        <v/>
      </c>
      <c r="J31" s="89" t="str">
        <f t="shared" si="39"/>
        <v/>
      </c>
      <c r="K31" s="8" t="str">
        <f t="shared" si="40"/>
        <v/>
      </c>
      <c r="L31" s="54"/>
      <c r="M31" s="17" t="str">
        <f>IF('Hedging Dashboard'!AH31="","",'Hedging Dashboard'!AH31)</f>
        <v/>
      </c>
      <c r="O31" s="9" t="str">
        <f t="shared" si="3"/>
        <v/>
      </c>
      <c r="P31" s="88" t="str">
        <f t="shared" si="41"/>
        <v/>
      </c>
      <c r="Q31" s="89" t="str">
        <f t="shared" si="42"/>
        <v/>
      </c>
      <c r="R31" s="4" t="str">
        <f t="shared" si="43"/>
        <v/>
      </c>
      <c r="S31" s="4" t="str">
        <f t="shared" si="13"/>
        <v/>
      </c>
      <c r="T31" s="112" t="str">
        <f t="shared" si="44"/>
        <v/>
      </c>
      <c r="U31" s="4" t="str">
        <f>IF(M31="","",IF(B31="NB",U30,IF(T31="",SUM($T$5:$T31)+S31,SUM($T$5:$T31))))</f>
        <v/>
      </c>
      <c r="V31" s="100" t="str">
        <f t="shared" si="0"/>
        <v/>
      </c>
      <c r="W31" s="74" t="e">
        <f t="shared" si="14"/>
        <v>#VALUE!</v>
      </c>
      <c r="X31" s="76" t="str">
        <f t="shared" si="15"/>
        <v/>
      </c>
      <c r="Y31" s="9" t="str">
        <f t="shared" si="6"/>
        <v>T</v>
      </c>
      <c r="Z31" s="4" t="str">
        <f t="shared" si="7"/>
        <v>T</v>
      </c>
      <c r="AA31" s="4" t="str">
        <f t="shared" si="8"/>
        <v>M1</v>
      </c>
      <c r="AB31" s="4" t="str">
        <f t="shared" si="4"/>
        <v/>
      </c>
      <c r="AC31" s="4" t="str">
        <f t="shared" si="9"/>
        <v/>
      </c>
      <c r="AD31" s="4" t="str">
        <f t="shared" si="10"/>
        <v/>
      </c>
      <c r="AE31" s="1" t="str">
        <f t="shared" si="16"/>
        <v/>
      </c>
      <c r="AF31" s="1" t="str">
        <f t="shared" si="17"/>
        <v/>
      </c>
      <c r="AG31" s="1" t="str">
        <f t="shared" si="18"/>
        <v/>
      </c>
      <c r="AH31" s="1" t="str">
        <f t="shared" si="19"/>
        <v/>
      </c>
      <c r="AI31" s="1" t="str">
        <f t="shared" si="20"/>
        <v/>
      </c>
      <c r="AJ31" s="1" t="str">
        <f t="shared" si="21"/>
        <v/>
      </c>
      <c r="AK31" s="1">
        <f t="shared" si="45"/>
        <v>0</v>
      </c>
      <c r="AL31" s="1">
        <f t="shared" si="46"/>
        <v>0</v>
      </c>
      <c r="AM31" s="1" t="str">
        <f t="shared" si="5"/>
        <v/>
      </c>
      <c r="AN31" s="1">
        <f t="shared" si="22"/>
        <v>0</v>
      </c>
      <c r="AO31" s="1" t="str">
        <f t="shared" si="56"/>
        <v/>
      </c>
      <c r="AP31" s="1" t="str">
        <f t="shared" si="23"/>
        <v>N</v>
      </c>
      <c r="AQ31" s="1" t="str">
        <f t="shared" si="24"/>
        <v>N</v>
      </c>
      <c r="AR31" s="1" t="str">
        <f t="shared" si="25"/>
        <v>N</v>
      </c>
      <c r="AS31" s="1" t="str">
        <f t="shared" si="26"/>
        <v/>
      </c>
      <c r="AT31" s="15" t="str">
        <f t="shared" si="47"/>
        <v/>
      </c>
      <c r="AU31" s="1" t="str">
        <f t="shared" si="27"/>
        <v/>
      </c>
      <c r="AV31" s="1" t="str">
        <f t="shared" si="28"/>
        <v/>
      </c>
      <c r="AW31" s="1" t="str">
        <f t="shared" si="29"/>
        <v/>
      </c>
      <c r="AX31" s="1" t="str">
        <f t="shared" si="30"/>
        <v/>
      </c>
      <c r="AY31" s="1" t="str">
        <f t="shared" si="31"/>
        <v/>
      </c>
      <c r="AZ31" s="1" t="str">
        <f>IF('Hedging Dashboard'!AH31="P",IF(AZ30="",1,AZ30+1),"")</f>
        <v/>
      </c>
      <c r="BA31" s="1" t="str">
        <f>IF('Hedging Dashboard'!AH31="B",IF(BA30="",1,BA30+1),"")</f>
        <v/>
      </c>
      <c r="BB31" s="1" t="str">
        <f t="shared" si="57"/>
        <v>00000</v>
      </c>
      <c r="BC31" s="1" t="str">
        <f t="shared" si="57"/>
        <v>00000</v>
      </c>
      <c r="BD31" s="1" t="str">
        <f t="shared" si="48"/>
        <v>000000</v>
      </c>
      <c r="BE31" s="1" t="str">
        <f t="shared" si="48"/>
        <v>000000</v>
      </c>
      <c r="BF31" s="1" t="str">
        <f t="shared" si="49"/>
        <v>B</v>
      </c>
      <c r="BG31" s="1" t="str">
        <f t="shared" si="33"/>
        <v/>
      </c>
      <c r="BH31" s="1">
        <f t="shared" si="50"/>
        <v>0</v>
      </c>
      <c r="BI31" s="1" t="str">
        <f t="shared" si="34"/>
        <v/>
      </c>
      <c r="BJ31" s="1">
        <f t="shared" si="51"/>
        <v>0</v>
      </c>
      <c r="BK31" s="1" t="str">
        <f t="shared" si="35"/>
        <v/>
      </c>
      <c r="BL31" s="1">
        <f t="shared" si="52"/>
        <v>0</v>
      </c>
      <c r="BM31" s="1" t="str">
        <f t="shared" si="53"/>
        <v>0</v>
      </c>
      <c r="BN31" s="1" t="str">
        <f t="shared" si="54"/>
        <v>0</v>
      </c>
      <c r="BO31" s="1" t="str">
        <f t="shared" si="55"/>
        <v>0</v>
      </c>
      <c r="BR31" s="1">
        <f>General!A29</f>
        <v>0</v>
      </c>
      <c r="BS31" s="1">
        <f>General!B29</f>
        <v>0</v>
      </c>
      <c r="BT31" s="1" t="str">
        <f>General!C29</f>
        <v/>
      </c>
      <c r="BU31" s="1">
        <f>General!D29</f>
        <v>0</v>
      </c>
      <c r="BW31" s="1" t="str">
        <f>General!F29</f>
        <v>WWWL</v>
      </c>
      <c r="BX31" s="1">
        <f>General!G29</f>
        <v>-1</v>
      </c>
    </row>
    <row r="32" spans="1:76" ht="15.75" thickBot="1">
      <c r="A32" s="1">
        <v>23</v>
      </c>
      <c r="B32" s="9" t="str">
        <f t="shared" si="11"/>
        <v/>
      </c>
      <c r="C32" s="93" t="str">
        <f t="shared" si="1"/>
        <v/>
      </c>
      <c r="D32" s="88" t="str">
        <f t="shared" si="36"/>
        <v/>
      </c>
      <c r="E32" s="89" t="str">
        <f t="shared" si="37"/>
        <v/>
      </c>
      <c r="F32" s="8" t="str">
        <f t="shared" si="12"/>
        <v/>
      </c>
      <c r="H32" s="96" t="str">
        <f t="shared" si="2"/>
        <v/>
      </c>
      <c r="I32" s="88" t="str">
        <f t="shared" si="38"/>
        <v/>
      </c>
      <c r="J32" s="89" t="str">
        <f t="shared" si="39"/>
        <v/>
      </c>
      <c r="K32" s="8" t="str">
        <f t="shared" si="40"/>
        <v/>
      </c>
      <c r="L32" s="54"/>
      <c r="M32" s="17" t="str">
        <f>IF('Hedging Dashboard'!AH32="","",'Hedging Dashboard'!AH32)</f>
        <v/>
      </c>
      <c r="O32" s="9" t="str">
        <f t="shared" si="3"/>
        <v/>
      </c>
      <c r="P32" s="88" t="str">
        <f t="shared" si="41"/>
        <v/>
      </c>
      <c r="Q32" s="89" t="str">
        <f t="shared" si="42"/>
        <v/>
      </c>
      <c r="R32" s="4" t="str">
        <f t="shared" si="43"/>
        <v/>
      </c>
      <c r="S32" s="4" t="str">
        <f t="shared" si="13"/>
        <v/>
      </c>
      <c r="T32" s="112" t="str">
        <f t="shared" si="44"/>
        <v/>
      </c>
      <c r="U32" s="4" t="str">
        <f>IF(M32="","",IF(B32="NB",U31,IF(T32="",SUM($T$5:$T32)+S32,SUM($T$5:$T32))))</f>
        <v/>
      </c>
      <c r="V32" s="100" t="str">
        <f t="shared" si="0"/>
        <v/>
      </c>
      <c r="W32" s="74" t="e">
        <f t="shared" si="14"/>
        <v>#VALUE!</v>
      </c>
      <c r="X32" s="76" t="str">
        <f t="shared" si="15"/>
        <v/>
      </c>
      <c r="Y32" s="9" t="str">
        <f t="shared" si="6"/>
        <v>T</v>
      </c>
      <c r="Z32" s="4" t="str">
        <f t="shared" si="7"/>
        <v>T</v>
      </c>
      <c r="AA32" s="4" t="str">
        <f t="shared" si="8"/>
        <v>M1</v>
      </c>
      <c r="AB32" s="4" t="str">
        <f t="shared" si="4"/>
        <v/>
      </c>
      <c r="AC32" s="4" t="str">
        <f t="shared" si="9"/>
        <v/>
      </c>
      <c r="AD32" s="4" t="str">
        <f t="shared" si="10"/>
        <v/>
      </c>
      <c r="AE32" s="1" t="str">
        <f t="shared" si="16"/>
        <v/>
      </c>
      <c r="AF32" s="1" t="str">
        <f t="shared" si="17"/>
        <v/>
      </c>
      <c r="AG32" s="1" t="str">
        <f t="shared" si="18"/>
        <v/>
      </c>
      <c r="AH32" s="1" t="str">
        <f t="shared" si="19"/>
        <v/>
      </c>
      <c r="AI32" s="1" t="str">
        <f t="shared" si="20"/>
        <v/>
      </c>
      <c r="AJ32" s="1" t="str">
        <f t="shared" si="21"/>
        <v/>
      </c>
      <c r="AK32" s="1">
        <f t="shared" si="45"/>
        <v>0</v>
      </c>
      <c r="AL32" s="1">
        <f t="shared" si="46"/>
        <v>0</v>
      </c>
      <c r="AM32" s="1" t="str">
        <f t="shared" si="5"/>
        <v/>
      </c>
      <c r="AN32" s="1">
        <f t="shared" si="22"/>
        <v>0</v>
      </c>
      <c r="AO32" s="1" t="str">
        <f t="shared" si="56"/>
        <v/>
      </c>
      <c r="AP32" s="1" t="str">
        <f t="shared" si="23"/>
        <v>N</v>
      </c>
      <c r="AQ32" s="1" t="str">
        <f t="shared" si="24"/>
        <v>N</v>
      </c>
      <c r="AR32" s="1" t="str">
        <f t="shared" si="25"/>
        <v>N</v>
      </c>
      <c r="AS32" s="1" t="str">
        <f t="shared" si="26"/>
        <v/>
      </c>
      <c r="AT32" s="15" t="str">
        <f t="shared" si="47"/>
        <v/>
      </c>
      <c r="AU32" s="1" t="str">
        <f t="shared" si="27"/>
        <v/>
      </c>
      <c r="AV32" s="1" t="str">
        <f t="shared" si="28"/>
        <v/>
      </c>
      <c r="AW32" s="1" t="str">
        <f t="shared" si="29"/>
        <v/>
      </c>
      <c r="AX32" s="1" t="str">
        <f t="shared" si="30"/>
        <v/>
      </c>
      <c r="AY32" s="1" t="str">
        <f t="shared" si="31"/>
        <v/>
      </c>
      <c r="AZ32" s="1" t="str">
        <f>IF('Hedging Dashboard'!AH32="P",IF(AZ31="",1,AZ31+1),"")</f>
        <v/>
      </c>
      <c r="BA32" s="1" t="str">
        <f>IF('Hedging Dashboard'!AH32="B",IF(BA31="",1,BA31+1),"")</f>
        <v/>
      </c>
      <c r="BB32" s="1" t="str">
        <f t="shared" si="57"/>
        <v>00000</v>
      </c>
      <c r="BC32" s="1" t="str">
        <f t="shared" si="57"/>
        <v>00000</v>
      </c>
      <c r="BD32" s="1" t="str">
        <f t="shared" si="48"/>
        <v>000000</v>
      </c>
      <c r="BE32" s="1" t="str">
        <f t="shared" si="48"/>
        <v>000000</v>
      </c>
      <c r="BF32" s="1" t="str">
        <f t="shared" si="49"/>
        <v>B</v>
      </c>
      <c r="BG32" s="1" t="str">
        <f t="shared" si="33"/>
        <v/>
      </c>
      <c r="BH32" s="1">
        <f t="shared" si="50"/>
        <v>0</v>
      </c>
      <c r="BI32" s="1" t="str">
        <f t="shared" si="34"/>
        <v/>
      </c>
      <c r="BJ32" s="1">
        <f t="shared" si="51"/>
        <v>0</v>
      </c>
      <c r="BK32" s="1" t="str">
        <f t="shared" si="35"/>
        <v/>
      </c>
      <c r="BL32" s="1">
        <f t="shared" si="52"/>
        <v>0</v>
      </c>
      <c r="BM32" s="1" t="str">
        <f t="shared" si="53"/>
        <v>0</v>
      </c>
      <c r="BN32" s="1" t="str">
        <f t="shared" si="54"/>
        <v>0</v>
      </c>
      <c r="BO32" s="1" t="str">
        <f t="shared" si="55"/>
        <v>0</v>
      </c>
      <c r="BR32" s="1">
        <f>General!A30</f>
        <v>0</v>
      </c>
      <c r="BS32" s="1">
        <f>General!B30</f>
        <v>0</v>
      </c>
      <c r="BT32" s="1" t="str">
        <f>General!C30</f>
        <v/>
      </c>
      <c r="BU32" s="1">
        <f>General!D30</f>
        <v>0</v>
      </c>
      <c r="BW32" s="1" t="str">
        <f>General!F30</f>
        <v>WWWW</v>
      </c>
      <c r="BX32" s="1">
        <f>General!G30</f>
        <v>6</v>
      </c>
    </row>
    <row r="33" spans="1:76" ht="15.75" thickBot="1">
      <c r="A33" s="1">
        <v>24</v>
      </c>
      <c r="B33" s="9" t="str">
        <f t="shared" si="11"/>
        <v/>
      </c>
      <c r="C33" s="93" t="str">
        <f t="shared" si="1"/>
        <v/>
      </c>
      <c r="D33" s="88" t="str">
        <f t="shared" si="36"/>
        <v/>
      </c>
      <c r="E33" s="89" t="str">
        <f t="shared" si="37"/>
        <v/>
      </c>
      <c r="F33" s="8" t="str">
        <f t="shared" si="12"/>
        <v/>
      </c>
      <c r="H33" s="96" t="str">
        <f t="shared" si="2"/>
        <v/>
      </c>
      <c r="I33" s="88" t="str">
        <f t="shared" si="38"/>
        <v/>
      </c>
      <c r="J33" s="89" t="str">
        <f t="shared" si="39"/>
        <v/>
      </c>
      <c r="K33" s="8" t="str">
        <f t="shared" si="40"/>
        <v/>
      </c>
      <c r="L33" s="54"/>
      <c r="M33" s="17" t="str">
        <f>IF('Hedging Dashboard'!AH33="","",'Hedging Dashboard'!AH33)</f>
        <v/>
      </c>
      <c r="O33" s="9" t="str">
        <f t="shared" si="3"/>
        <v/>
      </c>
      <c r="P33" s="88" t="str">
        <f t="shared" si="41"/>
        <v/>
      </c>
      <c r="Q33" s="89" t="str">
        <f t="shared" si="42"/>
        <v/>
      </c>
      <c r="R33" s="4" t="str">
        <f t="shared" si="43"/>
        <v/>
      </c>
      <c r="S33" s="4" t="str">
        <f t="shared" si="13"/>
        <v/>
      </c>
      <c r="T33" s="112" t="str">
        <f t="shared" si="44"/>
        <v/>
      </c>
      <c r="U33" s="4" t="str">
        <f>IF(M33="","",IF(B33="NB",U32,IF(T33="",SUM($T$5:$T33)+S33,SUM($T$5:$T33))))</f>
        <v/>
      </c>
      <c r="V33" s="100" t="str">
        <f t="shared" si="0"/>
        <v/>
      </c>
      <c r="W33" s="74" t="e">
        <f t="shared" si="14"/>
        <v>#VALUE!</v>
      </c>
      <c r="X33" s="76" t="str">
        <f t="shared" si="15"/>
        <v/>
      </c>
      <c r="Y33" s="9" t="str">
        <f t="shared" si="6"/>
        <v>T</v>
      </c>
      <c r="Z33" s="4" t="str">
        <f t="shared" si="7"/>
        <v>T</v>
      </c>
      <c r="AA33" s="4" t="str">
        <f t="shared" si="8"/>
        <v>M1</v>
      </c>
      <c r="AB33" s="4" t="str">
        <f t="shared" si="4"/>
        <v/>
      </c>
      <c r="AC33" s="4" t="str">
        <f t="shared" si="9"/>
        <v/>
      </c>
      <c r="AD33" s="4" t="str">
        <f t="shared" si="10"/>
        <v/>
      </c>
      <c r="AE33" s="1" t="str">
        <f t="shared" si="16"/>
        <v/>
      </c>
      <c r="AF33" s="1" t="str">
        <f t="shared" si="17"/>
        <v/>
      </c>
      <c r="AG33" s="1" t="str">
        <f t="shared" si="18"/>
        <v/>
      </c>
      <c r="AH33" s="1" t="str">
        <f t="shared" si="19"/>
        <v/>
      </c>
      <c r="AI33" s="1" t="str">
        <f t="shared" si="20"/>
        <v/>
      </c>
      <c r="AJ33" s="1" t="str">
        <f t="shared" si="21"/>
        <v/>
      </c>
      <c r="AK33" s="1">
        <f t="shared" si="45"/>
        <v>0</v>
      </c>
      <c r="AL33" s="1">
        <f t="shared" si="46"/>
        <v>0</v>
      </c>
      <c r="AM33" s="1" t="str">
        <f t="shared" si="5"/>
        <v/>
      </c>
      <c r="AN33" s="1">
        <f t="shared" si="22"/>
        <v>0</v>
      </c>
      <c r="AO33" s="1" t="str">
        <f t="shared" si="56"/>
        <v/>
      </c>
      <c r="AP33" s="1" t="str">
        <f t="shared" si="23"/>
        <v>N</v>
      </c>
      <c r="AQ33" s="1" t="str">
        <f t="shared" si="24"/>
        <v>N</v>
      </c>
      <c r="AR33" s="1" t="str">
        <f t="shared" si="25"/>
        <v>N</v>
      </c>
      <c r="AS33" s="1" t="str">
        <f t="shared" si="26"/>
        <v/>
      </c>
      <c r="AT33" s="15" t="str">
        <f t="shared" si="47"/>
        <v/>
      </c>
      <c r="AU33" s="1" t="str">
        <f t="shared" si="27"/>
        <v/>
      </c>
      <c r="AV33" s="1" t="str">
        <f t="shared" si="28"/>
        <v/>
      </c>
      <c r="AW33" s="1" t="str">
        <f t="shared" si="29"/>
        <v/>
      </c>
      <c r="AX33" s="1" t="str">
        <f t="shared" si="30"/>
        <v/>
      </c>
      <c r="AY33" s="1" t="str">
        <f t="shared" si="31"/>
        <v/>
      </c>
      <c r="AZ33" s="1" t="str">
        <f>IF('Hedging Dashboard'!AH33="P",IF(AZ32="",1,AZ32+1),"")</f>
        <v/>
      </c>
      <c r="BA33" s="1" t="str">
        <f>IF('Hedging Dashboard'!AH33="B",IF(BA32="",1,BA32+1),"")</f>
        <v/>
      </c>
      <c r="BB33" s="1" t="str">
        <f t="shared" si="57"/>
        <v>00000</v>
      </c>
      <c r="BC33" s="1" t="str">
        <f t="shared" si="57"/>
        <v>00000</v>
      </c>
      <c r="BD33" s="1" t="str">
        <f t="shared" si="48"/>
        <v>000000</v>
      </c>
      <c r="BE33" s="1" t="str">
        <f t="shared" si="48"/>
        <v>000000</v>
      </c>
      <c r="BF33" s="1" t="str">
        <f t="shared" si="49"/>
        <v>B</v>
      </c>
      <c r="BG33" s="1" t="str">
        <f t="shared" si="33"/>
        <v/>
      </c>
      <c r="BH33" s="1">
        <f t="shared" si="50"/>
        <v>0</v>
      </c>
      <c r="BI33" s="1" t="str">
        <f t="shared" si="34"/>
        <v/>
      </c>
      <c r="BJ33" s="1">
        <f t="shared" si="51"/>
        <v>0</v>
      </c>
      <c r="BK33" s="1" t="str">
        <f t="shared" si="35"/>
        <v/>
      </c>
      <c r="BL33" s="1">
        <f t="shared" si="52"/>
        <v>0</v>
      </c>
      <c r="BM33" s="1" t="str">
        <f t="shared" si="53"/>
        <v>0</v>
      </c>
      <c r="BN33" s="1" t="str">
        <f t="shared" si="54"/>
        <v>0</v>
      </c>
      <c r="BO33" s="1" t="str">
        <f t="shared" si="55"/>
        <v>0</v>
      </c>
      <c r="BR33" s="1">
        <f>General!A31</f>
        <v>0</v>
      </c>
      <c r="BS33" s="1">
        <f>General!B31</f>
        <v>0</v>
      </c>
      <c r="BT33" s="1" t="str">
        <f>General!C31</f>
        <v/>
      </c>
      <c r="BU33" s="1">
        <f>General!D31</f>
        <v>0</v>
      </c>
      <c r="BW33" s="1" t="str">
        <f>General!F31</f>
        <v>LLLLL</v>
      </c>
      <c r="BX33" s="1">
        <f>General!G31</f>
        <v>-6</v>
      </c>
    </row>
    <row r="34" spans="1:76" ht="15.75" thickBot="1">
      <c r="A34" s="1">
        <v>25</v>
      </c>
      <c r="B34" s="77" t="str">
        <f t="shared" si="11"/>
        <v/>
      </c>
      <c r="C34" s="94" t="str">
        <f t="shared" si="1"/>
        <v/>
      </c>
      <c r="D34" s="90" t="str">
        <f t="shared" si="36"/>
        <v/>
      </c>
      <c r="E34" s="91" t="str">
        <f t="shared" si="37"/>
        <v/>
      </c>
      <c r="F34" s="10" t="str">
        <f t="shared" si="12"/>
        <v/>
      </c>
      <c r="H34" s="97" t="str">
        <f t="shared" si="2"/>
        <v/>
      </c>
      <c r="I34" s="90" t="str">
        <f t="shared" si="38"/>
        <v/>
      </c>
      <c r="J34" s="91" t="str">
        <f t="shared" si="39"/>
        <v/>
      </c>
      <c r="K34" s="10" t="str">
        <f t="shared" si="40"/>
        <v/>
      </c>
      <c r="L34" s="54"/>
      <c r="M34" s="18" t="str">
        <f>IF('Hedging Dashboard'!AH34="","",'Hedging Dashboard'!AH34)</f>
        <v/>
      </c>
      <c r="O34" s="77" t="str">
        <f t="shared" si="3"/>
        <v/>
      </c>
      <c r="P34" s="90" t="str">
        <f t="shared" si="41"/>
        <v/>
      </c>
      <c r="Q34" s="91" t="str">
        <f t="shared" si="42"/>
        <v/>
      </c>
      <c r="R34" s="5" t="str">
        <f t="shared" si="43"/>
        <v/>
      </c>
      <c r="S34" s="5" t="str">
        <f t="shared" si="13"/>
        <v/>
      </c>
      <c r="T34" s="113" t="str">
        <f t="shared" si="44"/>
        <v/>
      </c>
      <c r="U34" s="5" t="str">
        <f>IF(M34="","",IF(B34="NB",U33,IF(T34="",SUM($T$5:$T34)+S34,SUM($T$5:$T34))))</f>
        <v/>
      </c>
      <c r="V34" s="101" t="str">
        <f t="shared" si="0"/>
        <v/>
      </c>
      <c r="W34" s="74" t="e">
        <f t="shared" si="14"/>
        <v>#VALUE!</v>
      </c>
      <c r="X34" s="76" t="str">
        <f t="shared" si="15"/>
        <v/>
      </c>
      <c r="Y34" s="9" t="str">
        <f t="shared" si="6"/>
        <v>T</v>
      </c>
      <c r="Z34" s="4" t="str">
        <f t="shared" si="7"/>
        <v>T</v>
      </c>
      <c r="AA34" s="4" t="str">
        <f t="shared" si="8"/>
        <v>M1</v>
      </c>
      <c r="AB34" s="4" t="str">
        <f t="shared" si="4"/>
        <v/>
      </c>
      <c r="AC34" s="4" t="str">
        <f t="shared" si="9"/>
        <v/>
      </c>
      <c r="AD34" s="4" t="str">
        <f t="shared" si="10"/>
        <v/>
      </c>
      <c r="AE34" s="1" t="str">
        <f t="shared" si="16"/>
        <v/>
      </c>
      <c r="AF34" s="1" t="str">
        <f t="shared" si="17"/>
        <v/>
      </c>
      <c r="AG34" s="1" t="str">
        <f t="shared" si="18"/>
        <v/>
      </c>
      <c r="AH34" s="1" t="str">
        <f t="shared" si="19"/>
        <v/>
      </c>
      <c r="AI34" s="1" t="str">
        <f t="shared" si="20"/>
        <v/>
      </c>
      <c r="AJ34" s="1" t="str">
        <f t="shared" si="21"/>
        <v/>
      </c>
      <c r="AK34" s="1">
        <f t="shared" si="45"/>
        <v>0</v>
      </c>
      <c r="AL34" s="1">
        <f t="shared" si="46"/>
        <v>0</v>
      </c>
      <c r="AM34" s="1" t="str">
        <f t="shared" si="5"/>
        <v/>
      </c>
      <c r="AN34" s="1">
        <f t="shared" si="22"/>
        <v>0</v>
      </c>
      <c r="AO34" s="1" t="str">
        <f t="shared" si="56"/>
        <v/>
      </c>
      <c r="AP34" s="1" t="str">
        <f t="shared" si="23"/>
        <v>N</v>
      </c>
      <c r="AQ34" s="1" t="str">
        <f t="shared" si="24"/>
        <v>N</v>
      </c>
      <c r="AR34" s="1" t="str">
        <f t="shared" si="25"/>
        <v>N</v>
      </c>
      <c r="AS34" s="1" t="str">
        <f t="shared" si="26"/>
        <v/>
      </c>
      <c r="AT34" s="15" t="str">
        <f t="shared" si="47"/>
        <v/>
      </c>
      <c r="AU34" s="1" t="str">
        <f t="shared" si="27"/>
        <v/>
      </c>
      <c r="AV34" s="1" t="str">
        <f t="shared" si="28"/>
        <v/>
      </c>
      <c r="AW34" s="1" t="str">
        <f t="shared" si="29"/>
        <v/>
      </c>
      <c r="AX34" s="1" t="str">
        <f t="shared" si="30"/>
        <v/>
      </c>
      <c r="AY34" s="1" t="str">
        <f t="shared" si="31"/>
        <v/>
      </c>
      <c r="AZ34" s="1" t="str">
        <f>IF('Hedging Dashboard'!AH34="P",IF(AZ33="",1,AZ33+1),"")</f>
        <v/>
      </c>
      <c r="BA34" s="1" t="str">
        <f>IF('Hedging Dashboard'!AH34="B",IF(BA33="",1,BA33+1),"")</f>
        <v/>
      </c>
      <c r="BB34" s="1" t="str">
        <f t="shared" si="57"/>
        <v>00000</v>
      </c>
      <c r="BC34" s="1" t="str">
        <f t="shared" si="57"/>
        <v>00000</v>
      </c>
      <c r="BD34" s="1" t="str">
        <f t="shared" si="48"/>
        <v>000000</v>
      </c>
      <c r="BE34" s="1" t="str">
        <f t="shared" si="48"/>
        <v>000000</v>
      </c>
      <c r="BF34" s="1" t="str">
        <f t="shared" si="49"/>
        <v>B</v>
      </c>
      <c r="BG34" s="1" t="str">
        <f t="shared" si="33"/>
        <v/>
      </c>
      <c r="BH34" s="1">
        <f t="shared" si="50"/>
        <v>0</v>
      </c>
      <c r="BI34" s="1" t="str">
        <f t="shared" si="34"/>
        <v/>
      </c>
      <c r="BJ34" s="1">
        <f t="shared" si="51"/>
        <v>0</v>
      </c>
      <c r="BK34" s="1" t="str">
        <f t="shared" si="35"/>
        <v/>
      </c>
      <c r="BL34" s="1">
        <f t="shared" si="52"/>
        <v>0</v>
      </c>
      <c r="BM34" s="1" t="str">
        <f t="shared" si="53"/>
        <v>0</v>
      </c>
      <c r="BN34" s="1" t="str">
        <f t="shared" si="54"/>
        <v>0</v>
      </c>
      <c r="BO34" s="1" t="str">
        <f t="shared" si="55"/>
        <v>0</v>
      </c>
      <c r="BR34" s="1">
        <f>General!A32</f>
        <v>0</v>
      </c>
      <c r="BS34" s="1">
        <f>General!B32</f>
        <v>0</v>
      </c>
      <c r="BT34" s="1" t="str">
        <f>General!C32</f>
        <v/>
      </c>
      <c r="BU34" s="1">
        <f>General!D32</f>
        <v>0</v>
      </c>
      <c r="BW34" s="1" t="str">
        <f>General!F32</f>
        <v>LLLLW</v>
      </c>
      <c r="BX34" s="1">
        <f>General!G32</f>
        <v>1</v>
      </c>
    </row>
    <row r="35" spans="1:76" ht="15.75" thickBot="1">
      <c r="A35" s="1">
        <v>26</v>
      </c>
      <c r="B35" s="12" t="str">
        <f t="shared" si="11"/>
        <v/>
      </c>
      <c r="C35" s="92" t="str">
        <f t="shared" si="1"/>
        <v/>
      </c>
      <c r="D35" s="13" t="str">
        <f t="shared" si="36"/>
        <v/>
      </c>
      <c r="E35" s="45" t="str">
        <f t="shared" si="37"/>
        <v/>
      </c>
      <c r="F35" s="14" t="str">
        <f t="shared" si="12"/>
        <v/>
      </c>
      <c r="H35" s="95" t="str">
        <f t="shared" si="2"/>
        <v/>
      </c>
      <c r="I35" s="13" t="str">
        <f t="shared" si="38"/>
        <v/>
      </c>
      <c r="J35" s="45" t="str">
        <f t="shared" si="39"/>
        <v/>
      </c>
      <c r="K35" s="14" t="str">
        <f t="shared" si="40"/>
        <v/>
      </c>
      <c r="L35" s="54"/>
      <c r="M35" s="16" t="str">
        <f>IF('Hedging Dashboard'!AH35="","",'Hedging Dashboard'!AH35)</f>
        <v/>
      </c>
      <c r="O35" s="12" t="str">
        <f t="shared" si="3"/>
        <v/>
      </c>
      <c r="P35" s="13" t="str">
        <f t="shared" si="41"/>
        <v/>
      </c>
      <c r="Q35" s="45" t="str">
        <f t="shared" si="42"/>
        <v/>
      </c>
      <c r="R35" s="87" t="str">
        <f t="shared" si="43"/>
        <v/>
      </c>
      <c r="S35" s="87" t="str">
        <f t="shared" si="13"/>
        <v/>
      </c>
      <c r="T35" s="98" t="str">
        <f t="shared" si="44"/>
        <v/>
      </c>
      <c r="U35" s="87" t="str">
        <f>IF(M35="","",IF(B35="NB",U34,IF(T35="",SUM($T$5:$T35)+S35,SUM($T$5:$T35))))</f>
        <v/>
      </c>
      <c r="V35" s="99" t="str">
        <f t="shared" si="0"/>
        <v/>
      </c>
      <c r="W35" s="74" t="e">
        <f t="shared" si="14"/>
        <v>#VALUE!</v>
      </c>
      <c r="X35" s="76" t="str">
        <f t="shared" si="15"/>
        <v/>
      </c>
      <c r="Y35" s="9" t="str">
        <f t="shared" si="6"/>
        <v>T</v>
      </c>
      <c r="Z35" s="4" t="str">
        <f t="shared" si="7"/>
        <v>T</v>
      </c>
      <c r="AA35" s="4" t="str">
        <f t="shared" si="8"/>
        <v>M1</v>
      </c>
      <c r="AB35" s="4" t="str">
        <f t="shared" si="4"/>
        <v/>
      </c>
      <c r="AC35" s="4" t="str">
        <f t="shared" si="9"/>
        <v/>
      </c>
      <c r="AD35" s="4" t="str">
        <f t="shared" si="10"/>
        <v/>
      </c>
      <c r="AE35" s="1" t="str">
        <f t="shared" si="16"/>
        <v/>
      </c>
      <c r="AF35" s="1" t="str">
        <f t="shared" si="17"/>
        <v/>
      </c>
      <c r="AG35" s="1" t="str">
        <f t="shared" si="18"/>
        <v/>
      </c>
      <c r="AH35" s="1" t="str">
        <f t="shared" si="19"/>
        <v/>
      </c>
      <c r="AI35" s="1" t="str">
        <f t="shared" si="20"/>
        <v/>
      </c>
      <c r="AJ35" s="1" t="str">
        <f t="shared" si="21"/>
        <v/>
      </c>
      <c r="AK35" s="1">
        <f t="shared" si="45"/>
        <v>0</v>
      </c>
      <c r="AL35" s="1">
        <f t="shared" si="46"/>
        <v>0</v>
      </c>
      <c r="AM35" s="1" t="str">
        <f t="shared" si="5"/>
        <v/>
      </c>
      <c r="AN35" s="1">
        <f t="shared" si="22"/>
        <v>0</v>
      </c>
      <c r="AO35" s="1" t="str">
        <f t="shared" si="56"/>
        <v/>
      </c>
      <c r="AP35" s="1" t="str">
        <f t="shared" si="23"/>
        <v>N</v>
      </c>
      <c r="AQ35" s="1" t="str">
        <f t="shared" si="24"/>
        <v>N</v>
      </c>
      <c r="AR35" s="1" t="str">
        <f t="shared" si="25"/>
        <v>N</v>
      </c>
      <c r="AS35" s="1" t="str">
        <f t="shared" si="26"/>
        <v/>
      </c>
      <c r="AT35" s="15" t="str">
        <f t="shared" si="47"/>
        <v/>
      </c>
      <c r="AU35" s="1" t="str">
        <f t="shared" si="27"/>
        <v/>
      </c>
      <c r="AV35" s="1" t="str">
        <f t="shared" si="28"/>
        <v/>
      </c>
      <c r="AW35" s="1" t="str">
        <f t="shared" si="29"/>
        <v/>
      </c>
      <c r="AX35" s="1" t="str">
        <f t="shared" si="30"/>
        <v/>
      </c>
      <c r="AY35" s="1" t="str">
        <f t="shared" si="31"/>
        <v/>
      </c>
      <c r="AZ35" s="1" t="str">
        <f>IF('Hedging Dashboard'!AH35="P",IF(AZ34="",1,AZ34+1),"")</f>
        <v/>
      </c>
      <c r="BA35" s="1" t="str">
        <f>IF('Hedging Dashboard'!AH35="B",IF(BA34="",1,BA34+1),"")</f>
        <v/>
      </c>
      <c r="BB35" s="1" t="str">
        <f t="shared" si="57"/>
        <v>00000</v>
      </c>
      <c r="BC35" s="1" t="str">
        <f t="shared" si="57"/>
        <v>00000</v>
      </c>
      <c r="BD35" s="1" t="str">
        <f t="shared" si="48"/>
        <v>000000</v>
      </c>
      <c r="BE35" s="1" t="str">
        <f t="shared" si="48"/>
        <v>000000</v>
      </c>
      <c r="BF35" s="1" t="str">
        <f t="shared" si="49"/>
        <v>B</v>
      </c>
      <c r="BG35" s="1" t="str">
        <f t="shared" si="33"/>
        <v/>
      </c>
      <c r="BH35" s="1">
        <f t="shared" si="50"/>
        <v>0</v>
      </c>
      <c r="BI35" s="1" t="str">
        <f t="shared" si="34"/>
        <v/>
      </c>
      <c r="BJ35" s="1">
        <f t="shared" si="51"/>
        <v>0</v>
      </c>
      <c r="BK35" s="1" t="str">
        <f t="shared" si="35"/>
        <v/>
      </c>
      <c r="BL35" s="1">
        <f t="shared" si="52"/>
        <v>0</v>
      </c>
      <c r="BM35" s="1" t="str">
        <f t="shared" si="53"/>
        <v>0</v>
      </c>
      <c r="BN35" s="1" t="str">
        <f t="shared" si="54"/>
        <v>0</v>
      </c>
      <c r="BO35" s="1" t="str">
        <f t="shared" si="55"/>
        <v>0</v>
      </c>
      <c r="BR35" s="1">
        <f>General!A33</f>
        <v>0</v>
      </c>
      <c r="BS35" s="1">
        <f>General!B33</f>
        <v>0</v>
      </c>
      <c r="BT35" s="1" t="str">
        <f>General!C33</f>
        <v/>
      </c>
      <c r="BU35" s="1">
        <f>General!D33</f>
        <v>0</v>
      </c>
      <c r="BW35" s="1" t="str">
        <f>General!F33</f>
        <v>LLLWL</v>
      </c>
      <c r="BX35" s="1">
        <f>General!G33</f>
        <v>-1</v>
      </c>
    </row>
    <row r="36" spans="1:76" ht="15.75" thickBot="1">
      <c r="A36" s="1">
        <v>27</v>
      </c>
      <c r="B36" s="9" t="str">
        <f t="shared" si="11"/>
        <v/>
      </c>
      <c r="C36" s="93" t="str">
        <f t="shared" si="1"/>
        <v/>
      </c>
      <c r="D36" s="88" t="str">
        <f t="shared" si="36"/>
        <v/>
      </c>
      <c r="E36" s="89" t="str">
        <f t="shared" si="37"/>
        <v/>
      </c>
      <c r="F36" s="8" t="str">
        <f t="shared" si="12"/>
        <v/>
      </c>
      <c r="H36" s="96" t="str">
        <f t="shared" si="2"/>
        <v/>
      </c>
      <c r="I36" s="88" t="str">
        <f t="shared" si="38"/>
        <v/>
      </c>
      <c r="J36" s="89" t="str">
        <f t="shared" si="39"/>
        <v/>
      </c>
      <c r="K36" s="8" t="str">
        <f t="shared" si="40"/>
        <v/>
      </c>
      <c r="L36" s="54"/>
      <c r="M36" s="17" t="str">
        <f>IF('Hedging Dashboard'!AH36="","",'Hedging Dashboard'!AH36)</f>
        <v/>
      </c>
      <c r="O36" s="9" t="str">
        <f t="shared" si="3"/>
        <v/>
      </c>
      <c r="P36" s="88" t="str">
        <f t="shared" si="41"/>
        <v/>
      </c>
      <c r="Q36" s="89" t="str">
        <f t="shared" si="42"/>
        <v/>
      </c>
      <c r="R36" s="4" t="str">
        <f t="shared" si="43"/>
        <v/>
      </c>
      <c r="S36" s="4" t="str">
        <f t="shared" si="13"/>
        <v/>
      </c>
      <c r="T36" s="112" t="str">
        <f t="shared" si="44"/>
        <v/>
      </c>
      <c r="U36" s="4" t="str">
        <f>IF(M36="","",IF(B36="NB",U35,IF(T36="",SUM($T$5:$T36)+S36,SUM($T$5:$T36))))</f>
        <v/>
      </c>
      <c r="V36" s="100" t="str">
        <f t="shared" si="0"/>
        <v/>
      </c>
      <c r="W36" s="74" t="e">
        <f t="shared" si="14"/>
        <v>#VALUE!</v>
      </c>
      <c r="X36" s="76" t="str">
        <f t="shared" si="15"/>
        <v/>
      </c>
      <c r="Y36" s="9" t="str">
        <f t="shared" si="6"/>
        <v>T</v>
      </c>
      <c r="Z36" s="4" t="str">
        <f t="shared" si="7"/>
        <v>T</v>
      </c>
      <c r="AA36" s="4" t="str">
        <f t="shared" si="8"/>
        <v>M1</v>
      </c>
      <c r="AB36" s="4" t="str">
        <f t="shared" si="4"/>
        <v/>
      </c>
      <c r="AC36" s="4" t="str">
        <f t="shared" si="9"/>
        <v/>
      </c>
      <c r="AD36" s="4" t="str">
        <f t="shared" si="10"/>
        <v/>
      </c>
      <c r="AE36" s="1" t="str">
        <f t="shared" si="16"/>
        <v/>
      </c>
      <c r="AF36" s="1" t="str">
        <f t="shared" si="17"/>
        <v/>
      </c>
      <c r="AG36" s="1" t="str">
        <f t="shared" si="18"/>
        <v/>
      </c>
      <c r="AH36" s="1" t="str">
        <f t="shared" si="19"/>
        <v/>
      </c>
      <c r="AI36" s="1" t="str">
        <f t="shared" si="20"/>
        <v/>
      </c>
      <c r="AJ36" s="1" t="str">
        <f t="shared" si="21"/>
        <v/>
      </c>
      <c r="AK36" s="1">
        <f t="shared" si="45"/>
        <v>0</v>
      </c>
      <c r="AL36" s="1">
        <f t="shared" si="46"/>
        <v>0</v>
      </c>
      <c r="AM36" s="1" t="str">
        <f t="shared" si="5"/>
        <v/>
      </c>
      <c r="AN36" s="1">
        <f t="shared" si="22"/>
        <v>0</v>
      </c>
      <c r="AO36" s="1" t="str">
        <f t="shared" si="56"/>
        <v/>
      </c>
      <c r="AP36" s="1" t="str">
        <f t="shared" si="23"/>
        <v>N</v>
      </c>
      <c r="AQ36" s="1" t="str">
        <f t="shared" si="24"/>
        <v>N</v>
      </c>
      <c r="AR36" s="1" t="str">
        <f t="shared" si="25"/>
        <v>N</v>
      </c>
      <c r="AS36" s="1" t="str">
        <f t="shared" si="26"/>
        <v/>
      </c>
      <c r="AT36" s="15" t="str">
        <f t="shared" si="47"/>
        <v/>
      </c>
      <c r="AU36" s="1" t="str">
        <f t="shared" si="27"/>
        <v/>
      </c>
      <c r="AV36" s="1" t="str">
        <f t="shared" si="28"/>
        <v/>
      </c>
      <c r="AW36" s="1" t="str">
        <f t="shared" si="29"/>
        <v/>
      </c>
      <c r="AX36" s="1" t="str">
        <f t="shared" si="30"/>
        <v/>
      </c>
      <c r="AY36" s="1" t="str">
        <f t="shared" si="31"/>
        <v/>
      </c>
      <c r="AZ36" s="1" t="str">
        <f>IF('Hedging Dashboard'!AH36="P",IF(AZ35="",1,AZ35+1),"")</f>
        <v/>
      </c>
      <c r="BA36" s="1" t="str">
        <f>IF('Hedging Dashboard'!AH36="B",IF(BA35="",1,BA35+1),"")</f>
        <v/>
      </c>
      <c r="BB36" s="1" t="str">
        <f t="shared" si="57"/>
        <v>00000</v>
      </c>
      <c r="BC36" s="1" t="str">
        <f t="shared" si="57"/>
        <v>00000</v>
      </c>
      <c r="BD36" s="1" t="str">
        <f t="shared" si="48"/>
        <v>000000</v>
      </c>
      <c r="BE36" s="1" t="str">
        <f t="shared" si="48"/>
        <v>000000</v>
      </c>
      <c r="BF36" s="1" t="str">
        <f t="shared" si="49"/>
        <v>B</v>
      </c>
      <c r="BG36" s="1" t="str">
        <f t="shared" si="33"/>
        <v/>
      </c>
      <c r="BH36" s="1">
        <f t="shared" si="50"/>
        <v>0</v>
      </c>
      <c r="BI36" s="1" t="str">
        <f t="shared" si="34"/>
        <v/>
      </c>
      <c r="BJ36" s="1">
        <f t="shared" si="51"/>
        <v>0</v>
      </c>
      <c r="BK36" s="1" t="str">
        <f t="shared" si="35"/>
        <v/>
      </c>
      <c r="BL36" s="1">
        <f t="shared" si="52"/>
        <v>0</v>
      </c>
      <c r="BM36" s="1" t="str">
        <f t="shared" si="53"/>
        <v>0</v>
      </c>
      <c r="BN36" s="1" t="str">
        <f t="shared" si="54"/>
        <v>0</v>
      </c>
      <c r="BO36" s="1" t="str">
        <f t="shared" si="55"/>
        <v>0</v>
      </c>
      <c r="BR36" s="1">
        <f>General!A34</f>
        <v>0</v>
      </c>
      <c r="BS36" s="1">
        <f>General!B34</f>
        <v>0</v>
      </c>
      <c r="BT36" s="1" t="str">
        <f>General!C34</f>
        <v/>
      </c>
      <c r="BU36" s="1">
        <f>General!D34</f>
        <v>0</v>
      </c>
      <c r="BW36" s="1" t="str">
        <f>General!F34</f>
        <v>LLLWW</v>
      </c>
      <c r="BX36" s="1">
        <f>General!G34</f>
        <v>3</v>
      </c>
    </row>
    <row r="37" spans="1:76" ht="15.75" thickBot="1">
      <c r="A37" s="1">
        <v>28</v>
      </c>
      <c r="B37" s="9" t="str">
        <f t="shared" si="11"/>
        <v/>
      </c>
      <c r="C37" s="93" t="str">
        <f t="shared" si="1"/>
        <v/>
      </c>
      <c r="D37" s="88" t="str">
        <f t="shared" si="36"/>
        <v/>
      </c>
      <c r="E37" s="89" t="str">
        <f t="shared" si="37"/>
        <v/>
      </c>
      <c r="F37" s="8" t="str">
        <f t="shared" si="12"/>
        <v/>
      </c>
      <c r="H37" s="96" t="str">
        <f t="shared" si="2"/>
        <v/>
      </c>
      <c r="I37" s="88" t="str">
        <f t="shared" si="38"/>
        <v/>
      </c>
      <c r="J37" s="89" t="str">
        <f t="shared" si="39"/>
        <v/>
      </c>
      <c r="K37" s="8" t="str">
        <f t="shared" si="40"/>
        <v/>
      </c>
      <c r="L37" s="54"/>
      <c r="M37" s="17" t="str">
        <f>IF('Hedging Dashboard'!AH37="","",'Hedging Dashboard'!AH37)</f>
        <v/>
      </c>
      <c r="O37" s="9" t="str">
        <f t="shared" si="3"/>
        <v/>
      </c>
      <c r="P37" s="88" t="str">
        <f t="shared" si="41"/>
        <v/>
      </c>
      <c r="Q37" s="89" t="str">
        <f t="shared" si="42"/>
        <v/>
      </c>
      <c r="R37" s="4" t="str">
        <f t="shared" si="43"/>
        <v/>
      </c>
      <c r="S37" s="4" t="str">
        <f t="shared" si="13"/>
        <v/>
      </c>
      <c r="T37" s="112" t="str">
        <f t="shared" si="44"/>
        <v/>
      </c>
      <c r="U37" s="4" t="str">
        <f>IF(M37="","",IF(B37="NB",U36,IF(T37="",SUM($T$5:$T37)+S37,SUM($T$5:$T37))))</f>
        <v/>
      </c>
      <c r="V37" s="100" t="str">
        <f t="shared" si="0"/>
        <v/>
      </c>
      <c r="W37" s="74" t="e">
        <f t="shared" si="14"/>
        <v>#VALUE!</v>
      </c>
      <c r="X37" s="76" t="str">
        <f t="shared" si="15"/>
        <v/>
      </c>
      <c r="Y37" s="9" t="str">
        <f t="shared" si="6"/>
        <v>T</v>
      </c>
      <c r="Z37" s="4" t="str">
        <f t="shared" si="7"/>
        <v>T</v>
      </c>
      <c r="AA37" s="4" t="str">
        <f t="shared" si="8"/>
        <v>M1</v>
      </c>
      <c r="AB37" s="4" t="str">
        <f t="shared" si="4"/>
        <v/>
      </c>
      <c r="AC37" s="4" t="str">
        <f t="shared" si="9"/>
        <v/>
      </c>
      <c r="AD37" s="4" t="str">
        <f t="shared" si="10"/>
        <v/>
      </c>
      <c r="AE37" s="1" t="str">
        <f t="shared" si="16"/>
        <v/>
      </c>
      <c r="AF37" s="1" t="str">
        <f t="shared" si="17"/>
        <v/>
      </c>
      <c r="AG37" s="1" t="str">
        <f t="shared" si="18"/>
        <v/>
      </c>
      <c r="AH37" s="1" t="str">
        <f t="shared" si="19"/>
        <v/>
      </c>
      <c r="AI37" s="1" t="str">
        <f t="shared" si="20"/>
        <v/>
      </c>
      <c r="AJ37" s="1" t="str">
        <f t="shared" si="21"/>
        <v/>
      </c>
      <c r="AK37" s="1">
        <f t="shared" si="45"/>
        <v>0</v>
      </c>
      <c r="AL37" s="1">
        <f t="shared" si="46"/>
        <v>0</v>
      </c>
      <c r="AM37" s="1" t="str">
        <f t="shared" si="5"/>
        <v/>
      </c>
      <c r="AN37" s="1">
        <f t="shared" si="22"/>
        <v>0</v>
      </c>
      <c r="AO37" s="1" t="str">
        <f t="shared" si="56"/>
        <v/>
      </c>
      <c r="AP37" s="1" t="str">
        <f t="shared" si="23"/>
        <v>N</v>
      </c>
      <c r="AQ37" s="1" t="str">
        <f t="shared" si="24"/>
        <v>N</v>
      </c>
      <c r="AR37" s="1" t="str">
        <f t="shared" si="25"/>
        <v>N</v>
      </c>
      <c r="AS37" s="1" t="str">
        <f t="shared" si="26"/>
        <v/>
      </c>
      <c r="AT37" s="15" t="str">
        <f t="shared" si="47"/>
        <v/>
      </c>
      <c r="AU37" s="1" t="str">
        <f t="shared" si="27"/>
        <v/>
      </c>
      <c r="AV37" s="1" t="str">
        <f t="shared" si="28"/>
        <v/>
      </c>
      <c r="AW37" s="1" t="str">
        <f t="shared" si="29"/>
        <v/>
      </c>
      <c r="AX37" s="1" t="str">
        <f t="shared" si="30"/>
        <v/>
      </c>
      <c r="AY37" s="1" t="str">
        <f t="shared" si="31"/>
        <v/>
      </c>
      <c r="AZ37" s="1" t="str">
        <f>IF('Hedging Dashboard'!AH37="P",IF(AZ36="",1,AZ36+1),"")</f>
        <v/>
      </c>
      <c r="BA37" s="1" t="str">
        <f>IF('Hedging Dashboard'!AH37="B",IF(BA36="",1,BA36+1),"")</f>
        <v/>
      </c>
      <c r="BB37" s="1" t="str">
        <f t="shared" si="57"/>
        <v>00000</v>
      </c>
      <c r="BC37" s="1" t="str">
        <f t="shared" si="57"/>
        <v>00000</v>
      </c>
      <c r="BD37" s="1" t="str">
        <f t="shared" si="48"/>
        <v>000000</v>
      </c>
      <c r="BE37" s="1" t="str">
        <f t="shared" si="48"/>
        <v>000000</v>
      </c>
      <c r="BF37" s="1" t="str">
        <f t="shared" si="49"/>
        <v>B</v>
      </c>
      <c r="BG37" s="1" t="str">
        <f t="shared" si="33"/>
        <v/>
      </c>
      <c r="BH37" s="1">
        <f t="shared" si="50"/>
        <v>0</v>
      </c>
      <c r="BI37" s="1" t="str">
        <f t="shared" si="34"/>
        <v/>
      </c>
      <c r="BJ37" s="1">
        <f t="shared" si="51"/>
        <v>0</v>
      </c>
      <c r="BK37" s="1" t="str">
        <f t="shared" si="35"/>
        <v/>
      </c>
      <c r="BL37" s="1">
        <f t="shared" si="52"/>
        <v>0</v>
      </c>
      <c r="BM37" s="1" t="str">
        <f t="shared" si="53"/>
        <v>0</v>
      </c>
      <c r="BN37" s="1" t="str">
        <f t="shared" si="54"/>
        <v>0</v>
      </c>
      <c r="BO37" s="1" t="str">
        <f t="shared" si="55"/>
        <v>0</v>
      </c>
      <c r="BR37" s="1">
        <f>General!A35</f>
        <v>0</v>
      </c>
      <c r="BS37" s="1">
        <f>General!B35</f>
        <v>0</v>
      </c>
      <c r="BT37" s="1" t="str">
        <f>General!C35</f>
        <v/>
      </c>
      <c r="BU37" s="1">
        <f>General!D35</f>
        <v>0</v>
      </c>
      <c r="BW37" s="1" t="str">
        <f>General!F35</f>
        <v>LLWLL</v>
      </c>
      <c r="BX37" s="1">
        <f>General!G35</f>
        <v>-3</v>
      </c>
    </row>
    <row r="38" spans="1:76" ht="15.75" thickBot="1">
      <c r="A38" s="1">
        <v>29</v>
      </c>
      <c r="B38" s="9" t="str">
        <f t="shared" si="11"/>
        <v/>
      </c>
      <c r="C38" s="93" t="str">
        <f t="shared" si="1"/>
        <v/>
      </c>
      <c r="D38" s="88" t="str">
        <f t="shared" si="36"/>
        <v/>
      </c>
      <c r="E38" s="89" t="str">
        <f t="shared" si="37"/>
        <v/>
      </c>
      <c r="F38" s="8" t="str">
        <f t="shared" si="12"/>
        <v/>
      </c>
      <c r="H38" s="96" t="str">
        <f t="shared" si="2"/>
        <v/>
      </c>
      <c r="I38" s="88" t="str">
        <f t="shared" si="38"/>
        <v/>
      </c>
      <c r="J38" s="89" t="str">
        <f t="shared" si="39"/>
        <v/>
      </c>
      <c r="K38" s="8" t="str">
        <f t="shared" si="40"/>
        <v/>
      </c>
      <c r="L38" s="54"/>
      <c r="M38" s="17" t="str">
        <f>IF('Hedging Dashboard'!AH38="","",'Hedging Dashboard'!AH38)</f>
        <v/>
      </c>
      <c r="O38" s="9" t="str">
        <f t="shared" si="3"/>
        <v/>
      </c>
      <c r="P38" s="88" t="str">
        <f t="shared" si="41"/>
        <v/>
      </c>
      <c r="Q38" s="89" t="str">
        <f t="shared" si="42"/>
        <v/>
      </c>
      <c r="R38" s="4" t="str">
        <f t="shared" si="43"/>
        <v/>
      </c>
      <c r="S38" s="4" t="str">
        <f t="shared" si="13"/>
        <v/>
      </c>
      <c r="T38" s="112" t="str">
        <f t="shared" si="44"/>
        <v/>
      </c>
      <c r="U38" s="4" t="str">
        <f>IF(M38="","",IF(B38="NB",U37,IF(T38="",SUM($T$5:$T38)+S38,SUM($T$5:$T38))))</f>
        <v/>
      </c>
      <c r="V38" s="100" t="str">
        <f t="shared" si="0"/>
        <v/>
      </c>
      <c r="W38" s="74" t="e">
        <f t="shared" si="14"/>
        <v>#VALUE!</v>
      </c>
      <c r="X38" s="76" t="str">
        <f t="shared" si="15"/>
        <v/>
      </c>
      <c r="Y38" s="9" t="str">
        <f t="shared" si="6"/>
        <v>T</v>
      </c>
      <c r="Z38" s="4" t="str">
        <f t="shared" si="7"/>
        <v>T</v>
      </c>
      <c r="AA38" s="4" t="str">
        <f t="shared" si="8"/>
        <v>M1</v>
      </c>
      <c r="AB38" s="4" t="str">
        <f t="shared" si="4"/>
        <v/>
      </c>
      <c r="AC38" s="4" t="str">
        <f t="shared" si="9"/>
        <v/>
      </c>
      <c r="AD38" s="4" t="str">
        <f t="shared" si="10"/>
        <v/>
      </c>
      <c r="AE38" s="1" t="str">
        <f t="shared" si="16"/>
        <v/>
      </c>
      <c r="AF38" s="1" t="str">
        <f t="shared" si="17"/>
        <v/>
      </c>
      <c r="AG38" s="1" t="str">
        <f t="shared" si="18"/>
        <v/>
      </c>
      <c r="AH38" s="1" t="str">
        <f t="shared" si="19"/>
        <v/>
      </c>
      <c r="AI38" s="1" t="str">
        <f t="shared" si="20"/>
        <v/>
      </c>
      <c r="AJ38" s="1" t="str">
        <f t="shared" si="21"/>
        <v/>
      </c>
      <c r="AK38" s="1">
        <f t="shared" si="45"/>
        <v>0</v>
      </c>
      <c r="AL38" s="1">
        <f t="shared" si="46"/>
        <v>0</v>
      </c>
      <c r="AM38" s="1" t="str">
        <f t="shared" si="5"/>
        <v/>
      </c>
      <c r="AN38" s="1">
        <f t="shared" si="22"/>
        <v>0</v>
      </c>
      <c r="AO38" s="1" t="str">
        <f t="shared" si="56"/>
        <v/>
      </c>
      <c r="AP38" s="1" t="str">
        <f t="shared" si="23"/>
        <v>N</v>
      </c>
      <c r="AQ38" s="1" t="str">
        <f t="shared" si="24"/>
        <v>N</v>
      </c>
      <c r="AR38" s="1" t="str">
        <f t="shared" si="25"/>
        <v>N</v>
      </c>
      <c r="AS38" s="1" t="str">
        <f t="shared" si="26"/>
        <v/>
      </c>
      <c r="AT38" s="15" t="str">
        <f t="shared" si="47"/>
        <v/>
      </c>
      <c r="AU38" s="1" t="str">
        <f t="shared" si="27"/>
        <v/>
      </c>
      <c r="AV38" s="1" t="str">
        <f t="shared" si="28"/>
        <v/>
      </c>
      <c r="AW38" s="1" t="str">
        <f t="shared" si="29"/>
        <v/>
      </c>
      <c r="AX38" s="1" t="str">
        <f t="shared" si="30"/>
        <v/>
      </c>
      <c r="AY38" s="1" t="str">
        <f t="shared" si="31"/>
        <v/>
      </c>
      <c r="AZ38" s="1" t="str">
        <f>IF('Hedging Dashboard'!AH38="P",IF(AZ37="",1,AZ37+1),"")</f>
        <v/>
      </c>
      <c r="BA38" s="1" t="str">
        <f>IF('Hedging Dashboard'!AH38="B",IF(BA37="",1,BA37+1),"")</f>
        <v/>
      </c>
      <c r="BB38" s="1" t="str">
        <f t="shared" si="57"/>
        <v>00000</v>
      </c>
      <c r="BC38" s="1" t="str">
        <f t="shared" si="57"/>
        <v>00000</v>
      </c>
      <c r="BD38" s="1" t="str">
        <f t="shared" si="48"/>
        <v>000000</v>
      </c>
      <c r="BE38" s="1" t="str">
        <f t="shared" si="48"/>
        <v>000000</v>
      </c>
      <c r="BF38" s="1" t="str">
        <f t="shared" si="49"/>
        <v>B</v>
      </c>
      <c r="BG38" s="1" t="str">
        <f t="shared" si="33"/>
        <v/>
      </c>
      <c r="BH38" s="1">
        <f t="shared" si="50"/>
        <v>0</v>
      </c>
      <c r="BI38" s="1" t="str">
        <f t="shared" si="34"/>
        <v/>
      </c>
      <c r="BJ38" s="1">
        <f t="shared" si="51"/>
        <v>0</v>
      </c>
      <c r="BK38" s="1" t="str">
        <f t="shared" si="35"/>
        <v/>
      </c>
      <c r="BL38" s="1">
        <f t="shared" si="52"/>
        <v>0</v>
      </c>
      <c r="BM38" s="1" t="str">
        <f t="shared" si="53"/>
        <v>0</v>
      </c>
      <c r="BN38" s="1" t="str">
        <f t="shared" si="54"/>
        <v>0</v>
      </c>
      <c r="BO38" s="1" t="str">
        <f t="shared" si="55"/>
        <v>0</v>
      </c>
      <c r="BR38" s="1">
        <f>General!A36</f>
        <v>0</v>
      </c>
      <c r="BS38" s="1">
        <f>General!B36</f>
        <v>0</v>
      </c>
      <c r="BT38" s="1" t="str">
        <f>General!C36</f>
        <v/>
      </c>
      <c r="BU38" s="1">
        <f>General!D36</f>
        <v>0</v>
      </c>
      <c r="BW38" s="1" t="str">
        <f>General!F36</f>
        <v>LLWLW</v>
      </c>
      <c r="BX38" s="1">
        <f>General!G36</f>
        <v>1</v>
      </c>
    </row>
    <row r="39" spans="1:76" ht="15.75" thickBot="1">
      <c r="A39" s="1">
        <v>30</v>
      </c>
      <c r="B39" s="77" t="str">
        <f t="shared" si="11"/>
        <v/>
      </c>
      <c r="C39" s="94" t="str">
        <f t="shared" si="1"/>
        <v/>
      </c>
      <c r="D39" s="90" t="str">
        <f t="shared" si="36"/>
        <v/>
      </c>
      <c r="E39" s="91" t="str">
        <f t="shared" si="37"/>
        <v/>
      </c>
      <c r="F39" s="10" t="str">
        <f t="shared" si="12"/>
        <v/>
      </c>
      <c r="H39" s="97" t="str">
        <f t="shared" si="2"/>
        <v/>
      </c>
      <c r="I39" s="90" t="str">
        <f t="shared" si="38"/>
        <v/>
      </c>
      <c r="J39" s="91" t="str">
        <f t="shared" si="39"/>
        <v/>
      </c>
      <c r="K39" s="10" t="str">
        <f t="shared" si="40"/>
        <v/>
      </c>
      <c r="L39" s="54"/>
      <c r="M39" s="18" t="str">
        <f>IF('Hedging Dashboard'!AH39="","",'Hedging Dashboard'!AH39)</f>
        <v/>
      </c>
      <c r="O39" s="77" t="str">
        <f t="shared" si="3"/>
        <v/>
      </c>
      <c r="P39" s="90" t="str">
        <f t="shared" si="41"/>
        <v/>
      </c>
      <c r="Q39" s="91" t="str">
        <f t="shared" si="42"/>
        <v/>
      </c>
      <c r="R39" s="5" t="str">
        <f t="shared" si="43"/>
        <v/>
      </c>
      <c r="S39" s="5" t="str">
        <f t="shared" si="13"/>
        <v/>
      </c>
      <c r="T39" s="113" t="str">
        <f t="shared" si="44"/>
        <v/>
      </c>
      <c r="U39" s="5" t="str">
        <f>IF(M39="","",IF(B39="NB",U38,IF(T39="",SUM($T$5:$T39)+S39,SUM($T$5:$T39))))</f>
        <v/>
      </c>
      <c r="V39" s="101" t="str">
        <f t="shared" si="0"/>
        <v/>
      </c>
      <c r="W39" s="74" t="e">
        <f t="shared" si="14"/>
        <v>#VALUE!</v>
      </c>
      <c r="X39" s="76" t="str">
        <f t="shared" si="15"/>
        <v/>
      </c>
      <c r="Y39" s="9" t="str">
        <f t="shared" si="6"/>
        <v>T</v>
      </c>
      <c r="Z39" s="4" t="str">
        <f t="shared" si="7"/>
        <v>T</v>
      </c>
      <c r="AA39" s="4" t="str">
        <f t="shared" si="8"/>
        <v>M1</v>
      </c>
      <c r="AB39" s="4" t="str">
        <f t="shared" si="4"/>
        <v/>
      </c>
      <c r="AC39" s="4" t="str">
        <f t="shared" si="9"/>
        <v/>
      </c>
      <c r="AD39" s="4" t="str">
        <f t="shared" si="10"/>
        <v/>
      </c>
      <c r="AE39" s="1" t="str">
        <f t="shared" si="16"/>
        <v/>
      </c>
      <c r="AF39" s="1" t="str">
        <f t="shared" si="17"/>
        <v/>
      </c>
      <c r="AG39" s="1" t="str">
        <f t="shared" si="18"/>
        <v/>
      </c>
      <c r="AH39" s="1" t="str">
        <f t="shared" si="19"/>
        <v/>
      </c>
      <c r="AI39" s="1" t="str">
        <f t="shared" si="20"/>
        <v/>
      </c>
      <c r="AJ39" s="1" t="str">
        <f t="shared" si="21"/>
        <v/>
      </c>
      <c r="AK39" s="1">
        <f t="shared" si="45"/>
        <v>0</v>
      </c>
      <c r="AL39" s="1">
        <f t="shared" si="46"/>
        <v>0</v>
      </c>
      <c r="AM39" s="1" t="str">
        <f t="shared" ref="AM39:AM70" si="58">IF(M39="","",IF(AM38+AN39&gt;=10,10,IF(AM38+AN39&lt;=-10,-10,AM38+AN39)))</f>
        <v/>
      </c>
      <c r="AN39" s="1">
        <f t="shared" si="22"/>
        <v>0</v>
      </c>
      <c r="AO39" s="1" t="str">
        <f t="shared" si="56"/>
        <v/>
      </c>
      <c r="AP39" s="1" t="str">
        <f t="shared" si="23"/>
        <v>N</v>
      </c>
      <c r="AQ39" s="1" t="str">
        <f t="shared" si="24"/>
        <v>N</v>
      </c>
      <c r="AR39" s="1" t="str">
        <f t="shared" si="25"/>
        <v>N</v>
      </c>
      <c r="AS39" s="1" t="str">
        <f t="shared" si="26"/>
        <v/>
      </c>
      <c r="AT39" s="15" t="str">
        <f t="shared" si="47"/>
        <v/>
      </c>
      <c r="AU39" s="1" t="str">
        <f t="shared" si="27"/>
        <v/>
      </c>
      <c r="AV39" s="1" t="str">
        <f t="shared" si="28"/>
        <v/>
      </c>
      <c r="AW39" s="1" t="str">
        <f t="shared" si="29"/>
        <v/>
      </c>
      <c r="AX39" s="1" t="str">
        <f t="shared" si="30"/>
        <v/>
      </c>
      <c r="AY39" s="1" t="str">
        <f t="shared" si="31"/>
        <v/>
      </c>
      <c r="AZ39" s="1" t="str">
        <f>IF('Hedging Dashboard'!AH39="P",IF(AZ38="",1,AZ38+1),"")</f>
        <v/>
      </c>
      <c r="BA39" s="1" t="str">
        <f>IF('Hedging Dashboard'!AH39="B",IF(BA38="",1,BA38+1),"")</f>
        <v/>
      </c>
      <c r="BB39" s="1" t="str">
        <f t="shared" si="57"/>
        <v>00000</v>
      </c>
      <c r="BC39" s="1" t="str">
        <f t="shared" si="57"/>
        <v>00000</v>
      </c>
      <c r="BD39" s="1" t="str">
        <f t="shared" si="48"/>
        <v>000000</v>
      </c>
      <c r="BE39" s="1" t="str">
        <f t="shared" si="48"/>
        <v>000000</v>
      </c>
      <c r="BF39" s="1" t="str">
        <f t="shared" si="49"/>
        <v>B</v>
      </c>
      <c r="BG39" s="1" t="str">
        <f t="shared" si="33"/>
        <v/>
      </c>
      <c r="BH39" s="1">
        <f t="shared" si="50"/>
        <v>0</v>
      </c>
      <c r="BI39" s="1" t="str">
        <f t="shared" si="34"/>
        <v/>
      </c>
      <c r="BJ39" s="1">
        <f t="shared" si="51"/>
        <v>0</v>
      </c>
      <c r="BK39" s="1" t="str">
        <f t="shared" si="35"/>
        <v/>
      </c>
      <c r="BL39" s="1">
        <f t="shared" si="52"/>
        <v>0</v>
      </c>
      <c r="BM39" s="1" t="str">
        <f t="shared" si="53"/>
        <v>0</v>
      </c>
      <c r="BN39" s="1" t="str">
        <f t="shared" si="54"/>
        <v>0</v>
      </c>
      <c r="BO39" s="1" t="str">
        <f t="shared" si="55"/>
        <v>0</v>
      </c>
      <c r="BR39" s="1">
        <f>General!A37</f>
        <v>0</v>
      </c>
      <c r="BS39" s="1">
        <f>General!B37</f>
        <v>0</v>
      </c>
      <c r="BT39" s="1" t="str">
        <f>General!C37</f>
        <v/>
      </c>
      <c r="BU39" s="1">
        <f>General!D37</f>
        <v>0</v>
      </c>
      <c r="BW39" s="1" t="str">
        <f>General!F37</f>
        <v>LLWWL</v>
      </c>
      <c r="BX39" s="1">
        <f>General!G37</f>
        <v>-1</v>
      </c>
    </row>
    <row r="40" spans="1:76" ht="15.75" thickBot="1">
      <c r="A40" s="1">
        <v>31</v>
      </c>
      <c r="B40" s="12" t="str">
        <f t="shared" si="11"/>
        <v/>
      </c>
      <c r="C40" s="92" t="str">
        <f t="shared" si="1"/>
        <v/>
      </c>
      <c r="D40" s="13" t="str">
        <f t="shared" si="36"/>
        <v/>
      </c>
      <c r="E40" s="45" t="str">
        <f t="shared" si="37"/>
        <v/>
      </c>
      <c r="F40" s="14" t="str">
        <f t="shared" si="12"/>
        <v/>
      </c>
      <c r="H40" s="95" t="str">
        <f t="shared" si="2"/>
        <v/>
      </c>
      <c r="I40" s="13" t="str">
        <f t="shared" si="38"/>
        <v/>
      </c>
      <c r="J40" s="45" t="str">
        <f t="shared" si="39"/>
        <v/>
      </c>
      <c r="K40" s="14" t="str">
        <f t="shared" si="40"/>
        <v/>
      </c>
      <c r="L40" s="54"/>
      <c r="M40" s="16" t="str">
        <f>IF('Hedging Dashboard'!AH40="","",'Hedging Dashboard'!AH40)</f>
        <v/>
      </c>
      <c r="O40" s="12" t="str">
        <f t="shared" si="3"/>
        <v/>
      </c>
      <c r="P40" s="13" t="str">
        <f t="shared" si="41"/>
        <v/>
      </c>
      <c r="Q40" s="45" t="str">
        <f t="shared" si="42"/>
        <v/>
      </c>
      <c r="R40" s="87" t="str">
        <f t="shared" si="43"/>
        <v/>
      </c>
      <c r="S40" s="87" t="str">
        <f t="shared" si="13"/>
        <v/>
      </c>
      <c r="T40" s="98" t="str">
        <f t="shared" si="44"/>
        <v/>
      </c>
      <c r="U40" s="87" t="str">
        <f>IF(M40="","",IF(B40="NB",U39,IF(T40="",SUM($T$5:$T40)+S40,SUM($T$5:$T40))))</f>
        <v/>
      </c>
      <c r="V40" s="99" t="str">
        <f t="shared" si="0"/>
        <v/>
      </c>
      <c r="W40" s="74" t="e">
        <f t="shared" si="14"/>
        <v>#VALUE!</v>
      </c>
      <c r="X40" s="76" t="str">
        <f t="shared" si="15"/>
        <v/>
      </c>
      <c r="Y40" s="9" t="str">
        <f t="shared" si="6"/>
        <v>T</v>
      </c>
      <c r="Z40" s="4" t="str">
        <f t="shared" si="7"/>
        <v>T</v>
      </c>
      <c r="AA40" s="4" t="str">
        <f t="shared" si="8"/>
        <v>M1</v>
      </c>
      <c r="AB40" s="4" t="str">
        <f t="shared" si="4"/>
        <v/>
      </c>
      <c r="AC40" s="4" t="str">
        <f t="shared" si="9"/>
        <v/>
      </c>
      <c r="AD40" s="4" t="str">
        <f t="shared" si="10"/>
        <v/>
      </c>
      <c r="AE40" s="1" t="str">
        <f t="shared" si="16"/>
        <v/>
      </c>
      <c r="AF40" s="1" t="str">
        <f t="shared" si="17"/>
        <v/>
      </c>
      <c r="AG40" s="1" t="str">
        <f t="shared" si="18"/>
        <v/>
      </c>
      <c r="AH40" s="1" t="str">
        <f t="shared" si="19"/>
        <v/>
      </c>
      <c r="AI40" s="1" t="str">
        <f t="shared" si="20"/>
        <v/>
      </c>
      <c r="AJ40" s="1" t="str">
        <f t="shared" si="21"/>
        <v/>
      </c>
      <c r="AK40" s="1">
        <f t="shared" si="45"/>
        <v>0</v>
      </c>
      <c r="AL40" s="1">
        <f t="shared" si="46"/>
        <v>0</v>
      </c>
      <c r="AM40" s="1" t="str">
        <f t="shared" si="58"/>
        <v/>
      </c>
      <c r="AN40" s="1">
        <f t="shared" si="22"/>
        <v>0</v>
      </c>
      <c r="AO40" s="1" t="str">
        <f t="shared" si="56"/>
        <v/>
      </c>
      <c r="AP40" s="1" t="str">
        <f t="shared" si="23"/>
        <v>N</v>
      </c>
      <c r="AQ40" s="1" t="str">
        <f t="shared" si="24"/>
        <v>N</v>
      </c>
      <c r="AR40" s="1" t="str">
        <f t="shared" si="25"/>
        <v>N</v>
      </c>
      <c r="AS40" s="1" t="str">
        <f t="shared" si="26"/>
        <v/>
      </c>
      <c r="AT40" s="15" t="str">
        <f t="shared" si="47"/>
        <v/>
      </c>
      <c r="AU40" s="1" t="str">
        <f t="shared" si="27"/>
        <v/>
      </c>
      <c r="AV40" s="1" t="str">
        <f t="shared" si="28"/>
        <v/>
      </c>
      <c r="AW40" s="1" t="str">
        <f t="shared" si="29"/>
        <v/>
      </c>
      <c r="AX40" s="1" t="str">
        <f t="shared" si="30"/>
        <v/>
      </c>
      <c r="AY40" s="1" t="str">
        <f t="shared" si="31"/>
        <v/>
      </c>
      <c r="AZ40" s="1" t="str">
        <f>IF('Hedging Dashboard'!AH40="P",IF(AZ39="",1,AZ39+1),"")</f>
        <v/>
      </c>
      <c r="BA40" s="1" t="str">
        <f>IF('Hedging Dashboard'!AH40="B",IF(BA39="",1,BA39+1),"")</f>
        <v/>
      </c>
      <c r="BB40" s="1" t="str">
        <f t="shared" si="57"/>
        <v>00000</v>
      </c>
      <c r="BC40" s="1" t="str">
        <f t="shared" si="57"/>
        <v>00000</v>
      </c>
      <c r="BD40" s="1" t="str">
        <f t="shared" si="48"/>
        <v>000000</v>
      </c>
      <c r="BE40" s="1" t="str">
        <f t="shared" si="48"/>
        <v>000000</v>
      </c>
      <c r="BF40" s="1" t="str">
        <f t="shared" si="49"/>
        <v>B</v>
      </c>
      <c r="BG40" s="1" t="str">
        <f t="shared" si="33"/>
        <v/>
      </c>
      <c r="BH40" s="1">
        <f t="shared" si="50"/>
        <v>0</v>
      </c>
      <c r="BI40" s="1" t="str">
        <f t="shared" si="34"/>
        <v/>
      </c>
      <c r="BJ40" s="1">
        <f t="shared" si="51"/>
        <v>0</v>
      </c>
      <c r="BK40" s="1" t="str">
        <f t="shared" si="35"/>
        <v/>
      </c>
      <c r="BL40" s="1">
        <f t="shared" si="52"/>
        <v>0</v>
      </c>
      <c r="BM40" s="1" t="str">
        <f t="shared" si="53"/>
        <v>0</v>
      </c>
      <c r="BN40" s="1" t="str">
        <f t="shared" si="54"/>
        <v>0</v>
      </c>
      <c r="BO40" s="1" t="str">
        <f t="shared" si="55"/>
        <v>0</v>
      </c>
      <c r="BR40" s="1">
        <f>General!A38</f>
        <v>0</v>
      </c>
      <c r="BS40" s="1">
        <f>General!B38</f>
        <v>0</v>
      </c>
      <c r="BT40" s="1" t="str">
        <f>General!C38</f>
        <v/>
      </c>
      <c r="BU40" s="1">
        <f>General!D38</f>
        <v>0</v>
      </c>
      <c r="BW40" s="1" t="str">
        <f>General!F38</f>
        <v>LLWWW</v>
      </c>
      <c r="BX40" s="1">
        <f>General!G38</f>
        <v>6</v>
      </c>
    </row>
    <row r="41" spans="1:76" ht="15.75" thickBot="1">
      <c r="A41" s="1">
        <v>32</v>
      </c>
      <c r="B41" s="9" t="str">
        <f t="shared" si="11"/>
        <v/>
      </c>
      <c r="C41" s="93" t="str">
        <f t="shared" si="1"/>
        <v/>
      </c>
      <c r="D41" s="88" t="str">
        <f t="shared" si="36"/>
        <v/>
      </c>
      <c r="E41" s="89" t="str">
        <f t="shared" si="37"/>
        <v/>
      </c>
      <c r="F41" s="8" t="str">
        <f t="shared" si="12"/>
        <v/>
      </c>
      <c r="H41" s="96" t="str">
        <f t="shared" si="2"/>
        <v/>
      </c>
      <c r="I41" s="88" t="str">
        <f t="shared" si="38"/>
        <v/>
      </c>
      <c r="J41" s="89" t="str">
        <f t="shared" si="39"/>
        <v/>
      </c>
      <c r="K41" s="8" t="str">
        <f t="shared" si="40"/>
        <v/>
      </c>
      <c r="L41" s="54"/>
      <c r="M41" s="17" t="str">
        <f>IF('Hedging Dashboard'!AH41="","",'Hedging Dashboard'!AH41)</f>
        <v/>
      </c>
      <c r="O41" s="9" t="str">
        <f t="shared" si="3"/>
        <v/>
      </c>
      <c r="P41" s="88" t="str">
        <f t="shared" si="41"/>
        <v/>
      </c>
      <c r="Q41" s="89" t="str">
        <f t="shared" si="42"/>
        <v/>
      </c>
      <c r="R41" s="4" t="str">
        <f t="shared" si="43"/>
        <v/>
      </c>
      <c r="S41" s="4" t="str">
        <f t="shared" si="13"/>
        <v/>
      </c>
      <c r="T41" s="112" t="str">
        <f t="shared" si="44"/>
        <v/>
      </c>
      <c r="U41" s="4" t="str">
        <f>IF(M41="","",IF(B41="NB",U40,IF(T41="",SUM($T$5:$T41)+S41,SUM($T$5:$T41))))</f>
        <v/>
      </c>
      <c r="V41" s="100" t="str">
        <f t="shared" si="0"/>
        <v/>
      </c>
      <c r="W41" s="74" t="e">
        <f t="shared" si="14"/>
        <v>#VALUE!</v>
      </c>
      <c r="X41" s="76" t="str">
        <f t="shared" si="15"/>
        <v/>
      </c>
      <c r="Y41" s="9" t="str">
        <f t="shared" si="6"/>
        <v>T</v>
      </c>
      <c r="Z41" s="4" t="str">
        <f t="shared" si="7"/>
        <v>T</v>
      </c>
      <c r="AA41" s="4" t="str">
        <f t="shared" si="8"/>
        <v>M1</v>
      </c>
      <c r="AB41" s="4" t="str">
        <f t="shared" si="4"/>
        <v/>
      </c>
      <c r="AC41" s="4" t="str">
        <f t="shared" si="9"/>
        <v/>
      </c>
      <c r="AD41" s="4" t="str">
        <f t="shared" si="10"/>
        <v/>
      </c>
      <c r="AE41" s="1" t="str">
        <f t="shared" si="16"/>
        <v/>
      </c>
      <c r="AF41" s="1" t="str">
        <f t="shared" si="17"/>
        <v/>
      </c>
      <c r="AG41" s="1" t="str">
        <f t="shared" si="18"/>
        <v/>
      </c>
      <c r="AH41" s="1" t="str">
        <f t="shared" si="19"/>
        <v/>
      </c>
      <c r="AI41" s="1" t="str">
        <f t="shared" si="20"/>
        <v/>
      </c>
      <c r="AJ41" s="1" t="str">
        <f t="shared" si="21"/>
        <v/>
      </c>
      <c r="AK41" s="1">
        <f t="shared" si="45"/>
        <v>0</v>
      </c>
      <c r="AL41" s="1">
        <f t="shared" si="46"/>
        <v>0</v>
      </c>
      <c r="AM41" s="1" t="str">
        <f t="shared" si="58"/>
        <v/>
      </c>
      <c r="AN41" s="1">
        <f t="shared" si="22"/>
        <v>0</v>
      </c>
      <c r="AO41" s="1" t="str">
        <f t="shared" si="56"/>
        <v/>
      </c>
      <c r="AP41" s="1" t="str">
        <f t="shared" si="23"/>
        <v>N</v>
      </c>
      <c r="AQ41" s="1" t="str">
        <f t="shared" si="24"/>
        <v>N</v>
      </c>
      <c r="AR41" s="1" t="str">
        <f t="shared" si="25"/>
        <v>N</v>
      </c>
      <c r="AS41" s="1" t="str">
        <f t="shared" si="26"/>
        <v/>
      </c>
      <c r="AT41" s="15" t="str">
        <f t="shared" si="47"/>
        <v/>
      </c>
      <c r="AU41" s="1" t="str">
        <f t="shared" si="27"/>
        <v/>
      </c>
      <c r="AV41" s="1" t="str">
        <f t="shared" si="28"/>
        <v/>
      </c>
      <c r="AW41" s="1" t="str">
        <f t="shared" si="29"/>
        <v/>
      </c>
      <c r="AX41" s="1" t="str">
        <f t="shared" si="30"/>
        <v/>
      </c>
      <c r="AY41" s="1" t="str">
        <f t="shared" si="31"/>
        <v/>
      </c>
      <c r="AZ41" s="1" t="str">
        <f>IF('Hedging Dashboard'!AH41="P",IF(AZ40="",1,AZ40+1),"")</f>
        <v/>
      </c>
      <c r="BA41" s="1" t="str">
        <f>IF('Hedging Dashboard'!AH41="B",IF(BA40="",1,BA40+1),"")</f>
        <v/>
      </c>
      <c r="BB41" s="1" t="str">
        <f t="shared" si="57"/>
        <v>00000</v>
      </c>
      <c r="BC41" s="1" t="str">
        <f t="shared" si="57"/>
        <v>00000</v>
      </c>
      <c r="BD41" s="1" t="str">
        <f t="shared" si="48"/>
        <v>000000</v>
      </c>
      <c r="BE41" s="1" t="str">
        <f t="shared" si="48"/>
        <v>000000</v>
      </c>
      <c r="BF41" s="1" t="str">
        <f t="shared" si="49"/>
        <v>B</v>
      </c>
      <c r="BG41" s="1" t="str">
        <f t="shared" si="33"/>
        <v/>
      </c>
      <c r="BH41" s="1">
        <f t="shared" si="50"/>
        <v>0</v>
      </c>
      <c r="BI41" s="1" t="str">
        <f t="shared" si="34"/>
        <v/>
      </c>
      <c r="BJ41" s="1">
        <f t="shared" si="51"/>
        <v>0</v>
      </c>
      <c r="BK41" s="1" t="str">
        <f t="shared" si="35"/>
        <v/>
      </c>
      <c r="BL41" s="1">
        <f t="shared" si="52"/>
        <v>0</v>
      </c>
      <c r="BM41" s="1" t="str">
        <f t="shared" si="53"/>
        <v>0</v>
      </c>
      <c r="BN41" s="1" t="str">
        <f t="shared" si="54"/>
        <v>0</v>
      </c>
      <c r="BO41" s="1" t="str">
        <f t="shared" si="55"/>
        <v>0</v>
      </c>
      <c r="BR41" s="1">
        <f>General!A39</f>
        <v>0</v>
      </c>
      <c r="BS41" s="1">
        <f>General!B39</f>
        <v>0</v>
      </c>
      <c r="BT41" s="1" t="str">
        <f>General!C39</f>
        <v/>
      </c>
      <c r="BU41" s="1">
        <f>General!D39</f>
        <v>0</v>
      </c>
      <c r="BW41" s="1" t="str">
        <f>General!F39</f>
        <v>LWLLL</v>
      </c>
      <c r="BX41" s="1">
        <f>General!G39</f>
        <v>-6</v>
      </c>
    </row>
    <row r="42" spans="1:76" ht="15.75" thickBot="1">
      <c r="A42" s="1">
        <v>33</v>
      </c>
      <c r="B42" s="9" t="str">
        <f t="shared" ref="B42:B73" si="59">IF(M41="","",IF(AK42=AL42,"NB",IF(AK42&gt;AL42,"P"&amp;(AK42-AL42),"B"&amp;(AL42-AK42))))</f>
        <v/>
      </c>
      <c r="C42" s="93" t="str">
        <f t="shared" si="1"/>
        <v/>
      </c>
      <c r="D42" s="88" t="str">
        <f t="shared" si="36"/>
        <v/>
      </c>
      <c r="E42" s="89" t="str">
        <f t="shared" si="37"/>
        <v/>
      </c>
      <c r="F42" s="8" t="str">
        <f t="shared" si="12"/>
        <v/>
      </c>
      <c r="H42" s="96" t="str">
        <f t="shared" si="2"/>
        <v/>
      </c>
      <c r="I42" s="88" t="str">
        <f t="shared" si="38"/>
        <v/>
      </c>
      <c r="J42" s="89" t="str">
        <f t="shared" si="39"/>
        <v/>
      </c>
      <c r="K42" s="8" t="str">
        <f t="shared" si="40"/>
        <v/>
      </c>
      <c r="L42" s="54"/>
      <c r="M42" s="17" t="str">
        <f>IF('Hedging Dashboard'!AH42="","",'Hedging Dashboard'!AH42)</f>
        <v/>
      </c>
      <c r="O42" s="9" t="str">
        <f t="shared" si="3"/>
        <v/>
      </c>
      <c r="P42" s="88" t="str">
        <f t="shared" si="41"/>
        <v/>
      </c>
      <c r="Q42" s="89" t="str">
        <f t="shared" si="42"/>
        <v/>
      </c>
      <c r="R42" s="4" t="str">
        <f t="shared" si="43"/>
        <v/>
      </c>
      <c r="S42" s="4" t="str">
        <f t="shared" ref="S42:S73" si="60">IF(M42="","",IF(X42="",IF(AO42="S",0,S41),IF(X42="W",IF(AO42="S",0,S41)+INT(REPLACE(B42,1,1,"")),IF(AO42="S",0,S41)-INT(REPLACE(B42,1,1,"")))))</f>
        <v/>
      </c>
      <c r="T42" s="112" t="str">
        <f t="shared" si="44"/>
        <v/>
      </c>
      <c r="U42" s="4" t="str">
        <f>IF(M42="","",IF(B42="NB",U41,IF(T42="",SUM($T$5:$T42)+S42,SUM($T$5:$T42))))</f>
        <v/>
      </c>
      <c r="V42" s="100" t="str">
        <f t="shared" si="0"/>
        <v/>
      </c>
      <c r="W42" s="74" t="e">
        <f t="shared" ref="W42:W73" si="61">IF(M42="","",IF(K42="W",0+BN42,0-BN42)+IF(F42="W",0+BM42,0-BM42))+IF(R42="W",0+BO42,0-BO42)</f>
        <v>#VALUE!</v>
      </c>
      <c r="X42" s="76" t="str">
        <f t="shared" si="15"/>
        <v/>
      </c>
      <c r="Y42" s="9" t="str">
        <f t="shared" si="6"/>
        <v>T</v>
      </c>
      <c r="Z42" s="4" t="str">
        <f t="shared" si="7"/>
        <v>T</v>
      </c>
      <c r="AA42" s="4" t="str">
        <f t="shared" si="8"/>
        <v>M1</v>
      </c>
      <c r="AB42" s="4" t="str">
        <f t="shared" si="4"/>
        <v/>
      </c>
      <c r="AC42" s="4" t="str">
        <f t="shared" si="9"/>
        <v/>
      </c>
      <c r="AD42" s="4" t="str">
        <f t="shared" si="10"/>
        <v/>
      </c>
      <c r="AE42" s="1" t="str">
        <f t="shared" ref="AE42:AE73" si="62">IF(M41="","",IF(Y42="B",IF(M41="P",BH42,""),IF(M40="B",BH42,"")))</f>
        <v/>
      </c>
      <c r="AF42" s="1" t="str">
        <f t="shared" ref="AF42:AF73" si="63">IF(M41="","",IF(Y42="B",IF(M41="B",BH42,""),IF(M40="P",BH42,"")))</f>
        <v/>
      </c>
      <c r="AG42" s="1" t="str">
        <f t="shared" ref="AG42:AG73" si="64">IF(M41="","",IF(Z42="C",IF(M41="B",BJ42,""),IF(M40="B",BJ42,"")))</f>
        <v/>
      </c>
      <c r="AH42" s="1" t="str">
        <f t="shared" ref="AH42:AH73" si="65">IF(M41="","",IF(Z42="C",IF(M41="P",BJ42,""),IF(M40="P",BJ42,"")))</f>
        <v/>
      </c>
      <c r="AI42" s="1" t="str">
        <f t="shared" ref="AI42:AI73" si="66">IF(M41="","",IF(AND(AE42="L5",AH42="L5",AY42=""),"L0",AX42))</f>
        <v/>
      </c>
      <c r="AJ42" s="1" t="str">
        <f t="shared" ref="AJ42:AJ73" si="67">IF(M41="","",IF(AND(AF42="L5",AH42="L5",AX42=""),"L0",AY42))</f>
        <v/>
      </c>
      <c r="AK42" s="1">
        <f t="shared" si="45"/>
        <v>0</v>
      </c>
      <c r="AL42" s="1">
        <f t="shared" si="46"/>
        <v>0</v>
      </c>
      <c r="AM42" s="1" t="str">
        <f t="shared" si="58"/>
        <v/>
      </c>
      <c r="AN42" s="1">
        <f t="shared" ref="AN42:AN73" si="68">IF(X42="",0,IFERROR(VLOOKUP(X37&amp;X38&amp;X39&amp;X40&amp;X41&amp;X42,BW:BX,2,FALSE),0))</f>
        <v>0</v>
      </c>
      <c r="AO42" s="1" t="str">
        <f t="shared" si="56"/>
        <v/>
      </c>
      <c r="AP42" s="1" t="str">
        <f t="shared" si="23"/>
        <v>N</v>
      </c>
      <c r="AQ42" s="1" t="str">
        <f t="shared" si="24"/>
        <v>N</v>
      </c>
      <c r="AR42" s="1" t="str">
        <f t="shared" si="25"/>
        <v>N</v>
      </c>
      <c r="AS42" s="1" t="str">
        <f t="shared" ref="AS42:AS73" si="69">IF(M41="","",IF(AO42="S",1,AS41+1))</f>
        <v/>
      </c>
      <c r="AT42" s="15" t="str">
        <f t="shared" si="47"/>
        <v/>
      </c>
      <c r="AU42" s="1" t="str">
        <f t="shared" ref="AU42:AU73" si="70">IF(AU41="Y","N",IF(M41="","",IF(AND(K41&amp;K42="WW",OR(AO41&amp;AO42="SC",AO41&amp;AO42="CC")),"Y",IF(AND(K40&amp;K41&amp;K42="WLW",BJ42&lt;&gt;"B",OR(AO40&amp;AO41&amp;AO42="SCC",AO40&amp;AO41&amp;AO42="CCC")),"Y","N"))))</f>
        <v/>
      </c>
      <c r="AV42" s="1" t="str">
        <f t="shared" ref="AV42:AV73" si="71">IF(AV41="Y","N",IF(M41="","",IF(AND(R41&amp;R42="WW",OR(AO41&amp;AO42="SC",AO41&amp;AO42="CC")),"Y",IF(AND(R40&amp;R41&amp;R42="WLW",BL42&lt;&gt;"B",OR(AO40&amp;AO41&amp;AO42="SCC",AO40&amp;AO41&amp;AO42="CCC")),"Y","N"))))</f>
        <v/>
      </c>
      <c r="AW42" s="1" t="str">
        <f t="shared" ref="AW42:AW73" si="72">IF(M41="","",IF(AND(S42&lt;0,AS42&gt;2,S42&gt;=(2-AS42)),"R","N"))</f>
        <v/>
      </c>
      <c r="AX42" s="1" t="str">
        <f t="shared" ref="AX42:AX73" si="73">IF(M41="","",IF(M40="P",BL42,""))</f>
        <v/>
      </c>
      <c r="AY42" s="1" t="str">
        <f t="shared" ref="AY42:AY73" si="74">IF(M41="","",IF(M40="B",BL42,""))</f>
        <v/>
      </c>
      <c r="AZ42" s="1" t="str">
        <f>IF('Hedging Dashboard'!AH42="P",IF(AZ41="",1,AZ41+1),"")</f>
        <v/>
      </c>
      <c r="BA42" s="1" t="str">
        <f>IF('Hedging Dashboard'!AH42="B",IF(BA41="",1,BA41+1),"")</f>
        <v/>
      </c>
      <c r="BB42" s="1" t="str">
        <f t="shared" si="57"/>
        <v>00000</v>
      </c>
      <c r="BC42" s="1" t="str">
        <f t="shared" si="57"/>
        <v>00000</v>
      </c>
      <c r="BD42" s="1" t="str">
        <f t="shared" si="48"/>
        <v>000000</v>
      </c>
      <c r="BE42" s="1" t="str">
        <f t="shared" si="48"/>
        <v>000000</v>
      </c>
      <c r="BF42" s="1" t="str">
        <f t="shared" si="49"/>
        <v>B</v>
      </c>
      <c r="BG42" s="1" t="str">
        <f t="shared" ref="BG42:BG73" si="75">IF(AE41="",AF41,AE41)&amp;F41</f>
        <v/>
      </c>
      <c r="BH42" s="1">
        <f t="shared" si="50"/>
        <v>0</v>
      </c>
      <c r="BI42" s="1" t="str">
        <f t="shared" ref="BI42:BI73" si="76">IF(AG41="",AH41,AG41)&amp;K41</f>
        <v/>
      </c>
      <c r="BJ42" s="1">
        <f t="shared" si="51"/>
        <v>0</v>
      </c>
      <c r="BK42" s="1" t="str">
        <f t="shared" ref="BK42:BK73" si="77">IF(AI41="",AJ41,AI41)&amp;R41</f>
        <v/>
      </c>
      <c r="BL42" s="1">
        <f t="shared" si="52"/>
        <v>0</v>
      </c>
      <c r="BM42" s="1" t="str">
        <f t="shared" si="53"/>
        <v>0</v>
      </c>
      <c r="BN42" s="1" t="str">
        <f t="shared" si="54"/>
        <v>0</v>
      </c>
      <c r="BO42" s="1" t="str">
        <f t="shared" si="55"/>
        <v>0</v>
      </c>
      <c r="BR42" s="1">
        <f>General!A40</f>
        <v>0</v>
      </c>
      <c r="BS42" s="1">
        <f>General!B40</f>
        <v>0</v>
      </c>
      <c r="BT42" s="1" t="str">
        <f>General!C40</f>
        <v/>
      </c>
      <c r="BU42" s="1">
        <f>General!D40</f>
        <v>0</v>
      </c>
      <c r="BW42" s="1" t="str">
        <f>General!F40</f>
        <v>LWLLW</v>
      </c>
      <c r="BX42" s="1">
        <f>General!G40</f>
        <v>1</v>
      </c>
    </row>
    <row r="43" spans="1:76" ht="15.75" thickBot="1">
      <c r="A43" s="1">
        <v>34</v>
      </c>
      <c r="B43" s="9" t="str">
        <f t="shared" si="59"/>
        <v/>
      </c>
      <c r="C43" s="93" t="str">
        <f t="shared" si="1"/>
        <v/>
      </c>
      <c r="D43" s="88" t="str">
        <f t="shared" si="36"/>
        <v/>
      </c>
      <c r="E43" s="89" t="str">
        <f t="shared" si="37"/>
        <v/>
      </c>
      <c r="F43" s="8" t="str">
        <f t="shared" si="12"/>
        <v/>
      </c>
      <c r="H43" s="96" t="str">
        <f t="shared" si="2"/>
        <v/>
      </c>
      <c r="I43" s="88" t="str">
        <f t="shared" si="38"/>
        <v/>
      </c>
      <c r="J43" s="89" t="str">
        <f t="shared" si="39"/>
        <v/>
      </c>
      <c r="K43" s="8" t="str">
        <f t="shared" si="40"/>
        <v/>
      </c>
      <c r="L43" s="54"/>
      <c r="M43" s="17" t="str">
        <f>IF('Hedging Dashboard'!AH43="","",'Hedging Dashboard'!AH43)</f>
        <v/>
      </c>
      <c r="O43" s="9" t="str">
        <f t="shared" si="3"/>
        <v/>
      </c>
      <c r="P43" s="88" t="str">
        <f t="shared" si="41"/>
        <v/>
      </c>
      <c r="Q43" s="89" t="str">
        <f t="shared" si="42"/>
        <v/>
      </c>
      <c r="R43" s="4" t="str">
        <f t="shared" si="43"/>
        <v/>
      </c>
      <c r="S43" s="4" t="str">
        <f t="shared" si="60"/>
        <v/>
      </c>
      <c r="T43" s="112" t="str">
        <f t="shared" si="44"/>
        <v/>
      </c>
      <c r="U43" s="4" t="str">
        <f>IF(M43="","",IF(B43="NB",U42,IF(T43="",SUM($T$5:$T43)+S43,SUM($T$5:$T43))))</f>
        <v/>
      </c>
      <c r="V43" s="100" t="str">
        <f t="shared" si="0"/>
        <v/>
      </c>
      <c r="W43" s="74" t="e">
        <f t="shared" si="61"/>
        <v>#VALUE!</v>
      </c>
      <c r="X43" s="76" t="str">
        <f t="shared" si="15"/>
        <v/>
      </c>
      <c r="Y43" s="9" t="str">
        <f t="shared" si="6"/>
        <v>T</v>
      </c>
      <c r="Z43" s="4" t="str">
        <f t="shared" si="7"/>
        <v>T</v>
      </c>
      <c r="AA43" s="4" t="str">
        <f t="shared" si="8"/>
        <v>M1</v>
      </c>
      <c r="AB43" s="4" t="str">
        <f t="shared" si="4"/>
        <v/>
      </c>
      <c r="AC43" s="4" t="str">
        <f t="shared" si="9"/>
        <v/>
      </c>
      <c r="AD43" s="4" t="str">
        <f t="shared" si="10"/>
        <v/>
      </c>
      <c r="AE43" s="1" t="str">
        <f t="shared" si="62"/>
        <v/>
      </c>
      <c r="AF43" s="1" t="str">
        <f t="shared" si="63"/>
        <v/>
      </c>
      <c r="AG43" s="1" t="str">
        <f t="shared" si="64"/>
        <v/>
      </c>
      <c r="AH43" s="1" t="str">
        <f t="shared" si="65"/>
        <v/>
      </c>
      <c r="AI43" s="1" t="str">
        <f t="shared" si="66"/>
        <v/>
      </c>
      <c r="AJ43" s="1" t="str">
        <f t="shared" si="67"/>
        <v/>
      </c>
      <c r="AK43" s="1">
        <f t="shared" si="45"/>
        <v>0</v>
      </c>
      <c r="AL43" s="1">
        <f t="shared" si="46"/>
        <v>0</v>
      </c>
      <c r="AM43" s="1" t="str">
        <f t="shared" si="58"/>
        <v/>
      </c>
      <c r="AN43" s="1">
        <f t="shared" si="68"/>
        <v>0</v>
      </c>
      <c r="AO43" s="1" t="str">
        <f t="shared" si="56"/>
        <v/>
      </c>
      <c r="AP43" s="1" t="str">
        <f t="shared" si="23"/>
        <v>N</v>
      </c>
      <c r="AQ43" s="1" t="str">
        <f t="shared" si="24"/>
        <v>N</v>
      </c>
      <c r="AR43" s="1" t="str">
        <f t="shared" si="25"/>
        <v>N</v>
      </c>
      <c r="AS43" s="1" t="str">
        <f t="shared" si="69"/>
        <v/>
      </c>
      <c r="AT43" s="15" t="str">
        <f t="shared" si="47"/>
        <v/>
      </c>
      <c r="AU43" s="1" t="str">
        <f t="shared" si="70"/>
        <v/>
      </c>
      <c r="AV43" s="1" t="str">
        <f t="shared" si="71"/>
        <v/>
      </c>
      <c r="AW43" s="1" t="str">
        <f t="shared" si="72"/>
        <v/>
      </c>
      <c r="AX43" s="1" t="str">
        <f t="shared" si="73"/>
        <v/>
      </c>
      <c r="AY43" s="1" t="str">
        <f t="shared" si="74"/>
        <v/>
      </c>
      <c r="AZ43" s="1" t="str">
        <f>IF('Hedging Dashboard'!AH43="P",IF(AZ42="",1,AZ42+1),"")</f>
        <v/>
      </c>
      <c r="BA43" s="1" t="str">
        <f>IF('Hedging Dashboard'!AH43="B",IF(BA42="",1,BA42+1),"")</f>
        <v/>
      </c>
      <c r="BB43" s="1" t="str">
        <f t="shared" si="57"/>
        <v>00000</v>
      </c>
      <c r="BC43" s="1" t="str">
        <f t="shared" si="57"/>
        <v>00000</v>
      </c>
      <c r="BD43" s="1" t="str">
        <f t="shared" si="48"/>
        <v>000000</v>
      </c>
      <c r="BE43" s="1" t="str">
        <f t="shared" si="48"/>
        <v>000000</v>
      </c>
      <c r="BF43" s="1" t="str">
        <f t="shared" si="49"/>
        <v>B</v>
      </c>
      <c r="BG43" s="1" t="str">
        <f t="shared" si="75"/>
        <v/>
      </c>
      <c r="BH43" s="1">
        <f t="shared" si="50"/>
        <v>0</v>
      </c>
      <c r="BI43" s="1" t="str">
        <f t="shared" si="76"/>
        <v/>
      </c>
      <c r="BJ43" s="1">
        <f t="shared" si="51"/>
        <v>0</v>
      </c>
      <c r="BK43" s="1" t="str">
        <f t="shared" si="77"/>
        <v/>
      </c>
      <c r="BL43" s="1">
        <f t="shared" si="52"/>
        <v>0</v>
      </c>
      <c r="BM43" s="1" t="str">
        <f t="shared" si="53"/>
        <v>0</v>
      </c>
      <c r="BN43" s="1" t="str">
        <f t="shared" si="54"/>
        <v>0</v>
      </c>
      <c r="BO43" s="1" t="str">
        <f t="shared" si="55"/>
        <v>0</v>
      </c>
      <c r="BR43" s="1">
        <f>General!A41</f>
        <v>0</v>
      </c>
      <c r="BS43" s="1">
        <f>General!B41</f>
        <v>0</v>
      </c>
      <c r="BT43" s="1" t="str">
        <f>General!C41</f>
        <v/>
      </c>
      <c r="BU43" s="1">
        <f>General!D41</f>
        <v>0</v>
      </c>
      <c r="BW43" s="1" t="str">
        <f>General!F41</f>
        <v>LWLWL</v>
      </c>
      <c r="BX43" s="1">
        <f>General!G41</f>
        <v>-1</v>
      </c>
    </row>
    <row r="44" spans="1:76" ht="15.75" thickBot="1">
      <c r="A44" s="1">
        <v>35</v>
      </c>
      <c r="B44" s="77" t="str">
        <f t="shared" si="59"/>
        <v/>
      </c>
      <c r="C44" s="94" t="str">
        <f t="shared" si="1"/>
        <v/>
      </c>
      <c r="D44" s="90" t="str">
        <f t="shared" si="36"/>
        <v/>
      </c>
      <c r="E44" s="91" t="str">
        <f t="shared" si="37"/>
        <v/>
      </c>
      <c r="F44" s="10" t="str">
        <f t="shared" si="12"/>
        <v/>
      </c>
      <c r="H44" s="97" t="str">
        <f t="shared" si="2"/>
        <v/>
      </c>
      <c r="I44" s="90" t="str">
        <f t="shared" si="38"/>
        <v/>
      </c>
      <c r="J44" s="91" t="str">
        <f t="shared" si="39"/>
        <v/>
      </c>
      <c r="K44" s="10" t="str">
        <f t="shared" si="40"/>
        <v/>
      </c>
      <c r="L44" s="54"/>
      <c r="M44" s="18" t="str">
        <f>IF('Hedging Dashboard'!AH44="","",'Hedging Dashboard'!AH44)</f>
        <v/>
      </c>
      <c r="O44" s="77" t="str">
        <f t="shared" si="3"/>
        <v/>
      </c>
      <c r="P44" s="90" t="str">
        <f t="shared" si="41"/>
        <v/>
      </c>
      <c r="Q44" s="91" t="str">
        <f t="shared" si="42"/>
        <v/>
      </c>
      <c r="R44" s="5" t="str">
        <f t="shared" si="43"/>
        <v/>
      </c>
      <c r="S44" s="5" t="str">
        <f t="shared" si="60"/>
        <v/>
      </c>
      <c r="T44" s="113" t="str">
        <f t="shared" si="44"/>
        <v/>
      </c>
      <c r="U44" s="5" t="str">
        <f>IF(M44="","",IF(B44="NB",U43,IF(T44="",SUM($T$5:$T44)+S44,SUM($T$5:$T44))))</f>
        <v/>
      </c>
      <c r="V44" s="101" t="str">
        <f t="shared" si="0"/>
        <v/>
      </c>
      <c r="W44" s="74" t="e">
        <f t="shared" si="61"/>
        <v>#VALUE!</v>
      </c>
      <c r="X44" s="76" t="str">
        <f t="shared" si="15"/>
        <v/>
      </c>
      <c r="Y44" s="9" t="str">
        <f t="shared" si="6"/>
        <v>T</v>
      </c>
      <c r="Z44" s="4" t="str">
        <f t="shared" si="7"/>
        <v>T</v>
      </c>
      <c r="AA44" s="4" t="str">
        <f t="shared" si="8"/>
        <v>M1</v>
      </c>
      <c r="AB44" s="4" t="str">
        <f t="shared" si="4"/>
        <v/>
      </c>
      <c r="AC44" s="4" t="str">
        <f t="shared" si="9"/>
        <v/>
      </c>
      <c r="AD44" s="4" t="str">
        <f t="shared" si="10"/>
        <v/>
      </c>
      <c r="AE44" s="1" t="str">
        <f t="shared" si="62"/>
        <v/>
      </c>
      <c r="AF44" s="1" t="str">
        <f t="shared" si="63"/>
        <v/>
      </c>
      <c r="AG44" s="1" t="str">
        <f t="shared" si="64"/>
        <v/>
      </c>
      <c r="AH44" s="1" t="str">
        <f t="shared" si="65"/>
        <v/>
      </c>
      <c r="AI44" s="1" t="str">
        <f t="shared" si="66"/>
        <v/>
      </c>
      <c r="AJ44" s="1" t="str">
        <f t="shared" si="67"/>
        <v/>
      </c>
      <c r="AK44" s="1">
        <f t="shared" si="45"/>
        <v>0</v>
      </c>
      <c r="AL44" s="1">
        <f t="shared" si="46"/>
        <v>0</v>
      </c>
      <c r="AM44" s="1" t="str">
        <f t="shared" si="58"/>
        <v/>
      </c>
      <c r="AN44" s="1">
        <f t="shared" si="68"/>
        <v>0</v>
      </c>
      <c r="AO44" s="1" t="str">
        <f t="shared" si="56"/>
        <v/>
      </c>
      <c r="AP44" s="1" t="str">
        <f t="shared" si="23"/>
        <v>N</v>
      </c>
      <c r="AQ44" s="1" t="str">
        <f t="shared" si="24"/>
        <v>N</v>
      </c>
      <c r="AR44" s="1" t="str">
        <f t="shared" si="25"/>
        <v>N</v>
      </c>
      <c r="AS44" s="1" t="str">
        <f t="shared" si="69"/>
        <v/>
      </c>
      <c r="AT44" s="15" t="str">
        <f t="shared" si="47"/>
        <v/>
      </c>
      <c r="AU44" s="1" t="str">
        <f t="shared" si="70"/>
        <v/>
      </c>
      <c r="AV44" s="1" t="str">
        <f t="shared" si="71"/>
        <v/>
      </c>
      <c r="AW44" s="1" t="str">
        <f t="shared" si="72"/>
        <v/>
      </c>
      <c r="AX44" s="1" t="str">
        <f t="shared" si="73"/>
        <v/>
      </c>
      <c r="AY44" s="1" t="str">
        <f t="shared" si="74"/>
        <v/>
      </c>
      <c r="AZ44" s="1" t="str">
        <f>IF('Hedging Dashboard'!AH44="P",IF(AZ43="",1,AZ43+1),"")</f>
        <v/>
      </c>
      <c r="BA44" s="1" t="str">
        <f>IF('Hedging Dashboard'!AH44="B",IF(BA43="",1,BA43+1),"")</f>
        <v/>
      </c>
      <c r="BB44" s="1" t="str">
        <f t="shared" si="57"/>
        <v>00000</v>
      </c>
      <c r="BC44" s="1" t="str">
        <f t="shared" si="57"/>
        <v>00000</v>
      </c>
      <c r="BD44" s="1" t="str">
        <f t="shared" si="48"/>
        <v>000000</v>
      </c>
      <c r="BE44" s="1" t="str">
        <f t="shared" si="48"/>
        <v>000000</v>
      </c>
      <c r="BF44" s="1" t="str">
        <f t="shared" si="49"/>
        <v>B</v>
      </c>
      <c r="BG44" s="1" t="str">
        <f t="shared" si="75"/>
        <v/>
      </c>
      <c r="BH44" s="1">
        <f t="shared" si="50"/>
        <v>0</v>
      </c>
      <c r="BI44" s="1" t="str">
        <f t="shared" si="76"/>
        <v/>
      </c>
      <c r="BJ44" s="1">
        <f t="shared" si="51"/>
        <v>0</v>
      </c>
      <c r="BK44" s="1" t="str">
        <f t="shared" si="77"/>
        <v/>
      </c>
      <c r="BL44" s="1">
        <f t="shared" si="52"/>
        <v>0</v>
      </c>
      <c r="BM44" s="1" t="str">
        <f t="shared" si="53"/>
        <v>0</v>
      </c>
      <c r="BN44" s="1" t="str">
        <f t="shared" si="54"/>
        <v>0</v>
      </c>
      <c r="BO44" s="1" t="str">
        <f t="shared" si="55"/>
        <v>0</v>
      </c>
      <c r="BR44" s="1">
        <f>General!A42</f>
        <v>0</v>
      </c>
      <c r="BS44" s="1">
        <f>General!B42</f>
        <v>0</v>
      </c>
      <c r="BT44" s="1" t="str">
        <f>General!C42</f>
        <v/>
      </c>
      <c r="BU44" s="1">
        <f>General!D42</f>
        <v>0</v>
      </c>
      <c r="BW44" s="1" t="str">
        <f>General!F42</f>
        <v>LWLWW</v>
      </c>
      <c r="BX44" s="1">
        <f>General!G42</f>
        <v>3</v>
      </c>
    </row>
    <row r="45" spans="1:76" ht="15.75" thickBot="1">
      <c r="A45" s="1">
        <v>36</v>
      </c>
      <c r="B45" s="12" t="str">
        <f t="shared" si="59"/>
        <v/>
      </c>
      <c r="C45" s="92" t="str">
        <f t="shared" si="1"/>
        <v/>
      </c>
      <c r="D45" s="13" t="str">
        <f t="shared" si="36"/>
        <v/>
      </c>
      <c r="E45" s="45" t="str">
        <f t="shared" si="37"/>
        <v/>
      </c>
      <c r="F45" s="14" t="str">
        <f t="shared" si="12"/>
        <v/>
      </c>
      <c r="H45" s="95" t="str">
        <f t="shared" si="2"/>
        <v/>
      </c>
      <c r="I45" s="13" t="str">
        <f t="shared" si="38"/>
        <v/>
      </c>
      <c r="J45" s="45" t="str">
        <f t="shared" si="39"/>
        <v/>
      </c>
      <c r="K45" s="14" t="str">
        <f t="shared" si="40"/>
        <v/>
      </c>
      <c r="L45" s="54"/>
      <c r="M45" s="16" t="str">
        <f>IF('Hedging Dashboard'!AH45="","",'Hedging Dashboard'!AH45)</f>
        <v/>
      </c>
      <c r="O45" s="12" t="str">
        <f t="shared" si="3"/>
        <v/>
      </c>
      <c r="P45" s="13" t="str">
        <f t="shared" si="41"/>
        <v/>
      </c>
      <c r="Q45" s="45" t="str">
        <f t="shared" si="42"/>
        <v/>
      </c>
      <c r="R45" s="87" t="str">
        <f t="shared" si="43"/>
        <v/>
      </c>
      <c r="S45" s="87" t="str">
        <f t="shared" si="60"/>
        <v/>
      </c>
      <c r="T45" s="98" t="str">
        <f t="shared" si="44"/>
        <v/>
      </c>
      <c r="U45" s="87" t="str">
        <f>IF(M45="","",IF(B45="NB",U44,IF(T45="",SUM($T$5:$T45)+S45,SUM($T$5:$T45))))</f>
        <v/>
      </c>
      <c r="V45" s="99" t="str">
        <f t="shared" si="0"/>
        <v/>
      </c>
      <c r="W45" s="74" t="e">
        <f t="shared" si="61"/>
        <v>#VALUE!</v>
      </c>
      <c r="X45" s="76" t="str">
        <f t="shared" si="15"/>
        <v/>
      </c>
      <c r="Y45" s="9" t="str">
        <f t="shared" si="6"/>
        <v>T</v>
      </c>
      <c r="Z45" s="4" t="str">
        <f t="shared" si="7"/>
        <v>T</v>
      </c>
      <c r="AA45" s="4" t="str">
        <f t="shared" si="8"/>
        <v>M1</v>
      </c>
      <c r="AB45" s="4" t="str">
        <f t="shared" si="4"/>
        <v/>
      </c>
      <c r="AC45" s="4" t="str">
        <f t="shared" si="9"/>
        <v/>
      </c>
      <c r="AD45" s="4" t="str">
        <f t="shared" si="10"/>
        <v/>
      </c>
      <c r="AE45" s="1" t="str">
        <f t="shared" si="62"/>
        <v/>
      </c>
      <c r="AF45" s="1" t="str">
        <f t="shared" si="63"/>
        <v/>
      </c>
      <c r="AG45" s="1" t="str">
        <f t="shared" si="64"/>
        <v/>
      </c>
      <c r="AH45" s="1" t="str">
        <f t="shared" si="65"/>
        <v/>
      </c>
      <c r="AI45" s="1" t="str">
        <f t="shared" si="66"/>
        <v/>
      </c>
      <c r="AJ45" s="1" t="str">
        <f t="shared" si="67"/>
        <v/>
      </c>
      <c r="AK45" s="1">
        <f t="shared" si="45"/>
        <v>0</v>
      </c>
      <c r="AL45" s="1">
        <f t="shared" si="46"/>
        <v>0</v>
      </c>
      <c r="AM45" s="1" t="str">
        <f t="shared" si="58"/>
        <v/>
      </c>
      <c r="AN45" s="1">
        <f t="shared" si="68"/>
        <v>0</v>
      </c>
      <c r="AO45" s="1" t="str">
        <f t="shared" si="56"/>
        <v/>
      </c>
      <c r="AP45" s="1" t="str">
        <f t="shared" si="23"/>
        <v>N</v>
      </c>
      <c r="AQ45" s="1" t="str">
        <f t="shared" si="24"/>
        <v>N</v>
      </c>
      <c r="AR45" s="1" t="str">
        <f t="shared" si="25"/>
        <v>N</v>
      </c>
      <c r="AS45" s="1" t="str">
        <f t="shared" si="69"/>
        <v/>
      </c>
      <c r="AT45" s="15" t="str">
        <f t="shared" si="47"/>
        <v/>
      </c>
      <c r="AU45" s="1" t="str">
        <f t="shared" si="70"/>
        <v/>
      </c>
      <c r="AV45" s="1" t="str">
        <f t="shared" si="71"/>
        <v/>
      </c>
      <c r="AW45" s="1" t="str">
        <f t="shared" si="72"/>
        <v/>
      </c>
      <c r="AX45" s="1" t="str">
        <f t="shared" si="73"/>
        <v/>
      </c>
      <c r="AY45" s="1" t="str">
        <f t="shared" si="74"/>
        <v/>
      </c>
      <c r="AZ45" s="1" t="str">
        <f>IF('Hedging Dashboard'!AH45="P",IF(AZ44="",1,AZ44+1),"")</f>
        <v/>
      </c>
      <c r="BA45" s="1" t="str">
        <f>IF('Hedging Dashboard'!AH45="B",IF(BA44="",1,BA44+1),"")</f>
        <v/>
      </c>
      <c r="BB45" s="1" t="str">
        <f t="shared" si="57"/>
        <v>00000</v>
      </c>
      <c r="BC45" s="1" t="str">
        <f t="shared" si="57"/>
        <v>00000</v>
      </c>
      <c r="BD45" s="1" t="str">
        <f t="shared" si="48"/>
        <v>000000</v>
      </c>
      <c r="BE45" s="1" t="str">
        <f t="shared" si="48"/>
        <v>000000</v>
      </c>
      <c r="BF45" s="1" t="str">
        <f t="shared" si="49"/>
        <v>B</v>
      </c>
      <c r="BG45" s="1" t="str">
        <f t="shared" si="75"/>
        <v/>
      </c>
      <c r="BH45" s="1">
        <f t="shared" si="50"/>
        <v>0</v>
      </c>
      <c r="BI45" s="1" t="str">
        <f t="shared" si="76"/>
        <v/>
      </c>
      <c r="BJ45" s="1">
        <f t="shared" si="51"/>
        <v>0</v>
      </c>
      <c r="BK45" s="1" t="str">
        <f t="shared" si="77"/>
        <v/>
      </c>
      <c r="BL45" s="1">
        <f t="shared" si="52"/>
        <v>0</v>
      </c>
      <c r="BM45" s="1" t="str">
        <f t="shared" si="53"/>
        <v>0</v>
      </c>
      <c r="BN45" s="1" t="str">
        <f t="shared" si="54"/>
        <v>0</v>
      </c>
      <c r="BO45" s="1" t="str">
        <f t="shared" si="55"/>
        <v>0</v>
      </c>
      <c r="BR45" s="1">
        <f>General!A43</f>
        <v>0</v>
      </c>
      <c r="BS45" s="1">
        <f>General!B43</f>
        <v>0</v>
      </c>
      <c r="BT45" s="1" t="str">
        <f>General!C43</f>
        <v/>
      </c>
      <c r="BU45" s="1">
        <f>General!D43</f>
        <v>0</v>
      </c>
      <c r="BW45" s="1" t="str">
        <f>General!F43</f>
        <v>LWWLL</v>
      </c>
      <c r="BX45" s="1">
        <f>General!G43</f>
        <v>-3</v>
      </c>
    </row>
    <row r="46" spans="1:76" ht="15.75" thickBot="1">
      <c r="A46" s="1">
        <v>37</v>
      </c>
      <c r="B46" s="9" t="str">
        <f t="shared" si="59"/>
        <v/>
      </c>
      <c r="C46" s="93" t="str">
        <f t="shared" si="1"/>
        <v/>
      </c>
      <c r="D46" s="88" t="str">
        <f t="shared" si="36"/>
        <v/>
      </c>
      <c r="E46" s="89" t="str">
        <f t="shared" si="37"/>
        <v/>
      </c>
      <c r="F46" s="8" t="str">
        <f t="shared" si="12"/>
        <v/>
      </c>
      <c r="H46" s="96" t="str">
        <f t="shared" si="2"/>
        <v/>
      </c>
      <c r="I46" s="88" t="str">
        <f t="shared" si="38"/>
        <v/>
      </c>
      <c r="J46" s="89" t="str">
        <f t="shared" si="39"/>
        <v/>
      </c>
      <c r="K46" s="8" t="str">
        <f t="shared" si="40"/>
        <v/>
      </c>
      <c r="L46" s="54"/>
      <c r="M46" s="17" t="str">
        <f>IF('Hedging Dashboard'!AH46="","",'Hedging Dashboard'!AH46)</f>
        <v/>
      </c>
      <c r="O46" s="9" t="str">
        <f t="shared" si="3"/>
        <v/>
      </c>
      <c r="P46" s="88" t="str">
        <f t="shared" si="41"/>
        <v/>
      </c>
      <c r="Q46" s="89" t="str">
        <f t="shared" si="42"/>
        <v/>
      </c>
      <c r="R46" s="4" t="str">
        <f t="shared" si="43"/>
        <v/>
      </c>
      <c r="S46" s="4" t="str">
        <f t="shared" si="60"/>
        <v/>
      </c>
      <c r="T46" s="112" t="str">
        <f t="shared" si="44"/>
        <v/>
      </c>
      <c r="U46" s="4" t="str">
        <f>IF(M46="","",IF(B46="NB",U45,IF(T46="",SUM($T$5:$T46)+S46,SUM($T$5:$T46))))</f>
        <v/>
      </c>
      <c r="V46" s="100" t="str">
        <f t="shared" si="0"/>
        <v/>
      </c>
      <c r="W46" s="74" t="e">
        <f t="shared" si="61"/>
        <v>#VALUE!</v>
      </c>
      <c r="X46" s="76" t="str">
        <f t="shared" si="15"/>
        <v/>
      </c>
      <c r="Y46" s="9" t="str">
        <f t="shared" si="6"/>
        <v>T</v>
      </c>
      <c r="Z46" s="4" t="str">
        <f t="shared" si="7"/>
        <v>T</v>
      </c>
      <c r="AA46" s="4" t="str">
        <f t="shared" si="8"/>
        <v>M1</v>
      </c>
      <c r="AB46" s="4" t="str">
        <f t="shared" si="4"/>
        <v/>
      </c>
      <c r="AC46" s="4" t="str">
        <f t="shared" si="9"/>
        <v/>
      </c>
      <c r="AD46" s="4" t="str">
        <f t="shared" si="10"/>
        <v/>
      </c>
      <c r="AE46" s="1" t="str">
        <f t="shared" si="62"/>
        <v/>
      </c>
      <c r="AF46" s="1" t="str">
        <f t="shared" si="63"/>
        <v/>
      </c>
      <c r="AG46" s="1" t="str">
        <f t="shared" si="64"/>
        <v/>
      </c>
      <c r="AH46" s="1" t="str">
        <f t="shared" si="65"/>
        <v/>
      </c>
      <c r="AI46" s="1" t="str">
        <f t="shared" si="66"/>
        <v/>
      </c>
      <c r="AJ46" s="1" t="str">
        <f t="shared" si="67"/>
        <v/>
      </c>
      <c r="AK46" s="1">
        <f t="shared" si="45"/>
        <v>0</v>
      </c>
      <c r="AL46" s="1">
        <f t="shared" si="46"/>
        <v>0</v>
      </c>
      <c r="AM46" s="1" t="str">
        <f t="shared" si="58"/>
        <v/>
      </c>
      <c r="AN46" s="1">
        <f t="shared" si="68"/>
        <v>0</v>
      </c>
      <c r="AO46" s="1" t="str">
        <f t="shared" si="56"/>
        <v/>
      </c>
      <c r="AP46" s="1" t="str">
        <f t="shared" si="23"/>
        <v>N</v>
      </c>
      <c r="AQ46" s="1" t="str">
        <f t="shared" si="24"/>
        <v>N</v>
      </c>
      <c r="AR46" s="1" t="str">
        <f t="shared" si="25"/>
        <v>N</v>
      </c>
      <c r="AS46" s="1" t="str">
        <f t="shared" si="69"/>
        <v/>
      </c>
      <c r="AT46" s="15" t="str">
        <f t="shared" si="47"/>
        <v/>
      </c>
      <c r="AU46" s="1" t="str">
        <f t="shared" si="70"/>
        <v/>
      </c>
      <c r="AV46" s="1" t="str">
        <f t="shared" si="71"/>
        <v/>
      </c>
      <c r="AW46" s="1" t="str">
        <f t="shared" si="72"/>
        <v/>
      </c>
      <c r="AX46" s="1" t="str">
        <f t="shared" si="73"/>
        <v/>
      </c>
      <c r="AY46" s="1" t="str">
        <f t="shared" si="74"/>
        <v/>
      </c>
      <c r="AZ46" s="1" t="str">
        <f>IF('Hedging Dashboard'!AH46="P",IF(AZ45="",1,AZ45+1),"")</f>
        <v/>
      </c>
      <c r="BA46" s="1" t="str">
        <f>IF('Hedging Dashboard'!AH46="B",IF(BA45="",1,BA45+1),"")</f>
        <v/>
      </c>
      <c r="BB46" s="1" t="str">
        <f t="shared" ref="BB46:BC61" si="78">IF(AZ41="",0,AZ41)&amp;IF(AZ42="",0,AZ42)&amp;IF(AZ43="",0,AZ43)&amp;IF(AZ44="",0,AZ44)&amp;IF(AZ45="",0,AZ45)</f>
        <v>00000</v>
      </c>
      <c r="BC46" s="1" t="str">
        <f t="shared" si="78"/>
        <v>00000</v>
      </c>
      <c r="BD46" s="1" t="str">
        <f t="shared" ref="BD46:BE61" si="79">IF(AZ40="",0,AZ40)&amp;IF(AZ41="",0,AZ41)&amp;IF(AZ42="",0,AZ42)&amp;IF(AZ43="",0,AZ43)&amp;IF(AZ44="",0,AZ44)&amp;IF(AZ45="",0,AZ45)</f>
        <v>000000</v>
      </c>
      <c r="BE46" s="1" t="str">
        <f t="shared" si="79"/>
        <v>000000</v>
      </c>
      <c r="BF46" s="1" t="str">
        <f t="shared" si="49"/>
        <v>B</v>
      </c>
      <c r="BG46" s="1" t="str">
        <f t="shared" si="75"/>
        <v/>
      </c>
      <c r="BH46" s="1">
        <f t="shared" si="50"/>
        <v>0</v>
      </c>
      <c r="BI46" s="1" t="str">
        <f t="shared" si="76"/>
        <v/>
      </c>
      <c r="BJ46" s="1">
        <f t="shared" si="51"/>
        <v>0</v>
      </c>
      <c r="BK46" s="1" t="str">
        <f t="shared" si="77"/>
        <v/>
      </c>
      <c r="BL46" s="1">
        <f t="shared" si="52"/>
        <v>0</v>
      </c>
      <c r="BM46" s="1" t="str">
        <f t="shared" si="53"/>
        <v>0</v>
      </c>
      <c r="BN46" s="1" t="str">
        <f t="shared" si="54"/>
        <v>0</v>
      </c>
      <c r="BO46" s="1" t="str">
        <f t="shared" si="55"/>
        <v>0</v>
      </c>
      <c r="BR46" s="1">
        <f>General!A44</f>
        <v>0</v>
      </c>
      <c r="BS46" s="1">
        <f>General!B44</f>
        <v>0</v>
      </c>
      <c r="BT46" s="1" t="str">
        <f>General!C44</f>
        <v/>
      </c>
      <c r="BU46" s="1">
        <f>General!D44</f>
        <v>0</v>
      </c>
      <c r="BW46" s="1" t="str">
        <f>General!F44</f>
        <v>LWWLW</v>
      </c>
      <c r="BX46" s="1">
        <f>General!G44</f>
        <v>1</v>
      </c>
    </row>
    <row r="47" spans="1:76" ht="15.75" thickBot="1">
      <c r="A47" s="1">
        <v>38</v>
      </c>
      <c r="B47" s="9" t="str">
        <f t="shared" si="59"/>
        <v/>
      </c>
      <c r="C47" s="93" t="str">
        <f t="shared" si="1"/>
        <v/>
      </c>
      <c r="D47" s="88" t="str">
        <f t="shared" si="36"/>
        <v/>
      </c>
      <c r="E47" s="89" t="str">
        <f t="shared" si="37"/>
        <v/>
      </c>
      <c r="F47" s="8" t="str">
        <f t="shared" si="12"/>
        <v/>
      </c>
      <c r="H47" s="96" t="str">
        <f t="shared" si="2"/>
        <v/>
      </c>
      <c r="I47" s="88" t="str">
        <f t="shared" si="38"/>
        <v/>
      </c>
      <c r="J47" s="89" t="str">
        <f t="shared" si="39"/>
        <v/>
      </c>
      <c r="K47" s="8" t="str">
        <f t="shared" si="40"/>
        <v/>
      </c>
      <c r="L47" s="54"/>
      <c r="M47" s="17" t="str">
        <f>IF('Hedging Dashboard'!AH47="","",'Hedging Dashboard'!AH47)</f>
        <v/>
      </c>
      <c r="O47" s="9" t="str">
        <f t="shared" si="3"/>
        <v/>
      </c>
      <c r="P47" s="88" t="str">
        <f t="shared" si="41"/>
        <v/>
      </c>
      <c r="Q47" s="89" t="str">
        <f t="shared" si="42"/>
        <v/>
      </c>
      <c r="R47" s="4" t="str">
        <f t="shared" si="43"/>
        <v/>
      </c>
      <c r="S47" s="4" t="str">
        <f t="shared" si="60"/>
        <v/>
      </c>
      <c r="T47" s="112" t="str">
        <f t="shared" si="44"/>
        <v/>
      </c>
      <c r="U47" s="4" t="str">
        <f>IF(M47="","",IF(B47="NB",U46,IF(T47="",SUM($T$5:$T47)+S47,SUM($T$5:$T47))))</f>
        <v/>
      </c>
      <c r="V47" s="100" t="str">
        <f t="shared" si="0"/>
        <v/>
      </c>
      <c r="W47" s="74" t="e">
        <f t="shared" si="61"/>
        <v>#VALUE!</v>
      </c>
      <c r="X47" s="76" t="str">
        <f t="shared" si="15"/>
        <v/>
      </c>
      <c r="Y47" s="9" t="str">
        <f t="shared" si="6"/>
        <v>T</v>
      </c>
      <c r="Z47" s="4" t="str">
        <f t="shared" si="7"/>
        <v>T</v>
      </c>
      <c r="AA47" s="4" t="str">
        <f t="shared" si="8"/>
        <v>M1</v>
      </c>
      <c r="AB47" s="4" t="str">
        <f t="shared" si="4"/>
        <v/>
      </c>
      <c r="AC47" s="4" t="str">
        <f t="shared" si="9"/>
        <v/>
      </c>
      <c r="AD47" s="4" t="str">
        <f t="shared" si="10"/>
        <v/>
      </c>
      <c r="AE47" s="1" t="str">
        <f t="shared" si="62"/>
        <v/>
      </c>
      <c r="AF47" s="1" t="str">
        <f t="shared" si="63"/>
        <v/>
      </c>
      <c r="AG47" s="1" t="str">
        <f t="shared" si="64"/>
        <v/>
      </c>
      <c r="AH47" s="1" t="str">
        <f t="shared" si="65"/>
        <v/>
      </c>
      <c r="AI47" s="1" t="str">
        <f t="shared" si="66"/>
        <v/>
      </c>
      <c r="AJ47" s="1" t="str">
        <f t="shared" si="67"/>
        <v/>
      </c>
      <c r="AK47" s="1">
        <f t="shared" si="45"/>
        <v>0</v>
      </c>
      <c r="AL47" s="1">
        <f t="shared" si="46"/>
        <v>0</v>
      </c>
      <c r="AM47" s="1" t="str">
        <f t="shared" si="58"/>
        <v/>
      </c>
      <c r="AN47" s="1">
        <f t="shared" si="68"/>
        <v>0</v>
      </c>
      <c r="AO47" s="1" t="str">
        <f t="shared" si="56"/>
        <v/>
      </c>
      <c r="AP47" s="1" t="str">
        <f t="shared" si="23"/>
        <v>N</v>
      </c>
      <c r="AQ47" s="1" t="str">
        <f t="shared" si="24"/>
        <v>N</v>
      </c>
      <c r="AR47" s="1" t="str">
        <f t="shared" si="25"/>
        <v>N</v>
      </c>
      <c r="AS47" s="1" t="str">
        <f t="shared" si="69"/>
        <v/>
      </c>
      <c r="AT47" s="15" t="str">
        <f t="shared" si="47"/>
        <v/>
      </c>
      <c r="AU47" s="1" t="str">
        <f t="shared" si="70"/>
        <v/>
      </c>
      <c r="AV47" s="1" t="str">
        <f t="shared" si="71"/>
        <v/>
      </c>
      <c r="AW47" s="1" t="str">
        <f t="shared" si="72"/>
        <v/>
      </c>
      <c r="AX47" s="1" t="str">
        <f t="shared" si="73"/>
        <v/>
      </c>
      <c r="AY47" s="1" t="str">
        <f t="shared" si="74"/>
        <v/>
      </c>
      <c r="AZ47" s="1" t="str">
        <f>IF('Hedging Dashboard'!AH47="P",IF(AZ46="",1,AZ46+1),"")</f>
        <v/>
      </c>
      <c r="BA47" s="1" t="str">
        <f>IF('Hedging Dashboard'!AH47="B",IF(BA46="",1,BA46+1),"")</f>
        <v/>
      </c>
      <c r="BB47" s="1" t="str">
        <f t="shared" si="78"/>
        <v>00000</v>
      </c>
      <c r="BC47" s="1" t="str">
        <f t="shared" si="78"/>
        <v>00000</v>
      </c>
      <c r="BD47" s="1" t="str">
        <f t="shared" si="79"/>
        <v>000000</v>
      </c>
      <c r="BE47" s="1" t="str">
        <f t="shared" si="79"/>
        <v>000000</v>
      </c>
      <c r="BF47" s="1" t="str">
        <f t="shared" si="49"/>
        <v>B</v>
      </c>
      <c r="BG47" s="1" t="str">
        <f t="shared" si="75"/>
        <v/>
      </c>
      <c r="BH47" s="1">
        <f t="shared" si="50"/>
        <v>0</v>
      </c>
      <c r="BI47" s="1" t="str">
        <f t="shared" si="76"/>
        <v/>
      </c>
      <c r="BJ47" s="1">
        <f t="shared" si="51"/>
        <v>0</v>
      </c>
      <c r="BK47" s="1" t="str">
        <f t="shared" si="77"/>
        <v/>
      </c>
      <c r="BL47" s="1">
        <f t="shared" si="52"/>
        <v>0</v>
      </c>
      <c r="BM47" s="1" t="str">
        <f t="shared" si="53"/>
        <v>0</v>
      </c>
      <c r="BN47" s="1" t="str">
        <f t="shared" si="54"/>
        <v>0</v>
      </c>
      <c r="BO47" s="1" t="str">
        <f t="shared" si="55"/>
        <v>0</v>
      </c>
      <c r="BR47" s="1">
        <f>General!A45</f>
        <v>0</v>
      </c>
      <c r="BS47" s="1">
        <f>General!B45</f>
        <v>0</v>
      </c>
      <c r="BT47" s="1" t="str">
        <f>General!C45</f>
        <v/>
      </c>
      <c r="BU47" s="1">
        <f>General!D45</f>
        <v>0</v>
      </c>
      <c r="BW47" s="1" t="str">
        <f>General!F45</f>
        <v>LWWWL</v>
      </c>
      <c r="BX47" s="1">
        <f>General!G45</f>
        <v>-1</v>
      </c>
    </row>
    <row r="48" spans="1:76" ht="15.75" thickBot="1">
      <c r="A48" s="1">
        <v>39</v>
      </c>
      <c r="B48" s="9" t="str">
        <f t="shared" si="59"/>
        <v/>
      </c>
      <c r="C48" s="93" t="str">
        <f t="shared" si="1"/>
        <v/>
      </c>
      <c r="D48" s="88" t="str">
        <f t="shared" si="36"/>
        <v/>
      </c>
      <c r="E48" s="89" t="str">
        <f t="shared" si="37"/>
        <v/>
      </c>
      <c r="F48" s="8" t="str">
        <f t="shared" si="12"/>
        <v/>
      </c>
      <c r="H48" s="96" t="str">
        <f t="shared" si="2"/>
        <v/>
      </c>
      <c r="I48" s="88" t="str">
        <f t="shared" si="38"/>
        <v/>
      </c>
      <c r="J48" s="89" t="str">
        <f t="shared" si="39"/>
        <v/>
      </c>
      <c r="K48" s="8" t="str">
        <f t="shared" si="40"/>
        <v/>
      </c>
      <c r="L48" s="54"/>
      <c r="M48" s="17" t="str">
        <f>IF('Hedging Dashboard'!AH48="","",'Hedging Dashboard'!AH48)</f>
        <v/>
      </c>
      <c r="O48" s="9" t="str">
        <f t="shared" si="3"/>
        <v/>
      </c>
      <c r="P48" s="88" t="str">
        <f t="shared" si="41"/>
        <v/>
      </c>
      <c r="Q48" s="89" t="str">
        <f t="shared" si="42"/>
        <v/>
      </c>
      <c r="R48" s="4" t="str">
        <f t="shared" si="43"/>
        <v/>
      </c>
      <c r="S48" s="4" t="str">
        <f t="shared" si="60"/>
        <v/>
      </c>
      <c r="T48" s="112" t="str">
        <f t="shared" si="44"/>
        <v/>
      </c>
      <c r="U48" s="4" t="str">
        <f>IF(M48="","",IF(B48="NB",U47,IF(T48="",SUM($T$5:$T48)+S48,SUM($T$5:$T48))))</f>
        <v/>
      </c>
      <c r="V48" s="100" t="str">
        <f t="shared" si="0"/>
        <v/>
      </c>
      <c r="W48" s="74" t="e">
        <f t="shared" si="61"/>
        <v>#VALUE!</v>
      </c>
      <c r="X48" s="76" t="str">
        <f t="shared" si="15"/>
        <v/>
      </c>
      <c r="Y48" s="9" t="str">
        <f t="shared" si="6"/>
        <v>T</v>
      </c>
      <c r="Z48" s="4" t="str">
        <f t="shared" si="7"/>
        <v>T</v>
      </c>
      <c r="AA48" s="4" t="str">
        <f t="shared" si="8"/>
        <v>M1</v>
      </c>
      <c r="AB48" s="4" t="str">
        <f t="shared" si="4"/>
        <v/>
      </c>
      <c r="AC48" s="4" t="str">
        <f t="shared" si="9"/>
        <v/>
      </c>
      <c r="AD48" s="4" t="str">
        <f t="shared" si="10"/>
        <v/>
      </c>
      <c r="AE48" s="1" t="str">
        <f t="shared" si="62"/>
        <v/>
      </c>
      <c r="AF48" s="1" t="str">
        <f t="shared" si="63"/>
        <v/>
      </c>
      <c r="AG48" s="1" t="str">
        <f t="shared" si="64"/>
        <v/>
      </c>
      <c r="AH48" s="1" t="str">
        <f t="shared" si="65"/>
        <v/>
      </c>
      <c r="AI48" s="1" t="str">
        <f t="shared" si="66"/>
        <v/>
      </c>
      <c r="AJ48" s="1" t="str">
        <f t="shared" si="67"/>
        <v/>
      </c>
      <c r="AK48" s="1">
        <f t="shared" si="45"/>
        <v>0</v>
      </c>
      <c r="AL48" s="1">
        <f t="shared" si="46"/>
        <v>0</v>
      </c>
      <c r="AM48" s="1" t="str">
        <f t="shared" si="58"/>
        <v/>
      </c>
      <c r="AN48" s="1">
        <f t="shared" si="68"/>
        <v>0</v>
      </c>
      <c r="AO48" s="1" t="str">
        <f t="shared" si="56"/>
        <v/>
      </c>
      <c r="AP48" s="1" t="str">
        <f t="shared" si="23"/>
        <v>N</v>
      </c>
      <c r="AQ48" s="1" t="str">
        <f t="shared" si="24"/>
        <v>N</v>
      </c>
      <c r="AR48" s="1" t="str">
        <f t="shared" si="25"/>
        <v>N</v>
      </c>
      <c r="AS48" s="1" t="str">
        <f t="shared" si="69"/>
        <v/>
      </c>
      <c r="AT48" s="15" t="str">
        <f t="shared" si="47"/>
        <v/>
      </c>
      <c r="AU48" s="1" t="str">
        <f t="shared" si="70"/>
        <v/>
      </c>
      <c r="AV48" s="1" t="str">
        <f t="shared" si="71"/>
        <v/>
      </c>
      <c r="AW48" s="1" t="str">
        <f t="shared" si="72"/>
        <v/>
      </c>
      <c r="AX48" s="1" t="str">
        <f t="shared" si="73"/>
        <v/>
      </c>
      <c r="AY48" s="1" t="str">
        <f t="shared" si="74"/>
        <v/>
      </c>
      <c r="AZ48" s="1" t="str">
        <f>IF('Hedging Dashboard'!AH48="P",IF(AZ47="",1,AZ47+1),"")</f>
        <v/>
      </c>
      <c r="BA48" s="1" t="str">
        <f>IF('Hedging Dashboard'!AH48="B",IF(BA47="",1,BA47+1),"")</f>
        <v/>
      </c>
      <c r="BB48" s="1" t="str">
        <f t="shared" si="78"/>
        <v>00000</v>
      </c>
      <c r="BC48" s="1" t="str">
        <f t="shared" si="78"/>
        <v>00000</v>
      </c>
      <c r="BD48" s="1" t="str">
        <f t="shared" si="79"/>
        <v>000000</v>
      </c>
      <c r="BE48" s="1" t="str">
        <f t="shared" si="79"/>
        <v>000000</v>
      </c>
      <c r="BF48" s="1" t="str">
        <f t="shared" si="49"/>
        <v>B</v>
      </c>
      <c r="BG48" s="1" t="str">
        <f t="shared" si="75"/>
        <v/>
      </c>
      <c r="BH48" s="1">
        <f t="shared" si="50"/>
        <v>0</v>
      </c>
      <c r="BI48" s="1" t="str">
        <f t="shared" si="76"/>
        <v/>
      </c>
      <c r="BJ48" s="1">
        <f t="shared" si="51"/>
        <v>0</v>
      </c>
      <c r="BK48" s="1" t="str">
        <f t="shared" si="77"/>
        <v/>
      </c>
      <c r="BL48" s="1">
        <f t="shared" si="52"/>
        <v>0</v>
      </c>
      <c r="BM48" s="1" t="str">
        <f t="shared" si="53"/>
        <v>0</v>
      </c>
      <c r="BN48" s="1" t="str">
        <f t="shared" si="54"/>
        <v>0</v>
      </c>
      <c r="BO48" s="1" t="str">
        <f t="shared" si="55"/>
        <v>0</v>
      </c>
      <c r="BR48" s="1">
        <f>General!A46</f>
        <v>0</v>
      </c>
      <c r="BS48" s="1">
        <f>General!B46</f>
        <v>0</v>
      </c>
      <c r="BT48" s="1" t="str">
        <f>General!C46</f>
        <v/>
      </c>
      <c r="BU48" s="1">
        <f>General!D46</f>
        <v>0</v>
      </c>
      <c r="BW48" s="1" t="str">
        <f>General!F46</f>
        <v>LWWWW</v>
      </c>
      <c r="BX48" s="1">
        <f>General!G46</f>
        <v>6</v>
      </c>
    </row>
    <row r="49" spans="1:76" ht="15.75" thickBot="1">
      <c r="A49" s="1">
        <v>40</v>
      </c>
      <c r="B49" s="77" t="str">
        <f t="shared" si="59"/>
        <v/>
      </c>
      <c r="C49" s="94" t="str">
        <f t="shared" si="1"/>
        <v/>
      </c>
      <c r="D49" s="90" t="str">
        <f t="shared" si="36"/>
        <v/>
      </c>
      <c r="E49" s="91" t="str">
        <f t="shared" si="37"/>
        <v/>
      </c>
      <c r="F49" s="10" t="str">
        <f t="shared" si="12"/>
        <v/>
      </c>
      <c r="H49" s="97" t="str">
        <f t="shared" si="2"/>
        <v/>
      </c>
      <c r="I49" s="90" t="str">
        <f t="shared" si="38"/>
        <v/>
      </c>
      <c r="J49" s="91" t="str">
        <f t="shared" si="39"/>
        <v/>
      </c>
      <c r="K49" s="10" t="str">
        <f t="shared" si="40"/>
        <v/>
      </c>
      <c r="L49" s="54"/>
      <c r="M49" s="18" t="str">
        <f>IF('Hedging Dashboard'!AH49="","",'Hedging Dashboard'!AH49)</f>
        <v/>
      </c>
      <c r="O49" s="77" t="str">
        <f t="shared" si="3"/>
        <v/>
      </c>
      <c r="P49" s="90" t="str">
        <f t="shared" si="41"/>
        <v/>
      </c>
      <c r="Q49" s="91" t="str">
        <f t="shared" si="42"/>
        <v/>
      </c>
      <c r="R49" s="5" t="str">
        <f t="shared" si="43"/>
        <v/>
      </c>
      <c r="S49" s="5" t="str">
        <f t="shared" si="60"/>
        <v/>
      </c>
      <c r="T49" s="113" t="str">
        <f t="shared" si="44"/>
        <v/>
      </c>
      <c r="U49" s="5" t="str">
        <f>IF(M49="","",IF(B49="NB",U48,IF(T49="",SUM($T$5:$T49)+S49,SUM($T$5:$T49))))</f>
        <v/>
      </c>
      <c r="V49" s="101" t="str">
        <f t="shared" si="0"/>
        <v/>
      </c>
      <c r="W49" s="74" t="e">
        <f t="shared" si="61"/>
        <v>#VALUE!</v>
      </c>
      <c r="X49" s="76" t="str">
        <f t="shared" si="15"/>
        <v/>
      </c>
      <c r="Y49" s="9" t="str">
        <f t="shared" si="6"/>
        <v>T</v>
      </c>
      <c r="Z49" s="4" t="str">
        <f t="shared" si="7"/>
        <v>T</v>
      </c>
      <c r="AA49" s="4" t="str">
        <f t="shared" si="8"/>
        <v>M1</v>
      </c>
      <c r="AB49" s="4" t="str">
        <f t="shared" si="4"/>
        <v/>
      </c>
      <c r="AC49" s="4" t="str">
        <f t="shared" si="9"/>
        <v/>
      </c>
      <c r="AD49" s="4" t="str">
        <f t="shared" si="10"/>
        <v/>
      </c>
      <c r="AE49" s="1" t="str">
        <f t="shared" si="62"/>
        <v/>
      </c>
      <c r="AF49" s="1" t="str">
        <f t="shared" si="63"/>
        <v/>
      </c>
      <c r="AG49" s="1" t="str">
        <f t="shared" si="64"/>
        <v/>
      </c>
      <c r="AH49" s="1" t="str">
        <f t="shared" si="65"/>
        <v/>
      </c>
      <c r="AI49" s="1" t="str">
        <f t="shared" si="66"/>
        <v/>
      </c>
      <c r="AJ49" s="1" t="str">
        <f t="shared" si="67"/>
        <v/>
      </c>
      <c r="AK49" s="1">
        <f t="shared" si="45"/>
        <v>0</v>
      </c>
      <c r="AL49" s="1">
        <f t="shared" si="46"/>
        <v>0</v>
      </c>
      <c r="AM49" s="1" t="str">
        <f t="shared" si="58"/>
        <v/>
      </c>
      <c r="AN49" s="1">
        <f t="shared" si="68"/>
        <v>0</v>
      </c>
      <c r="AO49" s="1" t="str">
        <f t="shared" si="56"/>
        <v/>
      </c>
      <c r="AP49" s="1" t="str">
        <f t="shared" si="23"/>
        <v>N</v>
      </c>
      <c r="AQ49" s="1" t="str">
        <f t="shared" si="24"/>
        <v>N</v>
      </c>
      <c r="AR49" s="1" t="str">
        <f t="shared" si="25"/>
        <v>N</v>
      </c>
      <c r="AS49" s="1" t="str">
        <f t="shared" si="69"/>
        <v/>
      </c>
      <c r="AT49" s="15" t="str">
        <f t="shared" si="47"/>
        <v/>
      </c>
      <c r="AU49" s="1" t="str">
        <f t="shared" si="70"/>
        <v/>
      </c>
      <c r="AV49" s="1" t="str">
        <f t="shared" si="71"/>
        <v/>
      </c>
      <c r="AW49" s="1" t="str">
        <f t="shared" si="72"/>
        <v/>
      </c>
      <c r="AX49" s="1" t="str">
        <f t="shared" si="73"/>
        <v/>
      </c>
      <c r="AY49" s="1" t="str">
        <f t="shared" si="74"/>
        <v/>
      </c>
      <c r="AZ49" s="1" t="str">
        <f>IF('Hedging Dashboard'!AH49="P",IF(AZ48="",1,AZ48+1),"")</f>
        <v/>
      </c>
      <c r="BA49" s="1" t="str">
        <f>IF('Hedging Dashboard'!AH49="B",IF(BA48="",1,BA48+1),"")</f>
        <v/>
      </c>
      <c r="BB49" s="1" t="str">
        <f t="shared" si="78"/>
        <v>00000</v>
      </c>
      <c r="BC49" s="1" t="str">
        <f t="shared" si="78"/>
        <v>00000</v>
      </c>
      <c r="BD49" s="1" t="str">
        <f t="shared" si="79"/>
        <v>000000</v>
      </c>
      <c r="BE49" s="1" t="str">
        <f t="shared" si="79"/>
        <v>000000</v>
      </c>
      <c r="BF49" s="1" t="str">
        <f t="shared" si="49"/>
        <v>B</v>
      </c>
      <c r="BG49" s="1" t="str">
        <f t="shared" si="75"/>
        <v/>
      </c>
      <c r="BH49" s="1">
        <f t="shared" si="50"/>
        <v>0</v>
      </c>
      <c r="BI49" s="1" t="str">
        <f t="shared" si="76"/>
        <v/>
      </c>
      <c r="BJ49" s="1">
        <f t="shared" si="51"/>
        <v>0</v>
      </c>
      <c r="BK49" s="1" t="str">
        <f t="shared" si="77"/>
        <v/>
      </c>
      <c r="BL49" s="1">
        <f t="shared" si="52"/>
        <v>0</v>
      </c>
      <c r="BM49" s="1" t="str">
        <f t="shared" si="53"/>
        <v>0</v>
      </c>
      <c r="BN49" s="1" t="str">
        <f t="shared" si="54"/>
        <v>0</v>
      </c>
      <c r="BO49" s="1" t="str">
        <f t="shared" si="55"/>
        <v>0</v>
      </c>
      <c r="BR49" s="1">
        <f>General!A47</f>
        <v>0</v>
      </c>
      <c r="BS49" s="1">
        <f>General!B47</f>
        <v>0</v>
      </c>
      <c r="BT49" s="1" t="str">
        <f>General!C47</f>
        <v/>
      </c>
      <c r="BU49" s="1">
        <f>General!D47</f>
        <v>0</v>
      </c>
      <c r="BW49" s="1" t="str">
        <f>General!F47</f>
        <v>WLLLL</v>
      </c>
      <c r="BX49" s="1">
        <f>General!G47</f>
        <v>-6</v>
      </c>
    </row>
    <row r="50" spans="1:76" ht="15.75" thickBot="1">
      <c r="A50" s="1">
        <v>41</v>
      </c>
      <c r="B50" s="12" t="str">
        <f t="shared" si="59"/>
        <v/>
      </c>
      <c r="C50" s="92" t="str">
        <f t="shared" si="1"/>
        <v/>
      </c>
      <c r="D50" s="13" t="str">
        <f t="shared" si="36"/>
        <v/>
      </c>
      <c r="E50" s="45" t="str">
        <f t="shared" si="37"/>
        <v/>
      </c>
      <c r="F50" s="14" t="str">
        <f t="shared" si="12"/>
        <v/>
      </c>
      <c r="H50" s="95" t="str">
        <f t="shared" si="2"/>
        <v/>
      </c>
      <c r="I50" s="13" t="str">
        <f t="shared" si="38"/>
        <v/>
      </c>
      <c r="J50" s="45" t="str">
        <f t="shared" si="39"/>
        <v/>
      </c>
      <c r="K50" s="14" t="str">
        <f t="shared" si="40"/>
        <v/>
      </c>
      <c r="L50" s="54"/>
      <c r="M50" s="16" t="str">
        <f>IF('Hedging Dashboard'!AH50="","",'Hedging Dashboard'!AH50)</f>
        <v/>
      </c>
      <c r="O50" s="12" t="str">
        <f t="shared" si="3"/>
        <v/>
      </c>
      <c r="P50" s="13" t="str">
        <f t="shared" si="41"/>
        <v/>
      </c>
      <c r="Q50" s="45" t="str">
        <f t="shared" si="42"/>
        <v/>
      </c>
      <c r="R50" s="87" t="str">
        <f t="shared" si="43"/>
        <v/>
      </c>
      <c r="S50" s="87" t="str">
        <f t="shared" si="60"/>
        <v/>
      </c>
      <c r="T50" s="98" t="str">
        <f t="shared" si="44"/>
        <v/>
      </c>
      <c r="U50" s="87" t="str">
        <f>IF(M50="","",IF(B50="NB",U49,IF(T50="",SUM($T$5:$T50)+S50,SUM($T$5:$T50))))</f>
        <v/>
      </c>
      <c r="V50" s="99" t="str">
        <f t="shared" si="0"/>
        <v/>
      </c>
      <c r="W50" s="74" t="e">
        <f t="shared" si="61"/>
        <v>#VALUE!</v>
      </c>
      <c r="X50" s="76" t="str">
        <f t="shared" si="15"/>
        <v/>
      </c>
      <c r="Y50" s="9" t="str">
        <f t="shared" si="6"/>
        <v>T</v>
      </c>
      <c r="Z50" s="4" t="str">
        <f t="shared" si="7"/>
        <v>T</v>
      </c>
      <c r="AA50" s="4" t="str">
        <f t="shared" si="8"/>
        <v>M1</v>
      </c>
      <c r="AB50" s="4" t="str">
        <f t="shared" si="4"/>
        <v/>
      </c>
      <c r="AC50" s="4" t="str">
        <f t="shared" si="9"/>
        <v/>
      </c>
      <c r="AD50" s="4" t="str">
        <f t="shared" si="10"/>
        <v/>
      </c>
      <c r="AE50" s="1" t="str">
        <f t="shared" si="62"/>
        <v/>
      </c>
      <c r="AF50" s="1" t="str">
        <f t="shared" si="63"/>
        <v/>
      </c>
      <c r="AG50" s="1" t="str">
        <f t="shared" si="64"/>
        <v/>
      </c>
      <c r="AH50" s="1" t="str">
        <f t="shared" si="65"/>
        <v/>
      </c>
      <c r="AI50" s="1" t="str">
        <f t="shared" si="66"/>
        <v/>
      </c>
      <c r="AJ50" s="1" t="str">
        <f t="shared" si="67"/>
        <v/>
      </c>
      <c r="AK50" s="1">
        <f t="shared" si="45"/>
        <v>0</v>
      </c>
      <c r="AL50" s="1">
        <f t="shared" si="46"/>
        <v>0</v>
      </c>
      <c r="AM50" s="1" t="str">
        <f t="shared" si="58"/>
        <v/>
      </c>
      <c r="AN50" s="1">
        <f t="shared" si="68"/>
        <v>0</v>
      </c>
      <c r="AO50" s="1" t="str">
        <f t="shared" si="56"/>
        <v/>
      </c>
      <c r="AP50" s="1" t="str">
        <f t="shared" si="23"/>
        <v>N</v>
      </c>
      <c r="AQ50" s="1" t="str">
        <f t="shared" si="24"/>
        <v>N</v>
      </c>
      <c r="AR50" s="1" t="str">
        <f t="shared" si="25"/>
        <v>N</v>
      </c>
      <c r="AS50" s="1" t="str">
        <f t="shared" si="69"/>
        <v/>
      </c>
      <c r="AT50" s="15" t="str">
        <f t="shared" si="47"/>
        <v/>
      </c>
      <c r="AU50" s="1" t="str">
        <f t="shared" si="70"/>
        <v/>
      </c>
      <c r="AV50" s="1" t="str">
        <f t="shared" si="71"/>
        <v/>
      </c>
      <c r="AW50" s="1" t="str">
        <f t="shared" si="72"/>
        <v/>
      </c>
      <c r="AX50" s="1" t="str">
        <f t="shared" si="73"/>
        <v/>
      </c>
      <c r="AY50" s="1" t="str">
        <f t="shared" si="74"/>
        <v/>
      </c>
      <c r="AZ50" s="1" t="str">
        <f>IF('Hedging Dashboard'!AH50="P",IF(AZ49="",1,AZ49+1),"")</f>
        <v/>
      </c>
      <c r="BA50" s="1" t="str">
        <f>IF('Hedging Dashboard'!AH50="B",IF(BA49="",1,BA49+1),"")</f>
        <v/>
      </c>
      <c r="BB50" s="1" t="str">
        <f t="shared" si="78"/>
        <v>00000</v>
      </c>
      <c r="BC50" s="1" t="str">
        <f t="shared" si="78"/>
        <v>00000</v>
      </c>
      <c r="BD50" s="1" t="str">
        <f t="shared" si="79"/>
        <v>000000</v>
      </c>
      <c r="BE50" s="1" t="str">
        <f t="shared" si="79"/>
        <v>000000</v>
      </c>
      <c r="BF50" s="1" t="str">
        <f t="shared" si="49"/>
        <v>B</v>
      </c>
      <c r="BG50" s="1" t="str">
        <f t="shared" si="75"/>
        <v/>
      </c>
      <c r="BH50" s="1">
        <f t="shared" si="50"/>
        <v>0</v>
      </c>
      <c r="BI50" s="1" t="str">
        <f t="shared" si="76"/>
        <v/>
      </c>
      <c r="BJ50" s="1">
        <f t="shared" si="51"/>
        <v>0</v>
      </c>
      <c r="BK50" s="1" t="str">
        <f t="shared" si="77"/>
        <v/>
      </c>
      <c r="BL50" s="1">
        <f t="shared" si="52"/>
        <v>0</v>
      </c>
      <c r="BM50" s="1" t="str">
        <f t="shared" si="53"/>
        <v>0</v>
      </c>
      <c r="BN50" s="1" t="str">
        <f t="shared" si="54"/>
        <v>0</v>
      </c>
      <c r="BO50" s="1" t="str">
        <f t="shared" si="55"/>
        <v>0</v>
      </c>
      <c r="BR50" s="1">
        <f>General!A48</f>
        <v>0</v>
      </c>
      <c r="BS50" s="1">
        <f>General!B48</f>
        <v>0</v>
      </c>
      <c r="BT50" s="1" t="str">
        <f>General!C48</f>
        <v/>
      </c>
      <c r="BU50" s="1">
        <f>General!D48</f>
        <v>0</v>
      </c>
      <c r="BW50" s="1" t="str">
        <f>General!F48</f>
        <v>WLLLW</v>
      </c>
      <c r="BX50" s="1">
        <f>General!G48</f>
        <v>1</v>
      </c>
    </row>
    <row r="51" spans="1:76" ht="15.75" thickBot="1">
      <c r="A51" s="1">
        <v>42</v>
      </c>
      <c r="B51" s="9" t="str">
        <f t="shared" si="59"/>
        <v/>
      </c>
      <c r="C51" s="93" t="str">
        <f t="shared" si="1"/>
        <v/>
      </c>
      <c r="D51" s="88" t="str">
        <f t="shared" si="36"/>
        <v/>
      </c>
      <c r="E51" s="89" t="str">
        <f t="shared" si="37"/>
        <v/>
      </c>
      <c r="F51" s="8" t="str">
        <f t="shared" si="12"/>
        <v/>
      </c>
      <c r="H51" s="96" t="str">
        <f t="shared" si="2"/>
        <v/>
      </c>
      <c r="I51" s="88" t="str">
        <f t="shared" si="38"/>
        <v/>
      </c>
      <c r="J51" s="89" t="str">
        <f t="shared" si="39"/>
        <v/>
      </c>
      <c r="K51" s="8" t="str">
        <f t="shared" si="40"/>
        <v/>
      </c>
      <c r="L51" s="54"/>
      <c r="M51" s="17" t="str">
        <f>IF('Hedging Dashboard'!AH51="","",'Hedging Dashboard'!AH51)</f>
        <v/>
      </c>
      <c r="O51" s="9" t="str">
        <f t="shared" si="3"/>
        <v/>
      </c>
      <c r="P51" s="88" t="str">
        <f t="shared" si="41"/>
        <v/>
      </c>
      <c r="Q51" s="89" t="str">
        <f t="shared" si="42"/>
        <v/>
      </c>
      <c r="R51" s="4" t="str">
        <f t="shared" si="43"/>
        <v/>
      </c>
      <c r="S51" s="4" t="str">
        <f t="shared" si="60"/>
        <v/>
      </c>
      <c r="T51" s="112" t="str">
        <f t="shared" si="44"/>
        <v/>
      </c>
      <c r="U51" s="4" t="str">
        <f>IF(M51="","",IF(B51="NB",U50,IF(T51="",SUM($T$5:$T51)+S51,SUM($T$5:$T51))))</f>
        <v/>
      </c>
      <c r="V51" s="100" t="str">
        <f t="shared" si="0"/>
        <v/>
      </c>
      <c r="W51" s="74" t="e">
        <f t="shared" si="61"/>
        <v>#VALUE!</v>
      </c>
      <c r="X51" s="76" t="str">
        <f t="shared" si="15"/>
        <v/>
      </c>
      <c r="Y51" s="9" t="str">
        <f t="shared" si="6"/>
        <v>T</v>
      </c>
      <c r="Z51" s="4" t="str">
        <f t="shared" si="7"/>
        <v>T</v>
      </c>
      <c r="AA51" s="4" t="str">
        <f t="shared" si="8"/>
        <v>M1</v>
      </c>
      <c r="AB51" s="4" t="str">
        <f t="shared" si="4"/>
        <v/>
      </c>
      <c r="AC51" s="4" t="str">
        <f t="shared" si="9"/>
        <v/>
      </c>
      <c r="AD51" s="4" t="str">
        <f t="shared" si="10"/>
        <v/>
      </c>
      <c r="AE51" s="1" t="str">
        <f t="shared" si="62"/>
        <v/>
      </c>
      <c r="AF51" s="1" t="str">
        <f t="shared" si="63"/>
        <v/>
      </c>
      <c r="AG51" s="1" t="str">
        <f t="shared" si="64"/>
        <v/>
      </c>
      <c r="AH51" s="1" t="str">
        <f t="shared" si="65"/>
        <v/>
      </c>
      <c r="AI51" s="1" t="str">
        <f t="shared" si="66"/>
        <v/>
      </c>
      <c r="AJ51" s="1" t="str">
        <f t="shared" si="67"/>
        <v/>
      </c>
      <c r="AK51" s="1">
        <f t="shared" si="45"/>
        <v>0</v>
      </c>
      <c r="AL51" s="1">
        <f t="shared" si="46"/>
        <v>0</v>
      </c>
      <c r="AM51" s="1" t="str">
        <f t="shared" si="58"/>
        <v/>
      </c>
      <c r="AN51" s="1">
        <f t="shared" si="68"/>
        <v>0</v>
      </c>
      <c r="AO51" s="1" t="str">
        <f t="shared" si="56"/>
        <v/>
      </c>
      <c r="AP51" s="1" t="str">
        <f t="shared" si="23"/>
        <v>N</v>
      </c>
      <c r="AQ51" s="1" t="str">
        <f t="shared" si="24"/>
        <v>N</v>
      </c>
      <c r="AR51" s="1" t="str">
        <f t="shared" si="25"/>
        <v>N</v>
      </c>
      <c r="AS51" s="1" t="str">
        <f t="shared" si="69"/>
        <v/>
      </c>
      <c r="AT51" s="15" t="str">
        <f t="shared" si="47"/>
        <v/>
      </c>
      <c r="AU51" s="1" t="str">
        <f t="shared" si="70"/>
        <v/>
      </c>
      <c r="AV51" s="1" t="str">
        <f t="shared" si="71"/>
        <v/>
      </c>
      <c r="AW51" s="1" t="str">
        <f t="shared" si="72"/>
        <v/>
      </c>
      <c r="AX51" s="1" t="str">
        <f t="shared" si="73"/>
        <v/>
      </c>
      <c r="AY51" s="1" t="str">
        <f t="shared" si="74"/>
        <v/>
      </c>
      <c r="AZ51" s="1" t="str">
        <f>IF('Hedging Dashboard'!AH51="P",IF(AZ50="",1,AZ50+1),"")</f>
        <v/>
      </c>
      <c r="BA51" s="1" t="str">
        <f>IF('Hedging Dashboard'!AH51="B",IF(BA50="",1,BA50+1),"")</f>
        <v/>
      </c>
      <c r="BB51" s="1" t="str">
        <f t="shared" si="78"/>
        <v>00000</v>
      </c>
      <c r="BC51" s="1" t="str">
        <f t="shared" si="78"/>
        <v>00000</v>
      </c>
      <c r="BD51" s="1" t="str">
        <f t="shared" si="79"/>
        <v>000000</v>
      </c>
      <c r="BE51" s="1" t="str">
        <f t="shared" si="79"/>
        <v>000000</v>
      </c>
      <c r="BF51" s="1" t="str">
        <f t="shared" si="49"/>
        <v>B</v>
      </c>
      <c r="BG51" s="1" t="str">
        <f t="shared" si="75"/>
        <v/>
      </c>
      <c r="BH51" s="1">
        <f t="shared" si="50"/>
        <v>0</v>
      </c>
      <c r="BI51" s="1" t="str">
        <f t="shared" si="76"/>
        <v/>
      </c>
      <c r="BJ51" s="1">
        <f t="shared" si="51"/>
        <v>0</v>
      </c>
      <c r="BK51" s="1" t="str">
        <f t="shared" si="77"/>
        <v/>
      </c>
      <c r="BL51" s="1">
        <f t="shared" si="52"/>
        <v>0</v>
      </c>
      <c r="BM51" s="1" t="str">
        <f t="shared" si="53"/>
        <v>0</v>
      </c>
      <c r="BN51" s="1" t="str">
        <f t="shared" si="54"/>
        <v>0</v>
      </c>
      <c r="BO51" s="1" t="str">
        <f t="shared" si="55"/>
        <v>0</v>
      </c>
      <c r="BR51" s="1">
        <f>General!A49</f>
        <v>0</v>
      </c>
      <c r="BS51" s="1">
        <f>General!B49</f>
        <v>0</v>
      </c>
      <c r="BT51" s="1" t="str">
        <f>General!C49</f>
        <v/>
      </c>
      <c r="BU51" s="1">
        <f>General!D49</f>
        <v>0</v>
      </c>
      <c r="BW51" s="1" t="str">
        <f>General!F49</f>
        <v>WLLWL</v>
      </c>
      <c r="BX51" s="1">
        <f>General!G49</f>
        <v>-1</v>
      </c>
    </row>
    <row r="52" spans="1:76" ht="15.75" thickBot="1">
      <c r="A52" s="1">
        <v>43</v>
      </c>
      <c r="B52" s="9" t="str">
        <f t="shared" si="59"/>
        <v/>
      </c>
      <c r="C52" s="93" t="str">
        <f t="shared" si="1"/>
        <v/>
      </c>
      <c r="D52" s="88" t="str">
        <f t="shared" si="36"/>
        <v/>
      </c>
      <c r="E52" s="89" t="str">
        <f t="shared" si="37"/>
        <v/>
      </c>
      <c r="F52" s="8" t="str">
        <f t="shared" si="12"/>
        <v/>
      </c>
      <c r="H52" s="96" t="str">
        <f t="shared" si="2"/>
        <v/>
      </c>
      <c r="I52" s="88" t="str">
        <f t="shared" si="38"/>
        <v/>
      </c>
      <c r="J52" s="89" t="str">
        <f t="shared" si="39"/>
        <v/>
      </c>
      <c r="K52" s="8" t="str">
        <f t="shared" si="40"/>
        <v/>
      </c>
      <c r="L52" s="54"/>
      <c r="M52" s="17" t="str">
        <f>IF('Hedging Dashboard'!AH52="","",'Hedging Dashboard'!AH52)</f>
        <v/>
      </c>
      <c r="O52" s="9" t="str">
        <f t="shared" si="3"/>
        <v/>
      </c>
      <c r="P52" s="88" t="str">
        <f t="shared" si="41"/>
        <v/>
      </c>
      <c r="Q52" s="89" t="str">
        <f t="shared" si="42"/>
        <v/>
      </c>
      <c r="R52" s="4" t="str">
        <f t="shared" si="43"/>
        <v/>
      </c>
      <c r="S52" s="4" t="str">
        <f t="shared" si="60"/>
        <v/>
      </c>
      <c r="T52" s="112" t="str">
        <f t="shared" si="44"/>
        <v/>
      </c>
      <c r="U52" s="4" t="str">
        <f>IF(M52="","",IF(B52="NB",U51,IF(T52="",SUM($T$5:$T52)+S52,SUM($T$5:$T52))))</f>
        <v/>
      </c>
      <c r="V52" s="100" t="str">
        <f t="shared" si="0"/>
        <v/>
      </c>
      <c r="W52" s="74" t="e">
        <f t="shared" si="61"/>
        <v>#VALUE!</v>
      </c>
      <c r="X52" s="76" t="str">
        <f t="shared" si="15"/>
        <v/>
      </c>
      <c r="Y52" s="9" t="str">
        <f t="shared" si="6"/>
        <v>T</v>
      </c>
      <c r="Z52" s="4" t="str">
        <f t="shared" si="7"/>
        <v>T</v>
      </c>
      <c r="AA52" s="4" t="str">
        <f t="shared" si="8"/>
        <v>M1</v>
      </c>
      <c r="AB52" s="4" t="str">
        <f t="shared" si="4"/>
        <v/>
      </c>
      <c r="AC52" s="4" t="str">
        <f t="shared" si="9"/>
        <v/>
      </c>
      <c r="AD52" s="4" t="str">
        <f t="shared" si="10"/>
        <v/>
      </c>
      <c r="AE52" s="1" t="str">
        <f t="shared" si="62"/>
        <v/>
      </c>
      <c r="AF52" s="1" t="str">
        <f t="shared" si="63"/>
        <v/>
      </c>
      <c r="AG52" s="1" t="str">
        <f t="shared" si="64"/>
        <v/>
      </c>
      <c r="AH52" s="1" t="str">
        <f t="shared" si="65"/>
        <v/>
      </c>
      <c r="AI52" s="1" t="str">
        <f t="shared" si="66"/>
        <v/>
      </c>
      <c r="AJ52" s="1" t="str">
        <f t="shared" si="67"/>
        <v/>
      </c>
      <c r="AK52" s="1">
        <f t="shared" si="45"/>
        <v>0</v>
      </c>
      <c r="AL52" s="1">
        <f t="shared" si="46"/>
        <v>0</v>
      </c>
      <c r="AM52" s="1" t="str">
        <f t="shared" si="58"/>
        <v/>
      </c>
      <c r="AN52" s="1">
        <f t="shared" si="68"/>
        <v>0</v>
      </c>
      <c r="AO52" s="1" t="str">
        <f t="shared" si="56"/>
        <v/>
      </c>
      <c r="AP52" s="1" t="str">
        <f t="shared" si="23"/>
        <v>N</v>
      </c>
      <c r="AQ52" s="1" t="str">
        <f t="shared" si="24"/>
        <v>N</v>
      </c>
      <c r="AR52" s="1" t="str">
        <f t="shared" si="25"/>
        <v>N</v>
      </c>
      <c r="AS52" s="1" t="str">
        <f t="shared" si="69"/>
        <v/>
      </c>
      <c r="AT52" s="15" t="str">
        <f t="shared" si="47"/>
        <v/>
      </c>
      <c r="AU52" s="1" t="str">
        <f t="shared" si="70"/>
        <v/>
      </c>
      <c r="AV52" s="1" t="str">
        <f t="shared" si="71"/>
        <v/>
      </c>
      <c r="AW52" s="1" t="str">
        <f t="shared" si="72"/>
        <v/>
      </c>
      <c r="AX52" s="1" t="str">
        <f t="shared" si="73"/>
        <v/>
      </c>
      <c r="AY52" s="1" t="str">
        <f t="shared" si="74"/>
        <v/>
      </c>
      <c r="AZ52" s="1" t="str">
        <f>IF('Hedging Dashboard'!AH52="P",IF(AZ51="",1,AZ51+1),"")</f>
        <v/>
      </c>
      <c r="BA52" s="1" t="str">
        <f>IF('Hedging Dashboard'!AH52="B",IF(BA51="",1,BA51+1),"")</f>
        <v/>
      </c>
      <c r="BB52" s="1" t="str">
        <f t="shared" si="78"/>
        <v>00000</v>
      </c>
      <c r="BC52" s="1" t="str">
        <f t="shared" si="78"/>
        <v>00000</v>
      </c>
      <c r="BD52" s="1" t="str">
        <f t="shared" si="79"/>
        <v>000000</v>
      </c>
      <c r="BE52" s="1" t="str">
        <f t="shared" si="79"/>
        <v>000000</v>
      </c>
      <c r="BF52" s="1" t="str">
        <f t="shared" si="49"/>
        <v>B</v>
      </c>
      <c r="BG52" s="1" t="str">
        <f t="shared" si="75"/>
        <v/>
      </c>
      <c r="BH52" s="1">
        <f t="shared" si="50"/>
        <v>0</v>
      </c>
      <c r="BI52" s="1" t="str">
        <f t="shared" si="76"/>
        <v/>
      </c>
      <c r="BJ52" s="1">
        <f t="shared" si="51"/>
        <v>0</v>
      </c>
      <c r="BK52" s="1" t="str">
        <f t="shared" si="77"/>
        <v/>
      </c>
      <c r="BL52" s="1">
        <f t="shared" si="52"/>
        <v>0</v>
      </c>
      <c r="BM52" s="1" t="str">
        <f t="shared" si="53"/>
        <v>0</v>
      </c>
      <c r="BN52" s="1" t="str">
        <f t="shared" si="54"/>
        <v>0</v>
      </c>
      <c r="BO52" s="1" t="str">
        <f t="shared" si="55"/>
        <v>0</v>
      </c>
      <c r="BR52" s="1">
        <f>General!A50</f>
        <v>0</v>
      </c>
      <c r="BS52" s="1">
        <f>General!B50</f>
        <v>0</v>
      </c>
      <c r="BT52" s="1" t="str">
        <f>General!C50</f>
        <v/>
      </c>
      <c r="BU52" s="1">
        <f>General!D50</f>
        <v>0</v>
      </c>
      <c r="BW52" s="1" t="str">
        <f>General!F50</f>
        <v>WLLWW</v>
      </c>
      <c r="BX52" s="1">
        <f>General!G50</f>
        <v>3</v>
      </c>
    </row>
    <row r="53" spans="1:76" ht="15.75" thickBot="1">
      <c r="A53" s="1">
        <v>44</v>
      </c>
      <c r="B53" s="9" t="str">
        <f t="shared" si="59"/>
        <v/>
      </c>
      <c r="C53" s="93" t="str">
        <f t="shared" si="1"/>
        <v/>
      </c>
      <c r="D53" s="88" t="str">
        <f t="shared" si="36"/>
        <v/>
      </c>
      <c r="E53" s="89" t="str">
        <f t="shared" si="37"/>
        <v/>
      </c>
      <c r="F53" s="8" t="str">
        <f t="shared" si="12"/>
        <v/>
      </c>
      <c r="H53" s="96" t="str">
        <f t="shared" si="2"/>
        <v/>
      </c>
      <c r="I53" s="88" t="str">
        <f t="shared" si="38"/>
        <v/>
      </c>
      <c r="J53" s="89" t="str">
        <f t="shared" si="39"/>
        <v/>
      </c>
      <c r="K53" s="8" t="str">
        <f t="shared" si="40"/>
        <v/>
      </c>
      <c r="L53" s="54"/>
      <c r="M53" s="17" t="str">
        <f>IF('Hedging Dashboard'!AH53="","",'Hedging Dashboard'!AH53)</f>
        <v/>
      </c>
      <c r="O53" s="9" t="str">
        <f t="shared" si="3"/>
        <v/>
      </c>
      <c r="P53" s="88" t="str">
        <f t="shared" si="41"/>
        <v/>
      </c>
      <c r="Q53" s="89" t="str">
        <f t="shared" si="42"/>
        <v/>
      </c>
      <c r="R53" s="4" t="str">
        <f t="shared" si="43"/>
        <v/>
      </c>
      <c r="S53" s="4" t="str">
        <f t="shared" si="60"/>
        <v/>
      </c>
      <c r="T53" s="112" t="str">
        <f t="shared" si="44"/>
        <v/>
      </c>
      <c r="U53" s="4" t="str">
        <f>IF(M53="","",IF(B53="NB",U52,IF(T53="",SUM($T$5:$T53)+S53,SUM($T$5:$T53))))</f>
        <v/>
      </c>
      <c r="V53" s="100" t="str">
        <f t="shared" si="0"/>
        <v/>
      </c>
      <c r="W53" s="74" t="e">
        <f t="shared" si="61"/>
        <v>#VALUE!</v>
      </c>
      <c r="X53" s="76" t="str">
        <f t="shared" si="15"/>
        <v/>
      </c>
      <c r="Y53" s="9" t="str">
        <f t="shared" si="6"/>
        <v>T</v>
      </c>
      <c r="Z53" s="4" t="str">
        <f t="shared" si="7"/>
        <v>T</v>
      </c>
      <c r="AA53" s="4" t="str">
        <f t="shared" si="8"/>
        <v>M1</v>
      </c>
      <c r="AB53" s="4" t="str">
        <f t="shared" si="4"/>
        <v/>
      </c>
      <c r="AC53" s="4" t="str">
        <f t="shared" si="9"/>
        <v/>
      </c>
      <c r="AD53" s="4" t="str">
        <f t="shared" si="10"/>
        <v/>
      </c>
      <c r="AE53" s="1" t="str">
        <f t="shared" si="62"/>
        <v/>
      </c>
      <c r="AF53" s="1" t="str">
        <f t="shared" si="63"/>
        <v/>
      </c>
      <c r="AG53" s="1" t="str">
        <f t="shared" si="64"/>
        <v/>
      </c>
      <c r="AH53" s="1" t="str">
        <f t="shared" si="65"/>
        <v/>
      </c>
      <c r="AI53" s="1" t="str">
        <f t="shared" si="66"/>
        <v/>
      </c>
      <c r="AJ53" s="1" t="str">
        <f t="shared" si="67"/>
        <v/>
      </c>
      <c r="AK53" s="1">
        <f t="shared" si="45"/>
        <v>0</v>
      </c>
      <c r="AL53" s="1">
        <f t="shared" si="46"/>
        <v>0</v>
      </c>
      <c r="AM53" s="1" t="str">
        <f t="shared" si="58"/>
        <v/>
      </c>
      <c r="AN53" s="1">
        <f t="shared" si="68"/>
        <v>0</v>
      </c>
      <c r="AO53" s="1" t="str">
        <f t="shared" si="56"/>
        <v/>
      </c>
      <c r="AP53" s="1" t="str">
        <f t="shared" si="23"/>
        <v>N</v>
      </c>
      <c r="AQ53" s="1" t="str">
        <f t="shared" si="24"/>
        <v>N</v>
      </c>
      <c r="AR53" s="1" t="str">
        <f t="shared" si="25"/>
        <v>N</v>
      </c>
      <c r="AS53" s="1" t="str">
        <f t="shared" si="69"/>
        <v/>
      </c>
      <c r="AT53" s="15" t="str">
        <f t="shared" si="47"/>
        <v/>
      </c>
      <c r="AU53" s="1" t="str">
        <f t="shared" si="70"/>
        <v/>
      </c>
      <c r="AV53" s="1" t="str">
        <f t="shared" si="71"/>
        <v/>
      </c>
      <c r="AW53" s="1" t="str">
        <f t="shared" si="72"/>
        <v/>
      </c>
      <c r="AX53" s="1" t="str">
        <f t="shared" si="73"/>
        <v/>
      </c>
      <c r="AY53" s="1" t="str">
        <f t="shared" si="74"/>
        <v/>
      </c>
      <c r="AZ53" s="1" t="str">
        <f>IF('Hedging Dashboard'!AH53="P",IF(AZ52="",1,AZ52+1),"")</f>
        <v/>
      </c>
      <c r="BA53" s="1" t="str">
        <f>IF('Hedging Dashboard'!AH53="B",IF(BA52="",1,BA52+1),"")</f>
        <v/>
      </c>
      <c r="BB53" s="1" t="str">
        <f t="shared" si="78"/>
        <v>00000</v>
      </c>
      <c r="BC53" s="1" t="str">
        <f t="shared" si="78"/>
        <v>00000</v>
      </c>
      <c r="BD53" s="1" t="str">
        <f t="shared" si="79"/>
        <v>000000</v>
      </c>
      <c r="BE53" s="1" t="str">
        <f t="shared" si="79"/>
        <v>000000</v>
      </c>
      <c r="BF53" s="1" t="str">
        <f t="shared" si="49"/>
        <v>B</v>
      </c>
      <c r="BG53" s="1" t="str">
        <f t="shared" si="75"/>
        <v/>
      </c>
      <c r="BH53" s="1">
        <f t="shared" si="50"/>
        <v>0</v>
      </c>
      <c r="BI53" s="1" t="str">
        <f t="shared" si="76"/>
        <v/>
      </c>
      <c r="BJ53" s="1">
        <f t="shared" si="51"/>
        <v>0</v>
      </c>
      <c r="BK53" s="1" t="str">
        <f t="shared" si="77"/>
        <v/>
      </c>
      <c r="BL53" s="1">
        <f t="shared" si="52"/>
        <v>0</v>
      </c>
      <c r="BM53" s="1" t="str">
        <f t="shared" si="53"/>
        <v>0</v>
      </c>
      <c r="BN53" s="1" t="str">
        <f t="shared" si="54"/>
        <v>0</v>
      </c>
      <c r="BO53" s="1" t="str">
        <f t="shared" si="55"/>
        <v>0</v>
      </c>
      <c r="BR53" s="1">
        <f>General!A51</f>
        <v>0</v>
      </c>
      <c r="BS53" s="1">
        <f>General!B51</f>
        <v>0</v>
      </c>
      <c r="BT53" s="1" t="str">
        <f>General!C51</f>
        <v/>
      </c>
      <c r="BU53" s="1">
        <f>General!D51</f>
        <v>0</v>
      </c>
      <c r="BW53" s="1" t="str">
        <f>General!F51</f>
        <v>WLWLL</v>
      </c>
      <c r="BX53" s="1">
        <f>General!G51</f>
        <v>-3</v>
      </c>
    </row>
    <row r="54" spans="1:76" ht="15.75" thickBot="1">
      <c r="A54" s="1">
        <v>45</v>
      </c>
      <c r="B54" s="77" t="str">
        <f t="shared" si="59"/>
        <v/>
      </c>
      <c r="C54" s="94" t="str">
        <f t="shared" si="1"/>
        <v/>
      </c>
      <c r="D54" s="90" t="str">
        <f t="shared" si="36"/>
        <v/>
      </c>
      <c r="E54" s="91" t="str">
        <f t="shared" si="37"/>
        <v/>
      </c>
      <c r="F54" s="10" t="str">
        <f t="shared" si="12"/>
        <v/>
      </c>
      <c r="H54" s="97" t="str">
        <f t="shared" si="2"/>
        <v/>
      </c>
      <c r="I54" s="90" t="str">
        <f t="shared" si="38"/>
        <v/>
      </c>
      <c r="J54" s="91" t="str">
        <f t="shared" si="39"/>
        <v/>
      </c>
      <c r="K54" s="10" t="str">
        <f t="shared" si="40"/>
        <v/>
      </c>
      <c r="L54" s="54"/>
      <c r="M54" s="18" t="str">
        <f>IF('Hedging Dashboard'!AH54="","",'Hedging Dashboard'!AH54)</f>
        <v/>
      </c>
      <c r="O54" s="77" t="str">
        <f t="shared" si="3"/>
        <v/>
      </c>
      <c r="P54" s="90" t="str">
        <f t="shared" si="41"/>
        <v/>
      </c>
      <c r="Q54" s="91" t="str">
        <f t="shared" si="42"/>
        <v/>
      </c>
      <c r="R54" s="5" t="str">
        <f t="shared" si="43"/>
        <v/>
      </c>
      <c r="S54" s="5" t="str">
        <f t="shared" si="60"/>
        <v/>
      </c>
      <c r="T54" s="113" t="str">
        <f t="shared" si="44"/>
        <v/>
      </c>
      <c r="U54" s="5" t="str">
        <f>IF(M54="","",IF(B54="NB",U53,IF(T54="",SUM($T$5:$T54)+S54,SUM($T$5:$T54))))</f>
        <v/>
      </c>
      <c r="V54" s="101" t="str">
        <f t="shared" si="0"/>
        <v/>
      </c>
      <c r="W54" s="74" t="e">
        <f t="shared" si="61"/>
        <v>#VALUE!</v>
      </c>
      <c r="X54" s="76" t="str">
        <f t="shared" si="15"/>
        <v/>
      </c>
      <c r="Y54" s="9" t="str">
        <f t="shared" si="6"/>
        <v>T</v>
      </c>
      <c r="Z54" s="4" t="str">
        <f t="shared" si="7"/>
        <v>T</v>
      </c>
      <c r="AA54" s="4" t="str">
        <f t="shared" si="8"/>
        <v>M1</v>
      </c>
      <c r="AB54" s="4" t="str">
        <f t="shared" si="4"/>
        <v/>
      </c>
      <c r="AC54" s="4" t="str">
        <f t="shared" si="9"/>
        <v/>
      </c>
      <c r="AD54" s="4" t="str">
        <f t="shared" si="10"/>
        <v/>
      </c>
      <c r="AE54" s="1" t="str">
        <f t="shared" si="62"/>
        <v/>
      </c>
      <c r="AF54" s="1" t="str">
        <f t="shared" si="63"/>
        <v/>
      </c>
      <c r="AG54" s="1" t="str">
        <f t="shared" si="64"/>
        <v/>
      </c>
      <c r="AH54" s="1" t="str">
        <f t="shared" si="65"/>
        <v/>
      </c>
      <c r="AI54" s="1" t="str">
        <f t="shared" si="66"/>
        <v/>
      </c>
      <c r="AJ54" s="1" t="str">
        <f t="shared" si="67"/>
        <v/>
      </c>
      <c r="AK54" s="1">
        <f t="shared" si="45"/>
        <v>0</v>
      </c>
      <c r="AL54" s="1">
        <f t="shared" si="46"/>
        <v>0</v>
      </c>
      <c r="AM54" s="1" t="str">
        <f t="shared" si="58"/>
        <v/>
      </c>
      <c r="AN54" s="1">
        <f t="shared" si="68"/>
        <v>0</v>
      </c>
      <c r="AO54" s="1" t="str">
        <f t="shared" si="56"/>
        <v/>
      </c>
      <c r="AP54" s="1" t="str">
        <f t="shared" si="23"/>
        <v>N</v>
      </c>
      <c r="AQ54" s="1" t="str">
        <f t="shared" si="24"/>
        <v>N</v>
      </c>
      <c r="AR54" s="1" t="str">
        <f t="shared" si="25"/>
        <v>N</v>
      </c>
      <c r="AS54" s="1" t="str">
        <f t="shared" si="69"/>
        <v/>
      </c>
      <c r="AT54" s="15" t="str">
        <f t="shared" si="47"/>
        <v/>
      </c>
      <c r="AU54" s="1" t="str">
        <f t="shared" si="70"/>
        <v/>
      </c>
      <c r="AV54" s="1" t="str">
        <f t="shared" si="71"/>
        <v/>
      </c>
      <c r="AW54" s="1" t="str">
        <f t="shared" si="72"/>
        <v/>
      </c>
      <c r="AX54" s="1" t="str">
        <f t="shared" si="73"/>
        <v/>
      </c>
      <c r="AY54" s="1" t="str">
        <f t="shared" si="74"/>
        <v/>
      </c>
      <c r="AZ54" s="1" t="str">
        <f>IF('Hedging Dashboard'!AH54="P",IF(AZ53="",1,AZ53+1),"")</f>
        <v/>
      </c>
      <c r="BA54" s="1" t="str">
        <f>IF('Hedging Dashboard'!AH54="B",IF(BA53="",1,BA53+1),"")</f>
        <v/>
      </c>
      <c r="BB54" s="1" t="str">
        <f t="shared" si="78"/>
        <v>00000</v>
      </c>
      <c r="BC54" s="1" t="str">
        <f t="shared" si="78"/>
        <v>00000</v>
      </c>
      <c r="BD54" s="1" t="str">
        <f t="shared" si="79"/>
        <v>000000</v>
      </c>
      <c r="BE54" s="1" t="str">
        <f t="shared" si="79"/>
        <v>000000</v>
      </c>
      <c r="BF54" s="1" t="str">
        <f t="shared" si="49"/>
        <v>B</v>
      </c>
      <c r="BG54" s="1" t="str">
        <f t="shared" si="75"/>
        <v/>
      </c>
      <c r="BH54" s="1">
        <f t="shared" si="50"/>
        <v>0</v>
      </c>
      <c r="BI54" s="1" t="str">
        <f t="shared" si="76"/>
        <v/>
      </c>
      <c r="BJ54" s="1">
        <f t="shared" si="51"/>
        <v>0</v>
      </c>
      <c r="BK54" s="1" t="str">
        <f t="shared" si="77"/>
        <v/>
      </c>
      <c r="BL54" s="1">
        <f t="shared" si="52"/>
        <v>0</v>
      </c>
      <c r="BM54" s="1" t="str">
        <f t="shared" si="53"/>
        <v>0</v>
      </c>
      <c r="BN54" s="1" t="str">
        <f t="shared" si="54"/>
        <v>0</v>
      </c>
      <c r="BO54" s="1" t="str">
        <f t="shared" si="55"/>
        <v>0</v>
      </c>
      <c r="BR54" s="1">
        <f>General!A52</f>
        <v>0</v>
      </c>
      <c r="BS54" s="1">
        <f>General!B52</f>
        <v>0</v>
      </c>
      <c r="BT54" s="1" t="str">
        <f>General!C52</f>
        <v/>
      </c>
      <c r="BU54" s="1">
        <f>General!D52</f>
        <v>0</v>
      </c>
      <c r="BW54" s="1" t="str">
        <f>General!F52</f>
        <v>WLWLW</v>
      </c>
      <c r="BX54" s="1">
        <f>General!G52</f>
        <v>1</v>
      </c>
    </row>
    <row r="55" spans="1:76" ht="15.75" thickBot="1">
      <c r="A55" s="1">
        <v>46</v>
      </c>
      <c r="B55" s="12" t="str">
        <f t="shared" si="59"/>
        <v/>
      </c>
      <c r="C55" s="92" t="str">
        <f t="shared" si="1"/>
        <v/>
      </c>
      <c r="D55" s="13" t="str">
        <f t="shared" si="36"/>
        <v/>
      </c>
      <c r="E55" s="45" t="str">
        <f t="shared" si="37"/>
        <v/>
      </c>
      <c r="F55" s="14" t="str">
        <f t="shared" si="12"/>
        <v/>
      </c>
      <c r="H55" s="95" t="str">
        <f t="shared" si="2"/>
        <v/>
      </c>
      <c r="I55" s="13" t="str">
        <f t="shared" si="38"/>
        <v/>
      </c>
      <c r="J55" s="45" t="str">
        <f t="shared" si="39"/>
        <v/>
      </c>
      <c r="K55" s="14" t="str">
        <f t="shared" si="40"/>
        <v/>
      </c>
      <c r="L55" s="54"/>
      <c r="M55" s="16" t="str">
        <f>IF('Hedging Dashboard'!AH55="","",'Hedging Dashboard'!AH55)</f>
        <v/>
      </c>
      <c r="O55" s="12" t="str">
        <f t="shared" si="3"/>
        <v/>
      </c>
      <c r="P55" s="13" t="str">
        <f t="shared" si="41"/>
        <v/>
      </c>
      <c r="Q55" s="45" t="str">
        <f t="shared" si="42"/>
        <v/>
      </c>
      <c r="R55" s="87" t="str">
        <f t="shared" si="43"/>
        <v/>
      </c>
      <c r="S55" s="87" t="str">
        <f t="shared" si="60"/>
        <v/>
      </c>
      <c r="T55" s="98" t="str">
        <f t="shared" si="44"/>
        <v/>
      </c>
      <c r="U55" s="87" t="str">
        <f>IF(M55="","",IF(B55="NB",U54,IF(T55="",SUM($T$5:$T55)+S55,SUM($T$5:$T55))))</f>
        <v/>
      </c>
      <c r="V55" s="99" t="str">
        <f t="shared" si="0"/>
        <v/>
      </c>
      <c r="W55" s="74" t="e">
        <f t="shared" si="61"/>
        <v>#VALUE!</v>
      </c>
      <c r="X55" s="76" t="str">
        <f t="shared" si="15"/>
        <v/>
      </c>
      <c r="Y55" s="9" t="str">
        <f t="shared" si="6"/>
        <v>T</v>
      </c>
      <c r="Z55" s="4" t="str">
        <f t="shared" si="7"/>
        <v>T</v>
      </c>
      <c r="AA55" s="4" t="str">
        <f t="shared" si="8"/>
        <v>M1</v>
      </c>
      <c r="AB55" s="4" t="str">
        <f t="shared" si="4"/>
        <v/>
      </c>
      <c r="AC55" s="4" t="str">
        <f t="shared" si="9"/>
        <v/>
      </c>
      <c r="AD55" s="4" t="str">
        <f t="shared" si="10"/>
        <v/>
      </c>
      <c r="AE55" s="1" t="str">
        <f t="shared" si="62"/>
        <v/>
      </c>
      <c r="AF55" s="1" t="str">
        <f t="shared" si="63"/>
        <v/>
      </c>
      <c r="AG55" s="1" t="str">
        <f t="shared" si="64"/>
        <v/>
      </c>
      <c r="AH55" s="1" t="str">
        <f t="shared" si="65"/>
        <v/>
      </c>
      <c r="AI55" s="1" t="str">
        <f t="shared" si="66"/>
        <v/>
      </c>
      <c r="AJ55" s="1" t="str">
        <f t="shared" si="67"/>
        <v/>
      </c>
      <c r="AK55" s="1">
        <f t="shared" si="45"/>
        <v>0</v>
      </c>
      <c r="AL55" s="1">
        <f t="shared" si="46"/>
        <v>0</v>
      </c>
      <c r="AM55" s="1" t="str">
        <f t="shared" si="58"/>
        <v/>
      </c>
      <c r="AN55" s="1">
        <f t="shared" si="68"/>
        <v>0</v>
      </c>
      <c r="AO55" s="1" t="str">
        <f t="shared" si="56"/>
        <v/>
      </c>
      <c r="AP55" s="1" t="str">
        <f t="shared" si="23"/>
        <v>N</v>
      </c>
      <c r="AQ55" s="1" t="str">
        <f t="shared" si="24"/>
        <v>N</v>
      </c>
      <c r="AR55" s="1" t="str">
        <f t="shared" si="25"/>
        <v>N</v>
      </c>
      <c r="AS55" s="1" t="str">
        <f t="shared" si="69"/>
        <v/>
      </c>
      <c r="AT55" s="15" t="str">
        <f t="shared" si="47"/>
        <v/>
      </c>
      <c r="AU55" s="1" t="str">
        <f t="shared" si="70"/>
        <v/>
      </c>
      <c r="AV55" s="1" t="str">
        <f t="shared" si="71"/>
        <v/>
      </c>
      <c r="AW55" s="1" t="str">
        <f t="shared" si="72"/>
        <v/>
      </c>
      <c r="AX55" s="1" t="str">
        <f t="shared" si="73"/>
        <v/>
      </c>
      <c r="AY55" s="1" t="str">
        <f t="shared" si="74"/>
        <v/>
      </c>
      <c r="AZ55" s="1" t="str">
        <f>IF('Hedging Dashboard'!AH55="P",IF(AZ54="",1,AZ54+1),"")</f>
        <v/>
      </c>
      <c r="BA55" s="1" t="str">
        <f>IF('Hedging Dashboard'!AH55="B",IF(BA54="",1,BA54+1),"")</f>
        <v/>
      </c>
      <c r="BB55" s="1" t="str">
        <f t="shared" si="78"/>
        <v>00000</v>
      </c>
      <c r="BC55" s="1" t="str">
        <f t="shared" si="78"/>
        <v>00000</v>
      </c>
      <c r="BD55" s="1" t="str">
        <f t="shared" si="79"/>
        <v>000000</v>
      </c>
      <c r="BE55" s="1" t="str">
        <f t="shared" si="79"/>
        <v>000000</v>
      </c>
      <c r="BF55" s="1" t="str">
        <f t="shared" si="49"/>
        <v>B</v>
      </c>
      <c r="BG55" s="1" t="str">
        <f t="shared" si="75"/>
        <v/>
      </c>
      <c r="BH55" s="1">
        <f t="shared" si="50"/>
        <v>0</v>
      </c>
      <c r="BI55" s="1" t="str">
        <f t="shared" si="76"/>
        <v/>
      </c>
      <c r="BJ55" s="1">
        <f t="shared" si="51"/>
        <v>0</v>
      </c>
      <c r="BK55" s="1" t="str">
        <f t="shared" si="77"/>
        <v/>
      </c>
      <c r="BL55" s="1">
        <f t="shared" si="52"/>
        <v>0</v>
      </c>
      <c r="BM55" s="1" t="str">
        <f t="shared" si="53"/>
        <v>0</v>
      </c>
      <c r="BN55" s="1" t="str">
        <f t="shared" si="54"/>
        <v>0</v>
      </c>
      <c r="BO55" s="1" t="str">
        <f t="shared" si="55"/>
        <v>0</v>
      </c>
      <c r="BR55" s="1">
        <f>General!A53</f>
        <v>0</v>
      </c>
      <c r="BS55" s="1">
        <f>General!B53</f>
        <v>0</v>
      </c>
      <c r="BT55" s="1" t="str">
        <f>General!C53</f>
        <v/>
      </c>
      <c r="BU55" s="1">
        <f>General!D53</f>
        <v>0</v>
      </c>
      <c r="BW55" s="1" t="str">
        <f>General!F53</f>
        <v>WLWWL</v>
      </c>
      <c r="BX55" s="1">
        <f>General!G53</f>
        <v>-1</v>
      </c>
    </row>
    <row r="56" spans="1:76" ht="15.75" thickBot="1">
      <c r="A56" s="1">
        <v>47</v>
      </c>
      <c r="B56" s="9" t="str">
        <f t="shared" si="59"/>
        <v/>
      </c>
      <c r="C56" s="93" t="str">
        <f t="shared" si="1"/>
        <v/>
      </c>
      <c r="D56" s="88" t="str">
        <f t="shared" si="36"/>
        <v/>
      </c>
      <c r="E56" s="89" t="str">
        <f t="shared" si="37"/>
        <v/>
      </c>
      <c r="F56" s="8" t="str">
        <f t="shared" si="12"/>
        <v/>
      </c>
      <c r="H56" s="96" t="str">
        <f t="shared" si="2"/>
        <v/>
      </c>
      <c r="I56" s="88" t="str">
        <f t="shared" si="38"/>
        <v/>
      </c>
      <c r="J56" s="89" t="str">
        <f t="shared" si="39"/>
        <v/>
      </c>
      <c r="K56" s="8" t="str">
        <f t="shared" si="40"/>
        <v/>
      </c>
      <c r="L56" s="54"/>
      <c r="M56" s="17" t="str">
        <f>IF('Hedging Dashboard'!AH56="","",'Hedging Dashboard'!AH56)</f>
        <v/>
      </c>
      <c r="O56" s="9" t="str">
        <f t="shared" si="3"/>
        <v/>
      </c>
      <c r="P56" s="88" t="str">
        <f t="shared" si="41"/>
        <v/>
      </c>
      <c r="Q56" s="89" t="str">
        <f t="shared" si="42"/>
        <v/>
      </c>
      <c r="R56" s="4" t="str">
        <f t="shared" si="43"/>
        <v/>
      </c>
      <c r="S56" s="4" t="str">
        <f t="shared" si="60"/>
        <v/>
      </c>
      <c r="T56" s="112" t="str">
        <f t="shared" si="44"/>
        <v/>
      </c>
      <c r="U56" s="4" t="str">
        <f>IF(M56="","",IF(B56="NB",U55,IF(T56="",SUM($T$5:$T56)+S56,SUM($T$5:$T56))))</f>
        <v/>
      </c>
      <c r="V56" s="100" t="str">
        <f t="shared" si="0"/>
        <v/>
      </c>
      <c r="W56" s="74" t="e">
        <f t="shared" si="61"/>
        <v>#VALUE!</v>
      </c>
      <c r="X56" s="76" t="str">
        <f t="shared" si="15"/>
        <v/>
      </c>
      <c r="Y56" s="9" t="str">
        <f t="shared" si="6"/>
        <v>T</v>
      </c>
      <c r="Z56" s="4" t="str">
        <f t="shared" si="7"/>
        <v>T</v>
      </c>
      <c r="AA56" s="4" t="str">
        <f t="shared" si="8"/>
        <v>M1</v>
      </c>
      <c r="AB56" s="4" t="str">
        <f t="shared" si="4"/>
        <v/>
      </c>
      <c r="AC56" s="4" t="str">
        <f t="shared" si="9"/>
        <v/>
      </c>
      <c r="AD56" s="4" t="str">
        <f t="shared" si="10"/>
        <v/>
      </c>
      <c r="AE56" s="1" t="str">
        <f t="shared" si="62"/>
        <v/>
      </c>
      <c r="AF56" s="1" t="str">
        <f t="shared" si="63"/>
        <v/>
      </c>
      <c r="AG56" s="1" t="str">
        <f t="shared" si="64"/>
        <v/>
      </c>
      <c r="AH56" s="1" t="str">
        <f t="shared" si="65"/>
        <v/>
      </c>
      <c r="AI56" s="1" t="str">
        <f t="shared" si="66"/>
        <v/>
      </c>
      <c r="AJ56" s="1" t="str">
        <f t="shared" si="67"/>
        <v/>
      </c>
      <c r="AK56" s="1">
        <f t="shared" si="45"/>
        <v>0</v>
      </c>
      <c r="AL56" s="1">
        <f t="shared" si="46"/>
        <v>0</v>
      </c>
      <c r="AM56" s="1" t="str">
        <f t="shared" si="58"/>
        <v/>
      </c>
      <c r="AN56" s="1">
        <f t="shared" si="68"/>
        <v>0</v>
      </c>
      <c r="AO56" s="1" t="str">
        <f t="shared" si="56"/>
        <v/>
      </c>
      <c r="AP56" s="1" t="str">
        <f t="shared" si="23"/>
        <v>N</v>
      </c>
      <c r="AQ56" s="1" t="str">
        <f t="shared" si="24"/>
        <v>N</v>
      </c>
      <c r="AR56" s="1" t="str">
        <f t="shared" si="25"/>
        <v>N</v>
      </c>
      <c r="AS56" s="1" t="str">
        <f t="shared" si="69"/>
        <v/>
      </c>
      <c r="AT56" s="15" t="str">
        <f t="shared" si="47"/>
        <v/>
      </c>
      <c r="AU56" s="1" t="str">
        <f t="shared" si="70"/>
        <v/>
      </c>
      <c r="AV56" s="1" t="str">
        <f t="shared" si="71"/>
        <v/>
      </c>
      <c r="AW56" s="1" t="str">
        <f t="shared" si="72"/>
        <v/>
      </c>
      <c r="AX56" s="1" t="str">
        <f t="shared" si="73"/>
        <v/>
      </c>
      <c r="AY56" s="1" t="str">
        <f t="shared" si="74"/>
        <v/>
      </c>
      <c r="AZ56" s="1" t="str">
        <f>IF('Hedging Dashboard'!AH56="P",IF(AZ55="",1,AZ55+1),"")</f>
        <v/>
      </c>
      <c r="BA56" s="1" t="str">
        <f>IF('Hedging Dashboard'!AH56="B",IF(BA55="",1,BA55+1),"")</f>
        <v/>
      </c>
      <c r="BB56" s="1" t="str">
        <f t="shared" si="78"/>
        <v>00000</v>
      </c>
      <c r="BC56" s="1" t="str">
        <f t="shared" si="78"/>
        <v>00000</v>
      </c>
      <c r="BD56" s="1" t="str">
        <f t="shared" si="79"/>
        <v>000000</v>
      </c>
      <c r="BE56" s="1" t="str">
        <f t="shared" si="79"/>
        <v>000000</v>
      </c>
      <c r="BF56" s="1" t="str">
        <f t="shared" si="49"/>
        <v>B</v>
      </c>
      <c r="BG56" s="1" t="str">
        <f t="shared" si="75"/>
        <v/>
      </c>
      <c r="BH56" s="1">
        <f t="shared" si="50"/>
        <v>0</v>
      </c>
      <c r="BI56" s="1" t="str">
        <f t="shared" si="76"/>
        <v/>
      </c>
      <c r="BJ56" s="1">
        <f t="shared" si="51"/>
        <v>0</v>
      </c>
      <c r="BK56" s="1" t="str">
        <f t="shared" si="77"/>
        <v/>
      </c>
      <c r="BL56" s="1">
        <f t="shared" si="52"/>
        <v>0</v>
      </c>
      <c r="BM56" s="1" t="str">
        <f t="shared" si="53"/>
        <v>0</v>
      </c>
      <c r="BN56" s="1" t="str">
        <f t="shared" si="54"/>
        <v>0</v>
      </c>
      <c r="BO56" s="1" t="str">
        <f t="shared" si="55"/>
        <v>0</v>
      </c>
      <c r="BR56" s="1">
        <f>General!A54</f>
        <v>0</v>
      </c>
      <c r="BS56" s="1">
        <f>General!B54</f>
        <v>0</v>
      </c>
      <c r="BT56" s="1" t="str">
        <f>General!C54</f>
        <v/>
      </c>
      <c r="BU56" s="1">
        <f>General!D54</f>
        <v>0</v>
      </c>
      <c r="BW56" s="1" t="str">
        <f>General!F54</f>
        <v>WLWWW</v>
      </c>
      <c r="BX56" s="1">
        <f>General!G54</f>
        <v>6</v>
      </c>
    </row>
    <row r="57" spans="1:76" ht="15.75" thickBot="1">
      <c r="A57" s="1">
        <v>48</v>
      </c>
      <c r="B57" s="9" t="str">
        <f t="shared" si="59"/>
        <v/>
      </c>
      <c r="C57" s="93" t="str">
        <f t="shared" si="1"/>
        <v/>
      </c>
      <c r="D57" s="88" t="str">
        <f t="shared" si="36"/>
        <v/>
      </c>
      <c r="E57" s="89" t="str">
        <f t="shared" si="37"/>
        <v/>
      </c>
      <c r="F57" s="8" t="str">
        <f t="shared" si="12"/>
        <v/>
      </c>
      <c r="H57" s="96" t="str">
        <f t="shared" si="2"/>
        <v/>
      </c>
      <c r="I57" s="88" t="str">
        <f t="shared" si="38"/>
        <v/>
      </c>
      <c r="J57" s="89" t="str">
        <f t="shared" si="39"/>
        <v/>
      </c>
      <c r="K57" s="8" t="str">
        <f t="shared" si="40"/>
        <v/>
      </c>
      <c r="L57" s="54"/>
      <c r="M57" s="17" t="str">
        <f>IF('Hedging Dashboard'!AH57="","",'Hedging Dashboard'!AH57)</f>
        <v/>
      </c>
      <c r="O57" s="9" t="str">
        <f t="shared" si="3"/>
        <v/>
      </c>
      <c r="P57" s="88" t="str">
        <f t="shared" si="41"/>
        <v/>
      </c>
      <c r="Q57" s="89" t="str">
        <f t="shared" si="42"/>
        <v/>
      </c>
      <c r="R57" s="4" t="str">
        <f t="shared" si="43"/>
        <v/>
      </c>
      <c r="S57" s="4" t="str">
        <f t="shared" si="60"/>
        <v/>
      </c>
      <c r="T57" s="112" t="str">
        <f t="shared" si="44"/>
        <v/>
      </c>
      <c r="U57" s="4" t="str">
        <f>IF(M57="","",IF(B57="NB",U56,IF(T57="",SUM($T$5:$T57)+S57,SUM($T$5:$T57))))</f>
        <v/>
      </c>
      <c r="V57" s="100" t="str">
        <f t="shared" si="0"/>
        <v/>
      </c>
      <c r="W57" s="74" t="e">
        <f t="shared" si="61"/>
        <v>#VALUE!</v>
      </c>
      <c r="X57" s="76" t="str">
        <f t="shared" si="15"/>
        <v/>
      </c>
      <c r="Y57" s="9" t="str">
        <f t="shared" si="6"/>
        <v>T</v>
      </c>
      <c r="Z57" s="4" t="str">
        <f t="shared" si="7"/>
        <v>T</v>
      </c>
      <c r="AA57" s="4" t="str">
        <f t="shared" si="8"/>
        <v>M1</v>
      </c>
      <c r="AB57" s="4" t="str">
        <f t="shared" si="4"/>
        <v/>
      </c>
      <c r="AC57" s="4" t="str">
        <f t="shared" si="9"/>
        <v/>
      </c>
      <c r="AD57" s="4" t="str">
        <f t="shared" si="10"/>
        <v/>
      </c>
      <c r="AE57" s="1" t="str">
        <f t="shared" si="62"/>
        <v/>
      </c>
      <c r="AF57" s="1" t="str">
        <f t="shared" si="63"/>
        <v/>
      </c>
      <c r="AG57" s="1" t="str">
        <f t="shared" si="64"/>
        <v/>
      </c>
      <c r="AH57" s="1" t="str">
        <f t="shared" si="65"/>
        <v/>
      </c>
      <c r="AI57" s="1" t="str">
        <f t="shared" si="66"/>
        <v/>
      </c>
      <c r="AJ57" s="1" t="str">
        <f t="shared" si="67"/>
        <v/>
      </c>
      <c r="AK57" s="1">
        <f t="shared" si="45"/>
        <v>0</v>
      </c>
      <c r="AL57" s="1">
        <f t="shared" si="46"/>
        <v>0</v>
      </c>
      <c r="AM57" s="1" t="str">
        <f t="shared" si="58"/>
        <v/>
      </c>
      <c r="AN57" s="1">
        <f t="shared" si="68"/>
        <v>0</v>
      </c>
      <c r="AO57" s="1" t="str">
        <f t="shared" si="56"/>
        <v/>
      </c>
      <c r="AP57" s="1" t="str">
        <f t="shared" si="23"/>
        <v>N</v>
      </c>
      <c r="AQ57" s="1" t="str">
        <f t="shared" si="24"/>
        <v>N</v>
      </c>
      <c r="AR57" s="1" t="str">
        <f t="shared" si="25"/>
        <v>N</v>
      </c>
      <c r="AS57" s="1" t="str">
        <f t="shared" si="69"/>
        <v/>
      </c>
      <c r="AT57" s="15" t="str">
        <f t="shared" si="47"/>
        <v/>
      </c>
      <c r="AU57" s="1" t="str">
        <f t="shared" si="70"/>
        <v/>
      </c>
      <c r="AV57" s="1" t="str">
        <f t="shared" si="71"/>
        <v/>
      </c>
      <c r="AW57" s="1" t="str">
        <f t="shared" si="72"/>
        <v/>
      </c>
      <c r="AX57" s="1" t="str">
        <f t="shared" si="73"/>
        <v/>
      </c>
      <c r="AY57" s="1" t="str">
        <f t="shared" si="74"/>
        <v/>
      </c>
      <c r="AZ57" s="1" t="str">
        <f>IF('Hedging Dashboard'!AH57="P",IF(AZ56="",1,AZ56+1),"")</f>
        <v/>
      </c>
      <c r="BA57" s="1" t="str">
        <f>IF('Hedging Dashboard'!AH57="B",IF(BA56="",1,BA56+1),"")</f>
        <v/>
      </c>
      <c r="BB57" s="1" t="str">
        <f t="shared" si="78"/>
        <v>00000</v>
      </c>
      <c r="BC57" s="1" t="str">
        <f t="shared" si="78"/>
        <v>00000</v>
      </c>
      <c r="BD57" s="1" t="str">
        <f t="shared" si="79"/>
        <v>000000</v>
      </c>
      <c r="BE57" s="1" t="str">
        <f t="shared" si="79"/>
        <v>000000</v>
      </c>
      <c r="BF57" s="1" t="str">
        <f t="shared" si="49"/>
        <v>B</v>
      </c>
      <c r="BG57" s="1" t="str">
        <f t="shared" si="75"/>
        <v/>
      </c>
      <c r="BH57" s="1">
        <f t="shared" si="50"/>
        <v>0</v>
      </c>
      <c r="BI57" s="1" t="str">
        <f t="shared" si="76"/>
        <v/>
      </c>
      <c r="BJ57" s="1">
        <f t="shared" si="51"/>
        <v>0</v>
      </c>
      <c r="BK57" s="1" t="str">
        <f t="shared" si="77"/>
        <v/>
      </c>
      <c r="BL57" s="1">
        <f t="shared" si="52"/>
        <v>0</v>
      </c>
      <c r="BM57" s="1" t="str">
        <f t="shared" si="53"/>
        <v>0</v>
      </c>
      <c r="BN57" s="1" t="str">
        <f t="shared" si="54"/>
        <v>0</v>
      </c>
      <c r="BO57" s="1" t="str">
        <f t="shared" si="55"/>
        <v>0</v>
      </c>
      <c r="BR57" s="1">
        <f>General!A55</f>
        <v>0</v>
      </c>
      <c r="BS57" s="1">
        <f>General!B55</f>
        <v>0</v>
      </c>
      <c r="BT57" s="1" t="str">
        <f>General!C55</f>
        <v/>
      </c>
      <c r="BU57" s="1">
        <f>General!D55</f>
        <v>0</v>
      </c>
      <c r="BW57" s="1" t="str">
        <f>General!F55</f>
        <v>WWLLL</v>
      </c>
      <c r="BX57" s="1">
        <f>General!G55</f>
        <v>-6</v>
      </c>
    </row>
    <row r="58" spans="1:76" ht="15.75" thickBot="1">
      <c r="A58" s="1">
        <v>49</v>
      </c>
      <c r="B58" s="9" t="str">
        <f t="shared" si="59"/>
        <v/>
      </c>
      <c r="C58" s="93" t="str">
        <f t="shared" si="1"/>
        <v/>
      </c>
      <c r="D58" s="88" t="str">
        <f t="shared" si="36"/>
        <v/>
      </c>
      <c r="E58" s="89" t="str">
        <f t="shared" si="37"/>
        <v/>
      </c>
      <c r="F58" s="8" t="str">
        <f t="shared" si="12"/>
        <v/>
      </c>
      <c r="H58" s="96" t="str">
        <f t="shared" si="2"/>
        <v/>
      </c>
      <c r="I58" s="88" t="str">
        <f t="shared" si="38"/>
        <v/>
      </c>
      <c r="J58" s="89" t="str">
        <f t="shared" si="39"/>
        <v/>
      </c>
      <c r="K58" s="8" t="str">
        <f t="shared" si="40"/>
        <v/>
      </c>
      <c r="L58" s="54"/>
      <c r="M58" s="17" t="str">
        <f>IF('Hedging Dashboard'!AH58="","",'Hedging Dashboard'!AH58)</f>
        <v/>
      </c>
      <c r="O58" s="9" t="str">
        <f t="shared" si="3"/>
        <v/>
      </c>
      <c r="P58" s="88" t="str">
        <f t="shared" si="41"/>
        <v/>
      </c>
      <c r="Q58" s="89" t="str">
        <f t="shared" si="42"/>
        <v/>
      </c>
      <c r="R58" s="4" t="str">
        <f t="shared" si="43"/>
        <v/>
      </c>
      <c r="S58" s="4" t="str">
        <f t="shared" si="60"/>
        <v/>
      </c>
      <c r="T58" s="112" t="str">
        <f t="shared" si="44"/>
        <v/>
      </c>
      <c r="U58" s="4" t="str">
        <f>IF(M58="","",IF(B58="NB",U57,IF(T58="",SUM($T$5:$T58)+S58,SUM($T$5:$T58))))</f>
        <v/>
      </c>
      <c r="V58" s="100" t="str">
        <f t="shared" si="0"/>
        <v/>
      </c>
      <c r="W58" s="74" t="e">
        <f t="shared" si="61"/>
        <v>#VALUE!</v>
      </c>
      <c r="X58" s="76" t="str">
        <f t="shared" si="15"/>
        <v/>
      </c>
      <c r="Y58" s="9" t="str">
        <f t="shared" si="6"/>
        <v>T</v>
      </c>
      <c r="Z58" s="4" t="str">
        <f t="shared" si="7"/>
        <v>T</v>
      </c>
      <c r="AA58" s="4" t="str">
        <f t="shared" si="8"/>
        <v>M1</v>
      </c>
      <c r="AB58" s="4" t="str">
        <f t="shared" si="4"/>
        <v/>
      </c>
      <c r="AC58" s="4" t="str">
        <f t="shared" si="9"/>
        <v/>
      </c>
      <c r="AD58" s="4" t="str">
        <f t="shared" si="10"/>
        <v/>
      </c>
      <c r="AE58" s="1" t="str">
        <f t="shared" si="62"/>
        <v/>
      </c>
      <c r="AF58" s="1" t="str">
        <f t="shared" si="63"/>
        <v/>
      </c>
      <c r="AG58" s="1" t="str">
        <f t="shared" si="64"/>
        <v/>
      </c>
      <c r="AH58" s="1" t="str">
        <f t="shared" si="65"/>
        <v/>
      </c>
      <c r="AI58" s="1" t="str">
        <f t="shared" si="66"/>
        <v/>
      </c>
      <c r="AJ58" s="1" t="str">
        <f t="shared" si="67"/>
        <v/>
      </c>
      <c r="AK58" s="1">
        <f t="shared" si="45"/>
        <v>0</v>
      </c>
      <c r="AL58" s="1">
        <f t="shared" si="46"/>
        <v>0</v>
      </c>
      <c r="AM58" s="1" t="str">
        <f t="shared" si="58"/>
        <v/>
      </c>
      <c r="AN58" s="1">
        <f t="shared" si="68"/>
        <v>0</v>
      </c>
      <c r="AO58" s="1" t="str">
        <f t="shared" si="56"/>
        <v/>
      </c>
      <c r="AP58" s="1" t="str">
        <f t="shared" si="23"/>
        <v>N</v>
      </c>
      <c r="AQ58" s="1" t="str">
        <f t="shared" si="24"/>
        <v>N</v>
      </c>
      <c r="AR58" s="1" t="str">
        <f t="shared" si="25"/>
        <v>N</v>
      </c>
      <c r="AS58" s="1" t="str">
        <f t="shared" si="69"/>
        <v/>
      </c>
      <c r="AT58" s="15" t="str">
        <f t="shared" si="47"/>
        <v/>
      </c>
      <c r="AU58" s="1" t="str">
        <f t="shared" si="70"/>
        <v/>
      </c>
      <c r="AV58" s="1" t="str">
        <f t="shared" si="71"/>
        <v/>
      </c>
      <c r="AW58" s="1" t="str">
        <f t="shared" si="72"/>
        <v/>
      </c>
      <c r="AX58" s="1" t="str">
        <f t="shared" si="73"/>
        <v/>
      </c>
      <c r="AY58" s="1" t="str">
        <f t="shared" si="74"/>
        <v/>
      </c>
      <c r="AZ58" s="1" t="str">
        <f>IF('Hedging Dashboard'!AH58="P",IF(AZ57="",1,AZ57+1),"")</f>
        <v/>
      </c>
      <c r="BA58" s="1" t="str">
        <f>IF('Hedging Dashboard'!AH58="B",IF(BA57="",1,BA57+1),"")</f>
        <v/>
      </c>
      <c r="BB58" s="1" t="str">
        <f t="shared" si="78"/>
        <v>00000</v>
      </c>
      <c r="BC58" s="1" t="str">
        <f t="shared" si="78"/>
        <v>00000</v>
      </c>
      <c r="BD58" s="1" t="str">
        <f t="shared" si="79"/>
        <v>000000</v>
      </c>
      <c r="BE58" s="1" t="str">
        <f t="shared" si="79"/>
        <v>000000</v>
      </c>
      <c r="BF58" s="1" t="str">
        <f t="shared" si="49"/>
        <v>B</v>
      </c>
      <c r="BG58" s="1" t="str">
        <f t="shared" si="75"/>
        <v/>
      </c>
      <c r="BH58" s="1">
        <f t="shared" si="50"/>
        <v>0</v>
      </c>
      <c r="BI58" s="1" t="str">
        <f t="shared" si="76"/>
        <v/>
      </c>
      <c r="BJ58" s="1">
        <f t="shared" si="51"/>
        <v>0</v>
      </c>
      <c r="BK58" s="1" t="str">
        <f t="shared" si="77"/>
        <v/>
      </c>
      <c r="BL58" s="1">
        <f t="shared" si="52"/>
        <v>0</v>
      </c>
      <c r="BM58" s="1" t="str">
        <f t="shared" si="53"/>
        <v>0</v>
      </c>
      <c r="BN58" s="1" t="str">
        <f t="shared" si="54"/>
        <v>0</v>
      </c>
      <c r="BO58" s="1" t="str">
        <f t="shared" si="55"/>
        <v>0</v>
      </c>
      <c r="BR58" s="1">
        <f>General!A56</f>
        <v>0</v>
      </c>
      <c r="BS58" s="1">
        <f>General!B56</f>
        <v>0</v>
      </c>
      <c r="BT58" s="1" t="str">
        <f>General!C56</f>
        <v/>
      </c>
      <c r="BU58" s="1">
        <f>General!D56</f>
        <v>0</v>
      </c>
      <c r="BW58" s="1" t="str">
        <f>General!F56</f>
        <v>WWLLW</v>
      </c>
      <c r="BX58" s="1">
        <f>General!G56</f>
        <v>1</v>
      </c>
    </row>
    <row r="59" spans="1:76" ht="15.75" thickBot="1">
      <c r="A59" s="1">
        <v>50</v>
      </c>
      <c r="B59" s="77" t="str">
        <f t="shared" si="59"/>
        <v/>
      </c>
      <c r="C59" s="94" t="str">
        <f t="shared" si="1"/>
        <v/>
      </c>
      <c r="D59" s="90" t="str">
        <f t="shared" si="36"/>
        <v/>
      </c>
      <c r="E59" s="91" t="str">
        <f t="shared" si="37"/>
        <v/>
      </c>
      <c r="F59" s="10" t="str">
        <f t="shared" si="12"/>
        <v/>
      </c>
      <c r="H59" s="97" t="str">
        <f t="shared" si="2"/>
        <v/>
      </c>
      <c r="I59" s="90" t="str">
        <f t="shared" si="38"/>
        <v/>
      </c>
      <c r="J59" s="91" t="str">
        <f t="shared" si="39"/>
        <v/>
      </c>
      <c r="K59" s="10" t="str">
        <f t="shared" si="40"/>
        <v/>
      </c>
      <c r="L59" s="54"/>
      <c r="M59" s="18" t="str">
        <f>IF('Hedging Dashboard'!AH59="","",'Hedging Dashboard'!AH59)</f>
        <v/>
      </c>
      <c r="O59" s="77" t="str">
        <f t="shared" si="3"/>
        <v/>
      </c>
      <c r="P59" s="90" t="str">
        <f t="shared" si="41"/>
        <v/>
      </c>
      <c r="Q59" s="91" t="str">
        <f t="shared" si="42"/>
        <v/>
      </c>
      <c r="R59" s="5" t="str">
        <f t="shared" si="43"/>
        <v/>
      </c>
      <c r="S59" s="5" t="str">
        <f t="shared" si="60"/>
        <v/>
      </c>
      <c r="T59" s="113" t="str">
        <f t="shared" si="44"/>
        <v/>
      </c>
      <c r="U59" s="5" t="str">
        <f>IF(M59="","",IF(B59="NB",U58,IF(T59="",SUM($T$5:$T59)+S59,SUM($T$5:$T59))))</f>
        <v/>
      </c>
      <c r="V59" s="101" t="str">
        <f t="shared" si="0"/>
        <v/>
      </c>
      <c r="W59" s="74" t="e">
        <f t="shared" si="61"/>
        <v>#VALUE!</v>
      </c>
      <c r="X59" s="76" t="str">
        <f t="shared" si="15"/>
        <v/>
      </c>
      <c r="Y59" s="9" t="str">
        <f t="shared" si="6"/>
        <v>T</v>
      </c>
      <c r="Z59" s="4" t="str">
        <f t="shared" si="7"/>
        <v>T</v>
      </c>
      <c r="AA59" s="4" t="str">
        <f t="shared" si="8"/>
        <v>M1</v>
      </c>
      <c r="AB59" s="4" t="str">
        <f t="shared" si="4"/>
        <v/>
      </c>
      <c r="AC59" s="4" t="str">
        <f t="shared" si="9"/>
        <v/>
      </c>
      <c r="AD59" s="4" t="str">
        <f t="shared" si="10"/>
        <v/>
      </c>
      <c r="AE59" s="1" t="str">
        <f t="shared" si="62"/>
        <v/>
      </c>
      <c r="AF59" s="1" t="str">
        <f t="shared" si="63"/>
        <v/>
      </c>
      <c r="AG59" s="1" t="str">
        <f t="shared" si="64"/>
        <v/>
      </c>
      <c r="AH59" s="1" t="str">
        <f t="shared" si="65"/>
        <v/>
      </c>
      <c r="AI59" s="1" t="str">
        <f t="shared" si="66"/>
        <v/>
      </c>
      <c r="AJ59" s="1" t="str">
        <f t="shared" si="67"/>
        <v/>
      </c>
      <c r="AK59" s="1">
        <f t="shared" si="45"/>
        <v>0</v>
      </c>
      <c r="AL59" s="1">
        <f t="shared" si="46"/>
        <v>0</v>
      </c>
      <c r="AM59" s="1" t="str">
        <f t="shared" si="58"/>
        <v/>
      </c>
      <c r="AN59" s="1">
        <f t="shared" si="68"/>
        <v>0</v>
      </c>
      <c r="AO59" s="1" t="str">
        <f t="shared" si="56"/>
        <v/>
      </c>
      <c r="AP59" s="1" t="str">
        <f t="shared" si="23"/>
        <v>N</v>
      </c>
      <c r="AQ59" s="1" t="str">
        <f t="shared" si="24"/>
        <v>N</v>
      </c>
      <c r="AR59" s="1" t="str">
        <f t="shared" si="25"/>
        <v>N</v>
      </c>
      <c r="AS59" s="1" t="str">
        <f t="shared" si="69"/>
        <v/>
      </c>
      <c r="AT59" s="15" t="str">
        <f t="shared" si="47"/>
        <v/>
      </c>
      <c r="AU59" s="1" t="str">
        <f t="shared" si="70"/>
        <v/>
      </c>
      <c r="AV59" s="1" t="str">
        <f t="shared" si="71"/>
        <v/>
      </c>
      <c r="AW59" s="1" t="str">
        <f t="shared" si="72"/>
        <v/>
      </c>
      <c r="AX59" s="1" t="str">
        <f t="shared" si="73"/>
        <v/>
      </c>
      <c r="AY59" s="1" t="str">
        <f t="shared" si="74"/>
        <v/>
      </c>
      <c r="AZ59" s="1" t="str">
        <f>IF('Hedging Dashboard'!AH59="P",IF(AZ58="",1,AZ58+1),"")</f>
        <v/>
      </c>
      <c r="BA59" s="1" t="str">
        <f>IF('Hedging Dashboard'!AH59="B",IF(BA58="",1,BA58+1),"")</f>
        <v/>
      </c>
      <c r="BB59" s="1" t="str">
        <f t="shared" si="78"/>
        <v>00000</v>
      </c>
      <c r="BC59" s="1" t="str">
        <f t="shared" si="78"/>
        <v>00000</v>
      </c>
      <c r="BD59" s="1" t="str">
        <f t="shared" si="79"/>
        <v>000000</v>
      </c>
      <c r="BE59" s="1" t="str">
        <f t="shared" si="79"/>
        <v>000000</v>
      </c>
      <c r="BF59" s="1" t="str">
        <f t="shared" si="49"/>
        <v>B</v>
      </c>
      <c r="BG59" s="1" t="str">
        <f t="shared" si="75"/>
        <v/>
      </c>
      <c r="BH59" s="1">
        <f t="shared" si="50"/>
        <v>0</v>
      </c>
      <c r="BI59" s="1" t="str">
        <f t="shared" si="76"/>
        <v/>
      </c>
      <c r="BJ59" s="1">
        <f t="shared" si="51"/>
        <v>0</v>
      </c>
      <c r="BK59" s="1" t="str">
        <f t="shared" si="77"/>
        <v/>
      </c>
      <c r="BL59" s="1">
        <f t="shared" si="52"/>
        <v>0</v>
      </c>
      <c r="BM59" s="1" t="str">
        <f t="shared" si="53"/>
        <v>0</v>
      </c>
      <c r="BN59" s="1" t="str">
        <f t="shared" si="54"/>
        <v>0</v>
      </c>
      <c r="BO59" s="1" t="str">
        <f t="shared" si="55"/>
        <v>0</v>
      </c>
      <c r="BR59" s="1">
        <f>General!A57</f>
        <v>0</v>
      </c>
      <c r="BS59" s="1">
        <f>General!B57</f>
        <v>0</v>
      </c>
      <c r="BT59" s="1" t="str">
        <f>General!C57</f>
        <v/>
      </c>
      <c r="BU59" s="1">
        <f>General!D57</f>
        <v>0</v>
      </c>
      <c r="BW59" s="1" t="str">
        <f>General!F57</f>
        <v>WWLWL</v>
      </c>
      <c r="BX59" s="1">
        <f>General!G57</f>
        <v>-1</v>
      </c>
    </row>
    <row r="60" spans="1:76" ht="15.75" thickBot="1">
      <c r="A60" s="1">
        <v>51</v>
      </c>
      <c r="B60" s="12" t="str">
        <f t="shared" si="59"/>
        <v/>
      </c>
      <c r="C60" s="92" t="str">
        <f t="shared" si="1"/>
        <v/>
      </c>
      <c r="D60" s="13" t="str">
        <f t="shared" si="36"/>
        <v/>
      </c>
      <c r="E60" s="45" t="str">
        <f t="shared" si="37"/>
        <v/>
      </c>
      <c r="F60" s="14" t="str">
        <f t="shared" si="12"/>
        <v/>
      </c>
      <c r="H60" s="95" t="str">
        <f t="shared" si="2"/>
        <v/>
      </c>
      <c r="I60" s="13" t="str">
        <f t="shared" si="38"/>
        <v/>
      </c>
      <c r="J60" s="45" t="str">
        <f t="shared" si="39"/>
        <v/>
      </c>
      <c r="K60" s="14" t="str">
        <f t="shared" si="40"/>
        <v/>
      </c>
      <c r="L60" s="54"/>
      <c r="M60" s="16" t="str">
        <f>IF('Hedging Dashboard'!AH60="","",'Hedging Dashboard'!AH60)</f>
        <v/>
      </c>
      <c r="O60" s="12" t="str">
        <f t="shared" si="3"/>
        <v/>
      </c>
      <c r="P60" s="13" t="str">
        <f t="shared" si="41"/>
        <v/>
      </c>
      <c r="Q60" s="45" t="str">
        <f t="shared" si="42"/>
        <v/>
      </c>
      <c r="R60" s="87" t="str">
        <f t="shared" si="43"/>
        <v/>
      </c>
      <c r="S60" s="87" t="str">
        <f t="shared" si="60"/>
        <v/>
      </c>
      <c r="T60" s="98" t="str">
        <f t="shared" si="44"/>
        <v/>
      </c>
      <c r="U60" s="87" t="str">
        <f>IF(M60="","",IF(B60="NB",U59,IF(T60="",SUM($T$5:$T60)+S60,SUM($T$5:$T60))))</f>
        <v/>
      </c>
      <c r="V60" s="99" t="str">
        <f t="shared" si="0"/>
        <v/>
      </c>
      <c r="W60" s="74" t="e">
        <f t="shared" si="61"/>
        <v>#VALUE!</v>
      </c>
      <c r="X60" s="76" t="str">
        <f t="shared" si="15"/>
        <v/>
      </c>
      <c r="Y60" s="9" t="str">
        <f t="shared" si="6"/>
        <v>T</v>
      </c>
      <c r="Z60" s="4" t="str">
        <f t="shared" si="7"/>
        <v>T</v>
      </c>
      <c r="AA60" s="4" t="str">
        <f t="shared" si="8"/>
        <v>M1</v>
      </c>
      <c r="AB60" s="4" t="str">
        <f t="shared" si="4"/>
        <v/>
      </c>
      <c r="AC60" s="4" t="str">
        <f t="shared" si="9"/>
        <v/>
      </c>
      <c r="AD60" s="4" t="str">
        <f t="shared" si="10"/>
        <v/>
      </c>
      <c r="AE60" s="1" t="str">
        <f t="shared" si="62"/>
        <v/>
      </c>
      <c r="AF60" s="1" t="str">
        <f t="shared" si="63"/>
        <v/>
      </c>
      <c r="AG60" s="1" t="str">
        <f t="shared" si="64"/>
        <v/>
      </c>
      <c r="AH60" s="1" t="str">
        <f t="shared" si="65"/>
        <v/>
      </c>
      <c r="AI60" s="1" t="str">
        <f t="shared" si="66"/>
        <v/>
      </c>
      <c r="AJ60" s="1" t="str">
        <f t="shared" si="67"/>
        <v/>
      </c>
      <c r="AK60" s="1">
        <f t="shared" si="45"/>
        <v>0</v>
      </c>
      <c r="AL60" s="1">
        <f t="shared" si="46"/>
        <v>0</v>
      </c>
      <c r="AM60" s="1" t="str">
        <f t="shared" si="58"/>
        <v/>
      </c>
      <c r="AN60" s="1">
        <f t="shared" si="68"/>
        <v>0</v>
      </c>
      <c r="AO60" s="1" t="str">
        <f t="shared" si="56"/>
        <v/>
      </c>
      <c r="AP60" s="1" t="str">
        <f t="shared" si="23"/>
        <v>N</v>
      </c>
      <c r="AQ60" s="1" t="str">
        <f t="shared" si="24"/>
        <v>N</v>
      </c>
      <c r="AR60" s="1" t="str">
        <f t="shared" si="25"/>
        <v>N</v>
      </c>
      <c r="AS60" s="1" t="str">
        <f t="shared" si="69"/>
        <v/>
      </c>
      <c r="AT60" s="15" t="str">
        <f t="shared" si="47"/>
        <v/>
      </c>
      <c r="AU60" s="1" t="str">
        <f t="shared" si="70"/>
        <v/>
      </c>
      <c r="AV60" s="1" t="str">
        <f t="shared" si="71"/>
        <v/>
      </c>
      <c r="AW60" s="1" t="str">
        <f t="shared" si="72"/>
        <v/>
      </c>
      <c r="AX60" s="1" t="str">
        <f t="shared" si="73"/>
        <v/>
      </c>
      <c r="AY60" s="1" t="str">
        <f t="shared" si="74"/>
        <v/>
      </c>
      <c r="AZ60" s="1" t="str">
        <f>IF('Hedging Dashboard'!AH60="P",IF(AZ59="",1,AZ59+1),"")</f>
        <v/>
      </c>
      <c r="BA60" s="1" t="str">
        <f>IF('Hedging Dashboard'!AH60="B",IF(BA59="",1,BA59+1),"")</f>
        <v/>
      </c>
      <c r="BB60" s="1" t="str">
        <f t="shared" si="78"/>
        <v>00000</v>
      </c>
      <c r="BC60" s="1" t="str">
        <f t="shared" si="78"/>
        <v>00000</v>
      </c>
      <c r="BD60" s="1" t="str">
        <f t="shared" si="79"/>
        <v>000000</v>
      </c>
      <c r="BE60" s="1" t="str">
        <f t="shared" si="79"/>
        <v>000000</v>
      </c>
      <c r="BF60" s="1" t="str">
        <f t="shared" si="49"/>
        <v>B</v>
      </c>
      <c r="BG60" s="1" t="str">
        <f t="shared" si="75"/>
        <v/>
      </c>
      <c r="BH60" s="1">
        <f t="shared" si="50"/>
        <v>0</v>
      </c>
      <c r="BI60" s="1" t="str">
        <f t="shared" si="76"/>
        <v/>
      </c>
      <c r="BJ60" s="1">
        <f t="shared" si="51"/>
        <v>0</v>
      </c>
      <c r="BK60" s="1" t="str">
        <f t="shared" si="77"/>
        <v/>
      </c>
      <c r="BL60" s="1">
        <f t="shared" si="52"/>
        <v>0</v>
      </c>
      <c r="BM60" s="1" t="str">
        <f t="shared" si="53"/>
        <v>0</v>
      </c>
      <c r="BN60" s="1" t="str">
        <f t="shared" si="54"/>
        <v>0</v>
      </c>
      <c r="BO60" s="1" t="str">
        <f t="shared" si="55"/>
        <v>0</v>
      </c>
      <c r="BR60" s="1">
        <f>General!A58</f>
        <v>0</v>
      </c>
      <c r="BS60" s="1">
        <f>General!B58</f>
        <v>0</v>
      </c>
      <c r="BT60" s="1" t="str">
        <f>General!C58</f>
        <v/>
      </c>
      <c r="BU60" s="1">
        <f>General!D58</f>
        <v>0</v>
      </c>
      <c r="BW60" s="1" t="str">
        <f>General!F58</f>
        <v>WWLWW</v>
      </c>
      <c r="BX60" s="1">
        <f>General!G58</f>
        <v>3</v>
      </c>
    </row>
    <row r="61" spans="1:76" ht="15.75" thickBot="1">
      <c r="A61" s="1">
        <v>52</v>
      </c>
      <c r="B61" s="9" t="str">
        <f t="shared" si="59"/>
        <v/>
      </c>
      <c r="C61" s="93" t="str">
        <f t="shared" si="1"/>
        <v/>
      </c>
      <c r="D61" s="88" t="str">
        <f t="shared" si="36"/>
        <v/>
      </c>
      <c r="E61" s="89" t="str">
        <f t="shared" si="37"/>
        <v/>
      </c>
      <c r="F61" s="8" t="str">
        <f t="shared" si="12"/>
        <v/>
      </c>
      <c r="H61" s="96" t="str">
        <f t="shared" si="2"/>
        <v/>
      </c>
      <c r="I61" s="88" t="str">
        <f t="shared" si="38"/>
        <v/>
      </c>
      <c r="J61" s="89" t="str">
        <f t="shared" si="39"/>
        <v/>
      </c>
      <c r="K61" s="8" t="str">
        <f t="shared" si="40"/>
        <v/>
      </c>
      <c r="L61" s="54"/>
      <c r="M61" s="17" t="str">
        <f>IF('Hedging Dashboard'!AH61="","",'Hedging Dashboard'!AH61)</f>
        <v/>
      </c>
      <c r="O61" s="9" t="str">
        <f t="shared" si="3"/>
        <v/>
      </c>
      <c r="P61" s="88" t="str">
        <f t="shared" si="41"/>
        <v/>
      </c>
      <c r="Q61" s="89" t="str">
        <f t="shared" si="42"/>
        <v/>
      </c>
      <c r="R61" s="4" t="str">
        <f t="shared" si="43"/>
        <v/>
      </c>
      <c r="S61" s="4" t="str">
        <f t="shared" si="60"/>
        <v/>
      </c>
      <c r="T61" s="112" t="str">
        <f t="shared" si="44"/>
        <v/>
      </c>
      <c r="U61" s="4" t="str">
        <f>IF(M61="","",IF(B61="NB",U60,IF(T61="",SUM($T$5:$T61)+S61,SUM($T$5:$T61))))</f>
        <v/>
      </c>
      <c r="V61" s="100" t="str">
        <f t="shared" si="0"/>
        <v/>
      </c>
      <c r="W61" s="74" t="e">
        <f t="shared" si="61"/>
        <v>#VALUE!</v>
      </c>
      <c r="X61" s="76" t="str">
        <f t="shared" si="15"/>
        <v/>
      </c>
      <c r="Y61" s="9" t="str">
        <f t="shared" si="6"/>
        <v>T</v>
      </c>
      <c r="Z61" s="4" t="str">
        <f t="shared" si="7"/>
        <v>T</v>
      </c>
      <c r="AA61" s="4" t="str">
        <f t="shared" si="8"/>
        <v>M1</v>
      </c>
      <c r="AB61" s="4" t="str">
        <f t="shared" si="4"/>
        <v/>
      </c>
      <c r="AC61" s="4" t="str">
        <f t="shared" si="9"/>
        <v/>
      </c>
      <c r="AD61" s="4" t="str">
        <f t="shared" si="10"/>
        <v/>
      </c>
      <c r="AE61" s="1" t="str">
        <f t="shared" si="62"/>
        <v/>
      </c>
      <c r="AF61" s="1" t="str">
        <f t="shared" si="63"/>
        <v/>
      </c>
      <c r="AG61" s="1" t="str">
        <f t="shared" si="64"/>
        <v/>
      </c>
      <c r="AH61" s="1" t="str">
        <f t="shared" si="65"/>
        <v/>
      </c>
      <c r="AI61" s="1" t="str">
        <f t="shared" si="66"/>
        <v/>
      </c>
      <c r="AJ61" s="1" t="str">
        <f t="shared" si="67"/>
        <v/>
      </c>
      <c r="AK61" s="1">
        <f t="shared" si="45"/>
        <v>0</v>
      </c>
      <c r="AL61" s="1">
        <f t="shared" si="46"/>
        <v>0</v>
      </c>
      <c r="AM61" s="1" t="str">
        <f t="shared" si="58"/>
        <v/>
      </c>
      <c r="AN61" s="1">
        <f t="shared" si="68"/>
        <v>0</v>
      </c>
      <c r="AO61" s="1" t="str">
        <f t="shared" si="56"/>
        <v/>
      </c>
      <c r="AP61" s="1" t="str">
        <f t="shared" si="23"/>
        <v>N</v>
      </c>
      <c r="AQ61" s="1" t="str">
        <f t="shared" si="24"/>
        <v>N</v>
      </c>
      <c r="AR61" s="1" t="str">
        <f t="shared" si="25"/>
        <v>N</v>
      </c>
      <c r="AS61" s="1" t="str">
        <f t="shared" si="69"/>
        <v/>
      </c>
      <c r="AT61" s="15" t="str">
        <f t="shared" si="47"/>
        <v/>
      </c>
      <c r="AU61" s="1" t="str">
        <f t="shared" si="70"/>
        <v/>
      </c>
      <c r="AV61" s="1" t="str">
        <f t="shared" si="71"/>
        <v/>
      </c>
      <c r="AW61" s="1" t="str">
        <f t="shared" si="72"/>
        <v/>
      </c>
      <c r="AX61" s="1" t="str">
        <f t="shared" si="73"/>
        <v/>
      </c>
      <c r="AY61" s="1" t="str">
        <f t="shared" si="74"/>
        <v/>
      </c>
      <c r="AZ61" s="1" t="str">
        <f>IF('Hedging Dashboard'!AH61="P",IF(AZ60="",1,AZ60+1),"")</f>
        <v/>
      </c>
      <c r="BA61" s="1" t="str">
        <f>IF('Hedging Dashboard'!AH61="B",IF(BA60="",1,BA60+1),"")</f>
        <v/>
      </c>
      <c r="BB61" s="1" t="str">
        <f t="shared" si="78"/>
        <v>00000</v>
      </c>
      <c r="BC61" s="1" t="str">
        <f t="shared" si="78"/>
        <v>00000</v>
      </c>
      <c r="BD61" s="1" t="str">
        <f t="shared" si="79"/>
        <v>000000</v>
      </c>
      <c r="BE61" s="1" t="str">
        <f t="shared" si="79"/>
        <v>000000</v>
      </c>
      <c r="BF61" s="1" t="str">
        <f t="shared" si="49"/>
        <v>B</v>
      </c>
      <c r="BG61" s="1" t="str">
        <f t="shared" si="75"/>
        <v/>
      </c>
      <c r="BH61" s="1">
        <f t="shared" si="50"/>
        <v>0</v>
      </c>
      <c r="BI61" s="1" t="str">
        <f t="shared" si="76"/>
        <v/>
      </c>
      <c r="BJ61" s="1">
        <f t="shared" si="51"/>
        <v>0</v>
      </c>
      <c r="BK61" s="1" t="str">
        <f t="shared" si="77"/>
        <v/>
      </c>
      <c r="BL61" s="1">
        <f t="shared" si="52"/>
        <v>0</v>
      </c>
      <c r="BM61" s="1" t="str">
        <f t="shared" si="53"/>
        <v>0</v>
      </c>
      <c r="BN61" s="1" t="str">
        <f t="shared" si="54"/>
        <v>0</v>
      </c>
      <c r="BO61" s="1" t="str">
        <f t="shared" si="55"/>
        <v>0</v>
      </c>
      <c r="BR61" s="1">
        <f>General!A59</f>
        <v>0</v>
      </c>
      <c r="BS61" s="1">
        <f>General!B59</f>
        <v>0</v>
      </c>
      <c r="BT61" s="1" t="str">
        <f>General!C59</f>
        <v/>
      </c>
      <c r="BU61" s="1">
        <f>General!D59</f>
        <v>0</v>
      </c>
      <c r="BW61" s="1" t="str">
        <f>General!F59</f>
        <v>WWWLL</v>
      </c>
      <c r="BX61" s="1">
        <f>General!G59</f>
        <v>-3</v>
      </c>
    </row>
    <row r="62" spans="1:76" ht="15.75" thickBot="1">
      <c r="A62" s="1">
        <v>53</v>
      </c>
      <c r="B62" s="9" t="str">
        <f t="shared" si="59"/>
        <v/>
      </c>
      <c r="C62" s="93" t="str">
        <f t="shared" si="1"/>
        <v/>
      </c>
      <c r="D62" s="88" t="str">
        <f t="shared" si="36"/>
        <v/>
      </c>
      <c r="E62" s="89" t="str">
        <f t="shared" si="37"/>
        <v/>
      </c>
      <c r="F62" s="8" t="str">
        <f t="shared" si="12"/>
        <v/>
      </c>
      <c r="H62" s="96" t="str">
        <f t="shared" si="2"/>
        <v/>
      </c>
      <c r="I62" s="88" t="str">
        <f t="shared" si="38"/>
        <v/>
      </c>
      <c r="J62" s="89" t="str">
        <f t="shared" si="39"/>
        <v/>
      </c>
      <c r="K62" s="8" t="str">
        <f t="shared" si="40"/>
        <v/>
      </c>
      <c r="L62" s="54"/>
      <c r="M62" s="17" t="str">
        <f>IF('Hedging Dashboard'!AH62="","",'Hedging Dashboard'!AH62)</f>
        <v/>
      </c>
      <c r="O62" s="9" t="str">
        <f t="shared" si="3"/>
        <v/>
      </c>
      <c r="P62" s="88" t="str">
        <f t="shared" si="41"/>
        <v/>
      </c>
      <c r="Q62" s="89" t="str">
        <f t="shared" si="42"/>
        <v/>
      </c>
      <c r="R62" s="4" t="str">
        <f t="shared" si="43"/>
        <v/>
      </c>
      <c r="S62" s="4" t="str">
        <f t="shared" si="60"/>
        <v/>
      </c>
      <c r="T62" s="112" t="str">
        <f t="shared" si="44"/>
        <v/>
      </c>
      <c r="U62" s="4" t="str">
        <f>IF(M62="","",IF(B62="NB",U61,IF(T62="",SUM($T$5:$T62)+S62,SUM($T$5:$T62))))</f>
        <v/>
      </c>
      <c r="V62" s="100" t="str">
        <f t="shared" si="0"/>
        <v/>
      </c>
      <c r="W62" s="74" t="e">
        <f t="shared" si="61"/>
        <v>#VALUE!</v>
      </c>
      <c r="X62" s="76" t="str">
        <f t="shared" si="15"/>
        <v/>
      </c>
      <c r="Y62" s="9" t="str">
        <f t="shared" si="6"/>
        <v>T</v>
      </c>
      <c r="Z62" s="4" t="str">
        <f t="shared" si="7"/>
        <v>T</v>
      </c>
      <c r="AA62" s="4" t="str">
        <f t="shared" si="8"/>
        <v>M1</v>
      </c>
      <c r="AB62" s="4" t="str">
        <f t="shared" si="4"/>
        <v/>
      </c>
      <c r="AC62" s="4" t="str">
        <f t="shared" si="9"/>
        <v/>
      </c>
      <c r="AD62" s="4" t="str">
        <f t="shared" si="10"/>
        <v/>
      </c>
      <c r="AE62" s="1" t="str">
        <f t="shared" si="62"/>
        <v/>
      </c>
      <c r="AF62" s="1" t="str">
        <f t="shared" si="63"/>
        <v/>
      </c>
      <c r="AG62" s="1" t="str">
        <f t="shared" si="64"/>
        <v/>
      </c>
      <c r="AH62" s="1" t="str">
        <f t="shared" si="65"/>
        <v/>
      </c>
      <c r="AI62" s="1" t="str">
        <f t="shared" si="66"/>
        <v/>
      </c>
      <c r="AJ62" s="1" t="str">
        <f t="shared" si="67"/>
        <v/>
      </c>
      <c r="AK62" s="1">
        <f t="shared" si="45"/>
        <v>0</v>
      </c>
      <c r="AL62" s="1">
        <f t="shared" si="46"/>
        <v>0</v>
      </c>
      <c r="AM62" s="1" t="str">
        <f t="shared" si="58"/>
        <v/>
      </c>
      <c r="AN62" s="1">
        <f t="shared" si="68"/>
        <v>0</v>
      </c>
      <c r="AO62" s="1" t="str">
        <f t="shared" si="56"/>
        <v/>
      </c>
      <c r="AP62" s="1" t="str">
        <f t="shared" si="23"/>
        <v>N</v>
      </c>
      <c r="AQ62" s="1" t="str">
        <f t="shared" si="24"/>
        <v>N</v>
      </c>
      <c r="AR62" s="1" t="str">
        <f t="shared" si="25"/>
        <v>N</v>
      </c>
      <c r="AS62" s="1" t="str">
        <f t="shared" si="69"/>
        <v/>
      </c>
      <c r="AT62" s="15" t="str">
        <f t="shared" si="47"/>
        <v/>
      </c>
      <c r="AU62" s="1" t="str">
        <f t="shared" si="70"/>
        <v/>
      </c>
      <c r="AV62" s="1" t="str">
        <f t="shared" si="71"/>
        <v/>
      </c>
      <c r="AW62" s="1" t="str">
        <f t="shared" si="72"/>
        <v/>
      </c>
      <c r="AX62" s="1" t="str">
        <f t="shared" si="73"/>
        <v/>
      </c>
      <c r="AY62" s="1" t="str">
        <f t="shared" si="74"/>
        <v/>
      </c>
      <c r="AZ62" s="1" t="str">
        <f>IF('Hedging Dashboard'!AH62="P",IF(AZ61="",1,AZ61+1),"")</f>
        <v/>
      </c>
      <c r="BA62" s="1" t="str">
        <f>IF('Hedging Dashboard'!AH62="B",IF(BA61="",1,BA61+1),"")</f>
        <v/>
      </c>
      <c r="BB62" s="1" t="str">
        <f t="shared" ref="BB62:BC109" si="80">IF(AZ57="",0,AZ57)&amp;IF(AZ58="",0,AZ58)&amp;IF(AZ59="",0,AZ59)&amp;IF(AZ60="",0,AZ60)&amp;IF(AZ61="",0,AZ61)</f>
        <v>00000</v>
      </c>
      <c r="BC62" s="1" t="str">
        <f t="shared" si="80"/>
        <v>00000</v>
      </c>
      <c r="BD62" s="1" t="str">
        <f t="shared" ref="BD62:BE109" si="81">IF(AZ56="",0,AZ56)&amp;IF(AZ57="",0,AZ57)&amp;IF(AZ58="",0,AZ58)&amp;IF(AZ59="",0,AZ59)&amp;IF(AZ60="",0,AZ60)&amp;IF(AZ61="",0,AZ61)</f>
        <v>000000</v>
      </c>
      <c r="BE62" s="1" t="str">
        <f t="shared" si="81"/>
        <v>000000</v>
      </c>
      <c r="BF62" s="1" t="str">
        <f t="shared" si="49"/>
        <v>B</v>
      </c>
      <c r="BG62" s="1" t="str">
        <f t="shared" si="75"/>
        <v/>
      </c>
      <c r="BH62" s="1">
        <f t="shared" si="50"/>
        <v>0</v>
      </c>
      <c r="BI62" s="1" t="str">
        <f t="shared" si="76"/>
        <v/>
      </c>
      <c r="BJ62" s="1">
        <f t="shared" si="51"/>
        <v>0</v>
      </c>
      <c r="BK62" s="1" t="str">
        <f t="shared" si="77"/>
        <v/>
      </c>
      <c r="BL62" s="1">
        <f t="shared" si="52"/>
        <v>0</v>
      </c>
      <c r="BM62" s="1" t="str">
        <f t="shared" si="53"/>
        <v>0</v>
      </c>
      <c r="BN62" s="1" t="str">
        <f t="shared" si="54"/>
        <v>0</v>
      </c>
      <c r="BO62" s="1" t="str">
        <f t="shared" si="55"/>
        <v>0</v>
      </c>
      <c r="BR62" s="1">
        <f>General!A60</f>
        <v>0</v>
      </c>
      <c r="BS62" s="1">
        <f>General!B60</f>
        <v>0</v>
      </c>
      <c r="BT62" s="1" t="str">
        <f>General!C60</f>
        <v/>
      </c>
      <c r="BU62" s="1">
        <f>General!D60</f>
        <v>0</v>
      </c>
      <c r="BW62" s="1" t="str">
        <f>General!F60</f>
        <v>WWWLW</v>
      </c>
      <c r="BX62" s="1">
        <f>General!G60</f>
        <v>1</v>
      </c>
    </row>
    <row r="63" spans="1:76" ht="15.75" thickBot="1">
      <c r="A63" s="1">
        <v>54</v>
      </c>
      <c r="B63" s="9" t="str">
        <f t="shared" si="59"/>
        <v/>
      </c>
      <c r="C63" s="93" t="str">
        <f t="shared" si="1"/>
        <v/>
      </c>
      <c r="D63" s="88" t="str">
        <f t="shared" si="36"/>
        <v/>
      </c>
      <c r="E63" s="89" t="str">
        <f t="shared" si="37"/>
        <v/>
      </c>
      <c r="F63" s="8" t="str">
        <f t="shared" si="12"/>
        <v/>
      </c>
      <c r="H63" s="96" t="str">
        <f t="shared" si="2"/>
        <v/>
      </c>
      <c r="I63" s="88" t="str">
        <f t="shared" si="38"/>
        <v/>
      </c>
      <c r="J63" s="89" t="str">
        <f t="shared" si="39"/>
        <v/>
      </c>
      <c r="K63" s="8" t="str">
        <f t="shared" si="40"/>
        <v/>
      </c>
      <c r="L63" s="54"/>
      <c r="M63" s="17" t="str">
        <f>IF('Hedging Dashboard'!AH63="","",'Hedging Dashboard'!AH63)</f>
        <v/>
      </c>
      <c r="O63" s="9" t="str">
        <f t="shared" si="3"/>
        <v/>
      </c>
      <c r="P63" s="88" t="str">
        <f t="shared" si="41"/>
        <v/>
      </c>
      <c r="Q63" s="89" t="str">
        <f t="shared" si="42"/>
        <v/>
      </c>
      <c r="R63" s="4" t="str">
        <f t="shared" si="43"/>
        <v/>
      </c>
      <c r="S63" s="4" t="str">
        <f t="shared" si="60"/>
        <v/>
      </c>
      <c r="T63" s="112" t="str">
        <f t="shared" si="44"/>
        <v/>
      </c>
      <c r="U63" s="4" t="str">
        <f>IF(M63="","",IF(B63="NB",U62,IF(T63="",SUM($T$5:$T63)+S63,SUM($T$5:$T63))))</f>
        <v/>
      </c>
      <c r="V63" s="100" t="str">
        <f t="shared" si="0"/>
        <v/>
      </c>
      <c r="W63" s="74" t="e">
        <f t="shared" si="61"/>
        <v>#VALUE!</v>
      </c>
      <c r="X63" s="76" t="str">
        <f t="shared" si="15"/>
        <v/>
      </c>
      <c r="Y63" s="9" t="str">
        <f t="shared" si="6"/>
        <v>T</v>
      </c>
      <c r="Z63" s="4" t="str">
        <f t="shared" si="7"/>
        <v>T</v>
      </c>
      <c r="AA63" s="4" t="str">
        <f t="shared" si="8"/>
        <v>M1</v>
      </c>
      <c r="AB63" s="4" t="str">
        <f t="shared" si="4"/>
        <v/>
      </c>
      <c r="AC63" s="4" t="str">
        <f t="shared" si="9"/>
        <v/>
      </c>
      <c r="AD63" s="4" t="str">
        <f t="shared" si="10"/>
        <v/>
      </c>
      <c r="AE63" s="1" t="str">
        <f t="shared" si="62"/>
        <v/>
      </c>
      <c r="AF63" s="1" t="str">
        <f t="shared" si="63"/>
        <v/>
      </c>
      <c r="AG63" s="1" t="str">
        <f t="shared" si="64"/>
        <v/>
      </c>
      <c r="AH63" s="1" t="str">
        <f t="shared" si="65"/>
        <v/>
      </c>
      <c r="AI63" s="1" t="str">
        <f t="shared" si="66"/>
        <v/>
      </c>
      <c r="AJ63" s="1" t="str">
        <f t="shared" si="67"/>
        <v/>
      </c>
      <c r="AK63" s="1">
        <f t="shared" si="45"/>
        <v>0</v>
      </c>
      <c r="AL63" s="1">
        <f t="shared" si="46"/>
        <v>0</v>
      </c>
      <c r="AM63" s="1" t="str">
        <f t="shared" si="58"/>
        <v/>
      </c>
      <c r="AN63" s="1">
        <f t="shared" si="68"/>
        <v>0</v>
      </c>
      <c r="AO63" s="1" t="str">
        <f t="shared" si="56"/>
        <v/>
      </c>
      <c r="AP63" s="1" t="str">
        <f t="shared" si="23"/>
        <v>N</v>
      </c>
      <c r="AQ63" s="1" t="str">
        <f t="shared" si="24"/>
        <v>N</v>
      </c>
      <c r="AR63" s="1" t="str">
        <f t="shared" si="25"/>
        <v>N</v>
      </c>
      <c r="AS63" s="1" t="str">
        <f t="shared" si="69"/>
        <v/>
      </c>
      <c r="AT63" s="15" t="str">
        <f t="shared" si="47"/>
        <v/>
      </c>
      <c r="AU63" s="1" t="str">
        <f t="shared" si="70"/>
        <v/>
      </c>
      <c r="AV63" s="1" t="str">
        <f t="shared" si="71"/>
        <v/>
      </c>
      <c r="AW63" s="1" t="str">
        <f t="shared" si="72"/>
        <v/>
      </c>
      <c r="AX63" s="1" t="str">
        <f t="shared" si="73"/>
        <v/>
      </c>
      <c r="AY63" s="1" t="str">
        <f t="shared" si="74"/>
        <v/>
      </c>
      <c r="AZ63" s="1" t="str">
        <f>IF('Hedging Dashboard'!AH63="P",IF(AZ62="",1,AZ62+1),"")</f>
        <v/>
      </c>
      <c r="BA63" s="1" t="str">
        <f>IF('Hedging Dashboard'!AH63="B",IF(BA62="",1,BA62+1),"")</f>
        <v/>
      </c>
      <c r="BB63" s="1" t="str">
        <f t="shared" si="80"/>
        <v>00000</v>
      </c>
      <c r="BC63" s="1" t="str">
        <f t="shared" si="80"/>
        <v>00000</v>
      </c>
      <c r="BD63" s="1" t="str">
        <f t="shared" si="81"/>
        <v>000000</v>
      </c>
      <c r="BE63" s="1" t="str">
        <f t="shared" si="81"/>
        <v>000000</v>
      </c>
      <c r="BF63" s="1" t="str">
        <f t="shared" si="49"/>
        <v>B</v>
      </c>
      <c r="BG63" s="1" t="str">
        <f t="shared" si="75"/>
        <v/>
      </c>
      <c r="BH63" s="1">
        <f t="shared" si="50"/>
        <v>0</v>
      </c>
      <c r="BI63" s="1" t="str">
        <f t="shared" si="76"/>
        <v/>
      </c>
      <c r="BJ63" s="1">
        <f t="shared" si="51"/>
        <v>0</v>
      </c>
      <c r="BK63" s="1" t="str">
        <f t="shared" si="77"/>
        <v/>
      </c>
      <c r="BL63" s="1">
        <f t="shared" si="52"/>
        <v>0</v>
      </c>
      <c r="BM63" s="1" t="str">
        <f t="shared" si="53"/>
        <v>0</v>
      </c>
      <c r="BN63" s="1" t="str">
        <f t="shared" si="54"/>
        <v>0</v>
      </c>
      <c r="BO63" s="1" t="str">
        <f t="shared" si="55"/>
        <v>0</v>
      </c>
      <c r="BR63" s="1">
        <f>General!A61</f>
        <v>0</v>
      </c>
      <c r="BS63" s="1">
        <f>General!B61</f>
        <v>0</v>
      </c>
      <c r="BT63" s="1" t="str">
        <f>General!C61</f>
        <v/>
      </c>
      <c r="BU63" s="1">
        <f>General!D61</f>
        <v>0</v>
      </c>
      <c r="BW63" s="1" t="str">
        <f>General!F61</f>
        <v>WWWWL</v>
      </c>
      <c r="BX63" s="1">
        <f>General!G61</f>
        <v>-1</v>
      </c>
    </row>
    <row r="64" spans="1:76" ht="15.75" thickBot="1">
      <c r="A64" s="1">
        <v>55</v>
      </c>
      <c r="B64" s="77" t="str">
        <f t="shared" si="59"/>
        <v/>
      </c>
      <c r="C64" s="94" t="str">
        <f t="shared" si="1"/>
        <v/>
      </c>
      <c r="D64" s="90" t="str">
        <f t="shared" si="36"/>
        <v/>
      </c>
      <c r="E64" s="91" t="str">
        <f t="shared" si="37"/>
        <v/>
      </c>
      <c r="F64" s="10" t="str">
        <f t="shared" si="12"/>
        <v/>
      </c>
      <c r="H64" s="97" t="str">
        <f t="shared" si="2"/>
        <v/>
      </c>
      <c r="I64" s="90" t="str">
        <f t="shared" si="38"/>
        <v/>
      </c>
      <c r="J64" s="91" t="str">
        <f t="shared" si="39"/>
        <v/>
      </c>
      <c r="K64" s="10" t="str">
        <f t="shared" si="40"/>
        <v/>
      </c>
      <c r="L64" s="54" t="str">
        <f>AH64</f>
        <v/>
      </c>
      <c r="M64" s="18" t="str">
        <f>IF('Hedging Dashboard'!AH64="","",'Hedging Dashboard'!AH64)</f>
        <v/>
      </c>
      <c r="O64" s="77" t="str">
        <f t="shared" si="3"/>
        <v/>
      </c>
      <c r="P64" s="90" t="str">
        <f t="shared" si="41"/>
        <v/>
      </c>
      <c r="Q64" s="91" t="str">
        <f t="shared" si="42"/>
        <v/>
      </c>
      <c r="R64" s="5" t="str">
        <f t="shared" si="43"/>
        <v/>
      </c>
      <c r="S64" s="5" t="str">
        <f t="shared" si="60"/>
        <v/>
      </c>
      <c r="T64" s="113" t="str">
        <f t="shared" si="44"/>
        <v/>
      </c>
      <c r="U64" s="5" t="str">
        <f>IF(M64="","",IF(B64="NB",U63,IF(T64="",SUM($T$5:$T64)+S64,SUM($T$5:$T64))))</f>
        <v/>
      </c>
      <c r="V64" s="101" t="str">
        <f t="shared" si="0"/>
        <v/>
      </c>
      <c r="W64" s="74" t="e">
        <f t="shared" si="61"/>
        <v>#VALUE!</v>
      </c>
      <c r="X64" s="76" t="str">
        <f t="shared" si="15"/>
        <v/>
      </c>
      <c r="Y64" s="9" t="str">
        <f t="shared" si="6"/>
        <v>T</v>
      </c>
      <c r="Z64" s="4" t="str">
        <f t="shared" si="7"/>
        <v>T</v>
      </c>
      <c r="AA64" s="4" t="str">
        <f t="shared" si="8"/>
        <v>M1</v>
      </c>
      <c r="AB64" s="4" t="str">
        <f t="shared" si="4"/>
        <v/>
      </c>
      <c r="AC64" s="4" t="str">
        <f t="shared" si="9"/>
        <v/>
      </c>
      <c r="AD64" s="4" t="str">
        <f t="shared" si="10"/>
        <v/>
      </c>
      <c r="AE64" s="1" t="str">
        <f t="shared" si="62"/>
        <v/>
      </c>
      <c r="AF64" s="1" t="str">
        <f t="shared" si="63"/>
        <v/>
      </c>
      <c r="AG64" s="1" t="str">
        <f t="shared" si="64"/>
        <v/>
      </c>
      <c r="AH64" s="1" t="str">
        <f t="shared" si="65"/>
        <v/>
      </c>
      <c r="AI64" s="1" t="str">
        <f t="shared" si="66"/>
        <v/>
      </c>
      <c r="AJ64" s="1" t="str">
        <f t="shared" si="67"/>
        <v/>
      </c>
      <c r="AK64" s="1">
        <f t="shared" si="45"/>
        <v>0</v>
      </c>
      <c r="AL64" s="1">
        <f t="shared" si="46"/>
        <v>0</v>
      </c>
      <c r="AM64" s="1" t="str">
        <f t="shared" si="58"/>
        <v/>
      </c>
      <c r="AN64" s="1">
        <f t="shared" si="68"/>
        <v>0</v>
      </c>
      <c r="AO64" s="1" t="str">
        <f t="shared" si="56"/>
        <v/>
      </c>
      <c r="AP64" s="1" t="str">
        <f t="shared" si="23"/>
        <v>N</v>
      </c>
      <c r="AQ64" s="1" t="str">
        <f t="shared" si="24"/>
        <v>N</v>
      </c>
      <c r="AR64" s="1" t="str">
        <f t="shared" si="25"/>
        <v>N</v>
      </c>
      <c r="AS64" s="1" t="str">
        <f t="shared" si="69"/>
        <v/>
      </c>
      <c r="AT64" s="15" t="str">
        <f t="shared" si="47"/>
        <v/>
      </c>
      <c r="AU64" s="1" t="str">
        <f t="shared" si="70"/>
        <v/>
      </c>
      <c r="AV64" s="1" t="str">
        <f t="shared" si="71"/>
        <v/>
      </c>
      <c r="AW64" s="1" t="str">
        <f t="shared" si="72"/>
        <v/>
      </c>
      <c r="AX64" s="1" t="str">
        <f t="shared" si="73"/>
        <v/>
      </c>
      <c r="AY64" s="1" t="str">
        <f t="shared" si="74"/>
        <v/>
      </c>
      <c r="AZ64" s="1" t="str">
        <f>IF('Hedging Dashboard'!AH64="P",IF(AZ63="",1,AZ63+1),"")</f>
        <v/>
      </c>
      <c r="BA64" s="1" t="str">
        <f>IF('Hedging Dashboard'!AH64="B",IF(BA63="",1,BA63+1),"")</f>
        <v/>
      </c>
      <c r="BB64" s="1" t="str">
        <f t="shared" si="80"/>
        <v>00000</v>
      </c>
      <c r="BC64" s="1" t="str">
        <f t="shared" si="80"/>
        <v>00000</v>
      </c>
      <c r="BD64" s="1" t="str">
        <f t="shared" si="81"/>
        <v>000000</v>
      </c>
      <c r="BE64" s="1" t="str">
        <f t="shared" si="81"/>
        <v>000000</v>
      </c>
      <c r="BF64" s="1" t="str">
        <f t="shared" si="49"/>
        <v>B</v>
      </c>
      <c r="BG64" s="1" t="str">
        <f t="shared" si="75"/>
        <v/>
      </c>
      <c r="BH64" s="1">
        <f t="shared" si="50"/>
        <v>0</v>
      </c>
      <c r="BI64" s="1" t="str">
        <f t="shared" si="76"/>
        <v/>
      </c>
      <c r="BJ64" s="1">
        <f t="shared" si="51"/>
        <v>0</v>
      </c>
      <c r="BK64" s="1" t="str">
        <f t="shared" si="77"/>
        <v/>
      </c>
      <c r="BL64" s="1">
        <f t="shared" si="52"/>
        <v>0</v>
      </c>
      <c r="BM64" s="1" t="str">
        <f t="shared" si="53"/>
        <v>0</v>
      </c>
      <c r="BN64" s="1" t="str">
        <f t="shared" si="54"/>
        <v>0</v>
      </c>
      <c r="BO64" s="1" t="str">
        <f t="shared" si="55"/>
        <v>0</v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6</v>
      </c>
    </row>
    <row r="65" spans="1:76" ht="15.75" thickBot="1">
      <c r="A65" s="1">
        <v>56</v>
      </c>
      <c r="B65" s="12" t="str">
        <f t="shared" si="59"/>
        <v/>
      </c>
      <c r="C65" s="92" t="str">
        <f t="shared" si="1"/>
        <v/>
      </c>
      <c r="D65" s="13" t="str">
        <f t="shared" si="36"/>
        <v/>
      </c>
      <c r="E65" s="45" t="str">
        <f t="shared" si="37"/>
        <v/>
      </c>
      <c r="F65" s="14" t="str">
        <f t="shared" si="12"/>
        <v/>
      </c>
      <c r="H65" s="95" t="str">
        <f t="shared" si="2"/>
        <v/>
      </c>
      <c r="I65" s="13" t="str">
        <f t="shared" si="38"/>
        <v/>
      </c>
      <c r="J65" s="45" t="str">
        <f t="shared" si="39"/>
        <v/>
      </c>
      <c r="K65" s="14" t="str">
        <f t="shared" si="40"/>
        <v/>
      </c>
      <c r="L65" s="54"/>
      <c r="M65" s="16" t="str">
        <f>IF('Hedging Dashboard'!AH65="","",'Hedging Dashboard'!AH65)</f>
        <v/>
      </c>
      <c r="O65" s="12" t="str">
        <f t="shared" si="3"/>
        <v/>
      </c>
      <c r="P65" s="13" t="str">
        <f t="shared" si="41"/>
        <v/>
      </c>
      <c r="Q65" s="45" t="str">
        <f t="shared" si="42"/>
        <v/>
      </c>
      <c r="R65" s="87" t="str">
        <f t="shared" si="43"/>
        <v/>
      </c>
      <c r="S65" s="87" t="str">
        <f t="shared" si="60"/>
        <v/>
      </c>
      <c r="T65" s="98" t="str">
        <f t="shared" si="44"/>
        <v/>
      </c>
      <c r="U65" s="87" t="str">
        <f>IF(M65="","",IF(B65="NB",U64,IF(T65="",SUM($T$5:$T65)+S65,SUM($T$5:$T65))))</f>
        <v/>
      </c>
      <c r="V65" s="99" t="str">
        <f t="shared" si="0"/>
        <v/>
      </c>
      <c r="W65" s="74" t="e">
        <f t="shared" si="61"/>
        <v>#VALUE!</v>
      </c>
      <c r="X65" s="76" t="str">
        <f t="shared" si="15"/>
        <v/>
      </c>
      <c r="Y65" s="9" t="str">
        <f t="shared" si="6"/>
        <v>T</v>
      </c>
      <c r="Z65" s="4" t="str">
        <f t="shared" si="7"/>
        <v>T</v>
      </c>
      <c r="AA65" s="4" t="str">
        <f t="shared" si="8"/>
        <v>M1</v>
      </c>
      <c r="AB65" s="4" t="str">
        <f t="shared" si="4"/>
        <v/>
      </c>
      <c r="AC65" s="4" t="str">
        <f t="shared" si="9"/>
        <v/>
      </c>
      <c r="AD65" s="4" t="str">
        <f t="shared" si="10"/>
        <v/>
      </c>
      <c r="AE65" s="1" t="str">
        <f t="shared" si="62"/>
        <v/>
      </c>
      <c r="AF65" s="1" t="str">
        <f t="shared" si="63"/>
        <v/>
      </c>
      <c r="AG65" s="1" t="str">
        <f t="shared" si="64"/>
        <v/>
      </c>
      <c r="AH65" s="1" t="str">
        <f t="shared" si="65"/>
        <v/>
      </c>
      <c r="AI65" s="1" t="str">
        <f t="shared" si="66"/>
        <v/>
      </c>
      <c r="AJ65" s="1" t="str">
        <f t="shared" si="67"/>
        <v/>
      </c>
      <c r="AK65" s="1">
        <f t="shared" si="45"/>
        <v>0</v>
      </c>
      <c r="AL65" s="1">
        <f t="shared" si="46"/>
        <v>0</v>
      </c>
      <c r="AM65" s="1" t="str">
        <f t="shared" si="58"/>
        <v/>
      </c>
      <c r="AN65" s="1">
        <f t="shared" si="68"/>
        <v>0</v>
      </c>
      <c r="AO65" s="1" t="str">
        <f t="shared" si="56"/>
        <v/>
      </c>
      <c r="AP65" s="1" t="str">
        <f t="shared" si="23"/>
        <v>N</v>
      </c>
      <c r="AQ65" s="1" t="str">
        <f t="shared" si="24"/>
        <v>N</v>
      </c>
      <c r="AR65" s="1" t="str">
        <f t="shared" si="25"/>
        <v>N</v>
      </c>
      <c r="AS65" s="1" t="str">
        <f t="shared" si="69"/>
        <v/>
      </c>
      <c r="AT65" s="15" t="str">
        <f t="shared" si="47"/>
        <v/>
      </c>
      <c r="AU65" s="1" t="str">
        <f t="shared" si="70"/>
        <v/>
      </c>
      <c r="AV65" s="1" t="str">
        <f t="shared" si="71"/>
        <v/>
      </c>
      <c r="AW65" s="1" t="str">
        <f t="shared" si="72"/>
        <v/>
      </c>
      <c r="AX65" s="1" t="str">
        <f t="shared" si="73"/>
        <v/>
      </c>
      <c r="AY65" s="1" t="str">
        <f t="shared" si="74"/>
        <v/>
      </c>
      <c r="AZ65" s="1" t="str">
        <f>IF('Hedging Dashboard'!AH65="P",IF(AZ64="",1,AZ64+1),"")</f>
        <v/>
      </c>
      <c r="BA65" s="1" t="str">
        <f>IF('Hedging Dashboard'!AH65="B",IF(BA64="",1,BA64+1),"")</f>
        <v/>
      </c>
      <c r="BB65" s="1" t="str">
        <f t="shared" si="80"/>
        <v>00000</v>
      </c>
      <c r="BC65" s="1" t="str">
        <f t="shared" si="80"/>
        <v>00000</v>
      </c>
      <c r="BD65" s="1" t="str">
        <f t="shared" si="81"/>
        <v>000000</v>
      </c>
      <c r="BE65" s="1" t="str">
        <f t="shared" si="81"/>
        <v>000000</v>
      </c>
      <c r="BF65" s="1" t="str">
        <f t="shared" si="49"/>
        <v>B</v>
      </c>
      <c r="BG65" s="1" t="str">
        <f t="shared" si="75"/>
        <v/>
      </c>
      <c r="BH65" s="1">
        <f t="shared" si="50"/>
        <v>0</v>
      </c>
      <c r="BI65" s="1" t="str">
        <f t="shared" si="76"/>
        <v/>
      </c>
      <c r="BJ65" s="1">
        <f t="shared" si="51"/>
        <v>0</v>
      </c>
      <c r="BK65" s="1" t="str">
        <f t="shared" si="77"/>
        <v/>
      </c>
      <c r="BL65" s="1">
        <f t="shared" si="52"/>
        <v>0</v>
      </c>
      <c r="BM65" s="1" t="str">
        <f t="shared" si="53"/>
        <v>0</v>
      </c>
      <c r="BN65" s="1" t="str">
        <f t="shared" si="54"/>
        <v>0</v>
      </c>
      <c r="BO65" s="1" t="str">
        <f t="shared" si="55"/>
        <v>0</v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-6</v>
      </c>
    </row>
    <row r="66" spans="1:76" ht="15.75" thickBot="1">
      <c r="A66" s="1">
        <v>57</v>
      </c>
      <c r="B66" s="9" t="str">
        <f t="shared" si="59"/>
        <v/>
      </c>
      <c r="C66" s="93" t="str">
        <f t="shared" si="1"/>
        <v/>
      </c>
      <c r="D66" s="88" t="str">
        <f t="shared" si="36"/>
        <v/>
      </c>
      <c r="E66" s="89" t="str">
        <f t="shared" si="37"/>
        <v/>
      </c>
      <c r="F66" s="8" t="str">
        <f t="shared" si="12"/>
        <v/>
      </c>
      <c r="H66" s="96" t="str">
        <f t="shared" si="2"/>
        <v/>
      </c>
      <c r="I66" s="88" t="str">
        <f t="shared" si="38"/>
        <v/>
      </c>
      <c r="J66" s="89" t="str">
        <f t="shared" si="39"/>
        <v/>
      </c>
      <c r="K66" s="8" t="str">
        <f t="shared" si="40"/>
        <v/>
      </c>
      <c r="L66" s="54"/>
      <c r="M66" s="17" t="str">
        <f>IF('Hedging Dashboard'!AH66="","",'Hedging Dashboard'!AH66)</f>
        <v/>
      </c>
      <c r="O66" s="9" t="str">
        <f t="shared" si="3"/>
        <v/>
      </c>
      <c r="P66" s="88" t="str">
        <f t="shared" si="41"/>
        <v/>
      </c>
      <c r="Q66" s="89" t="str">
        <f t="shared" si="42"/>
        <v/>
      </c>
      <c r="R66" s="4" t="str">
        <f t="shared" si="43"/>
        <v/>
      </c>
      <c r="S66" s="4" t="str">
        <f t="shared" si="60"/>
        <v/>
      </c>
      <c r="T66" s="112" t="str">
        <f t="shared" si="44"/>
        <v/>
      </c>
      <c r="U66" s="4" t="str">
        <f>IF(M66="","",IF(B66="NB",U65,IF(T66="",SUM($T$5:$T66)+S66,SUM($T$5:$T66))))</f>
        <v/>
      </c>
      <c r="V66" s="100" t="str">
        <f t="shared" si="0"/>
        <v/>
      </c>
      <c r="W66" s="74" t="e">
        <f t="shared" si="61"/>
        <v>#VALUE!</v>
      </c>
      <c r="X66" s="76" t="str">
        <f t="shared" si="15"/>
        <v/>
      </c>
      <c r="Y66" s="9" t="str">
        <f t="shared" si="6"/>
        <v>T</v>
      </c>
      <c r="Z66" s="4" t="str">
        <f t="shared" si="7"/>
        <v>T</v>
      </c>
      <c r="AA66" s="4" t="str">
        <f t="shared" si="8"/>
        <v>M1</v>
      </c>
      <c r="AB66" s="4" t="str">
        <f t="shared" si="4"/>
        <v/>
      </c>
      <c r="AC66" s="4" t="str">
        <f t="shared" si="9"/>
        <v/>
      </c>
      <c r="AD66" s="4" t="str">
        <f t="shared" si="10"/>
        <v/>
      </c>
      <c r="AE66" s="1" t="str">
        <f t="shared" si="62"/>
        <v/>
      </c>
      <c r="AF66" s="1" t="str">
        <f t="shared" si="63"/>
        <v/>
      </c>
      <c r="AG66" s="1" t="str">
        <f t="shared" si="64"/>
        <v/>
      </c>
      <c r="AH66" s="1" t="str">
        <f t="shared" si="65"/>
        <v/>
      </c>
      <c r="AI66" s="1" t="str">
        <f t="shared" si="66"/>
        <v/>
      </c>
      <c r="AJ66" s="1" t="str">
        <f t="shared" si="67"/>
        <v/>
      </c>
      <c r="AK66" s="1">
        <f t="shared" si="45"/>
        <v>0</v>
      </c>
      <c r="AL66" s="1">
        <f t="shared" si="46"/>
        <v>0</v>
      </c>
      <c r="AM66" s="1" t="str">
        <f t="shared" si="58"/>
        <v/>
      </c>
      <c r="AN66" s="1">
        <f t="shared" si="68"/>
        <v>0</v>
      </c>
      <c r="AO66" s="1" t="str">
        <f t="shared" si="56"/>
        <v/>
      </c>
      <c r="AP66" s="1" t="str">
        <f t="shared" si="23"/>
        <v>N</v>
      </c>
      <c r="AQ66" s="1" t="str">
        <f t="shared" si="24"/>
        <v>N</v>
      </c>
      <c r="AR66" s="1" t="str">
        <f t="shared" si="25"/>
        <v>N</v>
      </c>
      <c r="AS66" s="1" t="str">
        <f t="shared" si="69"/>
        <v/>
      </c>
      <c r="AT66" s="15" t="str">
        <f t="shared" si="47"/>
        <v/>
      </c>
      <c r="AU66" s="1" t="str">
        <f t="shared" si="70"/>
        <v/>
      </c>
      <c r="AV66" s="1" t="str">
        <f t="shared" si="71"/>
        <v/>
      </c>
      <c r="AW66" s="1" t="str">
        <f t="shared" si="72"/>
        <v/>
      </c>
      <c r="AX66" s="1" t="str">
        <f t="shared" si="73"/>
        <v/>
      </c>
      <c r="AY66" s="1" t="str">
        <f t="shared" si="74"/>
        <v/>
      </c>
      <c r="AZ66" s="1" t="str">
        <f>IF('Hedging Dashboard'!AH66="P",IF(AZ65="",1,AZ65+1),"")</f>
        <v/>
      </c>
      <c r="BA66" s="1" t="str">
        <f>IF('Hedging Dashboard'!AH66="B",IF(BA65="",1,BA65+1),"")</f>
        <v/>
      </c>
      <c r="BB66" s="1" t="str">
        <f t="shared" si="80"/>
        <v>00000</v>
      </c>
      <c r="BC66" s="1" t="str">
        <f t="shared" si="80"/>
        <v>00000</v>
      </c>
      <c r="BD66" s="1" t="str">
        <f t="shared" si="81"/>
        <v>000000</v>
      </c>
      <c r="BE66" s="1" t="str">
        <f t="shared" si="81"/>
        <v>000000</v>
      </c>
      <c r="BF66" s="1" t="str">
        <f t="shared" si="49"/>
        <v>B</v>
      </c>
      <c r="BG66" s="1" t="str">
        <f t="shared" si="75"/>
        <v/>
      </c>
      <c r="BH66" s="1">
        <f t="shared" si="50"/>
        <v>0</v>
      </c>
      <c r="BI66" s="1" t="str">
        <f t="shared" si="76"/>
        <v/>
      </c>
      <c r="BJ66" s="1">
        <f t="shared" si="51"/>
        <v>0</v>
      </c>
      <c r="BK66" s="1" t="str">
        <f t="shared" si="77"/>
        <v/>
      </c>
      <c r="BL66" s="1">
        <f t="shared" si="52"/>
        <v>0</v>
      </c>
      <c r="BM66" s="1" t="str">
        <f t="shared" si="53"/>
        <v>0</v>
      </c>
      <c r="BN66" s="1" t="str">
        <f t="shared" si="54"/>
        <v>0</v>
      </c>
      <c r="BO66" s="1" t="str">
        <f t="shared" si="55"/>
        <v>0</v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</row>
    <row r="67" spans="1:76" ht="15.75" thickBot="1">
      <c r="A67" s="1">
        <v>58</v>
      </c>
      <c r="B67" s="9" t="str">
        <f t="shared" si="59"/>
        <v/>
      </c>
      <c r="C67" s="93" t="str">
        <f t="shared" si="1"/>
        <v/>
      </c>
      <c r="D67" s="88" t="str">
        <f t="shared" si="36"/>
        <v/>
      </c>
      <c r="E67" s="89" t="str">
        <f t="shared" si="37"/>
        <v/>
      </c>
      <c r="F67" s="8" t="str">
        <f t="shared" si="12"/>
        <v/>
      </c>
      <c r="H67" s="96" t="str">
        <f t="shared" si="2"/>
        <v/>
      </c>
      <c r="I67" s="88" t="str">
        <f t="shared" si="38"/>
        <v/>
      </c>
      <c r="J67" s="89" t="str">
        <f t="shared" si="39"/>
        <v/>
      </c>
      <c r="K67" s="8" t="str">
        <f t="shared" si="40"/>
        <v/>
      </c>
      <c r="L67" s="54"/>
      <c r="M67" s="17" t="str">
        <f>IF('Hedging Dashboard'!AH67="","",'Hedging Dashboard'!AH67)</f>
        <v/>
      </c>
      <c r="O67" s="9" t="str">
        <f t="shared" si="3"/>
        <v/>
      </c>
      <c r="P67" s="88" t="str">
        <f t="shared" si="41"/>
        <v/>
      </c>
      <c r="Q67" s="89" t="str">
        <f t="shared" si="42"/>
        <v/>
      </c>
      <c r="R67" s="4" t="str">
        <f t="shared" si="43"/>
        <v/>
      </c>
      <c r="S67" s="4" t="str">
        <f t="shared" si="60"/>
        <v/>
      </c>
      <c r="T67" s="112" t="str">
        <f t="shared" si="44"/>
        <v/>
      </c>
      <c r="U67" s="4" t="str">
        <f>IF(M67="","",IF(B67="NB",U66,IF(T67="",SUM($T$5:$T67)+S67,SUM($T$5:$T67))))</f>
        <v/>
      </c>
      <c r="V67" s="100" t="str">
        <f t="shared" si="0"/>
        <v/>
      </c>
      <c r="W67" s="74" t="e">
        <f t="shared" si="61"/>
        <v>#VALUE!</v>
      </c>
      <c r="X67" s="76" t="str">
        <f t="shared" si="15"/>
        <v/>
      </c>
      <c r="Y67" s="9" t="str">
        <f t="shared" si="6"/>
        <v>T</v>
      </c>
      <c r="Z67" s="4" t="str">
        <f t="shared" si="7"/>
        <v>T</v>
      </c>
      <c r="AA67" s="4" t="str">
        <f t="shared" si="8"/>
        <v>M1</v>
      </c>
      <c r="AB67" s="4" t="str">
        <f t="shared" si="4"/>
        <v/>
      </c>
      <c r="AC67" s="4" t="str">
        <f t="shared" si="9"/>
        <v/>
      </c>
      <c r="AD67" s="4" t="str">
        <f t="shared" si="10"/>
        <v/>
      </c>
      <c r="AE67" s="1" t="str">
        <f t="shared" si="62"/>
        <v/>
      </c>
      <c r="AF67" s="1" t="str">
        <f t="shared" si="63"/>
        <v/>
      </c>
      <c r="AG67" s="1" t="str">
        <f t="shared" si="64"/>
        <v/>
      </c>
      <c r="AH67" s="1" t="str">
        <f t="shared" si="65"/>
        <v/>
      </c>
      <c r="AI67" s="1" t="str">
        <f t="shared" si="66"/>
        <v/>
      </c>
      <c r="AJ67" s="1" t="str">
        <f t="shared" si="67"/>
        <v/>
      </c>
      <c r="AK67" s="1">
        <f t="shared" si="45"/>
        <v>0</v>
      </c>
      <c r="AL67" s="1">
        <f t="shared" si="46"/>
        <v>0</v>
      </c>
      <c r="AM67" s="1" t="str">
        <f t="shared" si="58"/>
        <v/>
      </c>
      <c r="AN67" s="1">
        <f t="shared" si="68"/>
        <v>0</v>
      </c>
      <c r="AO67" s="1" t="str">
        <f t="shared" si="56"/>
        <v/>
      </c>
      <c r="AP67" s="1" t="str">
        <f t="shared" si="23"/>
        <v>N</v>
      </c>
      <c r="AQ67" s="1" t="str">
        <f t="shared" si="24"/>
        <v>N</v>
      </c>
      <c r="AR67" s="1" t="str">
        <f t="shared" si="25"/>
        <v>N</v>
      </c>
      <c r="AS67" s="1" t="str">
        <f t="shared" si="69"/>
        <v/>
      </c>
      <c r="AT67" s="15" t="str">
        <f t="shared" si="47"/>
        <v/>
      </c>
      <c r="AU67" s="1" t="str">
        <f t="shared" si="70"/>
        <v/>
      </c>
      <c r="AV67" s="1" t="str">
        <f t="shared" si="71"/>
        <v/>
      </c>
      <c r="AW67" s="1" t="str">
        <f t="shared" si="72"/>
        <v/>
      </c>
      <c r="AX67" s="1" t="str">
        <f t="shared" si="73"/>
        <v/>
      </c>
      <c r="AY67" s="1" t="str">
        <f t="shared" si="74"/>
        <v/>
      </c>
      <c r="AZ67" s="1" t="str">
        <f>IF('Hedging Dashboard'!AH67="P",IF(AZ66="",1,AZ66+1),"")</f>
        <v/>
      </c>
      <c r="BA67" s="1" t="str">
        <f>IF('Hedging Dashboard'!AH67="B",IF(BA66="",1,BA66+1),"")</f>
        <v/>
      </c>
      <c r="BB67" s="1" t="str">
        <f t="shared" si="80"/>
        <v>00000</v>
      </c>
      <c r="BC67" s="1" t="str">
        <f t="shared" si="80"/>
        <v>00000</v>
      </c>
      <c r="BD67" s="1" t="str">
        <f t="shared" si="81"/>
        <v>000000</v>
      </c>
      <c r="BE67" s="1" t="str">
        <f t="shared" si="81"/>
        <v>000000</v>
      </c>
      <c r="BF67" s="1" t="str">
        <f t="shared" si="49"/>
        <v>B</v>
      </c>
      <c r="BG67" s="1" t="str">
        <f t="shared" si="75"/>
        <v/>
      </c>
      <c r="BH67" s="1">
        <f t="shared" si="50"/>
        <v>0</v>
      </c>
      <c r="BI67" s="1" t="str">
        <f t="shared" si="76"/>
        <v/>
      </c>
      <c r="BJ67" s="1">
        <f t="shared" si="51"/>
        <v>0</v>
      </c>
      <c r="BK67" s="1" t="str">
        <f t="shared" si="77"/>
        <v/>
      </c>
      <c r="BL67" s="1">
        <f t="shared" si="52"/>
        <v>0</v>
      </c>
      <c r="BM67" s="1" t="str">
        <f t="shared" si="53"/>
        <v>0</v>
      </c>
      <c r="BN67" s="1" t="str">
        <f t="shared" si="54"/>
        <v>0</v>
      </c>
      <c r="BO67" s="1" t="str">
        <f t="shared" si="55"/>
        <v>0</v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</row>
    <row r="68" spans="1:76" ht="15.75" thickBot="1">
      <c r="A68" s="1">
        <v>59</v>
      </c>
      <c r="B68" s="9" t="str">
        <f t="shared" si="59"/>
        <v/>
      </c>
      <c r="C68" s="93" t="str">
        <f t="shared" si="1"/>
        <v/>
      </c>
      <c r="D68" s="88" t="str">
        <f t="shared" si="36"/>
        <v/>
      </c>
      <c r="E68" s="89" t="str">
        <f t="shared" si="37"/>
        <v/>
      </c>
      <c r="F68" s="8" t="str">
        <f t="shared" si="12"/>
        <v/>
      </c>
      <c r="H68" s="96" t="str">
        <f t="shared" si="2"/>
        <v/>
      </c>
      <c r="I68" s="88" t="str">
        <f t="shared" si="38"/>
        <v/>
      </c>
      <c r="J68" s="89" t="str">
        <f t="shared" si="39"/>
        <v/>
      </c>
      <c r="K68" s="8" t="str">
        <f t="shared" si="40"/>
        <v/>
      </c>
      <c r="L68" s="54"/>
      <c r="M68" s="17" t="str">
        <f>IF('Hedging Dashboard'!AH68="","",'Hedging Dashboard'!AH68)</f>
        <v/>
      </c>
      <c r="O68" s="9" t="str">
        <f t="shared" si="3"/>
        <v/>
      </c>
      <c r="P68" s="88" t="str">
        <f t="shared" si="41"/>
        <v/>
      </c>
      <c r="Q68" s="89" t="str">
        <f t="shared" si="42"/>
        <v/>
      </c>
      <c r="R68" s="4" t="str">
        <f t="shared" si="43"/>
        <v/>
      </c>
      <c r="S68" s="4" t="str">
        <f t="shared" si="60"/>
        <v/>
      </c>
      <c r="T68" s="112" t="str">
        <f t="shared" si="44"/>
        <v/>
      </c>
      <c r="U68" s="4" t="str">
        <f>IF(M68="","",IF(B68="NB",U67,IF(T68="",SUM($T$5:$T68)+S68,SUM($T$5:$T68))))</f>
        <v/>
      </c>
      <c r="V68" s="100" t="str">
        <f t="shared" si="0"/>
        <v/>
      </c>
      <c r="W68" s="74" t="e">
        <f t="shared" si="61"/>
        <v>#VALUE!</v>
      </c>
      <c r="X68" s="76" t="str">
        <f t="shared" si="15"/>
        <v/>
      </c>
      <c r="Y68" s="9" t="str">
        <f t="shared" si="6"/>
        <v>T</v>
      </c>
      <c r="Z68" s="4" t="str">
        <f t="shared" si="7"/>
        <v>T</v>
      </c>
      <c r="AA68" s="4" t="str">
        <f t="shared" si="8"/>
        <v>M1</v>
      </c>
      <c r="AB68" s="4" t="str">
        <f t="shared" si="4"/>
        <v/>
      </c>
      <c r="AC68" s="4" t="str">
        <f t="shared" si="9"/>
        <v/>
      </c>
      <c r="AD68" s="4" t="str">
        <f t="shared" si="10"/>
        <v/>
      </c>
      <c r="AE68" s="1" t="str">
        <f t="shared" si="62"/>
        <v/>
      </c>
      <c r="AF68" s="1" t="str">
        <f t="shared" si="63"/>
        <v/>
      </c>
      <c r="AG68" s="1" t="str">
        <f t="shared" si="64"/>
        <v/>
      </c>
      <c r="AH68" s="1" t="str">
        <f t="shared" si="65"/>
        <v/>
      </c>
      <c r="AI68" s="1" t="str">
        <f t="shared" si="66"/>
        <v/>
      </c>
      <c r="AJ68" s="1" t="str">
        <f t="shared" si="67"/>
        <v/>
      </c>
      <c r="AK68" s="1">
        <f t="shared" si="45"/>
        <v>0</v>
      </c>
      <c r="AL68" s="1">
        <f t="shared" si="46"/>
        <v>0</v>
      </c>
      <c r="AM68" s="1" t="str">
        <f t="shared" si="58"/>
        <v/>
      </c>
      <c r="AN68" s="1">
        <f t="shared" si="68"/>
        <v>0</v>
      </c>
      <c r="AO68" s="1" t="str">
        <f t="shared" si="56"/>
        <v/>
      </c>
      <c r="AP68" s="1" t="str">
        <f t="shared" si="23"/>
        <v>N</v>
      </c>
      <c r="AQ68" s="1" t="str">
        <f t="shared" si="24"/>
        <v>N</v>
      </c>
      <c r="AR68" s="1" t="str">
        <f t="shared" si="25"/>
        <v>N</v>
      </c>
      <c r="AS68" s="1" t="str">
        <f t="shared" si="69"/>
        <v/>
      </c>
      <c r="AT68" s="15" t="str">
        <f t="shared" si="47"/>
        <v/>
      </c>
      <c r="AU68" s="1" t="str">
        <f t="shared" si="70"/>
        <v/>
      </c>
      <c r="AV68" s="1" t="str">
        <f t="shared" si="71"/>
        <v/>
      </c>
      <c r="AW68" s="1" t="str">
        <f t="shared" si="72"/>
        <v/>
      </c>
      <c r="AX68" s="1" t="str">
        <f t="shared" si="73"/>
        <v/>
      </c>
      <c r="AY68" s="1" t="str">
        <f t="shared" si="74"/>
        <v/>
      </c>
      <c r="AZ68" s="1" t="str">
        <f>IF('Hedging Dashboard'!AH68="P",IF(AZ67="",1,AZ67+1),"")</f>
        <v/>
      </c>
      <c r="BA68" s="1" t="str">
        <f>IF('Hedging Dashboard'!AH68="B",IF(BA67="",1,BA67+1),"")</f>
        <v/>
      </c>
      <c r="BB68" s="1" t="str">
        <f t="shared" si="80"/>
        <v>00000</v>
      </c>
      <c r="BC68" s="1" t="str">
        <f t="shared" si="80"/>
        <v>00000</v>
      </c>
      <c r="BD68" s="1" t="str">
        <f t="shared" si="81"/>
        <v>000000</v>
      </c>
      <c r="BE68" s="1" t="str">
        <f t="shared" si="81"/>
        <v>000000</v>
      </c>
      <c r="BF68" s="1" t="str">
        <f t="shared" si="49"/>
        <v>B</v>
      </c>
      <c r="BG68" s="1" t="str">
        <f t="shared" si="75"/>
        <v/>
      </c>
      <c r="BH68" s="1">
        <f t="shared" si="50"/>
        <v>0</v>
      </c>
      <c r="BI68" s="1" t="str">
        <f t="shared" si="76"/>
        <v/>
      </c>
      <c r="BJ68" s="1">
        <f t="shared" si="51"/>
        <v>0</v>
      </c>
      <c r="BK68" s="1" t="str">
        <f t="shared" si="77"/>
        <v/>
      </c>
      <c r="BL68" s="1">
        <f t="shared" si="52"/>
        <v>0</v>
      </c>
      <c r="BM68" s="1" t="str">
        <f t="shared" si="53"/>
        <v>0</v>
      </c>
      <c r="BN68" s="1" t="str">
        <f t="shared" si="54"/>
        <v>0</v>
      </c>
      <c r="BO68" s="1" t="str">
        <f t="shared" si="55"/>
        <v>0</v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3</v>
      </c>
    </row>
    <row r="69" spans="1:76" ht="15.75" thickBot="1">
      <c r="A69" s="1">
        <v>60</v>
      </c>
      <c r="B69" s="77" t="str">
        <f t="shared" si="59"/>
        <v/>
      </c>
      <c r="C69" s="94" t="str">
        <f t="shared" si="1"/>
        <v/>
      </c>
      <c r="D69" s="90" t="str">
        <f t="shared" si="36"/>
        <v/>
      </c>
      <c r="E69" s="91" t="str">
        <f t="shared" si="37"/>
        <v/>
      </c>
      <c r="F69" s="10" t="str">
        <f t="shared" si="12"/>
        <v/>
      </c>
      <c r="H69" s="97" t="str">
        <f t="shared" si="2"/>
        <v/>
      </c>
      <c r="I69" s="90" t="str">
        <f t="shared" si="38"/>
        <v/>
      </c>
      <c r="J69" s="91" t="str">
        <f t="shared" si="39"/>
        <v/>
      </c>
      <c r="K69" s="10" t="str">
        <f t="shared" si="40"/>
        <v/>
      </c>
      <c r="L69" s="54"/>
      <c r="M69" s="18" t="str">
        <f>IF('Hedging Dashboard'!AH69="","",'Hedging Dashboard'!AH69)</f>
        <v/>
      </c>
      <c r="O69" s="77" t="str">
        <f t="shared" si="3"/>
        <v/>
      </c>
      <c r="P69" s="90" t="str">
        <f t="shared" si="41"/>
        <v/>
      </c>
      <c r="Q69" s="91" t="str">
        <f t="shared" si="42"/>
        <v/>
      </c>
      <c r="R69" s="5" t="str">
        <f t="shared" si="43"/>
        <v/>
      </c>
      <c r="S69" s="5" t="str">
        <f t="shared" si="60"/>
        <v/>
      </c>
      <c r="T69" s="113" t="str">
        <f t="shared" si="44"/>
        <v/>
      </c>
      <c r="U69" s="5" t="str">
        <f>IF(M69="","",IF(B69="NB",U68,IF(T69="",SUM($T$5:$T69)+S69,SUM($T$5:$T69))))</f>
        <v/>
      </c>
      <c r="V69" s="101" t="str">
        <f t="shared" ref="V69:V109" si="82">IF(AW69="R","Rabbit","")</f>
        <v/>
      </c>
      <c r="W69" s="74" t="e">
        <f t="shared" si="61"/>
        <v>#VALUE!</v>
      </c>
      <c r="X69" s="76" t="str">
        <f t="shared" si="15"/>
        <v/>
      </c>
      <c r="Y69" s="9" t="str">
        <f t="shared" si="6"/>
        <v>T</v>
      </c>
      <c r="Z69" s="4" t="str">
        <f t="shared" si="7"/>
        <v>T</v>
      </c>
      <c r="AA69" s="4" t="str">
        <f t="shared" si="8"/>
        <v>M1</v>
      </c>
      <c r="AB69" s="4" t="str">
        <f t="shared" si="4"/>
        <v/>
      </c>
      <c r="AC69" s="4" t="str">
        <f t="shared" si="9"/>
        <v/>
      </c>
      <c r="AD69" s="4" t="str">
        <f t="shared" si="10"/>
        <v/>
      </c>
      <c r="AE69" s="1" t="str">
        <f t="shared" si="62"/>
        <v/>
      </c>
      <c r="AF69" s="1" t="str">
        <f t="shared" si="63"/>
        <v/>
      </c>
      <c r="AG69" s="1" t="str">
        <f t="shared" si="64"/>
        <v/>
      </c>
      <c r="AH69" s="1" t="str">
        <f t="shared" si="65"/>
        <v/>
      </c>
      <c r="AI69" s="1" t="str">
        <f t="shared" si="66"/>
        <v/>
      </c>
      <c r="AJ69" s="1" t="str">
        <f t="shared" si="67"/>
        <v/>
      </c>
      <c r="AK69" s="1">
        <f t="shared" si="45"/>
        <v>0</v>
      </c>
      <c r="AL69" s="1">
        <f t="shared" si="46"/>
        <v>0</v>
      </c>
      <c r="AM69" s="1" t="str">
        <f t="shared" si="58"/>
        <v/>
      </c>
      <c r="AN69" s="1">
        <f t="shared" si="68"/>
        <v>0</v>
      </c>
      <c r="AO69" s="1" t="str">
        <f t="shared" si="56"/>
        <v/>
      </c>
      <c r="AP69" s="1" t="str">
        <f t="shared" si="23"/>
        <v>N</v>
      </c>
      <c r="AQ69" s="1" t="str">
        <f t="shared" si="24"/>
        <v>N</v>
      </c>
      <c r="AR69" s="1" t="str">
        <f t="shared" si="25"/>
        <v>N</v>
      </c>
      <c r="AS69" s="1" t="str">
        <f t="shared" si="69"/>
        <v/>
      </c>
      <c r="AT69" s="15" t="str">
        <f t="shared" si="47"/>
        <v/>
      </c>
      <c r="AU69" s="1" t="str">
        <f t="shared" si="70"/>
        <v/>
      </c>
      <c r="AV69" s="1" t="str">
        <f t="shared" si="71"/>
        <v/>
      </c>
      <c r="AW69" s="1" t="str">
        <f t="shared" si="72"/>
        <v/>
      </c>
      <c r="AX69" s="1" t="str">
        <f t="shared" si="73"/>
        <v/>
      </c>
      <c r="AY69" s="1" t="str">
        <f t="shared" si="74"/>
        <v/>
      </c>
      <c r="AZ69" s="1" t="str">
        <f>IF('Hedging Dashboard'!AH69="P",IF(AZ68="",1,AZ68+1),"")</f>
        <v/>
      </c>
      <c r="BA69" s="1" t="str">
        <f>IF('Hedging Dashboard'!AH69="B",IF(BA68="",1,BA68+1),"")</f>
        <v/>
      </c>
      <c r="BB69" s="1" t="str">
        <f t="shared" si="80"/>
        <v>00000</v>
      </c>
      <c r="BC69" s="1" t="str">
        <f t="shared" si="80"/>
        <v>00000</v>
      </c>
      <c r="BD69" s="1" t="str">
        <f t="shared" si="81"/>
        <v>000000</v>
      </c>
      <c r="BE69" s="1" t="str">
        <f t="shared" si="81"/>
        <v>000000</v>
      </c>
      <c r="BF69" s="1" t="str">
        <f t="shared" si="49"/>
        <v>B</v>
      </c>
      <c r="BG69" s="1" t="str">
        <f t="shared" si="75"/>
        <v/>
      </c>
      <c r="BH69" s="1">
        <f t="shared" si="50"/>
        <v>0</v>
      </c>
      <c r="BI69" s="1" t="str">
        <f t="shared" si="76"/>
        <v/>
      </c>
      <c r="BJ69" s="1">
        <f t="shared" si="51"/>
        <v>0</v>
      </c>
      <c r="BK69" s="1" t="str">
        <f t="shared" si="77"/>
        <v/>
      </c>
      <c r="BL69" s="1">
        <f t="shared" si="52"/>
        <v>0</v>
      </c>
      <c r="BM69" s="1" t="str">
        <f t="shared" si="53"/>
        <v>0</v>
      </c>
      <c r="BN69" s="1" t="str">
        <f t="shared" si="54"/>
        <v>0</v>
      </c>
      <c r="BO69" s="1" t="str">
        <f t="shared" si="55"/>
        <v>0</v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-3</v>
      </c>
    </row>
    <row r="70" spans="1:76" ht="15.75" thickBot="1">
      <c r="A70" s="1">
        <v>61</v>
      </c>
      <c r="B70" s="12" t="str">
        <f t="shared" si="59"/>
        <v/>
      </c>
      <c r="C70" s="92" t="str">
        <f t="shared" si="1"/>
        <v/>
      </c>
      <c r="D70" s="13" t="str">
        <f t="shared" si="36"/>
        <v/>
      </c>
      <c r="E70" s="45" t="str">
        <f t="shared" si="37"/>
        <v/>
      </c>
      <c r="F70" s="14" t="str">
        <f t="shared" si="12"/>
        <v/>
      </c>
      <c r="H70" s="95" t="str">
        <f t="shared" si="2"/>
        <v/>
      </c>
      <c r="I70" s="13" t="str">
        <f t="shared" si="38"/>
        <v/>
      </c>
      <c r="J70" s="45" t="str">
        <f t="shared" si="39"/>
        <v/>
      </c>
      <c r="K70" s="14" t="str">
        <f t="shared" si="40"/>
        <v/>
      </c>
      <c r="L70" s="54"/>
      <c r="M70" s="16" t="str">
        <f>IF('Hedging Dashboard'!AH70="","",'Hedging Dashboard'!AH70)</f>
        <v/>
      </c>
      <c r="O70" s="12" t="str">
        <f t="shared" si="3"/>
        <v/>
      </c>
      <c r="P70" s="13" t="str">
        <f t="shared" si="41"/>
        <v/>
      </c>
      <c r="Q70" s="45" t="str">
        <f t="shared" si="42"/>
        <v/>
      </c>
      <c r="R70" s="87" t="str">
        <f t="shared" si="43"/>
        <v/>
      </c>
      <c r="S70" s="87" t="str">
        <f t="shared" si="60"/>
        <v/>
      </c>
      <c r="T70" s="98" t="str">
        <f t="shared" si="44"/>
        <v/>
      </c>
      <c r="U70" s="87" t="str">
        <f>IF(M70="","",IF(B70="NB",U69,IF(T70="",SUM($T$5:$T70)+S70,SUM($T$5:$T70))))</f>
        <v/>
      </c>
      <c r="V70" s="99" t="str">
        <f t="shared" si="82"/>
        <v/>
      </c>
      <c r="W70" s="74" t="e">
        <f t="shared" si="61"/>
        <v>#VALUE!</v>
      </c>
      <c r="X70" s="76" t="str">
        <f t="shared" si="15"/>
        <v/>
      </c>
      <c r="Y70" s="9" t="str">
        <f t="shared" si="6"/>
        <v>T</v>
      </c>
      <c r="Z70" s="4" t="str">
        <f t="shared" si="7"/>
        <v>T</v>
      </c>
      <c r="AA70" s="4" t="str">
        <f t="shared" si="8"/>
        <v>M1</v>
      </c>
      <c r="AB70" s="4" t="str">
        <f t="shared" si="4"/>
        <v/>
      </c>
      <c r="AC70" s="4" t="str">
        <f t="shared" si="9"/>
        <v/>
      </c>
      <c r="AD70" s="4" t="str">
        <f t="shared" si="10"/>
        <v/>
      </c>
      <c r="AE70" s="1" t="str">
        <f t="shared" si="62"/>
        <v/>
      </c>
      <c r="AF70" s="1" t="str">
        <f t="shared" si="63"/>
        <v/>
      </c>
      <c r="AG70" s="1" t="str">
        <f t="shared" si="64"/>
        <v/>
      </c>
      <c r="AH70" s="1" t="str">
        <f t="shared" si="65"/>
        <v/>
      </c>
      <c r="AI70" s="1" t="str">
        <f t="shared" si="66"/>
        <v/>
      </c>
      <c r="AJ70" s="1" t="str">
        <f t="shared" si="67"/>
        <v/>
      </c>
      <c r="AK70" s="1">
        <f t="shared" si="45"/>
        <v>0</v>
      </c>
      <c r="AL70" s="1">
        <f t="shared" si="46"/>
        <v>0</v>
      </c>
      <c r="AM70" s="1" t="str">
        <f t="shared" si="58"/>
        <v/>
      </c>
      <c r="AN70" s="1">
        <f t="shared" si="68"/>
        <v>0</v>
      </c>
      <c r="AO70" s="1" t="str">
        <f t="shared" si="56"/>
        <v/>
      </c>
      <c r="AP70" s="1" t="str">
        <f t="shared" si="23"/>
        <v>N</v>
      </c>
      <c r="AQ70" s="1" t="str">
        <f t="shared" si="24"/>
        <v>N</v>
      </c>
      <c r="AR70" s="1" t="str">
        <f t="shared" si="25"/>
        <v>N</v>
      </c>
      <c r="AS70" s="1" t="str">
        <f t="shared" si="69"/>
        <v/>
      </c>
      <c r="AT70" s="15" t="str">
        <f t="shared" si="47"/>
        <v/>
      </c>
      <c r="AU70" s="1" t="str">
        <f t="shared" si="70"/>
        <v/>
      </c>
      <c r="AV70" s="1" t="str">
        <f t="shared" si="71"/>
        <v/>
      </c>
      <c r="AW70" s="1" t="str">
        <f t="shared" si="72"/>
        <v/>
      </c>
      <c r="AX70" s="1" t="str">
        <f t="shared" si="73"/>
        <v/>
      </c>
      <c r="AY70" s="1" t="str">
        <f t="shared" si="74"/>
        <v/>
      </c>
      <c r="AZ70" s="1" t="str">
        <f>IF('Hedging Dashboard'!AH70="P",IF(AZ69="",1,AZ69+1),"")</f>
        <v/>
      </c>
      <c r="BA70" s="1" t="str">
        <f>IF('Hedging Dashboard'!AH70="B",IF(BA69="",1,BA69+1),"")</f>
        <v/>
      </c>
      <c r="BB70" s="1" t="str">
        <f t="shared" si="80"/>
        <v>00000</v>
      </c>
      <c r="BC70" s="1" t="str">
        <f t="shared" si="80"/>
        <v>00000</v>
      </c>
      <c r="BD70" s="1" t="str">
        <f t="shared" si="81"/>
        <v>000000</v>
      </c>
      <c r="BE70" s="1" t="str">
        <f t="shared" si="81"/>
        <v>000000</v>
      </c>
      <c r="BF70" s="1" t="str">
        <f t="shared" si="49"/>
        <v>B</v>
      </c>
      <c r="BG70" s="1" t="str">
        <f t="shared" si="75"/>
        <v/>
      </c>
      <c r="BH70" s="1">
        <f t="shared" si="50"/>
        <v>0</v>
      </c>
      <c r="BI70" s="1" t="str">
        <f t="shared" si="76"/>
        <v/>
      </c>
      <c r="BJ70" s="1">
        <f t="shared" si="51"/>
        <v>0</v>
      </c>
      <c r="BK70" s="1" t="str">
        <f t="shared" si="77"/>
        <v/>
      </c>
      <c r="BL70" s="1">
        <f t="shared" si="52"/>
        <v>0</v>
      </c>
      <c r="BM70" s="1" t="str">
        <f t="shared" si="53"/>
        <v>0</v>
      </c>
      <c r="BN70" s="1" t="str">
        <f t="shared" si="54"/>
        <v>0</v>
      </c>
      <c r="BO70" s="1" t="str">
        <f t="shared" si="55"/>
        <v>0</v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</row>
    <row r="71" spans="1:76" ht="15.75" thickBot="1">
      <c r="A71" s="1">
        <v>62</v>
      </c>
      <c r="B71" s="9" t="str">
        <f t="shared" si="59"/>
        <v/>
      </c>
      <c r="C71" s="93" t="str">
        <f t="shared" ref="C71:C109" si="83">IF(Y71=Y70,"",Y71)</f>
        <v/>
      </c>
      <c r="D71" s="88" t="str">
        <f t="shared" si="36"/>
        <v/>
      </c>
      <c r="E71" s="89" t="str">
        <f t="shared" si="37"/>
        <v/>
      </c>
      <c r="F71" s="8" t="str">
        <f t="shared" si="12"/>
        <v/>
      </c>
      <c r="H71" s="96" t="str">
        <f t="shared" ref="H71:H109" si="84">IF(Z71=Z70,"",Z71)</f>
        <v/>
      </c>
      <c r="I71" s="88" t="str">
        <f t="shared" si="38"/>
        <v/>
      </c>
      <c r="J71" s="89" t="str">
        <f t="shared" si="39"/>
        <v/>
      </c>
      <c r="K71" s="8" t="str">
        <f t="shared" si="40"/>
        <v/>
      </c>
      <c r="L71" s="54"/>
      <c r="M71" s="17" t="str">
        <f>IF('Hedging Dashboard'!AH71="","",'Hedging Dashboard'!AH71)</f>
        <v/>
      </c>
      <c r="O71" s="9" t="str">
        <f t="shared" ref="O71:O109" si="85">IF(AA70=AA71,"",AA71)</f>
        <v/>
      </c>
      <c r="P71" s="88" t="str">
        <f t="shared" si="41"/>
        <v/>
      </c>
      <c r="Q71" s="89" t="str">
        <f t="shared" si="42"/>
        <v/>
      </c>
      <c r="R71" s="4" t="str">
        <f t="shared" si="43"/>
        <v/>
      </c>
      <c r="S71" s="4" t="str">
        <f t="shared" si="60"/>
        <v/>
      </c>
      <c r="T71" s="112" t="str">
        <f t="shared" si="44"/>
        <v/>
      </c>
      <c r="U71" s="4" t="str">
        <f>IF(M71="","",IF(B71="NB",U70,IF(T71="",SUM($T$5:$T71)+S71,SUM($T$5:$T71))))</f>
        <v/>
      </c>
      <c r="V71" s="100" t="str">
        <f t="shared" si="82"/>
        <v/>
      </c>
      <c r="W71" s="74" t="e">
        <f t="shared" si="61"/>
        <v>#VALUE!</v>
      </c>
      <c r="X71" s="76" t="str">
        <f t="shared" si="15"/>
        <v/>
      </c>
      <c r="Y71" s="9" t="str">
        <f t="shared" si="6"/>
        <v>T</v>
      </c>
      <c r="Z71" s="4" t="str">
        <f t="shared" si="7"/>
        <v>T</v>
      </c>
      <c r="AA71" s="4" t="str">
        <f t="shared" si="8"/>
        <v>M1</v>
      </c>
      <c r="AB71" s="4" t="str">
        <f t="shared" ref="AB71:AB116" si="86">F69&amp;F70</f>
        <v/>
      </c>
      <c r="AC71" s="4" t="str">
        <f t="shared" si="9"/>
        <v/>
      </c>
      <c r="AD71" s="4" t="str">
        <f t="shared" si="10"/>
        <v/>
      </c>
      <c r="AE71" s="1" t="str">
        <f t="shared" si="62"/>
        <v/>
      </c>
      <c r="AF71" s="1" t="str">
        <f t="shared" si="63"/>
        <v/>
      </c>
      <c r="AG71" s="1" t="str">
        <f t="shared" si="64"/>
        <v/>
      </c>
      <c r="AH71" s="1" t="str">
        <f t="shared" si="65"/>
        <v/>
      </c>
      <c r="AI71" s="1" t="str">
        <f t="shared" si="66"/>
        <v/>
      </c>
      <c r="AJ71" s="1" t="str">
        <f t="shared" si="67"/>
        <v/>
      </c>
      <c r="AK71" s="1">
        <f t="shared" si="45"/>
        <v>0</v>
      </c>
      <c r="AL71" s="1">
        <f t="shared" si="46"/>
        <v>0</v>
      </c>
      <c r="AM71" s="1" t="str">
        <f t="shared" ref="AM71:AM102" si="87">IF(M71="","",IF(AM70+AN71&gt;=10,10,IF(AM70+AN71&lt;=-10,-10,AM70+AN71)))</f>
        <v/>
      </c>
      <c r="AN71" s="1">
        <f t="shared" si="68"/>
        <v>0</v>
      </c>
      <c r="AO71" s="1" t="str">
        <f t="shared" si="56"/>
        <v/>
      </c>
      <c r="AP71" s="1" t="str">
        <f t="shared" si="23"/>
        <v>N</v>
      </c>
      <c r="AQ71" s="1" t="str">
        <f t="shared" si="24"/>
        <v>N</v>
      </c>
      <c r="AR71" s="1" t="str">
        <f t="shared" si="25"/>
        <v>N</v>
      </c>
      <c r="AS71" s="1" t="str">
        <f t="shared" si="69"/>
        <v/>
      </c>
      <c r="AT71" s="15" t="str">
        <f t="shared" si="47"/>
        <v/>
      </c>
      <c r="AU71" s="1" t="str">
        <f t="shared" si="70"/>
        <v/>
      </c>
      <c r="AV71" s="1" t="str">
        <f t="shared" si="71"/>
        <v/>
      </c>
      <c r="AW71" s="1" t="str">
        <f t="shared" si="72"/>
        <v/>
      </c>
      <c r="AX71" s="1" t="str">
        <f t="shared" si="73"/>
        <v/>
      </c>
      <c r="AY71" s="1" t="str">
        <f t="shared" si="74"/>
        <v/>
      </c>
      <c r="AZ71" s="1" t="str">
        <f>IF('Hedging Dashboard'!AH71="P",IF(AZ70="",1,AZ70+1),"")</f>
        <v/>
      </c>
      <c r="BA71" s="1" t="str">
        <f>IF('Hedging Dashboard'!AH71="B",IF(BA70="",1,BA70+1),"")</f>
        <v/>
      </c>
      <c r="BB71" s="1" t="str">
        <f t="shared" si="80"/>
        <v>00000</v>
      </c>
      <c r="BC71" s="1" t="str">
        <f t="shared" si="80"/>
        <v>00000</v>
      </c>
      <c r="BD71" s="1" t="str">
        <f t="shared" si="81"/>
        <v>000000</v>
      </c>
      <c r="BE71" s="1" t="str">
        <f t="shared" si="81"/>
        <v>000000</v>
      </c>
      <c r="BF71" s="1" t="str">
        <f t="shared" si="49"/>
        <v>B</v>
      </c>
      <c r="BG71" s="1" t="str">
        <f t="shared" si="75"/>
        <v/>
      </c>
      <c r="BH71" s="1">
        <f t="shared" si="50"/>
        <v>0</v>
      </c>
      <c r="BI71" s="1" t="str">
        <f t="shared" si="76"/>
        <v/>
      </c>
      <c r="BJ71" s="1">
        <f t="shared" si="51"/>
        <v>0</v>
      </c>
      <c r="BK71" s="1" t="str">
        <f t="shared" si="77"/>
        <v/>
      </c>
      <c r="BL71" s="1">
        <f t="shared" si="52"/>
        <v>0</v>
      </c>
      <c r="BM71" s="1" t="str">
        <f t="shared" si="53"/>
        <v>0</v>
      </c>
      <c r="BN71" s="1" t="str">
        <f t="shared" si="54"/>
        <v>0</v>
      </c>
      <c r="BO71" s="1" t="str">
        <f t="shared" si="55"/>
        <v>0</v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</row>
    <row r="72" spans="1:76" ht="15.75" thickBot="1">
      <c r="A72" s="1">
        <v>63</v>
      </c>
      <c r="B72" s="9" t="str">
        <f t="shared" si="59"/>
        <v/>
      </c>
      <c r="C72" s="93" t="str">
        <f t="shared" si="83"/>
        <v/>
      </c>
      <c r="D72" s="88" t="str">
        <f t="shared" si="36"/>
        <v/>
      </c>
      <c r="E72" s="89" t="str">
        <f t="shared" si="37"/>
        <v/>
      </c>
      <c r="F72" s="8" t="str">
        <f t="shared" si="12"/>
        <v/>
      </c>
      <c r="H72" s="96" t="str">
        <f t="shared" si="84"/>
        <v/>
      </c>
      <c r="I72" s="88" t="str">
        <f t="shared" si="38"/>
        <v/>
      </c>
      <c r="J72" s="89" t="str">
        <f t="shared" si="39"/>
        <v/>
      </c>
      <c r="K72" s="8" t="str">
        <f t="shared" si="40"/>
        <v/>
      </c>
      <c r="L72" s="54"/>
      <c r="M72" s="17" t="str">
        <f>IF('Hedging Dashboard'!AH72="","",'Hedging Dashboard'!AH72)</f>
        <v/>
      </c>
      <c r="O72" s="9" t="str">
        <f t="shared" si="85"/>
        <v/>
      </c>
      <c r="P72" s="88" t="str">
        <f t="shared" si="41"/>
        <v/>
      </c>
      <c r="Q72" s="89" t="str">
        <f t="shared" si="42"/>
        <v/>
      </c>
      <c r="R72" s="4" t="str">
        <f t="shared" si="43"/>
        <v/>
      </c>
      <c r="S72" s="4" t="str">
        <f t="shared" si="60"/>
        <v/>
      </c>
      <c r="T72" s="112" t="str">
        <f t="shared" si="44"/>
        <v/>
      </c>
      <c r="U72" s="4" t="str">
        <f>IF(M72="","",IF(B72="NB",U71,IF(T72="",SUM($T$5:$T72)+S72,SUM($T$5:$T72))))</f>
        <v/>
      </c>
      <c r="V72" s="100" t="str">
        <f t="shared" si="82"/>
        <v/>
      </c>
      <c r="W72" s="74" t="e">
        <f t="shared" si="61"/>
        <v>#VALUE!</v>
      </c>
      <c r="X72" s="76" t="str">
        <f t="shared" si="15"/>
        <v/>
      </c>
      <c r="Y72" s="9" t="str">
        <f t="shared" ref="Y72:Y109" si="88">IF(AND(AB72="LL",Y70=Y71),IF(Y71="B","T","B"),Y71)</f>
        <v>T</v>
      </c>
      <c r="Z72" s="4" t="str">
        <f t="shared" ref="Z72:Z109" si="89">IF(AND(AC72="LL",Z70=Z71),IF(Z71="T","C","T"),Z71)</f>
        <v>T</v>
      </c>
      <c r="AA72" s="4" t="str">
        <f t="shared" ref="AA72:AA109" si="90">IF(AND(AD72="LL",AA70=AA71),IF(AA71="M1","M1","M1"),AA71)</f>
        <v>M1</v>
      </c>
      <c r="AB72" s="4" t="str">
        <f t="shared" si="86"/>
        <v/>
      </c>
      <c r="AC72" s="4" t="str">
        <f t="shared" ref="AC72:AC116" si="91">K70&amp;K71</f>
        <v/>
      </c>
      <c r="AD72" s="4" t="str">
        <f t="shared" ref="AD72:AD116" si="92">R70&amp;R71</f>
        <v/>
      </c>
      <c r="AE72" s="1" t="str">
        <f t="shared" si="62"/>
        <v/>
      </c>
      <c r="AF72" s="1" t="str">
        <f t="shared" si="63"/>
        <v/>
      </c>
      <c r="AG72" s="1" t="str">
        <f t="shared" si="64"/>
        <v/>
      </c>
      <c r="AH72" s="1" t="str">
        <f t="shared" si="65"/>
        <v/>
      </c>
      <c r="AI72" s="1" t="str">
        <f t="shared" si="66"/>
        <v/>
      </c>
      <c r="AJ72" s="1" t="str">
        <f t="shared" si="67"/>
        <v/>
      </c>
      <c r="AK72" s="1">
        <f t="shared" si="45"/>
        <v>0</v>
      </c>
      <c r="AL72" s="1">
        <f t="shared" si="46"/>
        <v>0</v>
      </c>
      <c r="AM72" s="1" t="str">
        <f t="shared" si="87"/>
        <v/>
      </c>
      <c r="AN72" s="1">
        <f t="shared" si="68"/>
        <v>0</v>
      </c>
      <c r="AO72" s="1" t="str">
        <f t="shared" si="56"/>
        <v/>
      </c>
      <c r="AP72" s="1" t="str">
        <f t="shared" si="23"/>
        <v>N</v>
      </c>
      <c r="AQ72" s="1" t="str">
        <f t="shared" si="24"/>
        <v>N</v>
      </c>
      <c r="AR72" s="1" t="str">
        <f t="shared" si="25"/>
        <v>N</v>
      </c>
      <c r="AS72" s="1" t="str">
        <f t="shared" si="69"/>
        <v/>
      </c>
      <c r="AT72" s="15" t="str">
        <f t="shared" si="47"/>
        <v/>
      </c>
      <c r="AU72" s="1" t="str">
        <f t="shared" si="70"/>
        <v/>
      </c>
      <c r="AV72" s="1" t="str">
        <f t="shared" si="71"/>
        <v/>
      </c>
      <c r="AW72" s="1" t="str">
        <f t="shared" si="72"/>
        <v/>
      </c>
      <c r="AX72" s="1" t="str">
        <f t="shared" si="73"/>
        <v/>
      </c>
      <c r="AY72" s="1" t="str">
        <f t="shared" si="74"/>
        <v/>
      </c>
      <c r="AZ72" s="1" t="str">
        <f>IF('Hedging Dashboard'!AH72="P",IF(AZ71="",1,AZ71+1),"")</f>
        <v/>
      </c>
      <c r="BA72" s="1" t="str">
        <f>IF('Hedging Dashboard'!AH72="B",IF(BA71="",1,BA71+1),"")</f>
        <v/>
      </c>
      <c r="BB72" s="1" t="str">
        <f t="shared" si="80"/>
        <v>00000</v>
      </c>
      <c r="BC72" s="1" t="str">
        <f t="shared" si="80"/>
        <v>00000</v>
      </c>
      <c r="BD72" s="1" t="str">
        <f t="shared" si="81"/>
        <v>000000</v>
      </c>
      <c r="BE72" s="1" t="str">
        <f t="shared" si="81"/>
        <v>000000</v>
      </c>
      <c r="BF72" s="1" t="str">
        <f t="shared" si="49"/>
        <v>B</v>
      </c>
      <c r="BG72" s="1" t="str">
        <f t="shared" si="75"/>
        <v/>
      </c>
      <c r="BH72" s="1">
        <f t="shared" si="50"/>
        <v>0</v>
      </c>
      <c r="BI72" s="1" t="str">
        <f t="shared" si="76"/>
        <v/>
      </c>
      <c r="BJ72" s="1">
        <f t="shared" si="51"/>
        <v>0</v>
      </c>
      <c r="BK72" s="1" t="str">
        <f t="shared" si="77"/>
        <v/>
      </c>
      <c r="BL72" s="1">
        <f t="shared" si="52"/>
        <v>0</v>
      </c>
      <c r="BM72" s="1" t="str">
        <f t="shared" si="53"/>
        <v>0</v>
      </c>
      <c r="BN72" s="1" t="str">
        <f t="shared" si="54"/>
        <v>0</v>
      </c>
      <c r="BO72" s="1" t="str">
        <f t="shared" si="55"/>
        <v>0</v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6</v>
      </c>
    </row>
    <row r="73" spans="1:76" ht="15.75" thickBot="1">
      <c r="A73" s="1">
        <v>64</v>
      </c>
      <c r="B73" s="9" t="str">
        <f t="shared" si="59"/>
        <v/>
      </c>
      <c r="C73" s="93" t="str">
        <f t="shared" si="83"/>
        <v/>
      </c>
      <c r="D73" s="88" t="str">
        <f t="shared" si="36"/>
        <v/>
      </c>
      <c r="E73" s="89" t="str">
        <f t="shared" si="37"/>
        <v/>
      </c>
      <c r="F73" s="8" t="str">
        <f t="shared" si="12"/>
        <v/>
      </c>
      <c r="H73" s="96" t="str">
        <f t="shared" si="84"/>
        <v/>
      </c>
      <c r="I73" s="88" t="str">
        <f t="shared" si="38"/>
        <v/>
      </c>
      <c r="J73" s="89" t="str">
        <f t="shared" si="39"/>
        <v/>
      </c>
      <c r="K73" s="8" t="str">
        <f t="shared" si="40"/>
        <v/>
      </c>
      <c r="L73" s="54"/>
      <c r="M73" s="17" t="str">
        <f>IF('Hedging Dashboard'!AH73="","",'Hedging Dashboard'!AH73)</f>
        <v/>
      </c>
      <c r="O73" s="9" t="str">
        <f t="shared" si="85"/>
        <v/>
      </c>
      <c r="P73" s="88" t="str">
        <f t="shared" si="41"/>
        <v/>
      </c>
      <c r="Q73" s="89" t="str">
        <f t="shared" si="42"/>
        <v/>
      </c>
      <c r="R73" s="4" t="str">
        <f t="shared" si="43"/>
        <v/>
      </c>
      <c r="S73" s="4" t="str">
        <f t="shared" si="60"/>
        <v/>
      </c>
      <c r="T73" s="112" t="str">
        <f t="shared" si="44"/>
        <v/>
      </c>
      <c r="U73" s="4" t="str">
        <f>IF(M73="","",IF(B73="NB",U72,IF(T73="",SUM($T$5:$T73)+S73,SUM($T$5:$T73))))</f>
        <v/>
      </c>
      <c r="V73" s="100" t="str">
        <f t="shared" si="82"/>
        <v/>
      </c>
      <c r="W73" s="74" t="e">
        <f t="shared" si="61"/>
        <v>#VALUE!</v>
      </c>
      <c r="X73" s="76" t="str">
        <f t="shared" si="15"/>
        <v/>
      </c>
      <c r="Y73" s="9" t="str">
        <f t="shared" si="88"/>
        <v>T</v>
      </c>
      <c r="Z73" s="4" t="str">
        <f t="shared" si="89"/>
        <v>T</v>
      </c>
      <c r="AA73" s="4" t="str">
        <f t="shared" si="90"/>
        <v>M1</v>
      </c>
      <c r="AB73" s="4" t="str">
        <f t="shared" si="86"/>
        <v/>
      </c>
      <c r="AC73" s="4" t="str">
        <f t="shared" si="91"/>
        <v/>
      </c>
      <c r="AD73" s="4" t="str">
        <f t="shared" si="92"/>
        <v/>
      </c>
      <c r="AE73" s="1" t="str">
        <f t="shared" si="62"/>
        <v/>
      </c>
      <c r="AF73" s="1" t="str">
        <f t="shared" si="63"/>
        <v/>
      </c>
      <c r="AG73" s="1" t="str">
        <f t="shared" si="64"/>
        <v/>
      </c>
      <c r="AH73" s="1" t="str">
        <f t="shared" si="65"/>
        <v/>
      </c>
      <c r="AI73" s="1" t="str">
        <f t="shared" si="66"/>
        <v/>
      </c>
      <c r="AJ73" s="1" t="str">
        <f t="shared" si="67"/>
        <v/>
      </c>
      <c r="AK73" s="1">
        <f t="shared" si="45"/>
        <v>0</v>
      </c>
      <c r="AL73" s="1">
        <f t="shared" si="46"/>
        <v>0</v>
      </c>
      <c r="AM73" s="1" t="str">
        <f t="shared" si="87"/>
        <v/>
      </c>
      <c r="AN73" s="1">
        <f t="shared" si="68"/>
        <v>0</v>
      </c>
      <c r="AO73" s="1" t="str">
        <f t="shared" si="56"/>
        <v/>
      </c>
      <c r="AP73" s="1" t="str">
        <f t="shared" si="23"/>
        <v>N</v>
      </c>
      <c r="AQ73" s="1" t="str">
        <f t="shared" si="24"/>
        <v>N</v>
      </c>
      <c r="AR73" s="1" t="str">
        <f t="shared" si="25"/>
        <v>N</v>
      </c>
      <c r="AS73" s="1" t="str">
        <f t="shared" si="69"/>
        <v/>
      </c>
      <c r="AT73" s="15" t="str">
        <f t="shared" si="47"/>
        <v/>
      </c>
      <c r="AU73" s="1" t="str">
        <f t="shared" si="70"/>
        <v/>
      </c>
      <c r="AV73" s="1" t="str">
        <f t="shared" si="71"/>
        <v/>
      </c>
      <c r="AW73" s="1" t="str">
        <f t="shared" si="72"/>
        <v/>
      </c>
      <c r="AX73" s="1" t="str">
        <f t="shared" si="73"/>
        <v/>
      </c>
      <c r="AY73" s="1" t="str">
        <f t="shared" si="74"/>
        <v/>
      </c>
      <c r="AZ73" s="1" t="str">
        <f>IF('Hedging Dashboard'!AH73="P",IF(AZ72="",1,AZ72+1),"")</f>
        <v/>
      </c>
      <c r="BA73" s="1" t="str">
        <f>IF('Hedging Dashboard'!AH73="B",IF(BA72="",1,BA72+1),"")</f>
        <v/>
      </c>
      <c r="BB73" s="1" t="str">
        <f t="shared" si="80"/>
        <v>00000</v>
      </c>
      <c r="BC73" s="1" t="str">
        <f t="shared" si="80"/>
        <v>00000</v>
      </c>
      <c r="BD73" s="1" t="str">
        <f t="shared" si="81"/>
        <v>000000</v>
      </c>
      <c r="BE73" s="1" t="str">
        <f t="shared" si="81"/>
        <v>000000</v>
      </c>
      <c r="BF73" s="1" t="str">
        <f t="shared" si="49"/>
        <v>B</v>
      </c>
      <c r="BG73" s="1" t="str">
        <f t="shared" si="75"/>
        <v/>
      </c>
      <c r="BH73" s="1">
        <f t="shared" si="50"/>
        <v>0</v>
      </c>
      <c r="BI73" s="1" t="str">
        <f t="shared" si="76"/>
        <v/>
      </c>
      <c r="BJ73" s="1">
        <f t="shared" si="51"/>
        <v>0</v>
      </c>
      <c r="BK73" s="1" t="str">
        <f t="shared" si="77"/>
        <v/>
      </c>
      <c r="BL73" s="1">
        <f t="shared" si="52"/>
        <v>0</v>
      </c>
      <c r="BM73" s="1" t="str">
        <f t="shared" si="53"/>
        <v>0</v>
      </c>
      <c r="BN73" s="1" t="str">
        <f t="shared" si="54"/>
        <v>0</v>
      </c>
      <c r="BO73" s="1" t="str">
        <f t="shared" si="55"/>
        <v>0</v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-6</v>
      </c>
    </row>
    <row r="74" spans="1:76" ht="15.75" thickBot="1">
      <c r="A74" s="1">
        <v>65</v>
      </c>
      <c r="B74" s="77" t="str">
        <f t="shared" ref="B74:B109" si="93">IF(M73="","",IF(AK74=AL74,"NB",IF(AK74&gt;AL74,"P"&amp;(AK74-AL74),"B"&amp;(AL74-AK74))))</f>
        <v/>
      </c>
      <c r="C74" s="94" t="str">
        <f t="shared" si="83"/>
        <v/>
      </c>
      <c r="D74" s="90" t="str">
        <f t="shared" si="36"/>
        <v/>
      </c>
      <c r="E74" s="91" t="str">
        <f t="shared" si="37"/>
        <v/>
      </c>
      <c r="F74" s="10" t="str">
        <f t="shared" ref="F74:F109" si="94">IF(M74="","",IF(M74="P",IF(D74="","L","W"),IF(E74="","L","W")))</f>
        <v/>
      </c>
      <c r="H74" s="97" t="str">
        <f t="shared" si="84"/>
        <v/>
      </c>
      <c r="I74" s="90" t="str">
        <f t="shared" si="38"/>
        <v/>
      </c>
      <c r="J74" s="91" t="str">
        <f t="shared" si="39"/>
        <v/>
      </c>
      <c r="K74" s="10" t="str">
        <f t="shared" si="40"/>
        <v/>
      </c>
      <c r="L74" s="54"/>
      <c r="M74" s="18" t="str">
        <f>IF('Hedging Dashboard'!AH74="","",'Hedging Dashboard'!AH74)</f>
        <v/>
      </c>
      <c r="O74" s="77" t="str">
        <f t="shared" si="85"/>
        <v/>
      </c>
      <c r="P74" s="90" t="str">
        <f t="shared" si="41"/>
        <v/>
      </c>
      <c r="Q74" s="91" t="str">
        <f t="shared" si="42"/>
        <v/>
      </c>
      <c r="R74" s="5" t="str">
        <f t="shared" si="43"/>
        <v/>
      </c>
      <c r="S74" s="5" t="str">
        <f t="shared" ref="S74:S109" si="95">IF(M74="","",IF(X74="",IF(AO74="S",0,S73),IF(X74="W",IF(AO74="S",0,S73)+INT(REPLACE(B74,1,1,"")),IF(AO74="S",0,S73)-INT(REPLACE(B74,1,1,"")))))</f>
        <v/>
      </c>
      <c r="T74" s="113" t="str">
        <f t="shared" si="44"/>
        <v/>
      </c>
      <c r="U74" s="5" t="str">
        <f>IF(M74="","",IF(B74="NB",U73,IF(T74="",SUM($T$5:$T74)+S74,SUM($T$5:$T74))))</f>
        <v/>
      </c>
      <c r="V74" s="101" t="str">
        <f t="shared" si="82"/>
        <v/>
      </c>
      <c r="W74" s="74" t="e">
        <f t="shared" ref="W74:W109" si="96">IF(M74="","",IF(K74="W",0+BN74,0-BN74)+IF(F74="W",0+BM74,0-BM74))+IF(R74="W",0+BO74,0-BO74)</f>
        <v>#VALUE!</v>
      </c>
      <c r="X74" s="76" t="str">
        <f t="shared" ref="X74:X109" si="97">IF(M74="","",IF(W74&gt;0,"W",IF(W74&lt;0,"L","")))</f>
        <v/>
      </c>
      <c r="Y74" s="9" t="str">
        <f t="shared" si="88"/>
        <v>T</v>
      </c>
      <c r="Z74" s="4" t="str">
        <f t="shared" si="89"/>
        <v>T</v>
      </c>
      <c r="AA74" s="4" t="str">
        <f t="shared" si="90"/>
        <v>M1</v>
      </c>
      <c r="AB74" s="4" t="str">
        <f t="shared" si="86"/>
        <v/>
      </c>
      <c r="AC74" s="4" t="str">
        <f t="shared" si="91"/>
        <v/>
      </c>
      <c r="AD74" s="4" t="str">
        <f t="shared" si="92"/>
        <v/>
      </c>
      <c r="AE74" s="1" t="str">
        <f t="shared" ref="AE74:AE105" si="98">IF(M73="","",IF(Y74="B",IF(M73="P",BH74,""),IF(M72="B",BH74,"")))</f>
        <v/>
      </c>
      <c r="AF74" s="1" t="str">
        <f t="shared" ref="AF74:AF105" si="99">IF(M73="","",IF(Y74="B",IF(M73="B",BH74,""),IF(M72="P",BH74,"")))</f>
        <v/>
      </c>
      <c r="AG74" s="1" t="str">
        <f t="shared" ref="AG74:AG105" si="100">IF(M73="","",IF(Z74="C",IF(M73="B",BJ74,""),IF(M72="B",BJ74,"")))</f>
        <v/>
      </c>
      <c r="AH74" s="1" t="str">
        <f t="shared" ref="AH74:AH105" si="101">IF(M73="","",IF(Z74="C",IF(M73="P",BJ74,""),IF(M72="P",BJ74,"")))</f>
        <v/>
      </c>
      <c r="AI74" s="1" t="str">
        <f t="shared" ref="AI74:AI105" si="102">IF(M73="","",IF(AND(AE74="L5",AH74="L5",AY74=""),"L0",AX74))</f>
        <v/>
      </c>
      <c r="AJ74" s="1" t="str">
        <f t="shared" ref="AJ74:AJ105" si="103">IF(M73="","",IF(AND(AF74="L5",AH74="L5",AX74=""),"L0",AY74))</f>
        <v/>
      </c>
      <c r="AK74" s="1">
        <f t="shared" si="45"/>
        <v>0</v>
      </c>
      <c r="AL74" s="1">
        <f t="shared" si="46"/>
        <v>0</v>
      </c>
      <c r="AM74" s="1" t="str">
        <f t="shared" si="87"/>
        <v/>
      </c>
      <c r="AN74" s="1">
        <f t="shared" ref="AN74:AN105" si="104">IF(X74="",0,IFERROR(VLOOKUP(X69&amp;X70&amp;X71&amp;X72&amp;X73&amp;X74,BW:BX,2,FALSE),0))</f>
        <v>0</v>
      </c>
      <c r="AO74" s="1" t="str">
        <f t="shared" si="56"/>
        <v/>
      </c>
      <c r="AP74" s="1" t="str">
        <f t="shared" ref="AP74:AP137" si="105">IF(OR(F70&amp;F71&amp;F72="WLW",F71&amp;F72="WW"),"Y","N")</f>
        <v>N</v>
      </c>
      <c r="AQ74" s="1" t="str">
        <f t="shared" ref="AQ74:AQ137" si="106">IF(OR(K70&amp;K71&amp;K72="WLW",K71&amp;K72="WW"),"Y","N")</f>
        <v>N</v>
      </c>
      <c r="AR74" s="1" t="str">
        <f t="shared" ref="AR74:AR137" si="107">IF(OR(R70&amp;R71&amp;R72="WLW",R71&amp;R72="WW"),"Y","N")</f>
        <v>N</v>
      </c>
      <c r="AS74" s="1" t="str">
        <f t="shared" ref="AS74:AS109" si="108">IF(M73="","",IF(AO74="S",1,AS73+1))</f>
        <v/>
      </c>
      <c r="AT74" s="15" t="str">
        <f t="shared" si="47"/>
        <v/>
      </c>
      <c r="AU74" s="1" t="str">
        <f t="shared" ref="AU74:AU105" si="109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05" si="110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111">IF(M73="","",IF(AND(S74&lt;0,AS74&gt;2,S74&gt;=(2-AS74)),"R","N"))</f>
        <v/>
      </c>
      <c r="AX74" s="1" t="str">
        <f t="shared" ref="AX74:AX105" si="112">IF(M73="","",IF(M72="P",BL74,""))</f>
        <v/>
      </c>
      <c r="AY74" s="1" t="str">
        <f t="shared" ref="AY74:AY105" si="113">IF(M73="","",IF(M72="B",BL74,""))</f>
        <v/>
      </c>
      <c r="AZ74" s="1" t="str">
        <f>IF('Hedging Dashboard'!AH74="P",IF(AZ73="",1,AZ73+1),"")</f>
        <v/>
      </c>
      <c r="BA74" s="1" t="str">
        <f>IF('Hedging Dashboard'!AH74="B",IF(BA73="",1,BA73+1),"")</f>
        <v/>
      </c>
      <c r="BB74" s="1" t="str">
        <f t="shared" si="80"/>
        <v>00000</v>
      </c>
      <c r="BC74" s="1" t="str">
        <f t="shared" si="80"/>
        <v>00000</v>
      </c>
      <c r="BD74" s="1" t="str">
        <f t="shared" si="81"/>
        <v>000000</v>
      </c>
      <c r="BE74" s="1" t="str">
        <f t="shared" si="81"/>
        <v>000000</v>
      </c>
      <c r="BF74" s="1" t="str">
        <f t="shared" si="49"/>
        <v>B</v>
      </c>
      <c r="BG74" s="1" t="str">
        <f t="shared" ref="BG74:BG109" si="114">IF(AE73="",AF73,AE73)&amp;F73</f>
        <v/>
      </c>
      <c r="BH74" s="1">
        <f t="shared" si="50"/>
        <v>0</v>
      </c>
      <c r="BI74" s="1" t="str">
        <f t="shared" ref="BI74:BI109" si="115">IF(AG73="",AH73,AG73)&amp;K73</f>
        <v/>
      </c>
      <c r="BJ74" s="1">
        <f t="shared" si="51"/>
        <v>0</v>
      </c>
      <c r="BK74" s="1" t="str">
        <f t="shared" ref="BK74:BK109" si="116">IF(AI73="",AJ73,AI73)&amp;R73</f>
        <v/>
      </c>
      <c r="BL74" s="1">
        <f t="shared" si="52"/>
        <v>0</v>
      </c>
      <c r="BM74" s="1" t="str">
        <f t="shared" si="53"/>
        <v>0</v>
      </c>
      <c r="BN74" s="1" t="str">
        <f t="shared" si="54"/>
        <v>0</v>
      </c>
      <c r="BO74" s="1" t="str">
        <f t="shared" si="55"/>
        <v>0</v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</row>
    <row r="75" spans="1:76" ht="15.75" thickBot="1">
      <c r="A75" s="1">
        <v>66</v>
      </c>
      <c r="B75" s="12" t="str">
        <f t="shared" si="93"/>
        <v/>
      </c>
      <c r="C75" s="92" t="str">
        <f t="shared" si="83"/>
        <v/>
      </c>
      <c r="D75" s="13" t="str">
        <f t="shared" ref="D75:D109" si="117">AE75</f>
        <v/>
      </c>
      <c r="E75" s="45" t="str">
        <f t="shared" ref="E75:E109" si="118">AF75</f>
        <v/>
      </c>
      <c r="F75" s="14" t="str">
        <f t="shared" si="94"/>
        <v/>
      </c>
      <c r="H75" s="95" t="str">
        <f t="shared" si="84"/>
        <v/>
      </c>
      <c r="I75" s="13" t="str">
        <f t="shared" ref="I75:I109" si="119">AG75</f>
        <v/>
      </c>
      <c r="J75" s="45" t="str">
        <f t="shared" ref="J75:J109" si="120">AH75</f>
        <v/>
      </c>
      <c r="K75" s="14" t="str">
        <f t="shared" ref="K75:K109" si="121">IF(M75="","",IF(M75="P",IF(I75="","L","W"),IF(J75="","L","W")))</f>
        <v/>
      </c>
      <c r="L75" s="54"/>
      <c r="M75" s="16" t="str">
        <f>IF('Hedging Dashboard'!AH75="","",'Hedging Dashboard'!AH75)</f>
        <v/>
      </c>
      <c r="O75" s="12" t="str">
        <f t="shared" si="85"/>
        <v/>
      </c>
      <c r="P75" s="13" t="str">
        <f t="shared" ref="P75:P109" si="122">AI75</f>
        <v/>
      </c>
      <c r="Q75" s="45" t="str">
        <f t="shared" ref="Q75:Q109" si="123">AJ75</f>
        <v/>
      </c>
      <c r="R75" s="87" t="str">
        <f t="shared" ref="R75:R109" si="124">IF(M75="","",IF(M75="P",IF(P75="","L","W"),IF(Q75="","L","W")))</f>
        <v/>
      </c>
      <c r="S75" s="87" t="str">
        <f t="shared" si="95"/>
        <v/>
      </c>
      <c r="T75" s="98" t="str">
        <f t="shared" ref="T75:T109" si="125">IF(M74="","",IF(AO75="S","",IF(S75&gt;=0,S75,IF(AW75="R",S75,""))))</f>
        <v/>
      </c>
      <c r="U75" s="87" t="str">
        <f>IF(M75="","",IF(B75="NB",U74,IF(T75="",SUM($T$5:$T75)+S75,SUM($T$5:$T75))))</f>
        <v/>
      </c>
      <c r="V75" s="99" t="str">
        <f t="shared" si="82"/>
        <v/>
      </c>
      <c r="W75" s="74" t="e">
        <f t="shared" si="96"/>
        <v>#VALUE!</v>
      </c>
      <c r="X75" s="76" t="str">
        <f t="shared" si="97"/>
        <v/>
      </c>
      <c r="Y75" s="9" t="str">
        <f t="shared" si="88"/>
        <v>T</v>
      </c>
      <c r="Z75" s="4" t="str">
        <f t="shared" si="89"/>
        <v>T</v>
      </c>
      <c r="AA75" s="4" t="str">
        <f t="shared" si="90"/>
        <v>M1</v>
      </c>
      <c r="AB75" s="4" t="str">
        <f t="shared" si="86"/>
        <v/>
      </c>
      <c r="AC75" s="4" t="str">
        <f t="shared" si="91"/>
        <v/>
      </c>
      <c r="AD75" s="4" t="str">
        <f t="shared" si="92"/>
        <v/>
      </c>
      <c r="AE75" s="1" t="str">
        <f t="shared" si="98"/>
        <v/>
      </c>
      <c r="AF75" s="1" t="str">
        <f t="shared" si="99"/>
        <v/>
      </c>
      <c r="AG75" s="1" t="str">
        <f t="shared" si="100"/>
        <v/>
      </c>
      <c r="AH75" s="1" t="str">
        <f t="shared" si="101"/>
        <v/>
      </c>
      <c r="AI75" s="1" t="str">
        <f t="shared" si="102"/>
        <v/>
      </c>
      <c r="AJ75" s="1" t="str">
        <f t="shared" si="103"/>
        <v/>
      </c>
      <c r="AK75" s="1">
        <f t="shared" ref="AK75:AK138" si="126">IF(D75="",0,IF(OR(D75="B",D75="XB"),1,INT(RIGHT(D75))))+IF(I75="",0,IF(OR(I75="B",I75="XB"),1,INT(RIGHT(I75))))+IF(P75="",0,IF(OR(P75="B",P75="XB"),1,INT(RIGHT(P75))))</f>
        <v>0</v>
      </c>
      <c r="AL75" s="1">
        <f t="shared" ref="AL75:AL138" si="127">IF(E75="",0,IF(OR(E75="B",E75="XB"),1,INT(RIGHT(E75))))+IF(J75="",0,IF(OR(J75="B",J75="XB"),1,INT(RIGHT(J75))))+IF(Q75="",0,IF(OR(Q75="B",Q75="XB"),1,INT(RIGHT(Q75))))</f>
        <v>0</v>
      </c>
      <c r="AM75" s="1" t="str">
        <f t="shared" si="87"/>
        <v/>
      </c>
      <c r="AN75" s="1">
        <f t="shared" si="104"/>
        <v>0</v>
      </c>
      <c r="AO75" s="1" t="str">
        <f t="shared" si="56"/>
        <v/>
      </c>
      <c r="AP75" s="1" t="str">
        <f t="shared" si="105"/>
        <v>N</v>
      </c>
      <c r="AQ75" s="1" t="str">
        <f t="shared" si="106"/>
        <v>N</v>
      </c>
      <c r="AR75" s="1" t="str">
        <f t="shared" si="107"/>
        <v>N</v>
      </c>
      <c r="AS75" s="1" t="str">
        <f t="shared" si="108"/>
        <v/>
      </c>
      <c r="AT75" s="15" t="str">
        <f t="shared" ref="AT75:AT138" si="128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si="109"/>
        <v/>
      </c>
      <c r="AV75" s="1" t="str">
        <f t="shared" si="110"/>
        <v/>
      </c>
      <c r="AW75" s="1" t="str">
        <f t="shared" si="111"/>
        <v/>
      </c>
      <c r="AX75" s="1" t="str">
        <f t="shared" si="112"/>
        <v/>
      </c>
      <c r="AY75" s="1" t="str">
        <f t="shared" si="113"/>
        <v/>
      </c>
      <c r="AZ75" s="1" t="str">
        <f>IF('Hedging Dashboard'!AH75="P",IF(AZ74="",1,AZ74+1),"")</f>
        <v/>
      </c>
      <c r="BA75" s="1" t="str">
        <f>IF('Hedging Dashboard'!AH75="B",IF(BA74="",1,BA74+1),"")</f>
        <v/>
      </c>
      <c r="BB75" s="1" t="str">
        <f t="shared" si="80"/>
        <v>00000</v>
      </c>
      <c r="BC75" s="1" t="str">
        <f t="shared" si="80"/>
        <v>00000</v>
      </c>
      <c r="BD75" s="1" t="str">
        <f t="shared" si="81"/>
        <v>000000</v>
      </c>
      <c r="BE75" s="1" t="str">
        <f t="shared" si="81"/>
        <v>000000</v>
      </c>
      <c r="BF75" s="1" t="str">
        <f t="shared" ref="BF75:BF109" si="129">IF(COUNTBLANK(AZ70:AZ74)&gt;2,"B","P")</f>
        <v>B</v>
      </c>
      <c r="BG75" s="1" t="str">
        <f t="shared" si="114"/>
        <v/>
      </c>
      <c r="BH75" s="1">
        <f t="shared" ref="BH75:BH109" si="130">IF(OR(AO75="S",AND(AT74="Y",AP75="N",BH74&lt;&gt;"B")),"B",IFERROR(VLOOKUP(BG75,BT:BU,2,FALSE),""))</f>
        <v>0</v>
      </c>
      <c r="BI75" s="1" t="str">
        <f t="shared" si="115"/>
        <v/>
      </c>
      <c r="BJ75" s="1">
        <f t="shared" ref="BJ75:BJ109" si="131">IF(OR(AO75="S",AND(AU74="Y",AQ75="N",BJ74&lt;&gt;"B")),"B",IFERROR(VLOOKUP(BI75,BT:BU,2,FALSE),""))</f>
        <v>0</v>
      </c>
      <c r="BK75" s="1" t="str">
        <f t="shared" si="116"/>
        <v/>
      </c>
      <c r="BL75" s="1">
        <f t="shared" ref="BL75:BL109" si="132">IF(OR(AO75="S",AND(AV74="Y",AR75="N",BL74&lt;&gt;"B")),"B",IFERROR(VLOOKUP(BK75,BT:BU,2,FALSE),""))</f>
        <v>0</v>
      </c>
      <c r="BM75" s="1" t="str">
        <f t="shared" ref="BM75:BM109" si="133">IF(BH75="","",IF(OR(BH75="B",BH75="XB"),1,RIGHT(BH75)))</f>
        <v>0</v>
      </c>
      <c r="BN75" s="1" t="str">
        <f t="shared" ref="BN75:BN109" si="134">IF(BJ75="","",IF(OR(BJ75="B",BJ75="XB"),1,RIGHT(BJ75)))</f>
        <v>0</v>
      </c>
      <c r="BO75" s="1" t="str">
        <f t="shared" ref="BO75:BO109" si="135">IF(BL75="","",IF(OR(BL75="B",BL75="XB"),1,RIGHT(BL75)))</f>
        <v>0</v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</row>
    <row r="76" spans="1:76" ht="15.75" thickBot="1">
      <c r="A76" s="1">
        <v>67</v>
      </c>
      <c r="B76" s="9" t="str">
        <f t="shared" si="93"/>
        <v/>
      </c>
      <c r="C76" s="93" t="str">
        <f t="shared" si="83"/>
        <v/>
      </c>
      <c r="D76" s="88" t="str">
        <f t="shared" si="117"/>
        <v/>
      </c>
      <c r="E76" s="89" t="str">
        <f t="shared" si="118"/>
        <v/>
      </c>
      <c r="F76" s="8" t="str">
        <f t="shared" si="94"/>
        <v/>
      </c>
      <c r="H76" s="96" t="str">
        <f t="shared" si="84"/>
        <v/>
      </c>
      <c r="I76" s="88" t="str">
        <f t="shared" si="119"/>
        <v/>
      </c>
      <c r="J76" s="89" t="str">
        <f t="shared" si="120"/>
        <v/>
      </c>
      <c r="K76" s="8" t="str">
        <f t="shared" si="121"/>
        <v/>
      </c>
      <c r="L76" s="54"/>
      <c r="M76" s="17" t="str">
        <f>IF('Hedging Dashboard'!AH76="","",'Hedging Dashboard'!AH76)</f>
        <v/>
      </c>
      <c r="O76" s="9" t="str">
        <f t="shared" si="85"/>
        <v/>
      </c>
      <c r="P76" s="88" t="str">
        <f t="shared" si="122"/>
        <v/>
      </c>
      <c r="Q76" s="89" t="str">
        <f t="shared" si="123"/>
        <v/>
      </c>
      <c r="R76" s="4" t="str">
        <f t="shared" si="124"/>
        <v/>
      </c>
      <c r="S76" s="4" t="str">
        <f t="shared" si="95"/>
        <v/>
      </c>
      <c r="T76" s="112" t="str">
        <f t="shared" si="125"/>
        <v/>
      </c>
      <c r="U76" s="4" t="str">
        <f>IF(M76="","",IF(B76="NB",U75,IF(T76="",SUM($T$5:$T76)+S76,SUM($T$5:$T76))))</f>
        <v/>
      </c>
      <c r="V76" s="100" t="str">
        <f t="shared" si="82"/>
        <v/>
      </c>
      <c r="W76" s="74" t="e">
        <f t="shared" si="96"/>
        <v>#VALUE!</v>
      </c>
      <c r="X76" s="76" t="str">
        <f t="shared" si="97"/>
        <v/>
      </c>
      <c r="Y76" s="9" t="str">
        <f t="shared" si="88"/>
        <v>T</v>
      </c>
      <c r="Z76" s="4" t="str">
        <f t="shared" si="89"/>
        <v>T</v>
      </c>
      <c r="AA76" s="4" t="str">
        <f t="shared" si="90"/>
        <v>M1</v>
      </c>
      <c r="AB76" s="4" t="str">
        <f t="shared" si="86"/>
        <v/>
      </c>
      <c r="AC76" s="4" t="str">
        <f t="shared" si="91"/>
        <v/>
      </c>
      <c r="AD76" s="4" t="str">
        <f t="shared" si="92"/>
        <v/>
      </c>
      <c r="AE76" s="1" t="str">
        <f t="shared" si="98"/>
        <v/>
      </c>
      <c r="AF76" s="1" t="str">
        <f t="shared" si="99"/>
        <v/>
      </c>
      <c r="AG76" s="1" t="str">
        <f t="shared" si="100"/>
        <v/>
      </c>
      <c r="AH76" s="1" t="str">
        <f t="shared" si="101"/>
        <v/>
      </c>
      <c r="AI76" s="1" t="str">
        <f t="shared" si="102"/>
        <v/>
      </c>
      <c r="AJ76" s="1" t="str">
        <f t="shared" si="103"/>
        <v/>
      </c>
      <c r="AK76" s="1">
        <f t="shared" si="126"/>
        <v>0</v>
      </c>
      <c r="AL76" s="1">
        <f t="shared" si="127"/>
        <v>0</v>
      </c>
      <c r="AM76" s="1" t="str">
        <f t="shared" si="87"/>
        <v/>
      </c>
      <c r="AN76" s="1">
        <f t="shared" si="104"/>
        <v>0</v>
      </c>
      <c r="AO76" s="1" t="str">
        <f t="shared" ref="AO76:AO109" si="136">IF(M75="","",IF(AW75="R","S",IF(AO75="S","C",IF(S75&gt;=0,"S","C"))))</f>
        <v/>
      </c>
      <c r="AP76" s="1" t="str">
        <f t="shared" si="105"/>
        <v>N</v>
      </c>
      <c r="AQ76" s="1" t="str">
        <f t="shared" si="106"/>
        <v>N</v>
      </c>
      <c r="AR76" s="1" t="str">
        <f t="shared" si="107"/>
        <v>N</v>
      </c>
      <c r="AS76" s="1" t="str">
        <f t="shared" si="108"/>
        <v/>
      </c>
      <c r="AT76" s="15" t="str">
        <f t="shared" si="128"/>
        <v/>
      </c>
      <c r="AU76" s="1" t="str">
        <f t="shared" si="109"/>
        <v/>
      </c>
      <c r="AV76" s="1" t="str">
        <f t="shared" si="110"/>
        <v/>
      </c>
      <c r="AW76" s="1" t="str">
        <f t="shared" si="111"/>
        <v/>
      </c>
      <c r="AX76" s="1" t="str">
        <f t="shared" si="112"/>
        <v/>
      </c>
      <c r="AY76" s="1" t="str">
        <f t="shared" si="113"/>
        <v/>
      </c>
      <c r="AZ76" s="1" t="str">
        <f>IF('Hedging Dashboard'!AH76="P",IF(AZ75="",1,AZ75+1),"")</f>
        <v/>
      </c>
      <c r="BA76" s="1" t="str">
        <f>IF('Hedging Dashboard'!AH76="B",IF(BA75="",1,BA75+1),"")</f>
        <v/>
      </c>
      <c r="BB76" s="1" t="str">
        <f t="shared" si="80"/>
        <v>00000</v>
      </c>
      <c r="BC76" s="1" t="str">
        <f t="shared" si="80"/>
        <v>00000</v>
      </c>
      <c r="BD76" s="1" t="str">
        <f t="shared" si="81"/>
        <v>000000</v>
      </c>
      <c r="BE76" s="1" t="str">
        <f t="shared" si="81"/>
        <v>000000</v>
      </c>
      <c r="BF76" s="1" t="str">
        <f t="shared" si="129"/>
        <v>B</v>
      </c>
      <c r="BG76" s="1" t="str">
        <f t="shared" si="114"/>
        <v/>
      </c>
      <c r="BH76" s="1">
        <f t="shared" si="130"/>
        <v>0</v>
      </c>
      <c r="BI76" s="1" t="str">
        <f t="shared" si="115"/>
        <v/>
      </c>
      <c r="BJ76" s="1">
        <f t="shared" si="131"/>
        <v>0</v>
      </c>
      <c r="BK76" s="1" t="str">
        <f t="shared" si="116"/>
        <v/>
      </c>
      <c r="BL76" s="1">
        <f t="shared" si="132"/>
        <v>0</v>
      </c>
      <c r="BM76" s="1" t="str">
        <f t="shared" si="133"/>
        <v>0</v>
      </c>
      <c r="BN76" s="1" t="str">
        <f t="shared" si="134"/>
        <v>0</v>
      </c>
      <c r="BO76" s="1" t="str">
        <f t="shared" si="135"/>
        <v>0</v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3</v>
      </c>
    </row>
    <row r="77" spans="1:76" ht="15.75" thickBot="1">
      <c r="A77" s="1">
        <v>68</v>
      </c>
      <c r="B77" s="9" t="str">
        <f t="shared" si="93"/>
        <v/>
      </c>
      <c r="C77" s="93" t="str">
        <f t="shared" si="83"/>
        <v/>
      </c>
      <c r="D77" s="88" t="str">
        <f t="shared" si="117"/>
        <v/>
      </c>
      <c r="E77" s="89" t="str">
        <f t="shared" si="118"/>
        <v/>
      </c>
      <c r="F77" s="8" t="str">
        <f t="shared" si="94"/>
        <v/>
      </c>
      <c r="H77" s="96" t="str">
        <f t="shared" si="84"/>
        <v/>
      </c>
      <c r="I77" s="88" t="str">
        <f t="shared" si="119"/>
        <v/>
      </c>
      <c r="J77" s="89" t="str">
        <f t="shared" si="120"/>
        <v/>
      </c>
      <c r="K77" s="8" t="str">
        <f t="shared" si="121"/>
        <v/>
      </c>
      <c r="L77" s="54"/>
      <c r="M77" s="17" t="str">
        <f>IF('Hedging Dashboard'!AH77="","",'Hedging Dashboard'!AH77)</f>
        <v/>
      </c>
      <c r="O77" s="9" t="str">
        <f t="shared" si="85"/>
        <v/>
      </c>
      <c r="P77" s="88" t="str">
        <f t="shared" si="122"/>
        <v/>
      </c>
      <c r="Q77" s="89" t="str">
        <f t="shared" si="123"/>
        <v/>
      </c>
      <c r="R77" s="4" t="str">
        <f t="shared" si="124"/>
        <v/>
      </c>
      <c r="S77" s="4" t="str">
        <f t="shared" si="95"/>
        <v/>
      </c>
      <c r="T77" s="112" t="str">
        <f t="shared" si="125"/>
        <v/>
      </c>
      <c r="U77" s="4" t="str">
        <f>IF(M77="","",IF(B77="NB",U76,IF(T77="",SUM($T$5:$T77)+S77,SUM($T$5:$T77))))</f>
        <v/>
      </c>
      <c r="V77" s="100" t="str">
        <f t="shared" si="82"/>
        <v/>
      </c>
      <c r="W77" s="74" t="e">
        <f t="shared" si="96"/>
        <v>#VALUE!</v>
      </c>
      <c r="X77" s="76" t="str">
        <f t="shared" si="97"/>
        <v/>
      </c>
      <c r="Y77" s="9" t="str">
        <f t="shared" si="88"/>
        <v>T</v>
      </c>
      <c r="Z77" s="4" t="str">
        <f t="shared" si="89"/>
        <v>T</v>
      </c>
      <c r="AA77" s="4" t="str">
        <f t="shared" si="90"/>
        <v>M1</v>
      </c>
      <c r="AB77" s="4" t="str">
        <f t="shared" si="86"/>
        <v/>
      </c>
      <c r="AC77" s="4" t="str">
        <f t="shared" si="91"/>
        <v/>
      </c>
      <c r="AD77" s="4" t="str">
        <f t="shared" si="92"/>
        <v/>
      </c>
      <c r="AE77" s="1" t="str">
        <f t="shared" si="98"/>
        <v/>
      </c>
      <c r="AF77" s="1" t="str">
        <f t="shared" si="99"/>
        <v/>
      </c>
      <c r="AG77" s="1" t="str">
        <f t="shared" si="100"/>
        <v/>
      </c>
      <c r="AH77" s="1" t="str">
        <f t="shared" si="101"/>
        <v/>
      </c>
      <c r="AI77" s="1" t="str">
        <f t="shared" si="102"/>
        <v/>
      </c>
      <c r="AJ77" s="1" t="str">
        <f t="shared" si="103"/>
        <v/>
      </c>
      <c r="AK77" s="1">
        <f t="shared" si="126"/>
        <v>0</v>
      </c>
      <c r="AL77" s="1">
        <f t="shared" si="127"/>
        <v>0</v>
      </c>
      <c r="AM77" s="1" t="str">
        <f t="shared" si="87"/>
        <v/>
      </c>
      <c r="AN77" s="1">
        <f t="shared" si="104"/>
        <v>0</v>
      </c>
      <c r="AO77" s="1" t="str">
        <f t="shared" si="136"/>
        <v/>
      </c>
      <c r="AP77" s="1" t="str">
        <f t="shared" si="105"/>
        <v>N</v>
      </c>
      <c r="AQ77" s="1" t="str">
        <f t="shared" si="106"/>
        <v>N</v>
      </c>
      <c r="AR77" s="1" t="str">
        <f t="shared" si="107"/>
        <v>N</v>
      </c>
      <c r="AS77" s="1" t="str">
        <f t="shared" si="108"/>
        <v/>
      </c>
      <c r="AT77" s="15" t="str">
        <f t="shared" si="128"/>
        <v/>
      </c>
      <c r="AU77" s="1" t="str">
        <f t="shared" si="109"/>
        <v/>
      </c>
      <c r="AV77" s="1" t="str">
        <f t="shared" si="110"/>
        <v/>
      </c>
      <c r="AW77" s="1" t="str">
        <f t="shared" si="111"/>
        <v/>
      </c>
      <c r="AX77" s="1" t="str">
        <f t="shared" si="112"/>
        <v/>
      </c>
      <c r="AY77" s="1" t="str">
        <f t="shared" si="113"/>
        <v/>
      </c>
      <c r="AZ77" s="1" t="str">
        <f>IF('Hedging Dashboard'!AH77="P",IF(AZ76="",1,AZ76+1),"")</f>
        <v/>
      </c>
      <c r="BA77" s="1" t="str">
        <f>IF('Hedging Dashboard'!AH77="B",IF(BA76="",1,BA76+1),"")</f>
        <v/>
      </c>
      <c r="BB77" s="1" t="str">
        <f t="shared" si="80"/>
        <v>00000</v>
      </c>
      <c r="BC77" s="1" t="str">
        <f t="shared" si="80"/>
        <v>00000</v>
      </c>
      <c r="BD77" s="1" t="str">
        <f t="shared" si="81"/>
        <v>000000</v>
      </c>
      <c r="BE77" s="1" t="str">
        <f t="shared" si="81"/>
        <v>000000</v>
      </c>
      <c r="BF77" s="1" t="str">
        <f t="shared" si="129"/>
        <v>B</v>
      </c>
      <c r="BG77" s="1" t="str">
        <f t="shared" si="114"/>
        <v/>
      </c>
      <c r="BH77" s="1">
        <f t="shared" si="130"/>
        <v>0</v>
      </c>
      <c r="BI77" s="1" t="str">
        <f t="shared" si="115"/>
        <v/>
      </c>
      <c r="BJ77" s="1">
        <f t="shared" si="131"/>
        <v>0</v>
      </c>
      <c r="BK77" s="1" t="str">
        <f t="shared" si="116"/>
        <v/>
      </c>
      <c r="BL77" s="1">
        <f t="shared" si="132"/>
        <v>0</v>
      </c>
      <c r="BM77" s="1" t="str">
        <f t="shared" si="133"/>
        <v>0</v>
      </c>
      <c r="BN77" s="1" t="str">
        <f t="shared" si="134"/>
        <v>0</v>
      </c>
      <c r="BO77" s="1" t="str">
        <f t="shared" si="135"/>
        <v>0</v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-3</v>
      </c>
    </row>
    <row r="78" spans="1:76" ht="15.75" thickBot="1">
      <c r="A78" s="1">
        <v>69</v>
      </c>
      <c r="B78" s="9" t="str">
        <f t="shared" si="93"/>
        <v/>
      </c>
      <c r="C78" s="93" t="str">
        <f t="shared" si="83"/>
        <v/>
      </c>
      <c r="D78" s="88" t="str">
        <f t="shared" si="117"/>
        <v/>
      </c>
      <c r="E78" s="89" t="str">
        <f t="shared" si="118"/>
        <v/>
      </c>
      <c r="F78" s="8" t="str">
        <f t="shared" si="94"/>
        <v/>
      </c>
      <c r="H78" s="96" t="str">
        <f t="shared" si="84"/>
        <v/>
      </c>
      <c r="I78" s="88" t="str">
        <f t="shared" si="119"/>
        <v/>
      </c>
      <c r="J78" s="89" t="str">
        <f t="shared" si="120"/>
        <v/>
      </c>
      <c r="K78" s="8" t="str">
        <f t="shared" si="121"/>
        <v/>
      </c>
      <c r="L78" s="54"/>
      <c r="M78" s="17" t="str">
        <f>IF('Hedging Dashboard'!AH78="","",'Hedging Dashboard'!AH78)</f>
        <v/>
      </c>
      <c r="O78" s="9" t="str">
        <f t="shared" si="85"/>
        <v/>
      </c>
      <c r="P78" s="88" t="str">
        <f t="shared" si="122"/>
        <v/>
      </c>
      <c r="Q78" s="89" t="str">
        <f t="shared" si="123"/>
        <v/>
      </c>
      <c r="R78" s="4" t="str">
        <f t="shared" si="124"/>
        <v/>
      </c>
      <c r="S78" s="4" t="str">
        <f t="shared" si="95"/>
        <v/>
      </c>
      <c r="T78" s="112" t="str">
        <f t="shared" si="125"/>
        <v/>
      </c>
      <c r="U78" s="4" t="str">
        <f>IF(M78="","",IF(B78="NB",U77,IF(T78="",SUM($T$5:$T78)+S78,SUM($T$5:$T78))))</f>
        <v/>
      </c>
      <c r="V78" s="100" t="str">
        <f t="shared" si="82"/>
        <v/>
      </c>
      <c r="W78" s="74" t="e">
        <f t="shared" si="96"/>
        <v>#VALUE!</v>
      </c>
      <c r="X78" s="76" t="str">
        <f t="shared" si="97"/>
        <v/>
      </c>
      <c r="Y78" s="9" t="str">
        <f t="shared" si="88"/>
        <v>T</v>
      </c>
      <c r="Z78" s="4" t="str">
        <f t="shared" si="89"/>
        <v>T</v>
      </c>
      <c r="AA78" s="4" t="str">
        <f t="shared" si="90"/>
        <v>M1</v>
      </c>
      <c r="AB78" s="4" t="str">
        <f t="shared" si="86"/>
        <v/>
      </c>
      <c r="AC78" s="4" t="str">
        <f t="shared" si="91"/>
        <v/>
      </c>
      <c r="AD78" s="4" t="str">
        <f t="shared" si="92"/>
        <v/>
      </c>
      <c r="AE78" s="1" t="str">
        <f t="shared" si="98"/>
        <v/>
      </c>
      <c r="AF78" s="1" t="str">
        <f t="shared" si="99"/>
        <v/>
      </c>
      <c r="AG78" s="1" t="str">
        <f t="shared" si="100"/>
        <v/>
      </c>
      <c r="AH78" s="1" t="str">
        <f t="shared" si="101"/>
        <v/>
      </c>
      <c r="AI78" s="1" t="str">
        <f t="shared" si="102"/>
        <v/>
      </c>
      <c r="AJ78" s="1" t="str">
        <f t="shared" si="103"/>
        <v/>
      </c>
      <c r="AK78" s="1">
        <f t="shared" si="126"/>
        <v>0</v>
      </c>
      <c r="AL78" s="1">
        <f t="shared" si="127"/>
        <v>0</v>
      </c>
      <c r="AM78" s="1" t="str">
        <f t="shared" si="87"/>
        <v/>
      </c>
      <c r="AN78" s="1">
        <f t="shared" si="104"/>
        <v>0</v>
      </c>
      <c r="AO78" s="1" t="str">
        <f t="shared" si="136"/>
        <v/>
      </c>
      <c r="AP78" s="1" t="str">
        <f t="shared" si="105"/>
        <v>N</v>
      </c>
      <c r="AQ78" s="1" t="str">
        <f t="shared" si="106"/>
        <v>N</v>
      </c>
      <c r="AR78" s="1" t="str">
        <f t="shared" si="107"/>
        <v>N</v>
      </c>
      <c r="AS78" s="1" t="str">
        <f t="shared" si="108"/>
        <v/>
      </c>
      <c r="AT78" s="15" t="str">
        <f t="shared" si="128"/>
        <v/>
      </c>
      <c r="AU78" s="1" t="str">
        <f t="shared" si="109"/>
        <v/>
      </c>
      <c r="AV78" s="1" t="str">
        <f t="shared" si="110"/>
        <v/>
      </c>
      <c r="AW78" s="1" t="str">
        <f t="shared" si="111"/>
        <v/>
      </c>
      <c r="AX78" s="1" t="str">
        <f t="shared" si="112"/>
        <v/>
      </c>
      <c r="AY78" s="1" t="str">
        <f t="shared" si="113"/>
        <v/>
      </c>
      <c r="AZ78" s="1" t="str">
        <f>IF('Hedging Dashboard'!AH78="P",IF(AZ77="",1,AZ77+1),"")</f>
        <v/>
      </c>
      <c r="BA78" s="1" t="str">
        <f>IF('Hedging Dashboard'!AH78="B",IF(BA77="",1,BA77+1),"")</f>
        <v/>
      </c>
      <c r="BB78" s="1" t="str">
        <f t="shared" si="80"/>
        <v>00000</v>
      </c>
      <c r="BC78" s="1" t="str">
        <f t="shared" si="80"/>
        <v>00000</v>
      </c>
      <c r="BD78" s="1" t="str">
        <f t="shared" si="81"/>
        <v>000000</v>
      </c>
      <c r="BE78" s="1" t="str">
        <f t="shared" si="81"/>
        <v>000000</v>
      </c>
      <c r="BF78" s="1" t="str">
        <f t="shared" si="129"/>
        <v>B</v>
      </c>
      <c r="BG78" s="1" t="str">
        <f t="shared" si="114"/>
        <v/>
      </c>
      <c r="BH78" s="1">
        <f t="shared" si="130"/>
        <v>0</v>
      </c>
      <c r="BI78" s="1" t="str">
        <f t="shared" si="115"/>
        <v/>
      </c>
      <c r="BJ78" s="1">
        <f t="shared" si="131"/>
        <v>0</v>
      </c>
      <c r="BK78" s="1" t="str">
        <f t="shared" si="116"/>
        <v/>
      </c>
      <c r="BL78" s="1">
        <f t="shared" si="132"/>
        <v>0</v>
      </c>
      <c r="BM78" s="1" t="str">
        <f t="shared" si="133"/>
        <v>0</v>
      </c>
      <c r="BN78" s="1" t="str">
        <f t="shared" si="134"/>
        <v>0</v>
      </c>
      <c r="BO78" s="1" t="str">
        <f t="shared" si="135"/>
        <v>0</v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</row>
    <row r="79" spans="1:76" ht="15.75" thickBot="1">
      <c r="A79" s="1">
        <v>70</v>
      </c>
      <c r="B79" s="77" t="str">
        <f t="shared" si="93"/>
        <v/>
      </c>
      <c r="C79" s="94" t="str">
        <f t="shared" si="83"/>
        <v/>
      </c>
      <c r="D79" s="90" t="str">
        <f t="shared" si="117"/>
        <v/>
      </c>
      <c r="E79" s="91" t="str">
        <f t="shared" si="118"/>
        <v/>
      </c>
      <c r="F79" s="10" t="str">
        <f t="shared" si="94"/>
        <v/>
      </c>
      <c r="H79" s="97" t="str">
        <f t="shared" si="84"/>
        <v/>
      </c>
      <c r="I79" s="90" t="str">
        <f t="shared" si="119"/>
        <v/>
      </c>
      <c r="J79" s="91" t="str">
        <f t="shared" si="120"/>
        <v/>
      </c>
      <c r="K79" s="10" t="str">
        <f t="shared" si="121"/>
        <v/>
      </c>
      <c r="L79" s="54"/>
      <c r="M79" s="18" t="str">
        <f>IF('Hedging Dashboard'!AH79="","",'Hedging Dashboard'!AH79)</f>
        <v/>
      </c>
      <c r="O79" s="77" t="str">
        <f t="shared" si="85"/>
        <v/>
      </c>
      <c r="P79" s="90" t="str">
        <f t="shared" si="122"/>
        <v/>
      </c>
      <c r="Q79" s="91" t="str">
        <f t="shared" si="123"/>
        <v/>
      </c>
      <c r="R79" s="5" t="str">
        <f t="shared" si="124"/>
        <v/>
      </c>
      <c r="S79" s="5" t="str">
        <f t="shared" si="95"/>
        <v/>
      </c>
      <c r="T79" s="113" t="str">
        <f t="shared" si="125"/>
        <v/>
      </c>
      <c r="U79" s="5" t="str">
        <f>IF(M79="","",IF(B79="NB",U78,IF(T79="",SUM($T$5:$T79)+S79,SUM($T$5:$T79))))</f>
        <v/>
      </c>
      <c r="V79" s="101" t="str">
        <f t="shared" si="82"/>
        <v/>
      </c>
      <c r="W79" s="74" t="e">
        <f t="shared" si="96"/>
        <v>#VALUE!</v>
      </c>
      <c r="X79" s="76" t="str">
        <f t="shared" si="97"/>
        <v/>
      </c>
      <c r="Y79" s="9" t="str">
        <f t="shared" si="88"/>
        <v>T</v>
      </c>
      <c r="Z79" s="4" t="str">
        <f t="shared" si="89"/>
        <v>T</v>
      </c>
      <c r="AA79" s="4" t="str">
        <f t="shared" si="90"/>
        <v>M1</v>
      </c>
      <c r="AB79" s="4" t="str">
        <f t="shared" si="86"/>
        <v/>
      </c>
      <c r="AC79" s="4" t="str">
        <f t="shared" si="91"/>
        <v/>
      </c>
      <c r="AD79" s="4" t="str">
        <f t="shared" si="92"/>
        <v/>
      </c>
      <c r="AE79" s="1" t="str">
        <f t="shared" si="98"/>
        <v/>
      </c>
      <c r="AF79" s="1" t="str">
        <f t="shared" si="99"/>
        <v/>
      </c>
      <c r="AG79" s="1" t="str">
        <f t="shared" si="100"/>
        <v/>
      </c>
      <c r="AH79" s="1" t="str">
        <f t="shared" si="101"/>
        <v/>
      </c>
      <c r="AI79" s="1" t="str">
        <f t="shared" si="102"/>
        <v/>
      </c>
      <c r="AJ79" s="1" t="str">
        <f t="shared" si="103"/>
        <v/>
      </c>
      <c r="AK79" s="1">
        <f t="shared" si="126"/>
        <v>0</v>
      </c>
      <c r="AL79" s="1">
        <f t="shared" si="127"/>
        <v>0</v>
      </c>
      <c r="AM79" s="1" t="str">
        <f t="shared" si="87"/>
        <v/>
      </c>
      <c r="AN79" s="1">
        <f t="shared" si="104"/>
        <v>0</v>
      </c>
      <c r="AO79" s="1" t="str">
        <f t="shared" si="136"/>
        <v/>
      </c>
      <c r="AP79" s="1" t="str">
        <f t="shared" si="105"/>
        <v>N</v>
      </c>
      <c r="AQ79" s="1" t="str">
        <f t="shared" si="106"/>
        <v>N</v>
      </c>
      <c r="AR79" s="1" t="str">
        <f t="shared" si="107"/>
        <v>N</v>
      </c>
      <c r="AS79" s="1" t="str">
        <f t="shared" si="108"/>
        <v/>
      </c>
      <c r="AT79" s="15" t="str">
        <f t="shared" si="128"/>
        <v/>
      </c>
      <c r="AU79" s="1" t="str">
        <f t="shared" si="109"/>
        <v/>
      </c>
      <c r="AV79" s="1" t="str">
        <f t="shared" si="110"/>
        <v/>
      </c>
      <c r="AW79" s="1" t="str">
        <f t="shared" si="111"/>
        <v/>
      </c>
      <c r="AX79" s="1" t="str">
        <f t="shared" si="112"/>
        <v/>
      </c>
      <c r="AY79" s="1" t="str">
        <f t="shared" si="113"/>
        <v/>
      </c>
      <c r="AZ79" s="1" t="str">
        <f>IF('Hedging Dashboard'!AH79="P",IF(AZ78="",1,AZ78+1),"")</f>
        <v/>
      </c>
      <c r="BA79" s="1" t="str">
        <f>IF('Hedging Dashboard'!AH79="B",IF(BA78="",1,BA78+1),"")</f>
        <v/>
      </c>
      <c r="BB79" s="1" t="str">
        <f t="shared" si="80"/>
        <v>00000</v>
      </c>
      <c r="BC79" s="1" t="str">
        <f t="shared" si="80"/>
        <v>00000</v>
      </c>
      <c r="BD79" s="1" t="str">
        <f t="shared" si="81"/>
        <v>000000</v>
      </c>
      <c r="BE79" s="1" t="str">
        <f t="shared" si="81"/>
        <v>000000</v>
      </c>
      <c r="BF79" s="1" t="str">
        <f t="shared" si="129"/>
        <v>B</v>
      </c>
      <c r="BG79" s="1" t="str">
        <f t="shared" si="114"/>
        <v/>
      </c>
      <c r="BH79" s="1">
        <f t="shared" si="130"/>
        <v>0</v>
      </c>
      <c r="BI79" s="1" t="str">
        <f t="shared" si="115"/>
        <v/>
      </c>
      <c r="BJ79" s="1">
        <f t="shared" si="131"/>
        <v>0</v>
      </c>
      <c r="BK79" s="1" t="str">
        <f t="shared" si="116"/>
        <v/>
      </c>
      <c r="BL79" s="1">
        <f t="shared" si="132"/>
        <v>0</v>
      </c>
      <c r="BM79" s="1" t="str">
        <f t="shared" si="133"/>
        <v>0</v>
      </c>
      <c r="BN79" s="1" t="str">
        <f t="shared" si="134"/>
        <v>0</v>
      </c>
      <c r="BO79" s="1" t="str">
        <f t="shared" si="135"/>
        <v>0</v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</row>
    <row r="80" spans="1:76" ht="15.75" thickBot="1">
      <c r="A80" s="1">
        <v>71</v>
      </c>
      <c r="B80" s="12" t="str">
        <f t="shared" si="93"/>
        <v/>
      </c>
      <c r="C80" s="92" t="str">
        <f t="shared" si="83"/>
        <v/>
      </c>
      <c r="D80" s="13" t="str">
        <f t="shared" si="117"/>
        <v/>
      </c>
      <c r="E80" s="45" t="str">
        <f t="shared" si="118"/>
        <v/>
      </c>
      <c r="F80" s="14" t="str">
        <f t="shared" si="94"/>
        <v/>
      </c>
      <c r="H80" s="95" t="str">
        <f t="shared" si="84"/>
        <v/>
      </c>
      <c r="I80" s="13" t="str">
        <f t="shared" si="119"/>
        <v/>
      </c>
      <c r="J80" s="45" t="str">
        <f t="shared" si="120"/>
        <v/>
      </c>
      <c r="K80" s="14" t="str">
        <f t="shared" si="121"/>
        <v/>
      </c>
      <c r="L80" s="54"/>
      <c r="M80" s="16" t="str">
        <f>IF('Hedging Dashboard'!AH80="","",'Hedging Dashboard'!AH80)</f>
        <v/>
      </c>
      <c r="O80" s="12" t="str">
        <f t="shared" si="85"/>
        <v/>
      </c>
      <c r="P80" s="13" t="str">
        <f t="shared" si="122"/>
        <v/>
      </c>
      <c r="Q80" s="45" t="str">
        <f t="shared" si="123"/>
        <v/>
      </c>
      <c r="R80" s="87" t="str">
        <f t="shared" si="124"/>
        <v/>
      </c>
      <c r="S80" s="87" t="str">
        <f t="shared" si="95"/>
        <v/>
      </c>
      <c r="T80" s="98" t="str">
        <f t="shared" si="125"/>
        <v/>
      </c>
      <c r="U80" s="87" t="str">
        <f>IF(M80="","",IF(B80="NB",U79,IF(T80="",SUM($T$5:$T80)+S80,SUM($T$5:$T80))))</f>
        <v/>
      </c>
      <c r="V80" s="99" t="str">
        <f t="shared" si="82"/>
        <v/>
      </c>
      <c r="W80" s="74" t="e">
        <f t="shared" si="96"/>
        <v>#VALUE!</v>
      </c>
      <c r="X80" s="76" t="str">
        <f t="shared" si="97"/>
        <v/>
      </c>
      <c r="Y80" s="9" t="str">
        <f t="shared" si="88"/>
        <v>T</v>
      </c>
      <c r="Z80" s="4" t="str">
        <f t="shared" si="89"/>
        <v>T</v>
      </c>
      <c r="AA80" s="4" t="str">
        <f t="shared" si="90"/>
        <v>M1</v>
      </c>
      <c r="AB80" s="4" t="str">
        <f t="shared" si="86"/>
        <v/>
      </c>
      <c r="AC80" s="4" t="str">
        <f t="shared" si="91"/>
        <v/>
      </c>
      <c r="AD80" s="4" t="str">
        <f t="shared" si="92"/>
        <v/>
      </c>
      <c r="AE80" s="1" t="str">
        <f t="shared" si="98"/>
        <v/>
      </c>
      <c r="AF80" s="1" t="str">
        <f t="shared" si="99"/>
        <v/>
      </c>
      <c r="AG80" s="1" t="str">
        <f t="shared" si="100"/>
        <v/>
      </c>
      <c r="AH80" s="1" t="str">
        <f t="shared" si="101"/>
        <v/>
      </c>
      <c r="AI80" s="1" t="str">
        <f t="shared" si="102"/>
        <v/>
      </c>
      <c r="AJ80" s="1" t="str">
        <f t="shared" si="103"/>
        <v/>
      </c>
      <c r="AK80" s="1">
        <f t="shared" si="126"/>
        <v>0</v>
      </c>
      <c r="AL80" s="1">
        <f t="shared" si="127"/>
        <v>0</v>
      </c>
      <c r="AM80" s="1" t="str">
        <f t="shared" si="87"/>
        <v/>
      </c>
      <c r="AN80" s="1">
        <f t="shared" si="104"/>
        <v>0</v>
      </c>
      <c r="AO80" s="1" t="str">
        <f t="shared" si="136"/>
        <v/>
      </c>
      <c r="AP80" s="1" t="str">
        <f t="shared" si="105"/>
        <v>N</v>
      </c>
      <c r="AQ80" s="1" t="str">
        <f t="shared" si="106"/>
        <v>N</v>
      </c>
      <c r="AR80" s="1" t="str">
        <f t="shared" si="107"/>
        <v>N</v>
      </c>
      <c r="AS80" s="1" t="str">
        <f t="shared" si="108"/>
        <v/>
      </c>
      <c r="AT80" s="15" t="str">
        <f t="shared" si="128"/>
        <v/>
      </c>
      <c r="AU80" s="1" t="str">
        <f t="shared" si="109"/>
        <v/>
      </c>
      <c r="AV80" s="1" t="str">
        <f t="shared" si="110"/>
        <v/>
      </c>
      <c r="AW80" s="1" t="str">
        <f t="shared" si="111"/>
        <v/>
      </c>
      <c r="AX80" s="1" t="str">
        <f t="shared" si="112"/>
        <v/>
      </c>
      <c r="AY80" s="1" t="str">
        <f t="shared" si="113"/>
        <v/>
      </c>
      <c r="AZ80" s="1" t="str">
        <f>IF('Hedging Dashboard'!AH80="P",IF(AZ79="",1,AZ79+1),"")</f>
        <v/>
      </c>
      <c r="BA80" s="1" t="str">
        <f>IF('Hedging Dashboard'!AH80="B",IF(BA79="",1,BA79+1),"")</f>
        <v/>
      </c>
      <c r="BB80" s="1" t="str">
        <f t="shared" si="80"/>
        <v>00000</v>
      </c>
      <c r="BC80" s="1" t="str">
        <f t="shared" si="80"/>
        <v>00000</v>
      </c>
      <c r="BD80" s="1" t="str">
        <f t="shared" si="81"/>
        <v>000000</v>
      </c>
      <c r="BE80" s="1" t="str">
        <f t="shared" si="81"/>
        <v>000000</v>
      </c>
      <c r="BF80" s="1" t="str">
        <f t="shared" si="129"/>
        <v>B</v>
      </c>
      <c r="BG80" s="1" t="str">
        <f t="shared" si="114"/>
        <v/>
      </c>
      <c r="BH80" s="1">
        <f t="shared" si="130"/>
        <v>0</v>
      </c>
      <c r="BI80" s="1" t="str">
        <f t="shared" si="115"/>
        <v/>
      </c>
      <c r="BJ80" s="1">
        <f t="shared" si="131"/>
        <v>0</v>
      </c>
      <c r="BK80" s="1" t="str">
        <f t="shared" si="116"/>
        <v/>
      </c>
      <c r="BL80" s="1">
        <f t="shared" si="132"/>
        <v>0</v>
      </c>
      <c r="BM80" s="1" t="str">
        <f t="shared" si="133"/>
        <v>0</v>
      </c>
      <c r="BN80" s="1" t="str">
        <f t="shared" si="134"/>
        <v>0</v>
      </c>
      <c r="BO80" s="1" t="str">
        <f t="shared" si="135"/>
        <v>0</v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6</v>
      </c>
    </row>
    <row r="81" spans="1:76" ht="15.75" thickBot="1">
      <c r="A81" s="1">
        <v>72</v>
      </c>
      <c r="B81" s="9" t="str">
        <f t="shared" si="93"/>
        <v/>
      </c>
      <c r="C81" s="93" t="str">
        <f t="shared" si="83"/>
        <v/>
      </c>
      <c r="D81" s="88" t="str">
        <f t="shared" si="117"/>
        <v/>
      </c>
      <c r="E81" s="89" t="str">
        <f t="shared" si="118"/>
        <v/>
      </c>
      <c r="F81" s="8" t="str">
        <f t="shared" si="94"/>
        <v/>
      </c>
      <c r="H81" s="96" t="str">
        <f t="shared" si="84"/>
        <v/>
      </c>
      <c r="I81" s="88" t="str">
        <f t="shared" si="119"/>
        <v/>
      </c>
      <c r="J81" s="89" t="str">
        <f t="shared" si="120"/>
        <v/>
      </c>
      <c r="K81" s="8" t="str">
        <f t="shared" si="121"/>
        <v/>
      </c>
      <c r="L81" s="54"/>
      <c r="M81" s="17" t="str">
        <f>IF('Hedging Dashboard'!AH81="","",'Hedging Dashboard'!AH81)</f>
        <v/>
      </c>
      <c r="O81" s="9" t="str">
        <f t="shared" si="85"/>
        <v/>
      </c>
      <c r="P81" s="88" t="str">
        <f t="shared" si="122"/>
        <v/>
      </c>
      <c r="Q81" s="89" t="str">
        <f t="shared" si="123"/>
        <v/>
      </c>
      <c r="R81" s="4" t="str">
        <f t="shared" si="124"/>
        <v/>
      </c>
      <c r="S81" s="4" t="str">
        <f t="shared" si="95"/>
        <v/>
      </c>
      <c r="T81" s="112" t="str">
        <f t="shared" si="125"/>
        <v/>
      </c>
      <c r="U81" s="4" t="str">
        <f>IF(M81="","",IF(B81="NB",U80,IF(T81="",SUM($T$5:$T81)+S81,SUM($T$5:$T81))))</f>
        <v/>
      </c>
      <c r="V81" s="100" t="str">
        <f t="shared" si="82"/>
        <v/>
      </c>
      <c r="W81" s="74" t="e">
        <f t="shared" si="96"/>
        <v>#VALUE!</v>
      </c>
      <c r="X81" s="76" t="str">
        <f t="shared" si="97"/>
        <v/>
      </c>
      <c r="Y81" s="9" t="str">
        <f t="shared" si="88"/>
        <v>T</v>
      </c>
      <c r="Z81" s="4" t="str">
        <f t="shared" si="89"/>
        <v>T</v>
      </c>
      <c r="AA81" s="4" t="str">
        <f t="shared" si="90"/>
        <v>M1</v>
      </c>
      <c r="AB81" s="4" t="str">
        <f t="shared" si="86"/>
        <v/>
      </c>
      <c r="AC81" s="4" t="str">
        <f t="shared" si="91"/>
        <v/>
      </c>
      <c r="AD81" s="4" t="str">
        <f t="shared" si="92"/>
        <v/>
      </c>
      <c r="AE81" s="1" t="str">
        <f t="shared" si="98"/>
        <v/>
      </c>
      <c r="AF81" s="1" t="str">
        <f t="shared" si="99"/>
        <v/>
      </c>
      <c r="AG81" s="1" t="str">
        <f t="shared" si="100"/>
        <v/>
      </c>
      <c r="AH81" s="1" t="str">
        <f t="shared" si="101"/>
        <v/>
      </c>
      <c r="AI81" s="1" t="str">
        <f t="shared" si="102"/>
        <v/>
      </c>
      <c r="AJ81" s="1" t="str">
        <f t="shared" si="103"/>
        <v/>
      </c>
      <c r="AK81" s="1">
        <f t="shared" si="126"/>
        <v>0</v>
      </c>
      <c r="AL81" s="1">
        <f t="shared" si="127"/>
        <v>0</v>
      </c>
      <c r="AM81" s="1" t="str">
        <f t="shared" si="87"/>
        <v/>
      </c>
      <c r="AN81" s="1">
        <f t="shared" si="104"/>
        <v>0</v>
      </c>
      <c r="AO81" s="1" t="str">
        <f t="shared" si="136"/>
        <v/>
      </c>
      <c r="AP81" s="1" t="str">
        <f t="shared" si="105"/>
        <v>N</v>
      </c>
      <c r="AQ81" s="1" t="str">
        <f t="shared" si="106"/>
        <v>N</v>
      </c>
      <c r="AR81" s="1" t="str">
        <f t="shared" si="107"/>
        <v>N</v>
      </c>
      <c r="AS81" s="1" t="str">
        <f t="shared" si="108"/>
        <v/>
      </c>
      <c r="AT81" s="15" t="str">
        <f t="shared" si="128"/>
        <v/>
      </c>
      <c r="AU81" s="1" t="str">
        <f t="shared" si="109"/>
        <v/>
      </c>
      <c r="AV81" s="1" t="str">
        <f t="shared" si="110"/>
        <v/>
      </c>
      <c r="AW81" s="1" t="str">
        <f t="shared" si="111"/>
        <v/>
      </c>
      <c r="AX81" s="1" t="str">
        <f t="shared" si="112"/>
        <v/>
      </c>
      <c r="AY81" s="1" t="str">
        <f t="shared" si="113"/>
        <v/>
      </c>
      <c r="AZ81" s="1" t="str">
        <f>IF('Hedging Dashboard'!AH81="P",IF(AZ80="",1,AZ80+1),"")</f>
        <v/>
      </c>
      <c r="BA81" s="1" t="str">
        <f>IF('Hedging Dashboard'!AH81="B",IF(BA80="",1,BA80+1),"")</f>
        <v/>
      </c>
      <c r="BB81" s="1" t="str">
        <f t="shared" si="80"/>
        <v>00000</v>
      </c>
      <c r="BC81" s="1" t="str">
        <f t="shared" si="80"/>
        <v>00000</v>
      </c>
      <c r="BD81" s="1" t="str">
        <f t="shared" si="81"/>
        <v>000000</v>
      </c>
      <c r="BE81" s="1" t="str">
        <f t="shared" si="81"/>
        <v>000000</v>
      </c>
      <c r="BF81" s="1" t="str">
        <f t="shared" si="129"/>
        <v>B</v>
      </c>
      <c r="BG81" s="1" t="str">
        <f t="shared" si="114"/>
        <v/>
      </c>
      <c r="BH81" s="1">
        <f t="shared" si="130"/>
        <v>0</v>
      </c>
      <c r="BI81" s="1" t="str">
        <f t="shared" si="115"/>
        <v/>
      </c>
      <c r="BJ81" s="1">
        <f t="shared" si="131"/>
        <v>0</v>
      </c>
      <c r="BK81" s="1" t="str">
        <f t="shared" si="116"/>
        <v/>
      </c>
      <c r="BL81" s="1">
        <f t="shared" si="132"/>
        <v>0</v>
      </c>
      <c r="BM81" s="1" t="str">
        <f t="shared" si="133"/>
        <v>0</v>
      </c>
      <c r="BN81" s="1" t="str">
        <f t="shared" si="134"/>
        <v>0</v>
      </c>
      <c r="BO81" s="1" t="str">
        <f t="shared" si="135"/>
        <v>0</v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-6</v>
      </c>
    </row>
    <row r="82" spans="1:76" ht="15.75" thickBot="1">
      <c r="A82" s="1">
        <v>73</v>
      </c>
      <c r="B82" s="9" t="str">
        <f t="shared" si="93"/>
        <v/>
      </c>
      <c r="C82" s="93" t="str">
        <f t="shared" si="83"/>
        <v/>
      </c>
      <c r="D82" s="88" t="str">
        <f t="shared" si="117"/>
        <v/>
      </c>
      <c r="E82" s="89" t="str">
        <f t="shared" si="118"/>
        <v/>
      </c>
      <c r="F82" s="8" t="str">
        <f t="shared" si="94"/>
        <v/>
      </c>
      <c r="H82" s="96" t="str">
        <f t="shared" si="84"/>
        <v/>
      </c>
      <c r="I82" s="88" t="str">
        <f t="shared" si="119"/>
        <v/>
      </c>
      <c r="J82" s="89" t="str">
        <f t="shared" si="120"/>
        <v/>
      </c>
      <c r="K82" s="8" t="str">
        <f t="shared" si="121"/>
        <v/>
      </c>
      <c r="L82" s="54"/>
      <c r="M82" s="17" t="str">
        <f>IF('Hedging Dashboard'!AH82="","",'Hedging Dashboard'!AH82)</f>
        <v/>
      </c>
      <c r="O82" s="9" t="str">
        <f t="shared" si="85"/>
        <v/>
      </c>
      <c r="P82" s="88" t="str">
        <f t="shared" si="122"/>
        <v/>
      </c>
      <c r="Q82" s="89" t="str">
        <f t="shared" si="123"/>
        <v/>
      </c>
      <c r="R82" s="4" t="str">
        <f t="shared" si="124"/>
        <v/>
      </c>
      <c r="S82" s="4" t="str">
        <f t="shared" si="95"/>
        <v/>
      </c>
      <c r="T82" s="112" t="str">
        <f t="shared" si="125"/>
        <v/>
      </c>
      <c r="U82" s="4" t="str">
        <f>IF(M82="","",IF(B82="NB",U81,IF(T82="",SUM($T$5:$T82)+S82,SUM($T$5:$T82))))</f>
        <v/>
      </c>
      <c r="V82" s="100" t="str">
        <f t="shared" si="82"/>
        <v/>
      </c>
      <c r="W82" s="74" t="e">
        <f t="shared" si="96"/>
        <v>#VALUE!</v>
      </c>
      <c r="X82" s="76" t="str">
        <f t="shared" si="97"/>
        <v/>
      </c>
      <c r="Y82" s="9" t="str">
        <f t="shared" si="88"/>
        <v>T</v>
      </c>
      <c r="Z82" s="4" t="str">
        <f t="shared" si="89"/>
        <v>T</v>
      </c>
      <c r="AA82" s="4" t="str">
        <f t="shared" si="90"/>
        <v>M1</v>
      </c>
      <c r="AB82" s="4" t="str">
        <f t="shared" si="86"/>
        <v/>
      </c>
      <c r="AC82" s="4" t="str">
        <f t="shared" si="91"/>
        <v/>
      </c>
      <c r="AD82" s="4" t="str">
        <f t="shared" si="92"/>
        <v/>
      </c>
      <c r="AE82" s="1" t="str">
        <f t="shared" si="98"/>
        <v/>
      </c>
      <c r="AF82" s="1" t="str">
        <f t="shared" si="99"/>
        <v/>
      </c>
      <c r="AG82" s="1" t="str">
        <f t="shared" si="100"/>
        <v/>
      </c>
      <c r="AH82" s="1" t="str">
        <f t="shared" si="101"/>
        <v/>
      </c>
      <c r="AI82" s="1" t="str">
        <f t="shared" si="102"/>
        <v/>
      </c>
      <c r="AJ82" s="1" t="str">
        <f t="shared" si="103"/>
        <v/>
      </c>
      <c r="AK82" s="1">
        <f t="shared" si="126"/>
        <v>0</v>
      </c>
      <c r="AL82" s="1">
        <f t="shared" si="127"/>
        <v>0</v>
      </c>
      <c r="AM82" s="1" t="str">
        <f t="shared" si="87"/>
        <v/>
      </c>
      <c r="AN82" s="1">
        <f t="shared" si="104"/>
        <v>0</v>
      </c>
      <c r="AO82" s="1" t="str">
        <f t="shared" si="136"/>
        <v/>
      </c>
      <c r="AP82" s="1" t="str">
        <f t="shared" si="105"/>
        <v>N</v>
      </c>
      <c r="AQ82" s="1" t="str">
        <f t="shared" si="106"/>
        <v>N</v>
      </c>
      <c r="AR82" s="1" t="str">
        <f t="shared" si="107"/>
        <v>N</v>
      </c>
      <c r="AS82" s="1" t="str">
        <f t="shared" si="108"/>
        <v/>
      </c>
      <c r="AT82" s="15" t="str">
        <f t="shared" si="128"/>
        <v/>
      </c>
      <c r="AU82" s="1" t="str">
        <f t="shared" si="109"/>
        <v/>
      </c>
      <c r="AV82" s="1" t="str">
        <f t="shared" si="110"/>
        <v/>
      </c>
      <c r="AW82" s="1" t="str">
        <f t="shared" si="111"/>
        <v/>
      </c>
      <c r="AX82" s="1" t="str">
        <f t="shared" si="112"/>
        <v/>
      </c>
      <c r="AY82" s="1" t="str">
        <f t="shared" si="113"/>
        <v/>
      </c>
      <c r="AZ82" s="1" t="str">
        <f>IF('Hedging Dashboard'!AH82="P",IF(AZ81="",1,AZ81+1),"")</f>
        <v/>
      </c>
      <c r="BA82" s="1" t="str">
        <f>IF('Hedging Dashboard'!AH82="B",IF(BA81="",1,BA81+1),"")</f>
        <v/>
      </c>
      <c r="BB82" s="1" t="str">
        <f t="shared" si="80"/>
        <v>00000</v>
      </c>
      <c r="BC82" s="1" t="str">
        <f t="shared" si="80"/>
        <v>00000</v>
      </c>
      <c r="BD82" s="1" t="str">
        <f t="shared" si="81"/>
        <v>000000</v>
      </c>
      <c r="BE82" s="1" t="str">
        <f t="shared" si="81"/>
        <v>000000</v>
      </c>
      <c r="BF82" s="1" t="str">
        <f t="shared" si="129"/>
        <v>B</v>
      </c>
      <c r="BG82" s="1" t="str">
        <f t="shared" si="114"/>
        <v/>
      </c>
      <c r="BH82" s="1">
        <f t="shared" si="130"/>
        <v>0</v>
      </c>
      <c r="BI82" s="1" t="str">
        <f t="shared" si="115"/>
        <v/>
      </c>
      <c r="BJ82" s="1">
        <f t="shared" si="131"/>
        <v>0</v>
      </c>
      <c r="BK82" s="1" t="str">
        <f t="shared" si="116"/>
        <v/>
      </c>
      <c r="BL82" s="1">
        <f t="shared" si="132"/>
        <v>0</v>
      </c>
      <c r="BM82" s="1" t="str">
        <f t="shared" si="133"/>
        <v>0</v>
      </c>
      <c r="BN82" s="1" t="str">
        <f t="shared" si="134"/>
        <v>0</v>
      </c>
      <c r="BO82" s="1" t="str">
        <f t="shared" si="135"/>
        <v>0</v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</row>
    <row r="83" spans="1:76" ht="15.75" thickBot="1">
      <c r="A83" s="1">
        <v>74</v>
      </c>
      <c r="B83" s="9" t="str">
        <f t="shared" si="93"/>
        <v/>
      </c>
      <c r="C83" s="93" t="str">
        <f t="shared" si="83"/>
        <v/>
      </c>
      <c r="D83" s="88" t="str">
        <f t="shared" si="117"/>
        <v/>
      </c>
      <c r="E83" s="89" t="str">
        <f t="shared" si="118"/>
        <v/>
      </c>
      <c r="F83" s="8" t="str">
        <f t="shared" si="94"/>
        <v/>
      </c>
      <c r="H83" s="96" t="str">
        <f t="shared" si="84"/>
        <v/>
      </c>
      <c r="I83" s="88" t="str">
        <f t="shared" si="119"/>
        <v/>
      </c>
      <c r="J83" s="89" t="str">
        <f t="shared" si="120"/>
        <v/>
      </c>
      <c r="K83" s="8" t="str">
        <f t="shared" si="121"/>
        <v/>
      </c>
      <c r="L83" s="54"/>
      <c r="M83" s="17" t="str">
        <f>IF('Hedging Dashboard'!AH83="","",'Hedging Dashboard'!AH83)</f>
        <v/>
      </c>
      <c r="O83" s="9" t="str">
        <f t="shared" si="85"/>
        <v/>
      </c>
      <c r="P83" s="88" t="str">
        <f t="shared" si="122"/>
        <v/>
      </c>
      <c r="Q83" s="89" t="str">
        <f t="shared" si="123"/>
        <v/>
      </c>
      <c r="R83" s="4" t="str">
        <f t="shared" si="124"/>
        <v/>
      </c>
      <c r="S83" s="4" t="str">
        <f t="shared" si="95"/>
        <v/>
      </c>
      <c r="T83" s="112" t="str">
        <f t="shared" si="125"/>
        <v/>
      </c>
      <c r="U83" s="4" t="str">
        <f>IF(M83="","",IF(B83="NB",U82,IF(T83="",SUM($T$5:$T83)+S83,SUM($T$5:$T83))))</f>
        <v/>
      </c>
      <c r="V83" s="100" t="str">
        <f t="shared" si="82"/>
        <v/>
      </c>
      <c r="W83" s="74" t="e">
        <f t="shared" si="96"/>
        <v>#VALUE!</v>
      </c>
      <c r="X83" s="76" t="str">
        <f t="shared" si="97"/>
        <v/>
      </c>
      <c r="Y83" s="9" t="str">
        <f t="shared" si="88"/>
        <v>T</v>
      </c>
      <c r="Z83" s="4" t="str">
        <f t="shared" si="89"/>
        <v>T</v>
      </c>
      <c r="AA83" s="4" t="str">
        <f t="shared" si="90"/>
        <v>M1</v>
      </c>
      <c r="AB83" s="4" t="str">
        <f t="shared" si="86"/>
        <v/>
      </c>
      <c r="AC83" s="4" t="str">
        <f t="shared" si="91"/>
        <v/>
      </c>
      <c r="AD83" s="4" t="str">
        <f t="shared" si="92"/>
        <v/>
      </c>
      <c r="AE83" s="1" t="str">
        <f t="shared" si="98"/>
        <v/>
      </c>
      <c r="AF83" s="1" t="str">
        <f t="shared" si="99"/>
        <v/>
      </c>
      <c r="AG83" s="1" t="str">
        <f t="shared" si="100"/>
        <v/>
      </c>
      <c r="AH83" s="1" t="str">
        <f t="shared" si="101"/>
        <v/>
      </c>
      <c r="AI83" s="1" t="str">
        <f t="shared" si="102"/>
        <v/>
      </c>
      <c r="AJ83" s="1" t="str">
        <f t="shared" si="103"/>
        <v/>
      </c>
      <c r="AK83" s="1">
        <f t="shared" si="126"/>
        <v>0</v>
      </c>
      <c r="AL83" s="1">
        <f t="shared" si="127"/>
        <v>0</v>
      </c>
      <c r="AM83" s="1" t="str">
        <f t="shared" si="87"/>
        <v/>
      </c>
      <c r="AN83" s="1">
        <f t="shared" si="104"/>
        <v>0</v>
      </c>
      <c r="AO83" s="1" t="str">
        <f t="shared" si="136"/>
        <v/>
      </c>
      <c r="AP83" s="1" t="str">
        <f t="shared" si="105"/>
        <v>N</v>
      </c>
      <c r="AQ83" s="1" t="str">
        <f t="shared" si="106"/>
        <v>N</v>
      </c>
      <c r="AR83" s="1" t="str">
        <f t="shared" si="107"/>
        <v>N</v>
      </c>
      <c r="AS83" s="1" t="str">
        <f t="shared" si="108"/>
        <v/>
      </c>
      <c r="AT83" s="15" t="str">
        <f t="shared" si="128"/>
        <v/>
      </c>
      <c r="AU83" s="1" t="str">
        <f t="shared" si="109"/>
        <v/>
      </c>
      <c r="AV83" s="1" t="str">
        <f t="shared" si="110"/>
        <v/>
      </c>
      <c r="AW83" s="1" t="str">
        <f t="shared" si="111"/>
        <v/>
      </c>
      <c r="AX83" s="1" t="str">
        <f t="shared" si="112"/>
        <v/>
      </c>
      <c r="AY83" s="1" t="str">
        <f t="shared" si="113"/>
        <v/>
      </c>
      <c r="AZ83" s="1" t="str">
        <f>IF('Hedging Dashboard'!AH83="P",IF(AZ82="",1,AZ82+1),"")</f>
        <v/>
      </c>
      <c r="BA83" s="1" t="str">
        <f>IF('Hedging Dashboard'!AH83="B",IF(BA82="",1,BA82+1),"")</f>
        <v/>
      </c>
      <c r="BB83" s="1" t="str">
        <f t="shared" si="80"/>
        <v>00000</v>
      </c>
      <c r="BC83" s="1" t="str">
        <f t="shared" si="80"/>
        <v>00000</v>
      </c>
      <c r="BD83" s="1" t="str">
        <f t="shared" si="81"/>
        <v>000000</v>
      </c>
      <c r="BE83" s="1" t="str">
        <f t="shared" si="81"/>
        <v>000000</v>
      </c>
      <c r="BF83" s="1" t="str">
        <f t="shared" si="129"/>
        <v>B</v>
      </c>
      <c r="BG83" s="1" t="str">
        <f t="shared" si="114"/>
        <v/>
      </c>
      <c r="BH83" s="1">
        <f t="shared" si="130"/>
        <v>0</v>
      </c>
      <c r="BI83" s="1" t="str">
        <f t="shared" si="115"/>
        <v/>
      </c>
      <c r="BJ83" s="1">
        <f t="shared" si="131"/>
        <v>0</v>
      </c>
      <c r="BK83" s="1" t="str">
        <f t="shared" si="116"/>
        <v/>
      </c>
      <c r="BL83" s="1">
        <f t="shared" si="132"/>
        <v>0</v>
      </c>
      <c r="BM83" s="1" t="str">
        <f t="shared" si="133"/>
        <v>0</v>
      </c>
      <c r="BN83" s="1" t="str">
        <f t="shared" si="134"/>
        <v>0</v>
      </c>
      <c r="BO83" s="1" t="str">
        <f t="shared" si="135"/>
        <v>0</v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</row>
    <row r="84" spans="1:76" ht="15.75" thickBot="1">
      <c r="A84" s="1">
        <v>75</v>
      </c>
      <c r="B84" s="77" t="str">
        <f t="shared" si="93"/>
        <v/>
      </c>
      <c r="C84" s="94" t="str">
        <f t="shared" si="83"/>
        <v/>
      </c>
      <c r="D84" s="90" t="str">
        <f t="shared" si="117"/>
        <v/>
      </c>
      <c r="E84" s="91" t="str">
        <f t="shared" si="118"/>
        <v/>
      </c>
      <c r="F84" s="10" t="str">
        <f t="shared" si="94"/>
        <v/>
      </c>
      <c r="H84" s="97" t="str">
        <f t="shared" si="84"/>
        <v/>
      </c>
      <c r="I84" s="90" t="str">
        <f t="shared" si="119"/>
        <v/>
      </c>
      <c r="J84" s="91" t="str">
        <f t="shared" si="120"/>
        <v/>
      </c>
      <c r="K84" s="10" t="str">
        <f t="shared" si="121"/>
        <v/>
      </c>
      <c r="L84" s="54"/>
      <c r="M84" s="18" t="str">
        <f>IF('Hedging Dashboard'!AH84="","",'Hedging Dashboard'!AH84)</f>
        <v/>
      </c>
      <c r="O84" s="77" t="str">
        <f t="shared" si="85"/>
        <v/>
      </c>
      <c r="P84" s="90" t="str">
        <f t="shared" si="122"/>
        <v/>
      </c>
      <c r="Q84" s="91" t="str">
        <f t="shared" si="123"/>
        <v/>
      </c>
      <c r="R84" s="5" t="str">
        <f t="shared" si="124"/>
        <v/>
      </c>
      <c r="S84" s="5" t="str">
        <f t="shared" si="95"/>
        <v/>
      </c>
      <c r="T84" s="113" t="str">
        <f t="shared" si="125"/>
        <v/>
      </c>
      <c r="U84" s="5" t="str">
        <f>IF(M84="","",IF(B84="NB",U83,IF(T84="",SUM($T$5:$T84)+S84,SUM($T$5:$T84))))</f>
        <v/>
      </c>
      <c r="V84" s="101" t="str">
        <f t="shared" si="82"/>
        <v/>
      </c>
      <c r="W84" s="74" t="e">
        <f t="shared" si="96"/>
        <v>#VALUE!</v>
      </c>
      <c r="X84" s="76" t="str">
        <f t="shared" si="97"/>
        <v/>
      </c>
      <c r="Y84" s="9" t="str">
        <f t="shared" si="88"/>
        <v>T</v>
      </c>
      <c r="Z84" s="4" t="str">
        <f t="shared" si="89"/>
        <v>T</v>
      </c>
      <c r="AA84" s="4" t="str">
        <f t="shared" si="90"/>
        <v>M1</v>
      </c>
      <c r="AB84" s="4" t="str">
        <f t="shared" si="86"/>
        <v/>
      </c>
      <c r="AC84" s="4" t="str">
        <f t="shared" si="91"/>
        <v/>
      </c>
      <c r="AD84" s="4" t="str">
        <f t="shared" si="92"/>
        <v/>
      </c>
      <c r="AE84" s="1" t="str">
        <f t="shared" si="98"/>
        <v/>
      </c>
      <c r="AF84" s="1" t="str">
        <f t="shared" si="99"/>
        <v/>
      </c>
      <c r="AG84" s="1" t="str">
        <f t="shared" si="100"/>
        <v/>
      </c>
      <c r="AH84" s="1" t="str">
        <f t="shared" si="101"/>
        <v/>
      </c>
      <c r="AI84" s="1" t="str">
        <f t="shared" si="102"/>
        <v/>
      </c>
      <c r="AJ84" s="1" t="str">
        <f t="shared" si="103"/>
        <v/>
      </c>
      <c r="AK84" s="1">
        <f t="shared" si="126"/>
        <v>0</v>
      </c>
      <c r="AL84" s="1">
        <f t="shared" si="127"/>
        <v>0</v>
      </c>
      <c r="AM84" s="1" t="str">
        <f t="shared" si="87"/>
        <v/>
      </c>
      <c r="AN84" s="1">
        <f t="shared" si="104"/>
        <v>0</v>
      </c>
      <c r="AO84" s="1" t="str">
        <f t="shared" si="136"/>
        <v/>
      </c>
      <c r="AP84" s="1" t="str">
        <f t="shared" si="105"/>
        <v>N</v>
      </c>
      <c r="AQ84" s="1" t="str">
        <f t="shared" si="106"/>
        <v>N</v>
      </c>
      <c r="AR84" s="1" t="str">
        <f t="shared" si="107"/>
        <v>N</v>
      </c>
      <c r="AS84" s="1" t="str">
        <f t="shared" si="108"/>
        <v/>
      </c>
      <c r="AT84" s="15" t="str">
        <f t="shared" si="128"/>
        <v/>
      </c>
      <c r="AU84" s="1" t="str">
        <f t="shared" si="109"/>
        <v/>
      </c>
      <c r="AV84" s="1" t="str">
        <f t="shared" si="110"/>
        <v/>
      </c>
      <c r="AW84" s="1" t="str">
        <f t="shared" si="111"/>
        <v/>
      </c>
      <c r="AX84" s="1" t="str">
        <f t="shared" si="112"/>
        <v/>
      </c>
      <c r="AY84" s="1" t="str">
        <f t="shared" si="113"/>
        <v/>
      </c>
      <c r="AZ84" s="1" t="str">
        <f>IF('Hedging Dashboard'!AH84="P",IF(AZ83="",1,AZ83+1),"")</f>
        <v/>
      </c>
      <c r="BA84" s="1" t="str">
        <f>IF('Hedging Dashboard'!AH84="B",IF(BA83="",1,BA83+1),"")</f>
        <v/>
      </c>
      <c r="BB84" s="1" t="str">
        <f t="shared" si="80"/>
        <v>00000</v>
      </c>
      <c r="BC84" s="1" t="str">
        <f t="shared" si="80"/>
        <v>00000</v>
      </c>
      <c r="BD84" s="1" t="str">
        <f t="shared" si="81"/>
        <v>000000</v>
      </c>
      <c r="BE84" s="1" t="str">
        <f t="shared" si="81"/>
        <v>000000</v>
      </c>
      <c r="BF84" s="1" t="str">
        <f t="shared" si="129"/>
        <v>B</v>
      </c>
      <c r="BG84" s="1" t="str">
        <f t="shared" si="114"/>
        <v/>
      </c>
      <c r="BH84" s="1">
        <f t="shared" si="130"/>
        <v>0</v>
      </c>
      <c r="BI84" s="1" t="str">
        <f t="shared" si="115"/>
        <v/>
      </c>
      <c r="BJ84" s="1">
        <f t="shared" si="131"/>
        <v>0</v>
      </c>
      <c r="BK84" s="1" t="str">
        <f t="shared" si="116"/>
        <v/>
      </c>
      <c r="BL84" s="1">
        <f t="shared" si="132"/>
        <v>0</v>
      </c>
      <c r="BM84" s="1" t="str">
        <f t="shared" si="133"/>
        <v>0</v>
      </c>
      <c r="BN84" s="1" t="str">
        <f t="shared" si="134"/>
        <v>0</v>
      </c>
      <c r="BO84" s="1" t="str">
        <f t="shared" si="135"/>
        <v>0</v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3</v>
      </c>
    </row>
    <row r="85" spans="1:76" ht="15.75" thickBot="1">
      <c r="A85" s="1">
        <v>76</v>
      </c>
      <c r="B85" s="12" t="str">
        <f t="shared" si="93"/>
        <v/>
      </c>
      <c r="C85" s="92" t="str">
        <f t="shared" si="83"/>
        <v/>
      </c>
      <c r="D85" s="13" t="str">
        <f t="shared" si="117"/>
        <v/>
      </c>
      <c r="E85" s="45" t="str">
        <f t="shared" si="118"/>
        <v/>
      </c>
      <c r="F85" s="14" t="str">
        <f t="shared" si="94"/>
        <v/>
      </c>
      <c r="H85" s="95" t="str">
        <f t="shared" si="84"/>
        <v/>
      </c>
      <c r="I85" s="13" t="str">
        <f t="shared" si="119"/>
        <v/>
      </c>
      <c r="J85" s="45" t="str">
        <f t="shared" si="120"/>
        <v/>
      </c>
      <c r="K85" s="14" t="str">
        <f t="shared" si="121"/>
        <v/>
      </c>
      <c r="L85" s="54"/>
      <c r="M85" s="16" t="str">
        <f>IF('Hedging Dashboard'!AH85="","",'Hedging Dashboard'!AH85)</f>
        <v/>
      </c>
      <c r="O85" s="12" t="str">
        <f t="shared" si="85"/>
        <v/>
      </c>
      <c r="P85" s="13" t="str">
        <f t="shared" si="122"/>
        <v/>
      </c>
      <c r="Q85" s="45" t="str">
        <f t="shared" si="123"/>
        <v/>
      </c>
      <c r="R85" s="87" t="str">
        <f t="shared" si="124"/>
        <v/>
      </c>
      <c r="S85" s="87" t="str">
        <f t="shared" si="95"/>
        <v/>
      </c>
      <c r="T85" s="98" t="str">
        <f t="shared" si="125"/>
        <v/>
      </c>
      <c r="U85" s="87" t="str">
        <f>IF(M85="","",IF(B85="NB",U84,IF(T85="",SUM($T$5:$T85)+S85,SUM($T$5:$T85))))</f>
        <v/>
      </c>
      <c r="V85" s="99" t="str">
        <f t="shared" si="82"/>
        <v/>
      </c>
      <c r="W85" s="74" t="e">
        <f t="shared" si="96"/>
        <v>#VALUE!</v>
      </c>
      <c r="X85" s="76" t="str">
        <f t="shared" si="97"/>
        <v/>
      </c>
      <c r="Y85" s="9" t="str">
        <f t="shared" si="88"/>
        <v>T</v>
      </c>
      <c r="Z85" s="4" t="str">
        <f t="shared" si="89"/>
        <v>T</v>
      </c>
      <c r="AA85" s="4" t="str">
        <f t="shared" si="90"/>
        <v>M1</v>
      </c>
      <c r="AB85" s="4" t="str">
        <f t="shared" si="86"/>
        <v/>
      </c>
      <c r="AC85" s="4" t="str">
        <f t="shared" si="91"/>
        <v/>
      </c>
      <c r="AD85" s="4" t="str">
        <f t="shared" si="92"/>
        <v/>
      </c>
      <c r="AE85" s="1" t="str">
        <f t="shared" si="98"/>
        <v/>
      </c>
      <c r="AF85" s="1" t="str">
        <f t="shared" si="99"/>
        <v/>
      </c>
      <c r="AG85" s="1" t="str">
        <f t="shared" si="100"/>
        <v/>
      </c>
      <c r="AH85" s="1" t="str">
        <f t="shared" si="101"/>
        <v/>
      </c>
      <c r="AI85" s="1" t="str">
        <f t="shared" si="102"/>
        <v/>
      </c>
      <c r="AJ85" s="1" t="str">
        <f t="shared" si="103"/>
        <v/>
      </c>
      <c r="AK85" s="1">
        <f t="shared" si="126"/>
        <v>0</v>
      </c>
      <c r="AL85" s="1">
        <f t="shared" si="127"/>
        <v>0</v>
      </c>
      <c r="AM85" s="1" t="str">
        <f t="shared" si="87"/>
        <v/>
      </c>
      <c r="AN85" s="1">
        <f t="shared" si="104"/>
        <v>0</v>
      </c>
      <c r="AO85" s="1" t="str">
        <f t="shared" si="136"/>
        <v/>
      </c>
      <c r="AP85" s="1" t="str">
        <f t="shared" si="105"/>
        <v>N</v>
      </c>
      <c r="AQ85" s="1" t="str">
        <f t="shared" si="106"/>
        <v>N</v>
      </c>
      <c r="AR85" s="1" t="str">
        <f t="shared" si="107"/>
        <v>N</v>
      </c>
      <c r="AS85" s="1" t="str">
        <f t="shared" si="108"/>
        <v/>
      </c>
      <c r="AT85" s="15" t="str">
        <f t="shared" si="128"/>
        <v/>
      </c>
      <c r="AU85" s="1" t="str">
        <f t="shared" si="109"/>
        <v/>
      </c>
      <c r="AV85" s="1" t="str">
        <f t="shared" si="110"/>
        <v/>
      </c>
      <c r="AW85" s="1" t="str">
        <f t="shared" si="111"/>
        <v/>
      </c>
      <c r="AX85" s="1" t="str">
        <f t="shared" si="112"/>
        <v/>
      </c>
      <c r="AY85" s="1" t="str">
        <f t="shared" si="113"/>
        <v/>
      </c>
      <c r="AZ85" s="1" t="str">
        <f>IF('Hedging Dashboard'!AH85="P",IF(AZ84="",1,AZ84+1),"")</f>
        <v/>
      </c>
      <c r="BA85" s="1" t="str">
        <f>IF('Hedging Dashboard'!AH85="B",IF(BA84="",1,BA84+1),"")</f>
        <v/>
      </c>
      <c r="BB85" s="1" t="str">
        <f t="shared" si="80"/>
        <v>00000</v>
      </c>
      <c r="BC85" s="1" t="str">
        <f t="shared" si="80"/>
        <v>00000</v>
      </c>
      <c r="BD85" s="1" t="str">
        <f t="shared" si="81"/>
        <v>000000</v>
      </c>
      <c r="BE85" s="1" t="str">
        <f t="shared" si="81"/>
        <v>000000</v>
      </c>
      <c r="BF85" s="1" t="str">
        <f t="shared" si="129"/>
        <v>B</v>
      </c>
      <c r="BG85" s="1" t="str">
        <f t="shared" si="114"/>
        <v/>
      </c>
      <c r="BH85" s="1">
        <f t="shared" si="130"/>
        <v>0</v>
      </c>
      <c r="BI85" s="1" t="str">
        <f t="shared" si="115"/>
        <v/>
      </c>
      <c r="BJ85" s="1">
        <f t="shared" si="131"/>
        <v>0</v>
      </c>
      <c r="BK85" s="1" t="str">
        <f t="shared" si="116"/>
        <v/>
      </c>
      <c r="BL85" s="1">
        <f t="shared" si="132"/>
        <v>0</v>
      </c>
      <c r="BM85" s="1" t="str">
        <f t="shared" si="133"/>
        <v>0</v>
      </c>
      <c r="BN85" s="1" t="str">
        <f t="shared" si="134"/>
        <v>0</v>
      </c>
      <c r="BO85" s="1" t="str">
        <f t="shared" si="135"/>
        <v>0</v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-3</v>
      </c>
    </row>
    <row r="86" spans="1:76" ht="15.75" thickBot="1">
      <c r="A86" s="1">
        <v>77</v>
      </c>
      <c r="B86" s="9" t="str">
        <f t="shared" si="93"/>
        <v/>
      </c>
      <c r="C86" s="93" t="str">
        <f t="shared" si="83"/>
        <v/>
      </c>
      <c r="D86" s="88" t="str">
        <f t="shared" si="117"/>
        <v/>
      </c>
      <c r="E86" s="89" t="str">
        <f t="shared" si="118"/>
        <v/>
      </c>
      <c r="F86" s="8" t="str">
        <f t="shared" si="94"/>
        <v/>
      </c>
      <c r="H86" s="96" t="str">
        <f t="shared" si="84"/>
        <v/>
      </c>
      <c r="I86" s="88" t="str">
        <f t="shared" si="119"/>
        <v/>
      </c>
      <c r="J86" s="89" t="str">
        <f t="shared" si="120"/>
        <v/>
      </c>
      <c r="K86" s="8" t="str">
        <f t="shared" si="121"/>
        <v/>
      </c>
      <c r="L86" s="54"/>
      <c r="M86" s="17" t="str">
        <f>IF('Hedging Dashboard'!AH86="","",'Hedging Dashboard'!AH86)</f>
        <v/>
      </c>
      <c r="O86" s="9" t="str">
        <f t="shared" si="85"/>
        <v/>
      </c>
      <c r="P86" s="88" t="str">
        <f t="shared" si="122"/>
        <v/>
      </c>
      <c r="Q86" s="89" t="str">
        <f t="shared" si="123"/>
        <v/>
      </c>
      <c r="R86" s="4" t="str">
        <f t="shared" si="124"/>
        <v/>
      </c>
      <c r="S86" s="4" t="str">
        <f t="shared" si="95"/>
        <v/>
      </c>
      <c r="T86" s="112" t="str">
        <f t="shared" si="125"/>
        <v/>
      </c>
      <c r="U86" s="4" t="str">
        <f>IF(M86="","",IF(B86="NB",U85,IF(T86="",SUM($T$5:$T86)+S86,SUM($T$5:$T86))))</f>
        <v/>
      </c>
      <c r="V86" s="100" t="str">
        <f t="shared" si="82"/>
        <v/>
      </c>
      <c r="W86" s="74" t="e">
        <f t="shared" si="96"/>
        <v>#VALUE!</v>
      </c>
      <c r="X86" s="76" t="str">
        <f t="shared" si="97"/>
        <v/>
      </c>
      <c r="Y86" s="9" t="str">
        <f t="shared" si="88"/>
        <v>T</v>
      </c>
      <c r="Z86" s="4" t="str">
        <f t="shared" si="89"/>
        <v>T</v>
      </c>
      <c r="AA86" s="4" t="str">
        <f t="shared" si="90"/>
        <v>M1</v>
      </c>
      <c r="AB86" s="4" t="str">
        <f t="shared" si="86"/>
        <v/>
      </c>
      <c r="AC86" s="4" t="str">
        <f t="shared" si="91"/>
        <v/>
      </c>
      <c r="AD86" s="4" t="str">
        <f t="shared" si="92"/>
        <v/>
      </c>
      <c r="AE86" s="1" t="str">
        <f t="shared" si="98"/>
        <v/>
      </c>
      <c r="AF86" s="1" t="str">
        <f t="shared" si="99"/>
        <v/>
      </c>
      <c r="AG86" s="1" t="str">
        <f t="shared" si="100"/>
        <v/>
      </c>
      <c r="AH86" s="1" t="str">
        <f t="shared" si="101"/>
        <v/>
      </c>
      <c r="AI86" s="1" t="str">
        <f t="shared" si="102"/>
        <v/>
      </c>
      <c r="AJ86" s="1" t="str">
        <f t="shared" si="103"/>
        <v/>
      </c>
      <c r="AK86" s="1">
        <f t="shared" si="126"/>
        <v>0</v>
      </c>
      <c r="AL86" s="1">
        <f t="shared" si="127"/>
        <v>0</v>
      </c>
      <c r="AM86" s="1" t="str">
        <f t="shared" si="87"/>
        <v/>
      </c>
      <c r="AN86" s="1">
        <f t="shared" si="104"/>
        <v>0</v>
      </c>
      <c r="AO86" s="1" t="str">
        <f t="shared" si="136"/>
        <v/>
      </c>
      <c r="AP86" s="1" t="str">
        <f t="shared" si="105"/>
        <v>N</v>
      </c>
      <c r="AQ86" s="1" t="str">
        <f t="shared" si="106"/>
        <v>N</v>
      </c>
      <c r="AR86" s="1" t="str">
        <f t="shared" si="107"/>
        <v>N</v>
      </c>
      <c r="AS86" s="1" t="str">
        <f t="shared" si="108"/>
        <v/>
      </c>
      <c r="AT86" s="15" t="str">
        <f t="shared" si="128"/>
        <v/>
      </c>
      <c r="AU86" s="1" t="str">
        <f t="shared" si="109"/>
        <v/>
      </c>
      <c r="AV86" s="1" t="str">
        <f t="shared" si="110"/>
        <v/>
      </c>
      <c r="AW86" s="1" t="str">
        <f t="shared" si="111"/>
        <v/>
      </c>
      <c r="AX86" s="1" t="str">
        <f t="shared" si="112"/>
        <v/>
      </c>
      <c r="AY86" s="1" t="str">
        <f t="shared" si="113"/>
        <v/>
      </c>
      <c r="AZ86" s="1" t="str">
        <f>IF('Hedging Dashboard'!AH86="P",IF(AZ85="",1,AZ85+1),"")</f>
        <v/>
      </c>
      <c r="BA86" s="1" t="str">
        <f>IF('Hedging Dashboard'!AH86="B",IF(BA85="",1,BA85+1),"")</f>
        <v/>
      </c>
      <c r="BB86" s="1" t="str">
        <f t="shared" si="80"/>
        <v>00000</v>
      </c>
      <c r="BC86" s="1" t="str">
        <f t="shared" si="80"/>
        <v>00000</v>
      </c>
      <c r="BD86" s="1" t="str">
        <f t="shared" si="81"/>
        <v>000000</v>
      </c>
      <c r="BE86" s="1" t="str">
        <f t="shared" si="81"/>
        <v>000000</v>
      </c>
      <c r="BF86" s="1" t="str">
        <f t="shared" si="129"/>
        <v>B</v>
      </c>
      <c r="BG86" s="1" t="str">
        <f t="shared" si="114"/>
        <v/>
      </c>
      <c r="BH86" s="1">
        <f t="shared" si="130"/>
        <v>0</v>
      </c>
      <c r="BI86" s="1" t="str">
        <f t="shared" si="115"/>
        <v/>
      </c>
      <c r="BJ86" s="1">
        <f t="shared" si="131"/>
        <v>0</v>
      </c>
      <c r="BK86" s="1" t="str">
        <f t="shared" si="116"/>
        <v/>
      </c>
      <c r="BL86" s="1">
        <f t="shared" si="132"/>
        <v>0</v>
      </c>
      <c r="BM86" s="1" t="str">
        <f t="shared" si="133"/>
        <v>0</v>
      </c>
      <c r="BN86" s="1" t="str">
        <f t="shared" si="134"/>
        <v>0</v>
      </c>
      <c r="BO86" s="1" t="str">
        <f t="shared" si="135"/>
        <v>0</v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</row>
    <row r="87" spans="1:76" ht="15.75" thickBot="1">
      <c r="A87" s="1">
        <v>78</v>
      </c>
      <c r="B87" s="9" t="str">
        <f t="shared" si="93"/>
        <v/>
      </c>
      <c r="C87" s="93" t="str">
        <f t="shared" si="83"/>
        <v/>
      </c>
      <c r="D87" s="88" t="str">
        <f t="shared" si="117"/>
        <v/>
      </c>
      <c r="E87" s="89" t="str">
        <f t="shared" si="118"/>
        <v/>
      </c>
      <c r="F87" s="8" t="str">
        <f t="shared" si="94"/>
        <v/>
      </c>
      <c r="H87" s="96" t="str">
        <f t="shared" si="84"/>
        <v/>
      </c>
      <c r="I87" s="88" t="str">
        <f t="shared" si="119"/>
        <v/>
      </c>
      <c r="J87" s="89" t="str">
        <f t="shared" si="120"/>
        <v/>
      </c>
      <c r="K87" s="8" t="str">
        <f t="shared" si="121"/>
        <v/>
      </c>
      <c r="L87" s="54"/>
      <c r="M87" s="17" t="str">
        <f>IF('Hedging Dashboard'!AH87="","",'Hedging Dashboard'!AH87)</f>
        <v/>
      </c>
      <c r="O87" s="9" t="str">
        <f t="shared" si="85"/>
        <v/>
      </c>
      <c r="P87" s="88" t="str">
        <f t="shared" si="122"/>
        <v/>
      </c>
      <c r="Q87" s="89" t="str">
        <f t="shared" si="123"/>
        <v/>
      </c>
      <c r="R87" s="4" t="str">
        <f t="shared" si="124"/>
        <v/>
      </c>
      <c r="S87" s="4" t="str">
        <f t="shared" si="95"/>
        <v/>
      </c>
      <c r="T87" s="112" t="str">
        <f t="shared" si="125"/>
        <v/>
      </c>
      <c r="U87" s="4" t="str">
        <f>IF(M87="","",IF(B87="NB",U86,IF(T87="",SUM($T$5:$T87)+S87,SUM($T$5:$T87))))</f>
        <v/>
      </c>
      <c r="V87" s="100" t="str">
        <f t="shared" si="82"/>
        <v/>
      </c>
      <c r="W87" s="74" t="e">
        <f t="shared" si="96"/>
        <v>#VALUE!</v>
      </c>
      <c r="X87" s="76" t="str">
        <f t="shared" si="97"/>
        <v/>
      </c>
      <c r="Y87" s="9" t="str">
        <f t="shared" si="88"/>
        <v>T</v>
      </c>
      <c r="Z87" s="4" t="str">
        <f t="shared" si="89"/>
        <v>T</v>
      </c>
      <c r="AA87" s="4" t="str">
        <f t="shared" si="90"/>
        <v>M1</v>
      </c>
      <c r="AB87" s="4" t="str">
        <f t="shared" si="86"/>
        <v/>
      </c>
      <c r="AC87" s="4" t="str">
        <f t="shared" si="91"/>
        <v/>
      </c>
      <c r="AD87" s="4" t="str">
        <f t="shared" si="92"/>
        <v/>
      </c>
      <c r="AE87" s="1" t="str">
        <f t="shared" si="98"/>
        <v/>
      </c>
      <c r="AF87" s="1" t="str">
        <f t="shared" si="99"/>
        <v/>
      </c>
      <c r="AG87" s="1" t="str">
        <f t="shared" si="100"/>
        <v/>
      </c>
      <c r="AH87" s="1" t="str">
        <f t="shared" si="101"/>
        <v/>
      </c>
      <c r="AI87" s="1" t="str">
        <f t="shared" si="102"/>
        <v/>
      </c>
      <c r="AJ87" s="1" t="str">
        <f t="shared" si="103"/>
        <v/>
      </c>
      <c r="AK87" s="1">
        <f t="shared" si="126"/>
        <v>0</v>
      </c>
      <c r="AL87" s="1">
        <f t="shared" si="127"/>
        <v>0</v>
      </c>
      <c r="AM87" s="1" t="str">
        <f t="shared" si="87"/>
        <v/>
      </c>
      <c r="AN87" s="1">
        <f t="shared" si="104"/>
        <v>0</v>
      </c>
      <c r="AO87" s="1" t="str">
        <f t="shared" si="136"/>
        <v/>
      </c>
      <c r="AP87" s="1" t="str">
        <f t="shared" si="105"/>
        <v>N</v>
      </c>
      <c r="AQ87" s="1" t="str">
        <f t="shared" si="106"/>
        <v>N</v>
      </c>
      <c r="AR87" s="1" t="str">
        <f t="shared" si="107"/>
        <v>N</v>
      </c>
      <c r="AS87" s="1" t="str">
        <f t="shared" si="108"/>
        <v/>
      </c>
      <c r="AT87" s="15" t="str">
        <f t="shared" si="128"/>
        <v/>
      </c>
      <c r="AU87" s="1" t="str">
        <f t="shared" si="109"/>
        <v/>
      </c>
      <c r="AV87" s="1" t="str">
        <f t="shared" si="110"/>
        <v/>
      </c>
      <c r="AW87" s="1" t="str">
        <f t="shared" si="111"/>
        <v/>
      </c>
      <c r="AX87" s="1" t="str">
        <f t="shared" si="112"/>
        <v/>
      </c>
      <c r="AY87" s="1" t="str">
        <f t="shared" si="113"/>
        <v/>
      </c>
      <c r="AZ87" s="1" t="str">
        <f>IF('Hedging Dashboard'!AH87="P",IF(AZ86="",1,AZ86+1),"")</f>
        <v/>
      </c>
      <c r="BA87" s="1" t="str">
        <f>IF('Hedging Dashboard'!AH87="B",IF(BA86="",1,BA86+1),"")</f>
        <v/>
      </c>
      <c r="BB87" s="1" t="str">
        <f t="shared" si="80"/>
        <v>00000</v>
      </c>
      <c r="BC87" s="1" t="str">
        <f t="shared" si="80"/>
        <v>00000</v>
      </c>
      <c r="BD87" s="1" t="str">
        <f t="shared" si="81"/>
        <v>000000</v>
      </c>
      <c r="BE87" s="1" t="str">
        <f t="shared" si="81"/>
        <v>000000</v>
      </c>
      <c r="BF87" s="1" t="str">
        <f t="shared" si="129"/>
        <v>B</v>
      </c>
      <c r="BG87" s="1" t="str">
        <f t="shared" si="114"/>
        <v/>
      </c>
      <c r="BH87" s="1">
        <f t="shared" si="130"/>
        <v>0</v>
      </c>
      <c r="BI87" s="1" t="str">
        <f t="shared" si="115"/>
        <v/>
      </c>
      <c r="BJ87" s="1">
        <f t="shared" si="131"/>
        <v>0</v>
      </c>
      <c r="BK87" s="1" t="str">
        <f t="shared" si="116"/>
        <v/>
      </c>
      <c r="BL87" s="1">
        <f t="shared" si="132"/>
        <v>0</v>
      </c>
      <c r="BM87" s="1" t="str">
        <f t="shared" si="133"/>
        <v>0</v>
      </c>
      <c r="BN87" s="1" t="str">
        <f t="shared" si="134"/>
        <v>0</v>
      </c>
      <c r="BO87" s="1" t="str">
        <f t="shared" si="135"/>
        <v>0</v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</row>
    <row r="88" spans="1:76" ht="15.75" thickBot="1">
      <c r="A88" s="1">
        <v>79</v>
      </c>
      <c r="B88" s="9" t="str">
        <f t="shared" si="93"/>
        <v/>
      </c>
      <c r="C88" s="93" t="str">
        <f t="shared" si="83"/>
        <v/>
      </c>
      <c r="D88" s="88" t="str">
        <f t="shared" si="117"/>
        <v/>
      </c>
      <c r="E88" s="89" t="str">
        <f t="shared" si="118"/>
        <v/>
      </c>
      <c r="F88" s="8" t="str">
        <f t="shared" si="94"/>
        <v/>
      </c>
      <c r="H88" s="96" t="str">
        <f t="shared" si="84"/>
        <v/>
      </c>
      <c r="I88" s="88" t="str">
        <f t="shared" si="119"/>
        <v/>
      </c>
      <c r="J88" s="89" t="str">
        <f t="shared" si="120"/>
        <v/>
      </c>
      <c r="K88" s="8" t="str">
        <f t="shared" si="121"/>
        <v/>
      </c>
      <c r="L88" s="54"/>
      <c r="M88" s="17" t="str">
        <f>IF('Hedging Dashboard'!AH88="","",'Hedging Dashboard'!AH88)</f>
        <v/>
      </c>
      <c r="O88" s="9" t="str">
        <f t="shared" si="85"/>
        <v/>
      </c>
      <c r="P88" s="88" t="str">
        <f t="shared" si="122"/>
        <v/>
      </c>
      <c r="Q88" s="89" t="str">
        <f t="shared" si="123"/>
        <v/>
      </c>
      <c r="R88" s="4" t="str">
        <f t="shared" si="124"/>
        <v/>
      </c>
      <c r="S88" s="4" t="str">
        <f t="shared" si="95"/>
        <v/>
      </c>
      <c r="T88" s="112" t="str">
        <f t="shared" si="125"/>
        <v/>
      </c>
      <c r="U88" s="4" t="str">
        <f>IF(M88="","",IF(B88="NB",U87,IF(T88="",SUM($T$5:$T88)+S88,SUM($T$5:$T88))))</f>
        <v/>
      </c>
      <c r="V88" s="100" t="str">
        <f t="shared" si="82"/>
        <v/>
      </c>
      <c r="W88" s="74" t="e">
        <f t="shared" si="96"/>
        <v>#VALUE!</v>
      </c>
      <c r="X88" s="76" t="str">
        <f t="shared" si="97"/>
        <v/>
      </c>
      <c r="Y88" s="9" t="str">
        <f t="shared" si="88"/>
        <v>T</v>
      </c>
      <c r="Z88" s="4" t="str">
        <f t="shared" si="89"/>
        <v>T</v>
      </c>
      <c r="AA88" s="4" t="str">
        <f t="shared" si="90"/>
        <v>M1</v>
      </c>
      <c r="AB88" s="4" t="str">
        <f t="shared" si="86"/>
        <v/>
      </c>
      <c r="AC88" s="4" t="str">
        <f t="shared" si="91"/>
        <v/>
      </c>
      <c r="AD88" s="4" t="str">
        <f t="shared" si="92"/>
        <v/>
      </c>
      <c r="AE88" s="1" t="str">
        <f t="shared" si="98"/>
        <v/>
      </c>
      <c r="AF88" s="1" t="str">
        <f t="shared" si="99"/>
        <v/>
      </c>
      <c r="AG88" s="1" t="str">
        <f t="shared" si="100"/>
        <v/>
      </c>
      <c r="AH88" s="1" t="str">
        <f t="shared" si="101"/>
        <v/>
      </c>
      <c r="AI88" s="1" t="str">
        <f t="shared" si="102"/>
        <v/>
      </c>
      <c r="AJ88" s="1" t="str">
        <f t="shared" si="103"/>
        <v/>
      </c>
      <c r="AK88" s="1">
        <f t="shared" si="126"/>
        <v>0</v>
      </c>
      <c r="AL88" s="1">
        <f t="shared" si="127"/>
        <v>0</v>
      </c>
      <c r="AM88" s="1" t="str">
        <f t="shared" si="87"/>
        <v/>
      </c>
      <c r="AN88" s="1">
        <f t="shared" si="104"/>
        <v>0</v>
      </c>
      <c r="AO88" s="1" t="str">
        <f t="shared" si="136"/>
        <v/>
      </c>
      <c r="AP88" s="1" t="str">
        <f t="shared" si="105"/>
        <v>N</v>
      </c>
      <c r="AQ88" s="1" t="str">
        <f t="shared" si="106"/>
        <v>N</v>
      </c>
      <c r="AR88" s="1" t="str">
        <f t="shared" si="107"/>
        <v>N</v>
      </c>
      <c r="AS88" s="1" t="str">
        <f t="shared" si="108"/>
        <v/>
      </c>
      <c r="AT88" s="15" t="str">
        <f t="shared" si="128"/>
        <v/>
      </c>
      <c r="AU88" s="1" t="str">
        <f t="shared" si="109"/>
        <v/>
      </c>
      <c r="AV88" s="1" t="str">
        <f t="shared" si="110"/>
        <v/>
      </c>
      <c r="AW88" s="1" t="str">
        <f t="shared" si="111"/>
        <v/>
      </c>
      <c r="AX88" s="1" t="str">
        <f t="shared" si="112"/>
        <v/>
      </c>
      <c r="AY88" s="1" t="str">
        <f t="shared" si="113"/>
        <v/>
      </c>
      <c r="AZ88" s="1" t="str">
        <f>IF('Hedging Dashboard'!AH88="P",IF(AZ87="",1,AZ87+1),"")</f>
        <v/>
      </c>
      <c r="BA88" s="1" t="str">
        <f>IF('Hedging Dashboard'!AH88="B",IF(BA87="",1,BA87+1),"")</f>
        <v/>
      </c>
      <c r="BB88" s="1" t="str">
        <f t="shared" si="80"/>
        <v>00000</v>
      </c>
      <c r="BC88" s="1" t="str">
        <f t="shared" si="80"/>
        <v>00000</v>
      </c>
      <c r="BD88" s="1" t="str">
        <f t="shared" si="81"/>
        <v>000000</v>
      </c>
      <c r="BE88" s="1" t="str">
        <f t="shared" si="81"/>
        <v>000000</v>
      </c>
      <c r="BF88" s="1" t="str">
        <f t="shared" si="129"/>
        <v>B</v>
      </c>
      <c r="BG88" s="1" t="str">
        <f t="shared" si="114"/>
        <v/>
      </c>
      <c r="BH88" s="1">
        <f t="shared" si="130"/>
        <v>0</v>
      </c>
      <c r="BI88" s="1" t="str">
        <f t="shared" si="115"/>
        <v/>
      </c>
      <c r="BJ88" s="1">
        <f t="shared" si="131"/>
        <v>0</v>
      </c>
      <c r="BK88" s="1" t="str">
        <f t="shared" si="116"/>
        <v/>
      </c>
      <c r="BL88" s="1">
        <f t="shared" si="132"/>
        <v>0</v>
      </c>
      <c r="BM88" s="1" t="str">
        <f t="shared" si="133"/>
        <v>0</v>
      </c>
      <c r="BN88" s="1" t="str">
        <f t="shared" si="134"/>
        <v>0</v>
      </c>
      <c r="BO88" s="1" t="str">
        <f t="shared" si="135"/>
        <v>0</v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6</v>
      </c>
    </row>
    <row r="89" spans="1:76" ht="15.75" thickBot="1">
      <c r="A89" s="1">
        <v>80</v>
      </c>
      <c r="B89" s="77" t="str">
        <f t="shared" si="93"/>
        <v/>
      </c>
      <c r="C89" s="94" t="str">
        <f t="shared" si="83"/>
        <v/>
      </c>
      <c r="D89" s="90" t="str">
        <f t="shared" si="117"/>
        <v/>
      </c>
      <c r="E89" s="91" t="str">
        <f t="shared" si="118"/>
        <v/>
      </c>
      <c r="F89" s="10" t="str">
        <f t="shared" si="94"/>
        <v/>
      </c>
      <c r="H89" s="97" t="str">
        <f t="shared" si="84"/>
        <v/>
      </c>
      <c r="I89" s="90" t="str">
        <f t="shared" si="119"/>
        <v/>
      </c>
      <c r="J89" s="91" t="str">
        <f t="shared" si="120"/>
        <v/>
      </c>
      <c r="K89" s="10" t="str">
        <f t="shared" si="121"/>
        <v/>
      </c>
      <c r="L89" s="54"/>
      <c r="M89" s="18" t="str">
        <f>IF('Hedging Dashboard'!AH89="","",'Hedging Dashboard'!AH89)</f>
        <v/>
      </c>
      <c r="O89" s="77" t="str">
        <f t="shared" si="85"/>
        <v/>
      </c>
      <c r="P89" s="90" t="str">
        <f t="shared" si="122"/>
        <v/>
      </c>
      <c r="Q89" s="91" t="str">
        <f t="shared" si="123"/>
        <v/>
      </c>
      <c r="R89" s="5" t="str">
        <f t="shared" si="124"/>
        <v/>
      </c>
      <c r="S89" s="5" t="str">
        <f t="shared" si="95"/>
        <v/>
      </c>
      <c r="T89" s="113" t="str">
        <f t="shared" si="125"/>
        <v/>
      </c>
      <c r="U89" s="5" t="str">
        <f>IF(M89="","",IF(B89="NB",U88,IF(T89="",SUM($T$5:$T89)+S89,SUM($T$5:$T89))))</f>
        <v/>
      </c>
      <c r="V89" s="101" t="str">
        <f t="shared" si="82"/>
        <v/>
      </c>
      <c r="W89" s="74" t="e">
        <f t="shared" si="96"/>
        <v>#VALUE!</v>
      </c>
      <c r="X89" s="76" t="str">
        <f t="shared" si="97"/>
        <v/>
      </c>
      <c r="Y89" s="9" t="str">
        <f t="shared" si="88"/>
        <v>T</v>
      </c>
      <c r="Z89" s="4" t="str">
        <f t="shared" si="89"/>
        <v>T</v>
      </c>
      <c r="AA89" s="4" t="str">
        <f t="shared" si="90"/>
        <v>M1</v>
      </c>
      <c r="AB89" s="4" t="str">
        <f t="shared" si="86"/>
        <v/>
      </c>
      <c r="AC89" s="4" t="str">
        <f t="shared" si="91"/>
        <v/>
      </c>
      <c r="AD89" s="4" t="str">
        <f t="shared" si="92"/>
        <v/>
      </c>
      <c r="AE89" s="1" t="str">
        <f t="shared" si="98"/>
        <v/>
      </c>
      <c r="AF89" s="1" t="str">
        <f t="shared" si="99"/>
        <v/>
      </c>
      <c r="AG89" s="1" t="str">
        <f t="shared" si="100"/>
        <v/>
      </c>
      <c r="AH89" s="1" t="str">
        <f t="shared" si="101"/>
        <v/>
      </c>
      <c r="AI89" s="1" t="str">
        <f t="shared" si="102"/>
        <v/>
      </c>
      <c r="AJ89" s="1" t="str">
        <f t="shared" si="103"/>
        <v/>
      </c>
      <c r="AK89" s="1">
        <f t="shared" si="126"/>
        <v>0</v>
      </c>
      <c r="AL89" s="1">
        <f t="shared" si="127"/>
        <v>0</v>
      </c>
      <c r="AM89" s="1" t="str">
        <f t="shared" si="87"/>
        <v/>
      </c>
      <c r="AN89" s="1">
        <f t="shared" si="104"/>
        <v>0</v>
      </c>
      <c r="AO89" s="1" t="str">
        <f t="shared" si="136"/>
        <v/>
      </c>
      <c r="AP89" s="1" t="str">
        <f t="shared" si="105"/>
        <v>N</v>
      </c>
      <c r="AQ89" s="1" t="str">
        <f t="shared" si="106"/>
        <v>N</v>
      </c>
      <c r="AR89" s="1" t="str">
        <f t="shared" si="107"/>
        <v>N</v>
      </c>
      <c r="AS89" s="1" t="str">
        <f t="shared" si="108"/>
        <v/>
      </c>
      <c r="AT89" s="15" t="str">
        <f t="shared" si="128"/>
        <v/>
      </c>
      <c r="AU89" s="1" t="str">
        <f t="shared" si="109"/>
        <v/>
      </c>
      <c r="AV89" s="1" t="str">
        <f t="shared" si="110"/>
        <v/>
      </c>
      <c r="AW89" s="1" t="str">
        <f t="shared" si="111"/>
        <v/>
      </c>
      <c r="AX89" s="1" t="str">
        <f t="shared" si="112"/>
        <v/>
      </c>
      <c r="AY89" s="1" t="str">
        <f t="shared" si="113"/>
        <v/>
      </c>
      <c r="AZ89" s="1" t="str">
        <f>IF('Hedging Dashboard'!AH89="P",IF(AZ88="",1,AZ88+1),"")</f>
        <v/>
      </c>
      <c r="BA89" s="1" t="str">
        <f>IF('Hedging Dashboard'!AH89="B",IF(BA88="",1,BA88+1),"")</f>
        <v/>
      </c>
      <c r="BB89" s="1" t="str">
        <f t="shared" si="80"/>
        <v>00000</v>
      </c>
      <c r="BC89" s="1" t="str">
        <f t="shared" si="80"/>
        <v>00000</v>
      </c>
      <c r="BD89" s="1" t="str">
        <f t="shared" si="81"/>
        <v>000000</v>
      </c>
      <c r="BE89" s="1" t="str">
        <f t="shared" si="81"/>
        <v>000000</v>
      </c>
      <c r="BF89" s="1" t="str">
        <f t="shared" si="129"/>
        <v>B</v>
      </c>
      <c r="BG89" s="1" t="str">
        <f t="shared" si="114"/>
        <v/>
      </c>
      <c r="BH89" s="1">
        <f t="shared" si="130"/>
        <v>0</v>
      </c>
      <c r="BI89" s="1" t="str">
        <f t="shared" si="115"/>
        <v/>
      </c>
      <c r="BJ89" s="1">
        <f t="shared" si="131"/>
        <v>0</v>
      </c>
      <c r="BK89" s="1" t="str">
        <f t="shared" si="116"/>
        <v/>
      </c>
      <c r="BL89" s="1">
        <f t="shared" si="132"/>
        <v>0</v>
      </c>
      <c r="BM89" s="1" t="str">
        <f t="shared" si="133"/>
        <v>0</v>
      </c>
      <c r="BN89" s="1" t="str">
        <f t="shared" si="134"/>
        <v>0</v>
      </c>
      <c r="BO89" s="1" t="str">
        <f t="shared" si="135"/>
        <v>0</v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-6</v>
      </c>
    </row>
    <row r="90" spans="1:76" ht="15.75" thickBot="1">
      <c r="A90" s="1">
        <v>81</v>
      </c>
      <c r="B90" s="12" t="str">
        <f t="shared" si="93"/>
        <v/>
      </c>
      <c r="C90" s="92" t="str">
        <f t="shared" si="83"/>
        <v/>
      </c>
      <c r="D90" s="13" t="str">
        <f t="shared" si="117"/>
        <v/>
      </c>
      <c r="E90" s="45" t="str">
        <f t="shared" si="118"/>
        <v/>
      </c>
      <c r="F90" s="14" t="str">
        <f t="shared" si="94"/>
        <v/>
      </c>
      <c r="H90" s="95" t="str">
        <f t="shared" si="84"/>
        <v/>
      </c>
      <c r="I90" s="13" t="str">
        <f t="shared" si="119"/>
        <v/>
      </c>
      <c r="J90" s="45" t="str">
        <f t="shared" si="120"/>
        <v/>
      </c>
      <c r="K90" s="14" t="str">
        <f t="shared" si="121"/>
        <v/>
      </c>
      <c r="L90" s="54"/>
      <c r="M90" s="16" t="str">
        <f>IF('Hedging Dashboard'!AH90="","",'Hedging Dashboard'!AH90)</f>
        <v/>
      </c>
      <c r="O90" s="12" t="str">
        <f t="shared" si="85"/>
        <v/>
      </c>
      <c r="P90" s="13" t="str">
        <f t="shared" si="122"/>
        <v/>
      </c>
      <c r="Q90" s="45" t="str">
        <f t="shared" si="123"/>
        <v/>
      </c>
      <c r="R90" s="87" t="str">
        <f t="shared" si="124"/>
        <v/>
      </c>
      <c r="S90" s="87" t="str">
        <f t="shared" si="95"/>
        <v/>
      </c>
      <c r="T90" s="98" t="str">
        <f t="shared" si="125"/>
        <v/>
      </c>
      <c r="U90" s="87" t="str">
        <f>IF(M90="","",IF(B90="NB",U89,IF(T90="",SUM($T$5:$T90)+S90,SUM($T$5:$T90))))</f>
        <v/>
      </c>
      <c r="V90" s="99" t="str">
        <f t="shared" si="82"/>
        <v/>
      </c>
      <c r="W90" s="74" t="e">
        <f t="shared" si="96"/>
        <v>#VALUE!</v>
      </c>
      <c r="X90" s="76" t="str">
        <f t="shared" si="97"/>
        <v/>
      </c>
      <c r="Y90" s="9" t="str">
        <f t="shared" si="88"/>
        <v>T</v>
      </c>
      <c r="Z90" s="4" t="str">
        <f t="shared" si="89"/>
        <v>T</v>
      </c>
      <c r="AA90" s="4" t="str">
        <f t="shared" si="90"/>
        <v>M1</v>
      </c>
      <c r="AB90" s="4" t="str">
        <f t="shared" si="86"/>
        <v/>
      </c>
      <c r="AC90" s="4" t="str">
        <f t="shared" si="91"/>
        <v/>
      </c>
      <c r="AD90" s="4" t="str">
        <f t="shared" si="92"/>
        <v/>
      </c>
      <c r="AE90" s="1" t="str">
        <f t="shared" si="98"/>
        <v/>
      </c>
      <c r="AF90" s="1" t="str">
        <f t="shared" si="99"/>
        <v/>
      </c>
      <c r="AG90" s="1" t="str">
        <f t="shared" si="100"/>
        <v/>
      </c>
      <c r="AH90" s="1" t="str">
        <f t="shared" si="101"/>
        <v/>
      </c>
      <c r="AI90" s="1" t="str">
        <f t="shared" si="102"/>
        <v/>
      </c>
      <c r="AJ90" s="1" t="str">
        <f t="shared" si="103"/>
        <v/>
      </c>
      <c r="AK90" s="1">
        <f t="shared" si="126"/>
        <v>0</v>
      </c>
      <c r="AL90" s="1">
        <f t="shared" si="127"/>
        <v>0</v>
      </c>
      <c r="AM90" s="1" t="str">
        <f t="shared" si="87"/>
        <v/>
      </c>
      <c r="AN90" s="1">
        <f t="shared" si="104"/>
        <v>0</v>
      </c>
      <c r="AO90" s="1" t="str">
        <f t="shared" si="136"/>
        <v/>
      </c>
      <c r="AP90" s="1" t="str">
        <f t="shared" si="105"/>
        <v>N</v>
      </c>
      <c r="AQ90" s="1" t="str">
        <f t="shared" si="106"/>
        <v>N</v>
      </c>
      <c r="AR90" s="1" t="str">
        <f t="shared" si="107"/>
        <v>N</v>
      </c>
      <c r="AS90" s="1" t="str">
        <f t="shared" si="108"/>
        <v/>
      </c>
      <c r="AT90" s="15" t="str">
        <f t="shared" si="128"/>
        <v/>
      </c>
      <c r="AU90" s="1" t="str">
        <f t="shared" si="109"/>
        <v/>
      </c>
      <c r="AV90" s="1" t="str">
        <f t="shared" si="110"/>
        <v/>
      </c>
      <c r="AW90" s="1" t="str">
        <f t="shared" si="111"/>
        <v/>
      </c>
      <c r="AX90" s="1" t="str">
        <f t="shared" si="112"/>
        <v/>
      </c>
      <c r="AY90" s="1" t="str">
        <f t="shared" si="113"/>
        <v/>
      </c>
      <c r="AZ90" s="1" t="str">
        <f>IF('Hedging Dashboard'!AH90="P",IF(AZ89="",1,AZ89+1),"")</f>
        <v/>
      </c>
      <c r="BA90" s="1" t="str">
        <f>IF('Hedging Dashboard'!AH90="B",IF(BA89="",1,BA89+1),"")</f>
        <v/>
      </c>
      <c r="BB90" s="1" t="str">
        <f t="shared" si="80"/>
        <v>00000</v>
      </c>
      <c r="BC90" s="1" t="str">
        <f t="shared" si="80"/>
        <v>00000</v>
      </c>
      <c r="BD90" s="1" t="str">
        <f t="shared" si="81"/>
        <v>000000</v>
      </c>
      <c r="BE90" s="1" t="str">
        <f t="shared" si="81"/>
        <v>000000</v>
      </c>
      <c r="BF90" s="1" t="str">
        <f t="shared" si="129"/>
        <v>B</v>
      </c>
      <c r="BG90" s="1" t="str">
        <f t="shared" si="114"/>
        <v/>
      </c>
      <c r="BH90" s="1">
        <f t="shared" si="130"/>
        <v>0</v>
      </c>
      <c r="BI90" s="1" t="str">
        <f t="shared" si="115"/>
        <v/>
      </c>
      <c r="BJ90" s="1">
        <f t="shared" si="131"/>
        <v>0</v>
      </c>
      <c r="BK90" s="1" t="str">
        <f t="shared" si="116"/>
        <v/>
      </c>
      <c r="BL90" s="1">
        <f t="shared" si="132"/>
        <v>0</v>
      </c>
      <c r="BM90" s="1" t="str">
        <f t="shared" si="133"/>
        <v>0</v>
      </c>
      <c r="BN90" s="1" t="str">
        <f t="shared" si="134"/>
        <v>0</v>
      </c>
      <c r="BO90" s="1" t="str">
        <f t="shared" si="135"/>
        <v>0</v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</row>
    <row r="91" spans="1:76" ht="15.75" thickBot="1">
      <c r="A91" s="1">
        <v>82</v>
      </c>
      <c r="B91" s="9" t="str">
        <f t="shared" si="93"/>
        <v/>
      </c>
      <c r="C91" s="93" t="str">
        <f t="shared" si="83"/>
        <v/>
      </c>
      <c r="D91" s="88" t="str">
        <f t="shared" si="117"/>
        <v/>
      </c>
      <c r="E91" s="89" t="str">
        <f t="shared" si="118"/>
        <v/>
      </c>
      <c r="F91" s="8" t="str">
        <f t="shared" si="94"/>
        <v/>
      </c>
      <c r="H91" s="96" t="str">
        <f t="shared" si="84"/>
        <v/>
      </c>
      <c r="I91" s="88" t="str">
        <f t="shared" si="119"/>
        <v/>
      </c>
      <c r="J91" s="89" t="str">
        <f t="shared" si="120"/>
        <v/>
      </c>
      <c r="K91" s="8" t="str">
        <f t="shared" si="121"/>
        <v/>
      </c>
      <c r="L91" s="54"/>
      <c r="M91" s="17" t="str">
        <f>IF('Hedging Dashboard'!AH91="","",'Hedging Dashboard'!AH91)</f>
        <v/>
      </c>
      <c r="O91" s="9" t="str">
        <f t="shared" si="85"/>
        <v/>
      </c>
      <c r="P91" s="88" t="str">
        <f t="shared" si="122"/>
        <v/>
      </c>
      <c r="Q91" s="89" t="str">
        <f t="shared" si="123"/>
        <v/>
      </c>
      <c r="R91" s="4" t="str">
        <f t="shared" si="124"/>
        <v/>
      </c>
      <c r="S91" s="4" t="str">
        <f t="shared" si="95"/>
        <v/>
      </c>
      <c r="T91" s="112" t="str">
        <f t="shared" si="125"/>
        <v/>
      </c>
      <c r="U91" s="4" t="str">
        <f>IF(M91="","",IF(B91="NB",U90,IF(T91="",SUM($T$5:$T91)+S91,SUM($T$5:$T91))))</f>
        <v/>
      </c>
      <c r="V91" s="100" t="str">
        <f t="shared" si="82"/>
        <v/>
      </c>
      <c r="W91" s="74" t="e">
        <f t="shared" si="96"/>
        <v>#VALUE!</v>
      </c>
      <c r="X91" s="76" t="str">
        <f t="shared" si="97"/>
        <v/>
      </c>
      <c r="Y91" s="9" t="str">
        <f t="shared" si="88"/>
        <v>T</v>
      </c>
      <c r="Z91" s="4" t="str">
        <f t="shared" si="89"/>
        <v>T</v>
      </c>
      <c r="AA91" s="4" t="str">
        <f t="shared" si="90"/>
        <v>M1</v>
      </c>
      <c r="AB91" s="4" t="str">
        <f t="shared" si="86"/>
        <v/>
      </c>
      <c r="AC91" s="4" t="str">
        <f t="shared" si="91"/>
        <v/>
      </c>
      <c r="AD91" s="4" t="str">
        <f t="shared" si="92"/>
        <v/>
      </c>
      <c r="AE91" s="1" t="str">
        <f t="shared" si="98"/>
        <v/>
      </c>
      <c r="AF91" s="1" t="str">
        <f t="shared" si="99"/>
        <v/>
      </c>
      <c r="AG91" s="1" t="str">
        <f t="shared" si="100"/>
        <v/>
      </c>
      <c r="AH91" s="1" t="str">
        <f t="shared" si="101"/>
        <v/>
      </c>
      <c r="AI91" s="1" t="str">
        <f t="shared" si="102"/>
        <v/>
      </c>
      <c r="AJ91" s="1" t="str">
        <f t="shared" si="103"/>
        <v/>
      </c>
      <c r="AK91" s="1">
        <f t="shared" si="126"/>
        <v>0</v>
      </c>
      <c r="AL91" s="1">
        <f t="shared" si="127"/>
        <v>0</v>
      </c>
      <c r="AM91" s="1" t="str">
        <f t="shared" si="87"/>
        <v/>
      </c>
      <c r="AN91" s="1">
        <f t="shared" si="104"/>
        <v>0</v>
      </c>
      <c r="AO91" s="1" t="str">
        <f t="shared" si="136"/>
        <v/>
      </c>
      <c r="AP91" s="1" t="str">
        <f t="shared" si="105"/>
        <v>N</v>
      </c>
      <c r="AQ91" s="1" t="str">
        <f t="shared" si="106"/>
        <v>N</v>
      </c>
      <c r="AR91" s="1" t="str">
        <f t="shared" si="107"/>
        <v>N</v>
      </c>
      <c r="AS91" s="1" t="str">
        <f t="shared" si="108"/>
        <v/>
      </c>
      <c r="AT91" s="15" t="str">
        <f t="shared" si="128"/>
        <v/>
      </c>
      <c r="AU91" s="1" t="str">
        <f t="shared" si="109"/>
        <v/>
      </c>
      <c r="AV91" s="1" t="str">
        <f t="shared" si="110"/>
        <v/>
      </c>
      <c r="AW91" s="1" t="str">
        <f t="shared" si="111"/>
        <v/>
      </c>
      <c r="AX91" s="1" t="str">
        <f t="shared" si="112"/>
        <v/>
      </c>
      <c r="AY91" s="1" t="str">
        <f t="shared" si="113"/>
        <v/>
      </c>
      <c r="AZ91" s="1" t="str">
        <f>IF('Hedging Dashboard'!AH91="P",IF(AZ90="",1,AZ90+1),"")</f>
        <v/>
      </c>
      <c r="BA91" s="1" t="str">
        <f>IF('Hedging Dashboard'!AH91="B",IF(BA90="",1,BA90+1),"")</f>
        <v/>
      </c>
      <c r="BB91" s="1" t="str">
        <f t="shared" si="80"/>
        <v>00000</v>
      </c>
      <c r="BC91" s="1" t="str">
        <f t="shared" si="80"/>
        <v>00000</v>
      </c>
      <c r="BD91" s="1" t="str">
        <f t="shared" si="81"/>
        <v>000000</v>
      </c>
      <c r="BE91" s="1" t="str">
        <f t="shared" si="81"/>
        <v>000000</v>
      </c>
      <c r="BF91" s="1" t="str">
        <f t="shared" si="129"/>
        <v>B</v>
      </c>
      <c r="BG91" s="1" t="str">
        <f t="shared" si="114"/>
        <v/>
      </c>
      <c r="BH91" s="1">
        <f t="shared" si="130"/>
        <v>0</v>
      </c>
      <c r="BI91" s="1" t="str">
        <f t="shared" si="115"/>
        <v/>
      </c>
      <c r="BJ91" s="1">
        <f t="shared" si="131"/>
        <v>0</v>
      </c>
      <c r="BK91" s="1" t="str">
        <f t="shared" si="116"/>
        <v/>
      </c>
      <c r="BL91" s="1">
        <f t="shared" si="132"/>
        <v>0</v>
      </c>
      <c r="BM91" s="1" t="str">
        <f t="shared" si="133"/>
        <v>0</v>
      </c>
      <c r="BN91" s="1" t="str">
        <f t="shared" si="134"/>
        <v>0</v>
      </c>
      <c r="BO91" s="1" t="str">
        <f t="shared" si="135"/>
        <v>0</v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</row>
    <row r="92" spans="1:76" ht="15.75" thickBot="1">
      <c r="A92" s="1">
        <v>83</v>
      </c>
      <c r="B92" s="9" t="str">
        <f t="shared" si="93"/>
        <v/>
      </c>
      <c r="C92" s="93" t="str">
        <f t="shared" si="83"/>
        <v/>
      </c>
      <c r="D92" s="88" t="str">
        <f t="shared" si="117"/>
        <v/>
      </c>
      <c r="E92" s="89" t="str">
        <f t="shared" si="118"/>
        <v/>
      </c>
      <c r="F92" s="8" t="str">
        <f t="shared" si="94"/>
        <v/>
      </c>
      <c r="H92" s="96" t="str">
        <f t="shared" si="84"/>
        <v/>
      </c>
      <c r="I92" s="88" t="str">
        <f t="shared" si="119"/>
        <v/>
      </c>
      <c r="J92" s="89" t="str">
        <f t="shared" si="120"/>
        <v/>
      </c>
      <c r="K92" s="8" t="str">
        <f t="shared" si="121"/>
        <v/>
      </c>
      <c r="L92" s="54"/>
      <c r="M92" s="17" t="str">
        <f>IF('Hedging Dashboard'!AH92="","",'Hedging Dashboard'!AH92)</f>
        <v/>
      </c>
      <c r="O92" s="9" t="str">
        <f t="shared" si="85"/>
        <v/>
      </c>
      <c r="P92" s="88" t="str">
        <f t="shared" si="122"/>
        <v/>
      </c>
      <c r="Q92" s="89" t="str">
        <f t="shared" si="123"/>
        <v/>
      </c>
      <c r="R92" s="4" t="str">
        <f t="shared" si="124"/>
        <v/>
      </c>
      <c r="S92" s="4" t="str">
        <f t="shared" si="95"/>
        <v/>
      </c>
      <c r="T92" s="112" t="str">
        <f t="shared" si="125"/>
        <v/>
      </c>
      <c r="U92" s="4" t="str">
        <f>IF(M92="","",IF(B92="NB",U91,IF(T92="",SUM($T$5:$T92)+S92,SUM($T$5:$T92))))</f>
        <v/>
      </c>
      <c r="V92" s="100" t="str">
        <f t="shared" si="82"/>
        <v/>
      </c>
      <c r="W92" s="74" t="e">
        <f t="shared" si="96"/>
        <v>#VALUE!</v>
      </c>
      <c r="X92" s="76" t="str">
        <f t="shared" si="97"/>
        <v/>
      </c>
      <c r="Y92" s="9" t="str">
        <f t="shared" si="88"/>
        <v>T</v>
      </c>
      <c r="Z92" s="4" t="str">
        <f t="shared" si="89"/>
        <v>T</v>
      </c>
      <c r="AA92" s="4" t="str">
        <f t="shared" si="90"/>
        <v>M1</v>
      </c>
      <c r="AB92" s="4" t="str">
        <f t="shared" si="86"/>
        <v/>
      </c>
      <c r="AC92" s="4" t="str">
        <f t="shared" si="91"/>
        <v/>
      </c>
      <c r="AD92" s="4" t="str">
        <f t="shared" si="92"/>
        <v/>
      </c>
      <c r="AE92" s="1" t="str">
        <f t="shared" si="98"/>
        <v/>
      </c>
      <c r="AF92" s="1" t="str">
        <f t="shared" si="99"/>
        <v/>
      </c>
      <c r="AG92" s="1" t="str">
        <f t="shared" si="100"/>
        <v/>
      </c>
      <c r="AH92" s="1" t="str">
        <f t="shared" si="101"/>
        <v/>
      </c>
      <c r="AI92" s="1" t="str">
        <f t="shared" si="102"/>
        <v/>
      </c>
      <c r="AJ92" s="1" t="str">
        <f t="shared" si="103"/>
        <v/>
      </c>
      <c r="AK92" s="1">
        <f t="shared" si="126"/>
        <v>0</v>
      </c>
      <c r="AL92" s="1">
        <f t="shared" si="127"/>
        <v>0</v>
      </c>
      <c r="AM92" s="1" t="str">
        <f t="shared" si="87"/>
        <v/>
      </c>
      <c r="AN92" s="1">
        <f t="shared" si="104"/>
        <v>0</v>
      </c>
      <c r="AO92" s="1" t="str">
        <f t="shared" si="136"/>
        <v/>
      </c>
      <c r="AP92" s="1" t="str">
        <f t="shared" si="105"/>
        <v>N</v>
      </c>
      <c r="AQ92" s="1" t="str">
        <f t="shared" si="106"/>
        <v>N</v>
      </c>
      <c r="AR92" s="1" t="str">
        <f t="shared" si="107"/>
        <v>N</v>
      </c>
      <c r="AS92" s="1" t="str">
        <f t="shared" si="108"/>
        <v/>
      </c>
      <c r="AT92" s="15" t="str">
        <f t="shared" si="128"/>
        <v/>
      </c>
      <c r="AU92" s="1" t="str">
        <f t="shared" si="109"/>
        <v/>
      </c>
      <c r="AV92" s="1" t="str">
        <f t="shared" si="110"/>
        <v/>
      </c>
      <c r="AW92" s="1" t="str">
        <f t="shared" si="111"/>
        <v/>
      </c>
      <c r="AX92" s="1" t="str">
        <f t="shared" si="112"/>
        <v/>
      </c>
      <c r="AY92" s="1" t="str">
        <f t="shared" si="113"/>
        <v/>
      </c>
      <c r="AZ92" s="1" t="str">
        <f>IF('Hedging Dashboard'!AH92="P",IF(AZ91="",1,AZ91+1),"")</f>
        <v/>
      </c>
      <c r="BA92" s="1" t="str">
        <f>IF('Hedging Dashboard'!AH92="B",IF(BA91="",1,BA91+1),"")</f>
        <v/>
      </c>
      <c r="BB92" s="1" t="str">
        <f t="shared" si="80"/>
        <v>00000</v>
      </c>
      <c r="BC92" s="1" t="str">
        <f t="shared" si="80"/>
        <v>00000</v>
      </c>
      <c r="BD92" s="1" t="str">
        <f t="shared" si="81"/>
        <v>000000</v>
      </c>
      <c r="BE92" s="1" t="str">
        <f t="shared" si="81"/>
        <v>000000</v>
      </c>
      <c r="BF92" s="1" t="str">
        <f t="shared" si="129"/>
        <v>B</v>
      </c>
      <c r="BG92" s="1" t="str">
        <f t="shared" si="114"/>
        <v/>
      </c>
      <c r="BH92" s="1">
        <f t="shared" si="130"/>
        <v>0</v>
      </c>
      <c r="BI92" s="1" t="str">
        <f t="shared" si="115"/>
        <v/>
      </c>
      <c r="BJ92" s="1">
        <f t="shared" si="131"/>
        <v>0</v>
      </c>
      <c r="BK92" s="1" t="str">
        <f t="shared" si="116"/>
        <v/>
      </c>
      <c r="BL92" s="1">
        <f t="shared" si="132"/>
        <v>0</v>
      </c>
      <c r="BM92" s="1" t="str">
        <f t="shared" si="133"/>
        <v>0</v>
      </c>
      <c r="BN92" s="1" t="str">
        <f t="shared" si="134"/>
        <v>0</v>
      </c>
      <c r="BO92" s="1" t="str">
        <f t="shared" si="135"/>
        <v>0</v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3</v>
      </c>
    </row>
    <row r="93" spans="1:76" ht="15.75" thickBot="1">
      <c r="A93" s="1">
        <v>84</v>
      </c>
      <c r="B93" s="9" t="str">
        <f t="shared" si="93"/>
        <v/>
      </c>
      <c r="C93" s="93" t="str">
        <f t="shared" si="83"/>
        <v/>
      </c>
      <c r="D93" s="88" t="str">
        <f t="shared" si="117"/>
        <v/>
      </c>
      <c r="E93" s="89" t="str">
        <f t="shared" si="118"/>
        <v/>
      </c>
      <c r="F93" s="8" t="str">
        <f t="shared" si="94"/>
        <v/>
      </c>
      <c r="H93" s="96" t="str">
        <f t="shared" si="84"/>
        <v/>
      </c>
      <c r="I93" s="88" t="str">
        <f t="shared" si="119"/>
        <v/>
      </c>
      <c r="J93" s="89" t="str">
        <f t="shared" si="120"/>
        <v/>
      </c>
      <c r="K93" s="8" t="str">
        <f t="shared" si="121"/>
        <v/>
      </c>
      <c r="L93" s="54"/>
      <c r="M93" s="17" t="str">
        <f>IF('Hedging Dashboard'!AH93="","",'Hedging Dashboard'!AH93)</f>
        <v/>
      </c>
      <c r="O93" s="9" t="str">
        <f t="shared" si="85"/>
        <v/>
      </c>
      <c r="P93" s="88" t="str">
        <f t="shared" si="122"/>
        <v/>
      </c>
      <c r="Q93" s="89" t="str">
        <f t="shared" si="123"/>
        <v/>
      </c>
      <c r="R93" s="4" t="str">
        <f t="shared" si="124"/>
        <v/>
      </c>
      <c r="S93" s="4" t="str">
        <f t="shared" si="95"/>
        <v/>
      </c>
      <c r="T93" s="112" t="str">
        <f t="shared" si="125"/>
        <v/>
      </c>
      <c r="U93" s="4" t="str">
        <f>IF(M93="","",IF(B93="NB",U92,IF(T93="",SUM($T$5:$T93)+S93,SUM($T$5:$T93))))</f>
        <v/>
      </c>
      <c r="V93" s="100" t="str">
        <f t="shared" si="82"/>
        <v/>
      </c>
      <c r="W93" s="74" t="e">
        <f t="shared" si="96"/>
        <v>#VALUE!</v>
      </c>
      <c r="X93" s="76" t="str">
        <f t="shared" si="97"/>
        <v/>
      </c>
      <c r="Y93" s="9" t="str">
        <f t="shared" si="88"/>
        <v>T</v>
      </c>
      <c r="Z93" s="4" t="str">
        <f t="shared" si="89"/>
        <v>T</v>
      </c>
      <c r="AA93" s="4" t="str">
        <f t="shared" si="90"/>
        <v>M1</v>
      </c>
      <c r="AB93" s="4" t="str">
        <f t="shared" si="86"/>
        <v/>
      </c>
      <c r="AC93" s="4" t="str">
        <f t="shared" si="91"/>
        <v/>
      </c>
      <c r="AD93" s="4" t="str">
        <f t="shared" si="92"/>
        <v/>
      </c>
      <c r="AE93" s="1" t="str">
        <f t="shared" si="98"/>
        <v/>
      </c>
      <c r="AF93" s="1" t="str">
        <f t="shared" si="99"/>
        <v/>
      </c>
      <c r="AG93" s="1" t="str">
        <f t="shared" si="100"/>
        <v/>
      </c>
      <c r="AH93" s="1" t="str">
        <f t="shared" si="101"/>
        <v/>
      </c>
      <c r="AI93" s="1" t="str">
        <f t="shared" si="102"/>
        <v/>
      </c>
      <c r="AJ93" s="1" t="str">
        <f t="shared" si="103"/>
        <v/>
      </c>
      <c r="AK93" s="1">
        <f t="shared" si="126"/>
        <v>0</v>
      </c>
      <c r="AL93" s="1">
        <f t="shared" si="127"/>
        <v>0</v>
      </c>
      <c r="AM93" s="1" t="str">
        <f t="shared" si="87"/>
        <v/>
      </c>
      <c r="AN93" s="1">
        <f t="shared" si="104"/>
        <v>0</v>
      </c>
      <c r="AO93" s="1" t="str">
        <f t="shared" si="136"/>
        <v/>
      </c>
      <c r="AP93" s="1" t="str">
        <f t="shared" si="105"/>
        <v>N</v>
      </c>
      <c r="AQ93" s="1" t="str">
        <f t="shared" si="106"/>
        <v>N</v>
      </c>
      <c r="AR93" s="1" t="str">
        <f t="shared" si="107"/>
        <v>N</v>
      </c>
      <c r="AS93" s="1" t="str">
        <f t="shared" si="108"/>
        <v/>
      </c>
      <c r="AT93" s="15" t="str">
        <f t="shared" si="128"/>
        <v/>
      </c>
      <c r="AU93" s="1" t="str">
        <f t="shared" si="109"/>
        <v/>
      </c>
      <c r="AV93" s="1" t="str">
        <f t="shared" si="110"/>
        <v/>
      </c>
      <c r="AW93" s="1" t="str">
        <f t="shared" si="111"/>
        <v/>
      </c>
      <c r="AX93" s="1" t="str">
        <f t="shared" si="112"/>
        <v/>
      </c>
      <c r="AY93" s="1" t="str">
        <f t="shared" si="113"/>
        <v/>
      </c>
      <c r="AZ93" s="1" t="str">
        <f>IF('Hedging Dashboard'!AH93="P",IF(AZ92="",1,AZ92+1),"")</f>
        <v/>
      </c>
      <c r="BA93" s="1" t="str">
        <f>IF('Hedging Dashboard'!AH93="B",IF(BA92="",1,BA92+1),"")</f>
        <v/>
      </c>
      <c r="BB93" s="1" t="str">
        <f t="shared" si="80"/>
        <v>00000</v>
      </c>
      <c r="BC93" s="1" t="str">
        <f t="shared" si="80"/>
        <v>00000</v>
      </c>
      <c r="BD93" s="1" t="str">
        <f t="shared" si="81"/>
        <v>000000</v>
      </c>
      <c r="BE93" s="1" t="str">
        <f t="shared" si="81"/>
        <v>000000</v>
      </c>
      <c r="BF93" s="1" t="str">
        <f t="shared" si="129"/>
        <v>B</v>
      </c>
      <c r="BG93" s="1" t="str">
        <f t="shared" si="114"/>
        <v/>
      </c>
      <c r="BH93" s="1">
        <f t="shared" si="130"/>
        <v>0</v>
      </c>
      <c r="BI93" s="1" t="str">
        <f t="shared" si="115"/>
        <v/>
      </c>
      <c r="BJ93" s="1">
        <f t="shared" si="131"/>
        <v>0</v>
      </c>
      <c r="BK93" s="1" t="str">
        <f t="shared" si="116"/>
        <v/>
      </c>
      <c r="BL93" s="1">
        <f t="shared" si="132"/>
        <v>0</v>
      </c>
      <c r="BM93" s="1" t="str">
        <f t="shared" si="133"/>
        <v>0</v>
      </c>
      <c r="BN93" s="1" t="str">
        <f t="shared" si="134"/>
        <v>0</v>
      </c>
      <c r="BO93" s="1" t="str">
        <f t="shared" si="135"/>
        <v>0</v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-3</v>
      </c>
    </row>
    <row r="94" spans="1:76" ht="15.75" thickBot="1">
      <c r="A94" s="1">
        <v>85</v>
      </c>
      <c r="B94" s="77" t="str">
        <f t="shared" si="93"/>
        <v/>
      </c>
      <c r="C94" s="94" t="str">
        <f t="shared" si="83"/>
        <v/>
      </c>
      <c r="D94" s="90" t="str">
        <f t="shared" si="117"/>
        <v/>
      </c>
      <c r="E94" s="91" t="str">
        <f t="shared" si="118"/>
        <v/>
      </c>
      <c r="F94" s="10" t="str">
        <f t="shared" si="94"/>
        <v/>
      </c>
      <c r="H94" s="97" t="str">
        <f t="shared" si="84"/>
        <v/>
      </c>
      <c r="I94" s="90" t="str">
        <f t="shared" si="119"/>
        <v/>
      </c>
      <c r="J94" s="91" t="str">
        <f t="shared" si="120"/>
        <v/>
      </c>
      <c r="K94" s="10" t="str">
        <f t="shared" si="121"/>
        <v/>
      </c>
      <c r="L94" s="54"/>
      <c r="M94" s="18" t="str">
        <f>IF('Hedging Dashboard'!AH94="","",'Hedging Dashboard'!AH94)</f>
        <v/>
      </c>
      <c r="O94" s="77" t="str">
        <f t="shared" si="85"/>
        <v/>
      </c>
      <c r="P94" s="90" t="str">
        <f t="shared" si="122"/>
        <v/>
      </c>
      <c r="Q94" s="91" t="str">
        <f t="shared" si="123"/>
        <v/>
      </c>
      <c r="R94" s="5" t="str">
        <f t="shared" si="124"/>
        <v/>
      </c>
      <c r="S94" s="5" t="str">
        <f t="shared" si="95"/>
        <v/>
      </c>
      <c r="T94" s="113" t="str">
        <f t="shared" si="125"/>
        <v/>
      </c>
      <c r="U94" s="5" t="str">
        <f>IF(M94="","",IF(B94="NB",U93,IF(T94="",SUM($T$5:$T94)+S94,SUM($T$5:$T94))))</f>
        <v/>
      </c>
      <c r="V94" s="101" t="str">
        <f t="shared" si="82"/>
        <v/>
      </c>
      <c r="W94" s="74" t="e">
        <f t="shared" si="96"/>
        <v>#VALUE!</v>
      </c>
      <c r="X94" s="76" t="str">
        <f t="shared" si="97"/>
        <v/>
      </c>
      <c r="Y94" s="9" t="str">
        <f t="shared" si="88"/>
        <v>T</v>
      </c>
      <c r="Z94" s="4" t="str">
        <f t="shared" si="89"/>
        <v>T</v>
      </c>
      <c r="AA94" s="4" t="str">
        <f t="shared" si="90"/>
        <v>M1</v>
      </c>
      <c r="AB94" s="4" t="str">
        <f t="shared" si="86"/>
        <v/>
      </c>
      <c r="AC94" s="4" t="str">
        <f t="shared" si="91"/>
        <v/>
      </c>
      <c r="AD94" s="4" t="str">
        <f t="shared" si="92"/>
        <v/>
      </c>
      <c r="AE94" s="1" t="str">
        <f t="shared" si="98"/>
        <v/>
      </c>
      <c r="AF94" s="1" t="str">
        <f t="shared" si="99"/>
        <v/>
      </c>
      <c r="AG94" s="1" t="str">
        <f t="shared" si="100"/>
        <v/>
      </c>
      <c r="AH94" s="1" t="str">
        <f t="shared" si="101"/>
        <v/>
      </c>
      <c r="AI94" s="1" t="str">
        <f t="shared" si="102"/>
        <v/>
      </c>
      <c r="AJ94" s="1" t="str">
        <f t="shared" si="103"/>
        <v/>
      </c>
      <c r="AK94" s="1">
        <f t="shared" si="126"/>
        <v>0</v>
      </c>
      <c r="AL94" s="1">
        <f t="shared" si="127"/>
        <v>0</v>
      </c>
      <c r="AM94" s="1" t="str">
        <f t="shared" si="87"/>
        <v/>
      </c>
      <c r="AN94" s="1">
        <f t="shared" si="104"/>
        <v>0</v>
      </c>
      <c r="AO94" s="1" t="str">
        <f t="shared" si="136"/>
        <v/>
      </c>
      <c r="AP94" s="1" t="str">
        <f t="shared" si="105"/>
        <v>N</v>
      </c>
      <c r="AQ94" s="1" t="str">
        <f t="shared" si="106"/>
        <v>N</v>
      </c>
      <c r="AR94" s="1" t="str">
        <f t="shared" si="107"/>
        <v>N</v>
      </c>
      <c r="AS94" s="1" t="str">
        <f t="shared" si="108"/>
        <v/>
      </c>
      <c r="AT94" s="15" t="str">
        <f t="shared" si="128"/>
        <v/>
      </c>
      <c r="AU94" s="1" t="str">
        <f t="shared" si="109"/>
        <v/>
      </c>
      <c r="AV94" s="1" t="str">
        <f t="shared" si="110"/>
        <v/>
      </c>
      <c r="AW94" s="1" t="str">
        <f t="shared" si="111"/>
        <v/>
      </c>
      <c r="AX94" s="1" t="str">
        <f t="shared" si="112"/>
        <v/>
      </c>
      <c r="AY94" s="1" t="str">
        <f t="shared" si="113"/>
        <v/>
      </c>
      <c r="AZ94" s="1" t="str">
        <f>IF('Hedging Dashboard'!AH94="P",IF(AZ93="",1,AZ93+1),"")</f>
        <v/>
      </c>
      <c r="BA94" s="1" t="str">
        <f>IF('Hedging Dashboard'!AH94="B",IF(BA93="",1,BA93+1),"")</f>
        <v/>
      </c>
      <c r="BB94" s="1" t="str">
        <f t="shared" si="80"/>
        <v>00000</v>
      </c>
      <c r="BC94" s="1" t="str">
        <f t="shared" si="80"/>
        <v>00000</v>
      </c>
      <c r="BD94" s="1" t="str">
        <f t="shared" si="81"/>
        <v>000000</v>
      </c>
      <c r="BE94" s="1" t="str">
        <f t="shared" si="81"/>
        <v>000000</v>
      </c>
      <c r="BF94" s="1" t="str">
        <f t="shared" si="129"/>
        <v>B</v>
      </c>
      <c r="BG94" s="1" t="str">
        <f t="shared" si="114"/>
        <v/>
      </c>
      <c r="BH94" s="1">
        <f t="shared" si="130"/>
        <v>0</v>
      </c>
      <c r="BI94" s="1" t="str">
        <f t="shared" si="115"/>
        <v/>
      </c>
      <c r="BJ94" s="1">
        <f t="shared" si="131"/>
        <v>0</v>
      </c>
      <c r="BK94" s="1" t="str">
        <f t="shared" si="116"/>
        <v/>
      </c>
      <c r="BL94" s="1">
        <f t="shared" si="132"/>
        <v>0</v>
      </c>
      <c r="BM94" s="1" t="str">
        <f t="shared" si="133"/>
        <v>0</v>
      </c>
      <c r="BN94" s="1" t="str">
        <f t="shared" si="134"/>
        <v>0</v>
      </c>
      <c r="BO94" s="1" t="str">
        <f t="shared" si="135"/>
        <v>0</v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</row>
    <row r="95" spans="1:76" ht="15.75" thickBot="1">
      <c r="A95" s="1">
        <v>86</v>
      </c>
      <c r="B95" s="12" t="str">
        <f t="shared" si="93"/>
        <v/>
      </c>
      <c r="C95" s="92" t="str">
        <f t="shared" si="83"/>
        <v/>
      </c>
      <c r="D95" s="13" t="str">
        <f t="shared" si="117"/>
        <v/>
      </c>
      <c r="E95" s="45" t="str">
        <f t="shared" si="118"/>
        <v/>
      </c>
      <c r="F95" s="14" t="str">
        <f t="shared" si="94"/>
        <v/>
      </c>
      <c r="H95" s="95" t="str">
        <f t="shared" si="84"/>
        <v/>
      </c>
      <c r="I95" s="13" t="str">
        <f t="shared" si="119"/>
        <v/>
      </c>
      <c r="J95" s="45" t="str">
        <f t="shared" si="120"/>
        <v/>
      </c>
      <c r="K95" s="14" t="str">
        <f t="shared" si="121"/>
        <v/>
      </c>
      <c r="L95" s="54"/>
      <c r="M95" s="16" t="str">
        <f>IF('Hedging Dashboard'!AH95="","",'Hedging Dashboard'!AH95)</f>
        <v/>
      </c>
      <c r="O95" s="12" t="str">
        <f t="shared" si="85"/>
        <v/>
      </c>
      <c r="P95" s="13" t="str">
        <f t="shared" si="122"/>
        <v/>
      </c>
      <c r="Q95" s="45" t="str">
        <f t="shared" si="123"/>
        <v/>
      </c>
      <c r="R95" s="87" t="str">
        <f t="shared" si="124"/>
        <v/>
      </c>
      <c r="S95" s="87" t="str">
        <f t="shared" si="95"/>
        <v/>
      </c>
      <c r="T95" s="98" t="str">
        <f t="shared" si="125"/>
        <v/>
      </c>
      <c r="U95" s="87" t="str">
        <f>IF(M95="","",IF(B95="NB",U94,IF(T95="",SUM($T$5:$T95)+S95,SUM($T$5:$T95))))</f>
        <v/>
      </c>
      <c r="V95" s="99" t="str">
        <f t="shared" si="82"/>
        <v/>
      </c>
      <c r="W95" s="74" t="e">
        <f t="shared" si="96"/>
        <v>#VALUE!</v>
      </c>
      <c r="X95" s="76" t="str">
        <f t="shared" si="97"/>
        <v/>
      </c>
      <c r="Y95" s="9" t="str">
        <f t="shared" si="88"/>
        <v>T</v>
      </c>
      <c r="Z95" s="4" t="str">
        <f t="shared" si="89"/>
        <v>T</v>
      </c>
      <c r="AA95" s="4" t="str">
        <f t="shared" si="90"/>
        <v>M1</v>
      </c>
      <c r="AB95" s="4" t="str">
        <f t="shared" si="86"/>
        <v/>
      </c>
      <c r="AC95" s="4" t="str">
        <f t="shared" si="91"/>
        <v/>
      </c>
      <c r="AD95" s="4" t="str">
        <f t="shared" si="92"/>
        <v/>
      </c>
      <c r="AE95" s="1" t="str">
        <f t="shared" si="98"/>
        <v/>
      </c>
      <c r="AF95" s="1" t="str">
        <f t="shared" si="99"/>
        <v/>
      </c>
      <c r="AG95" s="1" t="str">
        <f t="shared" si="100"/>
        <v/>
      </c>
      <c r="AH95" s="1" t="str">
        <f t="shared" si="101"/>
        <v/>
      </c>
      <c r="AI95" s="1" t="str">
        <f t="shared" si="102"/>
        <v/>
      </c>
      <c r="AJ95" s="1" t="str">
        <f t="shared" si="103"/>
        <v/>
      </c>
      <c r="AK95" s="1">
        <f t="shared" si="126"/>
        <v>0</v>
      </c>
      <c r="AL95" s="1">
        <f t="shared" si="127"/>
        <v>0</v>
      </c>
      <c r="AM95" s="1" t="str">
        <f t="shared" si="87"/>
        <v/>
      </c>
      <c r="AN95" s="1">
        <f t="shared" si="104"/>
        <v>0</v>
      </c>
      <c r="AO95" s="1" t="str">
        <f t="shared" si="136"/>
        <v/>
      </c>
      <c r="AP95" s="1" t="str">
        <f t="shared" si="105"/>
        <v>N</v>
      </c>
      <c r="AQ95" s="1" t="str">
        <f t="shared" si="106"/>
        <v>N</v>
      </c>
      <c r="AR95" s="1" t="str">
        <f t="shared" si="107"/>
        <v>N</v>
      </c>
      <c r="AS95" s="1" t="str">
        <f t="shared" si="108"/>
        <v/>
      </c>
      <c r="AT95" s="15" t="str">
        <f t="shared" si="128"/>
        <v/>
      </c>
      <c r="AU95" s="1" t="str">
        <f t="shared" si="109"/>
        <v/>
      </c>
      <c r="AV95" s="1" t="str">
        <f t="shared" si="110"/>
        <v/>
      </c>
      <c r="AW95" s="1" t="str">
        <f t="shared" si="111"/>
        <v/>
      </c>
      <c r="AX95" s="1" t="str">
        <f t="shared" si="112"/>
        <v/>
      </c>
      <c r="AY95" s="1" t="str">
        <f t="shared" si="113"/>
        <v/>
      </c>
      <c r="AZ95" s="1" t="str">
        <f>IF('Hedging Dashboard'!AH95="P",IF(AZ94="",1,AZ94+1),"")</f>
        <v/>
      </c>
      <c r="BA95" s="1" t="str">
        <f>IF('Hedging Dashboard'!AH95="B",IF(BA94="",1,BA94+1),"")</f>
        <v/>
      </c>
      <c r="BB95" s="1" t="str">
        <f t="shared" si="80"/>
        <v>00000</v>
      </c>
      <c r="BC95" s="1" t="str">
        <f t="shared" si="80"/>
        <v>00000</v>
      </c>
      <c r="BD95" s="1" t="str">
        <f t="shared" si="81"/>
        <v>000000</v>
      </c>
      <c r="BE95" s="1" t="str">
        <f t="shared" si="81"/>
        <v>000000</v>
      </c>
      <c r="BF95" s="1" t="str">
        <f t="shared" si="129"/>
        <v>B</v>
      </c>
      <c r="BG95" s="1" t="str">
        <f t="shared" si="114"/>
        <v/>
      </c>
      <c r="BH95" s="1">
        <f t="shared" si="130"/>
        <v>0</v>
      </c>
      <c r="BI95" s="1" t="str">
        <f t="shared" si="115"/>
        <v/>
      </c>
      <c r="BJ95" s="1">
        <f t="shared" si="131"/>
        <v>0</v>
      </c>
      <c r="BK95" s="1" t="str">
        <f t="shared" si="116"/>
        <v/>
      </c>
      <c r="BL95" s="1">
        <f t="shared" si="132"/>
        <v>0</v>
      </c>
      <c r="BM95" s="1" t="str">
        <f t="shared" si="133"/>
        <v>0</v>
      </c>
      <c r="BN95" s="1" t="str">
        <f t="shared" si="134"/>
        <v>0</v>
      </c>
      <c r="BO95" s="1" t="str">
        <f t="shared" si="135"/>
        <v>0</v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</row>
    <row r="96" spans="1:76" ht="15.75" thickBot="1">
      <c r="A96" s="1">
        <v>87</v>
      </c>
      <c r="B96" s="9" t="str">
        <f t="shared" si="93"/>
        <v/>
      </c>
      <c r="C96" s="93" t="str">
        <f t="shared" si="83"/>
        <v/>
      </c>
      <c r="D96" s="88" t="str">
        <f t="shared" si="117"/>
        <v/>
      </c>
      <c r="E96" s="89" t="str">
        <f t="shared" si="118"/>
        <v/>
      </c>
      <c r="F96" s="8" t="str">
        <f t="shared" si="94"/>
        <v/>
      </c>
      <c r="H96" s="96" t="str">
        <f t="shared" si="84"/>
        <v/>
      </c>
      <c r="I96" s="88" t="str">
        <f t="shared" si="119"/>
        <v/>
      </c>
      <c r="J96" s="89" t="str">
        <f t="shared" si="120"/>
        <v/>
      </c>
      <c r="K96" s="8" t="str">
        <f t="shared" si="121"/>
        <v/>
      </c>
      <c r="L96" s="54"/>
      <c r="M96" s="17" t="str">
        <f>IF('Hedging Dashboard'!AH96="","",'Hedging Dashboard'!AH96)</f>
        <v/>
      </c>
      <c r="O96" s="9" t="str">
        <f t="shared" si="85"/>
        <v/>
      </c>
      <c r="P96" s="88" t="str">
        <f t="shared" si="122"/>
        <v/>
      </c>
      <c r="Q96" s="89" t="str">
        <f t="shared" si="123"/>
        <v/>
      </c>
      <c r="R96" s="4" t="str">
        <f t="shared" si="124"/>
        <v/>
      </c>
      <c r="S96" s="4" t="str">
        <f t="shared" si="95"/>
        <v/>
      </c>
      <c r="T96" s="112" t="str">
        <f t="shared" si="125"/>
        <v/>
      </c>
      <c r="U96" s="4" t="str">
        <f>IF(M96="","",IF(B96="NB",U95,IF(T96="",SUM($T$5:$T96)+S96,SUM($T$5:$T96))))</f>
        <v/>
      </c>
      <c r="V96" s="100" t="str">
        <f t="shared" si="82"/>
        <v/>
      </c>
      <c r="W96" s="74" t="e">
        <f t="shared" si="96"/>
        <v>#VALUE!</v>
      </c>
      <c r="X96" s="76" t="str">
        <f t="shared" si="97"/>
        <v/>
      </c>
      <c r="Y96" s="9" t="str">
        <f t="shared" si="88"/>
        <v>T</v>
      </c>
      <c r="Z96" s="4" t="str">
        <f t="shared" si="89"/>
        <v>T</v>
      </c>
      <c r="AA96" s="4" t="str">
        <f t="shared" si="90"/>
        <v>M1</v>
      </c>
      <c r="AB96" s="4" t="str">
        <f t="shared" si="86"/>
        <v/>
      </c>
      <c r="AC96" s="4" t="str">
        <f t="shared" si="91"/>
        <v/>
      </c>
      <c r="AD96" s="4" t="str">
        <f t="shared" si="92"/>
        <v/>
      </c>
      <c r="AE96" s="1" t="str">
        <f t="shared" si="98"/>
        <v/>
      </c>
      <c r="AF96" s="1" t="str">
        <f t="shared" si="99"/>
        <v/>
      </c>
      <c r="AG96" s="1" t="str">
        <f t="shared" si="100"/>
        <v/>
      </c>
      <c r="AH96" s="1" t="str">
        <f t="shared" si="101"/>
        <v/>
      </c>
      <c r="AI96" s="1" t="str">
        <f t="shared" si="102"/>
        <v/>
      </c>
      <c r="AJ96" s="1" t="str">
        <f t="shared" si="103"/>
        <v/>
      </c>
      <c r="AK96" s="1">
        <f t="shared" si="126"/>
        <v>0</v>
      </c>
      <c r="AL96" s="1">
        <f t="shared" si="127"/>
        <v>0</v>
      </c>
      <c r="AM96" s="1" t="str">
        <f t="shared" si="87"/>
        <v/>
      </c>
      <c r="AN96" s="1">
        <f t="shared" si="104"/>
        <v>0</v>
      </c>
      <c r="AO96" s="1" t="str">
        <f t="shared" si="136"/>
        <v/>
      </c>
      <c r="AP96" s="1" t="str">
        <f t="shared" si="105"/>
        <v>N</v>
      </c>
      <c r="AQ96" s="1" t="str">
        <f t="shared" si="106"/>
        <v>N</v>
      </c>
      <c r="AR96" s="1" t="str">
        <f t="shared" si="107"/>
        <v>N</v>
      </c>
      <c r="AS96" s="1" t="str">
        <f t="shared" si="108"/>
        <v/>
      </c>
      <c r="AT96" s="15" t="str">
        <f t="shared" si="128"/>
        <v/>
      </c>
      <c r="AU96" s="1" t="str">
        <f t="shared" si="109"/>
        <v/>
      </c>
      <c r="AV96" s="1" t="str">
        <f t="shared" si="110"/>
        <v/>
      </c>
      <c r="AW96" s="1" t="str">
        <f t="shared" si="111"/>
        <v/>
      </c>
      <c r="AX96" s="1" t="str">
        <f t="shared" si="112"/>
        <v/>
      </c>
      <c r="AY96" s="1" t="str">
        <f t="shared" si="113"/>
        <v/>
      </c>
      <c r="AZ96" s="1" t="str">
        <f>IF('Hedging Dashboard'!AH96="P",IF(AZ95="",1,AZ95+1),"")</f>
        <v/>
      </c>
      <c r="BA96" s="1" t="str">
        <f>IF('Hedging Dashboard'!AH96="B",IF(BA95="",1,BA95+1),"")</f>
        <v/>
      </c>
      <c r="BB96" s="1" t="str">
        <f t="shared" si="80"/>
        <v>00000</v>
      </c>
      <c r="BC96" s="1" t="str">
        <f t="shared" si="80"/>
        <v>00000</v>
      </c>
      <c r="BD96" s="1" t="str">
        <f t="shared" si="81"/>
        <v>000000</v>
      </c>
      <c r="BE96" s="1" t="str">
        <f t="shared" si="81"/>
        <v>000000</v>
      </c>
      <c r="BF96" s="1" t="str">
        <f t="shared" si="129"/>
        <v>B</v>
      </c>
      <c r="BG96" s="1" t="str">
        <f t="shared" si="114"/>
        <v/>
      </c>
      <c r="BH96" s="1">
        <f t="shared" si="130"/>
        <v>0</v>
      </c>
      <c r="BI96" s="1" t="str">
        <f t="shared" si="115"/>
        <v/>
      </c>
      <c r="BJ96" s="1">
        <f t="shared" si="131"/>
        <v>0</v>
      </c>
      <c r="BK96" s="1" t="str">
        <f t="shared" si="116"/>
        <v/>
      </c>
      <c r="BL96" s="1">
        <f t="shared" si="132"/>
        <v>0</v>
      </c>
      <c r="BM96" s="1" t="str">
        <f t="shared" si="133"/>
        <v>0</v>
      </c>
      <c r="BN96" s="1" t="str">
        <f t="shared" si="134"/>
        <v>0</v>
      </c>
      <c r="BO96" s="1" t="str">
        <f t="shared" si="135"/>
        <v>0</v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6</v>
      </c>
    </row>
    <row r="97" spans="1:76" ht="15.75" thickBot="1">
      <c r="A97" s="1">
        <v>88</v>
      </c>
      <c r="B97" s="9" t="str">
        <f t="shared" si="93"/>
        <v/>
      </c>
      <c r="C97" s="93" t="str">
        <f t="shared" si="83"/>
        <v/>
      </c>
      <c r="D97" s="88" t="str">
        <f t="shared" si="117"/>
        <v/>
      </c>
      <c r="E97" s="89" t="str">
        <f t="shared" si="118"/>
        <v/>
      </c>
      <c r="F97" s="8" t="str">
        <f t="shared" si="94"/>
        <v/>
      </c>
      <c r="H97" s="96" t="str">
        <f t="shared" si="84"/>
        <v/>
      </c>
      <c r="I97" s="88" t="str">
        <f t="shared" si="119"/>
        <v/>
      </c>
      <c r="J97" s="89" t="str">
        <f t="shared" si="120"/>
        <v/>
      </c>
      <c r="K97" s="8" t="str">
        <f t="shared" si="121"/>
        <v/>
      </c>
      <c r="L97" s="54"/>
      <c r="M97" s="17" t="str">
        <f>IF('Hedging Dashboard'!AH97="","",'Hedging Dashboard'!AH97)</f>
        <v/>
      </c>
      <c r="O97" s="9" t="str">
        <f t="shared" si="85"/>
        <v/>
      </c>
      <c r="P97" s="88" t="str">
        <f t="shared" si="122"/>
        <v/>
      </c>
      <c r="Q97" s="89" t="str">
        <f t="shared" si="123"/>
        <v/>
      </c>
      <c r="R97" s="4" t="str">
        <f t="shared" si="124"/>
        <v/>
      </c>
      <c r="S97" s="4" t="str">
        <f t="shared" si="95"/>
        <v/>
      </c>
      <c r="T97" s="112" t="str">
        <f t="shared" si="125"/>
        <v/>
      </c>
      <c r="U97" s="4" t="str">
        <f>IF(M97="","",IF(B97="NB",U96,IF(T97="",SUM($T$5:$T97)+S97,SUM($T$5:$T97))))</f>
        <v/>
      </c>
      <c r="V97" s="100" t="str">
        <f t="shared" si="82"/>
        <v/>
      </c>
      <c r="W97" s="74" t="e">
        <f t="shared" si="96"/>
        <v>#VALUE!</v>
      </c>
      <c r="X97" s="76" t="str">
        <f t="shared" si="97"/>
        <v/>
      </c>
      <c r="Y97" s="9" t="str">
        <f t="shared" si="88"/>
        <v>T</v>
      </c>
      <c r="Z97" s="4" t="str">
        <f t="shared" si="89"/>
        <v>T</v>
      </c>
      <c r="AA97" s="4" t="str">
        <f t="shared" si="90"/>
        <v>M1</v>
      </c>
      <c r="AB97" s="4" t="str">
        <f t="shared" si="86"/>
        <v/>
      </c>
      <c r="AC97" s="4" t="str">
        <f t="shared" si="91"/>
        <v/>
      </c>
      <c r="AD97" s="4" t="str">
        <f t="shared" si="92"/>
        <v/>
      </c>
      <c r="AE97" s="1" t="str">
        <f t="shared" si="98"/>
        <v/>
      </c>
      <c r="AF97" s="1" t="str">
        <f t="shared" si="99"/>
        <v/>
      </c>
      <c r="AG97" s="1" t="str">
        <f t="shared" si="100"/>
        <v/>
      </c>
      <c r="AH97" s="1" t="str">
        <f t="shared" si="101"/>
        <v/>
      </c>
      <c r="AI97" s="1" t="str">
        <f t="shared" si="102"/>
        <v/>
      </c>
      <c r="AJ97" s="1" t="str">
        <f t="shared" si="103"/>
        <v/>
      </c>
      <c r="AK97" s="1">
        <f t="shared" si="126"/>
        <v>0</v>
      </c>
      <c r="AL97" s="1">
        <f t="shared" si="127"/>
        <v>0</v>
      </c>
      <c r="AM97" s="1" t="str">
        <f t="shared" si="87"/>
        <v/>
      </c>
      <c r="AN97" s="1">
        <f t="shared" si="104"/>
        <v>0</v>
      </c>
      <c r="AO97" s="1" t="str">
        <f t="shared" si="136"/>
        <v/>
      </c>
      <c r="AP97" s="1" t="str">
        <f t="shared" si="105"/>
        <v>N</v>
      </c>
      <c r="AQ97" s="1" t="str">
        <f t="shared" si="106"/>
        <v>N</v>
      </c>
      <c r="AR97" s="1" t="str">
        <f t="shared" si="107"/>
        <v>N</v>
      </c>
      <c r="AS97" s="1" t="str">
        <f t="shared" si="108"/>
        <v/>
      </c>
      <c r="AT97" s="15" t="str">
        <f t="shared" si="128"/>
        <v/>
      </c>
      <c r="AU97" s="1" t="str">
        <f t="shared" si="109"/>
        <v/>
      </c>
      <c r="AV97" s="1" t="str">
        <f t="shared" si="110"/>
        <v/>
      </c>
      <c r="AW97" s="1" t="str">
        <f t="shared" si="111"/>
        <v/>
      </c>
      <c r="AX97" s="1" t="str">
        <f t="shared" si="112"/>
        <v/>
      </c>
      <c r="AY97" s="1" t="str">
        <f t="shared" si="113"/>
        <v/>
      </c>
      <c r="AZ97" s="1" t="str">
        <f>IF('Hedging Dashboard'!AH97="P",IF(AZ96="",1,AZ96+1),"")</f>
        <v/>
      </c>
      <c r="BA97" s="1" t="str">
        <f>IF('Hedging Dashboard'!AH97="B",IF(BA96="",1,BA96+1),"")</f>
        <v/>
      </c>
      <c r="BB97" s="1" t="str">
        <f t="shared" si="80"/>
        <v>00000</v>
      </c>
      <c r="BC97" s="1" t="str">
        <f t="shared" si="80"/>
        <v>00000</v>
      </c>
      <c r="BD97" s="1" t="str">
        <f t="shared" si="81"/>
        <v>000000</v>
      </c>
      <c r="BE97" s="1" t="str">
        <f t="shared" si="81"/>
        <v>000000</v>
      </c>
      <c r="BF97" s="1" t="str">
        <f t="shared" si="129"/>
        <v>B</v>
      </c>
      <c r="BG97" s="1" t="str">
        <f t="shared" si="114"/>
        <v/>
      </c>
      <c r="BH97" s="1">
        <f t="shared" si="130"/>
        <v>0</v>
      </c>
      <c r="BI97" s="1" t="str">
        <f t="shared" si="115"/>
        <v/>
      </c>
      <c r="BJ97" s="1">
        <f t="shared" si="131"/>
        <v>0</v>
      </c>
      <c r="BK97" s="1" t="str">
        <f t="shared" si="116"/>
        <v/>
      </c>
      <c r="BL97" s="1">
        <f t="shared" si="132"/>
        <v>0</v>
      </c>
      <c r="BM97" s="1" t="str">
        <f t="shared" si="133"/>
        <v>0</v>
      </c>
      <c r="BN97" s="1" t="str">
        <f t="shared" si="134"/>
        <v>0</v>
      </c>
      <c r="BO97" s="1" t="str">
        <f t="shared" si="135"/>
        <v>0</v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-6</v>
      </c>
    </row>
    <row r="98" spans="1:76" ht="15.75" thickBot="1">
      <c r="A98" s="1">
        <v>89</v>
      </c>
      <c r="B98" s="9" t="str">
        <f t="shared" si="93"/>
        <v/>
      </c>
      <c r="C98" s="93" t="str">
        <f t="shared" si="83"/>
        <v/>
      </c>
      <c r="D98" s="88" t="str">
        <f t="shared" si="117"/>
        <v/>
      </c>
      <c r="E98" s="89" t="str">
        <f t="shared" si="118"/>
        <v/>
      </c>
      <c r="F98" s="8" t="str">
        <f t="shared" si="94"/>
        <v/>
      </c>
      <c r="H98" s="96" t="str">
        <f t="shared" si="84"/>
        <v/>
      </c>
      <c r="I98" s="88" t="str">
        <f t="shared" si="119"/>
        <v/>
      </c>
      <c r="J98" s="89" t="str">
        <f t="shared" si="120"/>
        <v/>
      </c>
      <c r="K98" s="8" t="str">
        <f t="shared" si="121"/>
        <v/>
      </c>
      <c r="L98" s="54"/>
      <c r="M98" s="17" t="str">
        <f>IF('Hedging Dashboard'!AH98="","",'Hedging Dashboard'!AH98)</f>
        <v/>
      </c>
      <c r="O98" s="9" t="str">
        <f t="shared" si="85"/>
        <v/>
      </c>
      <c r="P98" s="88" t="str">
        <f t="shared" si="122"/>
        <v/>
      </c>
      <c r="Q98" s="89" t="str">
        <f t="shared" si="123"/>
        <v/>
      </c>
      <c r="R98" s="4" t="str">
        <f t="shared" si="124"/>
        <v/>
      </c>
      <c r="S98" s="4" t="str">
        <f t="shared" si="95"/>
        <v/>
      </c>
      <c r="T98" s="112" t="str">
        <f t="shared" si="125"/>
        <v/>
      </c>
      <c r="U98" s="4" t="str">
        <f>IF(M98="","",IF(B98="NB",U97,IF(T98="",SUM($T$5:$T98)+S98,SUM($T$5:$T98))))</f>
        <v/>
      </c>
      <c r="V98" s="100" t="str">
        <f t="shared" si="82"/>
        <v/>
      </c>
      <c r="W98" s="74" t="e">
        <f t="shared" si="96"/>
        <v>#VALUE!</v>
      </c>
      <c r="X98" s="76" t="str">
        <f t="shared" si="97"/>
        <v/>
      </c>
      <c r="Y98" s="9" t="str">
        <f t="shared" si="88"/>
        <v>T</v>
      </c>
      <c r="Z98" s="4" t="str">
        <f t="shared" si="89"/>
        <v>T</v>
      </c>
      <c r="AA98" s="4" t="str">
        <f t="shared" si="90"/>
        <v>M1</v>
      </c>
      <c r="AB98" s="4" t="str">
        <f t="shared" si="86"/>
        <v/>
      </c>
      <c r="AC98" s="4" t="str">
        <f t="shared" si="91"/>
        <v/>
      </c>
      <c r="AD98" s="4" t="str">
        <f t="shared" si="92"/>
        <v/>
      </c>
      <c r="AE98" s="1" t="str">
        <f t="shared" si="98"/>
        <v/>
      </c>
      <c r="AF98" s="1" t="str">
        <f t="shared" si="99"/>
        <v/>
      </c>
      <c r="AG98" s="1" t="str">
        <f t="shared" si="100"/>
        <v/>
      </c>
      <c r="AH98" s="1" t="str">
        <f t="shared" si="101"/>
        <v/>
      </c>
      <c r="AI98" s="1" t="str">
        <f t="shared" si="102"/>
        <v/>
      </c>
      <c r="AJ98" s="1" t="str">
        <f t="shared" si="103"/>
        <v/>
      </c>
      <c r="AK98" s="1">
        <f t="shared" si="126"/>
        <v>0</v>
      </c>
      <c r="AL98" s="1">
        <f t="shared" si="127"/>
        <v>0</v>
      </c>
      <c r="AM98" s="1" t="str">
        <f t="shared" si="87"/>
        <v/>
      </c>
      <c r="AN98" s="1">
        <f t="shared" si="104"/>
        <v>0</v>
      </c>
      <c r="AO98" s="1" t="str">
        <f t="shared" si="136"/>
        <v/>
      </c>
      <c r="AP98" s="1" t="str">
        <f t="shared" si="105"/>
        <v>N</v>
      </c>
      <c r="AQ98" s="1" t="str">
        <f t="shared" si="106"/>
        <v>N</v>
      </c>
      <c r="AR98" s="1" t="str">
        <f t="shared" si="107"/>
        <v>N</v>
      </c>
      <c r="AS98" s="1" t="str">
        <f t="shared" si="108"/>
        <v/>
      </c>
      <c r="AT98" s="15" t="str">
        <f t="shared" si="128"/>
        <v/>
      </c>
      <c r="AU98" s="1" t="str">
        <f t="shared" si="109"/>
        <v/>
      </c>
      <c r="AV98" s="1" t="str">
        <f t="shared" si="110"/>
        <v/>
      </c>
      <c r="AW98" s="1" t="str">
        <f t="shared" si="111"/>
        <v/>
      </c>
      <c r="AX98" s="1" t="str">
        <f t="shared" si="112"/>
        <v/>
      </c>
      <c r="AY98" s="1" t="str">
        <f t="shared" si="113"/>
        <v/>
      </c>
      <c r="AZ98" s="1" t="str">
        <f>IF('Hedging Dashboard'!AH98="P",IF(AZ97="",1,AZ97+1),"")</f>
        <v/>
      </c>
      <c r="BA98" s="1" t="str">
        <f>IF('Hedging Dashboard'!AH98="B",IF(BA97="",1,BA97+1),"")</f>
        <v/>
      </c>
      <c r="BB98" s="1" t="str">
        <f t="shared" si="80"/>
        <v>00000</v>
      </c>
      <c r="BC98" s="1" t="str">
        <f t="shared" si="80"/>
        <v>00000</v>
      </c>
      <c r="BD98" s="1" t="str">
        <f t="shared" si="81"/>
        <v>000000</v>
      </c>
      <c r="BE98" s="1" t="str">
        <f t="shared" si="81"/>
        <v>000000</v>
      </c>
      <c r="BF98" s="1" t="str">
        <f t="shared" si="129"/>
        <v>B</v>
      </c>
      <c r="BG98" s="1" t="str">
        <f t="shared" si="114"/>
        <v/>
      </c>
      <c r="BH98" s="1">
        <f t="shared" si="130"/>
        <v>0</v>
      </c>
      <c r="BI98" s="1" t="str">
        <f t="shared" si="115"/>
        <v/>
      </c>
      <c r="BJ98" s="1">
        <f t="shared" si="131"/>
        <v>0</v>
      </c>
      <c r="BK98" s="1" t="str">
        <f t="shared" si="116"/>
        <v/>
      </c>
      <c r="BL98" s="1">
        <f t="shared" si="132"/>
        <v>0</v>
      </c>
      <c r="BM98" s="1" t="str">
        <f t="shared" si="133"/>
        <v>0</v>
      </c>
      <c r="BN98" s="1" t="str">
        <f t="shared" si="134"/>
        <v>0</v>
      </c>
      <c r="BO98" s="1" t="str">
        <f t="shared" si="135"/>
        <v>0</v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</row>
    <row r="99" spans="1:76" ht="15.75" thickBot="1">
      <c r="A99" s="1">
        <v>90</v>
      </c>
      <c r="B99" s="77" t="str">
        <f t="shared" si="93"/>
        <v/>
      </c>
      <c r="C99" s="94" t="str">
        <f t="shared" si="83"/>
        <v/>
      </c>
      <c r="D99" s="90" t="str">
        <f t="shared" si="117"/>
        <v/>
      </c>
      <c r="E99" s="91" t="str">
        <f t="shared" si="118"/>
        <v/>
      </c>
      <c r="F99" s="10" t="str">
        <f t="shared" si="94"/>
        <v/>
      </c>
      <c r="H99" s="97" t="str">
        <f t="shared" si="84"/>
        <v/>
      </c>
      <c r="I99" s="90" t="str">
        <f t="shared" si="119"/>
        <v/>
      </c>
      <c r="J99" s="91" t="str">
        <f t="shared" si="120"/>
        <v/>
      </c>
      <c r="K99" s="10" t="str">
        <f t="shared" si="121"/>
        <v/>
      </c>
      <c r="L99" s="54"/>
      <c r="M99" s="18" t="str">
        <f>IF('Hedging Dashboard'!AH99="","",'Hedging Dashboard'!AH99)</f>
        <v/>
      </c>
      <c r="O99" s="77" t="str">
        <f t="shared" si="85"/>
        <v/>
      </c>
      <c r="P99" s="90" t="str">
        <f t="shared" si="122"/>
        <v/>
      </c>
      <c r="Q99" s="91" t="str">
        <f t="shared" si="123"/>
        <v/>
      </c>
      <c r="R99" s="5" t="str">
        <f t="shared" si="124"/>
        <v/>
      </c>
      <c r="S99" s="5" t="str">
        <f t="shared" si="95"/>
        <v/>
      </c>
      <c r="T99" s="113" t="str">
        <f t="shared" si="125"/>
        <v/>
      </c>
      <c r="U99" s="5" t="str">
        <f>IF(M99="","",IF(B99="NB",U98,IF(T99="",SUM($T$5:$T99)+S99,SUM($T$5:$T99))))</f>
        <v/>
      </c>
      <c r="V99" s="101" t="str">
        <f t="shared" si="82"/>
        <v/>
      </c>
      <c r="W99" s="74" t="e">
        <f t="shared" si="96"/>
        <v>#VALUE!</v>
      </c>
      <c r="X99" s="76" t="str">
        <f t="shared" si="97"/>
        <v/>
      </c>
      <c r="Y99" s="9" t="str">
        <f t="shared" si="88"/>
        <v>T</v>
      </c>
      <c r="Z99" s="4" t="str">
        <f t="shared" si="89"/>
        <v>T</v>
      </c>
      <c r="AA99" s="4" t="str">
        <f t="shared" si="90"/>
        <v>M1</v>
      </c>
      <c r="AB99" s="4" t="str">
        <f t="shared" si="86"/>
        <v/>
      </c>
      <c r="AC99" s="4" t="str">
        <f t="shared" si="91"/>
        <v/>
      </c>
      <c r="AD99" s="4" t="str">
        <f t="shared" si="92"/>
        <v/>
      </c>
      <c r="AE99" s="1" t="str">
        <f t="shared" si="98"/>
        <v/>
      </c>
      <c r="AF99" s="1" t="str">
        <f t="shared" si="99"/>
        <v/>
      </c>
      <c r="AG99" s="1" t="str">
        <f t="shared" si="100"/>
        <v/>
      </c>
      <c r="AH99" s="1" t="str">
        <f t="shared" si="101"/>
        <v/>
      </c>
      <c r="AI99" s="1" t="str">
        <f t="shared" si="102"/>
        <v/>
      </c>
      <c r="AJ99" s="1" t="str">
        <f t="shared" si="103"/>
        <v/>
      </c>
      <c r="AK99" s="1">
        <f t="shared" si="126"/>
        <v>0</v>
      </c>
      <c r="AL99" s="1">
        <f t="shared" si="127"/>
        <v>0</v>
      </c>
      <c r="AM99" s="1" t="str">
        <f t="shared" si="87"/>
        <v/>
      </c>
      <c r="AN99" s="1">
        <f t="shared" si="104"/>
        <v>0</v>
      </c>
      <c r="AO99" s="1" t="str">
        <f t="shared" si="136"/>
        <v/>
      </c>
      <c r="AP99" s="1" t="str">
        <f t="shared" si="105"/>
        <v>N</v>
      </c>
      <c r="AQ99" s="1" t="str">
        <f t="shared" si="106"/>
        <v>N</v>
      </c>
      <c r="AR99" s="1" t="str">
        <f t="shared" si="107"/>
        <v>N</v>
      </c>
      <c r="AS99" s="1" t="str">
        <f t="shared" si="108"/>
        <v/>
      </c>
      <c r="AT99" s="15" t="str">
        <f t="shared" si="128"/>
        <v/>
      </c>
      <c r="AU99" s="1" t="str">
        <f t="shared" si="109"/>
        <v/>
      </c>
      <c r="AV99" s="1" t="str">
        <f t="shared" si="110"/>
        <v/>
      </c>
      <c r="AW99" s="1" t="str">
        <f t="shared" si="111"/>
        <v/>
      </c>
      <c r="AX99" s="1" t="str">
        <f t="shared" si="112"/>
        <v/>
      </c>
      <c r="AY99" s="1" t="str">
        <f t="shared" si="113"/>
        <v/>
      </c>
      <c r="AZ99" s="1" t="str">
        <f>IF('Hedging Dashboard'!AH99="P",IF(AZ98="",1,AZ98+1),"")</f>
        <v/>
      </c>
      <c r="BA99" s="1" t="str">
        <f>IF('Hedging Dashboard'!AH99="B",IF(BA98="",1,BA98+1),"")</f>
        <v/>
      </c>
      <c r="BB99" s="1" t="str">
        <f t="shared" si="80"/>
        <v>00000</v>
      </c>
      <c r="BC99" s="1" t="str">
        <f t="shared" si="80"/>
        <v>00000</v>
      </c>
      <c r="BD99" s="1" t="str">
        <f t="shared" si="81"/>
        <v>000000</v>
      </c>
      <c r="BE99" s="1" t="str">
        <f t="shared" si="81"/>
        <v>000000</v>
      </c>
      <c r="BF99" s="1" t="str">
        <f t="shared" si="129"/>
        <v>B</v>
      </c>
      <c r="BG99" s="1" t="str">
        <f t="shared" si="114"/>
        <v/>
      </c>
      <c r="BH99" s="1">
        <f t="shared" si="130"/>
        <v>0</v>
      </c>
      <c r="BI99" s="1" t="str">
        <f t="shared" si="115"/>
        <v/>
      </c>
      <c r="BJ99" s="1">
        <f t="shared" si="131"/>
        <v>0</v>
      </c>
      <c r="BK99" s="1" t="str">
        <f t="shared" si="116"/>
        <v/>
      </c>
      <c r="BL99" s="1">
        <f t="shared" si="132"/>
        <v>0</v>
      </c>
      <c r="BM99" s="1" t="str">
        <f t="shared" si="133"/>
        <v>0</v>
      </c>
      <c r="BN99" s="1" t="str">
        <f t="shared" si="134"/>
        <v>0</v>
      </c>
      <c r="BO99" s="1" t="str">
        <f t="shared" si="135"/>
        <v>0</v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</row>
    <row r="100" spans="1:76" ht="15.75" thickBot="1">
      <c r="A100" s="1">
        <v>91</v>
      </c>
      <c r="B100" s="12" t="str">
        <f t="shared" si="93"/>
        <v/>
      </c>
      <c r="C100" s="92" t="str">
        <f t="shared" si="83"/>
        <v/>
      </c>
      <c r="D100" s="13" t="str">
        <f t="shared" si="117"/>
        <v/>
      </c>
      <c r="E100" s="45" t="str">
        <f t="shared" si="118"/>
        <v/>
      </c>
      <c r="F100" s="14" t="str">
        <f t="shared" si="94"/>
        <v/>
      </c>
      <c r="H100" s="95" t="str">
        <f t="shared" si="84"/>
        <v/>
      </c>
      <c r="I100" s="13" t="str">
        <f t="shared" si="119"/>
        <v/>
      </c>
      <c r="J100" s="45" t="str">
        <f t="shared" si="120"/>
        <v/>
      </c>
      <c r="K100" s="14" t="str">
        <f t="shared" si="121"/>
        <v/>
      </c>
      <c r="L100" s="54"/>
      <c r="M100" s="16" t="str">
        <f>IF('Hedging Dashboard'!AH100="","",'Hedging Dashboard'!AH100)</f>
        <v/>
      </c>
      <c r="O100" s="12" t="str">
        <f t="shared" si="85"/>
        <v/>
      </c>
      <c r="P100" s="13" t="str">
        <f t="shared" si="122"/>
        <v/>
      </c>
      <c r="Q100" s="45" t="str">
        <f t="shared" si="123"/>
        <v/>
      </c>
      <c r="R100" s="87" t="str">
        <f t="shared" si="124"/>
        <v/>
      </c>
      <c r="S100" s="87" t="str">
        <f t="shared" si="95"/>
        <v/>
      </c>
      <c r="T100" s="98" t="str">
        <f t="shared" si="125"/>
        <v/>
      </c>
      <c r="U100" s="87" t="str">
        <f>IF(M100="","",IF(B100="NB",U99,IF(T100="",SUM($T$5:$T100)+S100,SUM($T$5:$T100))))</f>
        <v/>
      </c>
      <c r="V100" s="99" t="str">
        <f t="shared" si="82"/>
        <v/>
      </c>
      <c r="W100" s="74" t="e">
        <f t="shared" si="96"/>
        <v>#VALUE!</v>
      </c>
      <c r="X100" s="76" t="str">
        <f t="shared" si="97"/>
        <v/>
      </c>
      <c r="Y100" s="9" t="str">
        <f t="shared" si="88"/>
        <v>T</v>
      </c>
      <c r="Z100" s="4" t="str">
        <f t="shared" si="89"/>
        <v>T</v>
      </c>
      <c r="AA100" s="4" t="str">
        <f t="shared" si="90"/>
        <v>M1</v>
      </c>
      <c r="AB100" s="4" t="str">
        <f t="shared" si="86"/>
        <v/>
      </c>
      <c r="AC100" s="4" t="str">
        <f t="shared" si="91"/>
        <v/>
      </c>
      <c r="AD100" s="4" t="str">
        <f t="shared" si="92"/>
        <v/>
      </c>
      <c r="AE100" s="1" t="str">
        <f t="shared" si="98"/>
        <v/>
      </c>
      <c r="AF100" s="1" t="str">
        <f t="shared" si="99"/>
        <v/>
      </c>
      <c r="AG100" s="1" t="str">
        <f t="shared" si="100"/>
        <v/>
      </c>
      <c r="AH100" s="1" t="str">
        <f t="shared" si="101"/>
        <v/>
      </c>
      <c r="AI100" s="1" t="str">
        <f t="shared" si="102"/>
        <v/>
      </c>
      <c r="AJ100" s="1" t="str">
        <f t="shared" si="103"/>
        <v/>
      </c>
      <c r="AK100" s="1">
        <f t="shared" si="126"/>
        <v>0</v>
      </c>
      <c r="AL100" s="1">
        <f t="shared" si="127"/>
        <v>0</v>
      </c>
      <c r="AM100" s="1" t="str">
        <f t="shared" si="87"/>
        <v/>
      </c>
      <c r="AN100" s="1">
        <f t="shared" si="104"/>
        <v>0</v>
      </c>
      <c r="AO100" s="1" t="str">
        <f t="shared" si="136"/>
        <v/>
      </c>
      <c r="AP100" s="1" t="str">
        <f t="shared" si="105"/>
        <v>N</v>
      </c>
      <c r="AQ100" s="1" t="str">
        <f t="shared" si="106"/>
        <v>N</v>
      </c>
      <c r="AR100" s="1" t="str">
        <f t="shared" si="107"/>
        <v>N</v>
      </c>
      <c r="AS100" s="1" t="str">
        <f t="shared" si="108"/>
        <v/>
      </c>
      <c r="AT100" s="15" t="str">
        <f t="shared" si="128"/>
        <v/>
      </c>
      <c r="AU100" s="1" t="str">
        <f t="shared" si="109"/>
        <v/>
      </c>
      <c r="AV100" s="1" t="str">
        <f t="shared" si="110"/>
        <v/>
      </c>
      <c r="AW100" s="1" t="str">
        <f t="shared" si="111"/>
        <v/>
      </c>
      <c r="AX100" s="1" t="str">
        <f t="shared" si="112"/>
        <v/>
      </c>
      <c r="AY100" s="1" t="str">
        <f t="shared" si="113"/>
        <v/>
      </c>
      <c r="AZ100" s="1" t="str">
        <f>IF('Hedging Dashboard'!AH100="P",IF(AZ99="",1,AZ99+1),"")</f>
        <v/>
      </c>
      <c r="BA100" s="1" t="str">
        <f>IF('Hedging Dashboard'!AH100="B",IF(BA99="",1,BA99+1),"")</f>
        <v/>
      </c>
      <c r="BB100" s="1" t="str">
        <f t="shared" si="80"/>
        <v>00000</v>
      </c>
      <c r="BC100" s="1" t="str">
        <f t="shared" si="80"/>
        <v>00000</v>
      </c>
      <c r="BD100" s="1" t="str">
        <f t="shared" si="81"/>
        <v>000000</v>
      </c>
      <c r="BE100" s="1" t="str">
        <f t="shared" si="81"/>
        <v>000000</v>
      </c>
      <c r="BF100" s="1" t="str">
        <f t="shared" si="129"/>
        <v>B</v>
      </c>
      <c r="BG100" s="1" t="str">
        <f t="shared" si="114"/>
        <v/>
      </c>
      <c r="BH100" s="1">
        <f t="shared" si="130"/>
        <v>0</v>
      </c>
      <c r="BI100" s="1" t="str">
        <f t="shared" si="115"/>
        <v/>
      </c>
      <c r="BJ100" s="1">
        <f t="shared" si="131"/>
        <v>0</v>
      </c>
      <c r="BK100" s="1" t="str">
        <f t="shared" si="116"/>
        <v/>
      </c>
      <c r="BL100" s="1">
        <f t="shared" si="132"/>
        <v>0</v>
      </c>
      <c r="BM100" s="1" t="str">
        <f t="shared" si="133"/>
        <v>0</v>
      </c>
      <c r="BN100" s="1" t="str">
        <f t="shared" si="134"/>
        <v>0</v>
      </c>
      <c r="BO100" s="1" t="str">
        <f t="shared" si="135"/>
        <v>0</v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3</v>
      </c>
    </row>
    <row r="101" spans="1:76" ht="15.75" thickBot="1">
      <c r="A101" s="1">
        <v>92</v>
      </c>
      <c r="B101" s="9" t="str">
        <f t="shared" si="93"/>
        <v/>
      </c>
      <c r="C101" s="93" t="str">
        <f t="shared" si="83"/>
        <v/>
      </c>
      <c r="D101" s="88" t="str">
        <f t="shared" si="117"/>
        <v/>
      </c>
      <c r="E101" s="89" t="str">
        <f t="shared" si="118"/>
        <v/>
      </c>
      <c r="F101" s="8" t="str">
        <f t="shared" si="94"/>
        <v/>
      </c>
      <c r="H101" s="96" t="str">
        <f t="shared" si="84"/>
        <v/>
      </c>
      <c r="I101" s="88" t="str">
        <f t="shared" si="119"/>
        <v/>
      </c>
      <c r="J101" s="89" t="str">
        <f t="shared" si="120"/>
        <v/>
      </c>
      <c r="K101" s="8" t="str">
        <f t="shared" si="121"/>
        <v/>
      </c>
      <c r="L101" s="54"/>
      <c r="M101" s="17" t="str">
        <f>IF('Hedging Dashboard'!AH101="","",'Hedging Dashboard'!AH101)</f>
        <v/>
      </c>
      <c r="O101" s="9" t="str">
        <f t="shared" si="85"/>
        <v/>
      </c>
      <c r="P101" s="88" t="str">
        <f t="shared" si="122"/>
        <v/>
      </c>
      <c r="Q101" s="89" t="str">
        <f t="shared" si="123"/>
        <v/>
      </c>
      <c r="R101" s="4" t="str">
        <f t="shared" si="124"/>
        <v/>
      </c>
      <c r="S101" s="4" t="str">
        <f t="shared" si="95"/>
        <v/>
      </c>
      <c r="T101" s="112" t="str">
        <f t="shared" si="125"/>
        <v/>
      </c>
      <c r="U101" s="4" t="str">
        <f>IF(M101="","",IF(B101="NB",U100,IF(T101="",SUM($T$5:$T101)+S101,SUM($T$5:$T101))))</f>
        <v/>
      </c>
      <c r="V101" s="100" t="str">
        <f t="shared" si="82"/>
        <v/>
      </c>
      <c r="W101" s="74" t="e">
        <f t="shared" si="96"/>
        <v>#VALUE!</v>
      </c>
      <c r="X101" s="76" t="str">
        <f t="shared" si="97"/>
        <v/>
      </c>
      <c r="Y101" s="9" t="str">
        <f t="shared" si="88"/>
        <v>T</v>
      </c>
      <c r="Z101" s="4" t="str">
        <f t="shared" si="89"/>
        <v>T</v>
      </c>
      <c r="AA101" s="4" t="str">
        <f t="shared" si="90"/>
        <v>M1</v>
      </c>
      <c r="AB101" s="4" t="str">
        <f t="shared" si="86"/>
        <v/>
      </c>
      <c r="AC101" s="4" t="str">
        <f t="shared" si="91"/>
        <v/>
      </c>
      <c r="AD101" s="4" t="str">
        <f t="shared" si="92"/>
        <v/>
      </c>
      <c r="AE101" s="1" t="str">
        <f t="shared" si="98"/>
        <v/>
      </c>
      <c r="AF101" s="1" t="str">
        <f t="shared" si="99"/>
        <v/>
      </c>
      <c r="AG101" s="1" t="str">
        <f t="shared" si="100"/>
        <v/>
      </c>
      <c r="AH101" s="1" t="str">
        <f t="shared" si="101"/>
        <v/>
      </c>
      <c r="AI101" s="1" t="str">
        <f t="shared" si="102"/>
        <v/>
      </c>
      <c r="AJ101" s="1" t="str">
        <f t="shared" si="103"/>
        <v/>
      </c>
      <c r="AK101" s="1">
        <f t="shared" si="126"/>
        <v>0</v>
      </c>
      <c r="AL101" s="1">
        <f t="shared" si="127"/>
        <v>0</v>
      </c>
      <c r="AM101" s="1" t="str">
        <f t="shared" si="87"/>
        <v/>
      </c>
      <c r="AN101" s="1">
        <f t="shared" si="104"/>
        <v>0</v>
      </c>
      <c r="AO101" s="1" t="str">
        <f t="shared" si="136"/>
        <v/>
      </c>
      <c r="AP101" s="1" t="str">
        <f t="shared" si="105"/>
        <v>N</v>
      </c>
      <c r="AQ101" s="1" t="str">
        <f t="shared" si="106"/>
        <v>N</v>
      </c>
      <c r="AR101" s="1" t="str">
        <f t="shared" si="107"/>
        <v>N</v>
      </c>
      <c r="AS101" s="1" t="str">
        <f t="shared" si="108"/>
        <v/>
      </c>
      <c r="AT101" s="15" t="str">
        <f t="shared" si="128"/>
        <v/>
      </c>
      <c r="AU101" s="1" t="str">
        <f t="shared" si="109"/>
        <v/>
      </c>
      <c r="AV101" s="1" t="str">
        <f t="shared" si="110"/>
        <v/>
      </c>
      <c r="AW101" s="1" t="str">
        <f t="shared" si="111"/>
        <v/>
      </c>
      <c r="AX101" s="1" t="str">
        <f t="shared" si="112"/>
        <v/>
      </c>
      <c r="AY101" s="1" t="str">
        <f t="shared" si="113"/>
        <v/>
      </c>
      <c r="AZ101" s="1" t="str">
        <f>IF('Hedging Dashboard'!AH101="P",IF(AZ100="",1,AZ100+1),"")</f>
        <v/>
      </c>
      <c r="BA101" s="1" t="str">
        <f>IF('Hedging Dashboard'!AH101="B",IF(BA100="",1,BA100+1),"")</f>
        <v/>
      </c>
      <c r="BB101" s="1" t="str">
        <f t="shared" si="80"/>
        <v>00000</v>
      </c>
      <c r="BC101" s="1" t="str">
        <f t="shared" si="80"/>
        <v>00000</v>
      </c>
      <c r="BD101" s="1" t="str">
        <f t="shared" si="81"/>
        <v>000000</v>
      </c>
      <c r="BE101" s="1" t="str">
        <f t="shared" si="81"/>
        <v>000000</v>
      </c>
      <c r="BF101" s="1" t="str">
        <f t="shared" si="129"/>
        <v>B</v>
      </c>
      <c r="BG101" s="1" t="str">
        <f t="shared" si="114"/>
        <v/>
      </c>
      <c r="BH101" s="1">
        <f t="shared" si="130"/>
        <v>0</v>
      </c>
      <c r="BI101" s="1" t="str">
        <f t="shared" si="115"/>
        <v/>
      </c>
      <c r="BJ101" s="1">
        <f t="shared" si="131"/>
        <v>0</v>
      </c>
      <c r="BK101" s="1" t="str">
        <f t="shared" si="116"/>
        <v/>
      </c>
      <c r="BL101" s="1">
        <f t="shared" si="132"/>
        <v>0</v>
      </c>
      <c r="BM101" s="1" t="str">
        <f t="shared" si="133"/>
        <v>0</v>
      </c>
      <c r="BN101" s="1" t="str">
        <f t="shared" si="134"/>
        <v>0</v>
      </c>
      <c r="BO101" s="1" t="str">
        <f t="shared" si="135"/>
        <v>0</v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-3</v>
      </c>
    </row>
    <row r="102" spans="1:76" ht="15.75" thickBot="1">
      <c r="A102" s="1">
        <v>93</v>
      </c>
      <c r="B102" s="9" t="str">
        <f t="shared" si="93"/>
        <v/>
      </c>
      <c r="C102" s="93" t="str">
        <f t="shared" si="83"/>
        <v/>
      </c>
      <c r="D102" s="88" t="str">
        <f t="shared" si="117"/>
        <v/>
      </c>
      <c r="E102" s="89" t="str">
        <f t="shared" si="118"/>
        <v/>
      </c>
      <c r="F102" s="8" t="str">
        <f t="shared" si="94"/>
        <v/>
      </c>
      <c r="H102" s="96" t="str">
        <f t="shared" si="84"/>
        <v/>
      </c>
      <c r="I102" s="88" t="str">
        <f t="shared" si="119"/>
        <v/>
      </c>
      <c r="J102" s="89" t="str">
        <f t="shared" si="120"/>
        <v/>
      </c>
      <c r="K102" s="8" t="str">
        <f t="shared" si="121"/>
        <v/>
      </c>
      <c r="L102" s="54"/>
      <c r="M102" s="17" t="str">
        <f>IF('Hedging Dashboard'!AH102="","",'Hedging Dashboard'!AH102)</f>
        <v/>
      </c>
      <c r="O102" s="9" t="str">
        <f t="shared" si="85"/>
        <v/>
      </c>
      <c r="P102" s="88" t="str">
        <f t="shared" si="122"/>
        <v/>
      </c>
      <c r="Q102" s="89" t="str">
        <f t="shared" si="123"/>
        <v/>
      </c>
      <c r="R102" s="4" t="str">
        <f t="shared" si="124"/>
        <v/>
      </c>
      <c r="S102" s="4" t="str">
        <f t="shared" si="95"/>
        <v/>
      </c>
      <c r="T102" s="112" t="str">
        <f t="shared" si="125"/>
        <v/>
      </c>
      <c r="U102" s="4" t="str">
        <f>IF(M102="","",IF(B102="NB",U101,IF(T102="",SUM($T$5:$T102)+S102,SUM($T$5:$T102))))</f>
        <v/>
      </c>
      <c r="V102" s="100" t="str">
        <f t="shared" si="82"/>
        <v/>
      </c>
      <c r="W102" s="74" t="e">
        <f t="shared" si="96"/>
        <v>#VALUE!</v>
      </c>
      <c r="X102" s="76" t="str">
        <f t="shared" si="97"/>
        <v/>
      </c>
      <c r="Y102" s="9" t="str">
        <f t="shared" si="88"/>
        <v>T</v>
      </c>
      <c r="Z102" s="4" t="str">
        <f t="shared" si="89"/>
        <v>T</v>
      </c>
      <c r="AA102" s="4" t="str">
        <f t="shared" si="90"/>
        <v>M1</v>
      </c>
      <c r="AB102" s="4" t="str">
        <f t="shared" si="86"/>
        <v/>
      </c>
      <c r="AC102" s="4" t="str">
        <f t="shared" si="91"/>
        <v/>
      </c>
      <c r="AD102" s="4" t="str">
        <f t="shared" si="92"/>
        <v/>
      </c>
      <c r="AE102" s="1" t="str">
        <f t="shared" si="98"/>
        <v/>
      </c>
      <c r="AF102" s="1" t="str">
        <f t="shared" si="99"/>
        <v/>
      </c>
      <c r="AG102" s="1" t="str">
        <f t="shared" si="100"/>
        <v/>
      </c>
      <c r="AH102" s="1" t="str">
        <f t="shared" si="101"/>
        <v/>
      </c>
      <c r="AI102" s="1" t="str">
        <f t="shared" si="102"/>
        <v/>
      </c>
      <c r="AJ102" s="1" t="str">
        <f t="shared" si="103"/>
        <v/>
      </c>
      <c r="AK102" s="1">
        <f t="shared" si="126"/>
        <v>0</v>
      </c>
      <c r="AL102" s="1">
        <f t="shared" si="127"/>
        <v>0</v>
      </c>
      <c r="AM102" s="1" t="str">
        <f t="shared" si="87"/>
        <v/>
      </c>
      <c r="AN102" s="1">
        <f t="shared" si="104"/>
        <v>0</v>
      </c>
      <c r="AO102" s="1" t="str">
        <f t="shared" si="136"/>
        <v/>
      </c>
      <c r="AP102" s="1" t="str">
        <f t="shared" si="105"/>
        <v>N</v>
      </c>
      <c r="AQ102" s="1" t="str">
        <f t="shared" si="106"/>
        <v>N</v>
      </c>
      <c r="AR102" s="1" t="str">
        <f t="shared" si="107"/>
        <v>N</v>
      </c>
      <c r="AS102" s="1" t="str">
        <f t="shared" si="108"/>
        <v/>
      </c>
      <c r="AT102" s="15" t="str">
        <f t="shared" si="128"/>
        <v/>
      </c>
      <c r="AU102" s="1" t="str">
        <f t="shared" si="109"/>
        <v/>
      </c>
      <c r="AV102" s="1" t="str">
        <f t="shared" si="110"/>
        <v/>
      </c>
      <c r="AW102" s="1" t="str">
        <f t="shared" si="111"/>
        <v/>
      </c>
      <c r="AX102" s="1" t="str">
        <f t="shared" si="112"/>
        <v/>
      </c>
      <c r="AY102" s="1" t="str">
        <f t="shared" si="113"/>
        <v/>
      </c>
      <c r="AZ102" s="1" t="str">
        <f>IF('Hedging Dashboard'!AH102="P",IF(AZ101="",1,AZ101+1),"")</f>
        <v/>
      </c>
      <c r="BA102" s="1" t="str">
        <f>IF('Hedging Dashboard'!AH102="B",IF(BA101="",1,BA101+1),"")</f>
        <v/>
      </c>
      <c r="BB102" s="1" t="str">
        <f t="shared" si="80"/>
        <v>00000</v>
      </c>
      <c r="BC102" s="1" t="str">
        <f t="shared" si="80"/>
        <v>00000</v>
      </c>
      <c r="BD102" s="1" t="str">
        <f t="shared" si="81"/>
        <v>000000</v>
      </c>
      <c r="BE102" s="1" t="str">
        <f t="shared" si="81"/>
        <v>000000</v>
      </c>
      <c r="BF102" s="1" t="str">
        <f t="shared" si="129"/>
        <v>B</v>
      </c>
      <c r="BG102" s="1" t="str">
        <f t="shared" si="114"/>
        <v/>
      </c>
      <c r="BH102" s="1">
        <f t="shared" si="130"/>
        <v>0</v>
      </c>
      <c r="BI102" s="1" t="str">
        <f t="shared" si="115"/>
        <v/>
      </c>
      <c r="BJ102" s="1">
        <f t="shared" si="131"/>
        <v>0</v>
      </c>
      <c r="BK102" s="1" t="str">
        <f t="shared" si="116"/>
        <v/>
      </c>
      <c r="BL102" s="1">
        <f t="shared" si="132"/>
        <v>0</v>
      </c>
      <c r="BM102" s="1" t="str">
        <f t="shared" si="133"/>
        <v>0</v>
      </c>
      <c r="BN102" s="1" t="str">
        <f t="shared" si="134"/>
        <v>0</v>
      </c>
      <c r="BO102" s="1" t="str">
        <f t="shared" si="135"/>
        <v>0</v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</row>
    <row r="103" spans="1:76" ht="15.75" thickBot="1">
      <c r="A103" s="1">
        <v>94</v>
      </c>
      <c r="B103" s="9" t="str">
        <f t="shared" si="93"/>
        <v/>
      </c>
      <c r="C103" s="93" t="str">
        <f t="shared" si="83"/>
        <v/>
      </c>
      <c r="D103" s="88" t="str">
        <f t="shared" si="117"/>
        <v/>
      </c>
      <c r="E103" s="89" t="str">
        <f t="shared" si="118"/>
        <v/>
      </c>
      <c r="F103" s="8" t="str">
        <f t="shared" si="94"/>
        <v/>
      </c>
      <c r="H103" s="96" t="str">
        <f t="shared" si="84"/>
        <v/>
      </c>
      <c r="I103" s="88" t="str">
        <f t="shared" si="119"/>
        <v/>
      </c>
      <c r="J103" s="89" t="str">
        <f t="shared" si="120"/>
        <v/>
      </c>
      <c r="K103" s="8" t="str">
        <f t="shared" si="121"/>
        <v/>
      </c>
      <c r="L103" s="54"/>
      <c r="M103" s="17" t="str">
        <f>IF('Hedging Dashboard'!AH103="","",'Hedging Dashboard'!AH103)</f>
        <v/>
      </c>
      <c r="O103" s="9" t="str">
        <f t="shared" si="85"/>
        <v/>
      </c>
      <c r="P103" s="88" t="str">
        <f t="shared" si="122"/>
        <v/>
      </c>
      <c r="Q103" s="89" t="str">
        <f t="shared" si="123"/>
        <v/>
      </c>
      <c r="R103" s="4" t="str">
        <f t="shared" si="124"/>
        <v/>
      </c>
      <c r="S103" s="4" t="str">
        <f t="shared" si="95"/>
        <v/>
      </c>
      <c r="T103" s="112" t="str">
        <f t="shared" si="125"/>
        <v/>
      </c>
      <c r="U103" s="4" t="str">
        <f>IF(M103="","",IF(B103="NB",U102,IF(T103="",SUM($T$5:$T103)+S103,SUM($T$5:$T103))))</f>
        <v/>
      </c>
      <c r="V103" s="100" t="str">
        <f t="shared" si="82"/>
        <v/>
      </c>
      <c r="W103" s="74" t="e">
        <f t="shared" si="96"/>
        <v>#VALUE!</v>
      </c>
      <c r="X103" s="76" t="str">
        <f t="shared" si="97"/>
        <v/>
      </c>
      <c r="Y103" s="9" t="str">
        <f t="shared" si="88"/>
        <v>T</v>
      </c>
      <c r="Z103" s="4" t="str">
        <f t="shared" si="89"/>
        <v>T</v>
      </c>
      <c r="AA103" s="4" t="str">
        <f t="shared" si="90"/>
        <v>M1</v>
      </c>
      <c r="AB103" s="4" t="str">
        <f t="shared" si="86"/>
        <v/>
      </c>
      <c r="AC103" s="4" t="str">
        <f t="shared" si="91"/>
        <v/>
      </c>
      <c r="AD103" s="4" t="str">
        <f t="shared" si="92"/>
        <v/>
      </c>
      <c r="AE103" s="1" t="str">
        <f t="shared" si="98"/>
        <v/>
      </c>
      <c r="AF103" s="1" t="str">
        <f t="shared" si="99"/>
        <v/>
      </c>
      <c r="AG103" s="1" t="str">
        <f t="shared" si="100"/>
        <v/>
      </c>
      <c r="AH103" s="1" t="str">
        <f t="shared" si="101"/>
        <v/>
      </c>
      <c r="AI103" s="1" t="str">
        <f t="shared" si="102"/>
        <v/>
      </c>
      <c r="AJ103" s="1" t="str">
        <f t="shared" si="103"/>
        <v/>
      </c>
      <c r="AK103" s="1">
        <f t="shared" si="126"/>
        <v>0</v>
      </c>
      <c r="AL103" s="1">
        <f t="shared" si="127"/>
        <v>0</v>
      </c>
      <c r="AM103" s="1" t="str">
        <f t="shared" ref="AM103:AM109" si="137">IF(M103="","",IF(AM102+AN103&gt;=10,10,IF(AM102+AN103&lt;=-10,-10,AM102+AN103)))</f>
        <v/>
      </c>
      <c r="AN103" s="1">
        <f t="shared" si="104"/>
        <v>0</v>
      </c>
      <c r="AO103" s="1" t="str">
        <f t="shared" si="136"/>
        <v/>
      </c>
      <c r="AP103" s="1" t="str">
        <f t="shared" si="105"/>
        <v>N</v>
      </c>
      <c r="AQ103" s="1" t="str">
        <f t="shared" si="106"/>
        <v>N</v>
      </c>
      <c r="AR103" s="1" t="str">
        <f t="shared" si="107"/>
        <v>N</v>
      </c>
      <c r="AS103" s="1" t="str">
        <f t="shared" si="108"/>
        <v/>
      </c>
      <c r="AT103" s="15" t="str">
        <f t="shared" si="128"/>
        <v/>
      </c>
      <c r="AU103" s="1" t="str">
        <f t="shared" si="109"/>
        <v/>
      </c>
      <c r="AV103" s="1" t="str">
        <f t="shared" si="110"/>
        <v/>
      </c>
      <c r="AW103" s="1" t="str">
        <f t="shared" si="111"/>
        <v/>
      </c>
      <c r="AX103" s="1" t="str">
        <f t="shared" si="112"/>
        <v/>
      </c>
      <c r="AY103" s="1" t="str">
        <f t="shared" si="113"/>
        <v/>
      </c>
      <c r="AZ103" s="1" t="str">
        <f>IF('Hedging Dashboard'!AH103="P",IF(AZ102="",1,AZ102+1),"")</f>
        <v/>
      </c>
      <c r="BA103" s="1" t="str">
        <f>IF('Hedging Dashboard'!AH103="B",IF(BA102="",1,BA102+1),"")</f>
        <v/>
      </c>
      <c r="BB103" s="1" t="str">
        <f t="shared" si="80"/>
        <v>00000</v>
      </c>
      <c r="BC103" s="1" t="str">
        <f t="shared" si="80"/>
        <v>00000</v>
      </c>
      <c r="BD103" s="1" t="str">
        <f t="shared" si="81"/>
        <v>000000</v>
      </c>
      <c r="BE103" s="1" t="str">
        <f t="shared" si="81"/>
        <v>000000</v>
      </c>
      <c r="BF103" s="1" t="str">
        <f t="shared" si="129"/>
        <v>B</v>
      </c>
      <c r="BG103" s="1" t="str">
        <f t="shared" si="114"/>
        <v/>
      </c>
      <c r="BH103" s="1">
        <f t="shared" si="130"/>
        <v>0</v>
      </c>
      <c r="BI103" s="1" t="str">
        <f t="shared" si="115"/>
        <v/>
      </c>
      <c r="BJ103" s="1">
        <f t="shared" si="131"/>
        <v>0</v>
      </c>
      <c r="BK103" s="1" t="str">
        <f t="shared" si="116"/>
        <v/>
      </c>
      <c r="BL103" s="1">
        <f t="shared" si="132"/>
        <v>0</v>
      </c>
      <c r="BM103" s="1" t="str">
        <f t="shared" si="133"/>
        <v>0</v>
      </c>
      <c r="BN103" s="1" t="str">
        <f t="shared" si="134"/>
        <v>0</v>
      </c>
      <c r="BO103" s="1" t="str">
        <f t="shared" si="135"/>
        <v>0</v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</row>
    <row r="104" spans="1:76" ht="15.75" thickBot="1">
      <c r="A104" s="1">
        <v>95</v>
      </c>
      <c r="B104" s="77" t="str">
        <f t="shared" si="93"/>
        <v/>
      </c>
      <c r="C104" s="94" t="str">
        <f t="shared" si="83"/>
        <v/>
      </c>
      <c r="D104" s="90" t="str">
        <f t="shared" si="117"/>
        <v/>
      </c>
      <c r="E104" s="91" t="str">
        <f t="shared" si="118"/>
        <v/>
      </c>
      <c r="F104" s="10" t="str">
        <f t="shared" si="94"/>
        <v/>
      </c>
      <c r="H104" s="97" t="str">
        <f t="shared" si="84"/>
        <v/>
      </c>
      <c r="I104" s="90" t="str">
        <f t="shared" si="119"/>
        <v/>
      </c>
      <c r="J104" s="91" t="str">
        <f t="shared" si="120"/>
        <v/>
      </c>
      <c r="K104" s="10" t="str">
        <f t="shared" si="121"/>
        <v/>
      </c>
      <c r="L104" s="54"/>
      <c r="M104" s="18" t="str">
        <f>IF('Hedging Dashboard'!AH104="","",'Hedging Dashboard'!AH104)</f>
        <v/>
      </c>
      <c r="O104" s="77" t="str">
        <f t="shared" si="85"/>
        <v/>
      </c>
      <c r="P104" s="90" t="str">
        <f t="shared" si="122"/>
        <v/>
      </c>
      <c r="Q104" s="91" t="str">
        <f t="shared" si="123"/>
        <v/>
      </c>
      <c r="R104" s="5" t="str">
        <f t="shared" si="124"/>
        <v/>
      </c>
      <c r="S104" s="5" t="str">
        <f t="shared" si="95"/>
        <v/>
      </c>
      <c r="T104" s="113" t="str">
        <f t="shared" si="125"/>
        <v/>
      </c>
      <c r="U104" s="5" t="str">
        <f>IF(M104="","",IF(B104="NB",U103,IF(T104="",SUM($T$5:$T104)+S104,SUM($T$5:$T104))))</f>
        <v/>
      </c>
      <c r="V104" s="101" t="str">
        <f t="shared" si="82"/>
        <v/>
      </c>
      <c r="W104" s="74" t="e">
        <f t="shared" si="96"/>
        <v>#VALUE!</v>
      </c>
      <c r="X104" s="76" t="str">
        <f t="shared" si="97"/>
        <v/>
      </c>
      <c r="Y104" s="9" t="str">
        <f t="shared" si="88"/>
        <v>T</v>
      </c>
      <c r="Z104" s="4" t="str">
        <f t="shared" si="89"/>
        <v>T</v>
      </c>
      <c r="AA104" s="4" t="str">
        <f t="shared" si="90"/>
        <v>M1</v>
      </c>
      <c r="AB104" s="4" t="str">
        <f t="shared" si="86"/>
        <v/>
      </c>
      <c r="AC104" s="4" t="str">
        <f t="shared" si="91"/>
        <v/>
      </c>
      <c r="AD104" s="4" t="str">
        <f t="shared" si="92"/>
        <v/>
      </c>
      <c r="AE104" s="1" t="str">
        <f t="shared" si="98"/>
        <v/>
      </c>
      <c r="AF104" s="1" t="str">
        <f t="shared" si="99"/>
        <v/>
      </c>
      <c r="AG104" s="1" t="str">
        <f t="shared" si="100"/>
        <v/>
      </c>
      <c r="AH104" s="1" t="str">
        <f t="shared" si="101"/>
        <v/>
      </c>
      <c r="AI104" s="1" t="str">
        <f t="shared" si="102"/>
        <v/>
      </c>
      <c r="AJ104" s="1" t="str">
        <f t="shared" si="103"/>
        <v/>
      </c>
      <c r="AK104" s="1">
        <f t="shared" si="126"/>
        <v>0</v>
      </c>
      <c r="AL104" s="1">
        <f t="shared" si="127"/>
        <v>0</v>
      </c>
      <c r="AM104" s="1" t="str">
        <f t="shared" si="137"/>
        <v/>
      </c>
      <c r="AN104" s="1">
        <f t="shared" si="104"/>
        <v>0</v>
      </c>
      <c r="AO104" s="1" t="str">
        <f t="shared" si="136"/>
        <v/>
      </c>
      <c r="AP104" s="1" t="str">
        <f t="shared" si="105"/>
        <v>N</v>
      </c>
      <c r="AQ104" s="1" t="str">
        <f t="shared" si="106"/>
        <v>N</v>
      </c>
      <c r="AR104" s="1" t="str">
        <f t="shared" si="107"/>
        <v>N</v>
      </c>
      <c r="AS104" s="1" t="str">
        <f t="shared" si="108"/>
        <v/>
      </c>
      <c r="AT104" s="15" t="str">
        <f t="shared" si="128"/>
        <v/>
      </c>
      <c r="AU104" s="1" t="str">
        <f t="shared" si="109"/>
        <v/>
      </c>
      <c r="AV104" s="1" t="str">
        <f t="shared" si="110"/>
        <v/>
      </c>
      <c r="AW104" s="1" t="str">
        <f t="shared" si="111"/>
        <v/>
      </c>
      <c r="AX104" s="1" t="str">
        <f t="shared" si="112"/>
        <v/>
      </c>
      <c r="AY104" s="1" t="str">
        <f t="shared" si="113"/>
        <v/>
      </c>
      <c r="AZ104" s="1" t="str">
        <f>IF('Hedging Dashboard'!AH104="P",IF(AZ103="",1,AZ103+1),"")</f>
        <v/>
      </c>
      <c r="BA104" s="1" t="str">
        <f>IF('Hedging Dashboard'!AH104="B",IF(BA103="",1,BA103+1),"")</f>
        <v/>
      </c>
      <c r="BB104" s="1" t="str">
        <f t="shared" si="80"/>
        <v>00000</v>
      </c>
      <c r="BC104" s="1" t="str">
        <f t="shared" si="80"/>
        <v>00000</v>
      </c>
      <c r="BD104" s="1" t="str">
        <f t="shared" si="81"/>
        <v>000000</v>
      </c>
      <c r="BE104" s="1" t="str">
        <f t="shared" si="81"/>
        <v>000000</v>
      </c>
      <c r="BF104" s="1" t="str">
        <f t="shared" si="129"/>
        <v>B</v>
      </c>
      <c r="BG104" s="1" t="str">
        <f t="shared" si="114"/>
        <v/>
      </c>
      <c r="BH104" s="1">
        <f t="shared" si="130"/>
        <v>0</v>
      </c>
      <c r="BI104" s="1" t="str">
        <f t="shared" si="115"/>
        <v/>
      </c>
      <c r="BJ104" s="1">
        <f t="shared" si="131"/>
        <v>0</v>
      </c>
      <c r="BK104" s="1" t="str">
        <f t="shared" si="116"/>
        <v/>
      </c>
      <c r="BL104" s="1">
        <f t="shared" si="132"/>
        <v>0</v>
      </c>
      <c r="BM104" s="1" t="str">
        <f t="shared" si="133"/>
        <v>0</v>
      </c>
      <c r="BN104" s="1" t="str">
        <f t="shared" si="134"/>
        <v>0</v>
      </c>
      <c r="BO104" s="1" t="str">
        <f t="shared" si="135"/>
        <v>0</v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6</v>
      </c>
    </row>
    <row r="105" spans="1:76" ht="15.75" thickBot="1">
      <c r="A105" s="1">
        <v>96</v>
      </c>
      <c r="B105" s="12" t="str">
        <f t="shared" si="93"/>
        <v/>
      </c>
      <c r="C105" s="92" t="str">
        <f t="shared" si="83"/>
        <v/>
      </c>
      <c r="D105" s="13" t="str">
        <f t="shared" si="117"/>
        <v/>
      </c>
      <c r="E105" s="45" t="str">
        <f t="shared" si="118"/>
        <v/>
      </c>
      <c r="F105" s="14" t="str">
        <f t="shared" si="94"/>
        <v/>
      </c>
      <c r="H105" s="95" t="str">
        <f t="shared" si="84"/>
        <v/>
      </c>
      <c r="I105" s="13" t="str">
        <f t="shared" si="119"/>
        <v/>
      </c>
      <c r="J105" s="45" t="str">
        <f t="shared" si="120"/>
        <v/>
      </c>
      <c r="K105" s="14" t="str">
        <f t="shared" si="121"/>
        <v/>
      </c>
      <c r="L105" s="54"/>
      <c r="M105" s="16" t="str">
        <f>IF('Hedging Dashboard'!AH105="","",'Hedging Dashboard'!AH105)</f>
        <v/>
      </c>
      <c r="O105" s="12" t="str">
        <f t="shared" si="85"/>
        <v/>
      </c>
      <c r="P105" s="13" t="str">
        <f t="shared" si="122"/>
        <v/>
      </c>
      <c r="Q105" s="45" t="str">
        <f t="shared" si="123"/>
        <v/>
      </c>
      <c r="R105" s="87" t="str">
        <f t="shared" si="124"/>
        <v/>
      </c>
      <c r="S105" s="87" t="str">
        <f t="shared" si="95"/>
        <v/>
      </c>
      <c r="T105" s="98" t="str">
        <f t="shared" si="125"/>
        <v/>
      </c>
      <c r="U105" s="87" t="str">
        <f>IF(M105="","",IF(B105="NB",U104,IF(T105="",SUM($T$5:$T105)+S105,SUM($T$5:$T105))))</f>
        <v/>
      </c>
      <c r="V105" s="99" t="str">
        <f t="shared" si="82"/>
        <v/>
      </c>
      <c r="W105" s="74" t="e">
        <f t="shared" si="96"/>
        <v>#VALUE!</v>
      </c>
      <c r="X105" s="76" t="str">
        <f t="shared" si="97"/>
        <v/>
      </c>
      <c r="Y105" s="9" t="str">
        <f t="shared" si="88"/>
        <v>T</v>
      </c>
      <c r="Z105" s="4" t="str">
        <f t="shared" si="89"/>
        <v>T</v>
      </c>
      <c r="AA105" s="4" t="str">
        <f t="shared" si="90"/>
        <v>M1</v>
      </c>
      <c r="AB105" s="4" t="str">
        <f t="shared" si="86"/>
        <v/>
      </c>
      <c r="AC105" s="4" t="str">
        <f t="shared" si="91"/>
        <v/>
      </c>
      <c r="AD105" s="4" t="str">
        <f t="shared" si="92"/>
        <v/>
      </c>
      <c r="AE105" s="1" t="str">
        <f t="shared" si="98"/>
        <v/>
      </c>
      <c r="AF105" s="1" t="str">
        <f t="shared" si="99"/>
        <v/>
      </c>
      <c r="AG105" s="1" t="str">
        <f t="shared" si="100"/>
        <v/>
      </c>
      <c r="AH105" s="1" t="str">
        <f t="shared" si="101"/>
        <v/>
      </c>
      <c r="AI105" s="1" t="str">
        <f t="shared" si="102"/>
        <v/>
      </c>
      <c r="AJ105" s="1" t="str">
        <f t="shared" si="103"/>
        <v/>
      </c>
      <c r="AK105" s="1">
        <f t="shared" si="126"/>
        <v>0</v>
      </c>
      <c r="AL105" s="1">
        <f t="shared" si="127"/>
        <v>0</v>
      </c>
      <c r="AM105" s="1" t="str">
        <f t="shared" si="137"/>
        <v/>
      </c>
      <c r="AN105" s="1">
        <f t="shared" si="104"/>
        <v>0</v>
      </c>
      <c r="AO105" s="1" t="str">
        <f t="shared" si="136"/>
        <v/>
      </c>
      <c r="AP105" s="1" t="str">
        <f t="shared" si="105"/>
        <v>N</v>
      </c>
      <c r="AQ105" s="1" t="str">
        <f t="shared" si="106"/>
        <v>N</v>
      </c>
      <c r="AR105" s="1" t="str">
        <f t="shared" si="107"/>
        <v>N</v>
      </c>
      <c r="AS105" s="1" t="str">
        <f t="shared" si="108"/>
        <v/>
      </c>
      <c r="AT105" s="15" t="str">
        <f t="shared" si="128"/>
        <v/>
      </c>
      <c r="AU105" s="1" t="str">
        <f t="shared" si="109"/>
        <v/>
      </c>
      <c r="AV105" s="1" t="str">
        <f t="shared" si="110"/>
        <v/>
      </c>
      <c r="AW105" s="1" t="str">
        <f t="shared" si="111"/>
        <v/>
      </c>
      <c r="AX105" s="1" t="str">
        <f t="shared" si="112"/>
        <v/>
      </c>
      <c r="AY105" s="1" t="str">
        <f t="shared" si="113"/>
        <v/>
      </c>
      <c r="AZ105" s="1" t="str">
        <f>IF('Hedging Dashboard'!AH105="P",IF(AZ104="",1,AZ104+1),"")</f>
        <v/>
      </c>
      <c r="BA105" s="1" t="str">
        <f>IF('Hedging Dashboard'!AH105="B",IF(BA104="",1,BA104+1),"")</f>
        <v/>
      </c>
      <c r="BB105" s="1" t="str">
        <f t="shared" si="80"/>
        <v>00000</v>
      </c>
      <c r="BC105" s="1" t="str">
        <f t="shared" si="80"/>
        <v>00000</v>
      </c>
      <c r="BD105" s="1" t="str">
        <f t="shared" si="81"/>
        <v>000000</v>
      </c>
      <c r="BE105" s="1" t="str">
        <f t="shared" si="81"/>
        <v>000000</v>
      </c>
      <c r="BF105" s="1" t="str">
        <f t="shared" si="129"/>
        <v>B</v>
      </c>
      <c r="BG105" s="1" t="str">
        <f t="shared" si="114"/>
        <v/>
      </c>
      <c r="BH105" s="1">
        <f t="shared" si="130"/>
        <v>0</v>
      </c>
      <c r="BI105" s="1" t="str">
        <f t="shared" si="115"/>
        <v/>
      </c>
      <c r="BJ105" s="1">
        <f t="shared" si="131"/>
        <v>0</v>
      </c>
      <c r="BK105" s="1" t="str">
        <f t="shared" si="116"/>
        <v/>
      </c>
      <c r="BL105" s="1">
        <f t="shared" si="132"/>
        <v>0</v>
      </c>
      <c r="BM105" s="1" t="str">
        <f t="shared" si="133"/>
        <v>0</v>
      </c>
      <c r="BN105" s="1" t="str">
        <f t="shared" si="134"/>
        <v>0</v>
      </c>
      <c r="BO105" s="1" t="str">
        <f t="shared" si="135"/>
        <v>0</v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-6</v>
      </c>
    </row>
    <row r="106" spans="1:76" ht="15.75" thickBot="1">
      <c r="A106" s="1">
        <v>97</v>
      </c>
      <c r="B106" s="9" t="str">
        <f t="shared" si="93"/>
        <v/>
      </c>
      <c r="C106" s="93" t="str">
        <f t="shared" si="83"/>
        <v/>
      </c>
      <c r="D106" s="88" t="str">
        <f t="shared" si="117"/>
        <v/>
      </c>
      <c r="E106" s="89" t="str">
        <f t="shared" si="118"/>
        <v/>
      </c>
      <c r="F106" s="8" t="str">
        <f t="shared" si="94"/>
        <v/>
      </c>
      <c r="H106" s="96" t="str">
        <f t="shared" si="84"/>
        <v/>
      </c>
      <c r="I106" s="88" t="str">
        <f t="shared" si="119"/>
        <v/>
      </c>
      <c r="J106" s="89" t="str">
        <f t="shared" si="120"/>
        <v/>
      </c>
      <c r="K106" s="8" t="str">
        <f t="shared" si="121"/>
        <v/>
      </c>
      <c r="L106" s="54"/>
      <c r="M106" s="17" t="str">
        <f>IF('Hedging Dashboard'!AH106="","",'Hedging Dashboard'!AH106)</f>
        <v/>
      </c>
      <c r="O106" s="9" t="str">
        <f t="shared" si="85"/>
        <v/>
      </c>
      <c r="P106" s="88" t="str">
        <f t="shared" si="122"/>
        <v/>
      </c>
      <c r="Q106" s="89" t="str">
        <f t="shared" si="123"/>
        <v/>
      </c>
      <c r="R106" s="4" t="str">
        <f t="shared" si="124"/>
        <v/>
      </c>
      <c r="S106" s="4" t="str">
        <f t="shared" si="95"/>
        <v/>
      </c>
      <c r="T106" s="112" t="str">
        <f t="shared" si="125"/>
        <v/>
      </c>
      <c r="U106" s="4" t="str">
        <f>IF(M106="","",IF(B106="NB",U105,IF(T106="",SUM($T$5:$T106)+S106,SUM($T$5:$T106))))</f>
        <v/>
      </c>
      <c r="V106" s="100" t="str">
        <f t="shared" si="82"/>
        <v/>
      </c>
      <c r="W106" s="74" t="e">
        <f t="shared" si="96"/>
        <v>#VALUE!</v>
      </c>
      <c r="X106" s="76" t="str">
        <f t="shared" si="97"/>
        <v/>
      </c>
      <c r="Y106" s="9" t="str">
        <f t="shared" si="88"/>
        <v>T</v>
      </c>
      <c r="Z106" s="4" t="str">
        <f t="shared" si="89"/>
        <v>T</v>
      </c>
      <c r="AA106" s="4" t="str">
        <f t="shared" si="90"/>
        <v>M1</v>
      </c>
      <c r="AB106" s="4" t="str">
        <f t="shared" si="86"/>
        <v/>
      </c>
      <c r="AC106" s="4" t="str">
        <f t="shared" si="91"/>
        <v/>
      </c>
      <c r="AD106" s="4" t="str">
        <f t="shared" si="92"/>
        <v/>
      </c>
      <c r="AE106" s="1" t="str">
        <f t="shared" ref="AE106:AE137" si="138">IF(M105="","",IF(Y106="B",IF(M105="P",BH106,""),IF(M104="B",BH106,"")))</f>
        <v/>
      </c>
      <c r="AF106" s="1" t="str">
        <f t="shared" ref="AF106:AF137" si="139">IF(M105="","",IF(Y106="B",IF(M105="B",BH106,""),IF(M104="P",BH106,"")))</f>
        <v/>
      </c>
      <c r="AG106" s="1" t="str">
        <f t="shared" ref="AG106:AG137" si="140">IF(M105="","",IF(Z106="C",IF(M105="B",BJ106,""),IF(M104="B",BJ106,"")))</f>
        <v/>
      </c>
      <c r="AH106" s="1" t="str">
        <f t="shared" ref="AH106:AH137" si="141">IF(M105="","",IF(Z106="C",IF(M105="P",BJ106,""),IF(M104="P",BJ106,"")))</f>
        <v/>
      </c>
      <c r="AI106" s="1" t="str">
        <f t="shared" ref="AI106:AI137" si="142">IF(M105="","",IF(AND(AE106="L5",AH106="L5",AY106=""),"L0",AX106))</f>
        <v/>
      </c>
      <c r="AJ106" s="1" t="str">
        <f t="shared" ref="AJ106:AJ137" si="143">IF(M105="","",IF(AND(AF106="L5",AH106="L5",AX106=""),"L0",AY106))</f>
        <v/>
      </c>
      <c r="AK106" s="1">
        <f t="shared" si="126"/>
        <v>0</v>
      </c>
      <c r="AL106" s="1">
        <f t="shared" si="127"/>
        <v>0</v>
      </c>
      <c r="AM106" s="1" t="str">
        <f t="shared" si="137"/>
        <v/>
      </c>
      <c r="AN106" s="1">
        <f>IF(X106="",0,IFERROR(VLOOKUP(X101&amp;X102&amp;X103&amp;X104&amp;X105&amp;X106,BW:BX,2,FALSE),0))</f>
        <v>0</v>
      </c>
      <c r="AO106" s="1" t="str">
        <f t="shared" si="136"/>
        <v/>
      </c>
      <c r="AP106" s="1" t="str">
        <f t="shared" si="105"/>
        <v>N</v>
      </c>
      <c r="AQ106" s="1" t="str">
        <f t="shared" si="106"/>
        <v>N</v>
      </c>
      <c r="AR106" s="1" t="str">
        <f t="shared" si="107"/>
        <v>N</v>
      </c>
      <c r="AS106" s="1" t="str">
        <f t="shared" si="108"/>
        <v/>
      </c>
      <c r="AT106" s="15" t="str">
        <f t="shared" si="128"/>
        <v/>
      </c>
      <c r="AU106" s="1" t="str">
        <f t="shared" ref="AU106:AU137" si="144">IF(AU105="Y","N",IF(M105="","",IF(AND(K105&amp;K106="WW",OR(AO105&amp;AO106="SC",AO105&amp;AO106="CC")),"Y",IF(AND(K104&amp;K105&amp;K106="WLW",BJ106&lt;&gt;"B",OR(AO104&amp;AO105&amp;AO106="SCC",AO104&amp;AO105&amp;AO106="CCC")),"Y","N"))))</f>
        <v/>
      </c>
      <c r="AV106" s="1" t="str">
        <f t="shared" ref="AV106:AV137" si="145">IF(AV105="Y","N",IF(M105="","",IF(AND(R105&amp;R106="WW",OR(AO105&amp;AO106="SC",AO105&amp;AO106="CC")),"Y",IF(AND(R104&amp;R105&amp;R106="WLW",BL106&lt;&gt;"B",OR(AO104&amp;AO105&amp;AO106="SCC",AO104&amp;AO105&amp;AO106="CCC")),"Y","N"))))</f>
        <v/>
      </c>
      <c r="AW106" s="1" t="str">
        <f t="shared" si="111"/>
        <v/>
      </c>
      <c r="AX106" s="1" t="str">
        <f>IF(M105="","",IF(M104="P",BL106,""))</f>
        <v/>
      </c>
      <c r="AY106" s="1" t="str">
        <f>IF(M105="","",IF(M104="B",BL106,""))</f>
        <v/>
      </c>
      <c r="AZ106" s="1" t="str">
        <f>IF('Hedging Dashboard'!AH106="P",IF(AZ105="",1,AZ105+1),"")</f>
        <v/>
      </c>
      <c r="BA106" s="1" t="str">
        <f>IF('Hedging Dashboard'!AH106="B",IF(BA105="",1,BA105+1),"")</f>
        <v/>
      </c>
      <c r="BB106" s="1" t="str">
        <f t="shared" si="80"/>
        <v>00000</v>
      </c>
      <c r="BC106" s="1" t="str">
        <f t="shared" si="80"/>
        <v>00000</v>
      </c>
      <c r="BD106" s="1" t="str">
        <f t="shared" si="81"/>
        <v>000000</v>
      </c>
      <c r="BE106" s="1" t="str">
        <f t="shared" si="81"/>
        <v>000000</v>
      </c>
      <c r="BF106" s="1" t="str">
        <f t="shared" si="129"/>
        <v>B</v>
      </c>
      <c r="BG106" s="1" t="str">
        <f t="shared" si="114"/>
        <v/>
      </c>
      <c r="BH106" s="1">
        <f t="shared" si="130"/>
        <v>0</v>
      </c>
      <c r="BI106" s="1" t="str">
        <f t="shared" si="115"/>
        <v/>
      </c>
      <c r="BJ106" s="1">
        <f t="shared" si="131"/>
        <v>0</v>
      </c>
      <c r="BK106" s="1" t="str">
        <f t="shared" si="116"/>
        <v/>
      </c>
      <c r="BL106" s="1">
        <f t="shared" si="132"/>
        <v>0</v>
      </c>
      <c r="BM106" s="1" t="str">
        <f t="shared" si="133"/>
        <v>0</v>
      </c>
      <c r="BN106" s="1" t="str">
        <f t="shared" si="134"/>
        <v>0</v>
      </c>
      <c r="BO106" s="1" t="str">
        <f t="shared" si="135"/>
        <v>0</v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</row>
    <row r="107" spans="1:76" ht="15.75" thickBot="1">
      <c r="A107" s="1">
        <v>98</v>
      </c>
      <c r="B107" s="9" t="str">
        <f t="shared" si="93"/>
        <v/>
      </c>
      <c r="C107" s="93" t="str">
        <f t="shared" si="83"/>
        <v/>
      </c>
      <c r="D107" s="88" t="str">
        <f t="shared" si="117"/>
        <v/>
      </c>
      <c r="E107" s="89" t="str">
        <f t="shared" si="118"/>
        <v/>
      </c>
      <c r="F107" s="8" t="str">
        <f t="shared" si="94"/>
        <v/>
      </c>
      <c r="H107" s="96" t="str">
        <f t="shared" si="84"/>
        <v/>
      </c>
      <c r="I107" s="88" t="str">
        <f t="shared" si="119"/>
        <v/>
      </c>
      <c r="J107" s="89" t="str">
        <f t="shared" si="120"/>
        <v/>
      </c>
      <c r="K107" s="8" t="str">
        <f t="shared" si="121"/>
        <v/>
      </c>
      <c r="L107" s="54"/>
      <c r="M107" s="17" t="str">
        <f>IF('Hedging Dashboard'!AH107="","",'Hedging Dashboard'!AH107)</f>
        <v/>
      </c>
      <c r="O107" s="9" t="str">
        <f t="shared" si="85"/>
        <v/>
      </c>
      <c r="P107" s="88" t="str">
        <f t="shared" si="122"/>
        <v/>
      </c>
      <c r="Q107" s="89" t="str">
        <f t="shared" si="123"/>
        <v/>
      </c>
      <c r="R107" s="4" t="str">
        <f t="shared" si="124"/>
        <v/>
      </c>
      <c r="S107" s="4" t="str">
        <f t="shared" si="95"/>
        <v/>
      </c>
      <c r="T107" s="112" t="str">
        <f t="shared" si="125"/>
        <v/>
      </c>
      <c r="U107" s="4" t="str">
        <f>IF(M107="","",IF(B107="NB",U106,IF(T107="",SUM($T$5:$T107)+S107,SUM($T$5:$T107))))</f>
        <v/>
      </c>
      <c r="V107" s="100" t="str">
        <f t="shared" si="82"/>
        <v/>
      </c>
      <c r="W107" s="74" t="e">
        <f t="shared" si="96"/>
        <v>#VALUE!</v>
      </c>
      <c r="X107" s="76" t="str">
        <f t="shared" si="97"/>
        <v/>
      </c>
      <c r="Y107" s="9" t="str">
        <f t="shared" si="88"/>
        <v>T</v>
      </c>
      <c r="Z107" s="4" t="str">
        <f t="shared" si="89"/>
        <v>T</v>
      </c>
      <c r="AA107" s="4" t="str">
        <f t="shared" si="90"/>
        <v>M1</v>
      </c>
      <c r="AB107" s="4" t="str">
        <f t="shared" si="86"/>
        <v/>
      </c>
      <c r="AC107" s="4" t="str">
        <f t="shared" si="91"/>
        <v/>
      </c>
      <c r="AD107" s="4" t="str">
        <f t="shared" si="92"/>
        <v/>
      </c>
      <c r="AE107" s="1" t="str">
        <f t="shared" si="138"/>
        <v/>
      </c>
      <c r="AF107" s="1" t="str">
        <f t="shared" si="139"/>
        <v/>
      </c>
      <c r="AG107" s="1" t="str">
        <f t="shared" si="140"/>
        <v/>
      </c>
      <c r="AH107" s="1" t="str">
        <f t="shared" si="141"/>
        <v/>
      </c>
      <c r="AI107" s="1" t="str">
        <f t="shared" si="142"/>
        <v/>
      </c>
      <c r="AJ107" s="1" t="str">
        <f t="shared" si="143"/>
        <v/>
      </c>
      <c r="AK107" s="1">
        <f t="shared" si="126"/>
        <v>0</v>
      </c>
      <c r="AL107" s="1">
        <f t="shared" si="127"/>
        <v>0</v>
      </c>
      <c r="AM107" s="1" t="str">
        <f t="shared" si="137"/>
        <v/>
      </c>
      <c r="AN107" s="1">
        <f>IF(X107="",0,IFERROR(VLOOKUP(X102&amp;X103&amp;X104&amp;X105&amp;X106&amp;X107,BW:BX,2,FALSE),0))</f>
        <v>0</v>
      </c>
      <c r="AO107" s="1" t="str">
        <f t="shared" si="136"/>
        <v/>
      </c>
      <c r="AP107" s="1" t="str">
        <f t="shared" si="105"/>
        <v>N</v>
      </c>
      <c r="AQ107" s="1" t="str">
        <f t="shared" si="106"/>
        <v>N</v>
      </c>
      <c r="AR107" s="1" t="str">
        <f t="shared" si="107"/>
        <v>N</v>
      </c>
      <c r="AS107" s="1" t="str">
        <f t="shared" si="108"/>
        <v/>
      </c>
      <c r="AT107" s="15" t="str">
        <f t="shared" si="128"/>
        <v/>
      </c>
      <c r="AU107" s="1" t="str">
        <f t="shared" si="144"/>
        <v/>
      </c>
      <c r="AV107" s="1" t="str">
        <f t="shared" si="145"/>
        <v/>
      </c>
      <c r="AW107" s="1" t="str">
        <f t="shared" si="111"/>
        <v/>
      </c>
      <c r="AX107" s="1" t="str">
        <f>IF(M106="","",IF(M105="P",BL107,""))</f>
        <v/>
      </c>
      <c r="AY107" s="1" t="str">
        <f>IF(M106="","",IF(M105="B",BL107,""))</f>
        <v/>
      </c>
      <c r="AZ107" s="1" t="str">
        <f>IF('Hedging Dashboard'!AH107="P",IF(AZ106="",1,AZ106+1),"")</f>
        <v/>
      </c>
      <c r="BA107" s="1" t="str">
        <f>IF('Hedging Dashboard'!AH107="B",IF(BA106="",1,BA106+1),"")</f>
        <v/>
      </c>
      <c r="BB107" s="1" t="str">
        <f t="shared" si="80"/>
        <v>00000</v>
      </c>
      <c r="BC107" s="1" t="str">
        <f t="shared" si="80"/>
        <v>00000</v>
      </c>
      <c r="BD107" s="1" t="str">
        <f t="shared" si="81"/>
        <v>000000</v>
      </c>
      <c r="BE107" s="1" t="str">
        <f t="shared" si="81"/>
        <v>000000</v>
      </c>
      <c r="BF107" s="1" t="str">
        <f t="shared" si="129"/>
        <v>B</v>
      </c>
      <c r="BG107" s="1" t="str">
        <f t="shared" si="114"/>
        <v/>
      </c>
      <c r="BH107" s="1">
        <f t="shared" si="130"/>
        <v>0</v>
      </c>
      <c r="BI107" s="1" t="str">
        <f t="shared" si="115"/>
        <v/>
      </c>
      <c r="BJ107" s="1">
        <f t="shared" si="131"/>
        <v>0</v>
      </c>
      <c r="BK107" s="1" t="str">
        <f t="shared" si="116"/>
        <v/>
      </c>
      <c r="BL107" s="1">
        <f t="shared" si="132"/>
        <v>0</v>
      </c>
      <c r="BM107" s="1" t="str">
        <f t="shared" si="133"/>
        <v>0</v>
      </c>
      <c r="BN107" s="1" t="str">
        <f t="shared" si="134"/>
        <v>0</v>
      </c>
      <c r="BO107" s="1" t="str">
        <f t="shared" si="135"/>
        <v>0</v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</row>
    <row r="108" spans="1:76" ht="15.75" thickBot="1">
      <c r="A108" s="1">
        <v>99</v>
      </c>
      <c r="B108" s="9" t="str">
        <f t="shared" si="93"/>
        <v/>
      </c>
      <c r="C108" s="93" t="str">
        <f t="shared" si="83"/>
        <v/>
      </c>
      <c r="D108" s="88" t="str">
        <f t="shared" si="117"/>
        <v/>
      </c>
      <c r="E108" s="89" t="str">
        <f t="shared" si="118"/>
        <v/>
      </c>
      <c r="F108" s="8" t="str">
        <f t="shared" si="94"/>
        <v/>
      </c>
      <c r="H108" s="96" t="str">
        <f t="shared" si="84"/>
        <v/>
      </c>
      <c r="I108" s="88" t="str">
        <f t="shared" si="119"/>
        <v/>
      </c>
      <c r="J108" s="89" t="str">
        <f t="shared" si="120"/>
        <v/>
      </c>
      <c r="K108" s="8" t="str">
        <f t="shared" si="121"/>
        <v/>
      </c>
      <c r="L108" s="54"/>
      <c r="M108" s="17" t="str">
        <f>IF('Hedging Dashboard'!AH108="","",'Hedging Dashboard'!AH108)</f>
        <v/>
      </c>
      <c r="O108" s="9" t="str">
        <f t="shared" si="85"/>
        <v/>
      </c>
      <c r="P108" s="88" t="str">
        <f t="shared" si="122"/>
        <v/>
      </c>
      <c r="Q108" s="89" t="str">
        <f t="shared" si="123"/>
        <v/>
      </c>
      <c r="R108" s="4" t="str">
        <f t="shared" si="124"/>
        <v/>
      </c>
      <c r="S108" s="4" t="str">
        <f t="shared" si="95"/>
        <v/>
      </c>
      <c r="T108" s="112" t="str">
        <f t="shared" si="125"/>
        <v/>
      </c>
      <c r="U108" s="4" t="str">
        <f>IF(M108="","",IF(B108="NB",U107,IF(T108="",SUM($T$5:$T108)+S108,SUM($T$5:$T108))))</f>
        <v/>
      </c>
      <c r="V108" s="100" t="str">
        <f t="shared" si="82"/>
        <v/>
      </c>
      <c r="W108" s="74" t="e">
        <f t="shared" si="96"/>
        <v>#VALUE!</v>
      </c>
      <c r="X108" s="76" t="str">
        <f t="shared" si="97"/>
        <v/>
      </c>
      <c r="Y108" s="9" t="str">
        <f t="shared" si="88"/>
        <v>T</v>
      </c>
      <c r="Z108" s="4" t="str">
        <f t="shared" si="89"/>
        <v>T</v>
      </c>
      <c r="AA108" s="4" t="str">
        <f t="shared" si="90"/>
        <v>M1</v>
      </c>
      <c r="AB108" s="4" t="str">
        <f t="shared" si="86"/>
        <v/>
      </c>
      <c r="AC108" s="4" t="str">
        <f t="shared" si="91"/>
        <v/>
      </c>
      <c r="AD108" s="4" t="str">
        <f t="shared" si="92"/>
        <v/>
      </c>
      <c r="AE108" s="1" t="str">
        <f t="shared" si="138"/>
        <v/>
      </c>
      <c r="AF108" s="1" t="str">
        <f t="shared" si="139"/>
        <v/>
      </c>
      <c r="AG108" s="1" t="str">
        <f t="shared" si="140"/>
        <v/>
      </c>
      <c r="AH108" s="1" t="str">
        <f t="shared" si="141"/>
        <v/>
      </c>
      <c r="AI108" s="1" t="str">
        <f t="shared" si="142"/>
        <v/>
      </c>
      <c r="AJ108" s="1" t="str">
        <f t="shared" si="143"/>
        <v/>
      </c>
      <c r="AK108" s="1">
        <f t="shared" si="126"/>
        <v>0</v>
      </c>
      <c r="AL108" s="1">
        <f t="shared" si="127"/>
        <v>0</v>
      </c>
      <c r="AM108" s="1" t="str">
        <f t="shared" si="137"/>
        <v/>
      </c>
      <c r="AN108" s="1">
        <f>IF(X108="",0,IFERROR(VLOOKUP(X103&amp;X104&amp;X105&amp;X106&amp;X107&amp;X108,BW:BX,2,FALSE),0))</f>
        <v>0</v>
      </c>
      <c r="AO108" s="1" t="str">
        <f t="shared" si="136"/>
        <v/>
      </c>
      <c r="AP108" s="1" t="str">
        <f t="shared" si="105"/>
        <v>N</v>
      </c>
      <c r="AQ108" s="1" t="str">
        <f t="shared" si="106"/>
        <v>N</v>
      </c>
      <c r="AR108" s="1" t="str">
        <f t="shared" si="107"/>
        <v>N</v>
      </c>
      <c r="AS108" s="1" t="str">
        <f t="shared" si="108"/>
        <v/>
      </c>
      <c r="AT108" s="15" t="str">
        <f t="shared" si="128"/>
        <v/>
      </c>
      <c r="AU108" s="1" t="str">
        <f t="shared" si="144"/>
        <v/>
      </c>
      <c r="AV108" s="1" t="str">
        <f t="shared" si="145"/>
        <v/>
      </c>
      <c r="AW108" s="1" t="str">
        <f t="shared" si="111"/>
        <v/>
      </c>
      <c r="AX108" s="1" t="str">
        <f>IF(M107="","",IF(M106="P",BL108,""))</f>
        <v/>
      </c>
      <c r="AY108" s="1" t="str">
        <f>IF(M107="","",IF(M106="B",BL108,""))</f>
        <v/>
      </c>
      <c r="AZ108" s="1" t="str">
        <f>IF('Hedging Dashboard'!AH108="P",IF(AZ107="",1,AZ107+1),"")</f>
        <v/>
      </c>
      <c r="BA108" s="1" t="str">
        <f>IF('Hedging Dashboard'!AH108="B",IF(BA107="",1,BA107+1),"")</f>
        <v/>
      </c>
      <c r="BB108" s="1" t="str">
        <f t="shared" si="80"/>
        <v>00000</v>
      </c>
      <c r="BC108" s="1" t="str">
        <f t="shared" si="80"/>
        <v>00000</v>
      </c>
      <c r="BD108" s="1" t="str">
        <f t="shared" si="81"/>
        <v>000000</v>
      </c>
      <c r="BE108" s="1" t="str">
        <f t="shared" si="81"/>
        <v>000000</v>
      </c>
      <c r="BF108" s="1" t="str">
        <f t="shared" si="129"/>
        <v>B</v>
      </c>
      <c r="BG108" s="1" t="str">
        <f t="shared" si="114"/>
        <v/>
      </c>
      <c r="BH108" s="1">
        <f t="shared" si="130"/>
        <v>0</v>
      </c>
      <c r="BI108" s="1" t="str">
        <f t="shared" si="115"/>
        <v/>
      </c>
      <c r="BJ108" s="1">
        <f t="shared" si="131"/>
        <v>0</v>
      </c>
      <c r="BK108" s="1" t="str">
        <f t="shared" si="116"/>
        <v/>
      </c>
      <c r="BL108" s="1">
        <f t="shared" si="132"/>
        <v>0</v>
      </c>
      <c r="BM108" s="1" t="str">
        <f t="shared" si="133"/>
        <v>0</v>
      </c>
      <c r="BN108" s="1" t="str">
        <f t="shared" si="134"/>
        <v>0</v>
      </c>
      <c r="BO108" s="1" t="str">
        <f t="shared" si="135"/>
        <v>0</v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3</v>
      </c>
    </row>
    <row r="109" spans="1:76" ht="15.75" thickBot="1">
      <c r="A109" s="1">
        <v>100</v>
      </c>
      <c r="B109" s="77" t="str">
        <f t="shared" si="93"/>
        <v/>
      </c>
      <c r="C109" s="94" t="str">
        <f t="shared" si="83"/>
        <v/>
      </c>
      <c r="D109" s="90" t="str">
        <f t="shared" si="117"/>
        <v/>
      </c>
      <c r="E109" s="91" t="str">
        <f t="shared" si="118"/>
        <v/>
      </c>
      <c r="F109" s="10" t="str">
        <f t="shared" si="94"/>
        <v/>
      </c>
      <c r="H109" s="97" t="str">
        <f t="shared" si="84"/>
        <v/>
      </c>
      <c r="I109" s="90" t="str">
        <f t="shared" si="119"/>
        <v/>
      </c>
      <c r="J109" s="91" t="str">
        <f t="shared" si="120"/>
        <v/>
      </c>
      <c r="K109" s="10" t="str">
        <f t="shared" si="121"/>
        <v/>
      </c>
      <c r="L109" s="54"/>
      <c r="M109" s="18" t="str">
        <f>IF('Hedging Dashboard'!AH109="","",'Hedging Dashboard'!AH109)</f>
        <v/>
      </c>
      <c r="O109" s="77" t="str">
        <f t="shared" si="85"/>
        <v/>
      </c>
      <c r="P109" s="90" t="str">
        <f t="shared" si="122"/>
        <v/>
      </c>
      <c r="Q109" s="91" t="str">
        <f t="shared" si="123"/>
        <v/>
      </c>
      <c r="R109" s="5" t="str">
        <f t="shared" si="124"/>
        <v/>
      </c>
      <c r="S109" s="5" t="str">
        <f t="shared" si="95"/>
        <v/>
      </c>
      <c r="T109" s="113" t="str">
        <f t="shared" si="125"/>
        <v/>
      </c>
      <c r="U109" s="5" t="str">
        <f>IF(M109="","",IF(B109="NB",U108,IF(T109="",SUM($T$5:$T109)+S109,SUM($T$5:$T109))))</f>
        <v/>
      </c>
      <c r="V109" s="101" t="str">
        <f t="shared" si="82"/>
        <v/>
      </c>
      <c r="W109" s="74" t="e">
        <f t="shared" si="96"/>
        <v>#VALUE!</v>
      </c>
      <c r="X109" s="76" t="str">
        <f t="shared" si="97"/>
        <v/>
      </c>
      <c r="Y109" s="9" t="str">
        <f t="shared" si="88"/>
        <v>T</v>
      </c>
      <c r="Z109" s="4" t="str">
        <f t="shared" si="89"/>
        <v>T</v>
      </c>
      <c r="AA109" s="4" t="str">
        <f t="shared" si="90"/>
        <v>M1</v>
      </c>
      <c r="AB109" s="4" t="str">
        <f t="shared" si="86"/>
        <v/>
      </c>
      <c r="AC109" s="4" t="str">
        <f t="shared" si="91"/>
        <v/>
      </c>
      <c r="AD109" s="4" t="str">
        <f t="shared" si="92"/>
        <v/>
      </c>
      <c r="AE109" s="1" t="str">
        <f t="shared" si="138"/>
        <v/>
      </c>
      <c r="AF109" s="1" t="str">
        <f t="shared" si="139"/>
        <v/>
      </c>
      <c r="AG109" s="1" t="str">
        <f t="shared" si="140"/>
        <v/>
      </c>
      <c r="AH109" s="1" t="str">
        <f t="shared" si="141"/>
        <v/>
      </c>
      <c r="AI109" s="1" t="str">
        <f t="shared" si="142"/>
        <v/>
      </c>
      <c r="AJ109" s="1" t="str">
        <f t="shared" si="143"/>
        <v/>
      </c>
      <c r="AK109" s="1">
        <f t="shared" si="126"/>
        <v>0</v>
      </c>
      <c r="AL109" s="1">
        <f t="shared" si="127"/>
        <v>0</v>
      </c>
      <c r="AM109" s="1" t="str">
        <f t="shared" si="137"/>
        <v/>
      </c>
      <c r="AN109" s="1">
        <f>IF(X109="",0,IFERROR(VLOOKUP(X104&amp;X105&amp;X106&amp;X107&amp;X108&amp;X109,BW:BX,2,FALSE),0))</f>
        <v>0</v>
      </c>
      <c r="AO109" s="1" t="str">
        <f t="shared" si="136"/>
        <v/>
      </c>
      <c r="AP109" s="1" t="str">
        <f t="shared" si="105"/>
        <v>N</v>
      </c>
      <c r="AQ109" s="1" t="str">
        <f t="shared" si="106"/>
        <v>N</v>
      </c>
      <c r="AR109" s="1" t="str">
        <f t="shared" si="107"/>
        <v>N</v>
      </c>
      <c r="AS109" s="1" t="str">
        <f t="shared" si="108"/>
        <v/>
      </c>
      <c r="AT109" s="15" t="str">
        <f t="shared" si="128"/>
        <v/>
      </c>
      <c r="AU109" s="1" t="str">
        <f t="shared" si="144"/>
        <v/>
      </c>
      <c r="AV109" s="1" t="str">
        <f t="shared" si="145"/>
        <v/>
      </c>
      <c r="AW109" s="1" t="str">
        <f t="shared" si="111"/>
        <v/>
      </c>
      <c r="AX109" s="1" t="str">
        <f>IF(M108="","",IF(M107="P",BL109,""))</f>
        <v/>
      </c>
      <c r="AY109" s="1" t="str">
        <f>IF(M108="","",IF(M107="B",BL109,""))</f>
        <v/>
      </c>
      <c r="AZ109" s="1" t="str">
        <f>IF('Hedging Dashboard'!AH109="P",IF(AZ108="",1,AZ108+1),"")</f>
        <v/>
      </c>
      <c r="BA109" s="1" t="str">
        <f>IF('Hedging Dashboard'!AH109="B",IF(BA108="",1,BA108+1),"")</f>
        <v/>
      </c>
      <c r="BB109" s="1" t="str">
        <f t="shared" si="80"/>
        <v>00000</v>
      </c>
      <c r="BC109" s="1" t="str">
        <f t="shared" si="80"/>
        <v>00000</v>
      </c>
      <c r="BD109" s="1" t="str">
        <f t="shared" si="81"/>
        <v>000000</v>
      </c>
      <c r="BE109" s="1" t="str">
        <f t="shared" si="81"/>
        <v>000000</v>
      </c>
      <c r="BF109" s="1" t="str">
        <f t="shared" si="129"/>
        <v>B</v>
      </c>
      <c r="BG109" s="1" t="str">
        <f t="shared" si="114"/>
        <v/>
      </c>
      <c r="BH109" s="1">
        <f t="shared" si="130"/>
        <v>0</v>
      </c>
      <c r="BI109" s="1" t="str">
        <f t="shared" si="115"/>
        <v/>
      </c>
      <c r="BJ109" s="1">
        <f t="shared" si="131"/>
        <v>0</v>
      </c>
      <c r="BK109" s="1" t="str">
        <f t="shared" si="116"/>
        <v/>
      </c>
      <c r="BL109" s="1">
        <f t="shared" si="132"/>
        <v>0</v>
      </c>
      <c r="BM109" s="1" t="str">
        <f t="shared" si="133"/>
        <v>0</v>
      </c>
      <c r="BN109" s="1" t="str">
        <f t="shared" si="134"/>
        <v>0</v>
      </c>
      <c r="BO109" s="1" t="str">
        <f t="shared" si="135"/>
        <v>0</v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-3</v>
      </c>
    </row>
    <row r="110" spans="1:76" ht="27" thickBot="1">
      <c r="A110" s="198" t="s">
        <v>156</v>
      </c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200"/>
      <c r="W110" s="48"/>
      <c r="Y110" s="72"/>
      <c r="Z110" s="72"/>
      <c r="AA110" s="72"/>
      <c r="AB110" s="4" t="str">
        <f t="shared" si="86"/>
        <v/>
      </c>
      <c r="AC110" s="4" t="str">
        <f t="shared" si="91"/>
        <v/>
      </c>
      <c r="AD110" s="4" t="str">
        <f t="shared" si="92"/>
        <v/>
      </c>
      <c r="AE110" s="1" t="str">
        <f t="shared" si="138"/>
        <v/>
      </c>
      <c r="AF110" s="1" t="str">
        <f t="shared" si="139"/>
        <v/>
      </c>
      <c r="AG110" s="1" t="str">
        <f t="shared" si="140"/>
        <v/>
      </c>
      <c r="AH110" s="1" t="str">
        <f t="shared" si="141"/>
        <v/>
      </c>
      <c r="AI110" s="1" t="str">
        <f t="shared" si="142"/>
        <v/>
      </c>
      <c r="AJ110" s="1" t="str">
        <f t="shared" si="143"/>
        <v/>
      </c>
      <c r="AK110" s="1">
        <f t="shared" si="126"/>
        <v>0</v>
      </c>
      <c r="AL110" s="1">
        <f t="shared" si="127"/>
        <v>0</v>
      </c>
      <c r="AP110" s="1" t="str">
        <f t="shared" si="105"/>
        <v>N</v>
      </c>
      <c r="AQ110" s="1" t="str">
        <f t="shared" si="106"/>
        <v>N</v>
      </c>
      <c r="AR110" s="1" t="str">
        <f t="shared" si="107"/>
        <v>N</v>
      </c>
      <c r="AT110" s="15" t="str">
        <f t="shared" si="128"/>
        <v/>
      </c>
      <c r="AU110" s="1" t="str">
        <f t="shared" si="144"/>
        <v/>
      </c>
      <c r="AV110" s="1" t="str">
        <f t="shared" si="145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</row>
    <row r="111" spans="1:76" ht="15.75" thickBot="1">
      <c r="A111" s="188" t="s">
        <v>158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90"/>
      <c r="AB111" s="4" t="str">
        <f t="shared" si="86"/>
        <v/>
      </c>
      <c r="AC111" s="4" t="str">
        <f t="shared" si="91"/>
        <v/>
      </c>
      <c r="AD111" s="4" t="str">
        <f t="shared" si="92"/>
        <v/>
      </c>
      <c r="AE111" s="1" t="str">
        <f t="shared" si="138"/>
        <v/>
      </c>
      <c r="AF111" s="1" t="str">
        <f t="shared" si="139"/>
        <v/>
      </c>
      <c r="AG111" s="1" t="str">
        <f t="shared" si="140"/>
        <v/>
      </c>
      <c r="AH111" s="1" t="str">
        <f t="shared" si="141"/>
        <v/>
      </c>
      <c r="AI111" s="1" t="str">
        <f t="shared" si="142"/>
        <v/>
      </c>
      <c r="AJ111" s="1" t="str">
        <f t="shared" si="143"/>
        <v/>
      </c>
      <c r="AK111" s="1">
        <f t="shared" si="126"/>
        <v>0</v>
      </c>
      <c r="AL111" s="1">
        <f t="shared" si="127"/>
        <v>0</v>
      </c>
      <c r="AP111" s="1" t="str">
        <f t="shared" si="105"/>
        <v>N</v>
      </c>
      <c r="AQ111" s="1" t="str">
        <f t="shared" si="106"/>
        <v>N</v>
      </c>
      <c r="AR111" s="1" t="str">
        <f t="shared" si="107"/>
        <v>N</v>
      </c>
      <c r="AT111" s="15" t="str">
        <f t="shared" si="128"/>
        <v/>
      </c>
      <c r="AU111" s="1" t="str">
        <f t="shared" si="144"/>
        <v/>
      </c>
      <c r="AV111" s="1" t="str">
        <f t="shared" si="145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</row>
    <row r="112" spans="1:76" ht="15.75" thickBot="1">
      <c r="A112" s="183" t="s">
        <v>159</v>
      </c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>
        <f>COUNTIF(M5:M109,"P")</f>
        <v>8</v>
      </c>
      <c r="P112" s="178"/>
      <c r="Q112" s="178"/>
      <c r="R112" s="178"/>
      <c r="S112" s="178"/>
      <c r="T112" s="178"/>
      <c r="U112" s="178"/>
      <c r="V112" s="179"/>
      <c r="AB112" s="4" t="str">
        <f t="shared" si="86"/>
        <v/>
      </c>
      <c r="AC112" s="4" t="str">
        <f t="shared" si="91"/>
        <v/>
      </c>
      <c r="AD112" s="4" t="str">
        <f t="shared" si="92"/>
        <v/>
      </c>
      <c r="AE112" s="1" t="str">
        <f t="shared" si="138"/>
        <v/>
      </c>
      <c r="AF112" s="1" t="str">
        <f t="shared" si="139"/>
        <v/>
      </c>
      <c r="AG112" s="1" t="str">
        <f t="shared" si="140"/>
        <v/>
      </c>
      <c r="AH112" s="1" t="str">
        <f t="shared" si="141"/>
        <v/>
      </c>
      <c r="AI112" s="1" t="str">
        <f t="shared" si="142"/>
        <v/>
      </c>
      <c r="AJ112" s="1" t="str">
        <f t="shared" si="143"/>
        <v/>
      </c>
      <c r="AK112" s="1">
        <f t="shared" si="126"/>
        <v>0</v>
      </c>
      <c r="AL112" s="1">
        <f t="shared" si="127"/>
        <v>0</v>
      </c>
      <c r="AP112" s="1" t="str">
        <f t="shared" si="105"/>
        <v>N</v>
      </c>
      <c r="AQ112" s="1" t="str">
        <f t="shared" si="106"/>
        <v>N</v>
      </c>
      <c r="AR112" s="1" t="str">
        <f t="shared" si="107"/>
        <v>N</v>
      </c>
      <c r="AT112" s="15" t="str">
        <f t="shared" si="128"/>
        <v/>
      </c>
      <c r="AU112" s="1" t="str">
        <f t="shared" si="144"/>
        <v/>
      </c>
      <c r="AV112" s="1" t="str">
        <f t="shared" si="145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6</v>
      </c>
    </row>
    <row r="113" spans="1:76">
      <c r="A113" s="183" t="s">
        <v>160</v>
      </c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>
        <f>COUNTIF(M5:M109,"B")</f>
        <v>8</v>
      </c>
      <c r="P113" s="178"/>
      <c r="Q113" s="178"/>
      <c r="R113" s="178"/>
      <c r="S113" s="178"/>
      <c r="T113" s="178"/>
      <c r="U113" s="178"/>
      <c r="V113" s="179"/>
      <c r="AB113" s="4" t="str">
        <f t="shared" si="86"/>
        <v/>
      </c>
      <c r="AC113" s="4" t="str">
        <f t="shared" si="91"/>
        <v/>
      </c>
      <c r="AD113" s="4" t="str">
        <f t="shared" si="92"/>
        <v/>
      </c>
      <c r="AE113" s="1" t="str">
        <f t="shared" si="138"/>
        <v/>
      </c>
      <c r="AF113" s="1" t="str">
        <f t="shared" si="139"/>
        <v/>
      </c>
      <c r="AG113" s="1" t="str">
        <f t="shared" si="140"/>
        <v/>
      </c>
      <c r="AH113" s="1" t="str">
        <f t="shared" si="141"/>
        <v/>
      </c>
      <c r="AI113" s="1" t="str">
        <f t="shared" si="142"/>
        <v/>
      </c>
      <c r="AJ113" s="1" t="str">
        <f t="shared" si="143"/>
        <v/>
      </c>
      <c r="AK113" s="1">
        <f t="shared" si="126"/>
        <v>0</v>
      </c>
      <c r="AL113" s="1">
        <f t="shared" si="127"/>
        <v>0</v>
      </c>
      <c r="AP113" s="1" t="str">
        <f t="shared" si="105"/>
        <v>N</v>
      </c>
      <c r="AQ113" s="1" t="str">
        <f t="shared" si="106"/>
        <v>N</v>
      </c>
      <c r="AR113" s="1" t="str">
        <f t="shared" si="107"/>
        <v>N</v>
      </c>
      <c r="AT113" s="15" t="str">
        <f t="shared" si="128"/>
        <v/>
      </c>
      <c r="AU113" s="1" t="str">
        <f t="shared" si="144"/>
        <v/>
      </c>
      <c r="AV113" s="1" t="str">
        <f t="shared" si="145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-6</v>
      </c>
    </row>
    <row r="114" spans="1:76">
      <c r="A114" s="182" t="s">
        <v>161</v>
      </c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 cm="1">
        <f t="array" ref="O114">LOOKUP(2,1/(U10:U109&lt;&gt;""),U10:U109)</f>
        <v>-3</v>
      </c>
      <c r="P114" s="180"/>
      <c r="Q114" s="180"/>
      <c r="R114" s="180"/>
      <c r="S114" s="180"/>
      <c r="T114" s="180"/>
      <c r="U114" s="180"/>
      <c r="V114" s="181"/>
      <c r="AB114" s="4" t="str">
        <f t="shared" si="86"/>
        <v/>
      </c>
      <c r="AC114" s="4" t="str">
        <f t="shared" si="91"/>
        <v/>
      </c>
      <c r="AD114" s="4" t="str">
        <f t="shared" si="92"/>
        <v/>
      </c>
      <c r="AE114" s="1" t="str">
        <f t="shared" si="138"/>
        <v/>
      </c>
      <c r="AF114" s="1" t="str">
        <f t="shared" si="139"/>
        <v/>
      </c>
      <c r="AG114" s="1" t="str">
        <f t="shared" si="140"/>
        <v/>
      </c>
      <c r="AH114" s="1" t="str">
        <f t="shared" si="141"/>
        <v/>
      </c>
      <c r="AI114" s="1" t="str">
        <f t="shared" si="142"/>
        <v/>
      </c>
      <c r="AJ114" s="1" t="str">
        <f t="shared" si="143"/>
        <v/>
      </c>
      <c r="AK114" s="1">
        <f t="shared" si="126"/>
        <v>0</v>
      </c>
      <c r="AL114" s="1">
        <f t="shared" si="127"/>
        <v>0</v>
      </c>
      <c r="AP114" s="1" t="str">
        <f t="shared" si="105"/>
        <v>N</v>
      </c>
      <c r="AQ114" s="1" t="str">
        <f t="shared" si="106"/>
        <v>N</v>
      </c>
      <c r="AR114" s="1" t="str">
        <f t="shared" si="107"/>
        <v>N</v>
      </c>
      <c r="AT114" s="15" t="str">
        <f t="shared" si="128"/>
        <v/>
      </c>
      <c r="AU114" s="1" t="str">
        <f t="shared" si="144"/>
        <v/>
      </c>
      <c r="AV114" s="1" t="str">
        <f t="shared" si="145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</row>
    <row r="115" spans="1:76">
      <c r="A115" s="182" t="s">
        <v>162</v>
      </c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>
        <f>COUNTIF(X5:X109,"W")</f>
        <v>5</v>
      </c>
      <c r="P115" s="180"/>
      <c r="Q115" s="180"/>
      <c r="R115" s="180"/>
      <c r="S115" s="180"/>
      <c r="T115" s="180"/>
      <c r="U115" s="180"/>
      <c r="V115" s="181"/>
      <c r="AB115" s="4" t="str">
        <f t="shared" si="86"/>
        <v/>
      </c>
      <c r="AC115" s="4" t="str">
        <f t="shared" si="91"/>
        <v/>
      </c>
      <c r="AD115" s="4" t="str">
        <f t="shared" si="92"/>
        <v/>
      </c>
      <c r="AE115" s="1" t="str">
        <f t="shared" si="138"/>
        <v/>
      </c>
      <c r="AF115" s="1" t="str">
        <f t="shared" si="139"/>
        <v/>
      </c>
      <c r="AG115" s="1" t="str">
        <f t="shared" si="140"/>
        <v/>
      </c>
      <c r="AH115" s="1" t="str">
        <f t="shared" si="141"/>
        <v/>
      </c>
      <c r="AI115" s="1" t="str">
        <f t="shared" si="142"/>
        <v/>
      </c>
      <c r="AJ115" s="1" t="str">
        <f t="shared" si="143"/>
        <v/>
      </c>
      <c r="AK115" s="1">
        <f t="shared" si="126"/>
        <v>0</v>
      </c>
      <c r="AL115" s="1">
        <f t="shared" si="127"/>
        <v>0</v>
      </c>
      <c r="AP115" s="1" t="str">
        <f t="shared" si="105"/>
        <v>N</v>
      </c>
      <c r="AQ115" s="1" t="str">
        <f t="shared" si="106"/>
        <v>N</v>
      </c>
      <c r="AR115" s="1" t="str">
        <f t="shared" si="107"/>
        <v>N</v>
      </c>
      <c r="AT115" s="15" t="str">
        <f t="shared" si="128"/>
        <v/>
      </c>
      <c r="AU115" s="1" t="str">
        <f t="shared" si="144"/>
        <v/>
      </c>
      <c r="AV115" s="1" t="str">
        <f t="shared" si="145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</row>
    <row r="116" spans="1:76">
      <c r="A116" s="182" t="s">
        <v>163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>
        <f>COUNTIF(X5:X109,"L")</f>
        <v>5</v>
      </c>
      <c r="P116" s="180"/>
      <c r="Q116" s="180"/>
      <c r="R116" s="180"/>
      <c r="S116" s="180"/>
      <c r="T116" s="180"/>
      <c r="U116" s="180"/>
      <c r="V116" s="181"/>
      <c r="AB116" s="4" t="str">
        <f t="shared" si="86"/>
        <v/>
      </c>
      <c r="AC116" s="4" t="str">
        <f t="shared" si="91"/>
        <v/>
      </c>
      <c r="AD116" s="4" t="str">
        <f t="shared" si="92"/>
        <v/>
      </c>
      <c r="AE116" s="1" t="str">
        <f t="shared" si="138"/>
        <v/>
      </c>
      <c r="AF116" s="1" t="str">
        <f t="shared" si="139"/>
        <v/>
      </c>
      <c r="AG116" s="1" t="str">
        <f t="shared" si="140"/>
        <v/>
      </c>
      <c r="AH116" s="1" t="str">
        <f t="shared" si="141"/>
        <v/>
      </c>
      <c r="AI116" s="1" t="str">
        <f t="shared" si="142"/>
        <v/>
      </c>
      <c r="AJ116" s="1" t="str">
        <f t="shared" si="143"/>
        <v/>
      </c>
      <c r="AK116" s="1">
        <f t="shared" si="126"/>
        <v>0</v>
      </c>
      <c r="AL116" s="1">
        <f t="shared" si="127"/>
        <v>0</v>
      </c>
      <c r="AP116" s="1" t="str">
        <f t="shared" si="105"/>
        <v>N</v>
      </c>
      <c r="AQ116" s="1" t="str">
        <f t="shared" si="106"/>
        <v>N</v>
      </c>
      <c r="AR116" s="1" t="str">
        <f t="shared" si="107"/>
        <v>N</v>
      </c>
      <c r="AT116" s="15" t="str">
        <f t="shared" si="128"/>
        <v/>
      </c>
      <c r="AU116" s="1" t="str">
        <f t="shared" si="144"/>
        <v/>
      </c>
      <c r="AV116" s="1" t="str">
        <f t="shared" si="145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3</v>
      </c>
    </row>
    <row r="117" spans="1:76">
      <c r="A117" s="182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1"/>
      <c r="AE117" s="1" t="str">
        <f t="shared" si="138"/>
        <v/>
      </c>
      <c r="AF117" s="1" t="str">
        <f t="shared" si="139"/>
        <v/>
      </c>
      <c r="AG117" s="1" t="str">
        <f t="shared" si="140"/>
        <v/>
      </c>
      <c r="AH117" s="1" t="str">
        <f t="shared" si="141"/>
        <v/>
      </c>
      <c r="AI117" s="1" t="str">
        <f t="shared" si="142"/>
        <v/>
      </c>
      <c r="AJ117" s="1" t="str">
        <f t="shared" si="143"/>
        <v/>
      </c>
      <c r="AK117" s="1">
        <f t="shared" si="126"/>
        <v>0</v>
      </c>
      <c r="AL117" s="1">
        <f t="shared" si="127"/>
        <v>0</v>
      </c>
      <c r="AP117" s="1" t="str">
        <f t="shared" si="105"/>
        <v>N</v>
      </c>
      <c r="AQ117" s="1" t="str">
        <f t="shared" si="106"/>
        <v>N</v>
      </c>
      <c r="AR117" s="1" t="str">
        <f t="shared" si="107"/>
        <v>N</v>
      </c>
      <c r="AT117" s="15" t="str">
        <f t="shared" si="128"/>
        <v/>
      </c>
      <c r="AU117" s="1" t="str">
        <f t="shared" si="144"/>
        <v/>
      </c>
      <c r="AV117" s="1" t="str">
        <f t="shared" si="145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-3</v>
      </c>
    </row>
    <row r="118" spans="1:76">
      <c r="A118" s="182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1"/>
      <c r="AE118" s="1" t="str">
        <f t="shared" si="138"/>
        <v/>
      </c>
      <c r="AF118" s="1" t="str">
        <f t="shared" si="139"/>
        <v/>
      </c>
      <c r="AG118" s="1" t="str">
        <f t="shared" si="140"/>
        <v/>
      </c>
      <c r="AH118" s="1" t="str">
        <f t="shared" si="141"/>
        <v/>
      </c>
      <c r="AI118" s="1" t="str">
        <f t="shared" si="142"/>
        <v/>
      </c>
      <c r="AJ118" s="1" t="str">
        <f t="shared" si="143"/>
        <v/>
      </c>
      <c r="AK118" s="1">
        <f t="shared" si="126"/>
        <v>0</v>
      </c>
      <c r="AL118" s="1">
        <f t="shared" si="127"/>
        <v>0</v>
      </c>
      <c r="AP118" s="1" t="str">
        <f t="shared" si="105"/>
        <v>N</v>
      </c>
      <c r="AQ118" s="1" t="str">
        <f t="shared" si="106"/>
        <v>N</v>
      </c>
      <c r="AR118" s="1" t="str">
        <f t="shared" si="107"/>
        <v>N</v>
      </c>
      <c r="AT118" s="15" t="str">
        <f t="shared" si="128"/>
        <v/>
      </c>
      <c r="AU118" s="1" t="str">
        <f t="shared" si="144"/>
        <v/>
      </c>
      <c r="AV118" s="1" t="str">
        <f t="shared" si="145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</row>
    <row r="119" spans="1:76">
      <c r="A119" s="182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1"/>
      <c r="AE119" s="1" t="str">
        <f t="shared" si="138"/>
        <v/>
      </c>
      <c r="AF119" s="1" t="str">
        <f t="shared" si="139"/>
        <v/>
      </c>
      <c r="AG119" s="1" t="str">
        <f t="shared" si="140"/>
        <v/>
      </c>
      <c r="AH119" s="1" t="str">
        <f t="shared" si="141"/>
        <v/>
      </c>
      <c r="AI119" s="1" t="str">
        <f t="shared" si="142"/>
        <v/>
      </c>
      <c r="AJ119" s="1" t="str">
        <f t="shared" si="143"/>
        <v/>
      </c>
      <c r="AK119" s="1">
        <f t="shared" si="126"/>
        <v>0</v>
      </c>
      <c r="AL119" s="1">
        <f t="shared" si="127"/>
        <v>0</v>
      </c>
      <c r="AP119" s="1" t="str">
        <f t="shared" si="105"/>
        <v>N</v>
      </c>
      <c r="AQ119" s="1" t="str">
        <f t="shared" si="106"/>
        <v>N</v>
      </c>
      <c r="AR119" s="1" t="str">
        <f t="shared" si="107"/>
        <v>N</v>
      </c>
      <c r="AT119" s="15" t="str">
        <f t="shared" si="128"/>
        <v/>
      </c>
      <c r="AU119" s="1" t="str">
        <f t="shared" si="144"/>
        <v/>
      </c>
      <c r="AV119" s="1" t="str">
        <f t="shared" si="145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</row>
    <row r="120" spans="1:76">
      <c r="A120" s="182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1"/>
      <c r="AE120" s="1" t="str">
        <f t="shared" si="138"/>
        <v/>
      </c>
      <c r="AF120" s="1" t="str">
        <f t="shared" si="139"/>
        <v/>
      </c>
      <c r="AG120" s="1" t="str">
        <f t="shared" si="140"/>
        <v/>
      </c>
      <c r="AH120" s="1" t="str">
        <f t="shared" si="141"/>
        <v/>
      </c>
      <c r="AI120" s="1" t="str">
        <f t="shared" si="142"/>
        <v/>
      </c>
      <c r="AJ120" s="1" t="str">
        <f t="shared" si="143"/>
        <v/>
      </c>
      <c r="AK120" s="1">
        <f t="shared" si="126"/>
        <v>0</v>
      </c>
      <c r="AL120" s="1">
        <f t="shared" si="127"/>
        <v>0</v>
      </c>
      <c r="AP120" s="1" t="str">
        <f t="shared" si="105"/>
        <v>N</v>
      </c>
      <c r="AQ120" s="1" t="str">
        <f t="shared" si="106"/>
        <v>N</v>
      </c>
      <c r="AR120" s="1" t="str">
        <f t="shared" si="107"/>
        <v>N</v>
      </c>
      <c r="AT120" s="15" t="str">
        <f t="shared" si="128"/>
        <v/>
      </c>
      <c r="AU120" s="1" t="str">
        <f t="shared" si="144"/>
        <v/>
      </c>
      <c r="AV120" s="1" t="str">
        <f t="shared" si="145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6</v>
      </c>
    </row>
    <row r="121" spans="1:76">
      <c r="A121" s="182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1"/>
      <c r="AE121" s="1" t="str">
        <f t="shared" si="138"/>
        <v/>
      </c>
      <c r="AF121" s="1" t="str">
        <f t="shared" si="139"/>
        <v/>
      </c>
      <c r="AG121" s="1" t="str">
        <f t="shared" si="140"/>
        <v/>
      </c>
      <c r="AH121" s="1" t="str">
        <f t="shared" si="141"/>
        <v/>
      </c>
      <c r="AI121" s="1" t="str">
        <f t="shared" si="142"/>
        <v/>
      </c>
      <c r="AJ121" s="1" t="str">
        <f t="shared" si="143"/>
        <v/>
      </c>
      <c r="AK121" s="1">
        <f t="shared" si="126"/>
        <v>0</v>
      </c>
      <c r="AL121" s="1">
        <f t="shared" si="127"/>
        <v>0</v>
      </c>
      <c r="AP121" s="1" t="str">
        <f t="shared" si="105"/>
        <v>N</v>
      </c>
      <c r="AQ121" s="1" t="str">
        <f t="shared" si="106"/>
        <v>N</v>
      </c>
      <c r="AR121" s="1" t="str">
        <f t="shared" si="107"/>
        <v>N</v>
      </c>
      <c r="AT121" s="15" t="str">
        <f t="shared" si="128"/>
        <v/>
      </c>
      <c r="AU121" s="1" t="str">
        <f t="shared" si="144"/>
        <v/>
      </c>
      <c r="AV121" s="1" t="str">
        <f t="shared" si="145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-6</v>
      </c>
    </row>
    <row r="122" spans="1:76">
      <c r="A122" s="182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1"/>
      <c r="AE122" s="1" t="str">
        <f t="shared" si="138"/>
        <v/>
      </c>
      <c r="AF122" s="1" t="str">
        <f t="shared" si="139"/>
        <v/>
      </c>
      <c r="AG122" s="1" t="str">
        <f t="shared" si="140"/>
        <v/>
      </c>
      <c r="AH122" s="1" t="str">
        <f t="shared" si="141"/>
        <v/>
      </c>
      <c r="AI122" s="1" t="str">
        <f t="shared" si="142"/>
        <v/>
      </c>
      <c r="AJ122" s="1" t="str">
        <f t="shared" si="143"/>
        <v/>
      </c>
      <c r="AK122" s="1">
        <f t="shared" si="126"/>
        <v>0</v>
      </c>
      <c r="AL122" s="1">
        <f t="shared" si="127"/>
        <v>0</v>
      </c>
      <c r="AP122" s="1" t="str">
        <f t="shared" si="105"/>
        <v>N</v>
      </c>
      <c r="AQ122" s="1" t="str">
        <f t="shared" si="106"/>
        <v>N</v>
      </c>
      <c r="AR122" s="1" t="str">
        <f t="shared" si="107"/>
        <v>N</v>
      </c>
      <c r="AT122" s="15" t="str">
        <f t="shared" si="128"/>
        <v/>
      </c>
      <c r="AU122" s="1" t="str">
        <f t="shared" si="144"/>
        <v/>
      </c>
      <c r="AV122" s="1" t="str">
        <f t="shared" si="145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</row>
    <row r="123" spans="1:76">
      <c r="A123" s="182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1"/>
      <c r="AE123" s="1" t="str">
        <f t="shared" si="138"/>
        <v/>
      </c>
      <c r="AF123" s="1" t="str">
        <f t="shared" si="139"/>
        <v/>
      </c>
      <c r="AG123" s="1" t="str">
        <f t="shared" si="140"/>
        <v/>
      </c>
      <c r="AH123" s="1" t="str">
        <f t="shared" si="141"/>
        <v/>
      </c>
      <c r="AI123" s="1" t="str">
        <f t="shared" si="142"/>
        <v/>
      </c>
      <c r="AJ123" s="1" t="str">
        <f t="shared" si="143"/>
        <v/>
      </c>
      <c r="AK123" s="1">
        <f t="shared" si="126"/>
        <v>0</v>
      </c>
      <c r="AL123" s="1">
        <f t="shared" si="127"/>
        <v>0</v>
      </c>
      <c r="AP123" s="1" t="str">
        <f t="shared" si="105"/>
        <v>N</v>
      </c>
      <c r="AQ123" s="1" t="str">
        <f t="shared" si="106"/>
        <v>N</v>
      </c>
      <c r="AR123" s="1" t="str">
        <f t="shared" si="107"/>
        <v>N</v>
      </c>
      <c r="AT123" s="15" t="str">
        <f t="shared" si="128"/>
        <v/>
      </c>
      <c r="AU123" s="1" t="str">
        <f t="shared" si="144"/>
        <v/>
      </c>
      <c r="AV123" s="1" t="str">
        <f t="shared" si="145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</row>
    <row r="124" spans="1:76">
      <c r="A124" s="182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1"/>
      <c r="AE124" s="1" t="str">
        <f t="shared" si="138"/>
        <v/>
      </c>
      <c r="AF124" s="1" t="str">
        <f t="shared" si="139"/>
        <v/>
      </c>
      <c r="AG124" s="1" t="str">
        <f t="shared" si="140"/>
        <v/>
      </c>
      <c r="AH124" s="1" t="str">
        <f t="shared" si="141"/>
        <v/>
      </c>
      <c r="AI124" s="1" t="str">
        <f t="shared" si="142"/>
        <v/>
      </c>
      <c r="AJ124" s="1" t="str">
        <f t="shared" si="143"/>
        <v/>
      </c>
      <c r="AK124" s="1">
        <f t="shared" si="126"/>
        <v>0</v>
      </c>
      <c r="AL124" s="1">
        <f t="shared" si="127"/>
        <v>0</v>
      </c>
      <c r="AP124" s="1" t="str">
        <f t="shared" si="105"/>
        <v>N</v>
      </c>
      <c r="AQ124" s="1" t="str">
        <f t="shared" si="106"/>
        <v>N</v>
      </c>
      <c r="AR124" s="1" t="str">
        <f t="shared" si="107"/>
        <v>N</v>
      </c>
      <c r="AT124" s="15" t="str">
        <f t="shared" si="128"/>
        <v/>
      </c>
      <c r="AU124" s="1" t="str">
        <f t="shared" si="144"/>
        <v/>
      </c>
      <c r="AV124" s="1" t="str">
        <f t="shared" si="145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3</v>
      </c>
    </row>
    <row r="125" spans="1:76">
      <c r="A125" s="182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1"/>
      <c r="AE125" s="1" t="str">
        <f t="shared" si="138"/>
        <v/>
      </c>
      <c r="AF125" s="1" t="str">
        <f t="shared" si="139"/>
        <v/>
      </c>
      <c r="AG125" s="1" t="str">
        <f t="shared" si="140"/>
        <v/>
      </c>
      <c r="AH125" s="1" t="str">
        <f t="shared" si="141"/>
        <v/>
      </c>
      <c r="AI125" s="1" t="str">
        <f t="shared" si="142"/>
        <v/>
      </c>
      <c r="AJ125" s="1" t="str">
        <f t="shared" si="143"/>
        <v/>
      </c>
      <c r="AK125" s="1">
        <f t="shared" si="126"/>
        <v>0</v>
      </c>
      <c r="AL125" s="1">
        <f t="shared" si="127"/>
        <v>0</v>
      </c>
      <c r="AP125" s="1" t="str">
        <f t="shared" si="105"/>
        <v>N</v>
      </c>
      <c r="AQ125" s="1" t="str">
        <f t="shared" si="106"/>
        <v>N</v>
      </c>
      <c r="AR125" s="1" t="str">
        <f t="shared" si="107"/>
        <v>N</v>
      </c>
      <c r="AT125" s="15" t="str">
        <f t="shared" si="128"/>
        <v/>
      </c>
      <c r="AU125" s="1" t="str">
        <f t="shared" si="144"/>
        <v/>
      </c>
      <c r="AV125" s="1" t="str">
        <f t="shared" si="145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-3</v>
      </c>
    </row>
    <row r="126" spans="1:76">
      <c r="A126" s="182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1"/>
      <c r="AE126" s="1" t="str">
        <f t="shared" si="138"/>
        <v/>
      </c>
      <c r="AF126" s="1" t="str">
        <f t="shared" si="139"/>
        <v/>
      </c>
      <c r="AG126" s="1" t="str">
        <f t="shared" si="140"/>
        <v/>
      </c>
      <c r="AH126" s="1" t="str">
        <f t="shared" si="141"/>
        <v/>
      </c>
      <c r="AI126" s="1" t="str">
        <f t="shared" si="142"/>
        <v/>
      </c>
      <c r="AJ126" s="1" t="str">
        <f t="shared" si="143"/>
        <v/>
      </c>
      <c r="AK126" s="1">
        <f t="shared" si="126"/>
        <v>0</v>
      </c>
      <c r="AL126" s="1">
        <f t="shared" si="127"/>
        <v>0</v>
      </c>
      <c r="AP126" s="1" t="str">
        <f t="shared" si="105"/>
        <v>N</v>
      </c>
      <c r="AQ126" s="1" t="str">
        <f t="shared" si="106"/>
        <v>N</v>
      </c>
      <c r="AR126" s="1" t="str">
        <f t="shared" si="107"/>
        <v>N</v>
      </c>
      <c r="AT126" s="15" t="str">
        <f t="shared" si="128"/>
        <v/>
      </c>
      <c r="AU126" s="1" t="str">
        <f t="shared" si="144"/>
        <v/>
      </c>
      <c r="AV126" s="1" t="str">
        <f t="shared" si="145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</row>
    <row r="127" spans="1:76" ht="15.75" thickBot="1">
      <c r="A127" s="177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5"/>
      <c r="AE127" s="1" t="str">
        <f t="shared" si="138"/>
        <v/>
      </c>
      <c r="AF127" s="1" t="str">
        <f t="shared" si="139"/>
        <v/>
      </c>
      <c r="AG127" s="1" t="str">
        <f t="shared" si="140"/>
        <v/>
      </c>
      <c r="AH127" s="1" t="str">
        <f t="shared" si="141"/>
        <v/>
      </c>
      <c r="AI127" s="1" t="str">
        <f t="shared" si="142"/>
        <v/>
      </c>
      <c r="AJ127" s="1" t="str">
        <f t="shared" si="143"/>
        <v/>
      </c>
      <c r="AK127" s="1">
        <f t="shared" si="126"/>
        <v>0</v>
      </c>
      <c r="AL127" s="1">
        <f t="shared" si="127"/>
        <v>0</v>
      </c>
      <c r="AP127" s="1" t="str">
        <f t="shared" si="105"/>
        <v>N</v>
      </c>
      <c r="AQ127" s="1" t="str">
        <f t="shared" si="106"/>
        <v>N</v>
      </c>
      <c r="AR127" s="1" t="str">
        <f t="shared" si="107"/>
        <v>N</v>
      </c>
      <c r="AT127" s="15" t="str">
        <f t="shared" si="128"/>
        <v/>
      </c>
      <c r="AU127" s="1" t="str">
        <f t="shared" si="144"/>
        <v/>
      </c>
      <c r="AV127" s="1" t="str">
        <f t="shared" si="145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</row>
    <row r="128" spans="1:7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AE128" s="1" t="str">
        <f t="shared" si="138"/>
        <v/>
      </c>
      <c r="AF128" s="1" t="str">
        <f t="shared" si="139"/>
        <v/>
      </c>
      <c r="AG128" s="1" t="str">
        <f t="shared" si="140"/>
        <v/>
      </c>
      <c r="AH128" s="1" t="str">
        <f t="shared" si="141"/>
        <v/>
      </c>
      <c r="AI128" s="1" t="str">
        <f t="shared" si="142"/>
        <v/>
      </c>
      <c r="AJ128" s="1" t="str">
        <f t="shared" si="143"/>
        <v/>
      </c>
      <c r="AK128" s="1">
        <f t="shared" si="126"/>
        <v>0</v>
      </c>
      <c r="AL128" s="1">
        <f t="shared" si="127"/>
        <v>0</v>
      </c>
      <c r="AP128" s="1" t="str">
        <f t="shared" si="105"/>
        <v>N</v>
      </c>
      <c r="AQ128" s="1" t="str">
        <f t="shared" si="106"/>
        <v>N</v>
      </c>
      <c r="AR128" s="1" t="str">
        <f t="shared" si="107"/>
        <v>N</v>
      </c>
      <c r="AT128" s="15" t="str">
        <f t="shared" si="128"/>
        <v/>
      </c>
      <c r="AU128" s="1" t="str">
        <f t="shared" si="144"/>
        <v/>
      </c>
      <c r="AV128" s="1" t="str">
        <f t="shared" si="145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6</v>
      </c>
    </row>
    <row r="129" spans="31:76">
      <c r="AE129" s="1" t="str">
        <f t="shared" si="138"/>
        <v/>
      </c>
      <c r="AF129" s="1" t="str">
        <f t="shared" si="139"/>
        <v/>
      </c>
      <c r="AG129" s="1" t="str">
        <f t="shared" si="140"/>
        <v/>
      </c>
      <c r="AH129" s="1" t="str">
        <f t="shared" si="141"/>
        <v/>
      </c>
      <c r="AI129" s="1" t="str">
        <f t="shared" si="142"/>
        <v/>
      </c>
      <c r="AJ129" s="1" t="str">
        <f t="shared" si="143"/>
        <v/>
      </c>
      <c r="AK129" s="1">
        <f t="shared" si="126"/>
        <v>0</v>
      </c>
      <c r="AL129" s="1">
        <f t="shared" si="127"/>
        <v>0</v>
      </c>
      <c r="AP129" s="1" t="str">
        <f t="shared" si="105"/>
        <v>N</v>
      </c>
      <c r="AQ129" s="1" t="str">
        <f t="shared" si="106"/>
        <v>N</v>
      </c>
      <c r="AR129" s="1" t="str">
        <f t="shared" si="107"/>
        <v>N</v>
      </c>
      <c r="AT129" s="15" t="str">
        <f t="shared" si="128"/>
        <v/>
      </c>
      <c r="AU129" s="1" t="str">
        <f t="shared" si="144"/>
        <v/>
      </c>
      <c r="AV129" s="1" t="str">
        <f t="shared" si="145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-6</v>
      </c>
    </row>
    <row r="130" spans="31:76">
      <c r="AE130" s="1" t="str">
        <f t="shared" si="138"/>
        <v/>
      </c>
      <c r="AF130" s="1" t="str">
        <f t="shared" si="139"/>
        <v/>
      </c>
      <c r="AG130" s="1" t="str">
        <f t="shared" si="140"/>
        <v/>
      </c>
      <c r="AH130" s="1" t="str">
        <f t="shared" si="141"/>
        <v/>
      </c>
      <c r="AI130" s="1" t="str">
        <f t="shared" si="142"/>
        <v/>
      </c>
      <c r="AJ130" s="1" t="str">
        <f t="shared" si="143"/>
        <v/>
      </c>
      <c r="AK130" s="1">
        <f t="shared" si="126"/>
        <v>0</v>
      </c>
      <c r="AL130" s="1">
        <f t="shared" si="127"/>
        <v>0</v>
      </c>
      <c r="AP130" s="1" t="str">
        <f t="shared" si="105"/>
        <v>N</v>
      </c>
      <c r="AQ130" s="1" t="str">
        <f t="shared" si="106"/>
        <v>N</v>
      </c>
      <c r="AR130" s="1" t="str">
        <f t="shared" si="107"/>
        <v>N</v>
      </c>
      <c r="AT130" s="15" t="str">
        <f t="shared" si="128"/>
        <v/>
      </c>
      <c r="AU130" s="1" t="str">
        <f t="shared" si="144"/>
        <v/>
      </c>
      <c r="AV130" s="1" t="str">
        <f t="shared" si="145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</row>
    <row r="131" spans="31:76">
      <c r="AE131" s="1" t="str">
        <f t="shared" si="138"/>
        <v/>
      </c>
      <c r="AF131" s="1" t="str">
        <f t="shared" si="139"/>
        <v/>
      </c>
      <c r="AG131" s="1" t="str">
        <f t="shared" si="140"/>
        <v/>
      </c>
      <c r="AH131" s="1" t="str">
        <f t="shared" si="141"/>
        <v/>
      </c>
      <c r="AI131" s="1" t="str">
        <f t="shared" si="142"/>
        <v/>
      </c>
      <c r="AJ131" s="1" t="str">
        <f t="shared" si="143"/>
        <v/>
      </c>
      <c r="AK131" s="1">
        <f t="shared" si="126"/>
        <v>0</v>
      </c>
      <c r="AL131" s="1">
        <f t="shared" si="127"/>
        <v>0</v>
      </c>
      <c r="AP131" s="1" t="str">
        <f t="shared" si="105"/>
        <v>N</v>
      </c>
      <c r="AQ131" s="1" t="str">
        <f t="shared" si="106"/>
        <v>N</v>
      </c>
      <c r="AR131" s="1" t="str">
        <f t="shared" si="107"/>
        <v>N</v>
      </c>
      <c r="AT131" s="15" t="str">
        <f t="shared" si="128"/>
        <v/>
      </c>
      <c r="AU131" s="1" t="str">
        <f t="shared" si="144"/>
        <v/>
      </c>
      <c r="AV131" s="1" t="str">
        <f t="shared" si="145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</row>
    <row r="132" spans="31:76">
      <c r="AE132" s="1" t="str">
        <f t="shared" si="138"/>
        <v/>
      </c>
      <c r="AF132" s="1" t="str">
        <f t="shared" si="139"/>
        <v/>
      </c>
      <c r="AG132" s="1" t="str">
        <f t="shared" si="140"/>
        <v/>
      </c>
      <c r="AH132" s="1" t="str">
        <f t="shared" si="141"/>
        <v/>
      </c>
      <c r="AI132" s="1" t="str">
        <f t="shared" si="142"/>
        <v/>
      </c>
      <c r="AJ132" s="1" t="str">
        <f t="shared" si="143"/>
        <v/>
      </c>
      <c r="AK132" s="1">
        <f t="shared" si="126"/>
        <v>0</v>
      </c>
      <c r="AL132" s="1">
        <f t="shared" si="127"/>
        <v>0</v>
      </c>
      <c r="AP132" s="1" t="str">
        <f t="shared" si="105"/>
        <v>N</v>
      </c>
      <c r="AQ132" s="1" t="str">
        <f t="shared" si="106"/>
        <v>N</v>
      </c>
      <c r="AR132" s="1" t="str">
        <f t="shared" si="107"/>
        <v>N</v>
      </c>
      <c r="AT132" s="15" t="str">
        <f t="shared" si="128"/>
        <v/>
      </c>
      <c r="AU132" s="1" t="str">
        <f t="shared" si="144"/>
        <v/>
      </c>
      <c r="AV132" s="1" t="str">
        <f t="shared" si="145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3</v>
      </c>
    </row>
    <row r="133" spans="31:76">
      <c r="AE133" s="1" t="str">
        <f t="shared" si="138"/>
        <v/>
      </c>
      <c r="AF133" s="1" t="str">
        <f t="shared" si="139"/>
        <v/>
      </c>
      <c r="AG133" s="1" t="str">
        <f t="shared" si="140"/>
        <v/>
      </c>
      <c r="AH133" s="1" t="str">
        <f t="shared" si="141"/>
        <v/>
      </c>
      <c r="AI133" s="1" t="str">
        <f t="shared" si="142"/>
        <v/>
      </c>
      <c r="AJ133" s="1" t="str">
        <f t="shared" si="143"/>
        <v/>
      </c>
      <c r="AK133" s="1">
        <f t="shared" si="126"/>
        <v>0</v>
      </c>
      <c r="AL133" s="1">
        <f t="shared" si="127"/>
        <v>0</v>
      </c>
      <c r="AP133" s="1" t="str">
        <f t="shared" si="105"/>
        <v>N</v>
      </c>
      <c r="AQ133" s="1" t="str">
        <f t="shared" si="106"/>
        <v>N</v>
      </c>
      <c r="AR133" s="1" t="str">
        <f t="shared" si="107"/>
        <v>N</v>
      </c>
      <c r="AT133" s="15" t="str">
        <f t="shared" si="128"/>
        <v/>
      </c>
      <c r="AU133" s="1" t="str">
        <f t="shared" si="144"/>
        <v/>
      </c>
      <c r="AV133" s="1" t="str">
        <f t="shared" si="145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-3</v>
      </c>
    </row>
    <row r="134" spans="31:76">
      <c r="AE134" s="1" t="str">
        <f t="shared" si="138"/>
        <v/>
      </c>
      <c r="AF134" s="1" t="str">
        <f t="shared" si="139"/>
        <v/>
      </c>
      <c r="AG134" s="1" t="str">
        <f t="shared" si="140"/>
        <v/>
      </c>
      <c r="AH134" s="1" t="str">
        <f t="shared" si="141"/>
        <v/>
      </c>
      <c r="AI134" s="1" t="str">
        <f t="shared" si="142"/>
        <v/>
      </c>
      <c r="AJ134" s="1" t="str">
        <f t="shared" si="143"/>
        <v/>
      </c>
      <c r="AK134" s="1">
        <f t="shared" si="126"/>
        <v>0</v>
      </c>
      <c r="AL134" s="1">
        <f t="shared" si="127"/>
        <v>0</v>
      </c>
      <c r="AP134" s="1" t="str">
        <f t="shared" si="105"/>
        <v>N</v>
      </c>
      <c r="AQ134" s="1" t="str">
        <f t="shared" si="106"/>
        <v>N</v>
      </c>
      <c r="AR134" s="1" t="str">
        <f t="shared" si="107"/>
        <v>N</v>
      </c>
      <c r="AT134" s="15" t="str">
        <f t="shared" si="128"/>
        <v/>
      </c>
      <c r="AU134" s="1" t="str">
        <f t="shared" si="144"/>
        <v/>
      </c>
      <c r="AV134" s="1" t="str">
        <f t="shared" si="145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6">
      <c r="AE135" s="1" t="str">
        <f t="shared" si="138"/>
        <v/>
      </c>
      <c r="AF135" s="1" t="str">
        <f t="shared" si="139"/>
        <v/>
      </c>
      <c r="AG135" s="1" t="str">
        <f t="shared" si="140"/>
        <v/>
      </c>
      <c r="AH135" s="1" t="str">
        <f t="shared" si="141"/>
        <v/>
      </c>
      <c r="AI135" s="1" t="str">
        <f t="shared" si="142"/>
        <v/>
      </c>
      <c r="AJ135" s="1" t="str">
        <f t="shared" si="143"/>
        <v/>
      </c>
      <c r="AK135" s="1">
        <f t="shared" si="126"/>
        <v>0</v>
      </c>
      <c r="AL135" s="1">
        <f t="shared" si="127"/>
        <v>0</v>
      </c>
      <c r="AP135" s="1" t="str">
        <f t="shared" si="105"/>
        <v>N</v>
      </c>
      <c r="AQ135" s="1" t="str">
        <f t="shared" si="106"/>
        <v>N</v>
      </c>
      <c r="AR135" s="1" t="str">
        <f t="shared" si="107"/>
        <v>N</v>
      </c>
      <c r="AT135" s="15" t="str">
        <f t="shared" si="128"/>
        <v/>
      </c>
      <c r="AU135" s="1" t="str">
        <f t="shared" si="144"/>
        <v/>
      </c>
      <c r="AV135" s="1" t="str">
        <f t="shared" si="145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6">
      <c r="AE136" s="1" t="str">
        <f t="shared" si="138"/>
        <v/>
      </c>
      <c r="AF136" s="1" t="str">
        <f t="shared" si="139"/>
        <v/>
      </c>
      <c r="AG136" s="1" t="str">
        <f t="shared" si="140"/>
        <v/>
      </c>
      <c r="AH136" s="1" t="str">
        <f t="shared" si="141"/>
        <v/>
      </c>
      <c r="AI136" s="1" t="str">
        <f t="shared" si="142"/>
        <v/>
      </c>
      <c r="AJ136" s="1" t="str">
        <f t="shared" si="143"/>
        <v/>
      </c>
      <c r="AK136" s="1">
        <f t="shared" si="126"/>
        <v>0</v>
      </c>
      <c r="AL136" s="1">
        <f t="shared" si="127"/>
        <v>0</v>
      </c>
      <c r="AP136" s="1" t="str">
        <f t="shared" si="105"/>
        <v>N</v>
      </c>
      <c r="AQ136" s="1" t="str">
        <f t="shared" si="106"/>
        <v>N</v>
      </c>
      <c r="AR136" s="1" t="str">
        <f t="shared" si="107"/>
        <v>N</v>
      </c>
      <c r="AT136" s="15" t="str">
        <f t="shared" si="128"/>
        <v/>
      </c>
      <c r="AU136" s="1" t="str">
        <f t="shared" si="144"/>
        <v/>
      </c>
      <c r="AV136" s="1" t="str">
        <f t="shared" si="145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6</v>
      </c>
    </row>
    <row r="137" spans="31:76">
      <c r="AE137" s="1" t="str">
        <f t="shared" si="138"/>
        <v/>
      </c>
      <c r="AF137" s="1" t="str">
        <f t="shared" si="139"/>
        <v/>
      </c>
      <c r="AG137" s="1" t="str">
        <f t="shared" si="140"/>
        <v/>
      </c>
      <c r="AH137" s="1" t="str">
        <f t="shared" si="141"/>
        <v/>
      </c>
      <c r="AI137" s="1" t="str">
        <f t="shared" si="142"/>
        <v/>
      </c>
      <c r="AJ137" s="1" t="str">
        <f t="shared" si="143"/>
        <v/>
      </c>
      <c r="AK137" s="1">
        <f t="shared" si="126"/>
        <v>0</v>
      </c>
      <c r="AL137" s="1">
        <f t="shared" si="127"/>
        <v>0</v>
      </c>
      <c r="AP137" s="1" t="str">
        <f t="shared" si="105"/>
        <v>N</v>
      </c>
      <c r="AQ137" s="1" t="str">
        <f t="shared" si="106"/>
        <v>N</v>
      </c>
      <c r="AR137" s="1" t="str">
        <f t="shared" si="107"/>
        <v>N</v>
      </c>
      <c r="AT137" s="15" t="str">
        <f t="shared" si="128"/>
        <v/>
      </c>
      <c r="AU137" s="1" t="str">
        <f t="shared" si="144"/>
        <v/>
      </c>
      <c r="AV137" s="1" t="str">
        <f t="shared" si="145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-6</v>
      </c>
    </row>
    <row r="138" spans="31:76">
      <c r="AE138" s="1" t="str">
        <f t="shared" ref="AE138:AE169" si="146">IF(M137="","",IF(Y138="B",IF(M137="P",BH138,""),IF(M136="B",BH138,"")))</f>
        <v/>
      </c>
      <c r="AF138" s="1" t="str">
        <f t="shared" ref="AF138:AF169" si="147">IF(M137="","",IF(Y138="B",IF(M137="B",BH138,""),IF(M136="P",BH138,"")))</f>
        <v/>
      </c>
      <c r="AG138" s="1" t="str">
        <f t="shared" ref="AG138:AG169" si="148">IF(M137="","",IF(Z138="C",IF(M137="B",BJ138,""),IF(M136="B",BJ138,"")))</f>
        <v/>
      </c>
      <c r="AH138" s="1" t="str">
        <f t="shared" ref="AH138:AH169" si="149">IF(M137="","",IF(Z138="C",IF(M137="P",BJ138,""),IF(M136="P",BJ138,"")))</f>
        <v/>
      </c>
      <c r="AI138" s="1" t="str">
        <f t="shared" ref="AI138:AI169" si="150">IF(M137="","",IF(AND(AE138="L5",AH138="L5",AY138=""),"L0",AX138))</f>
        <v/>
      </c>
      <c r="AJ138" s="1" t="str">
        <f t="shared" ref="AJ138:AJ169" si="151">IF(M137="","",IF(AND(AF138="L5",AH138="L5",AX138=""),"L0",AY138))</f>
        <v/>
      </c>
      <c r="AK138" s="1">
        <f t="shared" si="126"/>
        <v>0</v>
      </c>
      <c r="AL138" s="1">
        <f t="shared" si="127"/>
        <v>0</v>
      </c>
      <c r="AP138" s="1" t="str">
        <f t="shared" ref="AP138:AP201" si="152">IF(OR(F134&amp;F135&amp;F136="WLW",F135&amp;F136="WW"),"Y","N")</f>
        <v>N</v>
      </c>
      <c r="AQ138" s="1" t="str">
        <f t="shared" ref="AQ138:AQ201" si="153">IF(OR(K134&amp;K135&amp;K136="WLW",K135&amp;K136="WW"),"Y","N")</f>
        <v>N</v>
      </c>
      <c r="AR138" s="1" t="str">
        <f t="shared" ref="AR138:AR201" si="154">IF(OR(R134&amp;R135&amp;R136="WLW",R135&amp;R136="WW"),"Y","N")</f>
        <v>N</v>
      </c>
      <c r="AT138" s="15" t="str">
        <f t="shared" si="128"/>
        <v/>
      </c>
      <c r="AU138" s="1" t="str">
        <f t="shared" ref="AU138:AU163" si="155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si="156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6">
      <c r="AE139" s="1" t="str">
        <f t="shared" si="146"/>
        <v/>
      </c>
      <c r="AF139" s="1" t="str">
        <f t="shared" si="147"/>
        <v/>
      </c>
      <c r="AG139" s="1" t="str">
        <f t="shared" si="148"/>
        <v/>
      </c>
      <c r="AH139" s="1" t="str">
        <f t="shared" si="149"/>
        <v/>
      </c>
      <c r="AI139" s="1" t="str">
        <f t="shared" si="150"/>
        <v/>
      </c>
      <c r="AJ139" s="1" t="str">
        <f t="shared" si="151"/>
        <v/>
      </c>
      <c r="AK139" s="1">
        <f t="shared" ref="AK139:AK202" si="157">IF(D139="",0,IF(OR(D139="B",D139="XB"),1,INT(RIGHT(D139))))+IF(I139="",0,IF(OR(I139="B",I139="XB"),1,INT(RIGHT(I139))))+IF(P139="",0,IF(OR(P139="B",P139="XB"),1,INT(RIGHT(P139))))</f>
        <v>0</v>
      </c>
      <c r="AL139" s="1">
        <f t="shared" ref="AL139:AL202" si="158">IF(E139="",0,IF(OR(E139="B",E139="XB"),1,INT(RIGHT(E139))))+IF(J139="",0,IF(OR(J139="B",J139="XB"),1,INT(RIGHT(J139))))+IF(Q139="",0,IF(OR(Q139="B",Q139="XB"),1,INT(RIGHT(Q139))))</f>
        <v>0</v>
      </c>
      <c r="AP139" s="1" t="str">
        <f t="shared" si="152"/>
        <v>N</v>
      </c>
      <c r="AQ139" s="1" t="str">
        <f t="shared" si="153"/>
        <v>N</v>
      </c>
      <c r="AR139" s="1" t="str">
        <f t="shared" si="154"/>
        <v>N</v>
      </c>
      <c r="AT139" s="15" t="str">
        <f t="shared" ref="AT139:AT163" si="159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si="155"/>
        <v/>
      </c>
      <c r="AV139" s="1" t="str">
        <f t="shared" si="156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6">
      <c r="AE140" s="1" t="str">
        <f t="shared" si="146"/>
        <v/>
      </c>
      <c r="AF140" s="1" t="str">
        <f t="shared" si="147"/>
        <v/>
      </c>
      <c r="AG140" s="1" t="str">
        <f t="shared" si="148"/>
        <v/>
      </c>
      <c r="AH140" s="1" t="str">
        <f t="shared" si="149"/>
        <v/>
      </c>
      <c r="AI140" s="1" t="str">
        <f t="shared" si="150"/>
        <v/>
      </c>
      <c r="AJ140" s="1" t="str">
        <f t="shared" si="151"/>
        <v/>
      </c>
      <c r="AK140" s="1">
        <f t="shared" si="157"/>
        <v>0</v>
      </c>
      <c r="AL140" s="1">
        <f t="shared" si="158"/>
        <v>0</v>
      </c>
      <c r="AP140" s="1" t="str">
        <f t="shared" si="152"/>
        <v>N</v>
      </c>
      <c r="AQ140" s="1" t="str">
        <f t="shared" si="153"/>
        <v>N</v>
      </c>
      <c r="AR140" s="1" t="str">
        <f t="shared" si="154"/>
        <v>N</v>
      </c>
      <c r="AT140" s="15" t="str">
        <f t="shared" si="159"/>
        <v/>
      </c>
      <c r="AU140" s="1" t="str">
        <f t="shared" si="155"/>
        <v/>
      </c>
      <c r="AV140" s="1" t="str">
        <f t="shared" si="156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3</v>
      </c>
    </row>
    <row r="141" spans="31:76">
      <c r="AE141" s="1" t="str">
        <f t="shared" si="146"/>
        <v/>
      </c>
      <c r="AF141" s="1" t="str">
        <f t="shared" si="147"/>
        <v/>
      </c>
      <c r="AG141" s="1" t="str">
        <f t="shared" si="148"/>
        <v/>
      </c>
      <c r="AH141" s="1" t="str">
        <f t="shared" si="149"/>
        <v/>
      </c>
      <c r="AI141" s="1" t="str">
        <f t="shared" si="150"/>
        <v/>
      </c>
      <c r="AJ141" s="1" t="str">
        <f t="shared" si="151"/>
        <v/>
      </c>
      <c r="AK141" s="1">
        <f t="shared" si="157"/>
        <v>0</v>
      </c>
      <c r="AL141" s="1">
        <f t="shared" si="158"/>
        <v>0</v>
      </c>
      <c r="AP141" s="1" t="str">
        <f t="shared" si="152"/>
        <v>N</v>
      </c>
      <c r="AQ141" s="1" t="str">
        <f t="shared" si="153"/>
        <v>N</v>
      </c>
      <c r="AR141" s="1" t="str">
        <f t="shared" si="154"/>
        <v>N</v>
      </c>
      <c r="AT141" s="15" t="str">
        <f t="shared" si="159"/>
        <v/>
      </c>
      <c r="AU141" s="1" t="str">
        <f t="shared" si="155"/>
        <v/>
      </c>
      <c r="AV141" s="1" t="str">
        <f t="shared" si="156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-3</v>
      </c>
    </row>
    <row r="142" spans="31:76">
      <c r="AE142" s="1" t="str">
        <f t="shared" si="146"/>
        <v/>
      </c>
      <c r="AF142" s="1" t="str">
        <f t="shared" si="147"/>
        <v/>
      </c>
      <c r="AG142" s="1" t="str">
        <f t="shared" si="148"/>
        <v/>
      </c>
      <c r="AH142" s="1" t="str">
        <f t="shared" si="149"/>
        <v/>
      </c>
      <c r="AI142" s="1" t="str">
        <f t="shared" si="150"/>
        <v/>
      </c>
      <c r="AJ142" s="1" t="str">
        <f t="shared" si="151"/>
        <v/>
      </c>
      <c r="AK142" s="1">
        <f t="shared" si="157"/>
        <v>0</v>
      </c>
      <c r="AL142" s="1">
        <f t="shared" si="158"/>
        <v>0</v>
      </c>
      <c r="AP142" s="1" t="str">
        <f t="shared" si="152"/>
        <v>N</v>
      </c>
      <c r="AQ142" s="1" t="str">
        <f t="shared" si="153"/>
        <v>N</v>
      </c>
      <c r="AR142" s="1" t="str">
        <f t="shared" si="154"/>
        <v>N</v>
      </c>
      <c r="AT142" s="15" t="str">
        <f t="shared" si="159"/>
        <v/>
      </c>
      <c r="AU142" s="1" t="str">
        <f t="shared" si="155"/>
        <v/>
      </c>
      <c r="AV142" s="1" t="str">
        <f t="shared" si="156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6">
      <c r="AE143" s="1" t="str">
        <f t="shared" si="146"/>
        <v/>
      </c>
      <c r="AF143" s="1" t="str">
        <f t="shared" si="147"/>
        <v/>
      </c>
      <c r="AG143" s="1" t="str">
        <f t="shared" si="148"/>
        <v/>
      </c>
      <c r="AH143" s="1" t="str">
        <f t="shared" si="149"/>
        <v/>
      </c>
      <c r="AI143" s="1" t="str">
        <f t="shared" si="150"/>
        <v/>
      </c>
      <c r="AJ143" s="1" t="str">
        <f t="shared" si="151"/>
        <v/>
      </c>
      <c r="AK143" s="1">
        <f t="shared" si="157"/>
        <v>0</v>
      </c>
      <c r="AL143" s="1">
        <f t="shared" si="158"/>
        <v>0</v>
      </c>
      <c r="AP143" s="1" t="str">
        <f t="shared" si="152"/>
        <v>N</v>
      </c>
      <c r="AQ143" s="1" t="str">
        <f t="shared" si="153"/>
        <v>N</v>
      </c>
      <c r="AR143" s="1" t="str">
        <f t="shared" si="154"/>
        <v>N</v>
      </c>
      <c r="AT143" s="15" t="str">
        <f t="shared" si="159"/>
        <v/>
      </c>
      <c r="AU143" s="1" t="str">
        <f t="shared" si="155"/>
        <v/>
      </c>
      <c r="AV143" s="1" t="str">
        <f t="shared" si="156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6">
      <c r="AE144" s="1" t="str">
        <f t="shared" si="146"/>
        <v/>
      </c>
      <c r="AF144" s="1" t="str">
        <f t="shared" si="147"/>
        <v/>
      </c>
      <c r="AG144" s="1" t="str">
        <f t="shared" si="148"/>
        <v/>
      </c>
      <c r="AH144" s="1" t="str">
        <f t="shared" si="149"/>
        <v/>
      </c>
      <c r="AI144" s="1" t="str">
        <f t="shared" si="150"/>
        <v/>
      </c>
      <c r="AJ144" s="1" t="str">
        <f t="shared" si="151"/>
        <v/>
      </c>
      <c r="AK144" s="1">
        <f t="shared" si="157"/>
        <v>0</v>
      </c>
      <c r="AL144" s="1">
        <f t="shared" si="158"/>
        <v>0</v>
      </c>
      <c r="AP144" s="1" t="str">
        <f t="shared" si="152"/>
        <v>N</v>
      </c>
      <c r="AQ144" s="1" t="str">
        <f t="shared" si="153"/>
        <v>N</v>
      </c>
      <c r="AR144" s="1" t="str">
        <f t="shared" si="154"/>
        <v>N</v>
      </c>
      <c r="AT144" s="15" t="str">
        <f t="shared" si="159"/>
        <v/>
      </c>
      <c r="AU144" s="1" t="str">
        <f t="shared" si="155"/>
        <v/>
      </c>
      <c r="AV144" s="1" t="str">
        <f t="shared" si="156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6</v>
      </c>
    </row>
    <row r="145" spans="31:76">
      <c r="AE145" s="1" t="str">
        <f t="shared" si="146"/>
        <v/>
      </c>
      <c r="AF145" s="1" t="str">
        <f t="shared" si="147"/>
        <v/>
      </c>
      <c r="AG145" s="1" t="str">
        <f t="shared" si="148"/>
        <v/>
      </c>
      <c r="AH145" s="1" t="str">
        <f t="shared" si="149"/>
        <v/>
      </c>
      <c r="AI145" s="1" t="str">
        <f t="shared" si="150"/>
        <v/>
      </c>
      <c r="AJ145" s="1" t="str">
        <f t="shared" si="151"/>
        <v/>
      </c>
      <c r="AK145" s="1">
        <f t="shared" si="157"/>
        <v>0</v>
      </c>
      <c r="AL145" s="1">
        <f t="shared" si="158"/>
        <v>0</v>
      </c>
      <c r="AP145" s="1" t="str">
        <f t="shared" si="152"/>
        <v>N</v>
      </c>
      <c r="AQ145" s="1" t="str">
        <f t="shared" si="153"/>
        <v>N</v>
      </c>
      <c r="AR145" s="1" t="str">
        <f t="shared" si="154"/>
        <v>N</v>
      </c>
      <c r="AT145" s="15" t="str">
        <f t="shared" si="159"/>
        <v/>
      </c>
      <c r="AU145" s="1" t="str">
        <f t="shared" si="155"/>
        <v/>
      </c>
      <c r="AV145" s="1" t="str">
        <f t="shared" si="156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-6</v>
      </c>
    </row>
    <row r="146" spans="31:76">
      <c r="AE146" s="1" t="str">
        <f t="shared" si="146"/>
        <v/>
      </c>
      <c r="AF146" s="1" t="str">
        <f t="shared" si="147"/>
        <v/>
      </c>
      <c r="AG146" s="1" t="str">
        <f t="shared" si="148"/>
        <v/>
      </c>
      <c r="AH146" s="1" t="str">
        <f t="shared" si="149"/>
        <v/>
      </c>
      <c r="AI146" s="1" t="str">
        <f t="shared" si="150"/>
        <v/>
      </c>
      <c r="AJ146" s="1" t="str">
        <f t="shared" si="151"/>
        <v/>
      </c>
      <c r="AK146" s="1">
        <f t="shared" si="157"/>
        <v>0</v>
      </c>
      <c r="AL146" s="1">
        <f t="shared" si="158"/>
        <v>0</v>
      </c>
      <c r="AP146" s="1" t="str">
        <f t="shared" si="152"/>
        <v>N</v>
      </c>
      <c r="AQ146" s="1" t="str">
        <f t="shared" si="153"/>
        <v>N</v>
      </c>
      <c r="AR146" s="1" t="str">
        <f t="shared" si="154"/>
        <v>N</v>
      </c>
      <c r="AT146" s="15" t="str">
        <f t="shared" si="159"/>
        <v/>
      </c>
      <c r="AU146" s="1" t="str">
        <f t="shared" si="155"/>
        <v/>
      </c>
      <c r="AV146" s="1" t="str">
        <f t="shared" si="156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46"/>
        <v/>
      </c>
      <c r="AF147" s="1" t="str">
        <f t="shared" si="147"/>
        <v/>
      </c>
      <c r="AG147" s="1" t="str">
        <f t="shared" si="148"/>
        <v/>
      </c>
      <c r="AH147" s="1" t="str">
        <f t="shared" si="149"/>
        <v/>
      </c>
      <c r="AI147" s="1" t="str">
        <f t="shared" si="150"/>
        <v/>
      </c>
      <c r="AJ147" s="1" t="str">
        <f t="shared" si="151"/>
        <v/>
      </c>
      <c r="AK147" s="1">
        <f t="shared" si="157"/>
        <v>0</v>
      </c>
      <c r="AL147" s="1">
        <f t="shared" si="158"/>
        <v>0</v>
      </c>
      <c r="AP147" s="1" t="str">
        <f t="shared" si="152"/>
        <v>N</v>
      </c>
      <c r="AQ147" s="1" t="str">
        <f t="shared" si="153"/>
        <v>N</v>
      </c>
      <c r="AR147" s="1" t="str">
        <f t="shared" si="154"/>
        <v>N</v>
      </c>
      <c r="AT147" s="15" t="str">
        <f t="shared" si="159"/>
        <v/>
      </c>
      <c r="AU147" s="1" t="str">
        <f t="shared" si="155"/>
        <v/>
      </c>
      <c r="AV147" s="1" t="str">
        <f t="shared" si="156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46"/>
        <v/>
      </c>
      <c r="AF148" s="1" t="str">
        <f t="shared" si="147"/>
        <v/>
      </c>
      <c r="AG148" s="1" t="str">
        <f t="shared" si="148"/>
        <v/>
      </c>
      <c r="AH148" s="1" t="str">
        <f t="shared" si="149"/>
        <v/>
      </c>
      <c r="AI148" s="1" t="str">
        <f t="shared" si="150"/>
        <v/>
      </c>
      <c r="AJ148" s="1" t="str">
        <f t="shared" si="151"/>
        <v/>
      </c>
      <c r="AK148" s="1">
        <f t="shared" si="157"/>
        <v>0</v>
      </c>
      <c r="AL148" s="1">
        <f t="shared" si="158"/>
        <v>0</v>
      </c>
      <c r="AP148" s="1" t="str">
        <f t="shared" si="152"/>
        <v>N</v>
      </c>
      <c r="AQ148" s="1" t="str">
        <f t="shared" si="153"/>
        <v>N</v>
      </c>
      <c r="AR148" s="1" t="str">
        <f t="shared" si="154"/>
        <v>N</v>
      </c>
      <c r="AT148" s="15" t="str">
        <f t="shared" si="159"/>
        <v/>
      </c>
      <c r="AU148" s="1" t="str">
        <f t="shared" si="155"/>
        <v/>
      </c>
      <c r="AV148" s="1" t="str">
        <f t="shared" si="156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3</v>
      </c>
    </row>
    <row r="149" spans="31:76">
      <c r="AE149" s="1" t="str">
        <f t="shared" si="146"/>
        <v/>
      </c>
      <c r="AF149" s="1" t="str">
        <f t="shared" si="147"/>
        <v/>
      </c>
      <c r="AG149" s="1" t="str">
        <f t="shared" si="148"/>
        <v/>
      </c>
      <c r="AH149" s="1" t="str">
        <f t="shared" si="149"/>
        <v/>
      </c>
      <c r="AI149" s="1" t="str">
        <f t="shared" si="150"/>
        <v/>
      </c>
      <c r="AJ149" s="1" t="str">
        <f t="shared" si="151"/>
        <v/>
      </c>
      <c r="AK149" s="1">
        <f t="shared" si="157"/>
        <v>0</v>
      </c>
      <c r="AL149" s="1">
        <f t="shared" si="158"/>
        <v>0</v>
      </c>
      <c r="AP149" s="1" t="str">
        <f t="shared" si="152"/>
        <v>N</v>
      </c>
      <c r="AQ149" s="1" t="str">
        <f t="shared" si="153"/>
        <v>N</v>
      </c>
      <c r="AR149" s="1" t="str">
        <f t="shared" si="154"/>
        <v>N</v>
      </c>
      <c r="AT149" s="15" t="str">
        <f t="shared" si="159"/>
        <v/>
      </c>
      <c r="AU149" s="1" t="str">
        <f t="shared" si="155"/>
        <v/>
      </c>
      <c r="AV149" s="1" t="str">
        <f t="shared" si="156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-3</v>
      </c>
    </row>
    <row r="150" spans="31:76">
      <c r="AE150" s="1" t="str">
        <f t="shared" si="146"/>
        <v/>
      </c>
      <c r="AF150" s="1" t="str">
        <f t="shared" si="147"/>
        <v/>
      </c>
      <c r="AG150" s="1" t="str">
        <f t="shared" si="148"/>
        <v/>
      </c>
      <c r="AH150" s="1" t="str">
        <f t="shared" si="149"/>
        <v/>
      </c>
      <c r="AI150" s="1" t="str">
        <f t="shared" si="150"/>
        <v/>
      </c>
      <c r="AJ150" s="1" t="str">
        <f t="shared" si="151"/>
        <v/>
      </c>
      <c r="AK150" s="1">
        <f t="shared" si="157"/>
        <v>0</v>
      </c>
      <c r="AL150" s="1">
        <f t="shared" si="158"/>
        <v>0</v>
      </c>
      <c r="AP150" s="1" t="str">
        <f t="shared" si="152"/>
        <v>N</v>
      </c>
      <c r="AQ150" s="1" t="str">
        <f t="shared" si="153"/>
        <v>N</v>
      </c>
      <c r="AR150" s="1" t="str">
        <f t="shared" si="154"/>
        <v>N</v>
      </c>
      <c r="AT150" s="15" t="str">
        <f t="shared" si="159"/>
        <v/>
      </c>
      <c r="AU150" s="1" t="str">
        <f t="shared" si="155"/>
        <v/>
      </c>
      <c r="AV150" s="1" t="str">
        <f t="shared" si="156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46"/>
        <v/>
      </c>
      <c r="AF151" s="1" t="str">
        <f t="shared" si="147"/>
        <v/>
      </c>
      <c r="AG151" s="1" t="str">
        <f t="shared" si="148"/>
        <v/>
      </c>
      <c r="AH151" s="1" t="str">
        <f t="shared" si="149"/>
        <v/>
      </c>
      <c r="AI151" s="1" t="str">
        <f t="shared" si="150"/>
        <v/>
      </c>
      <c r="AJ151" s="1" t="str">
        <f t="shared" si="151"/>
        <v/>
      </c>
      <c r="AK151" s="1">
        <f t="shared" si="157"/>
        <v>0</v>
      </c>
      <c r="AL151" s="1">
        <f t="shared" si="158"/>
        <v>0</v>
      </c>
      <c r="AP151" s="1" t="str">
        <f t="shared" si="152"/>
        <v>N</v>
      </c>
      <c r="AQ151" s="1" t="str">
        <f t="shared" si="153"/>
        <v>N</v>
      </c>
      <c r="AR151" s="1" t="str">
        <f t="shared" si="154"/>
        <v>N</v>
      </c>
      <c r="AT151" s="15" t="str">
        <f t="shared" si="159"/>
        <v/>
      </c>
      <c r="AU151" s="1" t="str">
        <f t="shared" si="155"/>
        <v/>
      </c>
      <c r="AV151" s="1" t="str">
        <f t="shared" si="156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46"/>
        <v/>
      </c>
      <c r="AF152" s="1" t="str">
        <f t="shared" si="147"/>
        <v/>
      </c>
      <c r="AG152" s="1" t="str">
        <f t="shared" si="148"/>
        <v/>
      </c>
      <c r="AH152" s="1" t="str">
        <f t="shared" si="149"/>
        <v/>
      </c>
      <c r="AI152" s="1" t="str">
        <f t="shared" si="150"/>
        <v/>
      </c>
      <c r="AJ152" s="1" t="str">
        <f t="shared" si="151"/>
        <v/>
      </c>
      <c r="AK152" s="1">
        <f t="shared" si="157"/>
        <v>0</v>
      </c>
      <c r="AL152" s="1">
        <f t="shared" si="158"/>
        <v>0</v>
      </c>
      <c r="AP152" s="1" t="str">
        <f t="shared" si="152"/>
        <v>N</v>
      </c>
      <c r="AQ152" s="1" t="str">
        <f t="shared" si="153"/>
        <v>N</v>
      </c>
      <c r="AR152" s="1" t="str">
        <f t="shared" si="154"/>
        <v>N</v>
      </c>
      <c r="AT152" s="15" t="str">
        <f t="shared" si="159"/>
        <v/>
      </c>
      <c r="AU152" s="1" t="str">
        <f t="shared" si="155"/>
        <v/>
      </c>
      <c r="AV152" s="1" t="str">
        <f t="shared" si="156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6</v>
      </c>
    </row>
    <row r="153" spans="31:76">
      <c r="AE153" s="1" t="str">
        <f t="shared" si="146"/>
        <v/>
      </c>
      <c r="AF153" s="1" t="str">
        <f t="shared" si="147"/>
        <v/>
      </c>
      <c r="AG153" s="1" t="str">
        <f t="shared" si="148"/>
        <v/>
      </c>
      <c r="AH153" s="1" t="str">
        <f t="shared" si="149"/>
        <v/>
      </c>
      <c r="AI153" s="1" t="str">
        <f t="shared" si="150"/>
        <v/>
      </c>
      <c r="AJ153" s="1" t="str">
        <f t="shared" si="151"/>
        <v/>
      </c>
      <c r="AK153" s="1">
        <f t="shared" si="157"/>
        <v>0</v>
      </c>
      <c r="AL153" s="1">
        <f t="shared" si="158"/>
        <v>0</v>
      </c>
      <c r="AP153" s="1" t="str">
        <f t="shared" si="152"/>
        <v>N</v>
      </c>
      <c r="AQ153" s="1" t="str">
        <f t="shared" si="153"/>
        <v>N</v>
      </c>
      <c r="AR153" s="1" t="str">
        <f t="shared" si="154"/>
        <v>N</v>
      </c>
      <c r="AT153" s="15" t="str">
        <f t="shared" si="159"/>
        <v/>
      </c>
      <c r="AU153" s="1" t="str">
        <f t="shared" si="155"/>
        <v/>
      </c>
      <c r="AV153" s="1" t="str">
        <f t="shared" si="156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-6</v>
      </c>
    </row>
    <row r="154" spans="31:76">
      <c r="AE154" s="1" t="str">
        <f t="shared" si="146"/>
        <v/>
      </c>
      <c r="AF154" s="1" t="str">
        <f t="shared" si="147"/>
        <v/>
      </c>
      <c r="AG154" s="1" t="str">
        <f t="shared" si="148"/>
        <v/>
      </c>
      <c r="AH154" s="1" t="str">
        <f t="shared" si="149"/>
        <v/>
      </c>
      <c r="AI154" s="1" t="str">
        <f t="shared" si="150"/>
        <v/>
      </c>
      <c r="AJ154" s="1" t="str">
        <f t="shared" si="151"/>
        <v/>
      </c>
      <c r="AK154" s="1">
        <f t="shared" si="157"/>
        <v>0</v>
      </c>
      <c r="AL154" s="1">
        <f t="shared" si="158"/>
        <v>0</v>
      </c>
      <c r="AP154" s="1" t="str">
        <f t="shared" si="152"/>
        <v>N</v>
      </c>
      <c r="AQ154" s="1" t="str">
        <f t="shared" si="153"/>
        <v>N</v>
      </c>
      <c r="AR154" s="1" t="str">
        <f t="shared" si="154"/>
        <v>N</v>
      </c>
      <c r="AT154" s="15" t="str">
        <f t="shared" si="159"/>
        <v/>
      </c>
      <c r="AU154" s="1" t="str">
        <f t="shared" si="155"/>
        <v/>
      </c>
      <c r="AV154" s="1" t="str">
        <f t="shared" si="156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46"/>
        <v/>
      </c>
      <c r="AF155" s="1" t="str">
        <f t="shared" si="147"/>
        <v/>
      </c>
      <c r="AG155" s="1" t="str">
        <f t="shared" si="148"/>
        <v/>
      </c>
      <c r="AH155" s="1" t="str">
        <f t="shared" si="149"/>
        <v/>
      </c>
      <c r="AI155" s="1" t="str">
        <f t="shared" si="150"/>
        <v/>
      </c>
      <c r="AJ155" s="1" t="str">
        <f t="shared" si="151"/>
        <v/>
      </c>
      <c r="AK155" s="1">
        <f t="shared" si="157"/>
        <v>0</v>
      </c>
      <c r="AL155" s="1">
        <f t="shared" si="158"/>
        <v>0</v>
      </c>
      <c r="AP155" s="1" t="str">
        <f t="shared" si="152"/>
        <v>N</v>
      </c>
      <c r="AQ155" s="1" t="str">
        <f t="shared" si="153"/>
        <v>N</v>
      </c>
      <c r="AR155" s="1" t="str">
        <f t="shared" si="154"/>
        <v>N</v>
      </c>
      <c r="AT155" s="15" t="str">
        <f t="shared" si="159"/>
        <v/>
      </c>
      <c r="AU155" s="1" t="str">
        <f t="shared" si="155"/>
        <v/>
      </c>
      <c r="AV155" s="1" t="str">
        <f t="shared" si="156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46"/>
        <v/>
      </c>
      <c r="AF156" s="1" t="str">
        <f t="shared" si="147"/>
        <v/>
      </c>
      <c r="AG156" s="1" t="str">
        <f t="shared" si="148"/>
        <v/>
      </c>
      <c r="AH156" s="1" t="str">
        <f t="shared" si="149"/>
        <v/>
      </c>
      <c r="AI156" s="1" t="str">
        <f t="shared" si="150"/>
        <v/>
      </c>
      <c r="AJ156" s="1" t="str">
        <f t="shared" si="151"/>
        <v/>
      </c>
      <c r="AK156" s="1">
        <f t="shared" si="157"/>
        <v>0</v>
      </c>
      <c r="AL156" s="1">
        <f t="shared" si="158"/>
        <v>0</v>
      </c>
      <c r="AP156" s="1" t="str">
        <f t="shared" si="152"/>
        <v>N</v>
      </c>
      <c r="AQ156" s="1" t="str">
        <f t="shared" si="153"/>
        <v>N</v>
      </c>
      <c r="AR156" s="1" t="str">
        <f t="shared" si="154"/>
        <v>N</v>
      </c>
      <c r="AT156" s="15" t="str">
        <f t="shared" si="159"/>
        <v/>
      </c>
      <c r="AU156" s="1" t="str">
        <f t="shared" si="155"/>
        <v/>
      </c>
      <c r="AV156" s="1" t="str">
        <f t="shared" si="156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3</v>
      </c>
    </row>
    <row r="157" spans="31:76">
      <c r="AE157" s="1" t="str">
        <f t="shared" si="146"/>
        <v/>
      </c>
      <c r="AF157" s="1" t="str">
        <f t="shared" si="147"/>
        <v/>
      </c>
      <c r="AG157" s="1" t="str">
        <f t="shared" si="148"/>
        <v/>
      </c>
      <c r="AH157" s="1" t="str">
        <f t="shared" si="149"/>
        <v/>
      </c>
      <c r="AI157" s="1" t="str">
        <f t="shared" si="150"/>
        <v/>
      </c>
      <c r="AJ157" s="1" t="str">
        <f t="shared" si="151"/>
        <v/>
      </c>
      <c r="AK157" s="1">
        <f t="shared" si="157"/>
        <v>0</v>
      </c>
      <c r="AL157" s="1">
        <f t="shared" si="158"/>
        <v>0</v>
      </c>
      <c r="AP157" s="1" t="str">
        <f t="shared" si="152"/>
        <v>N</v>
      </c>
      <c r="AQ157" s="1" t="str">
        <f t="shared" si="153"/>
        <v>N</v>
      </c>
      <c r="AR157" s="1" t="str">
        <f t="shared" si="154"/>
        <v>N</v>
      </c>
      <c r="AT157" s="15" t="str">
        <f t="shared" si="159"/>
        <v/>
      </c>
      <c r="AU157" s="1" t="str">
        <f t="shared" si="155"/>
        <v/>
      </c>
      <c r="AV157" s="1" t="str">
        <f t="shared" si="156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-3</v>
      </c>
    </row>
    <row r="158" spans="31:76">
      <c r="AE158" s="1" t="str">
        <f t="shared" si="146"/>
        <v/>
      </c>
      <c r="AF158" s="1" t="str">
        <f t="shared" si="147"/>
        <v/>
      </c>
      <c r="AG158" s="1" t="str">
        <f t="shared" si="148"/>
        <v/>
      </c>
      <c r="AH158" s="1" t="str">
        <f t="shared" si="149"/>
        <v/>
      </c>
      <c r="AI158" s="1" t="str">
        <f t="shared" si="150"/>
        <v/>
      </c>
      <c r="AJ158" s="1" t="str">
        <f t="shared" si="151"/>
        <v/>
      </c>
      <c r="AK158" s="1">
        <f t="shared" si="157"/>
        <v>0</v>
      </c>
      <c r="AL158" s="1">
        <f t="shared" si="158"/>
        <v>0</v>
      </c>
      <c r="AP158" s="1" t="str">
        <f t="shared" si="152"/>
        <v>N</v>
      </c>
      <c r="AQ158" s="1" t="str">
        <f t="shared" si="153"/>
        <v>N</v>
      </c>
      <c r="AR158" s="1" t="str">
        <f t="shared" si="154"/>
        <v>N</v>
      </c>
      <c r="AT158" s="15" t="str">
        <f t="shared" si="159"/>
        <v/>
      </c>
      <c r="AU158" s="1" t="str">
        <f t="shared" si="155"/>
        <v/>
      </c>
      <c r="AV158" s="1" t="str">
        <f t="shared" si="156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46"/>
        <v/>
      </c>
      <c r="AF159" s="1" t="str">
        <f t="shared" si="147"/>
        <v/>
      </c>
      <c r="AG159" s="1" t="str">
        <f t="shared" si="148"/>
        <v/>
      </c>
      <c r="AH159" s="1" t="str">
        <f t="shared" si="149"/>
        <v/>
      </c>
      <c r="AI159" s="1" t="str">
        <f t="shared" si="150"/>
        <v/>
      </c>
      <c r="AJ159" s="1" t="str">
        <f t="shared" si="151"/>
        <v/>
      </c>
      <c r="AK159" s="1">
        <f t="shared" si="157"/>
        <v>0</v>
      </c>
      <c r="AL159" s="1">
        <f t="shared" si="158"/>
        <v>0</v>
      </c>
      <c r="AP159" s="1" t="str">
        <f t="shared" si="152"/>
        <v>N</v>
      </c>
      <c r="AQ159" s="1" t="str">
        <f t="shared" si="153"/>
        <v>N</v>
      </c>
      <c r="AR159" s="1" t="str">
        <f t="shared" si="154"/>
        <v>N</v>
      </c>
      <c r="AT159" s="15" t="str">
        <f t="shared" si="159"/>
        <v/>
      </c>
      <c r="AU159" s="1" t="str">
        <f t="shared" si="155"/>
        <v/>
      </c>
      <c r="AV159" s="1" t="str">
        <f t="shared" si="156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46"/>
        <v/>
      </c>
      <c r="AF160" s="1" t="str">
        <f t="shared" si="147"/>
        <v/>
      </c>
      <c r="AG160" s="1" t="str">
        <f t="shared" si="148"/>
        <v/>
      </c>
      <c r="AH160" s="1" t="str">
        <f t="shared" si="149"/>
        <v/>
      </c>
      <c r="AI160" s="1" t="str">
        <f t="shared" si="150"/>
        <v/>
      </c>
      <c r="AJ160" s="1" t="str">
        <f t="shared" si="151"/>
        <v/>
      </c>
      <c r="AK160" s="1">
        <f t="shared" si="157"/>
        <v>0</v>
      </c>
      <c r="AL160" s="1">
        <f t="shared" si="158"/>
        <v>0</v>
      </c>
      <c r="AP160" s="1" t="str">
        <f t="shared" si="152"/>
        <v>N</v>
      </c>
      <c r="AQ160" s="1" t="str">
        <f t="shared" si="153"/>
        <v>N</v>
      </c>
      <c r="AR160" s="1" t="str">
        <f t="shared" si="154"/>
        <v>N</v>
      </c>
      <c r="AT160" s="15" t="str">
        <f t="shared" si="159"/>
        <v/>
      </c>
      <c r="AU160" s="1" t="str">
        <f t="shared" si="155"/>
        <v/>
      </c>
      <c r="AV160" s="1" t="str">
        <f t="shared" si="156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6</v>
      </c>
    </row>
    <row r="161" spans="31:76">
      <c r="AE161" s="1" t="str">
        <f t="shared" si="146"/>
        <v/>
      </c>
      <c r="AF161" s="1" t="str">
        <f t="shared" si="147"/>
        <v/>
      </c>
      <c r="AG161" s="1" t="str">
        <f t="shared" si="148"/>
        <v/>
      </c>
      <c r="AH161" s="1" t="str">
        <f t="shared" si="149"/>
        <v/>
      </c>
      <c r="AI161" s="1" t="str">
        <f t="shared" si="150"/>
        <v/>
      </c>
      <c r="AJ161" s="1" t="str">
        <f t="shared" si="151"/>
        <v/>
      </c>
      <c r="AK161" s="1">
        <f t="shared" si="157"/>
        <v>0</v>
      </c>
      <c r="AL161" s="1">
        <f t="shared" si="158"/>
        <v>0</v>
      </c>
      <c r="AP161" s="1" t="str">
        <f t="shared" si="152"/>
        <v>N</v>
      </c>
      <c r="AQ161" s="1" t="str">
        <f t="shared" si="153"/>
        <v>N</v>
      </c>
      <c r="AR161" s="1" t="str">
        <f t="shared" si="154"/>
        <v>N</v>
      </c>
      <c r="AT161" s="15" t="str">
        <f t="shared" si="159"/>
        <v/>
      </c>
      <c r="AU161" s="1" t="str">
        <f t="shared" si="155"/>
        <v/>
      </c>
      <c r="AV161" s="1" t="str">
        <f t="shared" si="156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-6</v>
      </c>
    </row>
    <row r="162" spans="31:76">
      <c r="AE162" s="1" t="str">
        <f t="shared" si="146"/>
        <v/>
      </c>
      <c r="AF162" s="1" t="str">
        <f t="shared" si="147"/>
        <v/>
      </c>
      <c r="AG162" s="1" t="str">
        <f t="shared" si="148"/>
        <v/>
      </c>
      <c r="AH162" s="1" t="str">
        <f t="shared" si="149"/>
        <v/>
      </c>
      <c r="AI162" s="1" t="str">
        <f t="shared" si="150"/>
        <v/>
      </c>
      <c r="AJ162" s="1" t="str">
        <f t="shared" si="151"/>
        <v/>
      </c>
      <c r="AK162" s="1">
        <f t="shared" si="157"/>
        <v>0</v>
      </c>
      <c r="AL162" s="1">
        <f t="shared" si="158"/>
        <v>0</v>
      </c>
      <c r="AP162" s="1" t="str">
        <f t="shared" si="152"/>
        <v>N</v>
      </c>
      <c r="AQ162" s="1" t="str">
        <f t="shared" si="153"/>
        <v>N</v>
      </c>
      <c r="AR162" s="1" t="str">
        <f t="shared" si="154"/>
        <v>N</v>
      </c>
      <c r="AT162" s="15" t="str">
        <f t="shared" si="159"/>
        <v/>
      </c>
      <c r="AU162" s="1" t="str">
        <f t="shared" si="155"/>
        <v/>
      </c>
      <c r="AV162" s="1" t="str">
        <f t="shared" si="156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46"/>
        <v/>
      </c>
      <c r="AF163" s="1" t="str">
        <f t="shared" si="147"/>
        <v/>
      </c>
      <c r="AG163" s="1" t="str">
        <f t="shared" si="148"/>
        <v/>
      </c>
      <c r="AH163" s="1" t="str">
        <f t="shared" si="149"/>
        <v/>
      </c>
      <c r="AI163" s="1" t="str">
        <f t="shared" si="150"/>
        <v/>
      </c>
      <c r="AJ163" s="1" t="str">
        <f t="shared" si="151"/>
        <v/>
      </c>
      <c r="AK163" s="1">
        <f t="shared" si="157"/>
        <v>0</v>
      </c>
      <c r="AL163" s="1">
        <f t="shared" si="158"/>
        <v>0</v>
      </c>
      <c r="AP163" s="1" t="str">
        <f t="shared" si="152"/>
        <v>N</v>
      </c>
      <c r="AQ163" s="1" t="str">
        <f t="shared" si="153"/>
        <v>N</v>
      </c>
      <c r="AR163" s="1" t="str">
        <f t="shared" si="154"/>
        <v>N</v>
      </c>
      <c r="AT163" s="15" t="str">
        <f t="shared" si="159"/>
        <v/>
      </c>
      <c r="AU163" s="1" t="str">
        <f t="shared" si="155"/>
        <v/>
      </c>
      <c r="AV163" s="1" t="str">
        <f t="shared" si="156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46"/>
        <v/>
      </c>
      <c r="AF164" s="1" t="str">
        <f t="shared" si="147"/>
        <v/>
      </c>
      <c r="AG164" s="1" t="str">
        <f t="shared" si="148"/>
        <v/>
      </c>
      <c r="AH164" s="1" t="str">
        <f t="shared" si="149"/>
        <v/>
      </c>
      <c r="AI164" s="1" t="str">
        <f t="shared" si="150"/>
        <v/>
      </c>
      <c r="AJ164" s="1" t="str">
        <f t="shared" si="151"/>
        <v/>
      </c>
      <c r="AK164" s="1">
        <f t="shared" si="157"/>
        <v>0</v>
      </c>
      <c r="AL164" s="1">
        <f t="shared" si="158"/>
        <v>0</v>
      </c>
      <c r="AP164" s="1" t="str">
        <f t="shared" si="152"/>
        <v>N</v>
      </c>
      <c r="AQ164" s="1" t="str">
        <f t="shared" si="153"/>
        <v>N</v>
      </c>
      <c r="AR164" s="1" t="str">
        <f t="shared" si="154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3</v>
      </c>
    </row>
    <row r="165" spans="31:76">
      <c r="AE165" s="1" t="str">
        <f t="shared" si="146"/>
        <v/>
      </c>
      <c r="AF165" s="1" t="str">
        <f t="shared" si="147"/>
        <v/>
      </c>
      <c r="AG165" s="1" t="str">
        <f t="shared" si="148"/>
        <v/>
      </c>
      <c r="AH165" s="1" t="str">
        <f t="shared" si="149"/>
        <v/>
      </c>
      <c r="AI165" s="1" t="str">
        <f t="shared" si="150"/>
        <v/>
      </c>
      <c r="AJ165" s="1" t="str">
        <f t="shared" si="151"/>
        <v/>
      </c>
      <c r="AK165" s="1">
        <f t="shared" si="157"/>
        <v>0</v>
      </c>
      <c r="AL165" s="1">
        <f t="shared" si="158"/>
        <v>0</v>
      </c>
      <c r="AP165" s="1" t="str">
        <f t="shared" si="152"/>
        <v>N</v>
      </c>
      <c r="AQ165" s="1" t="str">
        <f t="shared" si="153"/>
        <v>N</v>
      </c>
      <c r="AR165" s="1" t="str">
        <f t="shared" si="154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-3</v>
      </c>
    </row>
    <row r="166" spans="31:76">
      <c r="AE166" s="1" t="str">
        <f t="shared" si="146"/>
        <v/>
      </c>
      <c r="AF166" s="1" t="str">
        <f t="shared" si="147"/>
        <v/>
      </c>
      <c r="AG166" s="1" t="str">
        <f t="shared" si="148"/>
        <v/>
      </c>
      <c r="AH166" s="1" t="str">
        <f t="shared" si="149"/>
        <v/>
      </c>
      <c r="AI166" s="1" t="str">
        <f t="shared" si="150"/>
        <v/>
      </c>
      <c r="AJ166" s="1" t="str">
        <f t="shared" si="151"/>
        <v/>
      </c>
      <c r="AK166" s="1">
        <f t="shared" si="157"/>
        <v>0</v>
      </c>
      <c r="AL166" s="1">
        <f t="shared" si="158"/>
        <v>0</v>
      </c>
      <c r="AP166" s="1" t="str">
        <f t="shared" si="152"/>
        <v>N</v>
      </c>
      <c r="AQ166" s="1" t="str">
        <f t="shared" si="153"/>
        <v>N</v>
      </c>
      <c r="AR166" s="1" t="str">
        <f t="shared" si="154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46"/>
        <v/>
      </c>
      <c r="AF167" s="1" t="str">
        <f t="shared" si="147"/>
        <v/>
      </c>
      <c r="AG167" s="1" t="str">
        <f t="shared" si="148"/>
        <v/>
      </c>
      <c r="AH167" s="1" t="str">
        <f t="shared" si="149"/>
        <v/>
      </c>
      <c r="AI167" s="1" t="str">
        <f t="shared" si="150"/>
        <v/>
      </c>
      <c r="AJ167" s="1" t="str">
        <f t="shared" si="151"/>
        <v/>
      </c>
      <c r="AK167" s="1">
        <f t="shared" si="157"/>
        <v>0</v>
      </c>
      <c r="AL167" s="1">
        <f t="shared" si="158"/>
        <v>0</v>
      </c>
      <c r="AP167" s="1" t="str">
        <f t="shared" si="152"/>
        <v>N</v>
      </c>
      <c r="AQ167" s="1" t="str">
        <f t="shared" si="153"/>
        <v>N</v>
      </c>
      <c r="AR167" s="1" t="str">
        <f t="shared" si="154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46"/>
        <v/>
      </c>
      <c r="AF168" s="1" t="str">
        <f t="shared" si="147"/>
        <v/>
      </c>
      <c r="AG168" s="1" t="str">
        <f t="shared" si="148"/>
        <v/>
      </c>
      <c r="AH168" s="1" t="str">
        <f t="shared" si="149"/>
        <v/>
      </c>
      <c r="AI168" s="1" t="str">
        <f t="shared" si="150"/>
        <v/>
      </c>
      <c r="AJ168" s="1" t="str">
        <f t="shared" si="151"/>
        <v/>
      </c>
      <c r="AK168" s="1">
        <f t="shared" si="157"/>
        <v>0</v>
      </c>
      <c r="AL168" s="1">
        <f t="shared" si="158"/>
        <v>0</v>
      </c>
      <c r="AP168" s="1" t="str">
        <f t="shared" si="152"/>
        <v>N</v>
      </c>
      <c r="AQ168" s="1" t="str">
        <f t="shared" si="153"/>
        <v>N</v>
      </c>
      <c r="AR168" s="1" t="str">
        <f t="shared" si="154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6</v>
      </c>
    </row>
    <row r="169" spans="31:76">
      <c r="AE169" s="1" t="str">
        <f t="shared" si="146"/>
        <v/>
      </c>
      <c r="AF169" s="1" t="str">
        <f t="shared" si="147"/>
        <v/>
      </c>
      <c r="AG169" s="1" t="str">
        <f t="shared" si="148"/>
        <v/>
      </c>
      <c r="AH169" s="1" t="str">
        <f t="shared" si="149"/>
        <v/>
      </c>
      <c r="AI169" s="1" t="str">
        <f t="shared" si="150"/>
        <v/>
      </c>
      <c r="AJ169" s="1" t="str">
        <f t="shared" si="151"/>
        <v/>
      </c>
      <c r="AK169" s="1">
        <f t="shared" si="157"/>
        <v>0</v>
      </c>
      <c r="AL169" s="1">
        <f t="shared" si="158"/>
        <v>0</v>
      </c>
      <c r="AP169" s="1" t="str">
        <f t="shared" si="152"/>
        <v>N</v>
      </c>
      <c r="AQ169" s="1" t="str">
        <f t="shared" si="153"/>
        <v>N</v>
      </c>
      <c r="AR169" s="1" t="str">
        <f t="shared" si="154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-6</v>
      </c>
    </row>
    <row r="170" spans="31:76">
      <c r="AE170" s="1" t="str">
        <f t="shared" ref="AE170:AE201" si="160">IF(M169="","",IF(Y170="B",IF(M169="P",BH170,""),IF(M168="B",BH170,"")))</f>
        <v/>
      </c>
      <c r="AF170" s="1" t="str">
        <f t="shared" ref="AF170:AF201" si="161">IF(M169="","",IF(Y170="B",IF(M169="B",BH170,""),IF(M168="P",BH170,"")))</f>
        <v/>
      </c>
      <c r="AG170" s="1" t="str">
        <f t="shared" ref="AG170:AG195" si="162">IF(M169="","",IF(Z170="C",IF(M169="B",BJ170,""),IF(M168="B",BJ170,"")))</f>
        <v/>
      </c>
      <c r="AH170" s="1" t="str">
        <f t="shared" ref="AH170:AH201" si="163">IF(M169="","",IF(Z170="C",IF(M169="P",BJ170,""),IF(M168="P",BJ170,"")))</f>
        <v/>
      </c>
      <c r="AI170" s="1" t="str">
        <f t="shared" ref="AI170:AI201" si="164">IF(M169="","",IF(AND(AE170="L5",AH170="L5",AY170=""),"L0",AX170))</f>
        <v/>
      </c>
      <c r="AJ170" s="1" t="str">
        <f t="shared" ref="AJ170:AJ201" si="165">IF(M169="","",IF(AND(AF170="L5",AH170="L5",AX170=""),"L0",AY170))</f>
        <v/>
      </c>
      <c r="AK170" s="1">
        <f t="shared" si="157"/>
        <v>0</v>
      </c>
      <c r="AL170" s="1">
        <f t="shared" si="158"/>
        <v>0</v>
      </c>
      <c r="AP170" s="1" t="str">
        <f t="shared" si="152"/>
        <v>N</v>
      </c>
      <c r="AQ170" s="1" t="str">
        <f t="shared" si="153"/>
        <v>N</v>
      </c>
      <c r="AR170" s="1" t="str">
        <f t="shared" si="154"/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60"/>
        <v/>
      </c>
      <c r="AF171" s="1" t="str">
        <f t="shared" si="161"/>
        <v/>
      </c>
      <c r="AG171" s="1" t="str">
        <f t="shared" si="162"/>
        <v/>
      </c>
      <c r="AH171" s="1" t="str">
        <f t="shared" si="163"/>
        <v/>
      </c>
      <c r="AI171" s="1" t="str">
        <f t="shared" si="164"/>
        <v/>
      </c>
      <c r="AJ171" s="1" t="str">
        <f t="shared" si="165"/>
        <v/>
      </c>
      <c r="AK171" s="1">
        <f t="shared" si="157"/>
        <v>0</v>
      </c>
      <c r="AL171" s="1">
        <f t="shared" si="158"/>
        <v>0</v>
      </c>
      <c r="AP171" s="1" t="str">
        <f t="shared" si="152"/>
        <v>N</v>
      </c>
      <c r="AQ171" s="1" t="str">
        <f t="shared" si="153"/>
        <v>N</v>
      </c>
      <c r="AR171" s="1" t="str">
        <f t="shared" si="154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60"/>
        <v/>
      </c>
      <c r="AF172" s="1" t="str">
        <f t="shared" si="161"/>
        <v/>
      </c>
      <c r="AG172" s="1" t="str">
        <f t="shared" si="162"/>
        <v/>
      </c>
      <c r="AH172" s="1" t="str">
        <f t="shared" si="163"/>
        <v/>
      </c>
      <c r="AI172" s="1" t="str">
        <f t="shared" si="164"/>
        <v/>
      </c>
      <c r="AJ172" s="1" t="str">
        <f t="shared" si="165"/>
        <v/>
      </c>
      <c r="AK172" s="1">
        <f t="shared" si="157"/>
        <v>0</v>
      </c>
      <c r="AL172" s="1">
        <f t="shared" si="158"/>
        <v>0</v>
      </c>
      <c r="AP172" s="1" t="str">
        <f t="shared" si="152"/>
        <v>N</v>
      </c>
      <c r="AQ172" s="1" t="str">
        <f t="shared" si="153"/>
        <v>N</v>
      </c>
      <c r="AR172" s="1" t="str">
        <f t="shared" si="154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3</v>
      </c>
    </row>
    <row r="173" spans="31:76">
      <c r="AE173" s="1" t="str">
        <f t="shared" si="160"/>
        <v/>
      </c>
      <c r="AF173" s="1" t="str">
        <f t="shared" si="161"/>
        <v/>
      </c>
      <c r="AG173" s="1" t="str">
        <f t="shared" si="162"/>
        <v/>
      </c>
      <c r="AH173" s="1" t="str">
        <f t="shared" si="163"/>
        <v/>
      </c>
      <c r="AI173" s="1" t="str">
        <f t="shared" si="164"/>
        <v/>
      </c>
      <c r="AJ173" s="1" t="str">
        <f t="shared" si="165"/>
        <v/>
      </c>
      <c r="AK173" s="1">
        <f t="shared" si="157"/>
        <v>0</v>
      </c>
      <c r="AL173" s="1">
        <f t="shared" si="158"/>
        <v>0</v>
      </c>
      <c r="AP173" s="1" t="str">
        <f t="shared" si="152"/>
        <v>N</v>
      </c>
      <c r="AQ173" s="1" t="str">
        <f t="shared" si="153"/>
        <v>N</v>
      </c>
      <c r="AR173" s="1" t="str">
        <f t="shared" si="154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-3</v>
      </c>
    </row>
    <row r="174" spans="31:76">
      <c r="AE174" s="1" t="str">
        <f t="shared" si="160"/>
        <v/>
      </c>
      <c r="AF174" s="1" t="str">
        <f t="shared" si="161"/>
        <v/>
      </c>
      <c r="AG174" s="1" t="str">
        <f t="shared" si="162"/>
        <v/>
      </c>
      <c r="AH174" s="1" t="str">
        <f t="shared" si="163"/>
        <v/>
      </c>
      <c r="AI174" s="1" t="str">
        <f t="shared" si="164"/>
        <v/>
      </c>
      <c r="AJ174" s="1" t="str">
        <f t="shared" si="165"/>
        <v/>
      </c>
      <c r="AK174" s="1">
        <f t="shared" si="157"/>
        <v>0</v>
      </c>
      <c r="AL174" s="1">
        <f t="shared" si="158"/>
        <v>0</v>
      </c>
      <c r="AP174" s="1" t="str">
        <f t="shared" si="152"/>
        <v>N</v>
      </c>
      <c r="AQ174" s="1" t="str">
        <f t="shared" si="153"/>
        <v>N</v>
      </c>
      <c r="AR174" s="1" t="str">
        <f t="shared" si="154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60"/>
        <v/>
      </c>
      <c r="AF175" s="1" t="str">
        <f t="shared" si="161"/>
        <v/>
      </c>
      <c r="AG175" s="1" t="str">
        <f t="shared" si="162"/>
        <v/>
      </c>
      <c r="AH175" s="1" t="str">
        <f t="shared" si="163"/>
        <v/>
      </c>
      <c r="AI175" s="1" t="str">
        <f t="shared" si="164"/>
        <v/>
      </c>
      <c r="AJ175" s="1" t="str">
        <f t="shared" si="165"/>
        <v/>
      </c>
      <c r="AK175" s="1">
        <f t="shared" si="157"/>
        <v>0</v>
      </c>
      <c r="AL175" s="1">
        <f t="shared" si="158"/>
        <v>0</v>
      </c>
      <c r="AP175" s="1" t="str">
        <f t="shared" si="152"/>
        <v>N</v>
      </c>
      <c r="AQ175" s="1" t="str">
        <f t="shared" si="153"/>
        <v>N</v>
      </c>
      <c r="AR175" s="1" t="str">
        <f t="shared" si="154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60"/>
        <v/>
      </c>
      <c r="AF176" s="1" t="str">
        <f t="shared" si="161"/>
        <v/>
      </c>
      <c r="AG176" s="1" t="str">
        <f t="shared" si="162"/>
        <v/>
      </c>
      <c r="AH176" s="1" t="str">
        <f t="shared" si="163"/>
        <v/>
      </c>
      <c r="AI176" s="1" t="str">
        <f t="shared" si="164"/>
        <v/>
      </c>
      <c r="AJ176" s="1" t="str">
        <f t="shared" si="165"/>
        <v/>
      </c>
      <c r="AK176" s="1">
        <f t="shared" si="157"/>
        <v>0</v>
      </c>
      <c r="AL176" s="1">
        <f t="shared" si="158"/>
        <v>0</v>
      </c>
      <c r="AP176" s="1" t="str">
        <f t="shared" si="152"/>
        <v>N</v>
      </c>
      <c r="AQ176" s="1" t="str">
        <f t="shared" si="153"/>
        <v>N</v>
      </c>
      <c r="AR176" s="1" t="str">
        <f t="shared" si="154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6</v>
      </c>
    </row>
    <row r="177" spans="31:76">
      <c r="AE177" s="1" t="str">
        <f t="shared" si="160"/>
        <v/>
      </c>
      <c r="AF177" s="1" t="str">
        <f t="shared" si="161"/>
        <v/>
      </c>
      <c r="AG177" s="1" t="str">
        <f t="shared" si="162"/>
        <v/>
      </c>
      <c r="AH177" s="1" t="str">
        <f t="shared" si="163"/>
        <v/>
      </c>
      <c r="AI177" s="1" t="str">
        <f t="shared" si="164"/>
        <v/>
      </c>
      <c r="AJ177" s="1" t="str">
        <f t="shared" si="165"/>
        <v/>
      </c>
      <c r="AK177" s="1">
        <f t="shared" si="157"/>
        <v>0</v>
      </c>
      <c r="AL177" s="1">
        <f t="shared" si="158"/>
        <v>0</v>
      </c>
      <c r="AP177" s="1" t="str">
        <f t="shared" si="152"/>
        <v>N</v>
      </c>
      <c r="AQ177" s="1" t="str">
        <f t="shared" si="153"/>
        <v>N</v>
      </c>
      <c r="AR177" s="1" t="str">
        <f t="shared" si="154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-6</v>
      </c>
    </row>
    <row r="178" spans="31:76">
      <c r="AE178" s="1" t="str">
        <f t="shared" si="160"/>
        <v/>
      </c>
      <c r="AF178" s="1" t="str">
        <f t="shared" si="161"/>
        <v/>
      </c>
      <c r="AG178" s="1" t="str">
        <f t="shared" si="162"/>
        <v/>
      </c>
      <c r="AH178" s="1" t="str">
        <f t="shared" si="163"/>
        <v/>
      </c>
      <c r="AI178" s="1" t="str">
        <f t="shared" si="164"/>
        <v/>
      </c>
      <c r="AJ178" s="1" t="str">
        <f t="shared" si="165"/>
        <v/>
      </c>
      <c r="AK178" s="1">
        <f t="shared" si="157"/>
        <v>0</v>
      </c>
      <c r="AL178" s="1">
        <f t="shared" si="158"/>
        <v>0</v>
      </c>
      <c r="AP178" s="1" t="str">
        <f t="shared" si="152"/>
        <v>N</v>
      </c>
      <c r="AQ178" s="1" t="str">
        <f t="shared" si="153"/>
        <v>N</v>
      </c>
      <c r="AR178" s="1" t="str">
        <f t="shared" si="154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60"/>
        <v/>
      </c>
      <c r="AF179" s="1" t="str">
        <f t="shared" si="161"/>
        <v/>
      </c>
      <c r="AG179" s="1" t="str">
        <f t="shared" si="162"/>
        <v/>
      </c>
      <c r="AH179" s="1" t="str">
        <f t="shared" si="163"/>
        <v/>
      </c>
      <c r="AI179" s="1" t="str">
        <f t="shared" si="164"/>
        <v/>
      </c>
      <c r="AJ179" s="1" t="str">
        <f t="shared" si="165"/>
        <v/>
      </c>
      <c r="AK179" s="1">
        <f t="shared" si="157"/>
        <v>0</v>
      </c>
      <c r="AL179" s="1">
        <f t="shared" si="158"/>
        <v>0</v>
      </c>
      <c r="AP179" s="1" t="str">
        <f t="shared" si="152"/>
        <v>N</v>
      </c>
      <c r="AQ179" s="1" t="str">
        <f t="shared" si="153"/>
        <v>N</v>
      </c>
      <c r="AR179" s="1" t="str">
        <f t="shared" si="154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60"/>
        <v/>
      </c>
      <c r="AF180" s="1" t="str">
        <f t="shared" si="161"/>
        <v/>
      </c>
      <c r="AG180" s="1" t="str">
        <f t="shared" si="162"/>
        <v/>
      </c>
      <c r="AH180" s="1" t="str">
        <f t="shared" si="163"/>
        <v/>
      </c>
      <c r="AI180" s="1" t="str">
        <f t="shared" si="164"/>
        <v/>
      </c>
      <c r="AJ180" s="1" t="str">
        <f t="shared" si="165"/>
        <v/>
      </c>
      <c r="AK180" s="1">
        <f t="shared" si="157"/>
        <v>0</v>
      </c>
      <c r="AL180" s="1">
        <f t="shared" si="158"/>
        <v>0</v>
      </c>
      <c r="AP180" s="1" t="str">
        <f t="shared" si="152"/>
        <v>N</v>
      </c>
      <c r="AQ180" s="1" t="str">
        <f t="shared" si="153"/>
        <v>N</v>
      </c>
      <c r="AR180" s="1" t="str">
        <f t="shared" si="154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3</v>
      </c>
    </row>
    <row r="181" spans="31:76">
      <c r="AE181" s="1" t="str">
        <f t="shared" si="160"/>
        <v/>
      </c>
      <c r="AF181" s="1" t="str">
        <f t="shared" si="161"/>
        <v/>
      </c>
      <c r="AG181" s="1" t="str">
        <f t="shared" si="162"/>
        <v/>
      </c>
      <c r="AH181" s="1" t="str">
        <f t="shared" si="163"/>
        <v/>
      </c>
      <c r="AI181" s="1" t="str">
        <f t="shared" si="164"/>
        <v/>
      </c>
      <c r="AJ181" s="1" t="str">
        <f t="shared" si="165"/>
        <v/>
      </c>
      <c r="AK181" s="1">
        <f t="shared" si="157"/>
        <v>0</v>
      </c>
      <c r="AL181" s="1">
        <f t="shared" si="158"/>
        <v>0</v>
      </c>
      <c r="AP181" s="1" t="str">
        <f t="shared" si="152"/>
        <v>N</v>
      </c>
      <c r="AQ181" s="1" t="str">
        <f t="shared" si="153"/>
        <v>N</v>
      </c>
      <c r="AR181" s="1" t="str">
        <f t="shared" si="154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-3</v>
      </c>
    </row>
    <row r="182" spans="31:76">
      <c r="AE182" s="1" t="str">
        <f t="shared" si="160"/>
        <v/>
      </c>
      <c r="AF182" s="1" t="str">
        <f t="shared" si="161"/>
        <v/>
      </c>
      <c r="AG182" s="1" t="str">
        <f t="shared" si="162"/>
        <v/>
      </c>
      <c r="AH182" s="1" t="str">
        <f t="shared" si="163"/>
        <v/>
      </c>
      <c r="AI182" s="1" t="str">
        <f t="shared" si="164"/>
        <v/>
      </c>
      <c r="AJ182" s="1" t="str">
        <f t="shared" si="165"/>
        <v/>
      </c>
      <c r="AK182" s="1">
        <f t="shared" si="157"/>
        <v>0</v>
      </c>
      <c r="AL182" s="1">
        <f t="shared" si="158"/>
        <v>0</v>
      </c>
      <c r="AP182" s="1" t="str">
        <f t="shared" si="152"/>
        <v>N</v>
      </c>
      <c r="AQ182" s="1" t="str">
        <f t="shared" si="153"/>
        <v>N</v>
      </c>
      <c r="AR182" s="1" t="str">
        <f t="shared" si="154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60"/>
        <v/>
      </c>
      <c r="AF183" s="1" t="str">
        <f t="shared" si="161"/>
        <v/>
      </c>
      <c r="AG183" s="1" t="str">
        <f t="shared" si="162"/>
        <v/>
      </c>
      <c r="AH183" s="1" t="str">
        <f t="shared" si="163"/>
        <v/>
      </c>
      <c r="AI183" s="1" t="str">
        <f t="shared" si="164"/>
        <v/>
      </c>
      <c r="AJ183" s="1" t="str">
        <f t="shared" si="165"/>
        <v/>
      </c>
      <c r="AK183" s="1">
        <f t="shared" si="157"/>
        <v>0</v>
      </c>
      <c r="AL183" s="1">
        <f t="shared" si="158"/>
        <v>0</v>
      </c>
      <c r="AP183" s="1" t="str">
        <f t="shared" si="152"/>
        <v>N</v>
      </c>
      <c r="AQ183" s="1" t="str">
        <f t="shared" si="153"/>
        <v>N</v>
      </c>
      <c r="AR183" s="1" t="str">
        <f t="shared" si="154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60"/>
        <v/>
      </c>
      <c r="AF184" s="1" t="str">
        <f t="shared" si="161"/>
        <v/>
      </c>
      <c r="AG184" s="1" t="str">
        <f t="shared" si="162"/>
        <v/>
      </c>
      <c r="AH184" s="1" t="str">
        <f t="shared" si="163"/>
        <v/>
      </c>
      <c r="AI184" s="1" t="str">
        <f t="shared" si="164"/>
        <v/>
      </c>
      <c r="AJ184" s="1" t="str">
        <f t="shared" si="165"/>
        <v/>
      </c>
      <c r="AK184" s="1">
        <f t="shared" si="157"/>
        <v>0</v>
      </c>
      <c r="AL184" s="1">
        <f t="shared" si="158"/>
        <v>0</v>
      </c>
      <c r="AP184" s="1" t="str">
        <f t="shared" si="152"/>
        <v>N</v>
      </c>
      <c r="AQ184" s="1" t="str">
        <f t="shared" si="153"/>
        <v>N</v>
      </c>
      <c r="AR184" s="1" t="str">
        <f t="shared" si="154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6</v>
      </c>
    </row>
    <row r="185" spans="31:76">
      <c r="AE185" s="1" t="str">
        <f t="shared" si="160"/>
        <v/>
      </c>
      <c r="AF185" s="1" t="str">
        <f t="shared" si="161"/>
        <v/>
      </c>
      <c r="AG185" s="1" t="str">
        <f t="shared" si="162"/>
        <v/>
      </c>
      <c r="AH185" s="1" t="str">
        <f t="shared" si="163"/>
        <v/>
      </c>
      <c r="AI185" s="1" t="str">
        <f t="shared" si="164"/>
        <v/>
      </c>
      <c r="AJ185" s="1" t="str">
        <f t="shared" si="165"/>
        <v/>
      </c>
      <c r="AK185" s="1">
        <f t="shared" si="157"/>
        <v>0</v>
      </c>
      <c r="AL185" s="1">
        <f t="shared" si="158"/>
        <v>0</v>
      </c>
      <c r="AP185" s="1" t="str">
        <f t="shared" si="152"/>
        <v>N</v>
      </c>
      <c r="AQ185" s="1" t="str">
        <f t="shared" si="153"/>
        <v>N</v>
      </c>
      <c r="AR185" s="1" t="str">
        <f t="shared" si="154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-6</v>
      </c>
    </row>
    <row r="186" spans="31:76">
      <c r="AE186" s="1" t="str">
        <f t="shared" si="160"/>
        <v/>
      </c>
      <c r="AF186" s="1" t="str">
        <f t="shared" si="161"/>
        <v/>
      </c>
      <c r="AG186" s="1" t="str">
        <f t="shared" si="162"/>
        <v/>
      </c>
      <c r="AH186" s="1" t="str">
        <f t="shared" si="163"/>
        <v/>
      </c>
      <c r="AI186" s="1" t="str">
        <f t="shared" si="164"/>
        <v/>
      </c>
      <c r="AJ186" s="1" t="str">
        <f t="shared" si="165"/>
        <v/>
      </c>
      <c r="AK186" s="1">
        <f t="shared" si="157"/>
        <v>0</v>
      </c>
      <c r="AL186" s="1">
        <f t="shared" si="158"/>
        <v>0</v>
      </c>
      <c r="AP186" s="1" t="str">
        <f t="shared" si="152"/>
        <v>N</v>
      </c>
      <c r="AQ186" s="1" t="str">
        <f t="shared" si="153"/>
        <v>N</v>
      </c>
      <c r="AR186" s="1" t="str">
        <f t="shared" si="154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60"/>
        <v/>
      </c>
      <c r="AF187" s="1" t="str">
        <f t="shared" si="161"/>
        <v/>
      </c>
      <c r="AG187" s="1" t="str">
        <f t="shared" si="162"/>
        <v/>
      </c>
      <c r="AH187" s="1" t="str">
        <f t="shared" si="163"/>
        <v/>
      </c>
      <c r="AI187" s="1" t="str">
        <f t="shared" si="164"/>
        <v/>
      </c>
      <c r="AJ187" s="1" t="str">
        <f t="shared" si="165"/>
        <v/>
      </c>
      <c r="AK187" s="1">
        <f t="shared" si="157"/>
        <v>0</v>
      </c>
      <c r="AL187" s="1">
        <f t="shared" si="158"/>
        <v>0</v>
      </c>
      <c r="AP187" s="1" t="str">
        <f t="shared" si="152"/>
        <v>N</v>
      </c>
      <c r="AQ187" s="1" t="str">
        <f t="shared" si="153"/>
        <v>N</v>
      </c>
      <c r="AR187" s="1" t="str">
        <f t="shared" si="154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60"/>
        <v/>
      </c>
      <c r="AF188" s="1" t="str">
        <f t="shared" si="161"/>
        <v/>
      </c>
      <c r="AG188" s="1" t="str">
        <f t="shared" si="162"/>
        <v/>
      </c>
      <c r="AH188" s="1" t="str">
        <f t="shared" si="163"/>
        <v/>
      </c>
      <c r="AI188" s="1" t="str">
        <f t="shared" si="164"/>
        <v/>
      </c>
      <c r="AJ188" s="1" t="str">
        <f t="shared" si="165"/>
        <v/>
      </c>
      <c r="AK188" s="1">
        <f t="shared" si="157"/>
        <v>0</v>
      </c>
      <c r="AL188" s="1">
        <f t="shared" si="158"/>
        <v>0</v>
      </c>
      <c r="AP188" s="1" t="str">
        <f t="shared" si="152"/>
        <v>N</v>
      </c>
      <c r="AQ188" s="1" t="str">
        <f t="shared" si="153"/>
        <v>N</v>
      </c>
      <c r="AR188" s="1" t="str">
        <f t="shared" si="154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3</v>
      </c>
    </row>
    <row r="189" spans="31:76">
      <c r="AE189" s="1" t="str">
        <f t="shared" si="160"/>
        <v/>
      </c>
      <c r="AF189" s="1" t="str">
        <f t="shared" si="161"/>
        <v/>
      </c>
      <c r="AG189" s="1" t="str">
        <f t="shared" si="162"/>
        <v/>
      </c>
      <c r="AH189" s="1" t="str">
        <f t="shared" si="163"/>
        <v/>
      </c>
      <c r="AI189" s="1" t="str">
        <f t="shared" si="164"/>
        <v/>
      </c>
      <c r="AJ189" s="1" t="str">
        <f t="shared" si="165"/>
        <v/>
      </c>
      <c r="AK189" s="1">
        <f t="shared" si="157"/>
        <v>0</v>
      </c>
      <c r="AL189" s="1">
        <f t="shared" si="158"/>
        <v>0</v>
      </c>
      <c r="AP189" s="1" t="str">
        <f t="shared" si="152"/>
        <v>N</v>
      </c>
      <c r="AQ189" s="1" t="str">
        <f t="shared" si="153"/>
        <v>N</v>
      </c>
      <c r="AR189" s="1" t="str">
        <f t="shared" si="154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-3</v>
      </c>
    </row>
    <row r="190" spans="31:76">
      <c r="AE190" s="1" t="str">
        <f t="shared" si="160"/>
        <v/>
      </c>
      <c r="AF190" s="1" t="str">
        <f t="shared" si="161"/>
        <v/>
      </c>
      <c r="AG190" s="1" t="str">
        <f t="shared" si="162"/>
        <v/>
      </c>
      <c r="AH190" s="1" t="str">
        <f t="shared" si="163"/>
        <v/>
      </c>
      <c r="AI190" s="1" t="str">
        <f t="shared" si="164"/>
        <v/>
      </c>
      <c r="AJ190" s="1" t="str">
        <f t="shared" si="165"/>
        <v/>
      </c>
      <c r="AK190" s="1">
        <f t="shared" si="157"/>
        <v>0</v>
      </c>
      <c r="AL190" s="1">
        <f t="shared" si="158"/>
        <v>0</v>
      </c>
      <c r="AP190" s="1" t="str">
        <f t="shared" si="152"/>
        <v>N</v>
      </c>
      <c r="AQ190" s="1" t="str">
        <f t="shared" si="153"/>
        <v>N</v>
      </c>
      <c r="AR190" s="1" t="str">
        <f t="shared" si="154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60"/>
        <v/>
      </c>
      <c r="AF191" s="1" t="str">
        <f t="shared" si="161"/>
        <v/>
      </c>
      <c r="AG191" s="1" t="str">
        <f t="shared" si="162"/>
        <v/>
      </c>
      <c r="AH191" s="1" t="str">
        <f t="shared" si="163"/>
        <v/>
      </c>
      <c r="AI191" s="1" t="str">
        <f t="shared" si="164"/>
        <v/>
      </c>
      <c r="AJ191" s="1" t="str">
        <f t="shared" si="165"/>
        <v/>
      </c>
      <c r="AK191" s="1">
        <f t="shared" si="157"/>
        <v>0</v>
      </c>
      <c r="AL191" s="1">
        <f t="shared" si="158"/>
        <v>0</v>
      </c>
      <c r="AP191" s="1" t="str">
        <f t="shared" si="152"/>
        <v>N</v>
      </c>
      <c r="AQ191" s="1" t="str">
        <f t="shared" si="153"/>
        <v>N</v>
      </c>
      <c r="AR191" s="1" t="str">
        <f t="shared" si="154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60"/>
        <v/>
      </c>
      <c r="AF192" s="1" t="str">
        <f t="shared" si="161"/>
        <v/>
      </c>
      <c r="AG192" s="1" t="str">
        <f t="shared" si="162"/>
        <v/>
      </c>
      <c r="AH192" s="1" t="str">
        <f t="shared" si="163"/>
        <v/>
      </c>
      <c r="AI192" s="1" t="str">
        <f t="shared" si="164"/>
        <v/>
      </c>
      <c r="AJ192" s="1" t="str">
        <f t="shared" si="165"/>
        <v/>
      </c>
      <c r="AK192" s="1">
        <f t="shared" si="157"/>
        <v>0</v>
      </c>
      <c r="AL192" s="1">
        <f t="shared" si="158"/>
        <v>0</v>
      </c>
      <c r="AP192" s="1" t="str">
        <f t="shared" si="152"/>
        <v>N</v>
      </c>
      <c r="AQ192" s="1" t="str">
        <f t="shared" si="153"/>
        <v>N</v>
      </c>
      <c r="AR192" s="1" t="str">
        <f t="shared" si="154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6</v>
      </c>
    </row>
    <row r="193" spans="31:76">
      <c r="AE193" s="1" t="str">
        <f t="shared" si="160"/>
        <v/>
      </c>
      <c r="AF193" s="1" t="str">
        <f t="shared" si="161"/>
        <v/>
      </c>
      <c r="AG193" s="1" t="str">
        <f t="shared" si="162"/>
        <v/>
      </c>
      <c r="AH193" s="1" t="str">
        <f t="shared" si="163"/>
        <v/>
      </c>
      <c r="AI193" s="1" t="str">
        <f t="shared" si="164"/>
        <v/>
      </c>
      <c r="AJ193" s="1" t="str">
        <f t="shared" si="165"/>
        <v/>
      </c>
      <c r="AK193" s="1">
        <f t="shared" si="157"/>
        <v>0</v>
      </c>
      <c r="AL193" s="1">
        <f t="shared" si="158"/>
        <v>0</v>
      </c>
      <c r="AP193" s="1" t="str">
        <f t="shared" si="152"/>
        <v>N</v>
      </c>
      <c r="AQ193" s="1" t="str">
        <f t="shared" si="153"/>
        <v>N</v>
      </c>
      <c r="AR193" s="1" t="str">
        <f t="shared" si="154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-6</v>
      </c>
    </row>
    <row r="194" spans="31:76">
      <c r="AE194" s="1" t="str">
        <f t="shared" si="160"/>
        <v/>
      </c>
      <c r="AF194" s="1" t="str">
        <f t="shared" si="161"/>
        <v/>
      </c>
      <c r="AG194" s="1" t="str">
        <f t="shared" si="162"/>
        <v/>
      </c>
      <c r="AH194" s="1" t="str">
        <f t="shared" si="163"/>
        <v/>
      </c>
      <c r="AI194" s="1" t="str">
        <f t="shared" si="164"/>
        <v/>
      </c>
      <c r="AJ194" s="1" t="str">
        <f t="shared" si="165"/>
        <v/>
      </c>
      <c r="AK194" s="1">
        <f t="shared" si="157"/>
        <v>0</v>
      </c>
      <c r="AL194" s="1">
        <f t="shared" si="158"/>
        <v>0</v>
      </c>
      <c r="AP194" s="1" t="str">
        <f t="shared" si="152"/>
        <v>N</v>
      </c>
      <c r="AQ194" s="1" t="str">
        <f t="shared" si="153"/>
        <v>N</v>
      </c>
      <c r="AR194" s="1" t="str">
        <f t="shared" si="154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60"/>
        <v/>
      </c>
      <c r="AF195" s="1" t="str">
        <f t="shared" si="161"/>
        <v/>
      </c>
      <c r="AG195" s="1" t="str">
        <f t="shared" si="162"/>
        <v/>
      </c>
      <c r="AH195" s="1" t="str">
        <f t="shared" si="163"/>
        <v/>
      </c>
      <c r="AI195" s="1" t="str">
        <f t="shared" si="164"/>
        <v/>
      </c>
      <c r="AJ195" s="1" t="str">
        <f t="shared" si="165"/>
        <v/>
      </c>
      <c r="AK195" s="1">
        <f t="shared" si="157"/>
        <v>0</v>
      </c>
      <c r="AL195" s="1">
        <f t="shared" si="158"/>
        <v>0</v>
      </c>
      <c r="AP195" s="1" t="str">
        <f t="shared" si="152"/>
        <v>N</v>
      </c>
      <c r="AQ195" s="1" t="str">
        <f t="shared" si="153"/>
        <v>N</v>
      </c>
      <c r="AR195" s="1" t="str">
        <f t="shared" si="154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si="160"/>
        <v/>
      </c>
      <c r="AF196" s="1" t="str">
        <f t="shared" si="161"/>
        <v/>
      </c>
      <c r="AH196" s="1" t="str">
        <f t="shared" si="163"/>
        <v/>
      </c>
      <c r="AI196" s="1" t="str">
        <f t="shared" si="164"/>
        <v/>
      </c>
      <c r="AJ196" s="1" t="str">
        <f t="shared" si="165"/>
        <v/>
      </c>
      <c r="AK196" s="1">
        <f t="shared" si="157"/>
        <v>0</v>
      </c>
      <c r="AL196" s="1">
        <f t="shared" si="158"/>
        <v>0</v>
      </c>
      <c r="AP196" s="1" t="str">
        <f t="shared" si="152"/>
        <v>N</v>
      </c>
      <c r="AQ196" s="1" t="str">
        <f t="shared" si="153"/>
        <v>N</v>
      </c>
      <c r="AR196" s="1" t="str">
        <f t="shared" si="154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3</v>
      </c>
    </row>
    <row r="197" spans="31:76">
      <c r="AE197" s="1" t="str">
        <f t="shared" si="160"/>
        <v/>
      </c>
      <c r="AF197" s="1" t="str">
        <f t="shared" si="161"/>
        <v/>
      </c>
      <c r="AH197" s="1" t="str">
        <f t="shared" si="163"/>
        <v/>
      </c>
      <c r="AI197" s="1" t="str">
        <f t="shared" si="164"/>
        <v/>
      </c>
      <c r="AJ197" s="1" t="str">
        <f t="shared" si="165"/>
        <v/>
      </c>
      <c r="AK197" s="1">
        <f t="shared" si="157"/>
        <v>0</v>
      </c>
      <c r="AL197" s="1">
        <f t="shared" si="158"/>
        <v>0</v>
      </c>
      <c r="AP197" s="1" t="str">
        <f t="shared" si="152"/>
        <v>N</v>
      </c>
      <c r="AQ197" s="1" t="str">
        <f t="shared" si="153"/>
        <v>N</v>
      </c>
      <c r="AR197" s="1" t="str">
        <f t="shared" si="154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-3</v>
      </c>
    </row>
    <row r="198" spans="31:76">
      <c r="AE198" s="1" t="str">
        <f t="shared" si="160"/>
        <v/>
      </c>
      <c r="AF198" s="1" t="str">
        <f t="shared" si="161"/>
        <v/>
      </c>
      <c r="AH198" s="1" t="str">
        <f t="shared" si="163"/>
        <v/>
      </c>
      <c r="AI198" s="1" t="str">
        <f t="shared" si="164"/>
        <v/>
      </c>
      <c r="AJ198" s="1" t="str">
        <f t="shared" si="165"/>
        <v/>
      </c>
      <c r="AK198" s="1">
        <f t="shared" si="157"/>
        <v>0</v>
      </c>
      <c r="AL198" s="1">
        <f t="shared" si="158"/>
        <v>0</v>
      </c>
      <c r="AP198" s="1" t="str">
        <f t="shared" si="152"/>
        <v>N</v>
      </c>
      <c r="AQ198" s="1" t="str">
        <f t="shared" si="153"/>
        <v>N</v>
      </c>
      <c r="AR198" s="1" t="str">
        <f t="shared" si="154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60"/>
        <v/>
      </c>
      <c r="AF199" s="1" t="str">
        <f t="shared" si="161"/>
        <v/>
      </c>
      <c r="AH199" s="1" t="str">
        <f t="shared" si="163"/>
        <v/>
      </c>
      <c r="AI199" s="1" t="str">
        <f t="shared" si="164"/>
        <v/>
      </c>
      <c r="AJ199" s="1" t="str">
        <f t="shared" si="165"/>
        <v/>
      </c>
      <c r="AK199" s="1">
        <f t="shared" si="157"/>
        <v>0</v>
      </c>
      <c r="AL199" s="1">
        <f t="shared" si="158"/>
        <v>0</v>
      </c>
      <c r="AP199" s="1" t="str">
        <f t="shared" si="152"/>
        <v>N</v>
      </c>
      <c r="AQ199" s="1" t="str">
        <f t="shared" si="153"/>
        <v>N</v>
      </c>
      <c r="AR199" s="1" t="str">
        <f t="shared" si="154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60"/>
        <v/>
      </c>
      <c r="AF200" s="1" t="str">
        <f t="shared" si="161"/>
        <v/>
      </c>
      <c r="AH200" s="1" t="str">
        <f t="shared" si="163"/>
        <v/>
      </c>
      <c r="AI200" s="1" t="str">
        <f t="shared" si="164"/>
        <v/>
      </c>
      <c r="AJ200" s="1" t="str">
        <f t="shared" si="165"/>
        <v/>
      </c>
      <c r="AK200" s="1">
        <f t="shared" si="157"/>
        <v>0</v>
      </c>
      <c r="AL200" s="1">
        <f t="shared" si="158"/>
        <v>0</v>
      </c>
      <c r="AP200" s="1" t="str">
        <f t="shared" si="152"/>
        <v>N</v>
      </c>
      <c r="AQ200" s="1" t="str">
        <f t="shared" si="153"/>
        <v>N</v>
      </c>
      <c r="AR200" s="1" t="str">
        <f t="shared" si="154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6</v>
      </c>
    </row>
    <row r="201" spans="31:76">
      <c r="AE201" s="1" t="str">
        <f t="shared" si="160"/>
        <v/>
      </c>
      <c r="AF201" s="1" t="str">
        <f t="shared" si="161"/>
        <v/>
      </c>
      <c r="AH201" s="1" t="str">
        <f t="shared" si="163"/>
        <v/>
      </c>
      <c r="AI201" s="1" t="str">
        <f t="shared" si="164"/>
        <v/>
      </c>
      <c r="AJ201" s="1" t="str">
        <f t="shared" si="165"/>
        <v/>
      </c>
      <c r="AK201" s="1">
        <f t="shared" si="157"/>
        <v>0</v>
      </c>
      <c r="AL201" s="1">
        <f t="shared" si="158"/>
        <v>0</v>
      </c>
      <c r="AP201" s="1" t="str">
        <f t="shared" si="152"/>
        <v>N</v>
      </c>
      <c r="AQ201" s="1" t="str">
        <f t="shared" si="153"/>
        <v>N</v>
      </c>
      <c r="AR201" s="1" t="str">
        <f t="shared" si="154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-6</v>
      </c>
    </row>
    <row r="202" spans="31:76">
      <c r="AE202" s="1" t="str">
        <f t="shared" ref="AE202:AE209" si="166">IF(M201="","",IF(Y202="B",IF(M201="P",BH202,""),IF(M200="B",BH202,"")))</f>
        <v/>
      </c>
      <c r="AF202" s="1" t="str">
        <f t="shared" ref="AF202:AF209" si="167">IF(M201="","",IF(Y202="B",IF(M201="B",BH202,""),IF(M200="P",BH202,"")))</f>
        <v/>
      </c>
      <c r="AH202" s="1" t="str">
        <f t="shared" ref="AH202:AH209" si="168">IF(M201="","",IF(Z202="C",IF(M201="P",BJ202,""),IF(M200="P",BJ202,"")))</f>
        <v/>
      </c>
      <c r="AI202" s="1" t="str">
        <f t="shared" ref="AI202:AI209" si="169">IF(M201="","",IF(AND(AE202="L5",AH202="L5",AY202=""),"L0",AX202))</f>
        <v/>
      </c>
      <c r="AJ202" s="1" t="str">
        <f t="shared" ref="AJ202:AJ209" si="170">IF(M201="","",IF(AND(AF202="L5",AH202="L5",AX202=""),"L0",AY202))</f>
        <v/>
      </c>
      <c r="AK202" s="1">
        <f t="shared" si="157"/>
        <v>0</v>
      </c>
      <c r="AL202" s="1">
        <f t="shared" si="158"/>
        <v>0</v>
      </c>
      <c r="AP202" s="1" t="str">
        <f t="shared" ref="AP202:AP229" si="171">IF(OR(F198&amp;F199&amp;F200="WLW",F199&amp;F200="WW"),"Y","N")</f>
        <v>N</v>
      </c>
      <c r="AQ202" s="1" t="str">
        <f t="shared" ref="AQ202:AQ229" si="172">IF(OR(K198&amp;K199&amp;K200="WLW",K199&amp;K200="WW"),"Y","N")</f>
        <v>N</v>
      </c>
      <c r="AR202" s="1" t="str">
        <f t="shared" ref="AR202:AR229" si="173"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66"/>
        <v/>
      </c>
      <c r="AF203" s="1" t="str">
        <f t="shared" si="167"/>
        <v/>
      </c>
      <c r="AH203" s="1" t="str">
        <f t="shared" si="168"/>
        <v/>
      </c>
      <c r="AI203" s="1" t="str">
        <f t="shared" si="169"/>
        <v/>
      </c>
      <c r="AJ203" s="1" t="str">
        <f t="shared" si="170"/>
        <v/>
      </c>
      <c r="AK203" s="1">
        <f t="shared" ref="AK203:AK246" si="174">IF(D203="",0,IF(OR(D203="B",D203="XB"),1,INT(RIGHT(D203))))+IF(I203="",0,IF(OR(I203="B",I203="XB"),1,INT(RIGHT(I203))))+IF(P203="",0,IF(OR(P203="B",P203="XB"),1,INT(RIGHT(P203))))</f>
        <v>0</v>
      </c>
      <c r="AL203" s="1">
        <f t="shared" ref="AL203:AL246" si="175">IF(E203="",0,IF(OR(E203="B",E203="XB"),1,INT(RIGHT(E203))))+IF(J203="",0,IF(OR(J203="B",J203="XB"),1,INT(RIGHT(J203))))+IF(Q203="",0,IF(OR(Q203="B",Q203="XB"),1,INT(RIGHT(Q203))))</f>
        <v>0</v>
      </c>
      <c r="AP203" s="1" t="str">
        <f t="shared" si="171"/>
        <v>N</v>
      </c>
      <c r="AQ203" s="1" t="str">
        <f t="shared" si="172"/>
        <v>N</v>
      </c>
      <c r="AR203" s="1" t="str">
        <f t="shared" si="173"/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66"/>
        <v/>
      </c>
      <c r="AF204" s="1" t="str">
        <f t="shared" si="167"/>
        <v/>
      </c>
      <c r="AH204" s="1" t="str">
        <f t="shared" si="168"/>
        <v/>
      </c>
      <c r="AI204" s="1" t="str">
        <f t="shared" si="169"/>
        <v/>
      </c>
      <c r="AJ204" s="1" t="str">
        <f t="shared" si="170"/>
        <v/>
      </c>
      <c r="AK204" s="1">
        <f t="shared" si="174"/>
        <v>0</v>
      </c>
      <c r="AL204" s="1">
        <f t="shared" si="175"/>
        <v>0</v>
      </c>
      <c r="AP204" s="1" t="str">
        <f t="shared" si="171"/>
        <v>N</v>
      </c>
      <c r="AQ204" s="1" t="str">
        <f t="shared" si="172"/>
        <v>N</v>
      </c>
      <c r="AR204" s="1" t="str">
        <f t="shared" si="173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3</v>
      </c>
    </row>
    <row r="205" spans="31:76">
      <c r="AE205" s="1" t="str">
        <f t="shared" si="166"/>
        <v/>
      </c>
      <c r="AF205" s="1" t="str">
        <f t="shared" si="167"/>
        <v/>
      </c>
      <c r="AH205" s="1" t="str">
        <f t="shared" si="168"/>
        <v/>
      </c>
      <c r="AI205" s="1" t="str">
        <f t="shared" si="169"/>
        <v/>
      </c>
      <c r="AJ205" s="1" t="str">
        <f t="shared" si="170"/>
        <v/>
      </c>
      <c r="AK205" s="1">
        <f t="shared" si="174"/>
        <v>0</v>
      </c>
      <c r="AL205" s="1">
        <f t="shared" si="175"/>
        <v>0</v>
      </c>
      <c r="AP205" s="1" t="str">
        <f t="shared" si="171"/>
        <v>N</v>
      </c>
      <c r="AQ205" s="1" t="str">
        <f t="shared" si="172"/>
        <v>N</v>
      </c>
      <c r="AR205" s="1" t="str">
        <f t="shared" si="173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-3</v>
      </c>
    </row>
    <row r="206" spans="31:76">
      <c r="AE206" s="1" t="str">
        <f t="shared" si="166"/>
        <v/>
      </c>
      <c r="AF206" s="1" t="str">
        <f t="shared" si="167"/>
        <v/>
      </c>
      <c r="AH206" s="1" t="str">
        <f t="shared" si="168"/>
        <v/>
      </c>
      <c r="AI206" s="1" t="str">
        <f t="shared" si="169"/>
        <v/>
      </c>
      <c r="AJ206" s="1" t="str">
        <f t="shared" si="170"/>
        <v/>
      </c>
      <c r="AK206" s="1">
        <f t="shared" si="174"/>
        <v>0</v>
      </c>
      <c r="AL206" s="1">
        <f t="shared" si="175"/>
        <v>0</v>
      </c>
      <c r="AP206" s="1" t="str">
        <f t="shared" si="171"/>
        <v>N</v>
      </c>
      <c r="AQ206" s="1" t="str">
        <f t="shared" si="172"/>
        <v>N</v>
      </c>
      <c r="AR206" s="1" t="str">
        <f t="shared" si="173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66"/>
        <v/>
      </c>
      <c r="AF207" s="1" t="str">
        <f t="shared" si="167"/>
        <v/>
      </c>
      <c r="AH207" s="1" t="str">
        <f t="shared" si="168"/>
        <v/>
      </c>
      <c r="AI207" s="1" t="str">
        <f t="shared" si="169"/>
        <v/>
      </c>
      <c r="AJ207" s="1" t="str">
        <f t="shared" si="170"/>
        <v/>
      </c>
      <c r="AK207" s="1">
        <f t="shared" si="174"/>
        <v>0</v>
      </c>
      <c r="AL207" s="1">
        <f t="shared" si="175"/>
        <v>0</v>
      </c>
      <c r="AP207" s="1" t="str">
        <f t="shared" si="171"/>
        <v>N</v>
      </c>
      <c r="AQ207" s="1" t="str">
        <f t="shared" si="172"/>
        <v>N</v>
      </c>
      <c r="AR207" s="1" t="str">
        <f t="shared" si="173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66"/>
        <v/>
      </c>
      <c r="AF208" s="1" t="str">
        <f t="shared" si="167"/>
        <v/>
      </c>
      <c r="AH208" s="1" t="str">
        <f t="shared" si="168"/>
        <v/>
      </c>
      <c r="AI208" s="1" t="str">
        <f t="shared" si="169"/>
        <v/>
      </c>
      <c r="AJ208" s="1" t="str">
        <f t="shared" si="170"/>
        <v/>
      </c>
      <c r="AK208" s="1">
        <f t="shared" si="174"/>
        <v>0</v>
      </c>
      <c r="AL208" s="1">
        <f t="shared" si="175"/>
        <v>0</v>
      </c>
      <c r="AP208" s="1" t="str">
        <f t="shared" si="171"/>
        <v>N</v>
      </c>
      <c r="AQ208" s="1" t="str">
        <f t="shared" si="172"/>
        <v>N</v>
      </c>
      <c r="AR208" s="1" t="str">
        <f t="shared" si="173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6</v>
      </c>
    </row>
    <row r="209" spans="31:76">
      <c r="AE209" s="1" t="str">
        <f t="shared" si="166"/>
        <v/>
      </c>
      <c r="AF209" s="1" t="str">
        <f t="shared" si="167"/>
        <v/>
      </c>
      <c r="AH209" s="1" t="str">
        <f t="shared" si="168"/>
        <v/>
      </c>
      <c r="AI209" s="1" t="str">
        <f t="shared" si="169"/>
        <v/>
      </c>
      <c r="AJ209" s="1" t="str">
        <f t="shared" si="170"/>
        <v/>
      </c>
      <c r="AK209" s="1">
        <f t="shared" si="174"/>
        <v>0</v>
      </c>
      <c r="AL209" s="1">
        <f t="shared" si="175"/>
        <v>0</v>
      </c>
      <c r="AP209" s="1" t="str">
        <f t="shared" si="171"/>
        <v>N</v>
      </c>
      <c r="AQ209" s="1" t="str">
        <f t="shared" si="172"/>
        <v>N</v>
      </c>
      <c r="AR209" s="1" t="str">
        <f t="shared" si="173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-6</v>
      </c>
    </row>
    <row r="210" spans="31:76">
      <c r="AK210" s="1">
        <f t="shared" si="174"/>
        <v>0</v>
      </c>
      <c r="AL210" s="1">
        <f t="shared" si="175"/>
        <v>0</v>
      </c>
      <c r="AP210" s="1" t="str">
        <f t="shared" si="171"/>
        <v>N</v>
      </c>
      <c r="AQ210" s="1" t="str">
        <f t="shared" si="172"/>
        <v>N</v>
      </c>
      <c r="AR210" s="1" t="str">
        <f t="shared" si="173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74"/>
        <v>0</v>
      </c>
      <c r="AL211" s="1">
        <f t="shared" si="175"/>
        <v>0</v>
      </c>
      <c r="AP211" s="1" t="str">
        <f t="shared" si="171"/>
        <v>N</v>
      </c>
      <c r="AQ211" s="1" t="str">
        <f t="shared" si="172"/>
        <v>N</v>
      </c>
      <c r="AR211" s="1" t="str">
        <f t="shared" si="173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74"/>
        <v>0</v>
      </c>
      <c r="AL212" s="1">
        <f t="shared" si="175"/>
        <v>0</v>
      </c>
      <c r="AP212" s="1" t="str">
        <f t="shared" si="171"/>
        <v>N</v>
      </c>
      <c r="AQ212" s="1" t="str">
        <f t="shared" si="172"/>
        <v>N</v>
      </c>
      <c r="AR212" s="1" t="str">
        <f t="shared" si="173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3</v>
      </c>
    </row>
    <row r="213" spans="31:76">
      <c r="AK213" s="1">
        <f t="shared" si="174"/>
        <v>0</v>
      </c>
      <c r="AL213" s="1">
        <f t="shared" si="175"/>
        <v>0</v>
      </c>
      <c r="AP213" s="1" t="str">
        <f t="shared" si="171"/>
        <v>N</v>
      </c>
      <c r="AQ213" s="1" t="str">
        <f t="shared" si="172"/>
        <v>N</v>
      </c>
      <c r="AR213" s="1" t="str">
        <f t="shared" si="173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-3</v>
      </c>
    </row>
    <row r="214" spans="31:76">
      <c r="AK214" s="1">
        <f t="shared" si="174"/>
        <v>0</v>
      </c>
      <c r="AL214" s="1">
        <f t="shared" si="175"/>
        <v>0</v>
      </c>
      <c r="AP214" s="1" t="str">
        <f t="shared" si="171"/>
        <v>N</v>
      </c>
      <c r="AQ214" s="1" t="str">
        <f t="shared" si="172"/>
        <v>N</v>
      </c>
      <c r="AR214" s="1" t="str">
        <f t="shared" si="173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74"/>
        <v>0</v>
      </c>
      <c r="AL215" s="1">
        <f t="shared" si="175"/>
        <v>0</v>
      </c>
      <c r="AP215" s="1" t="str">
        <f t="shared" si="171"/>
        <v>N</v>
      </c>
      <c r="AQ215" s="1" t="str">
        <f t="shared" si="172"/>
        <v>N</v>
      </c>
      <c r="AR215" s="1" t="str">
        <f t="shared" si="173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74"/>
        <v>0</v>
      </c>
      <c r="AL216" s="1">
        <f t="shared" si="175"/>
        <v>0</v>
      </c>
      <c r="AP216" s="1" t="str">
        <f t="shared" si="171"/>
        <v>N</v>
      </c>
      <c r="AQ216" s="1" t="str">
        <f t="shared" si="172"/>
        <v>N</v>
      </c>
      <c r="AR216" s="1" t="str">
        <f t="shared" si="173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6</v>
      </c>
    </row>
    <row r="217" spans="31:76">
      <c r="AK217" s="1">
        <f t="shared" si="174"/>
        <v>0</v>
      </c>
      <c r="AL217" s="1">
        <f t="shared" si="175"/>
        <v>0</v>
      </c>
      <c r="AP217" s="1" t="str">
        <f t="shared" si="171"/>
        <v>N</v>
      </c>
      <c r="AQ217" s="1" t="str">
        <f t="shared" si="172"/>
        <v>N</v>
      </c>
      <c r="AR217" s="1" t="str">
        <f t="shared" si="173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-6</v>
      </c>
    </row>
    <row r="218" spans="31:76">
      <c r="AK218" s="1">
        <f t="shared" si="174"/>
        <v>0</v>
      </c>
      <c r="AL218" s="1">
        <f t="shared" si="175"/>
        <v>0</v>
      </c>
      <c r="AP218" s="1" t="str">
        <f t="shared" si="171"/>
        <v>N</v>
      </c>
      <c r="AQ218" s="1" t="str">
        <f t="shared" si="172"/>
        <v>N</v>
      </c>
      <c r="AR218" s="1" t="str">
        <f t="shared" si="173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74"/>
        <v>0</v>
      </c>
      <c r="AL219" s="1">
        <f t="shared" si="175"/>
        <v>0</v>
      </c>
      <c r="AP219" s="1" t="str">
        <f t="shared" si="171"/>
        <v>N</v>
      </c>
      <c r="AQ219" s="1" t="str">
        <f t="shared" si="172"/>
        <v>N</v>
      </c>
      <c r="AR219" s="1" t="str">
        <f t="shared" si="173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74"/>
        <v>0</v>
      </c>
      <c r="AL220" s="1">
        <f t="shared" si="175"/>
        <v>0</v>
      </c>
      <c r="AP220" s="1" t="str">
        <f t="shared" si="171"/>
        <v>N</v>
      </c>
      <c r="AQ220" s="1" t="str">
        <f t="shared" si="172"/>
        <v>N</v>
      </c>
      <c r="AR220" s="1" t="str">
        <f t="shared" si="173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3</v>
      </c>
    </row>
    <row r="221" spans="31:76">
      <c r="AK221" s="1">
        <f t="shared" si="174"/>
        <v>0</v>
      </c>
      <c r="AL221" s="1">
        <f t="shared" si="175"/>
        <v>0</v>
      </c>
      <c r="AP221" s="1" t="str">
        <f t="shared" si="171"/>
        <v>N</v>
      </c>
      <c r="AQ221" s="1" t="str">
        <f t="shared" si="172"/>
        <v>N</v>
      </c>
      <c r="AR221" s="1" t="str">
        <f t="shared" si="173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-3</v>
      </c>
    </row>
    <row r="222" spans="31:76">
      <c r="AK222" s="1">
        <f t="shared" si="174"/>
        <v>0</v>
      </c>
      <c r="AL222" s="1">
        <f t="shared" si="175"/>
        <v>0</v>
      </c>
      <c r="AP222" s="1" t="str">
        <f t="shared" si="171"/>
        <v>N</v>
      </c>
      <c r="AQ222" s="1" t="str">
        <f t="shared" si="172"/>
        <v>N</v>
      </c>
      <c r="AR222" s="1" t="str">
        <f t="shared" si="173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74"/>
        <v>0</v>
      </c>
      <c r="AL223" s="1">
        <f t="shared" si="175"/>
        <v>0</v>
      </c>
      <c r="AP223" s="1" t="str">
        <f t="shared" si="171"/>
        <v>N</v>
      </c>
      <c r="AQ223" s="1" t="str">
        <f t="shared" si="172"/>
        <v>N</v>
      </c>
      <c r="AR223" s="1" t="str">
        <f t="shared" si="173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74"/>
        <v>0</v>
      </c>
      <c r="AL224" s="1">
        <f t="shared" si="175"/>
        <v>0</v>
      </c>
      <c r="AP224" s="1" t="str">
        <f t="shared" si="171"/>
        <v>N</v>
      </c>
      <c r="AQ224" s="1" t="str">
        <f t="shared" si="172"/>
        <v>N</v>
      </c>
      <c r="AR224" s="1" t="str">
        <f t="shared" si="173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6</v>
      </c>
    </row>
    <row r="225" spans="37:76">
      <c r="AK225" s="1">
        <f t="shared" si="174"/>
        <v>0</v>
      </c>
      <c r="AL225" s="1">
        <f t="shared" si="175"/>
        <v>0</v>
      </c>
      <c r="AP225" s="1" t="str">
        <f t="shared" si="171"/>
        <v>N</v>
      </c>
      <c r="AQ225" s="1" t="str">
        <f t="shared" si="172"/>
        <v>N</v>
      </c>
      <c r="AR225" s="1" t="str">
        <f t="shared" si="173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-6</v>
      </c>
    </row>
    <row r="226" spans="37:76">
      <c r="AK226" s="1">
        <f t="shared" si="174"/>
        <v>0</v>
      </c>
      <c r="AL226" s="1">
        <f t="shared" si="175"/>
        <v>0</v>
      </c>
      <c r="AP226" s="1" t="str">
        <f t="shared" si="171"/>
        <v>N</v>
      </c>
      <c r="AQ226" s="1" t="str">
        <f t="shared" si="172"/>
        <v>N</v>
      </c>
      <c r="AR226" s="1" t="str">
        <f t="shared" si="173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74"/>
        <v>0</v>
      </c>
      <c r="AL227" s="1">
        <f t="shared" si="175"/>
        <v>0</v>
      </c>
      <c r="AP227" s="1" t="str">
        <f t="shared" si="171"/>
        <v>N</v>
      </c>
      <c r="AQ227" s="1" t="str">
        <f t="shared" si="172"/>
        <v>N</v>
      </c>
      <c r="AR227" s="1" t="str">
        <f t="shared" si="173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74"/>
        <v>0</v>
      </c>
      <c r="AL228" s="1">
        <f t="shared" si="175"/>
        <v>0</v>
      </c>
      <c r="AP228" s="1" t="str">
        <f t="shared" si="171"/>
        <v>N</v>
      </c>
      <c r="AQ228" s="1" t="str">
        <f t="shared" si="172"/>
        <v>N</v>
      </c>
      <c r="AR228" s="1" t="str">
        <f t="shared" si="173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3</v>
      </c>
    </row>
    <row r="229" spans="37:76">
      <c r="AK229" s="1">
        <f t="shared" si="174"/>
        <v>0</v>
      </c>
      <c r="AL229" s="1">
        <f t="shared" si="175"/>
        <v>0</v>
      </c>
      <c r="AP229" s="1" t="str">
        <f t="shared" si="171"/>
        <v>N</v>
      </c>
      <c r="AQ229" s="1" t="str">
        <f t="shared" si="172"/>
        <v>N</v>
      </c>
      <c r="AR229" s="1" t="str">
        <f t="shared" si="173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-3</v>
      </c>
    </row>
    <row r="230" spans="37:76">
      <c r="AK230" s="1">
        <f t="shared" si="174"/>
        <v>0</v>
      </c>
      <c r="AL230" s="1">
        <f t="shared" si="175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74"/>
        <v>0</v>
      </c>
      <c r="AL231" s="1">
        <f t="shared" si="175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74"/>
        <v>0</v>
      </c>
      <c r="AL232" s="1">
        <f t="shared" si="175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6</v>
      </c>
    </row>
    <row r="233" spans="37:76">
      <c r="AK233" s="1">
        <f t="shared" si="174"/>
        <v>0</v>
      </c>
      <c r="AL233" s="1">
        <f t="shared" si="175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-6</v>
      </c>
    </row>
    <row r="234" spans="37:76">
      <c r="AK234" s="1">
        <f t="shared" si="174"/>
        <v>0</v>
      </c>
      <c r="AL234" s="1">
        <f t="shared" si="175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74"/>
        <v>0</v>
      </c>
      <c r="AL235" s="1">
        <f t="shared" si="175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74"/>
        <v>0</v>
      </c>
      <c r="AL236" s="1">
        <f t="shared" si="175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3</v>
      </c>
    </row>
    <row r="237" spans="37:76">
      <c r="AK237" s="1">
        <f t="shared" si="174"/>
        <v>0</v>
      </c>
      <c r="AL237" s="1">
        <f t="shared" si="175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-3</v>
      </c>
    </row>
    <row r="238" spans="37:76">
      <c r="AK238" s="1">
        <f t="shared" si="174"/>
        <v>0</v>
      </c>
      <c r="AL238" s="1">
        <f t="shared" si="175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74"/>
        <v>0</v>
      </c>
      <c r="AL239" s="1">
        <f t="shared" si="175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74"/>
        <v>0</v>
      </c>
      <c r="AL240" s="1">
        <f t="shared" si="175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6</v>
      </c>
    </row>
    <row r="241" spans="37:76">
      <c r="AK241" s="1">
        <f t="shared" si="174"/>
        <v>0</v>
      </c>
      <c r="AL241" s="1">
        <f t="shared" si="175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-6</v>
      </c>
    </row>
    <row r="242" spans="37:76">
      <c r="AK242" s="1">
        <f t="shared" si="174"/>
        <v>0</v>
      </c>
      <c r="AL242" s="1">
        <f t="shared" si="175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74"/>
        <v>0</v>
      </c>
      <c r="AL243" s="1">
        <f t="shared" si="175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74"/>
        <v>0</v>
      </c>
      <c r="AL244" s="1">
        <f t="shared" si="175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3</v>
      </c>
    </row>
    <row r="245" spans="37:76">
      <c r="AK245" s="1">
        <f t="shared" si="174"/>
        <v>0</v>
      </c>
      <c r="AL245" s="1">
        <f t="shared" si="175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-3</v>
      </c>
    </row>
    <row r="246" spans="37:76">
      <c r="AK246" s="1">
        <f t="shared" si="174"/>
        <v>0</v>
      </c>
      <c r="AL246" s="1">
        <f t="shared" si="175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6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-6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3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-3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6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sheetProtection algorithmName="SHA-512" hashValue="k8sNarFPWfWc/jy0C7S3mAYkKH2o1vv17bGCDj4jMI4VqwVKu4K8Jg5cCWGZrfATci0VN44p0fqszZU7SAgjkQ==" saltValue="7DvLW6R66Ot+bSpzVuq30g==" spinCount="100000" sheet="1"/>
  <mergeCells count="61">
    <mergeCell ref="A128:N128"/>
    <mergeCell ref="O128:V128"/>
    <mergeCell ref="A125:N125"/>
    <mergeCell ref="O125:V125"/>
    <mergeCell ref="A126:N126"/>
    <mergeCell ref="O126:V126"/>
    <mergeCell ref="A127:N127"/>
    <mergeCell ref="O127:V127"/>
    <mergeCell ref="A122:N122"/>
    <mergeCell ref="O122:V122"/>
    <mergeCell ref="A123:N123"/>
    <mergeCell ref="O123:V123"/>
    <mergeCell ref="A124:N124"/>
    <mergeCell ref="O124:V124"/>
    <mergeCell ref="A119:N119"/>
    <mergeCell ref="O119:V119"/>
    <mergeCell ref="A120:N120"/>
    <mergeCell ref="O120:V120"/>
    <mergeCell ref="A121:N121"/>
    <mergeCell ref="O121:V121"/>
    <mergeCell ref="A116:N116"/>
    <mergeCell ref="O116:V116"/>
    <mergeCell ref="A117:N117"/>
    <mergeCell ref="O117:V117"/>
    <mergeCell ref="A118:N118"/>
    <mergeCell ref="O118:V118"/>
    <mergeCell ref="A113:N113"/>
    <mergeCell ref="O113:V113"/>
    <mergeCell ref="A114:N114"/>
    <mergeCell ref="O114:V114"/>
    <mergeCell ref="A115:N115"/>
    <mergeCell ref="O115:V115"/>
    <mergeCell ref="BI3:BJ3"/>
    <mergeCell ref="BK3:BL3"/>
    <mergeCell ref="BP3:BQ3"/>
    <mergeCell ref="A110:V110"/>
    <mergeCell ref="A111:V111"/>
    <mergeCell ref="BD3:BE3"/>
    <mergeCell ref="BF3:BF4"/>
    <mergeCell ref="BG3:BH3"/>
    <mergeCell ref="B3:V3"/>
    <mergeCell ref="W3:W4"/>
    <mergeCell ref="Y3:Y4"/>
    <mergeCell ref="Z3:Z4"/>
    <mergeCell ref="AA3:AA4"/>
    <mergeCell ref="AB3:AB4"/>
    <mergeCell ref="A112:N112"/>
    <mergeCell ref="O112:V112"/>
    <mergeCell ref="AZ3:AZ4"/>
    <mergeCell ref="BA3:BA4"/>
    <mergeCell ref="BB3:BC3"/>
    <mergeCell ref="AK3:AK4"/>
    <mergeCell ref="AL3:AL4"/>
    <mergeCell ref="AP3:AP4"/>
    <mergeCell ref="AQ3:AQ4"/>
    <mergeCell ref="AR3:AR4"/>
    <mergeCell ref="AC3:AC4"/>
    <mergeCell ref="AD3:AD4"/>
    <mergeCell ref="AE3:AF3"/>
    <mergeCell ref="AG3:AH3"/>
    <mergeCell ref="AI3:AJ3"/>
  </mergeCells>
  <conditionalFormatting sqref="M5:M109 M129:M1048576">
    <cfRule type="cellIs" dxfId="19" priority="3" operator="equal">
      <formula>"B"</formula>
    </cfRule>
    <cfRule type="cellIs" dxfId="18" priority="4" operator="equal">
      <formula>"P"</formula>
    </cfRule>
  </conditionalFormatting>
  <conditionalFormatting sqref="M5:M109">
    <cfRule type="cellIs" dxfId="17" priority="5" operator="equal">
      <formula>"P"</formula>
    </cfRule>
  </conditionalFormatting>
  <conditionalFormatting sqref="T5:T109 V5:V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A20E-DA78-4980-BF14-B2997C738E4B}">
  <dimension ref="A1:BY28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W3" sqref="W1:BY1048576"/>
    </sheetView>
  </sheetViews>
  <sheetFormatPr defaultColWidth="9.140625" defaultRowHeight="15"/>
  <cols>
    <col min="1" max="1" width="4.42578125" style="1" customWidth="1"/>
    <col min="2" max="6" width="5.28515625" style="1" customWidth="1"/>
    <col min="7" max="7" width="4.7109375" style="1" customWidth="1"/>
    <col min="8" max="21" width="5.28515625" style="1" customWidth="1"/>
    <col min="22" max="22" width="5.28515625" style="15" customWidth="1"/>
    <col min="23" max="24" width="5.28515625" style="1" hidden="1" customWidth="1"/>
    <col min="25" max="30" width="8.7109375" style="4" hidden="1" customWidth="1"/>
    <col min="31" max="36" width="8.7109375" style="1" hidden="1" customWidth="1"/>
    <col min="37" max="37" width="10.42578125" style="1" hidden="1" customWidth="1"/>
    <col min="38" max="40" width="8.7109375" style="1" hidden="1" customWidth="1"/>
    <col min="41" max="51" width="9" style="1" hidden="1" customWidth="1"/>
    <col min="52" max="53" width="7.28515625" style="1" hidden="1" customWidth="1"/>
    <col min="54" max="57" width="7" style="1" hidden="1" customWidth="1"/>
    <col min="58" max="69" width="9.140625" style="1" hidden="1" customWidth="1"/>
    <col min="70" max="70" width="5" style="1" hidden="1" customWidth="1"/>
    <col min="71" max="71" width="7.42578125" style="1" hidden="1" customWidth="1"/>
    <col min="72" max="72" width="10.85546875" style="1" hidden="1" customWidth="1"/>
    <col min="73" max="74" width="9.140625" style="1" hidden="1" customWidth="1"/>
    <col min="75" max="75" width="12.7109375" style="1" hidden="1" customWidth="1"/>
    <col min="76" max="77" width="9.140625" style="1" hidden="1" customWidth="1"/>
    <col min="78" max="83" width="9.140625" style="1" customWidth="1"/>
    <col min="84" max="16384" width="9.140625" style="1"/>
  </cols>
  <sheetData>
    <row r="1" spans="1:76" ht="15.75" hidden="1" thickBot="1">
      <c r="Y1" s="1"/>
      <c r="Z1" s="1"/>
      <c r="AA1" s="1"/>
      <c r="AB1" s="1"/>
      <c r="AC1" s="1"/>
      <c r="AD1" s="1"/>
    </row>
    <row r="2" spans="1:76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76" ht="19.5" customHeight="1" thickBot="1">
      <c r="B3" s="184" t="str">
        <f>'Hedging Dashboard'!AT3</f>
        <v>H4 | Hedge 2 | (BDC)3</v>
      </c>
      <c r="C3" s="185"/>
      <c r="D3" s="185"/>
      <c r="E3" s="185"/>
      <c r="F3" s="185"/>
      <c r="G3" s="186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7"/>
      <c r="W3" s="196" t="s">
        <v>49</v>
      </c>
      <c r="X3" s="1" t="s">
        <v>50</v>
      </c>
      <c r="Y3" s="201" t="s">
        <v>306</v>
      </c>
      <c r="Z3" s="167" t="s">
        <v>307</v>
      </c>
      <c r="AA3" s="167" t="s">
        <v>308</v>
      </c>
      <c r="AB3" s="167" t="s">
        <v>310</v>
      </c>
      <c r="AC3" s="167" t="s">
        <v>311</v>
      </c>
      <c r="AD3" s="169" t="s">
        <v>312</v>
      </c>
      <c r="AE3" s="173" t="s">
        <v>37</v>
      </c>
      <c r="AF3" s="173"/>
      <c r="AG3" s="173" t="s">
        <v>305</v>
      </c>
      <c r="AH3" s="173"/>
      <c r="AI3" s="173" t="s">
        <v>36</v>
      </c>
      <c r="AJ3" s="173"/>
      <c r="AK3" s="171" t="s">
        <v>318</v>
      </c>
      <c r="AL3" s="171" t="s">
        <v>317</v>
      </c>
      <c r="AO3" s="1" t="s">
        <v>33</v>
      </c>
      <c r="AP3" s="172" t="s">
        <v>292</v>
      </c>
      <c r="AQ3" s="172" t="s">
        <v>319</v>
      </c>
      <c r="AR3" s="172" t="s">
        <v>293</v>
      </c>
      <c r="AZ3" s="191" t="s">
        <v>1</v>
      </c>
      <c r="BA3" s="191" t="s">
        <v>2</v>
      </c>
      <c r="BB3" s="194" t="s">
        <v>7</v>
      </c>
      <c r="BC3" s="195"/>
      <c r="BD3" s="194" t="s">
        <v>16</v>
      </c>
      <c r="BE3" s="195"/>
      <c r="BF3" s="191" t="s">
        <v>8</v>
      </c>
      <c r="BG3" s="165" t="s">
        <v>3</v>
      </c>
      <c r="BH3" s="166"/>
      <c r="BI3" s="165" t="s">
        <v>4</v>
      </c>
      <c r="BJ3" s="166"/>
      <c r="BK3" s="165" t="s">
        <v>313</v>
      </c>
      <c r="BL3" s="166"/>
      <c r="BM3" s="7" t="s">
        <v>3</v>
      </c>
      <c r="BN3" s="7" t="s">
        <v>4</v>
      </c>
      <c r="BO3" s="7" t="s">
        <v>313</v>
      </c>
      <c r="BP3" s="193" t="s">
        <v>30</v>
      </c>
      <c r="BQ3" s="193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</row>
    <row r="4" spans="1:76" ht="21.75" customHeight="1" thickBot="1">
      <c r="B4" s="79" t="s">
        <v>11</v>
      </c>
      <c r="C4" s="80" t="s">
        <v>37</v>
      </c>
      <c r="D4" s="80" t="s">
        <v>5</v>
      </c>
      <c r="E4" s="80" t="s">
        <v>6</v>
      </c>
      <c r="F4" s="81" t="s">
        <v>12</v>
      </c>
      <c r="G4" s="54"/>
      <c r="H4" s="80" t="s">
        <v>305</v>
      </c>
      <c r="I4" s="80" t="s">
        <v>5</v>
      </c>
      <c r="J4" s="80" t="s">
        <v>6</v>
      </c>
      <c r="K4" s="81" t="s">
        <v>12</v>
      </c>
      <c r="L4" s="54"/>
      <c r="M4" s="86" t="s">
        <v>0</v>
      </c>
      <c r="N4" s="53"/>
      <c r="O4" s="79" t="s">
        <v>36</v>
      </c>
      <c r="P4" s="80" t="s">
        <v>5</v>
      </c>
      <c r="Q4" s="80" t="s">
        <v>6</v>
      </c>
      <c r="R4" s="80" t="s">
        <v>12</v>
      </c>
      <c r="S4" s="80" t="s">
        <v>14</v>
      </c>
      <c r="T4" s="80" t="s">
        <v>15</v>
      </c>
      <c r="U4" s="80" t="s">
        <v>157</v>
      </c>
      <c r="V4" s="81" t="s">
        <v>45</v>
      </c>
      <c r="W4" s="197"/>
      <c r="X4" s="1" t="s">
        <v>51</v>
      </c>
      <c r="Y4" s="202"/>
      <c r="Z4" s="168"/>
      <c r="AA4" s="168"/>
      <c r="AB4" s="168"/>
      <c r="AC4" s="168"/>
      <c r="AD4" s="170"/>
      <c r="AE4" s="78" t="s">
        <v>321</v>
      </c>
      <c r="AF4" s="78" t="s">
        <v>6</v>
      </c>
      <c r="AG4" s="78" t="s">
        <v>321</v>
      </c>
      <c r="AH4" s="78" t="s">
        <v>6</v>
      </c>
      <c r="AI4" s="78" t="s">
        <v>321</v>
      </c>
      <c r="AJ4" s="78" t="s">
        <v>6</v>
      </c>
      <c r="AK4" s="171"/>
      <c r="AL4" s="171"/>
      <c r="AM4" s="1" t="str">
        <f>AM28</f>
        <v/>
      </c>
      <c r="AO4" s="1" t="s">
        <v>34</v>
      </c>
      <c r="AP4" s="172"/>
      <c r="AQ4" s="172"/>
      <c r="AR4" s="172"/>
      <c r="AS4" s="1" t="s">
        <v>38</v>
      </c>
      <c r="AT4" s="1" t="s">
        <v>39</v>
      </c>
      <c r="AU4" s="1" t="s">
        <v>320</v>
      </c>
      <c r="AV4" s="1" t="s">
        <v>40</v>
      </c>
      <c r="AW4" s="1" t="s">
        <v>45</v>
      </c>
      <c r="AX4" s="1" t="s">
        <v>46</v>
      </c>
      <c r="AY4" s="1" t="s">
        <v>47</v>
      </c>
      <c r="AZ4" s="192"/>
      <c r="BA4" s="192"/>
      <c r="BB4" s="3" t="s">
        <v>1</v>
      </c>
      <c r="BC4" s="3" t="s">
        <v>2</v>
      </c>
      <c r="BD4" s="3" t="s">
        <v>1</v>
      </c>
      <c r="BE4" s="3" t="s">
        <v>2</v>
      </c>
      <c r="BF4" s="192"/>
      <c r="BG4" s="6" t="s">
        <v>23</v>
      </c>
      <c r="BH4" s="6" t="s">
        <v>24</v>
      </c>
      <c r="BI4" s="6" t="s">
        <v>25</v>
      </c>
      <c r="BJ4" s="6" t="s">
        <v>26</v>
      </c>
      <c r="BK4" s="6" t="s">
        <v>314</v>
      </c>
      <c r="BL4" s="6" t="s">
        <v>315</v>
      </c>
      <c r="BM4" s="7" t="s">
        <v>27</v>
      </c>
      <c r="BN4" s="7" t="s">
        <v>27</v>
      </c>
      <c r="BO4" s="7" t="s">
        <v>27</v>
      </c>
      <c r="BP4" s="7" t="s">
        <v>31</v>
      </c>
      <c r="BQ4" s="7" t="s">
        <v>32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</row>
    <row r="5" spans="1:76">
      <c r="B5" s="47"/>
      <c r="C5" s="21" t="str">
        <f>Y5</f>
        <v>B</v>
      </c>
      <c r="D5" s="21"/>
      <c r="E5" s="21"/>
      <c r="F5" s="22"/>
      <c r="H5" s="47" t="s">
        <v>323</v>
      </c>
      <c r="I5" s="21"/>
      <c r="J5" s="21"/>
      <c r="K5" s="22"/>
      <c r="L5" s="85"/>
      <c r="M5" s="16" t="str">
        <f>IF('Hedging Dashboard'!AH5="","",'Hedging Dashboard'!AH5)</f>
        <v>P</v>
      </c>
      <c r="O5" s="47" t="s">
        <v>295</v>
      </c>
      <c r="P5" s="21"/>
      <c r="Q5" s="21"/>
      <c r="R5" s="21"/>
      <c r="S5" s="21"/>
      <c r="T5" s="51" t="s">
        <v>48</v>
      </c>
      <c r="U5" s="21"/>
      <c r="V5" s="52" t="str">
        <f t="shared" ref="V5:V68" si="0">IF(AW5="R","Rabbit","")</f>
        <v/>
      </c>
      <c r="W5" s="49" t="s">
        <v>309</v>
      </c>
      <c r="Y5" s="9" t="s">
        <v>6</v>
      </c>
      <c r="Z5" s="4" t="s">
        <v>323</v>
      </c>
      <c r="AA5" s="4" t="s">
        <v>295</v>
      </c>
      <c r="AD5" s="8"/>
      <c r="AM5" s="1">
        <f>AN5</f>
        <v>0</v>
      </c>
      <c r="AN5" s="1">
        <f>IF(X5="",0,IFERROR(VLOOKUP(X5,BW:BX,2,FALSE),0))</f>
        <v>0</v>
      </c>
      <c r="AZ5" s="1">
        <f>IF('Hedging Dashboard'!AH5="P",1,"")</f>
        <v>1</v>
      </c>
      <c r="BA5" s="1" t="str">
        <f>IF('Hedging Dashboard'!AH5="B",1,"")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-3</v>
      </c>
    </row>
    <row r="6" spans="1:76">
      <c r="B6" s="43"/>
      <c r="C6" s="23" t="str">
        <f>IF(Y6=Y5,"",Y6)</f>
        <v/>
      </c>
      <c r="D6" s="23"/>
      <c r="E6" s="23"/>
      <c r="F6" s="24"/>
      <c r="H6" s="43" t="str">
        <f>IF(Z6=Z5,"",Z6)</f>
        <v/>
      </c>
      <c r="I6" s="23"/>
      <c r="J6" s="23"/>
      <c r="K6" s="24"/>
      <c r="L6" s="85"/>
      <c r="M6" s="17" t="str">
        <f>IF('Hedging Dashboard'!AH6="","",'Hedging Dashboard'!AH6)</f>
        <v>B</v>
      </c>
      <c r="O6" s="43" t="str">
        <f>IF(AA5=AA6,"",AA6)</f>
        <v/>
      </c>
      <c r="P6" s="23"/>
      <c r="Q6" s="23"/>
      <c r="R6" s="23"/>
      <c r="S6" s="23"/>
      <c r="T6" s="46" t="s">
        <v>48</v>
      </c>
      <c r="U6" s="23"/>
      <c r="V6" s="44" t="str">
        <f t="shared" si="0"/>
        <v/>
      </c>
      <c r="W6" s="50"/>
      <c r="Y6" s="9" t="s">
        <v>6</v>
      </c>
      <c r="Z6" s="4" t="s">
        <v>323</v>
      </c>
      <c r="AA6" s="4" t="s">
        <v>295</v>
      </c>
      <c r="AD6" s="8"/>
      <c r="AM6" s="1">
        <f>AM5+AN5</f>
        <v>0</v>
      </c>
      <c r="AN6" s="1">
        <f>IF(X6="",0,IFERROR(VLOOKUP(X5&amp;X6,BW:BX,2,FALSE),0))</f>
        <v>0</v>
      </c>
      <c r="AZ6" s="1" t="str">
        <f>IF('Hedging Dashboard'!AH6="P",IF(AZ5="",1,AZ5+1),"")</f>
        <v/>
      </c>
      <c r="BA6" s="1">
        <f>IF('Hedging Dashboard'!AH6="B",IF(BA5="",1,BA5+1),"")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</row>
    <row r="7" spans="1:76">
      <c r="B7" s="43"/>
      <c r="C7" s="23" t="str">
        <f t="shared" ref="C7:C70" si="1">IF(Y7=Y6,"",Y7)</f>
        <v/>
      </c>
      <c r="D7" s="23"/>
      <c r="E7" s="23"/>
      <c r="F7" s="24"/>
      <c r="H7" s="43" t="str">
        <f t="shared" ref="H7:H70" si="2">IF(Z7=Z6,"",Z7)</f>
        <v/>
      </c>
      <c r="I7" s="23"/>
      <c r="J7" s="23"/>
      <c r="K7" s="24"/>
      <c r="L7" s="85"/>
      <c r="M7" s="17" t="str">
        <f>IF('Hedging Dashboard'!AH7="","",'Hedging Dashboard'!AH7)</f>
        <v>P</v>
      </c>
      <c r="O7" s="43" t="str">
        <f t="shared" ref="O7:O70" si="3">IF(AA6=AA7,"",AA7)</f>
        <v/>
      </c>
      <c r="P7" s="23"/>
      <c r="Q7" s="23"/>
      <c r="R7" s="23"/>
      <c r="S7" s="23"/>
      <c r="T7" s="46" t="s">
        <v>48</v>
      </c>
      <c r="U7" s="23"/>
      <c r="V7" s="44" t="str">
        <f t="shared" si="0"/>
        <v/>
      </c>
      <c r="W7" s="50"/>
      <c r="Y7" s="9" t="str">
        <f>IF(AND(AB7="LL",Y5=Y6),IF(Y6="B","M1","B"),Y6)</f>
        <v>B</v>
      </c>
      <c r="Z7" s="4" t="str">
        <f>IF(AND(AC7="LL",Z5=Z6),IF(Z6="M1","C","M1"),Z6)</f>
        <v>M1</v>
      </c>
      <c r="AA7" s="4" t="str">
        <f>IF(AND(AD7="LL",AA5=AA6),IF(AA6="C","B","C"),AA6)</f>
        <v>C</v>
      </c>
      <c r="AB7" s="4" t="str">
        <f t="shared" ref="AB7:AB70" si="4">F5&amp;F6</f>
        <v/>
      </c>
      <c r="AC7" s="4" t="str">
        <f>K5&amp;K6</f>
        <v/>
      </c>
      <c r="AD7" s="4" t="str">
        <f>R5&amp;R6</f>
        <v/>
      </c>
      <c r="AM7" s="1">
        <f t="shared" ref="AM7:AM38" si="5">IF(M7="","",IF(AM6+AN7&gt;=10,10,IF(AM6+AN7&lt;=-10,-10,AM6+AN7)))</f>
        <v>0</v>
      </c>
      <c r="AN7" s="1">
        <f>IF(X7="",0,IFERROR(VLOOKUP(X5&amp;X6&amp;X7,BW:BX,2,FALSE),0))</f>
        <v>0</v>
      </c>
      <c r="AZ7" s="1">
        <f>IF('Hedging Dashboard'!AH7="P",IF(AZ6="",1,AZ6+1),"")</f>
        <v>1</v>
      </c>
      <c r="BA7" s="1" t="str">
        <f>IF('Hedging Dashboard'!AH7="B",IF(BA6="",1,BA6+1),"")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</row>
    <row r="8" spans="1:76">
      <c r="B8" s="43"/>
      <c r="C8" s="23" t="str">
        <f t="shared" si="1"/>
        <v/>
      </c>
      <c r="D8" s="23"/>
      <c r="E8" s="23"/>
      <c r="F8" s="24"/>
      <c r="H8" s="43" t="str">
        <f t="shared" si="2"/>
        <v/>
      </c>
      <c r="I8" s="23"/>
      <c r="J8" s="23"/>
      <c r="K8" s="24"/>
      <c r="L8" s="85"/>
      <c r="M8" s="17" t="str">
        <f>IF('Hedging Dashboard'!AH8="","",'Hedging Dashboard'!AH8)</f>
        <v>B</v>
      </c>
      <c r="O8" s="43" t="str">
        <f t="shared" si="3"/>
        <v/>
      </c>
      <c r="P8" s="23"/>
      <c r="Q8" s="23"/>
      <c r="R8" s="23"/>
      <c r="S8" s="23"/>
      <c r="T8" s="46" t="s">
        <v>48</v>
      </c>
      <c r="U8" s="23"/>
      <c r="V8" s="44" t="str">
        <f t="shared" si="0"/>
        <v/>
      </c>
      <c r="W8" s="50"/>
      <c r="Y8" s="9" t="str">
        <f t="shared" ref="Y8:Y71" si="6">IF(AND(AB8="LL",Y6=Y7),IF(Y7="B","M1","B"),Y7)</f>
        <v>B</v>
      </c>
      <c r="Z8" s="4" t="str">
        <f t="shared" ref="Z8:Z71" si="7">IF(AND(AC8="LL",Z6=Z7),IF(Z7="M1","C","M1"),Z7)</f>
        <v>M1</v>
      </c>
      <c r="AA8" s="4" t="str">
        <f t="shared" ref="AA8:AA71" si="8">IF(AND(AD8="LL",AA6=AA7),IF(AA7="C","B","C"),AA7)</f>
        <v>C</v>
      </c>
      <c r="AB8" s="4" t="str">
        <f t="shared" si="4"/>
        <v/>
      </c>
      <c r="AC8" s="4" t="str">
        <f t="shared" ref="AC8:AC71" si="9">K6&amp;K7</f>
        <v/>
      </c>
      <c r="AD8" s="4" t="str">
        <f t="shared" ref="AD8:AD71" si="10">R6&amp;R7</f>
        <v/>
      </c>
      <c r="AL8" s="1" t="str">
        <f>X29&amp;X30&amp;X31&amp;X32&amp;X33&amp;X34</f>
        <v/>
      </c>
      <c r="AM8" s="1">
        <f t="shared" si="5"/>
        <v>0</v>
      </c>
      <c r="AN8" s="1">
        <f>IF(X8="",0,IFERROR(VLOOKUP(X5&amp;X6&amp;X7&amp;X8,BW:BX,2,FALSE),0))</f>
        <v>0</v>
      </c>
      <c r="AZ8" s="1" t="str">
        <f>IF('Hedging Dashboard'!AH8="P",IF(AZ7="",1,AZ7+1),"")</f>
        <v/>
      </c>
      <c r="BA8" s="1">
        <f>IF('Hedging Dashboard'!AH8="B",IF(BA7="",1,BA7+1),"")</f>
        <v>1</v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3</v>
      </c>
    </row>
    <row r="9" spans="1:76" ht="15.75" thickBot="1">
      <c r="B9" s="82"/>
      <c r="C9" s="83" t="str">
        <f t="shared" si="1"/>
        <v/>
      </c>
      <c r="D9" s="83"/>
      <c r="E9" s="83"/>
      <c r="F9" s="84"/>
      <c r="H9" s="82" t="str">
        <f t="shared" si="2"/>
        <v/>
      </c>
      <c r="I9" s="83"/>
      <c r="J9" s="83"/>
      <c r="K9" s="84"/>
      <c r="L9" s="85"/>
      <c r="M9" s="18" t="str">
        <f>IF('Hedging Dashboard'!AH9="","",'Hedging Dashboard'!AH9)</f>
        <v>B</v>
      </c>
      <c r="O9" s="82" t="str">
        <f t="shared" si="3"/>
        <v/>
      </c>
      <c r="P9" s="83"/>
      <c r="Q9" s="83"/>
      <c r="R9" s="83"/>
      <c r="S9" s="83">
        <v>0</v>
      </c>
      <c r="T9" s="102" t="s">
        <v>48</v>
      </c>
      <c r="U9" s="83"/>
      <c r="V9" s="103" t="str">
        <f t="shared" si="0"/>
        <v/>
      </c>
      <c r="W9" s="73"/>
      <c r="X9" s="75"/>
      <c r="Y9" s="9" t="str">
        <f t="shared" si="6"/>
        <v>B</v>
      </c>
      <c r="Z9" s="4" t="str">
        <f t="shared" si="7"/>
        <v>M1</v>
      </c>
      <c r="AA9" s="4" t="str">
        <f t="shared" si="8"/>
        <v>C</v>
      </c>
      <c r="AB9" s="4" t="str">
        <f t="shared" si="4"/>
        <v/>
      </c>
      <c r="AC9" s="4" t="str">
        <f t="shared" si="9"/>
        <v/>
      </c>
      <c r="AD9" s="4" t="str">
        <f t="shared" si="10"/>
        <v/>
      </c>
      <c r="AM9" s="1">
        <f t="shared" si="5"/>
        <v>0</v>
      </c>
      <c r="AN9" s="1">
        <f>IF(X9="",0,IFERROR(VLOOKUP(X5&amp;X6&amp;X7&amp;X8&amp;X9,BW:BX,2,FALSE),0))</f>
        <v>0</v>
      </c>
      <c r="AZ9" s="1" t="str">
        <f>IF('Hedging Dashboard'!AH9="P",IF(AZ8="",1,AZ8+1),"")</f>
        <v/>
      </c>
      <c r="BA9" s="1">
        <f>IF('Hedging Dashboard'!AH9="B",IF(BA8="",1,BA8+1),"")</f>
        <v>2</v>
      </c>
      <c r="BH9" s="1" t="s">
        <v>41</v>
      </c>
      <c r="BJ9" s="1" t="s">
        <v>316</v>
      </c>
      <c r="BL9" s="1" t="s">
        <v>42</v>
      </c>
      <c r="BM9" s="1" t="s">
        <v>43</v>
      </c>
      <c r="BN9" s="1" t="s">
        <v>44</v>
      </c>
      <c r="BO9" s="1" t="s">
        <v>44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-6</v>
      </c>
    </row>
    <row r="10" spans="1:76" ht="15.75" thickBot="1">
      <c r="A10" s="1">
        <v>1</v>
      </c>
      <c r="B10" s="12" t="str">
        <f t="shared" ref="B10:B41" si="11">IF(M9="","",IF(AK10=AL10,"NB",IF(AK10&gt;AL10,"P"&amp;(AK10-AL10),"B"&amp;(AL10-AK10))))</f>
        <v>B1</v>
      </c>
      <c r="C10" s="92" t="str">
        <f>IF(M9="","",C5)</f>
        <v>B</v>
      </c>
      <c r="D10" s="13" t="str">
        <f>AE10</f>
        <v/>
      </c>
      <c r="E10" s="45" t="str">
        <f>AF10</f>
        <v>B</v>
      </c>
      <c r="F10" s="14" t="str">
        <f t="shared" ref="F10:F73" si="12">IF(M10="","",IF(M10="P",IF(D10="","L","W"),IF(E10="","L","W")))</f>
        <v>W</v>
      </c>
      <c r="H10" s="95" t="str">
        <f>IF(M9="","",H5)</f>
        <v>M1</v>
      </c>
      <c r="I10" s="13" t="str">
        <f>AG10</f>
        <v/>
      </c>
      <c r="J10" s="45" t="str">
        <f>AH10</f>
        <v>B</v>
      </c>
      <c r="K10" s="14" t="str">
        <f>IF(M10="","",IF(M10="P",IF(I10="","L","W"),IF(J10="","L","W")))</f>
        <v>W</v>
      </c>
      <c r="L10" s="85"/>
      <c r="M10" s="16" t="str">
        <f>IF('Hedging Dashboard'!AH10="","",'Hedging Dashboard'!AH10)</f>
        <v>B</v>
      </c>
      <c r="O10" s="12" t="str">
        <f>IF(M9="","",O5)</f>
        <v>C</v>
      </c>
      <c r="P10" s="13" t="str">
        <f>AI10</f>
        <v>B</v>
      </c>
      <c r="Q10" s="45" t="str">
        <f>AJ10</f>
        <v/>
      </c>
      <c r="R10" s="87" t="str">
        <f>IF(M10="","",IF(M10="P",IF(P10="","L","W"),IF(Q10="","L","W")))</f>
        <v>L</v>
      </c>
      <c r="S10" s="87">
        <f t="shared" ref="S10:S41" si="13">IF(M10="","",IF(X10="",IF(AO10="S",0,S9),IF(X10="W",IF(AO10="S",0,S9)+INT(REPLACE(B10,1,1,"")),IF(AO10="S",0,S9)-INT(REPLACE(B10,1,1,"")))))</f>
        <v>1</v>
      </c>
      <c r="T10" s="98" t="str">
        <f>IF(M9="","",IF(AO10="S","",IF(S10&gt;=0,S10,IF(AW10="R",S10,""))))</f>
        <v/>
      </c>
      <c r="U10" s="87">
        <f>IF(M10="","",IF(B10="NB",U9,IF(T10="",SUM($T$5:$T10)+S10,SUM($T$5:$T10))))</f>
        <v>1</v>
      </c>
      <c r="V10" s="99" t="str">
        <f t="shared" si="0"/>
        <v/>
      </c>
      <c r="W10" s="74">
        <f t="shared" ref="W10:W41" si="14">IF(M10="","",IF(K10="W",0+BN10,0-BN10)+IF(F10="W",0+BM10,0-BM10))+IF(R10="W",0+BO10,0-BO10)</f>
        <v>1</v>
      </c>
      <c r="X10" s="76" t="str">
        <f t="shared" ref="X10:X73" si="15">IF(M10="","",IF(W10&gt;0,"W",IF(W10&lt;0,"L","")))</f>
        <v>W</v>
      </c>
      <c r="Y10" s="9" t="str">
        <f t="shared" si="6"/>
        <v>B</v>
      </c>
      <c r="Z10" s="4" t="str">
        <f t="shared" si="7"/>
        <v>M1</v>
      </c>
      <c r="AA10" s="4" t="str">
        <f t="shared" si="8"/>
        <v>C</v>
      </c>
      <c r="AB10" s="4" t="str">
        <f t="shared" si="4"/>
        <v/>
      </c>
      <c r="AC10" s="4" t="str">
        <f t="shared" si="9"/>
        <v/>
      </c>
      <c r="AD10" s="4" t="str">
        <f t="shared" si="10"/>
        <v/>
      </c>
      <c r="AE10" s="1" t="str">
        <f t="shared" ref="AE10:AE41" si="16">IF(M9="","",IF(Y10="B",IF(M9="P",BH10,""),IF(M8="P",BH10,"")))</f>
        <v/>
      </c>
      <c r="AF10" s="1" t="str">
        <f t="shared" ref="AF10:AF41" si="17">IF(M9="","",IF(Y10="B",IF(M9="B",BH10,""),IF(M8="B",BH10,"")))</f>
        <v>B</v>
      </c>
      <c r="AG10" s="1" t="str">
        <f t="shared" ref="AG10:AG41" si="18">IF(M9="","",IF(Z10="C",IF(M9="B",BJ10,""),IF(M8="P",BJ10,"")))</f>
        <v/>
      </c>
      <c r="AH10" s="1" t="str">
        <f t="shared" ref="AH10:AH41" si="19">IF(M9="","",IF(Z10="C",IF(M9="P",BJ10,""),IF(M8="B",BJ10,"")))</f>
        <v>B</v>
      </c>
      <c r="AI10" s="1" t="str">
        <f t="shared" ref="AI10:AI41" si="20">IF(M9="","",IF(AND(AE10="L5",AH10="L5",AY10=""),"L0",AX10))</f>
        <v>B</v>
      </c>
      <c r="AJ10" s="1" t="str">
        <f t="shared" ref="AJ10:AJ41" si="21">IF(M9="","",IF(AND(AF10="L5",AH10="L5",AX10=""),"L0",AY10))</f>
        <v/>
      </c>
      <c r="AK10" s="1">
        <f>IF(D10="",0,IF(OR(D10="B",D10="XB"),1,INT(RIGHT(D10))))+IF(I10="",0,IF(OR(I10="B",I10="XB"),1,INT(RIGHT(I10))))+IF(P10="",0,IF(OR(P10="B",P10="XB"),1,INT(RIGHT(P10))))</f>
        <v>1</v>
      </c>
      <c r="AL10" s="1">
        <f>IF(E10="",0,IF(OR(E10="B",E10="XB"),1,INT(RIGHT(E10))))+IF(J10="",0,IF(OR(J10="B",J10="XB"),1,INT(RIGHT(J10))))+IF(Q10="",0,IF(OR(Q10="B",Q10="XB"),1,INT(RIGHT(Q10))))</f>
        <v>2</v>
      </c>
      <c r="AM10" s="1">
        <f t="shared" si="5"/>
        <v>1</v>
      </c>
      <c r="AN10" s="1">
        <f t="shared" ref="AN10:AN41" si="22">IF(X10="",0,IFERROR(VLOOKUP(X5&amp;X6&amp;X7&amp;X8&amp;X9&amp;X10,BW:BX,2,FALSE),0))</f>
        <v>1</v>
      </c>
      <c r="AO10" s="1" t="s">
        <v>35</v>
      </c>
      <c r="AP10" s="1" t="str">
        <f t="shared" ref="AP10:AP73" si="23">IF(OR(F6&amp;F7&amp;F8="WLW",F7&amp;F8="WW"),"Y","N")</f>
        <v>N</v>
      </c>
      <c r="AQ10" s="1" t="str">
        <f t="shared" ref="AQ10:AQ41" si="24">IF(OR(K6&amp;K7&amp;K8="WLW",K7&amp;K8="WW"),"Y","N")</f>
        <v>N</v>
      </c>
      <c r="AR10" s="1" t="str">
        <f t="shared" ref="AR10:AR41" si="25">IF(OR(R6&amp;R7&amp;R8="WLW",R7&amp;R8="WW"),"Y","N")</f>
        <v>N</v>
      </c>
      <c r="AS10" s="1">
        <f t="shared" ref="AS10:AS41" si="26">IF(M9="","",IF(AO10="S",1,AS9+1))</f>
        <v>1</v>
      </c>
      <c r="AT10" s="15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41" si="27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41" si="28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41" si="29">IF(M9="","",IF(AND(S10&lt;0,AS10&gt;2,S10&gt;=(2-AS10)),"R","N"))</f>
        <v>N</v>
      </c>
      <c r="AX10" s="1" t="str">
        <f t="shared" ref="AX10:AX41" si="30">IF(M9="","",IF(AA10="B",IF(M9="P",BL10,""),IF(M9="B",BL10,"")))</f>
        <v>B</v>
      </c>
      <c r="AY10" s="1" t="str">
        <f t="shared" ref="AY10:AY41" si="31">IF(M9="","",IF(AA10="B",IF(M9="B",BL10,""),IF(M9="P",BL10,"")))</f>
        <v/>
      </c>
      <c r="AZ10" s="1" t="str">
        <f>IF('Hedging Dashboard'!AH10="P",IF(AZ9="",1,AZ9+1),"")</f>
        <v/>
      </c>
      <c r="BA10" s="1">
        <f>IF('Hedging Dashboard'!AH10="B",IF(BA9="",1,BA9+1),"")</f>
        <v>3</v>
      </c>
      <c r="BB10" s="1" t="str">
        <f t="shared" ref="BB10:BC25" si="32">IF(AZ5="",0,AZ5)&amp;IF(AZ6="",0,AZ6)&amp;IF(AZ7="",0,AZ7)&amp;IF(AZ8="",0,AZ8)&amp;IF(AZ9="",0,AZ9)</f>
        <v>10100</v>
      </c>
      <c r="BC10" s="1" t="str">
        <f t="shared" si="32"/>
        <v>01012</v>
      </c>
      <c r="BF10" s="1" t="str">
        <f>IF(COUNTBLANK(AZ5:AZ9)&gt;2,"B","P")</f>
        <v>B</v>
      </c>
      <c r="BG10" s="1" t="str">
        <f t="shared" ref="BG10:BG41" si="33">IF(AE9="",AF9,AE9)&amp;F9</f>
        <v/>
      </c>
      <c r="BH10" s="1" t="str">
        <f>IF(OR(AO10="S",AND(AT9="Y",AP10="N",BH9&lt;&gt;"B")),"B",IFERROR(VLOOKUP(BG10,BT:BU,2,FALSE),""))</f>
        <v>B</v>
      </c>
      <c r="BI10" s="1" t="str">
        <f t="shared" ref="BI10:BI41" si="34">IF(AG9="",AH9,AG9)&amp;K9</f>
        <v/>
      </c>
      <c r="BJ10" s="1" t="str">
        <f>IF(OR(AO10="S",AND(AU9="Y",AQ10="N",BJ9&lt;&gt;"B")),"B",IFERROR(VLOOKUP(BI10,BT:BU,2,FALSE),""))</f>
        <v>B</v>
      </c>
      <c r="BK10" s="1" t="str">
        <f t="shared" ref="BK10:BK41" si="35">IF(AI9="",AJ9,AI9)&amp;R9</f>
        <v/>
      </c>
      <c r="BL10" s="1" t="str">
        <f>IF(OR(AO10="S",AND(AV9="Y",AR10="N",BL9&lt;&gt;"B")),"B",IFERROR(VLOOKUP(BK10,BT:BU,2,FALSE),""))</f>
        <v>B</v>
      </c>
      <c r="BM10" s="1">
        <f>IF(BH10="","",IF(OR(BH10="B",BH10="XB"),1,RIGHT(BH10)))</f>
        <v>1</v>
      </c>
      <c r="BN10" s="1">
        <f>IF(BJ10="","",IF(OR(BJ10="B",BJ10="XB"),1,RIGHT(BJ10)))</f>
        <v>1</v>
      </c>
      <c r="BO10" s="1">
        <f>IF(BL10="","",IF(OR(BL10="B",BL10="XB"),1,RIGHT(BL10)))</f>
        <v>1</v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</row>
    <row r="11" spans="1:76" ht="15.75" thickBot="1">
      <c r="A11" s="1">
        <v>2</v>
      </c>
      <c r="B11" s="9" t="str">
        <f t="shared" si="11"/>
        <v>B6</v>
      </c>
      <c r="C11" s="93" t="str">
        <f t="shared" si="1"/>
        <v/>
      </c>
      <c r="D11" s="88" t="str">
        <f t="shared" ref="D11:D74" si="36">AE11</f>
        <v/>
      </c>
      <c r="E11" s="89" t="str">
        <f t="shared" ref="E11:E74" si="37">AF11</f>
        <v>L4</v>
      </c>
      <c r="F11" s="8" t="str">
        <f t="shared" si="12"/>
        <v>L</v>
      </c>
      <c r="H11" s="96" t="str">
        <f t="shared" si="2"/>
        <v/>
      </c>
      <c r="I11" s="88" t="str">
        <f t="shared" ref="I11:I74" si="38">AG11</f>
        <v/>
      </c>
      <c r="J11" s="89" t="str">
        <f t="shared" ref="J11:J74" si="39">AH11</f>
        <v>L4</v>
      </c>
      <c r="K11" s="8" t="str">
        <f t="shared" ref="K11:K74" si="40">IF(M11="","",IF(M11="P",IF(I11="","L","W"),IF(J11="","L","W")))</f>
        <v>L</v>
      </c>
      <c r="L11" s="85"/>
      <c r="M11" s="17" t="str">
        <f>IF('Hedging Dashboard'!AH11="","",'Hedging Dashboard'!AH11)</f>
        <v>P</v>
      </c>
      <c r="O11" s="9" t="str">
        <f t="shared" si="3"/>
        <v/>
      </c>
      <c r="P11" s="88" t="str">
        <f t="shared" ref="P11:P74" si="41">AI11</f>
        <v>F2</v>
      </c>
      <c r="Q11" s="89" t="str">
        <f t="shared" ref="Q11:Q74" si="42">AJ11</f>
        <v/>
      </c>
      <c r="R11" s="4" t="str">
        <f t="shared" ref="R11:R74" si="43">IF(M11="","",IF(M11="P",IF(P11="","L","W"),IF(Q11="","L","W")))</f>
        <v>W</v>
      </c>
      <c r="S11" s="4">
        <f t="shared" si="13"/>
        <v>-5</v>
      </c>
      <c r="T11" s="112" t="str">
        <f t="shared" ref="T11:T74" si="44">IF(M10="","",IF(AO11="S","",IF(S11&gt;=0,S11,IF(AW11="R",S11,""))))</f>
        <v/>
      </c>
      <c r="U11" s="4">
        <f>IF(M11="","",IF(B11="NB",U10,IF(T11="",SUM($T$5:$T11)+S11,SUM($T$5:$T11))))</f>
        <v>-5</v>
      </c>
      <c r="V11" s="100" t="str">
        <f t="shared" si="0"/>
        <v/>
      </c>
      <c r="W11" s="74">
        <f t="shared" si="14"/>
        <v>-6</v>
      </c>
      <c r="X11" s="76" t="str">
        <f t="shared" si="15"/>
        <v>L</v>
      </c>
      <c r="Y11" s="9" t="str">
        <f t="shared" si="6"/>
        <v>B</v>
      </c>
      <c r="Z11" s="4" t="str">
        <f t="shared" si="7"/>
        <v>M1</v>
      </c>
      <c r="AA11" s="4" t="str">
        <f t="shared" si="8"/>
        <v>C</v>
      </c>
      <c r="AB11" s="4" t="str">
        <f t="shared" si="4"/>
        <v>W</v>
      </c>
      <c r="AC11" s="4" t="str">
        <f t="shared" si="9"/>
        <v>W</v>
      </c>
      <c r="AD11" s="4" t="str">
        <f t="shared" si="10"/>
        <v>L</v>
      </c>
      <c r="AE11" s="1" t="str">
        <f t="shared" si="16"/>
        <v/>
      </c>
      <c r="AF11" s="1" t="str">
        <f t="shared" si="17"/>
        <v>L4</v>
      </c>
      <c r="AG11" s="1" t="str">
        <f t="shared" si="18"/>
        <v/>
      </c>
      <c r="AH11" s="1" t="str">
        <f t="shared" si="19"/>
        <v>L4</v>
      </c>
      <c r="AI11" s="1" t="str">
        <f t="shared" si="20"/>
        <v>F2</v>
      </c>
      <c r="AJ11" s="1" t="str">
        <f t="shared" si="21"/>
        <v/>
      </c>
      <c r="AK11" s="1">
        <f t="shared" ref="AK11:AK74" si="45">IF(D11="",0,IF(OR(D11="B",D11="XB"),1,INT(RIGHT(D11))))+IF(I11="",0,IF(OR(I11="B",I11="XB"),1,INT(RIGHT(I11))))+IF(P11="",0,IF(OR(P11="B",P11="XB"),1,INT(RIGHT(P11))))</f>
        <v>2</v>
      </c>
      <c r="AL11" s="1">
        <f t="shared" ref="AL11:AL74" si="46">IF(E11="",0,IF(OR(E11="B",E11="XB"),1,INT(RIGHT(E11))))+IF(J11="",0,IF(OR(J11="B",J11="XB"),1,INT(RIGHT(J11))))+IF(Q11="",0,IF(OR(Q11="B",Q11="XB"),1,INT(RIGHT(Q11))))</f>
        <v>8</v>
      </c>
      <c r="AM11" s="1">
        <f t="shared" si="5"/>
        <v>0</v>
      </c>
      <c r="AN11" s="1">
        <f t="shared" si="22"/>
        <v>-1</v>
      </c>
      <c r="AO11" s="1" t="str">
        <f>IF(M10="","",IF(AW10="R","S",IF(AO10="S","C",IF(S10&gt;=0,"S","C"))))</f>
        <v>C</v>
      </c>
      <c r="AP11" s="1" t="str">
        <f t="shared" si="23"/>
        <v>N</v>
      </c>
      <c r="AQ11" s="1" t="str">
        <f t="shared" si="24"/>
        <v>N</v>
      </c>
      <c r="AR11" s="1" t="str">
        <f t="shared" si="25"/>
        <v>N</v>
      </c>
      <c r="AS11" s="1">
        <f t="shared" si="26"/>
        <v>2</v>
      </c>
      <c r="AT11" s="15" t="str">
        <f t="shared" ref="AT11:AT74" si="47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si="27"/>
        <v>N</v>
      </c>
      <c r="AV11" s="1" t="str">
        <f t="shared" si="28"/>
        <v>N</v>
      </c>
      <c r="AW11" s="1" t="str">
        <f t="shared" si="29"/>
        <v>N</v>
      </c>
      <c r="AX11" s="1" t="str">
        <f t="shared" si="30"/>
        <v>F2</v>
      </c>
      <c r="AY11" s="1" t="str">
        <f t="shared" si="31"/>
        <v/>
      </c>
      <c r="AZ11" s="1">
        <f>IF('Hedging Dashboard'!AH11="P",IF(AZ10="",1,AZ10+1),"")</f>
        <v>1</v>
      </c>
      <c r="BA11" s="1" t="str">
        <f>IF('Hedging Dashboard'!AH11="B",IF(BA10="",1,BA10+1),"")</f>
        <v/>
      </c>
      <c r="BB11" s="1" t="str">
        <f t="shared" si="32"/>
        <v>01000</v>
      </c>
      <c r="BC11" s="1" t="str">
        <f t="shared" si="32"/>
        <v>10123</v>
      </c>
      <c r="BD11" s="1" t="str">
        <f t="shared" ref="BD11:BE45" si="48">IF(AZ5="",0,AZ5)&amp;IF(AZ6="",0,AZ6)&amp;IF(AZ7="",0,AZ7)&amp;IF(AZ8="",0,AZ8)&amp;IF(AZ9="",0,AZ9)&amp;IF(AZ10="",0,AZ10)</f>
        <v>101000</v>
      </c>
      <c r="BE11" s="1" t="str">
        <f t="shared" si="48"/>
        <v>010123</v>
      </c>
      <c r="BF11" s="1" t="str">
        <f t="shared" ref="BF11:BF74" si="49">IF(COUNTBLANK(AZ6:AZ10)&gt;2,"B","P")</f>
        <v>B</v>
      </c>
      <c r="BG11" s="1" t="str">
        <f t="shared" si="33"/>
        <v>BW</v>
      </c>
      <c r="BH11" s="1" t="str">
        <f t="shared" ref="BH11:BH74" si="50">IF(OR(AO11="S",AND(AT10="Y",AP11="N",BH10&lt;&gt;"B")),"B",IFERROR(VLOOKUP(BG11,BT:BU,2,FALSE),""))</f>
        <v>L4</v>
      </c>
      <c r="BI11" s="1" t="str">
        <f t="shared" si="34"/>
        <v>BW</v>
      </c>
      <c r="BJ11" s="1" t="str">
        <f t="shared" ref="BJ11:BJ74" si="51">IF(OR(AO11="S",AND(AU10="Y",AQ11="N",BJ10&lt;&gt;"B")),"B",IFERROR(VLOOKUP(BI11,BT:BU,2,FALSE),""))</f>
        <v>L4</v>
      </c>
      <c r="BK11" s="1" t="str">
        <f t="shared" si="35"/>
        <v>BL</v>
      </c>
      <c r="BL11" s="1" t="str">
        <f t="shared" ref="BL11:BL74" si="52">IF(OR(AO11="S",AND(AV10="Y",AR11="N",BL10&lt;&gt;"B")),"B",IFERROR(VLOOKUP(BK11,BT:BU,2,FALSE),""))</f>
        <v>F2</v>
      </c>
      <c r="BM11" s="1" t="str">
        <f t="shared" ref="BM11:BM74" si="53">IF(BH11="","",IF(OR(BH11="B",BH11="XB"),1,RIGHT(BH11)))</f>
        <v>4</v>
      </c>
      <c r="BN11" s="1" t="str">
        <f t="shared" ref="BN11:BN74" si="54">IF(BJ11="","",IF(OR(BJ11="B",BJ11="XB"),1,RIGHT(BJ11)))</f>
        <v>4</v>
      </c>
      <c r="BO11" s="1" t="str">
        <f t="shared" ref="BO11:BO74" si="55">IF(BL11="","",IF(OR(BL11="B",BL11="XB"),1,RIGHT(BL11)))</f>
        <v>2</v>
      </c>
      <c r="BP11" s="1">
        <f>IFERROR(VLOOKUP(BI10,BT:BU,2,FALSE),"")</f>
        <v>0</v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</row>
    <row r="12" spans="1:76" ht="15.75" thickBot="1">
      <c r="A12" s="1">
        <v>3</v>
      </c>
      <c r="B12" s="9" t="str">
        <f t="shared" si="11"/>
        <v>B1</v>
      </c>
      <c r="C12" s="93" t="str">
        <f t="shared" si="1"/>
        <v/>
      </c>
      <c r="D12" s="88" t="str">
        <f t="shared" si="36"/>
        <v>F2</v>
      </c>
      <c r="E12" s="89" t="str">
        <f t="shared" si="37"/>
        <v/>
      </c>
      <c r="F12" s="8" t="str">
        <f t="shared" si="12"/>
        <v>L</v>
      </c>
      <c r="H12" s="96" t="str">
        <f t="shared" si="2"/>
        <v/>
      </c>
      <c r="I12" s="88" t="str">
        <f t="shared" si="38"/>
        <v/>
      </c>
      <c r="J12" s="89" t="str">
        <f t="shared" si="39"/>
        <v>F2</v>
      </c>
      <c r="K12" s="8" t="str">
        <f t="shared" si="40"/>
        <v>W</v>
      </c>
      <c r="L12" s="85"/>
      <c r="M12" s="17" t="str">
        <f>IF('Hedging Dashboard'!AH12="","",'Hedging Dashboard'!AH12)</f>
        <v>B</v>
      </c>
      <c r="O12" s="9" t="str">
        <f t="shared" si="3"/>
        <v/>
      </c>
      <c r="P12" s="88" t="str">
        <f t="shared" si="41"/>
        <v/>
      </c>
      <c r="Q12" s="89" t="str">
        <f t="shared" si="42"/>
        <v>B</v>
      </c>
      <c r="R12" s="4" t="str">
        <f t="shared" si="43"/>
        <v>W</v>
      </c>
      <c r="S12" s="4">
        <f t="shared" si="13"/>
        <v>-4</v>
      </c>
      <c r="T12" s="112" t="str">
        <f t="shared" si="44"/>
        <v/>
      </c>
      <c r="U12" s="4">
        <f>IF(M12="","",IF(B12="NB",U11,IF(T12="",SUM($T$5:$T12)+S12,SUM($T$5:$T12))))</f>
        <v>-4</v>
      </c>
      <c r="V12" s="100" t="str">
        <f t="shared" si="0"/>
        <v/>
      </c>
      <c r="W12" s="74">
        <f t="shared" si="14"/>
        <v>1</v>
      </c>
      <c r="X12" s="76" t="str">
        <f t="shared" si="15"/>
        <v>W</v>
      </c>
      <c r="Y12" s="9" t="str">
        <f t="shared" si="6"/>
        <v>B</v>
      </c>
      <c r="Z12" s="4" t="str">
        <f t="shared" si="7"/>
        <v>M1</v>
      </c>
      <c r="AA12" s="4" t="str">
        <f t="shared" si="8"/>
        <v>C</v>
      </c>
      <c r="AB12" s="4" t="str">
        <f t="shared" si="4"/>
        <v>WL</v>
      </c>
      <c r="AC12" s="4" t="str">
        <f t="shared" si="9"/>
        <v>WL</v>
      </c>
      <c r="AD12" s="4" t="str">
        <f t="shared" si="10"/>
        <v>LW</v>
      </c>
      <c r="AE12" s="1" t="str">
        <f t="shared" si="16"/>
        <v>F2</v>
      </c>
      <c r="AF12" s="1" t="str">
        <f t="shared" si="17"/>
        <v/>
      </c>
      <c r="AG12" s="1" t="str">
        <f t="shared" si="18"/>
        <v/>
      </c>
      <c r="AH12" s="1" t="str">
        <f t="shared" si="19"/>
        <v>F2</v>
      </c>
      <c r="AI12" s="1" t="str">
        <f t="shared" si="20"/>
        <v/>
      </c>
      <c r="AJ12" s="1" t="str">
        <f t="shared" si="21"/>
        <v>B</v>
      </c>
      <c r="AK12" s="1">
        <f t="shared" si="45"/>
        <v>2</v>
      </c>
      <c r="AL12" s="1">
        <f t="shared" si="46"/>
        <v>3</v>
      </c>
      <c r="AM12" s="1">
        <f t="shared" si="5"/>
        <v>1</v>
      </c>
      <c r="AN12" s="1">
        <f t="shared" si="22"/>
        <v>1</v>
      </c>
      <c r="AO12" s="1" t="str">
        <f t="shared" ref="AO12:AO75" si="56">IF(M11="","",IF(AW11="R","S",IF(AO11="S","C",IF(S11&gt;=0,"S","C"))))</f>
        <v>C</v>
      </c>
      <c r="AP12" s="1" t="str">
        <f t="shared" si="23"/>
        <v>N</v>
      </c>
      <c r="AQ12" s="1" t="str">
        <f t="shared" si="24"/>
        <v>N</v>
      </c>
      <c r="AR12" s="1" t="str">
        <f t="shared" si="25"/>
        <v>N</v>
      </c>
      <c r="AS12" s="1">
        <f t="shared" si="26"/>
        <v>3</v>
      </c>
      <c r="AT12" s="15" t="str">
        <f t="shared" si="47"/>
        <v>N</v>
      </c>
      <c r="AU12" s="1" t="str">
        <f t="shared" si="27"/>
        <v>Y</v>
      </c>
      <c r="AV12" s="1" t="str">
        <f t="shared" si="28"/>
        <v>Y</v>
      </c>
      <c r="AW12" s="1" t="str">
        <f t="shared" si="29"/>
        <v>N</v>
      </c>
      <c r="AX12" s="1" t="str">
        <f t="shared" si="30"/>
        <v/>
      </c>
      <c r="AY12" s="1" t="str">
        <f t="shared" si="31"/>
        <v>B</v>
      </c>
      <c r="AZ12" s="1" t="str">
        <f>IF('Hedging Dashboard'!AH12="P",IF(AZ11="",1,AZ11+1),"")</f>
        <v/>
      </c>
      <c r="BA12" s="1">
        <f>IF('Hedging Dashboard'!AH12="B",IF(BA11="",1,BA11+1),"")</f>
        <v>1</v>
      </c>
      <c r="BB12" s="1" t="str">
        <f t="shared" si="32"/>
        <v>10001</v>
      </c>
      <c r="BC12" s="1" t="str">
        <f t="shared" si="32"/>
        <v>01230</v>
      </c>
      <c r="BD12" s="1" t="str">
        <f t="shared" si="48"/>
        <v>010001</v>
      </c>
      <c r="BE12" s="1" t="str">
        <f t="shared" si="48"/>
        <v>101230</v>
      </c>
      <c r="BF12" s="1" t="str">
        <f t="shared" si="49"/>
        <v>B</v>
      </c>
      <c r="BG12" s="1" t="str">
        <f t="shared" si="33"/>
        <v>L4L</v>
      </c>
      <c r="BH12" s="1" t="str">
        <f t="shared" si="50"/>
        <v>F2</v>
      </c>
      <c r="BI12" s="1" t="str">
        <f t="shared" si="34"/>
        <v>L4L</v>
      </c>
      <c r="BJ12" s="1" t="str">
        <f t="shared" si="51"/>
        <v>F2</v>
      </c>
      <c r="BK12" s="1" t="str">
        <f t="shared" si="35"/>
        <v>F2W</v>
      </c>
      <c r="BL12" s="1" t="str">
        <f t="shared" si="52"/>
        <v>B</v>
      </c>
      <c r="BM12" s="1" t="str">
        <f t="shared" si="53"/>
        <v>2</v>
      </c>
      <c r="BN12" s="1" t="str">
        <f t="shared" si="54"/>
        <v>2</v>
      </c>
      <c r="BO12" s="1">
        <f t="shared" si="55"/>
        <v>1</v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3</v>
      </c>
    </row>
    <row r="13" spans="1:76" ht="15.75" thickBot="1">
      <c r="A13" s="1">
        <v>4</v>
      </c>
      <c r="B13" s="9" t="str">
        <f t="shared" si="11"/>
        <v>P8</v>
      </c>
      <c r="C13" s="93" t="str">
        <f t="shared" si="1"/>
        <v>M1</v>
      </c>
      <c r="D13" s="88" t="str">
        <f t="shared" si="36"/>
        <v>F3</v>
      </c>
      <c r="E13" s="89" t="str">
        <f t="shared" si="37"/>
        <v/>
      </c>
      <c r="F13" s="8" t="str">
        <f t="shared" si="12"/>
        <v>W</v>
      </c>
      <c r="H13" s="96" t="str">
        <f t="shared" si="2"/>
        <v/>
      </c>
      <c r="I13" s="88" t="str">
        <f t="shared" si="38"/>
        <v>B</v>
      </c>
      <c r="J13" s="89" t="str">
        <f t="shared" si="39"/>
        <v/>
      </c>
      <c r="K13" s="8" t="str">
        <f t="shared" si="40"/>
        <v>W</v>
      </c>
      <c r="L13" s="85"/>
      <c r="M13" s="17" t="str">
        <f>IF('Hedging Dashboard'!AH13="","",'Hedging Dashboard'!AH13)</f>
        <v>P</v>
      </c>
      <c r="O13" s="9" t="str">
        <f t="shared" si="3"/>
        <v/>
      </c>
      <c r="P13" s="88" t="str">
        <f t="shared" si="41"/>
        <v>L4</v>
      </c>
      <c r="Q13" s="89" t="str">
        <f t="shared" si="42"/>
        <v/>
      </c>
      <c r="R13" s="4" t="str">
        <f t="shared" si="43"/>
        <v>W</v>
      </c>
      <c r="S13" s="4">
        <f t="shared" si="13"/>
        <v>4</v>
      </c>
      <c r="T13" s="112">
        <f t="shared" si="44"/>
        <v>4</v>
      </c>
      <c r="U13" s="4">
        <f>IF(M13="","",IF(B13="NB",U12,IF(T13="",SUM($T$5:$T13)+S13,SUM($T$5:$T13))))</f>
        <v>4</v>
      </c>
      <c r="V13" s="100" t="str">
        <f t="shared" si="0"/>
        <v/>
      </c>
      <c r="W13" s="74">
        <f t="shared" si="14"/>
        <v>8</v>
      </c>
      <c r="X13" s="76" t="str">
        <f t="shared" si="15"/>
        <v>W</v>
      </c>
      <c r="Y13" s="9" t="str">
        <f t="shared" si="6"/>
        <v>M1</v>
      </c>
      <c r="Z13" s="4" t="str">
        <f t="shared" si="7"/>
        <v>M1</v>
      </c>
      <c r="AA13" s="4" t="str">
        <f t="shared" si="8"/>
        <v>C</v>
      </c>
      <c r="AB13" s="4" t="str">
        <f t="shared" si="4"/>
        <v>LL</v>
      </c>
      <c r="AC13" s="4" t="str">
        <f t="shared" si="9"/>
        <v>LW</v>
      </c>
      <c r="AD13" s="4" t="str">
        <f t="shared" si="10"/>
        <v>WW</v>
      </c>
      <c r="AE13" s="1" t="str">
        <f t="shared" si="16"/>
        <v>F3</v>
      </c>
      <c r="AF13" s="1" t="str">
        <f t="shared" si="17"/>
        <v/>
      </c>
      <c r="AG13" s="1" t="str">
        <f t="shared" si="18"/>
        <v>B</v>
      </c>
      <c r="AH13" s="1" t="str">
        <f t="shared" si="19"/>
        <v/>
      </c>
      <c r="AI13" s="1" t="str">
        <f t="shared" si="20"/>
        <v>L4</v>
      </c>
      <c r="AJ13" s="1" t="str">
        <f t="shared" si="21"/>
        <v/>
      </c>
      <c r="AK13" s="1">
        <f t="shared" si="45"/>
        <v>8</v>
      </c>
      <c r="AL13" s="1">
        <f t="shared" si="46"/>
        <v>0</v>
      </c>
      <c r="AM13" s="1">
        <f t="shared" si="5"/>
        <v>4</v>
      </c>
      <c r="AN13" s="1">
        <f t="shared" si="22"/>
        <v>3</v>
      </c>
      <c r="AO13" s="1" t="str">
        <f t="shared" si="56"/>
        <v>C</v>
      </c>
      <c r="AP13" s="1" t="str">
        <f t="shared" si="23"/>
        <v>N</v>
      </c>
      <c r="AQ13" s="1" t="str">
        <f t="shared" si="24"/>
        <v>N</v>
      </c>
      <c r="AR13" s="1" t="str">
        <f t="shared" si="25"/>
        <v>N</v>
      </c>
      <c r="AS13" s="1">
        <f t="shared" si="26"/>
        <v>4</v>
      </c>
      <c r="AT13" s="15" t="str">
        <f t="shared" si="47"/>
        <v>N</v>
      </c>
      <c r="AU13" s="1" t="str">
        <f t="shared" si="27"/>
        <v>N</v>
      </c>
      <c r="AV13" s="1" t="str">
        <f t="shared" si="28"/>
        <v>N</v>
      </c>
      <c r="AW13" s="1" t="str">
        <f t="shared" si="29"/>
        <v>N</v>
      </c>
      <c r="AX13" s="1" t="str">
        <f t="shared" si="30"/>
        <v>L4</v>
      </c>
      <c r="AY13" s="1" t="str">
        <f t="shared" si="31"/>
        <v/>
      </c>
      <c r="AZ13" s="1">
        <f>IF('Hedging Dashboard'!AH13="P",IF(AZ12="",1,AZ12+1),"")</f>
        <v>1</v>
      </c>
      <c r="BA13" s="1" t="str">
        <f>IF('Hedging Dashboard'!AH13="B",IF(BA12="",1,BA12+1),"")</f>
        <v/>
      </c>
      <c r="BB13" s="1" t="str">
        <f t="shared" si="32"/>
        <v>00010</v>
      </c>
      <c r="BC13" s="1" t="str">
        <f t="shared" si="32"/>
        <v>12301</v>
      </c>
      <c r="BD13" s="1" t="str">
        <f t="shared" si="48"/>
        <v>100010</v>
      </c>
      <c r="BE13" s="1" t="str">
        <f t="shared" si="48"/>
        <v>012301</v>
      </c>
      <c r="BF13" s="1" t="str">
        <f t="shared" si="49"/>
        <v>B</v>
      </c>
      <c r="BG13" s="1" t="str">
        <f t="shared" si="33"/>
        <v>F2L</v>
      </c>
      <c r="BH13" s="1" t="str">
        <f t="shared" si="50"/>
        <v>F3</v>
      </c>
      <c r="BI13" s="1" t="str">
        <f t="shared" si="34"/>
        <v>F2W</v>
      </c>
      <c r="BJ13" s="1" t="str">
        <f t="shared" si="51"/>
        <v>B</v>
      </c>
      <c r="BK13" s="1" t="str">
        <f t="shared" si="35"/>
        <v>BW</v>
      </c>
      <c r="BL13" s="1" t="str">
        <f t="shared" si="52"/>
        <v>L4</v>
      </c>
      <c r="BM13" s="1" t="str">
        <f t="shared" si="53"/>
        <v>3</v>
      </c>
      <c r="BN13" s="1">
        <f t="shared" si="54"/>
        <v>1</v>
      </c>
      <c r="BO13" s="1" t="str">
        <f t="shared" si="55"/>
        <v>4</v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-3</v>
      </c>
    </row>
    <row r="14" spans="1:76" ht="15.75" thickBot="1">
      <c r="A14" s="1">
        <v>5</v>
      </c>
      <c r="B14" s="77" t="str">
        <f t="shared" si="11"/>
        <v>B3</v>
      </c>
      <c r="C14" s="94" t="str">
        <f t="shared" si="1"/>
        <v/>
      </c>
      <c r="D14" s="90" t="str">
        <f t="shared" si="36"/>
        <v/>
      </c>
      <c r="E14" s="91" t="str">
        <f t="shared" si="37"/>
        <v>B</v>
      </c>
      <c r="F14" s="10" t="str">
        <f t="shared" si="12"/>
        <v>L</v>
      </c>
      <c r="H14" s="97" t="str">
        <f t="shared" si="2"/>
        <v/>
      </c>
      <c r="I14" s="90" t="str">
        <f t="shared" si="38"/>
        <v/>
      </c>
      <c r="J14" s="91" t="str">
        <f t="shared" si="39"/>
        <v>B</v>
      </c>
      <c r="K14" s="10" t="str">
        <f t="shared" si="40"/>
        <v>L</v>
      </c>
      <c r="L14" s="85"/>
      <c r="M14" s="18" t="str">
        <f>IF('Hedging Dashboard'!AH14="","",'Hedging Dashboard'!AH14)</f>
        <v>P</v>
      </c>
      <c r="O14" s="77" t="str">
        <f t="shared" si="3"/>
        <v/>
      </c>
      <c r="P14" s="90" t="str">
        <f t="shared" si="41"/>
        <v/>
      </c>
      <c r="Q14" s="91" t="str">
        <f t="shared" si="42"/>
        <v>B</v>
      </c>
      <c r="R14" s="5" t="str">
        <f t="shared" si="43"/>
        <v>L</v>
      </c>
      <c r="S14" s="5">
        <f t="shared" si="13"/>
        <v>-3</v>
      </c>
      <c r="T14" s="113" t="str">
        <f t="shared" si="44"/>
        <v/>
      </c>
      <c r="U14" s="5">
        <f>IF(M14="","",IF(B14="NB",U13,IF(T14="",SUM($T$5:$T14)+S14,SUM($T$5:$T14))))</f>
        <v>1</v>
      </c>
      <c r="V14" s="101" t="str">
        <f t="shared" si="0"/>
        <v/>
      </c>
      <c r="W14" s="74">
        <f t="shared" si="14"/>
        <v>-3</v>
      </c>
      <c r="X14" s="76" t="str">
        <f t="shared" si="15"/>
        <v>L</v>
      </c>
      <c r="Y14" s="9" t="str">
        <f t="shared" si="6"/>
        <v>M1</v>
      </c>
      <c r="Z14" s="4" t="str">
        <f t="shared" si="7"/>
        <v>M1</v>
      </c>
      <c r="AA14" s="4" t="str">
        <f t="shared" si="8"/>
        <v>C</v>
      </c>
      <c r="AB14" s="4" t="str">
        <f t="shared" si="4"/>
        <v>LW</v>
      </c>
      <c r="AC14" s="4" t="str">
        <f t="shared" si="9"/>
        <v>WW</v>
      </c>
      <c r="AD14" s="4" t="str">
        <f t="shared" si="10"/>
        <v>WW</v>
      </c>
      <c r="AE14" s="1" t="str">
        <f t="shared" si="16"/>
        <v/>
      </c>
      <c r="AF14" s="1" t="str">
        <f t="shared" si="17"/>
        <v>B</v>
      </c>
      <c r="AG14" s="1" t="str">
        <f t="shared" si="18"/>
        <v/>
      </c>
      <c r="AH14" s="1" t="str">
        <f t="shared" si="19"/>
        <v>B</v>
      </c>
      <c r="AI14" s="1" t="str">
        <f t="shared" si="20"/>
        <v/>
      </c>
      <c r="AJ14" s="1" t="str">
        <f t="shared" si="21"/>
        <v>B</v>
      </c>
      <c r="AK14" s="1">
        <f t="shared" si="45"/>
        <v>0</v>
      </c>
      <c r="AL14" s="1">
        <f t="shared" si="46"/>
        <v>3</v>
      </c>
      <c r="AM14" s="1">
        <f t="shared" si="5"/>
        <v>3</v>
      </c>
      <c r="AN14" s="1">
        <f t="shared" si="22"/>
        <v>-1</v>
      </c>
      <c r="AO14" s="1" t="str">
        <f t="shared" si="56"/>
        <v>S</v>
      </c>
      <c r="AP14" s="1" t="str">
        <f t="shared" si="23"/>
        <v>N</v>
      </c>
      <c r="AQ14" s="1" t="str">
        <f t="shared" si="24"/>
        <v>Y</v>
      </c>
      <c r="AR14" s="1" t="str">
        <f t="shared" si="25"/>
        <v>Y</v>
      </c>
      <c r="AS14" s="1">
        <f t="shared" si="26"/>
        <v>1</v>
      </c>
      <c r="AT14" s="15" t="str">
        <f t="shared" si="47"/>
        <v>N</v>
      </c>
      <c r="AU14" s="1" t="str">
        <f t="shared" si="27"/>
        <v>N</v>
      </c>
      <c r="AV14" s="1" t="str">
        <f t="shared" si="28"/>
        <v>N</v>
      </c>
      <c r="AW14" s="1" t="str">
        <f t="shared" si="29"/>
        <v>N</v>
      </c>
      <c r="AX14" s="1" t="str">
        <f t="shared" si="30"/>
        <v/>
      </c>
      <c r="AY14" s="1" t="str">
        <f t="shared" si="31"/>
        <v>B</v>
      </c>
      <c r="AZ14" s="1">
        <f>IF('Hedging Dashboard'!AH14="P",IF(AZ13="",1,AZ13+1),"")</f>
        <v>2</v>
      </c>
      <c r="BA14" s="1" t="str">
        <f>IF('Hedging Dashboard'!AH14="B",IF(BA13="",1,BA13+1),"")</f>
        <v/>
      </c>
      <c r="BB14" s="1" t="str">
        <f t="shared" si="32"/>
        <v>00101</v>
      </c>
      <c r="BC14" s="1" t="str">
        <f t="shared" si="32"/>
        <v>23010</v>
      </c>
      <c r="BD14" s="1" t="str">
        <f t="shared" si="48"/>
        <v>000101</v>
      </c>
      <c r="BE14" s="1" t="str">
        <f t="shared" si="48"/>
        <v>123010</v>
      </c>
      <c r="BF14" s="1" t="str">
        <f t="shared" si="49"/>
        <v>B</v>
      </c>
      <c r="BG14" s="1" t="str">
        <f t="shared" si="33"/>
        <v>F3W</v>
      </c>
      <c r="BH14" s="1" t="str">
        <f t="shared" si="50"/>
        <v>B</v>
      </c>
      <c r="BI14" s="1" t="str">
        <f t="shared" si="34"/>
        <v>BW</v>
      </c>
      <c r="BJ14" s="1" t="str">
        <f t="shared" si="51"/>
        <v>B</v>
      </c>
      <c r="BK14" s="1" t="str">
        <f t="shared" si="35"/>
        <v>L4W</v>
      </c>
      <c r="BL14" s="1" t="str">
        <f t="shared" si="52"/>
        <v>B</v>
      </c>
      <c r="BM14" s="1">
        <f t="shared" si="53"/>
        <v>1</v>
      </c>
      <c r="BN14" s="1">
        <f t="shared" si="54"/>
        <v>1</v>
      </c>
      <c r="BO14" s="1">
        <f t="shared" si="55"/>
        <v>1</v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</row>
    <row r="15" spans="1:76" ht="15.75" thickBot="1">
      <c r="A15" s="1">
        <v>6</v>
      </c>
      <c r="B15" s="12" t="str">
        <f t="shared" si="11"/>
        <v>P2</v>
      </c>
      <c r="C15" s="92" t="str">
        <f t="shared" si="1"/>
        <v/>
      </c>
      <c r="D15" s="13" t="str">
        <f t="shared" si="36"/>
        <v>F2</v>
      </c>
      <c r="E15" s="45" t="str">
        <f t="shared" si="37"/>
        <v/>
      </c>
      <c r="F15" s="14" t="str">
        <f t="shared" si="12"/>
        <v>L</v>
      </c>
      <c r="H15" s="95" t="str">
        <f t="shared" si="2"/>
        <v/>
      </c>
      <c r="I15" s="13" t="str">
        <f t="shared" si="38"/>
        <v>F2</v>
      </c>
      <c r="J15" s="45" t="str">
        <f t="shared" si="39"/>
        <v/>
      </c>
      <c r="K15" s="14" t="str">
        <f t="shared" si="40"/>
        <v>L</v>
      </c>
      <c r="L15" s="54"/>
      <c r="M15" s="16" t="str">
        <f>IF('Hedging Dashboard'!AH15="","",'Hedging Dashboard'!AH15)</f>
        <v>B</v>
      </c>
      <c r="O15" s="12" t="str">
        <f t="shared" si="3"/>
        <v/>
      </c>
      <c r="P15" s="13" t="str">
        <f t="shared" si="41"/>
        <v/>
      </c>
      <c r="Q15" s="45" t="str">
        <f t="shared" si="42"/>
        <v>F2</v>
      </c>
      <c r="R15" s="87" t="str">
        <f t="shared" si="43"/>
        <v>W</v>
      </c>
      <c r="S15" s="87">
        <f t="shared" si="13"/>
        <v>-5</v>
      </c>
      <c r="T15" s="98" t="str">
        <f t="shared" si="44"/>
        <v/>
      </c>
      <c r="U15" s="87">
        <f>IF(M15="","",IF(B15="NB",U14,IF(T15="",SUM($T$5:$T15)+S15,SUM($T$5:$T15))))</f>
        <v>-1</v>
      </c>
      <c r="V15" s="99" t="str">
        <f t="shared" si="0"/>
        <v/>
      </c>
      <c r="W15" s="74">
        <f t="shared" si="14"/>
        <v>-2</v>
      </c>
      <c r="X15" s="76" t="str">
        <f t="shared" si="15"/>
        <v>L</v>
      </c>
      <c r="Y15" s="9" t="str">
        <f t="shared" si="6"/>
        <v>M1</v>
      </c>
      <c r="Z15" s="4" t="str">
        <f t="shared" si="7"/>
        <v>M1</v>
      </c>
      <c r="AA15" s="4" t="str">
        <f t="shared" si="8"/>
        <v>C</v>
      </c>
      <c r="AB15" s="4" t="str">
        <f t="shared" si="4"/>
        <v>WL</v>
      </c>
      <c r="AC15" s="4" t="str">
        <f t="shared" si="9"/>
        <v>WL</v>
      </c>
      <c r="AD15" s="4" t="str">
        <f t="shared" si="10"/>
        <v>WL</v>
      </c>
      <c r="AE15" s="1" t="str">
        <f t="shared" si="16"/>
        <v>F2</v>
      </c>
      <c r="AF15" s="1" t="str">
        <f t="shared" si="17"/>
        <v/>
      </c>
      <c r="AG15" s="1" t="str">
        <f t="shared" si="18"/>
        <v>F2</v>
      </c>
      <c r="AH15" s="1" t="str">
        <f t="shared" si="19"/>
        <v/>
      </c>
      <c r="AI15" s="1" t="str">
        <f t="shared" si="20"/>
        <v/>
      </c>
      <c r="AJ15" s="1" t="str">
        <f t="shared" si="21"/>
        <v>F2</v>
      </c>
      <c r="AK15" s="1">
        <f t="shared" si="45"/>
        <v>4</v>
      </c>
      <c r="AL15" s="1">
        <f t="shared" si="46"/>
        <v>2</v>
      </c>
      <c r="AM15" s="1">
        <f t="shared" si="5"/>
        <v>0</v>
      </c>
      <c r="AN15" s="1">
        <f t="shared" si="22"/>
        <v>-3</v>
      </c>
      <c r="AO15" s="1" t="str">
        <f t="shared" si="56"/>
        <v>C</v>
      </c>
      <c r="AP15" s="1" t="str">
        <f t="shared" si="23"/>
        <v>N</v>
      </c>
      <c r="AQ15" s="1" t="str">
        <f t="shared" si="24"/>
        <v>Y</v>
      </c>
      <c r="AR15" s="1" t="str">
        <f t="shared" si="25"/>
        <v>Y</v>
      </c>
      <c r="AS15" s="1">
        <f t="shared" si="26"/>
        <v>2</v>
      </c>
      <c r="AT15" s="15" t="str">
        <f t="shared" si="47"/>
        <v>N</v>
      </c>
      <c r="AU15" s="1" t="str">
        <f t="shared" si="27"/>
        <v>N</v>
      </c>
      <c r="AV15" s="1" t="str">
        <f t="shared" si="28"/>
        <v>N</v>
      </c>
      <c r="AW15" s="1" t="str">
        <f t="shared" si="29"/>
        <v>N</v>
      </c>
      <c r="AX15" s="1" t="str">
        <f t="shared" si="30"/>
        <v/>
      </c>
      <c r="AY15" s="1" t="str">
        <f t="shared" si="31"/>
        <v>F2</v>
      </c>
      <c r="AZ15" s="1" t="str">
        <f>IF('Hedging Dashboard'!AH15="P",IF(AZ14="",1,AZ14+1),"")</f>
        <v/>
      </c>
      <c r="BA15" s="1">
        <f>IF('Hedging Dashboard'!AH15="B",IF(BA14="",1,BA14+1),"")</f>
        <v>1</v>
      </c>
      <c r="BB15" s="1" t="str">
        <f t="shared" si="32"/>
        <v>01012</v>
      </c>
      <c r="BC15" s="1" t="str">
        <f t="shared" si="32"/>
        <v>30100</v>
      </c>
      <c r="BD15" s="1" t="str">
        <f t="shared" si="48"/>
        <v>001012</v>
      </c>
      <c r="BE15" s="1" t="str">
        <f t="shared" si="48"/>
        <v>230100</v>
      </c>
      <c r="BF15" s="1" t="str">
        <f t="shared" si="49"/>
        <v>P</v>
      </c>
      <c r="BG15" s="1" t="str">
        <f t="shared" si="33"/>
        <v>BL</v>
      </c>
      <c r="BH15" s="1" t="str">
        <f t="shared" si="50"/>
        <v>F2</v>
      </c>
      <c r="BI15" s="1" t="str">
        <f t="shared" si="34"/>
        <v>BL</v>
      </c>
      <c r="BJ15" s="1" t="str">
        <f t="shared" si="51"/>
        <v>F2</v>
      </c>
      <c r="BK15" s="1" t="str">
        <f t="shared" si="35"/>
        <v>BL</v>
      </c>
      <c r="BL15" s="1" t="str">
        <f t="shared" si="52"/>
        <v>F2</v>
      </c>
      <c r="BM15" s="1" t="str">
        <f t="shared" si="53"/>
        <v>2</v>
      </c>
      <c r="BN15" s="1" t="str">
        <f t="shared" si="54"/>
        <v>2</v>
      </c>
      <c r="BO15" s="1" t="str">
        <f t="shared" si="55"/>
        <v>2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</row>
    <row r="16" spans="1:76" ht="15.75" thickBot="1">
      <c r="A16" s="1">
        <v>7</v>
      </c>
      <c r="B16" s="9" t="str">
        <f t="shared" si="11"/>
        <v>P1</v>
      </c>
      <c r="C16" s="93" t="str">
        <f t="shared" si="1"/>
        <v>B</v>
      </c>
      <c r="D16" s="88" t="str">
        <f t="shared" si="36"/>
        <v/>
      </c>
      <c r="E16" s="89" t="str">
        <f t="shared" si="37"/>
        <v>F3</v>
      </c>
      <c r="F16" s="8" t="str">
        <f t="shared" si="12"/>
        <v>L</v>
      </c>
      <c r="H16" s="96" t="str">
        <f t="shared" si="2"/>
        <v>C</v>
      </c>
      <c r="I16" s="88" t="str">
        <f t="shared" si="38"/>
        <v>F3</v>
      </c>
      <c r="J16" s="89" t="str">
        <f t="shared" si="39"/>
        <v/>
      </c>
      <c r="K16" s="8" t="str">
        <f t="shared" si="40"/>
        <v>W</v>
      </c>
      <c r="L16" s="54"/>
      <c r="M16" s="17" t="str">
        <f>IF('Hedging Dashboard'!AH16="","",'Hedging Dashboard'!AH16)</f>
        <v>P</v>
      </c>
      <c r="O16" s="9" t="str">
        <f t="shared" si="3"/>
        <v/>
      </c>
      <c r="P16" s="88" t="str">
        <f t="shared" si="41"/>
        <v>B</v>
      </c>
      <c r="Q16" s="89" t="str">
        <f t="shared" si="42"/>
        <v/>
      </c>
      <c r="R16" s="4" t="str">
        <f t="shared" si="43"/>
        <v>W</v>
      </c>
      <c r="S16" s="4">
        <f t="shared" si="13"/>
        <v>-4</v>
      </c>
      <c r="T16" s="112" t="str">
        <f t="shared" si="44"/>
        <v/>
      </c>
      <c r="U16" s="4">
        <f>IF(M16="","",IF(B16="NB",U15,IF(T16="",SUM($T$5:$T16)+S16,SUM($T$5:$T16))))</f>
        <v>0</v>
      </c>
      <c r="V16" s="100" t="str">
        <f t="shared" si="0"/>
        <v/>
      </c>
      <c r="W16" s="74">
        <f t="shared" si="14"/>
        <v>1</v>
      </c>
      <c r="X16" s="76" t="str">
        <f t="shared" si="15"/>
        <v>W</v>
      </c>
      <c r="Y16" s="9" t="str">
        <f t="shared" si="6"/>
        <v>B</v>
      </c>
      <c r="Z16" s="4" t="str">
        <f t="shared" si="7"/>
        <v>C</v>
      </c>
      <c r="AA16" s="4" t="str">
        <f t="shared" si="8"/>
        <v>C</v>
      </c>
      <c r="AB16" s="4" t="str">
        <f t="shared" si="4"/>
        <v>LL</v>
      </c>
      <c r="AC16" s="4" t="str">
        <f t="shared" si="9"/>
        <v>LL</v>
      </c>
      <c r="AD16" s="4" t="str">
        <f t="shared" si="10"/>
        <v>LW</v>
      </c>
      <c r="AE16" s="1" t="str">
        <f t="shared" si="16"/>
        <v/>
      </c>
      <c r="AF16" s="1" t="str">
        <f t="shared" si="17"/>
        <v>F3</v>
      </c>
      <c r="AG16" s="1" t="str">
        <f t="shared" si="18"/>
        <v>F3</v>
      </c>
      <c r="AH16" s="1" t="str">
        <f t="shared" si="19"/>
        <v/>
      </c>
      <c r="AI16" s="1" t="str">
        <f t="shared" si="20"/>
        <v>B</v>
      </c>
      <c r="AJ16" s="1" t="str">
        <f t="shared" si="21"/>
        <v/>
      </c>
      <c r="AK16" s="1">
        <f t="shared" si="45"/>
        <v>4</v>
      </c>
      <c r="AL16" s="1">
        <f t="shared" si="46"/>
        <v>3</v>
      </c>
      <c r="AM16" s="1">
        <f t="shared" si="5"/>
        <v>1</v>
      </c>
      <c r="AN16" s="1">
        <f t="shared" si="22"/>
        <v>1</v>
      </c>
      <c r="AO16" s="1" t="str">
        <f t="shared" si="56"/>
        <v>C</v>
      </c>
      <c r="AP16" s="1" t="str">
        <f t="shared" si="23"/>
        <v>N</v>
      </c>
      <c r="AQ16" s="1" t="str">
        <f t="shared" si="24"/>
        <v>N</v>
      </c>
      <c r="AR16" s="1" t="str">
        <f t="shared" si="25"/>
        <v>N</v>
      </c>
      <c r="AS16" s="1">
        <f t="shared" si="26"/>
        <v>3</v>
      </c>
      <c r="AT16" s="15" t="str">
        <f t="shared" si="47"/>
        <v>N</v>
      </c>
      <c r="AU16" s="1" t="str">
        <f t="shared" si="27"/>
        <v>N</v>
      </c>
      <c r="AV16" s="1" t="str">
        <f t="shared" si="28"/>
        <v>Y</v>
      </c>
      <c r="AW16" s="1" t="str">
        <f t="shared" si="29"/>
        <v>N</v>
      </c>
      <c r="AX16" s="1" t="str">
        <f t="shared" si="30"/>
        <v>B</v>
      </c>
      <c r="AY16" s="1" t="str">
        <f t="shared" si="31"/>
        <v/>
      </c>
      <c r="AZ16" s="1">
        <f>IF('Hedging Dashboard'!AH16="P",IF(AZ15="",1,AZ15+1),"")</f>
        <v>1</v>
      </c>
      <c r="BA16" s="1" t="str">
        <f>IF('Hedging Dashboard'!AH16="B",IF(BA15="",1,BA15+1),"")</f>
        <v/>
      </c>
      <c r="BB16" s="1" t="str">
        <f t="shared" si="32"/>
        <v>10120</v>
      </c>
      <c r="BC16" s="1" t="str">
        <f t="shared" si="32"/>
        <v>01001</v>
      </c>
      <c r="BD16" s="1" t="str">
        <f t="shared" si="48"/>
        <v>010120</v>
      </c>
      <c r="BE16" s="1" t="str">
        <f t="shared" si="48"/>
        <v>301001</v>
      </c>
      <c r="BF16" s="1" t="str">
        <f t="shared" si="49"/>
        <v>P</v>
      </c>
      <c r="BG16" s="1" t="str">
        <f t="shared" si="33"/>
        <v>F2L</v>
      </c>
      <c r="BH16" s="1" t="str">
        <f t="shared" si="50"/>
        <v>F3</v>
      </c>
      <c r="BI16" s="1" t="str">
        <f t="shared" si="34"/>
        <v>F2L</v>
      </c>
      <c r="BJ16" s="1" t="str">
        <f t="shared" si="51"/>
        <v>F3</v>
      </c>
      <c r="BK16" s="1" t="str">
        <f t="shared" si="35"/>
        <v>F2W</v>
      </c>
      <c r="BL16" s="1" t="str">
        <f t="shared" si="52"/>
        <v>B</v>
      </c>
      <c r="BM16" s="1" t="str">
        <f t="shared" si="53"/>
        <v>3</v>
      </c>
      <c r="BN16" s="1" t="str">
        <f t="shared" si="54"/>
        <v>3</v>
      </c>
      <c r="BO16" s="1">
        <f t="shared" si="55"/>
        <v>1</v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6</v>
      </c>
    </row>
    <row r="17" spans="1:76" ht="15.75" thickBot="1">
      <c r="A17" s="1">
        <v>8</v>
      </c>
      <c r="B17" s="9" t="str">
        <f t="shared" si="11"/>
        <v>B4</v>
      </c>
      <c r="C17" s="93" t="str">
        <f t="shared" si="1"/>
        <v/>
      </c>
      <c r="D17" s="88" t="str">
        <f t="shared" si="36"/>
        <v>XF2</v>
      </c>
      <c r="E17" s="89" t="str">
        <f t="shared" si="37"/>
        <v/>
      </c>
      <c r="F17" s="8" t="str">
        <f t="shared" si="12"/>
        <v>W</v>
      </c>
      <c r="H17" s="96" t="str">
        <f t="shared" si="2"/>
        <v/>
      </c>
      <c r="I17" s="88" t="str">
        <f t="shared" si="38"/>
        <v/>
      </c>
      <c r="J17" s="89" t="str">
        <f t="shared" si="39"/>
        <v>F2</v>
      </c>
      <c r="K17" s="8" t="str">
        <f t="shared" si="40"/>
        <v>L</v>
      </c>
      <c r="L17" s="54"/>
      <c r="M17" s="17" t="str">
        <f>IF('Hedging Dashboard'!AH17="","",'Hedging Dashboard'!AH17)</f>
        <v>P</v>
      </c>
      <c r="O17" s="9" t="str">
        <f t="shared" si="3"/>
        <v/>
      </c>
      <c r="P17" s="88" t="str">
        <f t="shared" si="41"/>
        <v/>
      </c>
      <c r="Q17" s="89" t="str">
        <f t="shared" si="42"/>
        <v>L4</v>
      </c>
      <c r="R17" s="4" t="str">
        <f t="shared" si="43"/>
        <v>L</v>
      </c>
      <c r="S17" s="4">
        <f t="shared" si="13"/>
        <v>-8</v>
      </c>
      <c r="T17" s="112" t="str">
        <f t="shared" si="44"/>
        <v/>
      </c>
      <c r="U17" s="4">
        <f>IF(M17="","",IF(B17="NB",U16,IF(T17="",SUM($T$5:$T17)+S17,SUM($T$5:$T17))))</f>
        <v>-4</v>
      </c>
      <c r="V17" s="100" t="str">
        <f t="shared" si="0"/>
        <v/>
      </c>
      <c r="W17" s="74">
        <f t="shared" si="14"/>
        <v>-4</v>
      </c>
      <c r="X17" s="76" t="str">
        <f t="shared" si="15"/>
        <v>L</v>
      </c>
      <c r="Y17" s="9" t="str">
        <f t="shared" si="6"/>
        <v>B</v>
      </c>
      <c r="Z17" s="4" t="str">
        <f t="shared" si="7"/>
        <v>C</v>
      </c>
      <c r="AA17" s="4" t="str">
        <f t="shared" si="8"/>
        <v>C</v>
      </c>
      <c r="AB17" s="4" t="str">
        <f t="shared" si="4"/>
        <v>LL</v>
      </c>
      <c r="AC17" s="4" t="str">
        <f t="shared" si="9"/>
        <v>LW</v>
      </c>
      <c r="AD17" s="4" t="str">
        <f t="shared" si="10"/>
        <v>WW</v>
      </c>
      <c r="AE17" s="1" t="str">
        <f t="shared" si="16"/>
        <v>XF2</v>
      </c>
      <c r="AF17" s="1" t="str">
        <f t="shared" si="17"/>
        <v/>
      </c>
      <c r="AG17" s="1" t="str">
        <f t="shared" si="18"/>
        <v/>
      </c>
      <c r="AH17" s="1" t="str">
        <f t="shared" si="19"/>
        <v>F2</v>
      </c>
      <c r="AI17" s="1" t="str">
        <f t="shared" si="20"/>
        <v/>
      </c>
      <c r="AJ17" s="1" t="str">
        <f t="shared" si="21"/>
        <v>L4</v>
      </c>
      <c r="AK17" s="1">
        <f t="shared" si="45"/>
        <v>2</v>
      </c>
      <c r="AL17" s="1">
        <f t="shared" si="46"/>
        <v>6</v>
      </c>
      <c r="AM17" s="1">
        <f t="shared" si="5"/>
        <v>0</v>
      </c>
      <c r="AN17" s="1">
        <f t="shared" si="22"/>
        <v>-1</v>
      </c>
      <c r="AO17" s="1" t="str">
        <f t="shared" si="56"/>
        <v>C</v>
      </c>
      <c r="AP17" s="1" t="str">
        <f t="shared" si="23"/>
        <v>N</v>
      </c>
      <c r="AQ17" s="1" t="str">
        <f t="shared" si="24"/>
        <v>N</v>
      </c>
      <c r="AR17" s="1" t="str">
        <f t="shared" si="25"/>
        <v>Y</v>
      </c>
      <c r="AS17" s="1">
        <f t="shared" si="26"/>
        <v>4</v>
      </c>
      <c r="AT17" s="15" t="str">
        <f t="shared" si="47"/>
        <v>N</v>
      </c>
      <c r="AU17" s="1" t="str">
        <f t="shared" si="27"/>
        <v>N</v>
      </c>
      <c r="AV17" s="1" t="str">
        <f t="shared" si="28"/>
        <v>N</v>
      </c>
      <c r="AW17" s="1" t="str">
        <f t="shared" si="29"/>
        <v>N</v>
      </c>
      <c r="AX17" s="1" t="str">
        <f t="shared" si="30"/>
        <v/>
      </c>
      <c r="AY17" s="1" t="str">
        <f t="shared" si="31"/>
        <v>L4</v>
      </c>
      <c r="AZ17" s="1">
        <f>IF('Hedging Dashboard'!AH17="P",IF(AZ16="",1,AZ16+1),"")</f>
        <v>2</v>
      </c>
      <c r="BA17" s="1" t="str">
        <f>IF('Hedging Dashboard'!AH17="B",IF(BA16="",1,BA16+1),"")</f>
        <v/>
      </c>
      <c r="BB17" s="1" t="str">
        <f t="shared" si="32"/>
        <v>01201</v>
      </c>
      <c r="BC17" s="1" t="str">
        <f t="shared" si="32"/>
        <v>10010</v>
      </c>
      <c r="BD17" s="1" t="str">
        <f t="shared" si="48"/>
        <v>101201</v>
      </c>
      <c r="BE17" s="1" t="str">
        <f t="shared" si="48"/>
        <v>010010</v>
      </c>
      <c r="BF17" s="1" t="str">
        <f t="shared" si="49"/>
        <v>P</v>
      </c>
      <c r="BG17" s="1" t="str">
        <f t="shared" si="33"/>
        <v>F3L</v>
      </c>
      <c r="BH17" s="1" t="str">
        <f t="shared" si="50"/>
        <v>XF2</v>
      </c>
      <c r="BI17" s="1" t="str">
        <f t="shared" si="34"/>
        <v>F3W</v>
      </c>
      <c r="BJ17" s="1" t="str">
        <f t="shared" si="51"/>
        <v>F2</v>
      </c>
      <c r="BK17" s="1" t="str">
        <f t="shared" si="35"/>
        <v>BW</v>
      </c>
      <c r="BL17" s="1" t="str">
        <f t="shared" si="52"/>
        <v>L4</v>
      </c>
      <c r="BM17" s="1" t="str">
        <f t="shared" si="53"/>
        <v>2</v>
      </c>
      <c r="BN17" s="1" t="str">
        <f t="shared" si="54"/>
        <v>2</v>
      </c>
      <c r="BO17" s="1" t="str">
        <f t="shared" si="55"/>
        <v>4</v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-6</v>
      </c>
    </row>
    <row r="18" spans="1:76" ht="15.75" thickBot="1">
      <c r="A18" s="1">
        <v>9</v>
      </c>
      <c r="B18" s="9" t="str">
        <f t="shared" si="11"/>
        <v>B2</v>
      </c>
      <c r="C18" s="93" t="str">
        <f t="shared" si="1"/>
        <v/>
      </c>
      <c r="D18" s="88" t="str">
        <f t="shared" si="36"/>
        <v>F3</v>
      </c>
      <c r="E18" s="89" t="str">
        <f t="shared" si="37"/>
        <v/>
      </c>
      <c r="F18" s="8" t="str">
        <f t="shared" si="12"/>
        <v>W</v>
      </c>
      <c r="H18" s="96" t="str">
        <f t="shared" si="2"/>
        <v/>
      </c>
      <c r="I18" s="88" t="str">
        <f t="shared" si="38"/>
        <v/>
      </c>
      <c r="J18" s="89" t="str">
        <f t="shared" si="39"/>
        <v>F3</v>
      </c>
      <c r="K18" s="8" t="str">
        <f t="shared" si="40"/>
        <v>L</v>
      </c>
      <c r="L18" s="54"/>
      <c r="M18" s="17" t="str">
        <f>IF('Hedging Dashboard'!AH18="","",'Hedging Dashboard'!AH18)</f>
        <v>P</v>
      </c>
      <c r="O18" s="9" t="str">
        <f t="shared" si="3"/>
        <v/>
      </c>
      <c r="P18" s="88" t="str">
        <f t="shared" si="41"/>
        <v/>
      </c>
      <c r="Q18" s="89" t="str">
        <f t="shared" si="42"/>
        <v>F2</v>
      </c>
      <c r="R18" s="4" t="str">
        <f t="shared" si="43"/>
        <v>L</v>
      </c>
      <c r="S18" s="4">
        <f t="shared" si="13"/>
        <v>-10</v>
      </c>
      <c r="T18" s="112" t="str">
        <f t="shared" si="44"/>
        <v/>
      </c>
      <c r="U18" s="4">
        <f>IF(M18="","",IF(B18="NB",U17,IF(T18="",SUM($T$5:$T18)+S18,SUM($T$5:$T18))))</f>
        <v>-6</v>
      </c>
      <c r="V18" s="100" t="str">
        <f t="shared" si="0"/>
        <v/>
      </c>
      <c r="W18" s="74">
        <f t="shared" si="14"/>
        <v>-2</v>
      </c>
      <c r="X18" s="76" t="str">
        <f t="shared" si="15"/>
        <v>L</v>
      </c>
      <c r="Y18" s="9" t="str">
        <f t="shared" si="6"/>
        <v>B</v>
      </c>
      <c r="Z18" s="4" t="str">
        <f t="shared" si="7"/>
        <v>C</v>
      </c>
      <c r="AA18" s="4" t="str">
        <f t="shared" si="8"/>
        <v>C</v>
      </c>
      <c r="AB18" s="4" t="str">
        <f t="shared" si="4"/>
        <v>LW</v>
      </c>
      <c r="AC18" s="4" t="str">
        <f t="shared" si="9"/>
        <v>WL</v>
      </c>
      <c r="AD18" s="4" t="str">
        <f t="shared" si="10"/>
        <v>WL</v>
      </c>
      <c r="AE18" s="1" t="str">
        <f t="shared" si="16"/>
        <v>F3</v>
      </c>
      <c r="AF18" s="1" t="str">
        <f t="shared" si="17"/>
        <v/>
      </c>
      <c r="AG18" s="1" t="str">
        <f t="shared" si="18"/>
        <v/>
      </c>
      <c r="AH18" s="1" t="str">
        <f t="shared" si="19"/>
        <v>F3</v>
      </c>
      <c r="AI18" s="1" t="str">
        <f t="shared" si="20"/>
        <v/>
      </c>
      <c r="AJ18" s="1" t="str">
        <f t="shared" si="21"/>
        <v>F2</v>
      </c>
      <c r="AK18" s="1">
        <f t="shared" si="45"/>
        <v>3</v>
      </c>
      <c r="AL18" s="1">
        <f t="shared" si="46"/>
        <v>5</v>
      </c>
      <c r="AM18" s="1">
        <f t="shared" si="5"/>
        <v>-3</v>
      </c>
      <c r="AN18" s="1">
        <f t="shared" si="22"/>
        <v>-3</v>
      </c>
      <c r="AO18" s="1" t="str">
        <f t="shared" si="56"/>
        <v>C</v>
      </c>
      <c r="AP18" s="1" t="str">
        <f t="shared" si="23"/>
        <v>N</v>
      </c>
      <c r="AQ18" s="1" t="str">
        <f t="shared" si="24"/>
        <v>N</v>
      </c>
      <c r="AR18" s="1" t="str">
        <f t="shared" si="25"/>
        <v>Y</v>
      </c>
      <c r="AS18" s="1">
        <f t="shared" si="26"/>
        <v>5</v>
      </c>
      <c r="AT18" s="15" t="str">
        <f t="shared" si="47"/>
        <v>Y</v>
      </c>
      <c r="AU18" s="1" t="str">
        <f t="shared" si="27"/>
        <v>N</v>
      </c>
      <c r="AV18" s="1" t="str">
        <f t="shared" si="28"/>
        <v>N</v>
      </c>
      <c r="AW18" s="1" t="str">
        <f t="shared" si="29"/>
        <v>N</v>
      </c>
      <c r="AX18" s="1" t="str">
        <f t="shared" si="30"/>
        <v/>
      </c>
      <c r="AY18" s="1" t="str">
        <f t="shared" si="31"/>
        <v>F2</v>
      </c>
      <c r="AZ18" s="1">
        <f>IF('Hedging Dashboard'!AH18="P",IF(AZ17="",1,AZ17+1),"")</f>
        <v>3</v>
      </c>
      <c r="BA18" s="1" t="str">
        <f>IF('Hedging Dashboard'!AH18="B",IF(BA17="",1,BA17+1),"")</f>
        <v/>
      </c>
      <c r="BB18" s="1" t="str">
        <f t="shared" si="32"/>
        <v>12012</v>
      </c>
      <c r="BC18" s="1" t="str">
        <f t="shared" si="32"/>
        <v>00100</v>
      </c>
      <c r="BD18" s="1" t="str">
        <f t="shared" si="48"/>
        <v>012012</v>
      </c>
      <c r="BE18" s="1" t="str">
        <f t="shared" si="48"/>
        <v>100100</v>
      </c>
      <c r="BF18" s="1" t="str">
        <f t="shared" si="49"/>
        <v>P</v>
      </c>
      <c r="BG18" s="1" t="str">
        <f t="shared" si="33"/>
        <v>XF2W</v>
      </c>
      <c r="BH18" s="1" t="str">
        <f t="shared" si="50"/>
        <v>F3</v>
      </c>
      <c r="BI18" s="1" t="str">
        <f t="shared" si="34"/>
        <v>F2L</v>
      </c>
      <c r="BJ18" s="1" t="str">
        <f t="shared" si="51"/>
        <v>F3</v>
      </c>
      <c r="BK18" s="1" t="str">
        <f t="shared" si="35"/>
        <v>L4L</v>
      </c>
      <c r="BL18" s="1" t="str">
        <f t="shared" si="52"/>
        <v>F2</v>
      </c>
      <c r="BM18" s="1" t="str">
        <f t="shared" si="53"/>
        <v>3</v>
      </c>
      <c r="BN18" s="1" t="str">
        <f t="shared" si="54"/>
        <v>3</v>
      </c>
      <c r="BO18" s="1" t="str">
        <f t="shared" si="55"/>
        <v>2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</row>
    <row r="19" spans="1:76" ht="15.75" thickBot="1">
      <c r="A19" s="1">
        <v>10</v>
      </c>
      <c r="B19" s="77" t="str">
        <f t="shared" si="11"/>
        <v>P6</v>
      </c>
      <c r="C19" s="94" t="str">
        <f t="shared" si="1"/>
        <v/>
      </c>
      <c r="D19" s="90" t="str">
        <f t="shared" si="36"/>
        <v>B</v>
      </c>
      <c r="E19" s="91" t="str">
        <f t="shared" si="37"/>
        <v/>
      </c>
      <c r="F19" s="10" t="str">
        <f t="shared" si="12"/>
        <v>L</v>
      </c>
      <c r="H19" s="97" t="str">
        <f t="shared" si="2"/>
        <v>M1</v>
      </c>
      <c r="I19" s="90" t="str">
        <f t="shared" si="38"/>
        <v>XF2</v>
      </c>
      <c r="J19" s="91" t="str">
        <f t="shared" si="39"/>
        <v/>
      </c>
      <c r="K19" s="10" t="str">
        <f t="shared" si="40"/>
        <v>L</v>
      </c>
      <c r="L19" s="54"/>
      <c r="M19" s="18" t="str">
        <f>IF('Hedging Dashboard'!AH19="","",'Hedging Dashboard'!AH19)</f>
        <v>B</v>
      </c>
      <c r="O19" s="77" t="str">
        <f t="shared" si="3"/>
        <v>B</v>
      </c>
      <c r="P19" s="90" t="str">
        <f t="shared" si="41"/>
        <v>F3</v>
      </c>
      <c r="Q19" s="91" t="str">
        <f t="shared" si="42"/>
        <v/>
      </c>
      <c r="R19" s="5" t="str">
        <f t="shared" si="43"/>
        <v>L</v>
      </c>
      <c r="S19" s="5">
        <f t="shared" si="13"/>
        <v>-16</v>
      </c>
      <c r="T19" s="113" t="str">
        <f t="shared" si="44"/>
        <v/>
      </c>
      <c r="U19" s="5">
        <f>IF(M19="","",IF(B19="NB",U18,IF(T19="",SUM($T$5:$T19)+S19,SUM($T$5:$T19))))</f>
        <v>-12</v>
      </c>
      <c r="V19" s="101" t="str">
        <f t="shared" si="0"/>
        <v/>
      </c>
      <c r="W19" s="74">
        <f t="shared" si="14"/>
        <v>-6</v>
      </c>
      <c r="X19" s="76" t="str">
        <f t="shared" si="15"/>
        <v>L</v>
      </c>
      <c r="Y19" s="9" t="str">
        <f t="shared" si="6"/>
        <v>B</v>
      </c>
      <c r="Z19" s="4" t="str">
        <f t="shared" si="7"/>
        <v>M1</v>
      </c>
      <c r="AA19" s="4" t="str">
        <f t="shared" si="8"/>
        <v>B</v>
      </c>
      <c r="AB19" s="4" t="str">
        <f t="shared" si="4"/>
        <v>WW</v>
      </c>
      <c r="AC19" s="4" t="str">
        <f t="shared" si="9"/>
        <v>LL</v>
      </c>
      <c r="AD19" s="4" t="str">
        <f t="shared" si="10"/>
        <v>LL</v>
      </c>
      <c r="AE19" s="1" t="str">
        <f t="shared" si="16"/>
        <v>B</v>
      </c>
      <c r="AF19" s="1" t="str">
        <f t="shared" si="17"/>
        <v/>
      </c>
      <c r="AG19" s="1" t="str">
        <f t="shared" si="18"/>
        <v>XF2</v>
      </c>
      <c r="AH19" s="1" t="str">
        <f t="shared" si="19"/>
        <v/>
      </c>
      <c r="AI19" s="1" t="str">
        <f t="shared" si="20"/>
        <v>F3</v>
      </c>
      <c r="AJ19" s="1" t="str">
        <f t="shared" si="21"/>
        <v/>
      </c>
      <c r="AK19" s="1">
        <f t="shared" si="45"/>
        <v>6</v>
      </c>
      <c r="AL19" s="1">
        <f t="shared" si="46"/>
        <v>0</v>
      </c>
      <c r="AM19" s="1">
        <f t="shared" si="5"/>
        <v>-9</v>
      </c>
      <c r="AN19" s="1">
        <f t="shared" si="22"/>
        <v>-6</v>
      </c>
      <c r="AO19" s="1" t="str">
        <f t="shared" si="56"/>
        <v>C</v>
      </c>
      <c r="AP19" s="1" t="str">
        <f t="shared" si="23"/>
        <v>N</v>
      </c>
      <c r="AQ19" s="1" t="str">
        <f t="shared" si="24"/>
        <v>N</v>
      </c>
      <c r="AR19" s="1" t="str">
        <f t="shared" si="25"/>
        <v>N</v>
      </c>
      <c r="AS19" s="1">
        <f t="shared" si="26"/>
        <v>6</v>
      </c>
      <c r="AT19" s="15" t="str">
        <f t="shared" si="47"/>
        <v>N</v>
      </c>
      <c r="AU19" s="1" t="str">
        <f t="shared" si="27"/>
        <v>N</v>
      </c>
      <c r="AV19" s="1" t="str">
        <f t="shared" si="28"/>
        <v>N</v>
      </c>
      <c r="AW19" s="1" t="str">
        <f t="shared" si="29"/>
        <v>N</v>
      </c>
      <c r="AX19" s="1" t="str">
        <f t="shared" si="30"/>
        <v>F3</v>
      </c>
      <c r="AY19" s="1" t="str">
        <f t="shared" si="31"/>
        <v/>
      </c>
      <c r="AZ19" s="1" t="str">
        <f>IF('Hedging Dashboard'!AH19="P",IF(AZ18="",1,AZ18+1),"")</f>
        <v/>
      </c>
      <c r="BA19" s="1">
        <f>IF('Hedging Dashboard'!AH19="B",IF(BA18="",1,BA18+1),"")</f>
        <v>1</v>
      </c>
      <c r="BB19" s="1" t="str">
        <f t="shared" si="32"/>
        <v>20123</v>
      </c>
      <c r="BC19" s="1" t="str">
        <f t="shared" si="32"/>
        <v>01000</v>
      </c>
      <c r="BD19" s="1" t="str">
        <f t="shared" si="48"/>
        <v>120123</v>
      </c>
      <c r="BE19" s="1" t="str">
        <f t="shared" si="48"/>
        <v>001000</v>
      </c>
      <c r="BF19" s="1" t="str">
        <f t="shared" si="49"/>
        <v>P</v>
      </c>
      <c r="BG19" s="1" t="str">
        <f t="shared" si="33"/>
        <v>F3W</v>
      </c>
      <c r="BH19" s="1" t="str">
        <f t="shared" si="50"/>
        <v>B</v>
      </c>
      <c r="BI19" s="1" t="str">
        <f t="shared" si="34"/>
        <v>F3L</v>
      </c>
      <c r="BJ19" s="1" t="str">
        <f t="shared" si="51"/>
        <v>XF2</v>
      </c>
      <c r="BK19" s="1" t="str">
        <f t="shared" si="35"/>
        <v>F2L</v>
      </c>
      <c r="BL19" s="1" t="str">
        <f t="shared" si="52"/>
        <v>F3</v>
      </c>
      <c r="BM19" s="1">
        <f t="shared" si="53"/>
        <v>1</v>
      </c>
      <c r="BN19" s="1" t="str">
        <f t="shared" si="54"/>
        <v>2</v>
      </c>
      <c r="BO19" s="1" t="str">
        <f t="shared" si="55"/>
        <v>3</v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</row>
    <row r="20" spans="1:76" ht="15.75" thickBot="1">
      <c r="A20" s="1">
        <v>11</v>
      </c>
      <c r="B20" s="12" t="str">
        <f t="shared" si="11"/>
        <v>B3</v>
      </c>
      <c r="C20" s="92" t="str">
        <f t="shared" si="1"/>
        <v/>
      </c>
      <c r="D20" s="13" t="str">
        <f t="shared" si="36"/>
        <v/>
      </c>
      <c r="E20" s="45" t="str">
        <f t="shared" si="37"/>
        <v>F2</v>
      </c>
      <c r="F20" s="14" t="str">
        <f t="shared" si="12"/>
        <v>W</v>
      </c>
      <c r="H20" s="95" t="str">
        <f t="shared" si="2"/>
        <v/>
      </c>
      <c r="I20" s="13" t="str">
        <f t="shared" si="38"/>
        <v>XB</v>
      </c>
      <c r="J20" s="45" t="str">
        <f t="shared" si="39"/>
        <v/>
      </c>
      <c r="K20" s="14" t="str">
        <f t="shared" si="40"/>
        <v>L</v>
      </c>
      <c r="L20" s="54"/>
      <c r="M20" s="16" t="str">
        <f>IF('Hedging Dashboard'!AH20="","",'Hedging Dashboard'!AH20)</f>
        <v>B</v>
      </c>
      <c r="O20" s="12" t="str">
        <f t="shared" si="3"/>
        <v/>
      </c>
      <c r="P20" s="13" t="str">
        <f t="shared" si="41"/>
        <v/>
      </c>
      <c r="Q20" s="45" t="str">
        <f t="shared" si="42"/>
        <v>XF2</v>
      </c>
      <c r="R20" s="87" t="str">
        <f t="shared" si="43"/>
        <v>W</v>
      </c>
      <c r="S20" s="87">
        <f t="shared" si="13"/>
        <v>-13</v>
      </c>
      <c r="T20" s="98" t="str">
        <f t="shared" si="44"/>
        <v/>
      </c>
      <c r="U20" s="87">
        <f>IF(M20="","",IF(B20="NB",U19,IF(T20="",SUM($T$5:$T20)+S20,SUM($T$5:$T20))))</f>
        <v>-9</v>
      </c>
      <c r="V20" s="99" t="str">
        <f t="shared" si="0"/>
        <v/>
      </c>
      <c r="W20" s="74">
        <f t="shared" si="14"/>
        <v>3</v>
      </c>
      <c r="X20" s="76" t="str">
        <f t="shared" si="15"/>
        <v>W</v>
      </c>
      <c r="Y20" s="9" t="str">
        <f t="shared" si="6"/>
        <v>B</v>
      </c>
      <c r="Z20" s="4" t="str">
        <f t="shared" si="7"/>
        <v>M1</v>
      </c>
      <c r="AA20" s="4" t="str">
        <f t="shared" si="8"/>
        <v>B</v>
      </c>
      <c r="AB20" s="4" t="str">
        <f t="shared" si="4"/>
        <v>WL</v>
      </c>
      <c r="AC20" s="4" t="str">
        <f t="shared" si="9"/>
        <v>LL</v>
      </c>
      <c r="AD20" s="4" t="str">
        <f t="shared" si="10"/>
        <v>LL</v>
      </c>
      <c r="AE20" s="1" t="str">
        <f t="shared" si="16"/>
        <v/>
      </c>
      <c r="AF20" s="1" t="str">
        <f t="shared" si="17"/>
        <v>F2</v>
      </c>
      <c r="AG20" s="1" t="str">
        <f t="shared" si="18"/>
        <v>XB</v>
      </c>
      <c r="AH20" s="1" t="str">
        <f t="shared" si="19"/>
        <v/>
      </c>
      <c r="AI20" s="1" t="str">
        <f t="shared" si="20"/>
        <v/>
      </c>
      <c r="AJ20" s="1" t="str">
        <f t="shared" si="21"/>
        <v>XF2</v>
      </c>
      <c r="AK20" s="1">
        <f t="shared" si="45"/>
        <v>1</v>
      </c>
      <c r="AL20" s="1">
        <f t="shared" si="46"/>
        <v>4</v>
      </c>
      <c r="AM20" s="1">
        <f t="shared" si="5"/>
        <v>-8</v>
      </c>
      <c r="AN20" s="1">
        <f t="shared" si="22"/>
        <v>1</v>
      </c>
      <c r="AO20" s="1" t="str">
        <f t="shared" si="56"/>
        <v>C</v>
      </c>
      <c r="AP20" s="1" t="str">
        <f t="shared" si="23"/>
        <v>Y</v>
      </c>
      <c r="AQ20" s="1" t="str">
        <f t="shared" si="24"/>
        <v>N</v>
      </c>
      <c r="AR20" s="1" t="str">
        <f t="shared" si="25"/>
        <v>N</v>
      </c>
      <c r="AS20" s="1">
        <f t="shared" si="26"/>
        <v>7</v>
      </c>
      <c r="AT20" s="15" t="str">
        <f t="shared" si="47"/>
        <v>Y</v>
      </c>
      <c r="AU20" s="1" t="str">
        <f t="shared" si="27"/>
        <v>N</v>
      </c>
      <c r="AV20" s="1" t="str">
        <f t="shared" si="28"/>
        <v>N</v>
      </c>
      <c r="AW20" s="1" t="str">
        <f t="shared" si="29"/>
        <v>N</v>
      </c>
      <c r="AX20" s="1" t="str">
        <f t="shared" si="30"/>
        <v/>
      </c>
      <c r="AY20" s="1" t="str">
        <f t="shared" si="31"/>
        <v>XF2</v>
      </c>
      <c r="AZ20" s="1" t="str">
        <f>IF('Hedging Dashboard'!AH20="P",IF(AZ19="",1,AZ19+1),"")</f>
        <v/>
      </c>
      <c r="BA20" s="1">
        <f>IF('Hedging Dashboard'!AH20="B",IF(BA19="",1,BA19+1),"")</f>
        <v>2</v>
      </c>
      <c r="BB20" s="1" t="str">
        <f t="shared" si="32"/>
        <v>01230</v>
      </c>
      <c r="BC20" s="1" t="str">
        <f t="shared" si="32"/>
        <v>10001</v>
      </c>
      <c r="BD20" s="1" t="str">
        <f t="shared" si="48"/>
        <v>201230</v>
      </c>
      <c r="BE20" s="1" t="str">
        <f t="shared" si="48"/>
        <v>010001</v>
      </c>
      <c r="BF20" s="1" t="str">
        <f t="shared" si="49"/>
        <v>P</v>
      </c>
      <c r="BG20" s="1" t="str">
        <f t="shared" si="33"/>
        <v>BL</v>
      </c>
      <c r="BH20" s="1" t="str">
        <f t="shared" si="50"/>
        <v>F2</v>
      </c>
      <c r="BI20" s="1" t="str">
        <f t="shared" si="34"/>
        <v>XF2L</v>
      </c>
      <c r="BJ20" s="1" t="str">
        <f t="shared" si="51"/>
        <v>XB</v>
      </c>
      <c r="BK20" s="1" t="str">
        <f t="shared" si="35"/>
        <v>F3L</v>
      </c>
      <c r="BL20" s="1" t="str">
        <f t="shared" si="52"/>
        <v>XF2</v>
      </c>
      <c r="BM20" s="1" t="str">
        <f t="shared" si="53"/>
        <v>2</v>
      </c>
      <c r="BN20" s="1">
        <f t="shared" si="54"/>
        <v>1</v>
      </c>
      <c r="BO20" s="1" t="str">
        <f t="shared" si="55"/>
        <v>2</v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3</v>
      </c>
    </row>
    <row r="21" spans="1:76" ht="15.75" thickBot="1">
      <c r="A21" s="1">
        <v>12</v>
      </c>
      <c r="B21" s="9" t="str">
        <f t="shared" si="11"/>
        <v>B3</v>
      </c>
      <c r="C21" s="93" t="str">
        <f t="shared" si="1"/>
        <v/>
      </c>
      <c r="D21" s="88" t="str">
        <f t="shared" si="36"/>
        <v/>
      </c>
      <c r="E21" s="89" t="str">
        <f t="shared" si="37"/>
        <v>B</v>
      </c>
      <c r="F21" s="8" t="str">
        <f t="shared" si="12"/>
        <v/>
      </c>
      <c r="H21" s="96" t="str">
        <f t="shared" si="2"/>
        <v>C</v>
      </c>
      <c r="I21" s="88" t="str">
        <f t="shared" si="38"/>
        <v>B</v>
      </c>
      <c r="J21" s="89" t="str">
        <f t="shared" si="39"/>
        <v/>
      </c>
      <c r="K21" s="8" t="str">
        <f t="shared" si="40"/>
        <v/>
      </c>
      <c r="L21" s="54"/>
      <c r="M21" s="17" t="str">
        <f>IF('Hedging Dashboard'!AH21="","",'Hedging Dashboard'!AH21)</f>
        <v/>
      </c>
      <c r="O21" s="9" t="str">
        <f t="shared" si="3"/>
        <v/>
      </c>
      <c r="P21" s="88" t="str">
        <f t="shared" si="41"/>
        <v/>
      </c>
      <c r="Q21" s="89" t="str">
        <f t="shared" si="42"/>
        <v>F3</v>
      </c>
      <c r="R21" s="4" t="str">
        <f t="shared" si="43"/>
        <v/>
      </c>
      <c r="S21" s="4" t="str">
        <f t="shared" si="13"/>
        <v/>
      </c>
      <c r="T21" s="112" t="str">
        <f t="shared" si="44"/>
        <v/>
      </c>
      <c r="U21" s="4" t="str">
        <f>IF(M21="","",IF(B21="NB",U20,IF(T21="",SUM($T$5:$T21)+S21,SUM($T$5:$T21))))</f>
        <v/>
      </c>
      <c r="V21" s="100" t="str">
        <f t="shared" si="0"/>
        <v/>
      </c>
      <c r="W21" s="74" t="e">
        <f t="shared" si="14"/>
        <v>#VALUE!</v>
      </c>
      <c r="X21" s="76" t="str">
        <f t="shared" si="15"/>
        <v/>
      </c>
      <c r="Y21" s="9" t="str">
        <f t="shared" si="6"/>
        <v>B</v>
      </c>
      <c r="Z21" s="4" t="str">
        <f t="shared" si="7"/>
        <v>C</v>
      </c>
      <c r="AA21" s="4" t="str">
        <f t="shared" si="8"/>
        <v>B</v>
      </c>
      <c r="AB21" s="4" t="str">
        <f t="shared" si="4"/>
        <v>LW</v>
      </c>
      <c r="AC21" s="4" t="str">
        <f t="shared" si="9"/>
        <v>LL</v>
      </c>
      <c r="AD21" s="4" t="str">
        <f t="shared" si="10"/>
        <v>LW</v>
      </c>
      <c r="AE21" s="1" t="str">
        <f t="shared" si="16"/>
        <v/>
      </c>
      <c r="AF21" s="1" t="str">
        <f t="shared" si="17"/>
        <v>B</v>
      </c>
      <c r="AG21" s="1" t="str">
        <f t="shared" si="18"/>
        <v>B</v>
      </c>
      <c r="AH21" s="1" t="str">
        <f t="shared" si="19"/>
        <v/>
      </c>
      <c r="AI21" s="1" t="str">
        <f t="shared" si="20"/>
        <v/>
      </c>
      <c r="AJ21" s="1" t="str">
        <f t="shared" si="21"/>
        <v>F3</v>
      </c>
      <c r="AK21" s="1">
        <f t="shared" si="45"/>
        <v>1</v>
      </c>
      <c r="AL21" s="1">
        <f t="shared" si="46"/>
        <v>4</v>
      </c>
      <c r="AM21" s="1" t="str">
        <f t="shared" si="5"/>
        <v/>
      </c>
      <c r="AN21" s="1">
        <f t="shared" si="22"/>
        <v>0</v>
      </c>
      <c r="AO21" s="1" t="str">
        <f t="shared" si="56"/>
        <v>C</v>
      </c>
      <c r="AP21" s="1" t="str">
        <f t="shared" si="23"/>
        <v>N</v>
      </c>
      <c r="AQ21" s="1" t="str">
        <f t="shared" si="24"/>
        <v>N</v>
      </c>
      <c r="AR21" s="1" t="str">
        <f t="shared" si="25"/>
        <v>N</v>
      </c>
      <c r="AS21" s="1">
        <f t="shared" si="26"/>
        <v>8</v>
      </c>
      <c r="AT21" s="15" t="str">
        <f t="shared" si="47"/>
        <v>N</v>
      </c>
      <c r="AU21" s="1" t="str">
        <f t="shared" si="27"/>
        <v>N</v>
      </c>
      <c r="AV21" s="1" t="str">
        <f t="shared" si="28"/>
        <v>N</v>
      </c>
      <c r="AW21" s="1" t="str">
        <f t="shared" si="29"/>
        <v>N</v>
      </c>
      <c r="AX21" s="1" t="str">
        <f t="shared" si="30"/>
        <v/>
      </c>
      <c r="AY21" s="1" t="str">
        <f t="shared" si="31"/>
        <v>F3</v>
      </c>
      <c r="AZ21" s="1" t="str">
        <f>IF('Hedging Dashboard'!AH21="P",IF(AZ20="",1,AZ20+1),"")</f>
        <v/>
      </c>
      <c r="BA21" s="1" t="str">
        <f>IF('Hedging Dashboard'!AH21="B",IF(BA20="",1,BA20+1),"")</f>
        <v/>
      </c>
      <c r="BB21" s="1" t="str">
        <f t="shared" si="32"/>
        <v>12300</v>
      </c>
      <c r="BC21" s="1" t="str">
        <f t="shared" si="32"/>
        <v>00012</v>
      </c>
      <c r="BD21" s="1" t="str">
        <f t="shared" si="48"/>
        <v>012300</v>
      </c>
      <c r="BE21" s="1" t="str">
        <f t="shared" si="48"/>
        <v>100012</v>
      </c>
      <c r="BF21" s="1" t="str">
        <f t="shared" si="49"/>
        <v>P</v>
      </c>
      <c r="BG21" s="1" t="str">
        <f t="shared" si="33"/>
        <v>F2W</v>
      </c>
      <c r="BH21" s="1" t="str">
        <f t="shared" si="50"/>
        <v>B</v>
      </c>
      <c r="BI21" s="1" t="str">
        <f t="shared" si="34"/>
        <v>XBL</v>
      </c>
      <c r="BJ21" s="1" t="str">
        <f t="shared" si="51"/>
        <v>B</v>
      </c>
      <c r="BK21" s="1" t="str">
        <f t="shared" si="35"/>
        <v>XF2W</v>
      </c>
      <c r="BL21" s="1" t="str">
        <f t="shared" si="52"/>
        <v>F3</v>
      </c>
      <c r="BM21" s="1">
        <f t="shared" si="53"/>
        <v>1</v>
      </c>
      <c r="BN21" s="1">
        <f t="shared" si="54"/>
        <v>1</v>
      </c>
      <c r="BO21" s="1" t="str">
        <f t="shared" si="55"/>
        <v>3</v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-3</v>
      </c>
    </row>
    <row r="22" spans="1:76" ht="15.75" thickBot="1">
      <c r="A22" s="1">
        <v>13</v>
      </c>
      <c r="B22" s="9" t="str">
        <f t="shared" si="11"/>
        <v/>
      </c>
      <c r="C22" s="93" t="str">
        <f t="shared" si="1"/>
        <v/>
      </c>
      <c r="D22" s="88" t="str">
        <f t="shared" si="36"/>
        <v/>
      </c>
      <c r="E22" s="89" t="str">
        <f t="shared" si="37"/>
        <v/>
      </c>
      <c r="F22" s="8" t="str">
        <f t="shared" si="12"/>
        <v/>
      </c>
      <c r="H22" s="96" t="str">
        <f t="shared" si="2"/>
        <v/>
      </c>
      <c r="I22" s="88" t="str">
        <f t="shared" si="38"/>
        <v/>
      </c>
      <c r="J22" s="89" t="str">
        <f t="shared" si="39"/>
        <v/>
      </c>
      <c r="K22" s="8" t="str">
        <f t="shared" si="40"/>
        <v/>
      </c>
      <c r="L22" s="54"/>
      <c r="M22" s="17" t="str">
        <f>IF('Hedging Dashboard'!AH22="","",'Hedging Dashboard'!AH22)</f>
        <v/>
      </c>
      <c r="O22" s="9" t="str">
        <f t="shared" si="3"/>
        <v/>
      </c>
      <c r="P22" s="88" t="str">
        <f t="shared" si="41"/>
        <v/>
      </c>
      <c r="Q22" s="89" t="str">
        <f t="shared" si="42"/>
        <v/>
      </c>
      <c r="R22" s="4" t="str">
        <f t="shared" si="43"/>
        <v/>
      </c>
      <c r="S22" s="4" t="str">
        <f t="shared" si="13"/>
        <v/>
      </c>
      <c r="T22" s="112" t="str">
        <f t="shared" si="44"/>
        <v/>
      </c>
      <c r="U22" s="4" t="str">
        <f>IF(M22="","",IF(B22="NB",U21,IF(T22="",SUM($T$5:$T22)+S22,SUM($T$5:$T22))))</f>
        <v/>
      </c>
      <c r="V22" s="100" t="str">
        <f t="shared" si="0"/>
        <v/>
      </c>
      <c r="W22" s="74" t="e">
        <f t="shared" si="14"/>
        <v>#VALUE!</v>
      </c>
      <c r="X22" s="76" t="str">
        <f t="shared" si="15"/>
        <v/>
      </c>
      <c r="Y22" s="9" t="str">
        <f t="shared" si="6"/>
        <v>B</v>
      </c>
      <c r="Z22" s="4" t="str">
        <f t="shared" si="7"/>
        <v>C</v>
      </c>
      <c r="AA22" s="4" t="str">
        <f t="shared" si="8"/>
        <v>B</v>
      </c>
      <c r="AB22" s="4" t="str">
        <f t="shared" si="4"/>
        <v>W</v>
      </c>
      <c r="AC22" s="4" t="str">
        <f t="shared" si="9"/>
        <v>L</v>
      </c>
      <c r="AD22" s="4" t="str">
        <f t="shared" si="10"/>
        <v>W</v>
      </c>
      <c r="AE22" s="1" t="str">
        <f t="shared" si="16"/>
        <v/>
      </c>
      <c r="AF22" s="1" t="str">
        <f t="shared" si="17"/>
        <v/>
      </c>
      <c r="AG22" s="1" t="str">
        <f t="shared" si="18"/>
        <v/>
      </c>
      <c r="AH22" s="1" t="str">
        <f t="shared" si="19"/>
        <v/>
      </c>
      <c r="AI22" s="1" t="str">
        <f t="shared" si="20"/>
        <v/>
      </c>
      <c r="AJ22" s="1" t="str">
        <f t="shared" si="21"/>
        <v/>
      </c>
      <c r="AK22" s="1">
        <f t="shared" si="45"/>
        <v>0</v>
      </c>
      <c r="AL22" s="1">
        <f t="shared" si="46"/>
        <v>0</v>
      </c>
      <c r="AM22" s="1" t="str">
        <f t="shared" si="5"/>
        <v/>
      </c>
      <c r="AN22" s="1">
        <f t="shared" si="22"/>
        <v>0</v>
      </c>
      <c r="AO22" s="1" t="str">
        <f t="shared" si="56"/>
        <v/>
      </c>
      <c r="AP22" s="1" t="str">
        <f t="shared" si="23"/>
        <v>Y</v>
      </c>
      <c r="AQ22" s="1" t="str">
        <f t="shared" si="24"/>
        <v>N</v>
      </c>
      <c r="AR22" s="1" t="str">
        <f t="shared" si="25"/>
        <v>N</v>
      </c>
      <c r="AS22" s="1" t="str">
        <f t="shared" si="26"/>
        <v/>
      </c>
      <c r="AT22" s="15" t="str">
        <f t="shared" si="47"/>
        <v/>
      </c>
      <c r="AU22" s="1" t="str">
        <f t="shared" si="27"/>
        <v/>
      </c>
      <c r="AV22" s="1" t="str">
        <f t="shared" si="28"/>
        <v/>
      </c>
      <c r="AW22" s="1" t="str">
        <f t="shared" si="29"/>
        <v/>
      </c>
      <c r="AX22" s="1" t="str">
        <f t="shared" si="30"/>
        <v/>
      </c>
      <c r="AY22" s="1" t="str">
        <f t="shared" si="31"/>
        <v/>
      </c>
      <c r="AZ22" s="1" t="str">
        <f>IF('Hedging Dashboard'!AH22="P",IF(AZ21="",1,AZ21+1),"")</f>
        <v/>
      </c>
      <c r="BA22" s="1" t="str">
        <f>IF('Hedging Dashboard'!AH22="B",IF(BA21="",1,BA21+1),"")</f>
        <v/>
      </c>
      <c r="BB22" s="1" t="str">
        <f t="shared" si="32"/>
        <v>23000</v>
      </c>
      <c r="BC22" s="1" t="str">
        <f t="shared" si="32"/>
        <v>00120</v>
      </c>
      <c r="BD22" s="1" t="str">
        <f t="shared" si="48"/>
        <v>123000</v>
      </c>
      <c r="BE22" s="1" t="str">
        <f t="shared" si="48"/>
        <v>000120</v>
      </c>
      <c r="BF22" s="1" t="str">
        <f t="shared" si="49"/>
        <v>B</v>
      </c>
      <c r="BG22" s="1" t="str">
        <f t="shared" si="33"/>
        <v>B</v>
      </c>
      <c r="BH22" s="1" t="str">
        <f t="shared" si="50"/>
        <v/>
      </c>
      <c r="BI22" s="1" t="str">
        <f t="shared" si="34"/>
        <v>B</v>
      </c>
      <c r="BJ22" s="1" t="str">
        <f t="shared" si="51"/>
        <v/>
      </c>
      <c r="BK22" s="1" t="str">
        <f t="shared" si="35"/>
        <v>F3</v>
      </c>
      <c r="BL22" s="1" t="str">
        <f t="shared" si="52"/>
        <v/>
      </c>
      <c r="BM22" s="1" t="str">
        <f t="shared" si="53"/>
        <v/>
      </c>
      <c r="BN22" s="1" t="str">
        <f t="shared" si="54"/>
        <v/>
      </c>
      <c r="BO22" s="1" t="str">
        <f t="shared" si="55"/>
        <v/>
      </c>
      <c r="BR22" s="1">
        <f>General!A20</f>
        <v>0</v>
      </c>
      <c r="BS22" s="1">
        <f>General!B20</f>
        <v>0</v>
      </c>
      <c r="BT22" s="1" t="str">
        <f>General!C20</f>
        <v/>
      </c>
      <c r="BU22" s="1">
        <f>General!D20</f>
        <v>0</v>
      </c>
      <c r="BW22" s="1" t="str">
        <f>General!F20</f>
        <v>LWLW</v>
      </c>
      <c r="BX22" s="1">
        <f>General!G20</f>
        <v>1</v>
      </c>
    </row>
    <row r="23" spans="1:76" ht="15.75" thickBot="1">
      <c r="A23" s="1">
        <v>14</v>
      </c>
      <c r="B23" s="9" t="str">
        <f t="shared" si="11"/>
        <v/>
      </c>
      <c r="C23" s="93" t="str">
        <f t="shared" si="1"/>
        <v/>
      </c>
      <c r="D23" s="88" t="str">
        <f t="shared" si="36"/>
        <v/>
      </c>
      <c r="E23" s="89" t="str">
        <f t="shared" si="37"/>
        <v/>
      </c>
      <c r="F23" s="8" t="str">
        <f t="shared" si="12"/>
        <v/>
      </c>
      <c r="H23" s="96" t="str">
        <f t="shared" si="2"/>
        <v/>
      </c>
      <c r="I23" s="88" t="str">
        <f t="shared" si="38"/>
        <v/>
      </c>
      <c r="J23" s="89" t="str">
        <f t="shared" si="39"/>
        <v/>
      </c>
      <c r="K23" s="8" t="str">
        <f t="shared" si="40"/>
        <v/>
      </c>
      <c r="L23" s="54"/>
      <c r="M23" s="17" t="str">
        <f>IF('Hedging Dashboard'!AH23="","",'Hedging Dashboard'!AH23)</f>
        <v/>
      </c>
      <c r="O23" s="9" t="str">
        <f t="shared" si="3"/>
        <v/>
      </c>
      <c r="P23" s="88" t="str">
        <f t="shared" si="41"/>
        <v/>
      </c>
      <c r="Q23" s="89" t="str">
        <f t="shared" si="42"/>
        <v/>
      </c>
      <c r="R23" s="4" t="str">
        <f t="shared" si="43"/>
        <v/>
      </c>
      <c r="S23" s="4" t="str">
        <f t="shared" si="13"/>
        <v/>
      </c>
      <c r="T23" s="112" t="str">
        <f t="shared" si="44"/>
        <v/>
      </c>
      <c r="U23" s="4" t="str">
        <f>IF(M23="","",IF(B23="NB",U22,IF(T23="",SUM($T$5:$T23)+S23,SUM($T$5:$T23))))</f>
        <v/>
      </c>
      <c r="V23" s="100" t="str">
        <f t="shared" si="0"/>
        <v/>
      </c>
      <c r="W23" s="74" t="e">
        <f t="shared" si="14"/>
        <v>#VALUE!</v>
      </c>
      <c r="X23" s="76" t="str">
        <f t="shared" si="15"/>
        <v/>
      </c>
      <c r="Y23" s="9" t="str">
        <f t="shared" si="6"/>
        <v>B</v>
      </c>
      <c r="Z23" s="4" t="str">
        <f t="shared" si="7"/>
        <v>C</v>
      </c>
      <c r="AA23" s="4" t="str">
        <f t="shared" si="8"/>
        <v>B</v>
      </c>
      <c r="AB23" s="4" t="str">
        <f t="shared" si="4"/>
        <v/>
      </c>
      <c r="AC23" s="4" t="str">
        <f t="shared" si="9"/>
        <v/>
      </c>
      <c r="AD23" s="4" t="str">
        <f t="shared" si="10"/>
        <v/>
      </c>
      <c r="AE23" s="1" t="str">
        <f t="shared" si="16"/>
        <v/>
      </c>
      <c r="AF23" s="1" t="str">
        <f t="shared" si="17"/>
        <v/>
      </c>
      <c r="AG23" s="1" t="str">
        <f t="shared" si="18"/>
        <v/>
      </c>
      <c r="AH23" s="1" t="str">
        <f t="shared" si="19"/>
        <v/>
      </c>
      <c r="AI23" s="1" t="str">
        <f t="shared" si="20"/>
        <v/>
      </c>
      <c r="AJ23" s="1" t="str">
        <f t="shared" si="21"/>
        <v/>
      </c>
      <c r="AK23" s="1">
        <f t="shared" si="45"/>
        <v>0</v>
      </c>
      <c r="AL23" s="1">
        <f t="shared" si="46"/>
        <v>0</v>
      </c>
      <c r="AM23" s="1" t="str">
        <f t="shared" si="5"/>
        <v/>
      </c>
      <c r="AN23" s="1">
        <f t="shared" si="22"/>
        <v>0</v>
      </c>
      <c r="AO23" s="1" t="str">
        <f t="shared" si="56"/>
        <v/>
      </c>
      <c r="AP23" s="1" t="str">
        <f t="shared" si="23"/>
        <v>N</v>
      </c>
      <c r="AQ23" s="1" t="str">
        <f t="shared" si="24"/>
        <v>N</v>
      </c>
      <c r="AR23" s="1" t="str">
        <f t="shared" si="25"/>
        <v>N</v>
      </c>
      <c r="AS23" s="1" t="str">
        <f t="shared" si="26"/>
        <v/>
      </c>
      <c r="AT23" s="15" t="str">
        <f t="shared" si="47"/>
        <v/>
      </c>
      <c r="AU23" s="1" t="str">
        <f t="shared" si="27"/>
        <v/>
      </c>
      <c r="AV23" s="1" t="str">
        <f t="shared" si="28"/>
        <v/>
      </c>
      <c r="AW23" s="1" t="str">
        <f t="shared" si="29"/>
        <v/>
      </c>
      <c r="AX23" s="1" t="str">
        <f t="shared" si="30"/>
        <v/>
      </c>
      <c r="AY23" s="1" t="str">
        <f t="shared" si="31"/>
        <v/>
      </c>
      <c r="AZ23" s="1" t="str">
        <f>IF('Hedging Dashboard'!AH23="P",IF(AZ22="",1,AZ22+1),"")</f>
        <v/>
      </c>
      <c r="BA23" s="1" t="str">
        <f>IF('Hedging Dashboard'!AH23="B",IF(BA22="",1,BA22+1),"")</f>
        <v/>
      </c>
      <c r="BB23" s="1" t="str">
        <f t="shared" si="32"/>
        <v>30000</v>
      </c>
      <c r="BC23" s="1" t="str">
        <f t="shared" si="32"/>
        <v>01200</v>
      </c>
      <c r="BD23" s="1" t="str">
        <f t="shared" si="48"/>
        <v>230000</v>
      </c>
      <c r="BE23" s="1" t="str">
        <f t="shared" si="48"/>
        <v>001200</v>
      </c>
      <c r="BF23" s="1" t="str">
        <f t="shared" si="49"/>
        <v>B</v>
      </c>
      <c r="BG23" s="1" t="str">
        <f t="shared" si="33"/>
        <v/>
      </c>
      <c r="BH23" s="1">
        <f t="shared" si="50"/>
        <v>0</v>
      </c>
      <c r="BI23" s="1" t="str">
        <f t="shared" si="34"/>
        <v/>
      </c>
      <c r="BJ23" s="1">
        <f t="shared" si="51"/>
        <v>0</v>
      </c>
      <c r="BK23" s="1" t="str">
        <f t="shared" si="35"/>
        <v/>
      </c>
      <c r="BL23" s="1">
        <f t="shared" si="52"/>
        <v>0</v>
      </c>
      <c r="BM23" s="1" t="str">
        <f t="shared" si="53"/>
        <v>0</v>
      </c>
      <c r="BN23" s="1" t="str">
        <f t="shared" si="54"/>
        <v>0</v>
      </c>
      <c r="BO23" s="1" t="str">
        <f t="shared" si="55"/>
        <v>0</v>
      </c>
      <c r="BR23" s="1">
        <f>General!A21</f>
        <v>0</v>
      </c>
      <c r="BS23" s="1">
        <f>General!B21</f>
        <v>0</v>
      </c>
      <c r="BT23" s="1" t="str">
        <f>General!C21</f>
        <v/>
      </c>
      <c r="BU23" s="1">
        <f>General!D21</f>
        <v>0</v>
      </c>
      <c r="BW23" s="1" t="str">
        <f>General!F21</f>
        <v>LWWL</v>
      </c>
      <c r="BX23" s="1">
        <f>General!G21</f>
        <v>-1</v>
      </c>
    </row>
    <row r="24" spans="1:76" ht="15.75" thickBot="1">
      <c r="A24" s="1">
        <v>15</v>
      </c>
      <c r="B24" s="77" t="str">
        <f t="shared" si="11"/>
        <v/>
      </c>
      <c r="C24" s="94" t="str">
        <f t="shared" si="1"/>
        <v/>
      </c>
      <c r="D24" s="90" t="str">
        <f t="shared" si="36"/>
        <v/>
      </c>
      <c r="E24" s="91" t="str">
        <f t="shared" si="37"/>
        <v/>
      </c>
      <c r="F24" s="10" t="str">
        <f t="shared" si="12"/>
        <v/>
      </c>
      <c r="H24" s="97" t="str">
        <f t="shared" si="2"/>
        <v/>
      </c>
      <c r="I24" s="90" t="str">
        <f t="shared" si="38"/>
        <v/>
      </c>
      <c r="J24" s="91" t="str">
        <f t="shared" si="39"/>
        <v/>
      </c>
      <c r="K24" s="10" t="str">
        <f t="shared" si="40"/>
        <v/>
      </c>
      <c r="L24" s="54"/>
      <c r="M24" s="18" t="str">
        <f>IF('Hedging Dashboard'!AH24="","",'Hedging Dashboard'!AH24)</f>
        <v/>
      </c>
      <c r="O24" s="77" t="str">
        <f t="shared" si="3"/>
        <v/>
      </c>
      <c r="P24" s="90" t="str">
        <f t="shared" si="41"/>
        <v/>
      </c>
      <c r="Q24" s="91" t="str">
        <f t="shared" si="42"/>
        <v/>
      </c>
      <c r="R24" s="5" t="str">
        <f t="shared" si="43"/>
        <v/>
      </c>
      <c r="S24" s="5" t="str">
        <f t="shared" si="13"/>
        <v/>
      </c>
      <c r="T24" s="113" t="str">
        <f t="shared" si="44"/>
        <v/>
      </c>
      <c r="U24" s="5" t="str">
        <f>IF(M24="","",IF(B24="NB",U23,IF(T24="",SUM($T$5:$T24)+S24,SUM($T$5:$T24))))</f>
        <v/>
      </c>
      <c r="V24" s="101" t="str">
        <f t="shared" si="0"/>
        <v/>
      </c>
      <c r="W24" s="74" t="e">
        <f t="shared" si="14"/>
        <v>#VALUE!</v>
      </c>
      <c r="X24" s="76" t="str">
        <f t="shared" si="15"/>
        <v/>
      </c>
      <c r="Y24" s="9" t="str">
        <f t="shared" si="6"/>
        <v>B</v>
      </c>
      <c r="Z24" s="4" t="str">
        <f t="shared" si="7"/>
        <v>C</v>
      </c>
      <c r="AA24" s="4" t="str">
        <f t="shared" si="8"/>
        <v>B</v>
      </c>
      <c r="AB24" s="4" t="str">
        <f t="shared" si="4"/>
        <v/>
      </c>
      <c r="AC24" s="4" t="str">
        <f t="shared" si="9"/>
        <v/>
      </c>
      <c r="AD24" s="4" t="str">
        <f t="shared" si="10"/>
        <v/>
      </c>
      <c r="AE24" s="1" t="str">
        <f t="shared" si="16"/>
        <v/>
      </c>
      <c r="AF24" s="1" t="str">
        <f t="shared" si="17"/>
        <v/>
      </c>
      <c r="AG24" s="1" t="str">
        <f t="shared" si="18"/>
        <v/>
      </c>
      <c r="AH24" s="1" t="str">
        <f t="shared" si="19"/>
        <v/>
      </c>
      <c r="AI24" s="1" t="str">
        <f t="shared" si="20"/>
        <v/>
      </c>
      <c r="AJ24" s="1" t="str">
        <f t="shared" si="21"/>
        <v/>
      </c>
      <c r="AK24" s="1">
        <f t="shared" si="45"/>
        <v>0</v>
      </c>
      <c r="AL24" s="1">
        <f t="shared" si="46"/>
        <v>0</v>
      </c>
      <c r="AM24" s="1" t="str">
        <f t="shared" si="5"/>
        <v/>
      </c>
      <c r="AN24" s="1">
        <f t="shared" si="22"/>
        <v>0</v>
      </c>
      <c r="AO24" s="1" t="str">
        <f t="shared" si="56"/>
        <v/>
      </c>
      <c r="AP24" s="1" t="str">
        <f t="shared" si="23"/>
        <v>N</v>
      </c>
      <c r="AQ24" s="1" t="str">
        <f t="shared" si="24"/>
        <v>N</v>
      </c>
      <c r="AR24" s="1" t="str">
        <f t="shared" si="25"/>
        <v>N</v>
      </c>
      <c r="AS24" s="1" t="str">
        <f t="shared" si="26"/>
        <v/>
      </c>
      <c r="AT24" s="15" t="str">
        <f t="shared" si="47"/>
        <v/>
      </c>
      <c r="AU24" s="1" t="str">
        <f t="shared" si="27"/>
        <v/>
      </c>
      <c r="AV24" s="1" t="str">
        <f t="shared" si="28"/>
        <v/>
      </c>
      <c r="AW24" s="1" t="str">
        <f t="shared" si="29"/>
        <v/>
      </c>
      <c r="AX24" s="1" t="str">
        <f t="shared" si="30"/>
        <v/>
      </c>
      <c r="AY24" s="1" t="str">
        <f t="shared" si="31"/>
        <v/>
      </c>
      <c r="AZ24" s="1" t="str">
        <f>IF('Hedging Dashboard'!AH24="P",IF(AZ23="",1,AZ23+1),"")</f>
        <v/>
      </c>
      <c r="BA24" s="1" t="str">
        <f>IF('Hedging Dashboard'!AH24="B",IF(BA23="",1,BA23+1),"")</f>
        <v/>
      </c>
      <c r="BB24" s="1" t="str">
        <f t="shared" si="32"/>
        <v>00000</v>
      </c>
      <c r="BC24" s="1" t="str">
        <f t="shared" si="32"/>
        <v>12000</v>
      </c>
      <c r="BD24" s="1" t="str">
        <f t="shared" si="48"/>
        <v>300000</v>
      </c>
      <c r="BE24" s="1" t="str">
        <f t="shared" si="48"/>
        <v>012000</v>
      </c>
      <c r="BF24" s="1" t="str">
        <f t="shared" si="49"/>
        <v>B</v>
      </c>
      <c r="BG24" s="1" t="str">
        <f t="shared" si="33"/>
        <v/>
      </c>
      <c r="BH24" s="1">
        <f t="shared" si="50"/>
        <v>0</v>
      </c>
      <c r="BI24" s="1" t="str">
        <f t="shared" si="34"/>
        <v/>
      </c>
      <c r="BJ24" s="1">
        <f t="shared" si="51"/>
        <v>0</v>
      </c>
      <c r="BK24" s="1" t="str">
        <f t="shared" si="35"/>
        <v/>
      </c>
      <c r="BL24" s="1">
        <f t="shared" si="52"/>
        <v>0</v>
      </c>
      <c r="BM24" s="1" t="str">
        <f t="shared" si="53"/>
        <v>0</v>
      </c>
      <c r="BN24" s="1" t="str">
        <f t="shared" si="54"/>
        <v>0</v>
      </c>
      <c r="BO24" s="1" t="str">
        <f t="shared" si="55"/>
        <v>0</v>
      </c>
      <c r="BR24" s="1">
        <f>General!A22</f>
        <v>0</v>
      </c>
      <c r="BS24" s="1">
        <f>General!B22</f>
        <v>0</v>
      </c>
      <c r="BT24" s="1" t="str">
        <f>General!C22</f>
        <v/>
      </c>
      <c r="BU24" s="1">
        <f>General!D22</f>
        <v>0</v>
      </c>
      <c r="BW24" s="1" t="str">
        <f>General!F22</f>
        <v>LWWW</v>
      </c>
      <c r="BX24" s="1">
        <f>General!G22</f>
        <v>6</v>
      </c>
    </row>
    <row r="25" spans="1:76" ht="15.75" thickBot="1">
      <c r="A25" s="1">
        <v>16</v>
      </c>
      <c r="B25" s="12" t="str">
        <f t="shared" si="11"/>
        <v/>
      </c>
      <c r="C25" s="92" t="str">
        <f t="shared" si="1"/>
        <v/>
      </c>
      <c r="D25" s="13" t="str">
        <f t="shared" si="36"/>
        <v/>
      </c>
      <c r="E25" s="45" t="str">
        <f t="shared" si="37"/>
        <v/>
      </c>
      <c r="F25" s="14" t="str">
        <f t="shared" si="12"/>
        <v/>
      </c>
      <c r="H25" s="95" t="str">
        <f t="shared" si="2"/>
        <v/>
      </c>
      <c r="I25" s="13" t="str">
        <f t="shared" si="38"/>
        <v/>
      </c>
      <c r="J25" s="45" t="str">
        <f t="shared" si="39"/>
        <v/>
      </c>
      <c r="K25" s="14" t="str">
        <f t="shared" si="40"/>
        <v/>
      </c>
      <c r="L25" s="54"/>
      <c r="M25" s="16" t="str">
        <f>IF('Hedging Dashboard'!AH25="","",'Hedging Dashboard'!AH25)</f>
        <v/>
      </c>
      <c r="O25" s="12" t="str">
        <f t="shared" si="3"/>
        <v/>
      </c>
      <c r="P25" s="13" t="str">
        <f t="shared" si="41"/>
        <v/>
      </c>
      <c r="Q25" s="45" t="str">
        <f t="shared" si="42"/>
        <v/>
      </c>
      <c r="R25" s="87" t="str">
        <f t="shared" si="43"/>
        <v/>
      </c>
      <c r="S25" s="87" t="str">
        <f t="shared" si="13"/>
        <v/>
      </c>
      <c r="T25" s="98" t="str">
        <f t="shared" si="44"/>
        <v/>
      </c>
      <c r="U25" s="87" t="str">
        <f>IF(M25="","",IF(B25="NB",U24,IF(T25="",SUM($T$5:$T25)+S25,SUM($T$5:$T25))))</f>
        <v/>
      </c>
      <c r="V25" s="99" t="str">
        <f t="shared" si="0"/>
        <v/>
      </c>
      <c r="W25" s="74" t="e">
        <f t="shared" si="14"/>
        <v>#VALUE!</v>
      </c>
      <c r="X25" s="76" t="str">
        <f t="shared" si="15"/>
        <v/>
      </c>
      <c r="Y25" s="9" t="str">
        <f t="shared" si="6"/>
        <v>B</v>
      </c>
      <c r="Z25" s="4" t="str">
        <f t="shared" si="7"/>
        <v>C</v>
      </c>
      <c r="AA25" s="4" t="str">
        <f t="shared" si="8"/>
        <v>B</v>
      </c>
      <c r="AB25" s="4" t="str">
        <f t="shared" si="4"/>
        <v/>
      </c>
      <c r="AC25" s="4" t="str">
        <f t="shared" si="9"/>
        <v/>
      </c>
      <c r="AD25" s="4" t="str">
        <f t="shared" si="10"/>
        <v/>
      </c>
      <c r="AE25" s="1" t="str">
        <f t="shared" si="16"/>
        <v/>
      </c>
      <c r="AF25" s="1" t="str">
        <f t="shared" si="17"/>
        <v/>
      </c>
      <c r="AG25" s="1" t="str">
        <f t="shared" si="18"/>
        <v/>
      </c>
      <c r="AH25" s="1" t="str">
        <f t="shared" si="19"/>
        <v/>
      </c>
      <c r="AI25" s="1" t="str">
        <f t="shared" si="20"/>
        <v/>
      </c>
      <c r="AJ25" s="1" t="str">
        <f t="shared" si="21"/>
        <v/>
      </c>
      <c r="AK25" s="1">
        <f t="shared" si="45"/>
        <v>0</v>
      </c>
      <c r="AL25" s="1">
        <f t="shared" si="46"/>
        <v>0</v>
      </c>
      <c r="AM25" s="1" t="str">
        <f t="shared" si="5"/>
        <v/>
      </c>
      <c r="AN25" s="1">
        <f t="shared" si="22"/>
        <v>0</v>
      </c>
      <c r="AO25" s="1" t="str">
        <f t="shared" si="56"/>
        <v/>
      </c>
      <c r="AP25" s="1" t="str">
        <f t="shared" si="23"/>
        <v>N</v>
      </c>
      <c r="AQ25" s="1" t="str">
        <f t="shared" si="24"/>
        <v>N</v>
      </c>
      <c r="AR25" s="1" t="str">
        <f t="shared" si="25"/>
        <v>N</v>
      </c>
      <c r="AS25" s="1" t="str">
        <f t="shared" si="26"/>
        <v/>
      </c>
      <c r="AT25" s="15" t="str">
        <f t="shared" si="47"/>
        <v/>
      </c>
      <c r="AU25" s="1" t="str">
        <f t="shared" si="27"/>
        <v/>
      </c>
      <c r="AV25" s="1" t="str">
        <f t="shared" si="28"/>
        <v/>
      </c>
      <c r="AW25" s="1" t="str">
        <f t="shared" si="29"/>
        <v/>
      </c>
      <c r="AX25" s="1" t="str">
        <f t="shared" si="30"/>
        <v/>
      </c>
      <c r="AY25" s="1" t="str">
        <f t="shared" si="31"/>
        <v/>
      </c>
      <c r="AZ25" s="1" t="str">
        <f>IF('Hedging Dashboard'!AH25="P",IF(AZ24="",1,AZ24+1),"")</f>
        <v/>
      </c>
      <c r="BA25" s="1" t="str">
        <f>IF('Hedging Dashboard'!AH25="B",IF(BA24="",1,BA24+1),"")</f>
        <v/>
      </c>
      <c r="BB25" s="1" t="str">
        <f t="shared" si="32"/>
        <v>00000</v>
      </c>
      <c r="BC25" s="1" t="str">
        <f t="shared" si="32"/>
        <v>20000</v>
      </c>
      <c r="BD25" s="1" t="str">
        <f t="shared" si="48"/>
        <v>000000</v>
      </c>
      <c r="BE25" s="1" t="str">
        <f t="shared" si="48"/>
        <v>120000</v>
      </c>
      <c r="BF25" s="1" t="str">
        <f t="shared" si="49"/>
        <v>B</v>
      </c>
      <c r="BG25" s="1" t="str">
        <f t="shared" si="33"/>
        <v/>
      </c>
      <c r="BH25" s="1">
        <f t="shared" si="50"/>
        <v>0</v>
      </c>
      <c r="BI25" s="1" t="str">
        <f t="shared" si="34"/>
        <v/>
      </c>
      <c r="BJ25" s="1">
        <f t="shared" si="51"/>
        <v>0</v>
      </c>
      <c r="BK25" s="1" t="str">
        <f t="shared" si="35"/>
        <v/>
      </c>
      <c r="BL25" s="1">
        <f t="shared" si="52"/>
        <v>0</v>
      </c>
      <c r="BM25" s="1" t="str">
        <f t="shared" si="53"/>
        <v>0</v>
      </c>
      <c r="BN25" s="1" t="str">
        <f t="shared" si="54"/>
        <v>0</v>
      </c>
      <c r="BO25" s="1" t="str">
        <f t="shared" si="55"/>
        <v>0</v>
      </c>
      <c r="BR25" s="1">
        <f>General!A23</f>
        <v>0</v>
      </c>
      <c r="BS25" s="1">
        <f>General!B23</f>
        <v>0</v>
      </c>
      <c r="BT25" s="1" t="str">
        <f>General!C23</f>
        <v/>
      </c>
      <c r="BU25" s="1">
        <f>General!D23</f>
        <v>0</v>
      </c>
      <c r="BW25" s="1" t="str">
        <f>General!F23</f>
        <v>WLLL</v>
      </c>
      <c r="BX25" s="1">
        <f>General!G23</f>
        <v>-6</v>
      </c>
    </row>
    <row r="26" spans="1:76" ht="15.75" thickBot="1">
      <c r="A26" s="1">
        <v>17</v>
      </c>
      <c r="B26" s="9" t="str">
        <f t="shared" si="11"/>
        <v/>
      </c>
      <c r="C26" s="93" t="str">
        <f t="shared" si="1"/>
        <v/>
      </c>
      <c r="D26" s="88" t="str">
        <f t="shared" si="36"/>
        <v/>
      </c>
      <c r="E26" s="89" t="str">
        <f t="shared" si="37"/>
        <v/>
      </c>
      <c r="F26" s="8" t="str">
        <f t="shared" si="12"/>
        <v/>
      </c>
      <c r="H26" s="96" t="str">
        <f t="shared" si="2"/>
        <v/>
      </c>
      <c r="I26" s="88" t="str">
        <f t="shared" si="38"/>
        <v/>
      </c>
      <c r="J26" s="89" t="str">
        <f t="shared" si="39"/>
        <v/>
      </c>
      <c r="K26" s="8" t="str">
        <f t="shared" si="40"/>
        <v/>
      </c>
      <c r="L26" s="54"/>
      <c r="M26" s="17" t="str">
        <f>IF('Hedging Dashboard'!AH26="","",'Hedging Dashboard'!AH26)</f>
        <v/>
      </c>
      <c r="O26" s="9" t="str">
        <f t="shared" si="3"/>
        <v/>
      </c>
      <c r="P26" s="88" t="str">
        <f t="shared" si="41"/>
        <v/>
      </c>
      <c r="Q26" s="89" t="str">
        <f t="shared" si="42"/>
        <v/>
      </c>
      <c r="R26" s="4" t="str">
        <f t="shared" si="43"/>
        <v/>
      </c>
      <c r="S26" s="4" t="str">
        <f t="shared" si="13"/>
        <v/>
      </c>
      <c r="T26" s="112" t="str">
        <f t="shared" si="44"/>
        <v/>
      </c>
      <c r="U26" s="4" t="str">
        <f>IF(M26="","",IF(B26="NB",U25,IF(T26="",SUM($T$5:$T26)+S26,SUM($T$5:$T26))))</f>
        <v/>
      </c>
      <c r="V26" s="100" t="str">
        <f t="shared" si="0"/>
        <v/>
      </c>
      <c r="W26" s="74" t="e">
        <f t="shared" si="14"/>
        <v>#VALUE!</v>
      </c>
      <c r="X26" s="76" t="str">
        <f t="shared" si="15"/>
        <v/>
      </c>
      <c r="Y26" s="9" t="str">
        <f t="shared" si="6"/>
        <v>B</v>
      </c>
      <c r="Z26" s="4" t="str">
        <f t="shared" si="7"/>
        <v>C</v>
      </c>
      <c r="AA26" s="4" t="str">
        <f t="shared" si="8"/>
        <v>B</v>
      </c>
      <c r="AB26" s="4" t="str">
        <f t="shared" si="4"/>
        <v/>
      </c>
      <c r="AC26" s="4" t="str">
        <f t="shared" si="9"/>
        <v/>
      </c>
      <c r="AD26" s="4" t="str">
        <f t="shared" si="10"/>
        <v/>
      </c>
      <c r="AE26" s="1" t="str">
        <f t="shared" si="16"/>
        <v/>
      </c>
      <c r="AF26" s="1" t="str">
        <f t="shared" si="17"/>
        <v/>
      </c>
      <c r="AG26" s="1" t="str">
        <f t="shared" si="18"/>
        <v/>
      </c>
      <c r="AH26" s="1" t="str">
        <f t="shared" si="19"/>
        <v/>
      </c>
      <c r="AI26" s="1" t="str">
        <f t="shared" si="20"/>
        <v/>
      </c>
      <c r="AJ26" s="1" t="str">
        <f t="shared" si="21"/>
        <v/>
      </c>
      <c r="AK26" s="1">
        <f t="shared" si="45"/>
        <v>0</v>
      </c>
      <c r="AL26" s="1">
        <f t="shared" si="46"/>
        <v>0</v>
      </c>
      <c r="AM26" s="1" t="str">
        <f t="shared" si="5"/>
        <v/>
      </c>
      <c r="AN26" s="1">
        <f t="shared" si="22"/>
        <v>0</v>
      </c>
      <c r="AO26" s="1" t="str">
        <f t="shared" si="56"/>
        <v/>
      </c>
      <c r="AP26" s="1" t="str">
        <f t="shared" si="23"/>
        <v>N</v>
      </c>
      <c r="AQ26" s="1" t="str">
        <f t="shared" si="24"/>
        <v>N</v>
      </c>
      <c r="AR26" s="1" t="str">
        <f t="shared" si="25"/>
        <v>N</v>
      </c>
      <c r="AS26" s="1" t="str">
        <f t="shared" si="26"/>
        <v/>
      </c>
      <c r="AT26" s="15" t="str">
        <f t="shared" si="47"/>
        <v/>
      </c>
      <c r="AU26" s="1" t="str">
        <f t="shared" si="27"/>
        <v/>
      </c>
      <c r="AV26" s="1" t="str">
        <f t="shared" si="28"/>
        <v/>
      </c>
      <c r="AW26" s="1" t="str">
        <f t="shared" si="29"/>
        <v/>
      </c>
      <c r="AX26" s="1" t="str">
        <f t="shared" si="30"/>
        <v/>
      </c>
      <c r="AY26" s="1" t="str">
        <f t="shared" si="31"/>
        <v/>
      </c>
      <c r="AZ26" s="1" t="str">
        <f>IF('Hedging Dashboard'!AH26="P",IF(AZ25="",1,AZ25+1),"")</f>
        <v/>
      </c>
      <c r="BA26" s="1" t="str">
        <f>IF('Hedging Dashboard'!AH26="B",IF(BA25="",1,BA25+1),"")</f>
        <v/>
      </c>
      <c r="BB26" s="1" t="str">
        <f t="shared" ref="BB26:BC45" si="57">IF(AZ21="",0,AZ21)&amp;IF(AZ22="",0,AZ22)&amp;IF(AZ23="",0,AZ23)&amp;IF(AZ24="",0,AZ24)&amp;IF(AZ25="",0,AZ25)</f>
        <v>00000</v>
      </c>
      <c r="BC26" s="1" t="str">
        <f t="shared" si="57"/>
        <v>00000</v>
      </c>
      <c r="BD26" s="1" t="str">
        <f t="shared" si="48"/>
        <v>000000</v>
      </c>
      <c r="BE26" s="1" t="str">
        <f t="shared" si="48"/>
        <v>200000</v>
      </c>
      <c r="BF26" s="1" t="str">
        <f t="shared" si="49"/>
        <v>B</v>
      </c>
      <c r="BG26" s="1" t="str">
        <f t="shared" si="33"/>
        <v/>
      </c>
      <c r="BH26" s="1">
        <f t="shared" si="50"/>
        <v>0</v>
      </c>
      <c r="BI26" s="1" t="str">
        <f t="shared" si="34"/>
        <v/>
      </c>
      <c r="BJ26" s="1">
        <f t="shared" si="51"/>
        <v>0</v>
      </c>
      <c r="BK26" s="1" t="str">
        <f t="shared" si="35"/>
        <v/>
      </c>
      <c r="BL26" s="1">
        <f t="shared" si="52"/>
        <v>0</v>
      </c>
      <c r="BM26" s="1" t="str">
        <f t="shared" si="53"/>
        <v>0</v>
      </c>
      <c r="BN26" s="1" t="str">
        <f t="shared" si="54"/>
        <v>0</v>
      </c>
      <c r="BO26" s="1" t="str">
        <f t="shared" si="55"/>
        <v>0</v>
      </c>
      <c r="BR26" s="1">
        <f>General!A24</f>
        <v>0</v>
      </c>
      <c r="BS26" s="1">
        <f>General!B24</f>
        <v>0</v>
      </c>
      <c r="BT26" s="1" t="str">
        <f>General!C24</f>
        <v/>
      </c>
      <c r="BU26" s="1">
        <f>General!D24</f>
        <v>0</v>
      </c>
      <c r="BW26" s="1" t="str">
        <f>General!F24</f>
        <v>WLLW</v>
      </c>
      <c r="BX26" s="1">
        <f>General!G24</f>
        <v>1</v>
      </c>
    </row>
    <row r="27" spans="1:76" ht="15.75" thickBot="1">
      <c r="A27" s="1">
        <v>18</v>
      </c>
      <c r="B27" s="9" t="str">
        <f t="shared" si="11"/>
        <v/>
      </c>
      <c r="C27" s="93" t="str">
        <f t="shared" si="1"/>
        <v/>
      </c>
      <c r="D27" s="88" t="str">
        <f t="shared" si="36"/>
        <v/>
      </c>
      <c r="E27" s="89" t="str">
        <f t="shared" si="37"/>
        <v/>
      </c>
      <c r="F27" s="8" t="str">
        <f t="shared" si="12"/>
        <v/>
      </c>
      <c r="H27" s="96" t="str">
        <f t="shared" si="2"/>
        <v/>
      </c>
      <c r="I27" s="88" t="str">
        <f t="shared" si="38"/>
        <v/>
      </c>
      <c r="J27" s="89" t="str">
        <f t="shared" si="39"/>
        <v/>
      </c>
      <c r="K27" s="8" t="str">
        <f t="shared" si="40"/>
        <v/>
      </c>
      <c r="L27" s="54"/>
      <c r="M27" s="17" t="str">
        <f>IF('Hedging Dashboard'!AH27="","",'Hedging Dashboard'!AH27)</f>
        <v/>
      </c>
      <c r="O27" s="9" t="str">
        <f t="shared" si="3"/>
        <v/>
      </c>
      <c r="P27" s="88" t="str">
        <f t="shared" si="41"/>
        <v/>
      </c>
      <c r="Q27" s="89" t="str">
        <f t="shared" si="42"/>
        <v/>
      </c>
      <c r="R27" s="4" t="str">
        <f t="shared" si="43"/>
        <v/>
      </c>
      <c r="S27" s="4" t="str">
        <f t="shared" si="13"/>
        <v/>
      </c>
      <c r="T27" s="112" t="str">
        <f t="shared" si="44"/>
        <v/>
      </c>
      <c r="U27" s="4" t="str">
        <f>IF(M27="","",IF(B27="NB",U26,IF(T27="",SUM($T$5:$T27)+S27,SUM($T$5:$T27))))</f>
        <v/>
      </c>
      <c r="V27" s="100" t="str">
        <f t="shared" si="0"/>
        <v/>
      </c>
      <c r="W27" s="74" t="e">
        <f t="shared" si="14"/>
        <v>#VALUE!</v>
      </c>
      <c r="X27" s="76" t="str">
        <f t="shared" si="15"/>
        <v/>
      </c>
      <c r="Y27" s="9" t="str">
        <f t="shared" si="6"/>
        <v>B</v>
      </c>
      <c r="Z27" s="4" t="str">
        <f t="shared" si="7"/>
        <v>C</v>
      </c>
      <c r="AA27" s="4" t="str">
        <f t="shared" si="8"/>
        <v>B</v>
      </c>
      <c r="AB27" s="4" t="str">
        <f t="shared" si="4"/>
        <v/>
      </c>
      <c r="AC27" s="4" t="str">
        <f t="shared" si="9"/>
        <v/>
      </c>
      <c r="AD27" s="4" t="str">
        <f t="shared" si="10"/>
        <v/>
      </c>
      <c r="AE27" s="1" t="str">
        <f t="shared" si="16"/>
        <v/>
      </c>
      <c r="AF27" s="1" t="str">
        <f t="shared" si="17"/>
        <v/>
      </c>
      <c r="AG27" s="1" t="str">
        <f t="shared" si="18"/>
        <v/>
      </c>
      <c r="AH27" s="1" t="str">
        <f t="shared" si="19"/>
        <v/>
      </c>
      <c r="AI27" s="1" t="str">
        <f t="shared" si="20"/>
        <v/>
      </c>
      <c r="AJ27" s="1" t="str">
        <f t="shared" si="21"/>
        <v/>
      </c>
      <c r="AK27" s="1">
        <f t="shared" si="45"/>
        <v>0</v>
      </c>
      <c r="AL27" s="1">
        <f t="shared" si="46"/>
        <v>0</v>
      </c>
      <c r="AM27" s="1" t="str">
        <f t="shared" si="5"/>
        <v/>
      </c>
      <c r="AN27" s="1">
        <f t="shared" si="22"/>
        <v>0</v>
      </c>
      <c r="AO27" s="1" t="str">
        <f t="shared" si="56"/>
        <v/>
      </c>
      <c r="AP27" s="1" t="str">
        <f t="shared" si="23"/>
        <v>N</v>
      </c>
      <c r="AQ27" s="1" t="str">
        <f t="shared" si="24"/>
        <v>N</v>
      </c>
      <c r="AR27" s="1" t="str">
        <f t="shared" si="25"/>
        <v>N</v>
      </c>
      <c r="AS27" s="1" t="str">
        <f t="shared" si="26"/>
        <v/>
      </c>
      <c r="AT27" s="15" t="str">
        <f t="shared" si="47"/>
        <v/>
      </c>
      <c r="AU27" s="1" t="str">
        <f t="shared" si="27"/>
        <v/>
      </c>
      <c r="AV27" s="1" t="str">
        <f t="shared" si="28"/>
        <v/>
      </c>
      <c r="AW27" s="1" t="str">
        <f t="shared" si="29"/>
        <v/>
      </c>
      <c r="AX27" s="1" t="str">
        <f t="shared" si="30"/>
        <v/>
      </c>
      <c r="AY27" s="1" t="str">
        <f t="shared" si="31"/>
        <v/>
      </c>
      <c r="AZ27" s="1" t="str">
        <f>IF('Hedging Dashboard'!AH27="P",IF(AZ26="",1,AZ26+1),"")</f>
        <v/>
      </c>
      <c r="BA27" s="1" t="str">
        <f>IF('Hedging Dashboard'!AH27="B",IF(BA26="",1,BA26+1),"")</f>
        <v/>
      </c>
      <c r="BB27" s="1" t="str">
        <f t="shared" si="57"/>
        <v>00000</v>
      </c>
      <c r="BC27" s="1" t="str">
        <f t="shared" si="57"/>
        <v>00000</v>
      </c>
      <c r="BD27" s="1" t="str">
        <f t="shared" si="48"/>
        <v>000000</v>
      </c>
      <c r="BE27" s="1" t="str">
        <f t="shared" si="48"/>
        <v>000000</v>
      </c>
      <c r="BF27" s="1" t="str">
        <f t="shared" si="49"/>
        <v>B</v>
      </c>
      <c r="BG27" s="1" t="str">
        <f t="shared" si="33"/>
        <v/>
      </c>
      <c r="BH27" s="1">
        <f t="shared" si="50"/>
        <v>0</v>
      </c>
      <c r="BI27" s="1" t="str">
        <f t="shared" si="34"/>
        <v/>
      </c>
      <c r="BJ27" s="1">
        <f t="shared" si="51"/>
        <v>0</v>
      </c>
      <c r="BK27" s="1" t="str">
        <f t="shared" si="35"/>
        <v/>
      </c>
      <c r="BL27" s="1">
        <f t="shared" si="52"/>
        <v>0</v>
      </c>
      <c r="BM27" s="1" t="str">
        <f t="shared" si="53"/>
        <v>0</v>
      </c>
      <c r="BN27" s="1" t="str">
        <f t="shared" si="54"/>
        <v>0</v>
      </c>
      <c r="BO27" s="1" t="str">
        <f t="shared" si="55"/>
        <v>0</v>
      </c>
      <c r="BR27" s="1">
        <f>General!A25</f>
        <v>0</v>
      </c>
      <c r="BS27" s="1">
        <f>General!B25</f>
        <v>0</v>
      </c>
      <c r="BT27" s="1" t="str">
        <f>General!C25</f>
        <v/>
      </c>
      <c r="BU27" s="1">
        <f>General!D25</f>
        <v>0</v>
      </c>
      <c r="BW27" s="1" t="str">
        <f>General!F25</f>
        <v>WLWL</v>
      </c>
      <c r="BX27" s="1">
        <f>General!G25</f>
        <v>-1</v>
      </c>
    </row>
    <row r="28" spans="1:76" ht="15.75" thickBot="1">
      <c r="A28" s="1">
        <v>19</v>
      </c>
      <c r="B28" s="9" t="str">
        <f t="shared" si="11"/>
        <v/>
      </c>
      <c r="C28" s="93" t="str">
        <f t="shared" si="1"/>
        <v/>
      </c>
      <c r="D28" s="88" t="str">
        <f t="shared" si="36"/>
        <v/>
      </c>
      <c r="E28" s="89" t="str">
        <f t="shared" si="37"/>
        <v/>
      </c>
      <c r="F28" s="8" t="str">
        <f t="shared" si="12"/>
        <v/>
      </c>
      <c r="H28" s="96" t="str">
        <f t="shared" si="2"/>
        <v/>
      </c>
      <c r="I28" s="88" t="str">
        <f t="shared" si="38"/>
        <v/>
      </c>
      <c r="J28" s="89" t="str">
        <f t="shared" si="39"/>
        <v/>
      </c>
      <c r="K28" s="8" t="str">
        <f t="shared" si="40"/>
        <v/>
      </c>
      <c r="L28" s="54"/>
      <c r="M28" s="17" t="str">
        <f>IF('Hedging Dashboard'!AH28="","",'Hedging Dashboard'!AH28)</f>
        <v/>
      </c>
      <c r="O28" s="9" t="str">
        <f t="shared" si="3"/>
        <v/>
      </c>
      <c r="P28" s="88" t="str">
        <f t="shared" si="41"/>
        <v/>
      </c>
      <c r="Q28" s="89" t="str">
        <f t="shared" si="42"/>
        <v/>
      </c>
      <c r="R28" s="4" t="str">
        <f t="shared" si="43"/>
        <v/>
      </c>
      <c r="S28" s="4" t="str">
        <f t="shared" si="13"/>
        <v/>
      </c>
      <c r="T28" s="112" t="str">
        <f t="shared" si="44"/>
        <v/>
      </c>
      <c r="U28" s="4" t="str">
        <f>IF(M28="","",IF(B28="NB",U27,IF(T28="",SUM($T$5:$T28)+S28,SUM($T$5:$T28))))</f>
        <v/>
      </c>
      <c r="V28" s="100" t="str">
        <f t="shared" si="0"/>
        <v/>
      </c>
      <c r="W28" s="74" t="e">
        <f t="shared" si="14"/>
        <v>#VALUE!</v>
      </c>
      <c r="X28" s="76" t="str">
        <f t="shared" si="15"/>
        <v/>
      </c>
      <c r="Y28" s="9" t="str">
        <f t="shared" si="6"/>
        <v>B</v>
      </c>
      <c r="Z28" s="4" t="str">
        <f t="shared" si="7"/>
        <v>C</v>
      </c>
      <c r="AA28" s="4" t="str">
        <f t="shared" si="8"/>
        <v>B</v>
      </c>
      <c r="AB28" s="4" t="str">
        <f t="shared" si="4"/>
        <v/>
      </c>
      <c r="AC28" s="4" t="str">
        <f t="shared" si="9"/>
        <v/>
      </c>
      <c r="AD28" s="4" t="str">
        <f t="shared" si="10"/>
        <v/>
      </c>
      <c r="AE28" s="1" t="str">
        <f t="shared" si="16"/>
        <v/>
      </c>
      <c r="AF28" s="1" t="str">
        <f t="shared" si="17"/>
        <v/>
      </c>
      <c r="AG28" s="1" t="str">
        <f t="shared" si="18"/>
        <v/>
      </c>
      <c r="AH28" s="1" t="str">
        <f t="shared" si="19"/>
        <v/>
      </c>
      <c r="AI28" s="1" t="str">
        <f t="shared" si="20"/>
        <v/>
      </c>
      <c r="AJ28" s="1" t="str">
        <f t="shared" si="21"/>
        <v/>
      </c>
      <c r="AK28" s="1">
        <f t="shared" si="45"/>
        <v>0</v>
      </c>
      <c r="AL28" s="1">
        <f t="shared" si="46"/>
        <v>0</v>
      </c>
      <c r="AM28" s="1" t="str">
        <f t="shared" si="5"/>
        <v/>
      </c>
      <c r="AN28" s="1">
        <f t="shared" si="22"/>
        <v>0</v>
      </c>
      <c r="AO28" s="1" t="str">
        <f t="shared" si="56"/>
        <v/>
      </c>
      <c r="AP28" s="1" t="str">
        <f t="shared" si="23"/>
        <v>N</v>
      </c>
      <c r="AQ28" s="1" t="str">
        <f t="shared" si="24"/>
        <v>N</v>
      </c>
      <c r="AR28" s="1" t="str">
        <f t="shared" si="25"/>
        <v>N</v>
      </c>
      <c r="AS28" s="1" t="str">
        <f t="shared" si="26"/>
        <v/>
      </c>
      <c r="AT28" s="15" t="str">
        <f t="shared" si="47"/>
        <v/>
      </c>
      <c r="AU28" s="1" t="str">
        <f t="shared" si="27"/>
        <v/>
      </c>
      <c r="AV28" s="1" t="str">
        <f t="shared" si="28"/>
        <v/>
      </c>
      <c r="AW28" s="1" t="str">
        <f t="shared" si="29"/>
        <v/>
      </c>
      <c r="AX28" s="1" t="str">
        <f t="shared" si="30"/>
        <v/>
      </c>
      <c r="AY28" s="1" t="str">
        <f t="shared" si="31"/>
        <v/>
      </c>
      <c r="AZ28" s="1" t="str">
        <f>IF('Hedging Dashboard'!AH28="P",IF(AZ27="",1,AZ27+1),"")</f>
        <v/>
      </c>
      <c r="BA28" s="1" t="str">
        <f>IF('Hedging Dashboard'!AH28="B",IF(BA27="",1,BA27+1),"")</f>
        <v/>
      </c>
      <c r="BB28" s="1" t="str">
        <f t="shared" si="57"/>
        <v>00000</v>
      </c>
      <c r="BC28" s="1" t="str">
        <f t="shared" si="57"/>
        <v>00000</v>
      </c>
      <c r="BD28" s="1" t="str">
        <f t="shared" si="48"/>
        <v>000000</v>
      </c>
      <c r="BE28" s="1" t="str">
        <f t="shared" si="48"/>
        <v>000000</v>
      </c>
      <c r="BF28" s="1" t="str">
        <f t="shared" si="49"/>
        <v>B</v>
      </c>
      <c r="BG28" s="1" t="str">
        <f t="shared" si="33"/>
        <v/>
      </c>
      <c r="BH28" s="1">
        <f t="shared" si="50"/>
        <v>0</v>
      </c>
      <c r="BI28" s="1" t="str">
        <f t="shared" si="34"/>
        <v/>
      </c>
      <c r="BJ28" s="1">
        <f t="shared" si="51"/>
        <v>0</v>
      </c>
      <c r="BK28" s="1" t="str">
        <f t="shared" si="35"/>
        <v/>
      </c>
      <c r="BL28" s="1">
        <f t="shared" si="52"/>
        <v>0</v>
      </c>
      <c r="BM28" s="1" t="str">
        <f t="shared" si="53"/>
        <v>0</v>
      </c>
      <c r="BN28" s="1" t="str">
        <f t="shared" si="54"/>
        <v>0</v>
      </c>
      <c r="BO28" s="1" t="str">
        <f t="shared" si="55"/>
        <v>0</v>
      </c>
      <c r="BR28" s="1">
        <f>General!A26</f>
        <v>0</v>
      </c>
      <c r="BS28" s="1">
        <f>General!B26</f>
        <v>0</v>
      </c>
      <c r="BT28" s="1" t="str">
        <f>General!C26</f>
        <v/>
      </c>
      <c r="BU28" s="1">
        <f>General!D26</f>
        <v>0</v>
      </c>
      <c r="BW28" s="1" t="str">
        <f>General!F26</f>
        <v>WLWW</v>
      </c>
      <c r="BX28" s="1">
        <f>General!G26</f>
        <v>3</v>
      </c>
    </row>
    <row r="29" spans="1:76" ht="15.75" thickBot="1">
      <c r="A29" s="1">
        <v>20</v>
      </c>
      <c r="B29" s="77" t="str">
        <f t="shared" si="11"/>
        <v/>
      </c>
      <c r="C29" s="94" t="str">
        <f t="shared" si="1"/>
        <v/>
      </c>
      <c r="D29" s="90" t="str">
        <f t="shared" si="36"/>
        <v/>
      </c>
      <c r="E29" s="91" t="str">
        <f t="shared" si="37"/>
        <v/>
      </c>
      <c r="F29" s="10" t="str">
        <f t="shared" si="12"/>
        <v/>
      </c>
      <c r="H29" s="97" t="str">
        <f t="shared" si="2"/>
        <v/>
      </c>
      <c r="I29" s="90" t="str">
        <f t="shared" si="38"/>
        <v/>
      </c>
      <c r="J29" s="91" t="str">
        <f t="shared" si="39"/>
        <v/>
      </c>
      <c r="K29" s="10" t="str">
        <f t="shared" si="40"/>
        <v/>
      </c>
      <c r="L29" s="54"/>
      <c r="M29" s="18" t="str">
        <f>IF('Hedging Dashboard'!AH29="","",'Hedging Dashboard'!AH29)</f>
        <v/>
      </c>
      <c r="O29" s="77" t="str">
        <f t="shared" si="3"/>
        <v/>
      </c>
      <c r="P29" s="90" t="str">
        <f t="shared" si="41"/>
        <v/>
      </c>
      <c r="Q29" s="91" t="str">
        <f t="shared" si="42"/>
        <v/>
      </c>
      <c r="R29" s="5" t="str">
        <f t="shared" si="43"/>
        <v/>
      </c>
      <c r="S29" s="5" t="str">
        <f t="shared" si="13"/>
        <v/>
      </c>
      <c r="T29" s="113" t="str">
        <f t="shared" si="44"/>
        <v/>
      </c>
      <c r="U29" s="5" t="str">
        <f>IF(M29="","",IF(B29="NB",U28,IF(T29="",SUM($T$5:$T29)+S29,SUM($T$5:$T29))))</f>
        <v/>
      </c>
      <c r="V29" s="101" t="str">
        <f t="shared" si="0"/>
        <v/>
      </c>
      <c r="W29" s="74" t="e">
        <f t="shared" si="14"/>
        <v>#VALUE!</v>
      </c>
      <c r="X29" s="76" t="str">
        <f t="shared" si="15"/>
        <v/>
      </c>
      <c r="Y29" s="9" t="str">
        <f t="shared" si="6"/>
        <v>B</v>
      </c>
      <c r="Z29" s="4" t="str">
        <f t="shared" si="7"/>
        <v>C</v>
      </c>
      <c r="AA29" s="4" t="str">
        <f t="shared" si="8"/>
        <v>B</v>
      </c>
      <c r="AB29" s="4" t="str">
        <f t="shared" si="4"/>
        <v/>
      </c>
      <c r="AC29" s="4" t="str">
        <f t="shared" si="9"/>
        <v/>
      </c>
      <c r="AD29" s="4" t="str">
        <f t="shared" si="10"/>
        <v/>
      </c>
      <c r="AE29" s="1" t="str">
        <f t="shared" si="16"/>
        <v/>
      </c>
      <c r="AF29" s="1" t="str">
        <f t="shared" si="17"/>
        <v/>
      </c>
      <c r="AG29" s="1" t="str">
        <f t="shared" si="18"/>
        <v/>
      </c>
      <c r="AH29" s="1" t="str">
        <f t="shared" si="19"/>
        <v/>
      </c>
      <c r="AI29" s="1" t="str">
        <f t="shared" si="20"/>
        <v/>
      </c>
      <c r="AJ29" s="1" t="str">
        <f t="shared" si="21"/>
        <v/>
      </c>
      <c r="AK29" s="1">
        <f t="shared" si="45"/>
        <v>0</v>
      </c>
      <c r="AL29" s="1">
        <f t="shared" si="46"/>
        <v>0</v>
      </c>
      <c r="AM29" s="1" t="str">
        <f t="shared" si="5"/>
        <v/>
      </c>
      <c r="AN29" s="1">
        <f t="shared" si="22"/>
        <v>0</v>
      </c>
      <c r="AO29" s="1" t="str">
        <f t="shared" si="56"/>
        <v/>
      </c>
      <c r="AP29" s="1" t="str">
        <f t="shared" si="23"/>
        <v>N</v>
      </c>
      <c r="AQ29" s="1" t="str">
        <f t="shared" si="24"/>
        <v>N</v>
      </c>
      <c r="AR29" s="1" t="str">
        <f t="shared" si="25"/>
        <v>N</v>
      </c>
      <c r="AS29" s="1" t="str">
        <f t="shared" si="26"/>
        <v/>
      </c>
      <c r="AT29" s="15" t="str">
        <f t="shared" si="47"/>
        <v/>
      </c>
      <c r="AU29" s="1" t="str">
        <f t="shared" si="27"/>
        <v/>
      </c>
      <c r="AV29" s="1" t="str">
        <f t="shared" si="28"/>
        <v/>
      </c>
      <c r="AW29" s="1" t="str">
        <f t="shared" si="29"/>
        <v/>
      </c>
      <c r="AX29" s="1" t="str">
        <f t="shared" si="30"/>
        <v/>
      </c>
      <c r="AY29" s="1" t="str">
        <f t="shared" si="31"/>
        <v/>
      </c>
      <c r="AZ29" s="1" t="str">
        <f>IF('Hedging Dashboard'!AH29="P",IF(AZ28="",1,AZ28+1),"")</f>
        <v/>
      </c>
      <c r="BA29" s="1" t="str">
        <f>IF('Hedging Dashboard'!AH29="B",IF(BA28="",1,BA28+1),"")</f>
        <v/>
      </c>
      <c r="BB29" s="1" t="str">
        <f t="shared" si="57"/>
        <v>00000</v>
      </c>
      <c r="BC29" s="1" t="str">
        <f t="shared" si="57"/>
        <v>00000</v>
      </c>
      <c r="BD29" s="1" t="str">
        <f t="shared" si="48"/>
        <v>000000</v>
      </c>
      <c r="BE29" s="1" t="str">
        <f t="shared" si="48"/>
        <v>000000</v>
      </c>
      <c r="BF29" s="1" t="str">
        <f t="shared" si="49"/>
        <v>B</v>
      </c>
      <c r="BG29" s="1" t="str">
        <f t="shared" si="33"/>
        <v/>
      </c>
      <c r="BH29" s="1">
        <f t="shared" si="50"/>
        <v>0</v>
      </c>
      <c r="BI29" s="1" t="str">
        <f t="shared" si="34"/>
        <v/>
      </c>
      <c r="BJ29" s="1">
        <f t="shared" si="51"/>
        <v>0</v>
      </c>
      <c r="BK29" s="1" t="str">
        <f t="shared" si="35"/>
        <v/>
      </c>
      <c r="BL29" s="1">
        <f t="shared" si="52"/>
        <v>0</v>
      </c>
      <c r="BM29" s="1" t="str">
        <f t="shared" si="53"/>
        <v>0</v>
      </c>
      <c r="BN29" s="1" t="str">
        <f t="shared" si="54"/>
        <v>0</v>
      </c>
      <c r="BO29" s="1" t="str">
        <f t="shared" si="55"/>
        <v>0</v>
      </c>
      <c r="BR29" s="1">
        <f>General!A27</f>
        <v>0</v>
      </c>
      <c r="BS29" s="1">
        <f>General!B27</f>
        <v>0</v>
      </c>
      <c r="BT29" s="1" t="str">
        <f>General!C27</f>
        <v/>
      </c>
      <c r="BU29" s="1">
        <f>General!D27</f>
        <v>0</v>
      </c>
      <c r="BW29" s="1" t="str">
        <f>General!F27</f>
        <v>WWLL</v>
      </c>
      <c r="BX29" s="1">
        <f>General!G27</f>
        <v>-3</v>
      </c>
    </row>
    <row r="30" spans="1:76" ht="15.75" thickBot="1">
      <c r="A30" s="1">
        <v>21</v>
      </c>
      <c r="B30" s="12" t="str">
        <f t="shared" si="11"/>
        <v/>
      </c>
      <c r="C30" s="92" t="str">
        <f t="shared" si="1"/>
        <v/>
      </c>
      <c r="D30" s="13" t="str">
        <f t="shared" si="36"/>
        <v/>
      </c>
      <c r="E30" s="45" t="str">
        <f t="shared" si="37"/>
        <v/>
      </c>
      <c r="F30" s="14" t="str">
        <f t="shared" si="12"/>
        <v/>
      </c>
      <c r="H30" s="95" t="str">
        <f t="shared" si="2"/>
        <v/>
      </c>
      <c r="I30" s="13" t="str">
        <f t="shared" si="38"/>
        <v/>
      </c>
      <c r="J30" s="45" t="str">
        <f t="shared" si="39"/>
        <v/>
      </c>
      <c r="K30" s="14" t="str">
        <f t="shared" si="40"/>
        <v/>
      </c>
      <c r="L30" s="54"/>
      <c r="M30" s="16" t="str">
        <f>IF('Hedging Dashboard'!AH30="","",'Hedging Dashboard'!AH30)</f>
        <v/>
      </c>
      <c r="O30" s="12" t="str">
        <f t="shared" si="3"/>
        <v/>
      </c>
      <c r="P30" s="13" t="str">
        <f t="shared" si="41"/>
        <v/>
      </c>
      <c r="Q30" s="45" t="str">
        <f t="shared" si="42"/>
        <v/>
      </c>
      <c r="R30" s="87" t="str">
        <f t="shared" si="43"/>
        <v/>
      </c>
      <c r="S30" s="87" t="str">
        <f t="shared" si="13"/>
        <v/>
      </c>
      <c r="T30" s="98" t="str">
        <f t="shared" si="44"/>
        <v/>
      </c>
      <c r="U30" s="87" t="str">
        <f>IF(M30="","",IF(B30="NB",U29,IF(T30="",SUM($T$5:$T30)+S30,SUM($T$5:$T30))))</f>
        <v/>
      </c>
      <c r="V30" s="99" t="str">
        <f t="shared" si="0"/>
        <v/>
      </c>
      <c r="W30" s="74" t="e">
        <f t="shared" si="14"/>
        <v>#VALUE!</v>
      </c>
      <c r="X30" s="76" t="str">
        <f t="shared" si="15"/>
        <v/>
      </c>
      <c r="Y30" s="9" t="str">
        <f t="shared" si="6"/>
        <v>B</v>
      </c>
      <c r="Z30" s="4" t="str">
        <f t="shared" si="7"/>
        <v>C</v>
      </c>
      <c r="AA30" s="4" t="str">
        <f t="shared" si="8"/>
        <v>B</v>
      </c>
      <c r="AB30" s="4" t="str">
        <f t="shared" si="4"/>
        <v/>
      </c>
      <c r="AC30" s="4" t="str">
        <f t="shared" si="9"/>
        <v/>
      </c>
      <c r="AD30" s="4" t="str">
        <f t="shared" si="10"/>
        <v/>
      </c>
      <c r="AE30" s="1" t="str">
        <f t="shared" si="16"/>
        <v/>
      </c>
      <c r="AF30" s="1" t="str">
        <f t="shared" si="17"/>
        <v/>
      </c>
      <c r="AG30" s="1" t="str">
        <f t="shared" si="18"/>
        <v/>
      </c>
      <c r="AH30" s="1" t="str">
        <f t="shared" si="19"/>
        <v/>
      </c>
      <c r="AI30" s="1" t="str">
        <f t="shared" si="20"/>
        <v/>
      </c>
      <c r="AJ30" s="1" t="str">
        <f t="shared" si="21"/>
        <v/>
      </c>
      <c r="AK30" s="1">
        <f t="shared" si="45"/>
        <v>0</v>
      </c>
      <c r="AL30" s="1">
        <f t="shared" si="46"/>
        <v>0</v>
      </c>
      <c r="AM30" s="1" t="str">
        <f t="shared" si="5"/>
        <v/>
      </c>
      <c r="AN30" s="1">
        <f t="shared" si="22"/>
        <v>0</v>
      </c>
      <c r="AO30" s="1" t="str">
        <f t="shared" si="56"/>
        <v/>
      </c>
      <c r="AP30" s="1" t="str">
        <f t="shared" si="23"/>
        <v>N</v>
      </c>
      <c r="AQ30" s="1" t="str">
        <f t="shared" si="24"/>
        <v>N</v>
      </c>
      <c r="AR30" s="1" t="str">
        <f t="shared" si="25"/>
        <v>N</v>
      </c>
      <c r="AS30" s="1" t="str">
        <f t="shared" si="26"/>
        <v/>
      </c>
      <c r="AT30" s="15" t="str">
        <f t="shared" si="47"/>
        <v/>
      </c>
      <c r="AU30" s="1" t="str">
        <f t="shared" si="27"/>
        <v/>
      </c>
      <c r="AV30" s="1" t="str">
        <f t="shared" si="28"/>
        <v/>
      </c>
      <c r="AW30" s="1" t="str">
        <f t="shared" si="29"/>
        <v/>
      </c>
      <c r="AX30" s="1" t="str">
        <f t="shared" si="30"/>
        <v/>
      </c>
      <c r="AY30" s="1" t="str">
        <f t="shared" si="31"/>
        <v/>
      </c>
      <c r="AZ30" s="1" t="str">
        <f>IF('Hedging Dashboard'!AH30="P",IF(AZ29="",1,AZ29+1),"")</f>
        <v/>
      </c>
      <c r="BA30" s="1" t="str">
        <f>IF('Hedging Dashboard'!AH30="B",IF(BA29="",1,BA29+1),"")</f>
        <v/>
      </c>
      <c r="BB30" s="1" t="str">
        <f t="shared" si="57"/>
        <v>00000</v>
      </c>
      <c r="BC30" s="1" t="str">
        <f t="shared" si="57"/>
        <v>00000</v>
      </c>
      <c r="BD30" s="1" t="str">
        <f t="shared" si="48"/>
        <v>000000</v>
      </c>
      <c r="BE30" s="1" t="str">
        <f t="shared" si="48"/>
        <v>000000</v>
      </c>
      <c r="BF30" s="1" t="str">
        <f t="shared" si="49"/>
        <v>B</v>
      </c>
      <c r="BG30" s="1" t="str">
        <f t="shared" si="33"/>
        <v/>
      </c>
      <c r="BH30" s="1">
        <f t="shared" si="50"/>
        <v>0</v>
      </c>
      <c r="BI30" s="1" t="str">
        <f t="shared" si="34"/>
        <v/>
      </c>
      <c r="BJ30" s="1">
        <f t="shared" si="51"/>
        <v>0</v>
      </c>
      <c r="BK30" s="1" t="str">
        <f t="shared" si="35"/>
        <v/>
      </c>
      <c r="BL30" s="1">
        <f t="shared" si="52"/>
        <v>0</v>
      </c>
      <c r="BM30" s="1" t="str">
        <f t="shared" si="53"/>
        <v>0</v>
      </c>
      <c r="BN30" s="1" t="str">
        <f t="shared" si="54"/>
        <v>0</v>
      </c>
      <c r="BO30" s="1" t="str">
        <f t="shared" si="55"/>
        <v>0</v>
      </c>
      <c r="BR30" s="1">
        <f>General!A28</f>
        <v>0</v>
      </c>
      <c r="BS30" s="1">
        <f>General!B28</f>
        <v>0</v>
      </c>
      <c r="BT30" s="1" t="str">
        <f>General!C28</f>
        <v/>
      </c>
      <c r="BU30" s="1">
        <f>General!D28</f>
        <v>0</v>
      </c>
      <c r="BW30" s="1" t="str">
        <f>General!F28</f>
        <v>WWLW</v>
      </c>
      <c r="BX30" s="1">
        <f>General!G28</f>
        <v>1</v>
      </c>
    </row>
    <row r="31" spans="1:76" ht="15.75" thickBot="1">
      <c r="A31" s="1">
        <v>22</v>
      </c>
      <c r="B31" s="9" t="str">
        <f t="shared" si="11"/>
        <v/>
      </c>
      <c r="C31" s="93" t="str">
        <f t="shared" si="1"/>
        <v/>
      </c>
      <c r="D31" s="88" t="str">
        <f t="shared" si="36"/>
        <v/>
      </c>
      <c r="E31" s="89" t="str">
        <f t="shared" si="37"/>
        <v/>
      </c>
      <c r="F31" s="8" t="str">
        <f t="shared" si="12"/>
        <v/>
      </c>
      <c r="H31" s="96" t="str">
        <f t="shared" si="2"/>
        <v/>
      </c>
      <c r="I31" s="88" t="str">
        <f t="shared" si="38"/>
        <v/>
      </c>
      <c r="J31" s="89" t="str">
        <f t="shared" si="39"/>
        <v/>
      </c>
      <c r="K31" s="8" t="str">
        <f t="shared" si="40"/>
        <v/>
      </c>
      <c r="L31" s="54"/>
      <c r="M31" s="17" t="str">
        <f>IF('Hedging Dashboard'!AH31="","",'Hedging Dashboard'!AH31)</f>
        <v/>
      </c>
      <c r="O31" s="9" t="str">
        <f t="shared" si="3"/>
        <v/>
      </c>
      <c r="P31" s="88" t="str">
        <f t="shared" si="41"/>
        <v/>
      </c>
      <c r="Q31" s="89" t="str">
        <f t="shared" si="42"/>
        <v/>
      </c>
      <c r="R31" s="4" t="str">
        <f t="shared" si="43"/>
        <v/>
      </c>
      <c r="S31" s="4" t="str">
        <f t="shared" si="13"/>
        <v/>
      </c>
      <c r="T31" s="112" t="str">
        <f t="shared" si="44"/>
        <v/>
      </c>
      <c r="U31" s="4" t="str">
        <f>IF(M31="","",IF(B31="NB",U30,IF(T31="",SUM($T$5:$T31)+S31,SUM($T$5:$T31))))</f>
        <v/>
      </c>
      <c r="V31" s="100" t="str">
        <f t="shared" si="0"/>
        <v/>
      </c>
      <c r="W31" s="74" t="e">
        <f t="shared" si="14"/>
        <v>#VALUE!</v>
      </c>
      <c r="X31" s="76" t="str">
        <f t="shared" si="15"/>
        <v/>
      </c>
      <c r="Y31" s="9" t="str">
        <f t="shared" si="6"/>
        <v>B</v>
      </c>
      <c r="Z31" s="4" t="str">
        <f t="shared" si="7"/>
        <v>C</v>
      </c>
      <c r="AA31" s="4" t="str">
        <f t="shared" si="8"/>
        <v>B</v>
      </c>
      <c r="AB31" s="4" t="str">
        <f t="shared" si="4"/>
        <v/>
      </c>
      <c r="AC31" s="4" t="str">
        <f t="shared" si="9"/>
        <v/>
      </c>
      <c r="AD31" s="4" t="str">
        <f t="shared" si="10"/>
        <v/>
      </c>
      <c r="AE31" s="1" t="str">
        <f t="shared" si="16"/>
        <v/>
      </c>
      <c r="AF31" s="1" t="str">
        <f t="shared" si="17"/>
        <v/>
      </c>
      <c r="AG31" s="1" t="str">
        <f t="shared" si="18"/>
        <v/>
      </c>
      <c r="AH31" s="1" t="str">
        <f t="shared" si="19"/>
        <v/>
      </c>
      <c r="AI31" s="1" t="str">
        <f t="shared" si="20"/>
        <v/>
      </c>
      <c r="AJ31" s="1" t="str">
        <f t="shared" si="21"/>
        <v/>
      </c>
      <c r="AK31" s="1">
        <f t="shared" si="45"/>
        <v>0</v>
      </c>
      <c r="AL31" s="1">
        <f t="shared" si="46"/>
        <v>0</v>
      </c>
      <c r="AM31" s="1" t="str">
        <f t="shared" si="5"/>
        <v/>
      </c>
      <c r="AN31" s="1">
        <f t="shared" si="22"/>
        <v>0</v>
      </c>
      <c r="AO31" s="1" t="str">
        <f t="shared" si="56"/>
        <v/>
      </c>
      <c r="AP31" s="1" t="str">
        <f t="shared" si="23"/>
        <v>N</v>
      </c>
      <c r="AQ31" s="1" t="str">
        <f t="shared" si="24"/>
        <v>N</v>
      </c>
      <c r="AR31" s="1" t="str">
        <f t="shared" si="25"/>
        <v>N</v>
      </c>
      <c r="AS31" s="1" t="str">
        <f t="shared" si="26"/>
        <v/>
      </c>
      <c r="AT31" s="15" t="str">
        <f t="shared" si="47"/>
        <v/>
      </c>
      <c r="AU31" s="1" t="str">
        <f t="shared" si="27"/>
        <v/>
      </c>
      <c r="AV31" s="1" t="str">
        <f t="shared" si="28"/>
        <v/>
      </c>
      <c r="AW31" s="1" t="str">
        <f t="shared" si="29"/>
        <v/>
      </c>
      <c r="AX31" s="1" t="str">
        <f t="shared" si="30"/>
        <v/>
      </c>
      <c r="AY31" s="1" t="str">
        <f t="shared" si="31"/>
        <v/>
      </c>
      <c r="AZ31" s="1" t="str">
        <f>IF('Hedging Dashboard'!AH31="P",IF(AZ30="",1,AZ30+1),"")</f>
        <v/>
      </c>
      <c r="BA31" s="1" t="str">
        <f>IF('Hedging Dashboard'!AH31="B",IF(BA30="",1,BA30+1),"")</f>
        <v/>
      </c>
      <c r="BB31" s="1" t="str">
        <f t="shared" si="57"/>
        <v>00000</v>
      </c>
      <c r="BC31" s="1" t="str">
        <f t="shared" si="57"/>
        <v>00000</v>
      </c>
      <c r="BD31" s="1" t="str">
        <f t="shared" si="48"/>
        <v>000000</v>
      </c>
      <c r="BE31" s="1" t="str">
        <f t="shared" si="48"/>
        <v>000000</v>
      </c>
      <c r="BF31" s="1" t="str">
        <f t="shared" si="49"/>
        <v>B</v>
      </c>
      <c r="BG31" s="1" t="str">
        <f t="shared" si="33"/>
        <v/>
      </c>
      <c r="BH31" s="1">
        <f t="shared" si="50"/>
        <v>0</v>
      </c>
      <c r="BI31" s="1" t="str">
        <f t="shared" si="34"/>
        <v/>
      </c>
      <c r="BJ31" s="1">
        <f t="shared" si="51"/>
        <v>0</v>
      </c>
      <c r="BK31" s="1" t="str">
        <f t="shared" si="35"/>
        <v/>
      </c>
      <c r="BL31" s="1">
        <f t="shared" si="52"/>
        <v>0</v>
      </c>
      <c r="BM31" s="1" t="str">
        <f t="shared" si="53"/>
        <v>0</v>
      </c>
      <c r="BN31" s="1" t="str">
        <f t="shared" si="54"/>
        <v>0</v>
      </c>
      <c r="BO31" s="1" t="str">
        <f t="shared" si="55"/>
        <v>0</v>
      </c>
      <c r="BR31" s="1">
        <f>General!A29</f>
        <v>0</v>
      </c>
      <c r="BS31" s="1">
        <f>General!B29</f>
        <v>0</v>
      </c>
      <c r="BT31" s="1" t="str">
        <f>General!C29</f>
        <v/>
      </c>
      <c r="BU31" s="1">
        <f>General!D29</f>
        <v>0</v>
      </c>
      <c r="BW31" s="1" t="str">
        <f>General!F29</f>
        <v>WWWL</v>
      </c>
      <c r="BX31" s="1">
        <f>General!G29</f>
        <v>-1</v>
      </c>
    </row>
    <row r="32" spans="1:76" ht="15.75" thickBot="1">
      <c r="A32" s="1">
        <v>23</v>
      </c>
      <c r="B32" s="9" t="str">
        <f t="shared" si="11"/>
        <v/>
      </c>
      <c r="C32" s="93" t="str">
        <f t="shared" si="1"/>
        <v/>
      </c>
      <c r="D32" s="88" t="str">
        <f t="shared" si="36"/>
        <v/>
      </c>
      <c r="E32" s="89" t="str">
        <f t="shared" si="37"/>
        <v/>
      </c>
      <c r="F32" s="8" t="str">
        <f t="shared" si="12"/>
        <v/>
      </c>
      <c r="H32" s="96" t="str">
        <f t="shared" si="2"/>
        <v/>
      </c>
      <c r="I32" s="88" t="str">
        <f t="shared" si="38"/>
        <v/>
      </c>
      <c r="J32" s="89" t="str">
        <f t="shared" si="39"/>
        <v/>
      </c>
      <c r="K32" s="8" t="str">
        <f t="shared" si="40"/>
        <v/>
      </c>
      <c r="L32" s="54"/>
      <c r="M32" s="17" t="str">
        <f>IF('Hedging Dashboard'!AH32="","",'Hedging Dashboard'!AH32)</f>
        <v/>
      </c>
      <c r="O32" s="9" t="str">
        <f t="shared" si="3"/>
        <v/>
      </c>
      <c r="P32" s="88" t="str">
        <f t="shared" si="41"/>
        <v/>
      </c>
      <c r="Q32" s="89" t="str">
        <f t="shared" si="42"/>
        <v/>
      </c>
      <c r="R32" s="4" t="str">
        <f t="shared" si="43"/>
        <v/>
      </c>
      <c r="S32" s="4" t="str">
        <f t="shared" si="13"/>
        <v/>
      </c>
      <c r="T32" s="112" t="str">
        <f t="shared" si="44"/>
        <v/>
      </c>
      <c r="U32" s="4" t="str">
        <f>IF(M32="","",IF(B32="NB",U31,IF(T32="",SUM($T$5:$T32)+S32,SUM($T$5:$T32))))</f>
        <v/>
      </c>
      <c r="V32" s="100" t="str">
        <f t="shared" si="0"/>
        <v/>
      </c>
      <c r="W32" s="74" t="e">
        <f t="shared" si="14"/>
        <v>#VALUE!</v>
      </c>
      <c r="X32" s="76" t="str">
        <f t="shared" si="15"/>
        <v/>
      </c>
      <c r="Y32" s="9" t="str">
        <f t="shared" si="6"/>
        <v>B</v>
      </c>
      <c r="Z32" s="4" t="str">
        <f t="shared" si="7"/>
        <v>C</v>
      </c>
      <c r="AA32" s="4" t="str">
        <f t="shared" si="8"/>
        <v>B</v>
      </c>
      <c r="AB32" s="4" t="str">
        <f t="shared" si="4"/>
        <v/>
      </c>
      <c r="AC32" s="4" t="str">
        <f t="shared" si="9"/>
        <v/>
      </c>
      <c r="AD32" s="4" t="str">
        <f t="shared" si="10"/>
        <v/>
      </c>
      <c r="AE32" s="1" t="str">
        <f t="shared" si="16"/>
        <v/>
      </c>
      <c r="AF32" s="1" t="str">
        <f t="shared" si="17"/>
        <v/>
      </c>
      <c r="AG32" s="1" t="str">
        <f t="shared" si="18"/>
        <v/>
      </c>
      <c r="AH32" s="1" t="str">
        <f t="shared" si="19"/>
        <v/>
      </c>
      <c r="AI32" s="1" t="str">
        <f t="shared" si="20"/>
        <v/>
      </c>
      <c r="AJ32" s="1" t="str">
        <f t="shared" si="21"/>
        <v/>
      </c>
      <c r="AK32" s="1">
        <f t="shared" si="45"/>
        <v>0</v>
      </c>
      <c r="AL32" s="1">
        <f t="shared" si="46"/>
        <v>0</v>
      </c>
      <c r="AM32" s="1" t="str">
        <f t="shared" si="5"/>
        <v/>
      </c>
      <c r="AN32" s="1">
        <f t="shared" si="22"/>
        <v>0</v>
      </c>
      <c r="AO32" s="1" t="str">
        <f t="shared" si="56"/>
        <v/>
      </c>
      <c r="AP32" s="1" t="str">
        <f t="shared" si="23"/>
        <v>N</v>
      </c>
      <c r="AQ32" s="1" t="str">
        <f t="shared" si="24"/>
        <v>N</v>
      </c>
      <c r="AR32" s="1" t="str">
        <f t="shared" si="25"/>
        <v>N</v>
      </c>
      <c r="AS32" s="1" t="str">
        <f t="shared" si="26"/>
        <v/>
      </c>
      <c r="AT32" s="15" t="str">
        <f t="shared" si="47"/>
        <v/>
      </c>
      <c r="AU32" s="1" t="str">
        <f t="shared" si="27"/>
        <v/>
      </c>
      <c r="AV32" s="1" t="str">
        <f t="shared" si="28"/>
        <v/>
      </c>
      <c r="AW32" s="1" t="str">
        <f t="shared" si="29"/>
        <v/>
      </c>
      <c r="AX32" s="1" t="str">
        <f t="shared" si="30"/>
        <v/>
      </c>
      <c r="AY32" s="1" t="str">
        <f t="shared" si="31"/>
        <v/>
      </c>
      <c r="AZ32" s="1" t="str">
        <f>IF('Hedging Dashboard'!AH32="P",IF(AZ31="",1,AZ31+1),"")</f>
        <v/>
      </c>
      <c r="BA32" s="1" t="str">
        <f>IF('Hedging Dashboard'!AH32="B",IF(BA31="",1,BA31+1),"")</f>
        <v/>
      </c>
      <c r="BB32" s="1" t="str">
        <f t="shared" si="57"/>
        <v>00000</v>
      </c>
      <c r="BC32" s="1" t="str">
        <f t="shared" si="57"/>
        <v>00000</v>
      </c>
      <c r="BD32" s="1" t="str">
        <f t="shared" si="48"/>
        <v>000000</v>
      </c>
      <c r="BE32" s="1" t="str">
        <f t="shared" si="48"/>
        <v>000000</v>
      </c>
      <c r="BF32" s="1" t="str">
        <f t="shared" si="49"/>
        <v>B</v>
      </c>
      <c r="BG32" s="1" t="str">
        <f t="shared" si="33"/>
        <v/>
      </c>
      <c r="BH32" s="1">
        <f t="shared" si="50"/>
        <v>0</v>
      </c>
      <c r="BI32" s="1" t="str">
        <f t="shared" si="34"/>
        <v/>
      </c>
      <c r="BJ32" s="1">
        <f t="shared" si="51"/>
        <v>0</v>
      </c>
      <c r="BK32" s="1" t="str">
        <f t="shared" si="35"/>
        <v/>
      </c>
      <c r="BL32" s="1">
        <f t="shared" si="52"/>
        <v>0</v>
      </c>
      <c r="BM32" s="1" t="str">
        <f t="shared" si="53"/>
        <v>0</v>
      </c>
      <c r="BN32" s="1" t="str">
        <f t="shared" si="54"/>
        <v>0</v>
      </c>
      <c r="BO32" s="1" t="str">
        <f t="shared" si="55"/>
        <v>0</v>
      </c>
      <c r="BR32" s="1">
        <f>General!A30</f>
        <v>0</v>
      </c>
      <c r="BS32" s="1">
        <f>General!B30</f>
        <v>0</v>
      </c>
      <c r="BT32" s="1" t="str">
        <f>General!C30</f>
        <v/>
      </c>
      <c r="BU32" s="1">
        <f>General!D30</f>
        <v>0</v>
      </c>
      <c r="BW32" s="1" t="str">
        <f>General!F30</f>
        <v>WWWW</v>
      </c>
      <c r="BX32" s="1">
        <f>General!G30</f>
        <v>6</v>
      </c>
    </row>
    <row r="33" spans="1:76" ht="15.75" thickBot="1">
      <c r="A33" s="1">
        <v>24</v>
      </c>
      <c r="B33" s="9" t="str">
        <f t="shared" si="11"/>
        <v/>
      </c>
      <c r="C33" s="93" t="str">
        <f t="shared" si="1"/>
        <v/>
      </c>
      <c r="D33" s="88" t="str">
        <f t="shared" si="36"/>
        <v/>
      </c>
      <c r="E33" s="89" t="str">
        <f t="shared" si="37"/>
        <v/>
      </c>
      <c r="F33" s="8" t="str">
        <f t="shared" si="12"/>
        <v/>
      </c>
      <c r="H33" s="96" t="str">
        <f t="shared" si="2"/>
        <v/>
      </c>
      <c r="I33" s="88" t="str">
        <f t="shared" si="38"/>
        <v/>
      </c>
      <c r="J33" s="89" t="str">
        <f t="shared" si="39"/>
        <v/>
      </c>
      <c r="K33" s="8" t="str">
        <f t="shared" si="40"/>
        <v/>
      </c>
      <c r="L33" s="54"/>
      <c r="M33" s="17" t="str">
        <f>IF('Hedging Dashboard'!AH33="","",'Hedging Dashboard'!AH33)</f>
        <v/>
      </c>
      <c r="O33" s="9" t="str">
        <f t="shared" si="3"/>
        <v/>
      </c>
      <c r="P33" s="88" t="str">
        <f t="shared" si="41"/>
        <v/>
      </c>
      <c r="Q33" s="89" t="str">
        <f t="shared" si="42"/>
        <v/>
      </c>
      <c r="R33" s="4" t="str">
        <f t="shared" si="43"/>
        <v/>
      </c>
      <c r="S33" s="4" t="str">
        <f t="shared" si="13"/>
        <v/>
      </c>
      <c r="T33" s="112" t="str">
        <f t="shared" si="44"/>
        <v/>
      </c>
      <c r="U33" s="4" t="str">
        <f>IF(M33="","",IF(B33="NB",U32,IF(T33="",SUM($T$5:$T33)+S33,SUM($T$5:$T33))))</f>
        <v/>
      </c>
      <c r="V33" s="100" t="str">
        <f t="shared" si="0"/>
        <v/>
      </c>
      <c r="W33" s="74" t="e">
        <f t="shared" si="14"/>
        <v>#VALUE!</v>
      </c>
      <c r="X33" s="76" t="str">
        <f t="shared" si="15"/>
        <v/>
      </c>
      <c r="Y33" s="9" t="str">
        <f t="shared" si="6"/>
        <v>B</v>
      </c>
      <c r="Z33" s="4" t="str">
        <f t="shared" si="7"/>
        <v>C</v>
      </c>
      <c r="AA33" s="4" t="str">
        <f t="shared" si="8"/>
        <v>B</v>
      </c>
      <c r="AB33" s="4" t="str">
        <f t="shared" si="4"/>
        <v/>
      </c>
      <c r="AC33" s="4" t="str">
        <f t="shared" si="9"/>
        <v/>
      </c>
      <c r="AD33" s="4" t="str">
        <f t="shared" si="10"/>
        <v/>
      </c>
      <c r="AE33" s="1" t="str">
        <f t="shared" si="16"/>
        <v/>
      </c>
      <c r="AF33" s="1" t="str">
        <f t="shared" si="17"/>
        <v/>
      </c>
      <c r="AG33" s="1" t="str">
        <f t="shared" si="18"/>
        <v/>
      </c>
      <c r="AH33" s="1" t="str">
        <f t="shared" si="19"/>
        <v/>
      </c>
      <c r="AI33" s="1" t="str">
        <f t="shared" si="20"/>
        <v/>
      </c>
      <c r="AJ33" s="1" t="str">
        <f t="shared" si="21"/>
        <v/>
      </c>
      <c r="AK33" s="1">
        <f t="shared" si="45"/>
        <v>0</v>
      </c>
      <c r="AL33" s="1">
        <f t="shared" si="46"/>
        <v>0</v>
      </c>
      <c r="AM33" s="1" t="str">
        <f t="shared" si="5"/>
        <v/>
      </c>
      <c r="AN33" s="1">
        <f t="shared" si="22"/>
        <v>0</v>
      </c>
      <c r="AO33" s="1" t="str">
        <f t="shared" si="56"/>
        <v/>
      </c>
      <c r="AP33" s="1" t="str">
        <f t="shared" si="23"/>
        <v>N</v>
      </c>
      <c r="AQ33" s="1" t="str">
        <f t="shared" si="24"/>
        <v>N</v>
      </c>
      <c r="AR33" s="1" t="str">
        <f t="shared" si="25"/>
        <v>N</v>
      </c>
      <c r="AS33" s="1" t="str">
        <f t="shared" si="26"/>
        <v/>
      </c>
      <c r="AT33" s="15" t="str">
        <f t="shared" si="47"/>
        <v/>
      </c>
      <c r="AU33" s="1" t="str">
        <f t="shared" si="27"/>
        <v/>
      </c>
      <c r="AV33" s="1" t="str">
        <f t="shared" si="28"/>
        <v/>
      </c>
      <c r="AW33" s="1" t="str">
        <f t="shared" si="29"/>
        <v/>
      </c>
      <c r="AX33" s="1" t="str">
        <f t="shared" si="30"/>
        <v/>
      </c>
      <c r="AY33" s="1" t="str">
        <f t="shared" si="31"/>
        <v/>
      </c>
      <c r="AZ33" s="1" t="str">
        <f>IF('Hedging Dashboard'!AH33="P",IF(AZ32="",1,AZ32+1),"")</f>
        <v/>
      </c>
      <c r="BA33" s="1" t="str">
        <f>IF('Hedging Dashboard'!AH33="B",IF(BA32="",1,BA32+1),"")</f>
        <v/>
      </c>
      <c r="BB33" s="1" t="str">
        <f t="shared" si="57"/>
        <v>00000</v>
      </c>
      <c r="BC33" s="1" t="str">
        <f t="shared" si="57"/>
        <v>00000</v>
      </c>
      <c r="BD33" s="1" t="str">
        <f t="shared" si="48"/>
        <v>000000</v>
      </c>
      <c r="BE33" s="1" t="str">
        <f t="shared" si="48"/>
        <v>000000</v>
      </c>
      <c r="BF33" s="1" t="str">
        <f t="shared" si="49"/>
        <v>B</v>
      </c>
      <c r="BG33" s="1" t="str">
        <f t="shared" si="33"/>
        <v/>
      </c>
      <c r="BH33" s="1">
        <f t="shared" si="50"/>
        <v>0</v>
      </c>
      <c r="BI33" s="1" t="str">
        <f t="shared" si="34"/>
        <v/>
      </c>
      <c r="BJ33" s="1">
        <f t="shared" si="51"/>
        <v>0</v>
      </c>
      <c r="BK33" s="1" t="str">
        <f t="shared" si="35"/>
        <v/>
      </c>
      <c r="BL33" s="1">
        <f t="shared" si="52"/>
        <v>0</v>
      </c>
      <c r="BM33" s="1" t="str">
        <f t="shared" si="53"/>
        <v>0</v>
      </c>
      <c r="BN33" s="1" t="str">
        <f t="shared" si="54"/>
        <v>0</v>
      </c>
      <c r="BO33" s="1" t="str">
        <f t="shared" si="55"/>
        <v>0</v>
      </c>
      <c r="BR33" s="1">
        <f>General!A31</f>
        <v>0</v>
      </c>
      <c r="BS33" s="1">
        <f>General!B31</f>
        <v>0</v>
      </c>
      <c r="BT33" s="1" t="str">
        <f>General!C31</f>
        <v/>
      </c>
      <c r="BU33" s="1">
        <f>General!D31</f>
        <v>0</v>
      </c>
      <c r="BW33" s="1" t="str">
        <f>General!F31</f>
        <v>LLLLL</v>
      </c>
      <c r="BX33" s="1">
        <f>General!G31</f>
        <v>-6</v>
      </c>
    </row>
    <row r="34" spans="1:76" ht="15.75" thickBot="1">
      <c r="A34" s="1">
        <v>25</v>
      </c>
      <c r="B34" s="77" t="str">
        <f t="shared" si="11"/>
        <v/>
      </c>
      <c r="C34" s="94" t="str">
        <f t="shared" si="1"/>
        <v/>
      </c>
      <c r="D34" s="90" t="str">
        <f t="shared" si="36"/>
        <v/>
      </c>
      <c r="E34" s="91" t="str">
        <f t="shared" si="37"/>
        <v/>
      </c>
      <c r="F34" s="10" t="str">
        <f t="shared" si="12"/>
        <v/>
      </c>
      <c r="H34" s="97" t="str">
        <f t="shared" si="2"/>
        <v/>
      </c>
      <c r="I34" s="90" t="str">
        <f t="shared" si="38"/>
        <v/>
      </c>
      <c r="J34" s="91" t="str">
        <f t="shared" si="39"/>
        <v/>
      </c>
      <c r="K34" s="10" t="str">
        <f t="shared" si="40"/>
        <v/>
      </c>
      <c r="L34" s="54"/>
      <c r="M34" s="18" t="str">
        <f>IF('Hedging Dashboard'!AH34="","",'Hedging Dashboard'!AH34)</f>
        <v/>
      </c>
      <c r="O34" s="77" t="str">
        <f t="shared" si="3"/>
        <v/>
      </c>
      <c r="P34" s="90" t="str">
        <f t="shared" si="41"/>
        <v/>
      </c>
      <c r="Q34" s="91" t="str">
        <f t="shared" si="42"/>
        <v/>
      </c>
      <c r="R34" s="5" t="str">
        <f t="shared" si="43"/>
        <v/>
      </c>
      <c r="S34" s="5" t="str">
        <f t="shared" si="13"/>
        <v/>
      </c>
      <c r="T34" s="113" t="str">
        <f t="shared" si="44"/>
        <v/>
      </c>
      <c r="U34" s="5" t="str">
        <f>IF(M34="","",IF(B34="NB",U33,IF(T34="",SUM($T$5:$T34)+S34,SUM($T$5:$T34))))</f>
        <v/>
      </c>
      <c r="V34" s="101" t="str">
        <f t="shared" si="0"/>
        <v/>
      </c>
      <c r="W34" s="74" t="e">
        <f t="shared" si="14"/>
        <v>#VALUE!</v>
      </c>
      <c r="X34" s="76" t="str">
        <f t="shared" si="15"/>
        <v/>
      </c>
      <c r="Y34" s="9" t="str">
        <f t="shared" si="6"/>
        <v>B</v>
      </c>
      <c r="Z34" s="4" t="str">
        <f t="shared" si="7"/>
        <v>C</v>
      </c>
      <c r="AA34" s="4" t="str">
        <f t="shared" si="8"/>
        <v>B</v>
      </c>
      <c r="AB34" s="4" t="str">
        <f t="shared" si="4"/>
        <v/>
      </c>
      <c r="AC34" s="4" t="str">
        <f t="shared" si="9"/>
        <v/>
      </c>
      <c r="AD34" s="4" t="str">
        <f t="shared" si="10"/>
        <v/>
      </c>
      <c r="AE34" s="1" t="str">
        <f t="shared" si="16"/>
        <v/>
      </c>
      <c r="AF34" s="1" t="str">
        <f t="shared" si="17"/>
        <v/>
      </c>
      <c r="AG34" s="1" t="str">
        <f t="shared" si="18"/>
        <v/>
      </c>
      <c r="AH34" s="1" t="str">
        <f t="shared" si="19"/>
        <v/>
      </c>
      <c r="AI34" s="1" t="str">
        <f t="shared" si="20"/>
        <v/>
      </c>
      <c r="AJ34" s="1" t="str">
        <f t="shared" si="21"/>
        <v/>
      </c>
      <c r="AK34" s="1">
        <f t="shared" si="45"/>
        <v>0</v>
      </c>
      <c r="AL34" s="1">
        <f t="shared" si="46"/>
        <v>0</v>
      </c>
      <c r="AM34" s="1" t="str">
        <f t="shared" si="5"/>
        <v/>
      </c>
      <c r="AN34" s="1">
        <f t="shared" si="22"/>
        <v>0</v>
      </c>
      <c r="AO34" s="1" t="str">
        <f t="shared" si="56"/>
        <v/>
      </c>
      <c r="AP34" s="1" t="str">
        <f t="shared" si="23"/>
        <v>N</v>
      </c>
      <c r="AQ34" s="1" t="str">
        <f t="shared" si="24"/>
        <v>N</v>
      </c>
      <c r="AR34" s="1" t="str">
        <f t="shared" si="25"/>
        <v>N</v>
      </c>
      <c r="AS34" s="1" t="str">
        <f t="shared" si="26"/>
        <v/>
      </c>
      <c r="AT34" s="15" t="str">
        <f t="shared" si="47"/>
        <v/>
      </c>
      <c r="AU34" s="1" t="str">
        <f t="shared" si="27"/>
        <v/>
      </c>
      <c r="AV34" s="1" t="str">
        <f t="shared" si="28"/>
        <v/>
      </c>
      <c r="AW34" s="1" t="str">
        <f t="shared" si="29"/>
        <v/>
      </c>
      <c r="AX34" s="1" t="str">
        <f t="shared" si="30"/>
        <v/>
      </c>
      <c r="AY34" s="1" t="str">
        <f t="shared" si="31"/>
        <v/>
      </c>
      <c r="AZ34" s="1" t="str">
        <f>IF('Hedging Dashboard'!AH34="P",IF(AZ33="",1,AZ33+1),"")</f>
        <v/>
      </c>
      <c r="BA34" s="1" t="str">
        <f>IF('Hedging Dashboard'!AH34="B",IF(BA33="",1,BA33+1),"")</f>
        <v/>
      </c>
      <c r="BB34" s="1" t="str">
        <f t="shared" si="57"/>
        <v>00000</v>
      </c>
      <c r="BC34" s="1" t="str">
        <f t="shared" si="57"/>
        <v>00000</v>
      </c>
      <c r="BD34" s="1" t="str">
        <f t="shared" si="48"/>
        <v>000000</v>
      </c>
      <c r="BE34" s="1" t="str">
        <f t="shared" si="48"/>
        <v>000000</v>
      </c>
      <c r="BF34" s="1" t="str">
        <f t="shared" si="49"/>
        <v>B</v>
      </c>
      <c r="BG34" s="1" t="str">
        <f t="shared" si="33"/>
        <v/>
      </c>
      <c r="BH34" s="1">
        <f t="shared" si="50"/>
        <v>0</v>
      </c>
      <c r="BI34" s="1" t="str">
        <f t="shared" si="34"/>
        <v/>
      </c>
      <c r="BJ34" s="1">
        <f t="shared" si="51"/>
        <v>0</v>
      </c>
      <c r="BK34" s="1" t="str">
        <f t="shared" si="35"/>
        <v/>
      </c>
      <c r="BL34" s="1">
        <f t="shared" si="52"/>
        <v>0</v>
      </c>
      <c r="BM34" s="1" t="str">
        <f t="shared" si="53"/>
        <v>0</v>
      </c>
      <c r="BN34" s="1" t="str">
        <f t="shared" si="54"/>
        <v>0</v>
      </c>
      <c r="BO34" s="1" t="str">
        <f t="shared" si="55"/>
        <v>0</v>
      </c>
      <c r="BR34" s="1">
        <f>General!A32</f>
        <v>0</v>
      </c>
      <c r="BS34" s="1">
        <f>General!B32</f>
        <v>0</v>
      </c>
      <c r="BT34" s="1" t="str">
        <f>General!C32</f>
        <v/>
      </c>
      <c r="BU34" s="1">
        <f>General!D32</f>
        <v>0</v>
      </c>
      <c r="BW34" s="1" t="str">
        <f>General!F32</f>
        <v>LLLLW</v>
      </c>
      <c r="BX34" s="1">
        <f>General!G32</f>
        <v>1</v>
      </c>
    </row>
    <row r="35" spans="1:76" ht="15.75" thickBot="1">
      <c r="A35" s="1">
        <v>26</v>
      </c>
      <c r="B35" s="12" t="str">
        <f t="shared" si="11"/>
        <v/>
      </c>
      <c r="C35" s="92" t="str">
        <f t="shared" si="1"/>
        <v/>
      </c>
      <c r="D35" s="13" t="str">
        <f t="shared" si="36"/>
        <v/>
      </c>
      <c r="E35" s="45" t="str">
        <f t="shared" si="37"/>
        <v/>
      </c>
      <c r="F35" s="14" t="str">
        <f t="shared" si="12"/>
        <v/>
      </c>
      <c r="H35" s="95" t="str">
        <f t="shared" si="2"/>
        <v/>
      </c>
      <c r="I35" s="13" t="str">
        <f t="shared" si="38"/>
        <v/>
      </c>
      <c r="J35" s="45" t="str">
        <f t="shared" si="39"/>
        <v/>
      </c>
      <c r="K35" s="14" t="str">
        <f t="shared" si="40"/>
        <v/>
      </c>
      <c r="L35" s="54"/>
      <c r="M35" s="16" t="str">
        <f>IF('Hedging Dashboard'!AH35="","",'Hedging Dashboard'!AH35)</f>
        <v/>
      </c>
      <c r="O35" s="12" t="str">
        <f t="shared" si="3"/>
        <v/>
      </c>
      <c r="P35" s="13" t="str">
        <f t="shared" si="41"/>
        <v/>
      </c>
      <c r="Q35" s="45" t="str">
        <f t="shared" si="42"/>
        <v/>
      </c>
      <c r="R35" s="87" t="str">
        <f t="shared" si="43"/>
        <v/>
      </c>
      <c r="S35" s="87" t="str">
        <f t="shared" si="13"/>
        <v/>
      </c>
      <c r="T35" s="98" t="str">
        <f t="shared" si="44"/>
        <v/>
      </c>
      <c r="U35" s="87" t="str">
        <f>IF(M35="","",IF(B35="NB",U34,IF(T35="",SUM($T$5:$T35)+S35,SUM($T$5:$T35))))</f>
        <v/>
      </c>
      <c r="V35" s="99" t="str">
        <f t="shared" si="0"/>
        <v/>
      </c>
      <c r="W35" s="74" t="e">
        <f t="shared" si="14"/>
        <v>#VALUE!</v>
      </c>
      <c r="X35" s="76" t="str">
        <f t="shared" si="15"/>
        <v/>
      </c>
      <c r="Y35" s="9" t="str">
        <f t="shared" si="6"/>
        <v>B</v>
      </c>
      <c r="Z35" s="4" t="str">
        <f t="shared" si="7"/>
        <v>C</v>
      </c>
      <c r="AA35" s="4" t="str">
        <f t="shared" si="8"/>
        <v>B</v>
      </c>
      <c r="AB35" s="4" t="str">
        <f t="shared" si="4"/>
        <v/>
      </c>
      <c r="AC35" s="4" t="str">
        <f t="shared" si="9"/>
        <v/>
      </c>
      <c r="AD35" s="4" t="str">
        <f t="shared" si="10"/>
        <v/>
      </c>
      <c r="AE35" s="1" t="str">
        <f t="shared" si="16"/>
        <v/>
      </c>
      <c r="AF35" s="1" t="str">
        <f t="shared" si="17"/>
        <v/>
      </c>
      <c r="AG35" s="1" t="str">
        <f t="shared" si="18"/>
        <v/>
      </c>
      <c r="AH35" s="1" t="str">
        <f t="shared" si="19"/>
        <v/>
      </c>
      <c r="AI35" s="1" t="str">
        <f t="shared" si="20"/>
        <v/>
      </c>
      <c r="AJ35" s="1" t="str">
        <f t="shared" si="21"/>
        <v/>
      </c>
      <c r="AK35" s="1">
        <f t="shared" si="45"/>
        <v>0</v>
      </c>
      <c r="AL35" s="1">
        <f t="shared" si="46"/>
        <v>0</v>
      </c>
      <c r="AM35" s="1" t="str">
        <f t="shared" si="5"/>
        <v/>
      </c>
      <c r="AN35" s="1">
        <f t="shared" si="22"/>
        <v>0</v>
      </c>
      <c r="AO35" s="1" t="str">
        <f t="shared" si="56"/>
        <v/>
      </c>
      <c r="AP35" s="1" t="str">
        <f t="shared" si="23"/>
        <v>N</v>
      </c>
      <c r="AQ35" s="1" t="str">
        <f t="shared" si="24"/>
        <v>N</v>
      </c>
      <c r="AR35" s="1" t="str">
        <f t="shared" si="25"/>
        <v>N</v>
      </c>
      <c r="AS35" s="1" t="str">
        <f t="shared" si="26"/>
        <v/>
      </c>
      <c r="AT35" s="15" t="str">
        <f t="shared" si="47"/>
        <v/>
      </c>
      <c r="AU35" s="1" t="str">
        <f t="shared" si="27"/>
        <v/>
      </c>
      <c r="AV35" s="1" t="str">
        <f t="shared" si="28"/>
        <v/>
      </c>
      <c r="AW35" s="1" t="str">
        <f t="shared" si="29"/>
        <v/>
      </c>
      <c r="AX35" s="1" t="str">
        <f t="shared" si="30"/>
        <v/>
      </c>
      <c r="AY35" s="1" t="str">
        <f t="shared" si="31"/>
        <v/>
      </c>
      <c r="AZ35" s="1" t="str">
        <f>IF('Hedging Dashboard'!AH35="P",IF(AZ34="",1,AZ34+1),"")</f>
        <v/>
      </c>
      <c r="BA35" s="1" t="str">
        <f>IF('Hedging Dashboard'!AH35="B",IF(BA34="",1,BA34+1),"")</f>
        <v/>
      </c>
      <c r="BB35" s="1" t="str">
        <f t="shared" si="57"/>
        <v>00000</v>
      </c>
      <c r="BC35" s="1" t="str">
        <f t="shared" si="57"/>
        <v>00000</v>
      </c>
      <c r="BD35" s="1" t="str">
        <f t="shared" si="48"/>
        <v>000000</v>
      </c>
      <c r="BE35" s="1" t="str">
        <f t="shared" si="48"/>
        <v>000000</v>
      </c>
      <c r="BF35" s="1" t="str">
        <f t="shared" si="49"/>
        <v>B</v>
      </c>
      <c r="BG35" s="1" t="str">
        <f t="shared" si="33"/>
        <v/>
      </c>
      <c r="BH35" s="1">
        <f t="shared" si="50"/>
        <v>0</v>
      </c>
      <c r="BI35" s="1" t="str">
        <f t="shared" si="34"/>
        <v/>
      </c>
      <c r="BJ35" s="1">
        <f t="shared" si="51"/>
        <v>0</v>
      </c>
      <c r="BK35" s="1" t="str">
        <f t="shared" si="35"/>
        <v/>
      </c>
      <c r="BL35" s="1">
        <f t="shared" si="52"/>
        <v>0</v>
      </c>
      <c r="BM35" s="1" t="str">
        <f t="shared" si="53"/>
        <v>0</v>
      </c>
      <c r="BN35" s="1" t="str">
        <f t="shared" si="54"/>
        <v>0</v>
      </c>
      <c r="BO35" s="1" t="str">
        <f t="shared" si="55"/>
        <v>0</v>
      </c>
      <c r="BR35" s="1">
        <f>General!A33</f>
        <v>0</v>
      </c>
      <c r="BS35" s="1">
        <f>General!B33</f>
        <v>0</v>
      </c>
      <c r="BT35" s="1" t="str">
        <f>General!C33</f>
        <v/>
      </c>
      <c r="BU35" s="1">
        <f>General!D33</f>
        <v>0</v>
      </c>
      <c r="BW35" s="1" t="str">
        <f>General!F33</f>
        <v>LLLWL</v>
      </c>
      <c r="BX35" s="1">
        <f>General!G33</f>
        <v>-1</v>
      </c>
    </row>
    <row r="36" spans="1:76" ht="15.75" thickBot="1">
      <c r="A36" s="1">
        <v>27</v>
      </c>
      <c r="B36" s="9" t="str">
        <f t="shared" si="11"/>
        <v/>
      </c>
      <c r="C36" s="93" t="str">
        <f t="shared" si="1"/>
        <v/>
      </c>
      <c r="D36" s="88" t="str">
        <f t="shared" si="36"/>
        <v/>
      </c>
      <c r="E36" s="89" t="str">
        <f t="shared" si="37"/>
        <v/>
      </c>
      <c r="F36" s="8" t="str">
        <f t="shared" si="12"/>
        <v/>
      </c>
      <c r="H36" s="96" t="str">
        <f t="shared" si="2"/>
        <v/>
      </c>
      <c r="I36" s="88" t="str">
        <f t="shared" si="38"/>
        <v/>
      </c>
      <c r="J36" s="89" t="str">
        <f t="shared" si="39"/>
        <v/>
      </c>
      <c r="K36" s="8" t="str">
        <f t="shared" si="40"/>
        <v/>
      </c>
      <c r="L36" s="54"/>
      <c r="M36" s="17" t="str">
        <f>IF('Hedging Dashboard'!AH36="","",'Hedging Dashboard'!AH36)</f>
        <v/>
      </c>
      <c r="O36" s="9" t="str">
        <f t="shared" si="3"/>
        <v/>
      </c>
      <c r="P36" s="88" t="str">
        <f t="shared" si="41"/>
        <v/>
      </c>
      <c r="Q36" s="89" t="str">
        <f t="shared" si="42"/>
        <v/>
      </c>
      <c r="R36" s="4" t="str">
        <f t="shared" si="43"/>
        <v/>
      </c>
      <c r="S36" s="4" t="str">
        <f t="shared" si="13"/>
        <v/>
      </c>
      <c r="T36" s="112" t="str">
        <f t="shared" si="44"/>
        <v/>
      </c>
      <c r="U36" s="4" t="str">
        <f>IF(M36="","",IF(B36="NB",U35,IF(T36="",SUM($T$5:$T36)+S36,SUM($T$5:$T36))))</f>
        <v/>
      </c>
      <c r="V36" s="100" t="str">
        <f t="shared" si="0"/>
        <v/>
      </c>
      <c r="W36" s="74" t="e">
        <f t="shared" si="14"/>
        <v>#VALUE!</v>
      </c>
      <c r="X36" s="76" t="str">
        <f t="shared" si="15"/>
        <v/>
      </c>
      <c r="Y36" s="9" t="str">
        <f t="shared" si="6"/>
        <v>B</v>
      </c>
      <c r="Z36" s="4" t="str">
        <f t="shared" si="7"/>
        <v>C</v>
      </c>
      <c r="AA36" s="4" t="str">
        <f t="shared" si="8"/>
        <v>B</v>
      </c>
      <c r="AB36" s="4" t="str">
        <f t="shared" si="4"/>
        <v/>
      </c>
      <c r="AC36" s="4" t="str">
        <f t="shared" si="9"/>
        <v/>
      </c>
      <c r="AD36" s="4" t="str">
        <f t="shared" si="10"/>
        <v/>
      </c>
      <c r="AE36" s="1" t="str">
        <f t="shared" si="16"/>
        <v/>
      </c>
      <c r="AF36" s="1" t="str">
        <f t="shared" si="17"/>
        <v/>
      </c>
      <c r="AG36" s="1" t="str">
        <f t="shared" si="18"/>
        <v/>
      </c>
      <c r="AH36" s="1" t="str">
        <f t="shared" si="19"/>
        <v/>
      </c>
      <c r="AI36" s="1" t="str">
        <f t="shared" si="20"/>
        <v/>
      </c>
      <c r="AJ36" s="1" t="str">
        <f t="shared" si="21"/>
        <v/>
      </c>
      <c r="AK36" s="1">
        <f t="shared" si="45"/>
        <v>0</v>
      </c>
      <c r="AL36" s="1">
        <f t="shared" si="46"/>
        <v>0</v>
      </c>
      <c r="AM36" s="1" t="str">
        <f t="shared" si="5"/>
        <v/>
      </c>
      <c r="AN36" s="1">
        <f t="shared" si="22"/>
        <v>0</v>
      </c>
      <c r="AO36" s="1" t="str">
        <f t="shared" si="56"/>
        <v/>
      </c>
      <c r="AP36" s="1" t="str">
        <f t="shared" si="23"/>
        <v>N</v>
      </c>
      <c r="AQ36" s="1" t="str">
        <f t="shared" si="24"/>
        <v>N</v>
      </c>
      <c r="AR36" s="1" t="str">
        <f t="shared" si="25"/>
        <v>N</v>
      </c>
      <c r="AS36" s="1" t="str">
        <f t="shared" si="26"/>
        <v/>
      </c>
      <c r="AT36" s="15" t="str">
        <f t="shared" si="47"/>
        <v/>
      </c>
      <c r="AU36" s="1" t="str">
        <f t="shared" si="27"/>
        <v/>
      </c>
      <c r="AV36" s="1" t="str">
        <f t="shared" si="28"/>
        <v/>
      </c>
      <c r="AW36" s="1" t="str">
        <f t="shared" si="29"/>
        <v/>
      </c>
      <c r="AX36" s="1" t="str">
        <f t="shared" si="30"/>
        <v/>
      </c>
      <c r="AY36" s="1" t="str">
        <f t="shared" si="31"/>
        <v/>
      </c>
      <c r="AZ36" s="1" t="str">
        <f>IF('Hedging Dashboard'!AH36="P",IF(AZ35="",1,AZ35+1),"")</f>
        <v/>
      </c>
      <c r="BA36" s="1" t="str">
        <f>IF('Hedging Dashboard'!AH36="B",IF(BA35="",1,BA35+1),"")</f>
        <v/>
      </c>
      <c r="BB36" s="1" t="str">
        <f t="shared" si="57"/>
        <v>00000</v>
      </c>
      <c r="BC36" s="1" t="str">
        <f t="shared" si="57"/>
        <v>00000</v>
      </c>
      <c r="BD36" s="1" t="str">
        <f t="shared" si="48"/>
        <v>000000</v>
      </c>
      <c r="BE36" s="1" t="str">
        <f t="shared" si="48"/>
        <v>000000</v>
      </c>
      <c r="BF36" s="1" t="str">
        <f t="shared" si="49"/>
        <v>B</v>
      </c>
      <c r="BG36" s="1" t="str">
        <f t="shared" si="33"/>
        <v/>
      </c>
      <c r="BH36" s="1">
        <f t="shared" si="50"/>
        <v>0</v>
      </c>
      <c r="BI36" s="1" t="str">
        <f t="shared" si="34"/>
        <v/>
      </c>
      <c r="BJ36" s="1">
        <f t="shared" si="51"/>
        <v>0</v>
      </c>
      <c r="BK36" s="1" t="str">
        <f t="shared" si="35"/>
        <v/>
      </c>
      <c r="BL36" s="1">
        <f t="shared" si="52"/>
        <v>0</v>
      </c>
      <c r="BM36" s="1" t="str">
        <f t="shared" si="53"/>
        <v>0</v>
      </c>
      <c r="BN36" s="1" t="str">
        <f t="shared" si="54"/>
        <v>0</v>
      </c>
      <c r="BO36" s="1" t="str">
        <f t="shared" si="55"/>
        <v>0</v>
      </c>
      <c r="BR36" s="1">
        <f>General!A34</f>
        <v>0</v>
      </c>
      <c r="BS36" s="1">
        <f>General!B34</f>
        <v>0</v>
      </c>
      <c r="BT36" s="1" t="str">
        <f>General!C34</f>
        <v/>
      </c>
      <c r="BU36" s="1">
        <f>General!D34</f>
        <v>0</v>
      </c>
      <c r="BW36" s="1" t="str">
        <f>General!F34</f>
        <v>LLLWW</v>
      </c>
      <c r="BX36" s="1">
        <f>General!G34</f>
        <v>3</v>
      </c>
    </row>
    <row r="37" spans="1:76" ht="15.75" thickBot="1">
      <c r="A37" s="1">
        <v>28</v>
      </c>
      <c r="B37" s="9" t="str">
        <f t="shared" si="11"/>
        <v/>
      </c>
      <c r="C37" s="93" t="str">
        <f t="shared" si="1"/>
        <v/>
      </c>
      <c r="D37" s="88" t="str">
        <f t="shared" si="36"/>
        <v/>
      </c>
      <c r="E37" s="89" t="str">
        <f t="shared" si="37"/>
        <v/>
      </c>
      <c r="F37" s="8" t="str">
        <f t="shared" si="12"/>
        <v/>
      </c>
      <c r="H37" s="96" t="str">
        <f t="shared" si="2"/>
        <v/>
      </c>
      <c r="I37" s="88" t="str">
        <f t="shared" si="38"/>
        <v/>
      </c>
      <c r="J37" s="89" t="str">
        <f t="shared" si="39"/>
        <v/>
      </c>
      <c r="K37" s="8" t="str">
        <f t="shared" si="40"/>
        <v/>
      </c>
      <c r="L37" s="54"/>
      <c r="M37" s="17" t="str">
        <f>IF('Hedging Dashboard'!AH37="","",'Hedging Dashboard'!AH37)</f>
        <v/>
      </c>
      <c r="O37" s="9" t="str">
        <f t="shared" si="3"/>
        <v/>
      </c>
      <c r="P37" s="88" t="str">
        <f t="shared" si="41"/>
        <v/>
      </c>
      <c r="Q37" s="89" t="str">
        <f t="shared" si="42"/>
        <v/>
      </c>
      <c r="R37" s="4" t="str">
        <f t="shared" si="43"/>
        <v/>
      </c>
      <c r="S37" s="4" t="str">
        <f t="shared" si="13"/>
        <v/>
      </c>
      <c r="T37" s="112" t="str">
        <f t="shared" si="44"/>
        <v/>
      </c>
      <c r="U37" s="4" t="str">
        <f>IF(M37="","",IF(B37="NB",U36,IF(T37="",SUM($T$5:$T37)+S37,SUM($T$5:$T37))))</f>
        <v/>
      </c>
      <c r="V37" s="100" t="str">
        <f t="shared" si="0"/>
        <v/>
      </c>
      <c r="W37" s="74" t="e">
        <f t="shared" si="14"/>
        <v>#VALUE!</v>
      </c>
      <c r="X37" s="76" t="str">
        <f t="shared" si="15"/>
        <v/>
      </c>
      <c r="Y37" s="9" t="str">
        <f t="shared" si="6"/>
        <v>B</v>
      </c>
      <c r="Z37" s="4" t="str">
        <f t="shared" si="7"/>
        <v>C</v>
      </c>
      <c r="AA37" s="4" t="str">
        <f t="shared" si="8"/>
        <v>B</v>
      </c>
      <c r="AB37" s="4" t="str">
        <f t="shared" si="4"/>
        <v/>
      </c>
      <c r="AC37" s="4" t="str">
        <f t="shared" si="9"/>
        <v/>
      </c>
      <c r="AD37" s="4" t="str">
        <f t="shared" si="10"/>
        <v/>
      </c>
      <c r="AE37" s="1" t="str">
        <f t="shared" si="16"/>
        <v/>
      </c>
      <c r="AF37" s="1" t="str">
        <f t="shared" si="17"/>
        <v/>
      </c>
      <c r="AG37" s="1" t="str">
        <f t="shared" si="18"/>
        <v/>
      </c>
      <c r="AH37" s="1" t="str">
        <f t="shared" si="19"/>
        <v/>
      </c>
      <c r="AI37" s="1" t="str">
        <f t="shared" si="20"/>
        <v/>
      </c>
      <c r="AJ37" s="1" t="str">
        <f t="shared" si="21"/>
        <v/>
      </c>
      <c r="AK37" s="1">
        <f t="shared" si="45"/>
        <v>0</v>
      </c>
      <c r="AL37" s="1">
        <f t="shared" si="46"/>
        <v>0</v>
      </c>
      <c r="AM37" s="1" t="str">
        <f t="shared" si="5"/>
        <v/>
      </c>
      <c r="AN37" s="1">
        <f t="shared" si="22"/>
        <v>0</v>
      </c>
      <c r="AO37" s="1" t="str">
        <f t="shared" si="56"/>
        <v/>
      </c>
      <c r="AP37" s="1" t="str">
        <f t="shared" si="23"/>
        <v>N</v>
      </c>
      <c r="AQ37" s="1" t="str">
        <f t="shared" si="24"/>
        <v>N</v>
      </c>
      <c r="AR37" s="1" t="str">
        <f t="shared" si="25"/>
        <v>N</v>
      </c>
      <c r="AS37" s="1" t="str">
        <f t="shared" si="26"/>
        <v/>
      </c>
      <c r="AT37" s="15" t="str">
        <f t="shared" si="47"/>
        <v/>
      </c>
      <c r="AU37" s="1" t="str">
        <f t="shared" si="27"/>
        <v/>
      </c>
      <c r="AV37" s="1" t="str">
        <f t="shared" si="28"/>
        <v/>
      </c>
      <c r="AW37" s="1" t="str">
        <f t="shared" si="29"/>
        <v/>
      </c>
      <c r="AX37" s="1" t="str">
        <f t="shared" si="30"/>
        <v/>
      </c>
      <c r="AY37" s="1" t="str">
        <f t="shared" si="31"/>
        <v/>
      </c>
      <c r="AZ37" s="1" t="str">
        <f>IF('Hedging Dashboard'!AH37="P",IF(AZ36="",1,AZ36+1),"")</f>
        <v/>
      </c>
      <c r="BA37" s="1" t="str">
        <f>IF('Hedging Dashboard'!AH37="B",IF(BA36="",1,BA36+1),"")</f>
        <v/>
      </c>
      <c r="BB37" s="1" t="str">
        <f t="shared" si="57"/>
        <v>00000</v>
      </c>
      <c r="BC37" s="1" t="str">
        <f t="shared" si="57"/>
        <v>00000</v>
      </c>
      <c r="BD37" s="1" t="str">
        <f t="shared" si="48"/>
        <v>000000</v>
      </c>
      <c r="BE37" s="1" t="str">
        <f t="shared" si="48"/>
        <v>000000</v>
      </c>
      <c r="BF37" s="1" t="str">
        <f t="shared" si="49"/>
        <v>B</v>
      </c>
      <c r="BG37" s="1" t="str">
        <f t="shared" si="33"/>
        <v/>
      </c>
      <c r="BH37" s="1">
        <f t="shared" si="50"/>
        <v>0</v>
      </c>
      <c r="BI37" s="1" t="str">
        <f t="shared" si="34"/>
        <v/>
      </c>
      <c r="BJ37" s="1">
        <f t="shared" si="51"/>
        <v>0</v>
      </c>
      <c r="BK37" s="1" t="str">
        <f t="shared" si="35"/>
        <v/>
      </c>
      <c r="BL37" s="1">
        <f t="shared" si="52"/>
        <v>0</v>
      </c>
      <c r="BM37" s="1" t="str">
        <f t="shared" si="53"/>
        <v>0</v>
      </c>
      <c r="BN37" s="1" t="str">
        <f t="shared" si="54"/>
        <v>0</v>
      </c>
      <c r="BO37" s="1" t="str">
        <f t="shared" si="55"/>
        <v>0</v>
      </c>
      <c r="BR37" s="1">
        <f>General!A35</f>
        <v>0</v>
      </c>
      <c r="BS37" s="1">
        <f>General!B35</f>
        <v>0</v>
      </c>
      <c r="BT37" s="1" t="str">
        <f>General!C35</f>
        <v/>
      </c>
      <c r="BU37" s="1">
        <f>General!D35</f>
        <v>0</v>
      </c>
      <c r="BW37" s="1" t="str">
        <f>General!F35</f>
        <v>LLWLL</v>
      </c>
      <c r="BX37" s="1">
        <f>General!G35</f>
        <v>-3</v>
      </c>
    </row>
    <row r="38" spans="1:76" ht="15.75" thickBot="1">
      <c r="A38" s="1">
        <v>29</v>
      </c>
      <c r="B38" s="9" t="str">
        <f t="shared" si="11"/>
        <v/>
      </c>
      <c r="C38" s="93" t="str">
        <f t="shared" si="1"/>
        <v/>
      </c>
      <c r="D38" s="88" t="str">
        <f t="shared" si="36"/>
        <v/>
      </c>
      <c r="E38" s="89" t="str">
        <f t="shared" si="37"/>
        <v/>
      </c>
      <c r="F38" s="8" t="str">
        <f t="shared" si="12"/>
        <v/>
      </c>
      <c r="H38" s="96" t="str">
        <f t="shared" si="2"/>
        <v/>
      </c>
      <c r="I38" s="88" t="str">
        <f t="shared" si="38"/>
        <v/>
      </c>
      <c r="J38" s="89" t="str">
        <f t="shared" si="39"/>
        <v/>
      </c>
      <c r="K38" s="8" t="str">
        <f t="shared" si="40"/>
        <v/>
      </c>
      <c r="L38" s="54"/>
      <c r="M38" s="17" t="str">
        <f>IF('Hedging Dashboard'!AH38="","",'Hedging Dashboard'!AH38)</f>
        <v/>
      </c>
      <c r="O38" s="9" t="str">
        <f t="shared" si="3"/>
        <v/>
      </c>
      <c r="P38" s="88" t="str">
        <f t="shared" si="41"/>
        <v/>
      </c>
      <c r="Q38" s="89" t="str">
        <f t="shared" si="42"/>
        <v/>
      </c>
      <c r="R38" s="4" t="str">
        <f t="shared" si="43"/>
        <v/>
      </c>
      <c r="S38" s="4" t="str">
        <f t="shared" si="13"/>
        <v/>
      </c>
      <c r="T38" s="112" t="str">
        <f t="shared" si="44"/>
        <v/>
      </c>
      <c r="U38" s="4" t="str">
        <f>IF(M38="","",IF(B38="NB",U37,IF(T38="",SUM($T$5:$T38)+S38,SUM($T$5:$T38))))</f>
        <v/>
      </c>
      <c r="V38" s="100" t="str">
        <f t="shared" si="0"/>
        <v/>
      </c>
      <c r="W38" s="74" t="e">
        <f t="shared" si="14"/>
        <v>#VALUE!</v>
      </c>
      <c r="X38" s="76" t="str">
        <f t="shared" si="15"/>
        <v/>
      </c>
      <c r="Y38" s="9" t="str">
        <f t="shared" si="6"/>
        <v>B</v>
      </c>
      <c r="Z38" s="4" t="str">
        <f t="shared" si="7"/>
        <v>C</v>
      </c>
      <c r="AA38" s="4" t="str">
        <f t="shared" si="8"/>
        <v>B</v>
      </c>
      <c r="AB38" s="4" t="str">
        <f t="shared" si="4"/>
        <v/>
      </c>
      <c r="AC38" s="4" t="str">
        <f t="shared" si="9"/>
        <v/>
      </c>
      <c r="AD38" s="4" t="str">
        <f t="shared" si="10"/>
        <v/>
      </c>
      <c r="AE38" s="1" t="str">
        <f t="shared" si="16"/>
        <v/>
      </c>
      <c r="AF38" s="1" t="str">
        <f t="shared" si="17"/>
        <v/>
      </c>
      <c r="AG38" s="1" t="str">
        <f t="shared" si="18"/>
        <v/>
      </c>
      <c r="AH38" s="1" t="str">
        <f t="shared" si="19"/>
        <v/>
      </c>
      <c r="AI38" s="1" t="str">
        <f t="shared" si="20"/>
        <v/>
      </c>
      <c r="AJ38" s="1" t="str">
        <f t="shared" si="21"/>
        <v/>
      </c>
      <c r="AK38" s="1">
        <f t="shared" si="45"/>
        <v>0</v>
      </c>
      <c r="AL38" s="1">
        <f t="shared" si="46"/>
        <v>0</v>
      </c>
      <c r="AM38" s="1" t="str">
        <f t="shared" si="5"/>
        <v/>
      </c>
      <c r="AN38" s="1">
        <f t="shared" si="22"/>
        <v>0</v>
      </c>
      <c r="AO38" s="1" t="str">
        <f t="shared" si="56"/>
        <v/>
      </c>
      <c r="AP38" s="1" t="str">
        <f t="shared" si="23"/>
        <v>N</v>
      </c>
      <c r="AQ38" s="1" t="str">
        <f t="shared" si="24"/>
        <v>N</v>
      </c>
      <c r="AR38" s="1" t="str">
        <f t="shared" si="25"/>
        <v>N</v>
      </c>
      <c r="AS38" s="1" t="str">
        <f t="shared" si="26"/>
        <v/>
      </c>
      <c r="AT38" s="15" t="str">
        <f t="shared" si="47"/>
        <v/>
      </c>
      <c r="AU38" s="1" t="str">
        <f t="shared" si="27"/>
        <v/>
      </c>
      <c r="AV38" s="1" t="str">
        <f t="shared" si="28"/>
        <v/>
      </c>
      <c r="AW38" s="1" t="str">
        <f t="shared" si="29"/>
        <v/>
      </c>
      <c r="AX38" s="1" t="str">
        <f t="shared" si="30"/>
        <v/>
      </c>
      <c r="AY38" s="1" t="str">
        <f t="shared" si="31"/>
        <v/>
      </c>
      <c r="AZ38" s="1" t="str">
        <f>IF('Hedging Dashboard'!AH38="P",IF(AZ37="",1,AZ37+1),"")</f>
        <v/>
      </c>
      <c r="BA38" s="1" t="str">
        <f>IF('Hedging Dashboard'!AH38="B",IF(BA37="",1,BA37+1),"")</f>
        <v/>
      </c>
      <c r="BB38" s="1" t="str">
        <f t="shared" si="57"/>
        <v>00000</v>
      </c>
      <c r="BC38" s="1" t="str">
        <f t="shared" si="57"/>
        <v>00000</v>
      </c>
      <c r="BD38" s="1" t="str">
        <f t="shared" si="48"/>
        <v>000000</v>
      </c>
      <c r="BE38" s="1" t="str">
        <f t="shared" si="48"/>
        <v>000000</v>
      </c>
      <c r="BF38" s="1" t="str">
        <f t="shared" si="49"/>
        <v>B</v>
      </c>
      <c r="BG38" s="1" t="str">
        <f t="shared" si="33"/>
        <v/>
      </c>
      <c r="BH38" s="1">
        <f t="shared" si="50"/>
        <v>0</v>
      </c>
      <c r="BI38" s="1" t="str">
        <f t="shared" si="34"/>
        <v/>
      </c>
      <c r="BJ38" s="1">
        <f t="shared" si="51"/>
        <v>0</v>
      </c>
      <c r="BK38" s="1" t="str">
        <f t="shared" si="35"/>
        <v/>
      </c>
      <c r="BL38" s="1">
        <f t="shared" si="52"/>
        <v>0</v>
      </c>
      <c r="BM38" s="1" t="str">
        <f t="shared" si="53"/>
        <v>0</v>
      </c>
      <c r="BN38" s="1" t="str">
        <f t="shared" si="54"/>
        <v>0</v>
      </c>
      <c r="BO38" s="1" t="str">
        <f t="shared" si="55"/>
        <v>0</v>
      </c>
      <c r="BR38" s="1">
        <f>General!A36</f>
        <v>0</v>
      </c>
      <c r="BS38" s="1">
        <f>General!B36</f>
        <v>0</v>
      </c>
      <c r="BT38" s="1" t="str">
        <f>General!C36</f>
        <v/>
      </c>
      <c r="BU38" s="1">
        <f>General!D36</f>
        <v>0</v>
      </c>
      <c r="BW38" s="1" t="str">
        <f>General!F36</f>
        <v>LLWLW</v>
      </c>
      <c r="BX38" s="1">
        <f>General!G36</f>
        <v>1</v>
      </c>
    </row>
    <row r="39" spans="1:76" ht="15.75" thickBot="1">
      <c r="A39" s="1">
        <v>30</v>
      </c>
      <c r="B39" s="77" t="str">
        <f t="shared" si="11"/>
        <v/>
      </c>
      <c r="C39" s="94" t="str">
        <f t="shared" si="1"/>
        <v/>
      </c>
      <c r="D39" s="90" t="str">
        <f t="shared" si="36"/>
        <v/>
      </c>
      <c r="E39" s="91" t="str">
        <f t="shared" si="37"/>
        <v/>
      </c>
      <c r="F39" s="10" t="str">
        <f t="shared" si="12"/>
        <v/>
      </c>
      <c r="H39" s="97" t="str">
        <f t="shared" si="2"/>
        <v/>
      </c>
      <c r="I39" s="90" t="str">
        <f t="shared" si="38"/>
        <v/>
      </c>
      <c r="J39" s="91" t="str">
        <f t="shared" si="39"/>
        <v/>
      </c>
      <c r="K39" s="10" t="str">
        <f t="shared" si="40"/>
        <v/>
      </c>
      <c r="L39" s="54"/>
      <c r="M39" s="18" t="str">
        <f>IF('Hedging Dashboard'!AH39="","",'Hedging Dashboard'!AH39)</f>
        <v/>
      </c>
      <c r="O39" s="77" t="str">
        <f t="shared" si="3"/>
        <v/>
      </c>
      <c r="P39" s="90" t="str">
        <f t="shared" si="41"/>
        <v/>
      </c>
      <c r="Q39" s="91" t="str">
        <f t="shared" si="42"/>
        <v/>
      </c>
      <c r="R39" s="5" t="str">
        <f t="shared" si="43"/>
        <v/>
      </c>
      <c r="S39" s="5" t="str">
        <f t="shared" si="13"/>
        <v/>
      </c>
      <c r="T39" s="113" t="str">
        <f t="shared" si="44"/>
        <v/>
      </c>
      <c r="U39" s="5" t="str">
        <f>IF(M39="","",IF(B39="NB",U38,IF(T39="",SUM($T$5:$T39)+S39,SUM($T$5:$T39))))</f>
        <v/>
      </c>
      <c r="V39" s="101" t="str">
        <f t="shared" si="0"/>
        <v/>
      </c>
      <c r="W39" s="74" t="e">
        <f t="shared" si="14"/>
        <v>#VALUE!</v>
      </c>
      <c r="X39" s="76" t="str">
        <f t="shared" si="15"/>
        <v/>
      </c>
      <c r="Y39" s="9" t="str">
        <f t="shared" si="6"/>
        <v>B</v>
      </c>
      <c r="Z39" s="4" t="str">
        <f t="shared" si="7"/>
        <v>C</v>
      </c>
      <c r="AA39" s="4" t="str">
        <f t="shared" si="8"/>
        <v>B</v>
      </c>
      <c r="AB39" s="4" t="str">
        <f t="shared" si="4"/>
        <v/>
      </c>
      <c r="AC39" s="4" t="str">
        <f t="shared" si="9"/>
        <v/>
      </c>
      <c r="AD39" s="4" t="str">
        <f t="shared" si="10"/>
        <v/>
      </c>
      <c r="AE39" s="1" t="str">
        <f t="shared" si="16"/>
        <v/>
      </c>
      <c r="AF39" s="1" t="str">
        <f t="shared" si="17"/>
        <v/>
      </c>
      <c r="AG39" s="1" t="str">
        <f t="shared" si="18"/>
        <v/>
      </c>
      <c r="AH39" s="1" t="str">
        <f t="shared" si="19"/>
        <v/>
      </c>
      <c r="AI39" s="1" t="str">
        <f t="shared" si="20"/>
        <v/>
      </c>
      <c r="AJ39" s="1" t="str">
        <f t="shared" si="21"/>
        <v/>
      </c>
      <c r="AK39" s="1">
        <f t="shared" si="45"/>
        <v>0</v>
      </c>
      <c r="AL39" s="1">
        <f t="shared" si="46"/>
        <v>0</v>
      </c>
      <c r="AM39" s="1" t="str">
        <f t="shared" ref="AM39:AM70" si="58">IF(M39="","",IF(AM38+AN39&gt;=10,10,IF(AM38+AN39&lt;=-10,-10,AM38+AN39)))</f>
        <v/>
      </c>
      <c r="AN39" s="1">
        <f t="shared" si="22"/>
        <v>0</v>
      </c>
      <c r="AO39" s="1" t="str">
        <f t="shared" si="56"/>
        <v/>
      </c>
      <c r="AP39" s="1" t="str">
        <f t="shared" si="23"/>
        <v>N</v>
      </c>
      <c r="AQ39" s="1" t="str">
        <f t="shared" si="24"/>
        <v>N</v>
      </c>
      <c r="AR39" s="1" t="str">
        <f t="shared" si="25"/>
        <v>N</v>
      </c>
      <c r="AS39" s="1" t="str">
        <f t="shared" si="26"/>
        <v/>
      </c>
      <c r="AT39" s="15" t="str">
        <f t="shared" si="47"/>
        <v/>
      </c>
      <c r="AU39" s="1" t="str">
        <f t="shared" si="27"/>
        <v/>
      </c>
      <c r="AV39" s="1" t="str">
        <f t="shared" si="28"/>
        <v/>
      </c>
      <c r="AW39" s="1" t="str">
        <f t="shared" si="29"/>
        <v/>
      </c>
      <c r="AX39" s="1" t="str">
        <f t="shared" si="30"/>
        <v/>
      </c>
      <c r="AY39" s="1" t="str">
        <f t="shared" si="31"/>
        <v/>
      </c>
      <c r="AZ39" s="1" t="str">
        <f>IF('Hedging Dashboard'!AH39="P",IF(AZ38="",1,AZ38+1),"")</f>
        <v/>
      </c>
      <c r="BA39" s="1" t="str">
        <f>IF('Hedging Dashboard'!AH39="B",IF(BA38="",1,BA38+1),"")</f>
        <v/>
      </c>
      <c r="BB39" s="1" t="str">
        <f t="shared" si="57"/>
        <v>00000</v>
      </c>
      <c r="BC39" s="1" t="str">
        <f t="shared" si="57"/>
        <v>00000</v>
      </c>
      <c r="BD39" s="1" t="str">
        <f t="shared" si="48"/>
        <v>000000</v>
      </c>
      <c r="BE39" s="1" t="str">
        <f t="shared" si="48"/>
        <v>000000</v>
      </c>
      <c r="BF39" s="1" t="str">
        <f t="shared" si="49"/>
        <v>B</v>
      </c>
      <c r="BG39" s="1" t="str">
        <f t="shared" si="33"/>
        <v/>
      </c>
      <c r="BH39" s="1">
        <f t="shared" si="50"/>
        <v>0</v>
      </c>
      <c r="BI39" s="1" t="str">
        <f t="shared" si="34"/>
        <v/>
      </c>
      <c r="BJ39" s="1">
        <f t="shared" si="51"/>
        <v>0</v>
      </c>
      <c r="BK39" s="1" t="str">
        <f t="shared" si="35"/>
        <v/>
      </c>
      <c r="BL39" s="1">
        <f t="shared" si="52"/>
        <v>0</v>
      </c>
      <c r="BM39" s="1" t="str">
        <f t="shared" si="53"/>
        <v>0</v>
      </c>
      <c r="BN39" s="1" t="str">
        <f t="shared" si="54"/>
        <v>0</v>
      </c>
      <c r="BO39" s="1" t="str">
        <f t="shared" si="55"/>
        <v>0</v>
      </c>
      <c r="BR39" s="1">
        <f>General!A37</f>
        <v>0</v>
      </c>
      <c r="BS39" s="1">
        <f>General!B37</f>
        <v>0</v>
      </c>
      <c r="BT39" s="1" t="str">
        <f>General!C37</f>
        <v/>
      </c>
      <c r="BU39" s="1">
        <f>General!D37</f>
        <v>0</v>
      </c>
      <c r="BW39" s="1" t="str">
        <f>General!F37</f>
        <v>LLWWL</v>
      </c>
      <c r="BX39" s="1">
        <f>General!G37</f>
        <v>-1</v>
      </c>
    </row>
    <row r="40" spans="1:76" ht="15.75" thickBot="1">
      <c r="A40" s="1">
        <v>31</v>
      </c>
      <c r="B40" s="12" t="str">
        <f t="shared" si="11"/>
        <v/>
      </c>
      <c r="C40" s="92" t="str">
        <f t="shared" si="1"/>
        <v/>
      </c>
      <c r="D40" s="13" t="str">
        <f t="shared" si="36"/>
        <v/>
      </c>
      <c r="E40" s="45" t="str">
        <f t="shared" si="37"/>
        <v/>
      </c>
      <c r="F40" s="14" t="str">
        <f t="shared" si="12"/>
        <v/>
      </c>
      <c r="H40" s="95" t="str">
        <f t="shared" si="2"/>
        <v/>
      </c>
      <c r="I40" s="13" t="str">
        <f t="shared" si="38"/>
        <v/>
      </c>
      <c r="J40" s="45" t="str">
        <f t="shared" si="39"/>
        <v/>
      </c>
      <c r="K40" s="14" t="str">
        <f t="shared" si="40"/>
        <v/>
      </c>
      <c r="L40" s="54"/>
      <c r="M40" s="16" t="str">
        <f>IF('Hedging Dashboard'!AH40="","",'Hedging Dashboard'!AH40)</f>
        <v/>
      </c>
      <c r="O40" s="12" t="str">
        <f t="shared" si="3"/>
        <v/>
      </c>
      <c r="P40" s="13" t="str">
        <f t="shared" si="41"/>
        <v/>
      </c>
      <c r="Q40" s="45" t="str">
        <f t="shared" si="42"/>
        <v/>
      </c>
      <c r="R40" s="87" t="str">
        <f t="shared" si="43"/>
        <v/>
      </c>
      <c r="S40" s="87" t="str">
        <f t="shared" si="13"/>
        <v/>
      </c>
      <c r="T40" s="98" t="str">
        <f t="shared" si="44"/>
        <v/>
      </c>
      <c r="U40" s="87" t="str">
        <f>IF(M40="","",IF(B40="NB",U39,IF(T40="",SUM($T$5:$T40)+S40,SUM($T$5:$T40))))</f>
        <v/>
      </c>
      <c r="V40" s="99" t="str">
        <f t="shared" si="0"/>
        <v/>
      </c>
      <c r="W40" s="74" t="e">
        <f t="shared" si="14"/>
        <v>#VALUE!</v>
      </c>
      <c r="X40" s="76" t="str">
        <f t="shared" si="15"/>
        <v/>
      </c>
      <c r="Y40" s="9" t="str">
        <f t="shared" si="6"/>
        <v>B</v>
      </c>
      <c r="Z40" s="4" t="str">
        <f t="shared" si="7"/>
        <v>C</v>
      </c>
      <c r="AA40" s="4" t="str">
        <f t="shared" si="8"/>
        <v>B</v>
      </c>
      <c r="AB40" s="4" t="str">
        <f t="shared" si="4"/>
        <v/>
      </c>
      <c r="AC40" s="4" t="str">
        <f t="shared" si="9"/>
        <v/>
      </c>
      <c r="AD40" s="4" t="str">
        <f t="shared" si="10"/>
        <v/>
      </c>
      <c r="AE40" s="1" t="str">
        <f t="shared" si="16"/>
        <v/>
      </c>
      <c r="AF40" s="1" t="str">
        <f t="shared" si="17"/>
        <v/>
      </c>
      <c r="AG40" s="1" t="str">
        <f t="shared" si="18"/>
        <v/>
      </c>
      <c r="AH40" s="1" t="str">
        <f t="shared" si="19"/>
        <v/>
      </c>
      <c r="AI40" s="1" t="str">
        <f t="shared" si="20"/>
        <v/>
      </c>
      <c r="AJ40" s="1" t="str">
        <f t="shared" si="21"/>
        <v/>
      </c>
      <c r="AK40" s="1">
        <f t="shared" si="45"/>
        <v>0</v>
      </c>
      <c r="AL40" s="1">
        <f t="shared" si="46"/>
        <v>0</v>
      </c>
      <c r="AM40" s="1" t="str">
        <f t="shared" si="58"/>
        <v/>
      </c>
      <c r="AN40" s="1">
        <f t="shared" si="22"/>
        <v>0</v>
      </c>
      <c r="AO40" s="1" t="str">
        <f t="shared" si="56"/>
        <v/>
      </c>
      <c r="AP40" s="1" t="str">
        <f t="shared" si="23"/>
        <v>N</v>
      </c>
      <c r="AQ40" s="1" t="str">
        <f t="shared" si="24"/>
        <v>N</v>
      </c>
      <c r="AR40" s="1" t="str">
        <f t="shared" si="25"/>
        <v>N</v>
      </c>
      <c r="AS40" s="1" t="str">
        <f t="shared" si="26"/>
        <v/>
      </c>
      <c r="AT40" s="15" t="str">
        <f t="shared" si="47"/>
        <v/>
      </c>
      <c r="AU40" s="1" t="str">
        <f t="shared" si="27"/>
        <v/>
      </c>
      <c r="AV40" s="1" t="str">
        <f t="shared" si="28"/>
        <v/>
      </c>
      <c r="AW40" s="1" t="str">
        <f t="shared" si="29"/>
        <v/>
      </c>
      <c r="AX40" s="1" t="str">
        <f t="shared" si="30"/>
        <v/>
      </c>
      <c r="AY40" s="1" t="str">
        <f t="shared" si="31"/>
        <v/>
      </c>
      <c r="AZ40" s="1" t="str">
        <f>IF('Hedging Dashboard'!AH40="P",IF(AZ39="",1,AZ39+1),"")</f>
        <v/>
      </c>
      <c r="BA40" s="1" t="str">
        <f>IF('Hedging Dashboard'!AH40="B",IF(BA39="",1,BA39+1),"")</f>
        <v/>
      </c>
      <c r="BB40" s="1" t="str">
        <f t="shared" si="57"/>
        <v>00000</v>
      </c>
      <c r="BC40" s="1" t="str">
        <f t="shared" si="57"/>
        <v>00000</v>
      </c>
      <c r="BD40" s="1" t="str">
        <f t="shared" si="48"/>
        <v>000000</v>
      </c>
      <c r="BE40" s="1" t="str">
        <f t="shared" si="48"/>
        <v>000000</v>
      </c>
      <c r="BF40" s="1" t="str">
        <f t="shared" si="49"/>
        <v>B</v>
      </c>
      <c r="BG40" s="1" t="str">
        <f t="shared" si="33"/>
        <v/>
      </c>
      <c r="BH40" s="1">
        <f t="shared" si="50"/>
        <v>0</v>
      </c>
      <c r="BI40" s="1" t="str">
        <f t="shared" si="34"/>
        <v/>
      </c>
      <c r="BJ40" s="1">
        <f t="shared" si="51"/>
        <v>0</v>
      </c>
      <c r="BK40" s="1" t="str">
        <f t="shared" si="35"/>
        <v/>
      </c>
      <c r="BL40" s="1">
        <f t="shared" si="52"/>
        <v>0</v>
      </c>
      <c r="BM40" s="1" t="str">
        <f t="shared" si="53"/>
        <v>0</v>
      </c>
      <c r="BN40" s="1" t="str">
        <f t="shared" si="54"/>
        <v>0</v>
      </c>
      <c r="BO40" s="1" t="str">
        <f t="shared" si="55"/>
        <v>0</v>
      </c>
      <c r="BR40" s="1">
        <f>General!A38</f>
        <v>0</v>
      </c>
      <c r="BS40" s="1">
        <f>General!B38</f>
        <v>0</v>
      </c>
      <c r="BT40" s="1" t="str">
        <f>General!C38</f>
        <v/>
      </c>
      <c r="BU40" s="1">
        <f>General!D38</f>
        <v>0</v>
      </c>
      <c r="BW40" s="1" t="str">
        <f>General!F38</f>
        <v>LLWWW</v>
      </c>
      <c r="BX40" s="1">
        <f>General!G38</f>
        <v>6</v>
      </c>
    </row>
    <row r="41" spans="1:76" ht="15.75" thickBot="1">
      <c r="A41" s="1">
        <v>32</v>
      </c>
      <c r="B41" s="9" t="str">
        <f t="shared" si="11"/>
        <v/>
      </c>
      <c r="C41" s="93" t="str">
        <f t="shared" si="1"/>
        <v/>
      </c>
      <c r="D41" s="88" t="str">
        <f t="shared" si="36"/>
        <v/>
      </c>
      <c r="E41" s="89" t="str">
        <f t="shared" si="37"/>
        <v/>
      </c>
      <c r="F41" s="8" t="str">
        <f t="shared" si="12"/>
        <v/>
      </c>
      <c r="H41" s="96" t="str">
        <f t="shared" si="2"/>
        <v/>
      </c>
      <c r="I41" s="88" t="str">
        <f t="shared" si="38"/>
        <v/>
      </c>
      <c r="J41" s="89" t="str">
        <f t="shared" si="39"/>
        <v/>
      </c>
      <c r="K41" s="8" t="str">
        <f t="shared" si="40"/>
        <v/>
      </c>
      <c r="L41" s="54"/>
      <c r="M41" s="17" t="str">
        <f>IF('Hedging Dashboard'!AH41="","",'Hedging Dashboard'!AH41)</f>
        <v/>
      </c>
      <c r="O41" s="9" t="str">
        <f t="shared" si="3"/>
        <v/>
      </c>
      <c r="P41" s="88" t="str">
        <f t="shared" si="41"/>
        <v/>
      </c>
      <c r="Q41" s="89" t="str">
        <f t="shared" si="42"/>
        <v/>
      </c>
      <c r="R41" s="4" t="str">
        <f t="shared" si="43"/>
        <v/>
      </c>
      <c r="S41" s="4" t="str">
        <f t="shared" si="13"/>
        <v/>
      </c>
      <c r="T41" s="112" t="str">
        <f t="shared" si="44"/>
        <v/>
      </c>
      <c r="U41" s="4" t="str">
        <f>IF(M41="","",IF(B41="NB",U40,IF(T41="",SUM($T$5:$T41)+S41,SUM($T$5:$T41))))</f>
        <v/>
      </c>
      <c r="V41" s="100" t="str">
        <f t="shared" si="0"/>
        <v/>
      </c>
      <c r="W41" s="74" t="e">
        <f t="shared" si="14"/>
        <v>#VALUE!</v>
      </c>
      <c r="X41" s="76" t="str">
        <f t="shared" si="15"/>
        <v/>
      </c>
      <c r="Y41" s="9" t="str">
        <f t="shared" si="6"/>
        <v>B</v>
      </c>
      <c r="Z41" s="4" t="str">
        <f t="shared" si="7"/>
        <v>C</v>
      </c>
      <c r="AA41" s="4" t="str">
        <f t="shared" si="8"/>
        <v>B</v>
      </c>
      <c r="AB41" s="4" t="str">
        <f t="shared" si="4"/>
        <v/>
      </c>
      <c r="AC41" s="4" t="str">
        <f t="shared" si="9"/>
        <v/>
      </c>
      <c r="AD41" s="4" t="str">
        <f t="shared" si="10"/>
        <v/>
      </c>
      <c r="AE41" s="1" t="str">
        <f t="shared" si="16"/>
        <v/>
      </c>
      <c r="AF41" s="1" t="str">
        <f t="shared" si="17"/>
        <v/>
      </c>
      <c r="AG41" s="1" t="str">
        <f t="shared" si="18"/>
        <v/>
      </c>
      <c r="AH41" s="1" t="str">
        <f t="shared" si="19"/>
        <v/>
      </c>
      <c r="AI41" s="1" t="str">
        <f t="shared" si="20"/>
        <v/>
      </c>
      <c r="AJ41" s="1" t="str">
        <f t="shared" si="21"/>
        <v/>
      </c>
      <c r="AK41" s="1">
        <f t="shared" si="45"/>
        <v>0</v>
      </c>
      <c r="AL41" s="1">
        <f t="shared" si="46"/>
        <v>0</v>
      </c>
      <c r="AM41" s="1" t="str">
        <f t="shared" si="58"/>
        <v/>
      </c>
      <c r="AN41" s="1">
        <f t="shared" si="22"/>
        <v>0</v>
      </c>
      <c r="AO41" s="1" t="str">
        <f t="shared" si="56"/>
        <v/>
      </c>
      <c r="AP41" s="1" t="str">
        <f t="shared" si="23"/>
        <v>N</v>
      </c>
      <c r="AQ41" s="1" t="str">
        <f t="shared" si="24"/>
        <v>N</v>
      </c>
      <c r="AR41" s="1" t="str">
        <f t="shared" si="25"/>
        <v>N</v>
      </c>
      <c r="AS41" s="1" t="str">
        <f t="shared" si="26"/>
        <v/>
      </c>
      <c r="AT41" s="15" t="str">
        <f t="shared" si="47"/>
        <v/>
      </c>
      <c r="AU41" s="1" t="str">
        <f t="shared" si="27"/>
        <v/>
      </c>
      <c r="AV41" s="1" t="str">
        <f t="shared" si="28"/>
        <v/>
      </c>
      <c r="AW41" s="1" t="str">
        <f t="shared" si="29"/>
        <v/>
      </c>
      <c r="AX41" s="1" t="str">
        <f t="shared" si="30"/>
        <v/>
      </c>
      <c r="AY41" s="1" t="str">
        <f t="shared" si="31"/>
        <v/>
      </c>
      <c r="AZ41" s="1" t="str">
        <f>IF('Hedging Dashboard'!AH41="P",IF(AZ40="",1,AZ40+1),"")</f>
        <v/>
      </c>
      <c r="BA41" s="1" t="str">
        <f>IF('Hedging Dashboard'!AH41="B",IF(BA40="",1,BA40+1),"")</f>
        <v/>
      </c>
      <c r="BB41" s="1" t="str">
        <f t="shared" si="57"/>
        <v>00000</v>
      </c>
      <c r="BC41" s="1" t="str">
        <f t="shared" si="57"/>
        <v>00000</v>
      </c>
      <c r="BD41" s="1" t="str">
        <f t="shared" si="48"/>
        <v>000000</v>
      </c>
      <c r="BE41" s="1" t="str">
        <f t="shared" si="48"/>
        <v>000000</v>
      </c>
      <c r="BF41" s="1" t="str">
        <f t="shared" si="49"/>
        <v>B</v>
      </c>
      <c r="BG41" s="1" t="str">
        <f t="shared" si="33"/>
        <v/>
      </c>
      <c r="BH41" s="1">
        <f t="shared" si="50"/>
        <v>0</v>
      </c>
      <c r="BI41" s="1" t="str">
        <f t="shared" si="34"/>
        <v/>
      </c>
      <c r="BJ41" s="1">
        <f t="shared" si="51"/>
        <v>0</v>
      </c>
      <c r="BK41" s="1" t="str">
        <f t="shared" si="35"/>
        <v/>
      </c>
      <c r="BL41" s="1">
        <f t="shared" si="52"/>
        <v>0</v>
      </c>
      <c r="BM41" s="1" t="str">
        <f t="shared" si="53"/>
        <v>0</v>
      </c>
      <c r="BN41" s="1" t="str">
        <f t="shared" si="54"/>
        <v>0</v>
      </c>
      <c r="BO41" s="1" t="str">
        <f t="shared" si="55"/>
        <v>0</v>
      </c>
      <c r="BR41" s="1">
        <f>General!A39</f>
        <v>0</v>
      </c>
      <c r="BS41" s="1">
        <f>General!B39</f>
        <v>0</v>
      </c>
      <c r="BT41" s="1" t="str">
        <f>General!C39</f>
        <v/>
      </c>
      <c r="BU41" s="1">
        <f>General!D39</f>
        <v>0</v>
      </c>
      <c r="BW41" s="1" t="str">
        <f>General!F39</f>
        <v>LWLLL</v>
      </c>
      <c r="BX41" s="1">
        <f>General!G39</f>
        <v>-6</v>
      </c>
    </row>
    <row r="42" spans="1:76" ht="15.75" thickBot="1">
      <c r="A42" s="1">
        <v>33</v>
      </c>
      <c r="B42" s="9" t="str">
        <f t="shared" ref="B42:B73" si="59">IF(M41="","",IF(AK42=AL42,"NB",IF(AK42&gt;AL42,"P"&amp;(AK42-AL42),"B"&amp;(AL42-AK42))))</f>
        <v/>
      </c>
      <c r="C42" s="93" t="str">
        <f t="shared" si="1"/>
        <v/>
      </c>
      <c r="D42" s="88" t="str">
        <f t="shared" si="36"/>
        <v/>
      </c>
      <c r="E42" s="89" t="str">
        <f t="shared" si="37"/>
        <v/>
      </c>
      <c r="F42" s="8" t="str">
        <f t="shared" si="12"/>
        <v/>
      </c>
      <c r="H42" s="96" t="str">
        <f t="shared" si="2"/>
        <v/>
      </c>
      <c r="I42" s="88" t="str">
        <f t="shared" si="38"/>
        <v/>
      </c>
      <c r="J42" s="89" t="str">
        <f t="shared" si="39"/>
        <v/>
      </c>
      <c r="K42" s="8" t="str">
        <f t="shared" si="40"/>
        <v/>
      </c>
      <c r="L42" s="54"/>
      <c r="M42" s="17" t="str">
        <f>IF('Hedging Dashboard'!AH42="","",'Hedging Dashboard'!AH42)</f>
        <v/>
      </c>
      <c r="O42" s="9" t="str">
        <f t="shared" si="3"/>
        <v/>
      </c>
      <c r="P42" s="88" t="str">
        <f t="shared" si="41"/>
        <v/>
      </c>
      <c r="Q42" s="89" t="str">
        <f t="shared" si="42"/>
        <v/>
      </c>
      <c r="R42" s="4" t="str">
        <f t="shared" si="43"/>
        <v/>
      </c>
      <c r="S42" s="4" t="str">
        <f t="shared" ref="S42:S73" si="60">IF(M42="","",IF(X42="",IF(AO42="S",0,S41),IF(X42="W",IF(AO42="S",0,S41)+INT(REPLACE(B42,1,1,"")),IF(AO42="S",0,S41)-INT(REPLACE(B42,1,1,"")))))</f>
        <v/>
      </c>
      <c r="T42" s="112" t="str">
        <f t="shared" si="44"/>
        <v/>
      </c>
      <c r="U42" s="4" t="str">
        <f>IF(M42="","",IF(B42="NB",U41,IF(T42="",SUM($T$5:$T42)+S42,SUM($T$5:$T42))))</f>
        <v/>
      </c>
      <c r="V42" s="100" t="str">
        <f t="shared" si="0"/>
        <v/>
      </c>
      <c r="W42" s="74" t="e">
        <f t="shared" ref="W42:W73" si="61">IF(M42="","",IF(K42="W",0+BN42,0-BN42)+IF(F42="W",0+BM42,0-BM42))+IF(R42="W",0+BO42,0-BO42)</f>
        <v>#VALUE!</v>
      </c>
      <c r="X42" s="76" t="str">
        <f t="shared" si="15"/>
        <v/>
      </c>
      <c r="Y42" s="9" t="str">
        <f t="shared" si="6"/>
        <v>B</v>
      </c>
      <c r="Z42" s="4" t="str">
        <f t="shared" si="7"/>
        <v>C</v>
      </c>
      <c r="AA42" s="4" t="str">
        <f t="shared" si="8"/>
        <v>B</v>
      </c>
      <c r="AB42" s="4" t="str">
        <f t="shared" si="4"/>
        <v/>
      </c>
      <c r="AC42" s="4" t="str">
        <f t="shared" si="9"/>
        <v/>
      </c>
      <c r="AD42" s="4" t="str">
        <f t="shared" si="10"/>
        <v/>
      </c>
      <c r="AE42" s="1" t="str">
        <f t="shared" ref="AE42:AE73" si="62">IF(M41="","",IF(Y42="B",IF(M41="P",BH42,""),IF(M40="P",BH42,"")))</f>
        <v/>
      </c>
      <c r="AF42" s="1" t="str">
        <f t="shared" ref="AF42:AF73" si="63">IF(M41="","",IF(Y42="B",IF(M41="B",BH42,""),IF(M40="B",BH42,"")))</f>
        <v/>
      </c>
      <c r="AG42" s="1" t="str">
        <f t="shared" ref="AG42:AG73" si="64">IF(M41="","",IF(Z42="C",IF(M41="B",BJ42,""),IF(M40="P",BJ42,"")))</f>
        <v/>
      </c>
      <c r="AH42" s="1" t="str">
        <f t="shared" ref="AH42:AH73" si="65">IF(M41="","",IF(Z42="C",IF(M41="P",BJ42,""),IF(M40="B",BJ42,"")))</f>
        <v/>
      </c>
      <c r="AI42" s="1" t="str">
        <f t="shared" ref="AI42:AI73" si="66">IF(M41="","",IF(AND(AE42="L5",AH42="L5",AY42=""),"L0",AX42))</f>
        <v/>
      </c>
      <c r="AJ42" s="1" t="str">
        <f t="shared" ref="AJ42:AJ73" si="67">IF(M41="","",IF(AND(AF42="L5",AH42="L5",AX42=""),"L0",AY42))</f>
        <v/>
      </c>
      <c r="AK42" s="1">
        <f t="shared" si="45"/>
        <v>0</v>
      </c>
      <c r="AL42" s="1">
        <f t="shared" si="46"/>
        <v>0</v>
      </c>
      <c r="AM42" s="1" t="str">
        <f t="shared" si="58"/>
        <v/>
      </c>
      <c r="AN42" s="1">
        <f t="shared" ref="AN42:AN73" si="68">IF(X42="",0,IFERROR(VLOOKUP(X37&amp;X38&amp;X39&amp;X40&amp;X41&amp;X42,BW:BX,2,FALSE),0))</f>
        <v>0</v>
      </c>
      <c r="AO42" s="1" t="str">
        <f t="shared" si="56"/>
        <v/>
      </c>
      <c r="AP42" s="1" t="str">
        <f t="shared" si="23"/>
        <v>N</v>
      </c>
      <c r="AQ42" s="1" t="str">
        <f t="shared" ref="AQ42:AQ73" si="69">IF(OR(K38&amp;K39&amp;K40="WLW",K39&amp;K40="WW"),"Y","N")</f>
        <v>N</v>
      </c>
      <c r="AR42" s="1" t="str">
        <f t="shared" ref="AR42:AR73" si="70">IF(OR(R38&amp;R39&amp;R40="WLW",R39&amp;R40="WW"),"Y","N")</f>
        <v>N</v>
      </c>
      <c r="AS42" s="1" t="str">
        <f t="shared" ref="AS42:AS73" si="71">IF(M41="","",IF(AO42="S",1,AS41+1))</f>
        <v/>
      </c>
      <c r="AT42" s="15" t="str">
        <f t="shared" si="47"/>
        <v/>
      </c>
      <c r="AU42" s="1" t="str">
        <f t="shared" ref="AU42:AU73" si="72">IF(AU41="Y","N",IF(M41="","",IF(AND(K41&amp;K42="WW",OR(AO41&amp;AO42="SC",AO41&amp;AO42="CC")),"Y",IF(AND(K40&amp;K41&amp;K42="WLW",BJ42&lt;&gt;"B",OR(AO40&amp;AO41&amp;AO42="SCC",AO40&amp;AO41&amp;AO42="CCC")),"Y","N"))))</f>
        <v/>
      </c>
      <c r="AV42" s="1" t="str">
        <f t="shared" ref="AV42:AV73" si="73">IF(AV41="Y","N",IF(M41="","",IF(AND(R41&amp;R42="WW",OR(AO41&amp;AO42="SC",AO41&amp;AO42="CC")),"Y",IF(AND(R40&amp;R41&amp;R42="WLW",BL42&lt;&gt;"B",OR(AO40&amp;AO41&amp;AO42="SCC",AO40&amp;AO41&amp;AO42="CCC")),"Y","N"))))</f>
        <v/>
      </c>
      <c r="AW42" s="1" t="str">
        <f t="shared" ref="AW42:AW73" si="74">IF(M41="","",IF(AND(S42&lt;0,AS42&gt;2,S42&gt;=(2-AS42)),"R","N"))</f>
        <v/>
      </c>
      <c r="AX42" s="1" t="str">
        <f t="shared" ref="AX42:AX73" si="75">IF(M41="","",IF(AA42="B",IF(M41="P",BL42,""),IF(M41="B",BL42,"")))</f>
        <v/>
      </c>
      <c r="AY42" s="1" t="str">
        <f t="shared" ref="AY42:AY73" si="76">IF(M41="","",IF(AA42="B",IF(M41="B",BL42,""),IF(M41="P",BL42,"")))</f>
        <v/>
      </c>
      <c r="AZ42" s="1" t="str">
        <f>IF('Hedging Dashboard'!AH42="P",IF(AZ41="",1,AZ41+1),"")</f>
        <v/>
      </c>
      <c r="BA42" s="1" t="str">
        <f>IF('Hedging Dashboard'!AH42="B",IF(BA41="",1,BA41+1),"")</f>
        <v/>
      </c>
      <c r="BB42" s="1" t="str">
        <f t="shared" si="57"/>
        <v>00000</v>
      </c>
      <c r="BC42" s="1" t="str">
        <f t="shared" si="57"/>
        <v>00000</v>
      </c>
      <c r="BD42" s="1" t="str">
        <f t="shared" si="48"/>
        <v>000000</v>
      </c>
      <c r="BE42" s="1" t="str">
        <f t="shared" si="48"/>
        <v>000000</v>
      </c>
      <c r="BF42" s="1" t="str">
        <f t="shared" si="49"/>
        <v>B</v>
      </c>
      <c r="BG42" s="1" t="str">
        <f t="shared" ref="BG42:BG73" si="77">IF(AE41="",AF41,AE41)&amp;F41</f>
        <v/>
      </c>
      <c r="BH42" s="1">
        <f t="shared" si="50"/>
        <v>0</v>
      </c>
      <c r="BI42" s="1" t="str">
        <f t="shared" ref="BI42:BI73" si="78">IF(AG41="",AH41,AG41)&amp;K41</f>
        <v/>
      </c>
      <c r="BJ42" s="1">
        <f t="shared" si="51"/>
        <v>0</v>
      </c>
      <c r="BK42" s="1" t="str">
        <f t="shared" ref="BK42:BK73" si="79">IF(AI41="",AJ41,AI41)&amp;R41</f>
        <v/>
      </c>
      <c r="BL42" s="1">
        <f t="shared" si="52"/>
        <v>0</v>
      </c>
      <c r="BM42" s="1" t="str">
        <f t="shared" si="53"/>
        <v>0</v>
      </c>
      <c r="BN42" s="1" t="str">
        <f t="shared" si="54"/>
        <v>0</v>
      </c>
      <c r="BO42" s="1" t="str">
        <f t="shared" si="55"/>
        <v>0</v>
      </c>
      <c r="BR42" s="1">
        <f>General!A40</f>
        <v>0</v>
      </c>
      <c r="BS42" s="1">
        <f>General!B40</f>
        <v>0</v>
      </c>
      <c r="BT42" s="1" t="str">
        <f>General!C40</f>
        <v/>
      </c>
      <c r="BU42" s="1">
        <f>General!D40</f>
        <v>0</v>
      </c>
      <c r="BW42" s="1" t="str">
        <f>General!F40</f>
        <v>LWLLW</v>
      </c>
      <c r="BX42" s="1">
        <f>General!G40</f>
        <v>1</v>
      </c>
    </row>
    <row r="43" spans="1:76" ht="15.75" thickBot="1">
      <c r="A43" s="1">
        <v>34</v>
      </c>
      <c r="B43" s="9" t="str">
        <f t="shared" si="59"/>
        <v/>
      </c>
      <c r="C43" s="93" t="str">
        <f t="shared" si="1"/>
        <v/>
      </c>
      <c r="D43" s="88" t="str">
        <f t="shared" si="36"/>
        <v/>
      </c>
      <c r="E43" s="89" t="str">
        <f t="shared" si="37"/>
        <v/>
      </c>
      <c r="F43" s="8" t="str">
        <f t="shared" si="12"/>
        <v/>
      </c>
      <c r="H43" s="96" t="str">
        <f t="shared" si="2"/>
        <v/>
      </c>
      <c r="I43" s="88" t="str">
        <f t="shared" si="38"/>
        <v/>
      </c>
      <c r="J43" s="89" t="str">
        <f t="shared" si="39"/>
        <v/>
      </c>
      <c r="K43" s="8" t="str">
        <f t="shared" si="40"/>
        <v/>
      </c>
      <c r="L43" s="54"/>
      <c r="M43" s="17" t="str">
        <f>IF('Hedging Dashboard'!AH43="","",'Hedging Dashboard'!AH43)</f>
        <v/>
      </c>
      <c r="O43" s="9" t="str">
        <f t="shared" si="3"/>
        <v/>
      </c>
      <c r="P43" s="88" t="str">
        <f t="shared" si="41"/>
        <v/>
      </c>
      <c r="Q43" s="89" t="str">
        <f t="shared" si="42"/>
        <v/>
      </c>
      <c r="R43" s="4" t="str">
        <f t="shared" si="43"/>
        <v/>
      </c>
      <c r="S43" s="4" t="str">
        <f t="shared" si="60"/>
        <v/>
      </c>
      <c r="T43" s="112" t="str">
        <f t="shared" si="44"/>
        <v/>
      </c>
      <c r="U43" s="4" t="str">
        <f>IF(M43="","",IF(B43="NB",U42,IF(T43="",SUM($T$5:$T43)+S43,SUM($T$5:$T43))))</f>
        <v/>
      </c>
      <c r="V43" s="100" t="str">
        <f t="shared" si="0"/>
        <v/>
      </c>
      <c r="W43" s="74" t="e">
        <f t="shared" si="61"/>
        <v>#VALUE!</v>
      </c>
      <c r="X43" s="76" t="str">
        <f t="shared" si="15"/>
        <v/>
      </c>
      <c r="Y43" s="9" t="str">
        <f t="shared" si="6"/>
        <v>B</v>
      </c>
      <c r="Z43" s="4" t="str">
        <f t="shared" si="7"/>
        <v>C</v>
      </c>
      <c r="AA43" s="4" t="str">
        <f t="shared" si="8"/>
        <v>B</v>
      </c>
      <c r="AB43" s="4" t="str">
        <f t="shared" si="4"/>
        <v/>
      </c>
      <c r="AC43" s="4" t="str">
        <f t="shared" si="9"/>
        <v/>
      </c>
      <c r="AD43" s="4" t="str">
        <f t="shared" si="10"/>
        <v/>
      </c>
      <c r="AE43" s="1" t="str">
        <f t="shared" si="62"/>
        <v/>
      </c>
      <c r="AF43" s="1" t="str">
        <f t="shared" si="63"/>
        <v/>
      </c>
      <c r="AG43" s="1" t="str">
        <f t="shared" si="64"/>
        <v/>
      </c>
      <c r="AH43" s="1" t="str">
        <f t="shared" si="65"/>
        <v/>
      </c>
      <c r="AI43" s="1" t="str">
        <f t="shared" si="66"/>
        <v/>
      </c>
      <c r="AJ43" s="1" t="str">
        <f t="shared" si="67"/>
        <v/>
      </c>
      <c r="AK43" s="1">
        <f t="shared" si="45"/>
        <v>0</v>
      </c>
      <c r="AL43" s="1">
        <f t="shared" si="46"/>
        <v>0</v>
      </c>
      <c r="AM43" s="1" t="str">
        <f t="shared" si="58"/>
        <v/>
      </c>
      <c r="AN43" s="1">
        <f t="shared" si="68"/>
        <v>0</v>
      </c>
      <c r="AO43" s="1" t="str">
        <f t="shared" si="56"/>
        <v/>
      </c>
      <c r="AP43" s="1" t="str">
        <f t="shared" si="23"/>
        <v>N</v>
      </c>
      <c r="AQ43" s="1" t="str">
        <f t="shared" si="69"/>
        <v>N</v>
      </c>
      <c r="AR43" s="1" t="str">
        <f t="shared" si="70"/>
        <v>N</v>
      </c>
      <c r="AS43" s="1" t="str">
        <f t="shared" si="71"/>
        <v/>
      </c>
      <c r="AT43" s="15" t="str">
        <f t="shared" si="47"/>
        <v/>
      </c>
      <c r="AU43" s="1" t="str">
        <f t="shared" si="72"/>
        <v/>
      </c>
      <c r="AV43" s="1" t="str">
        <f t="shared" si="73"/>
        <v/>
      </c>
      <c r="AW43" s="1" t="str">
        <f t="shared" si="74"/>
        <v/>
      </c>
      <c r="AX43" s="1" t="str">
        <f t="shared" si="75"/>
        <v/>
      </c>
      <c r="AY43" s="1" t="str">
        <f t="shared" si="76"/>
        <v/>
      </c>
      <c r="AZ43" s="1" t="str">
        <f>IF('Hedging Dashboard'!AH43="P",IF(AZ42="",1,AZ42+1),"")</f>
        <v/>
      </c>
      <c r="BA43" s="1" t="str">
        <f>IF('Hedging Dashboard'!AH43="B",IF(BA42="",1,BA42+1),"")</f>
        <v/>
      </c>
      <c r="BB43" s="1" t="str">
        <f t="shared" si="57"/>
        <v>00000</v>
      </c>
      <c r="BC43" s="1" t="str">
        <f t="shared" si="57"/>
        <v>00000</v>
      </c>
      <c r="BD43" s="1" t="str">
        <f t="shared" si="48"/>
        <v>000000</v>
      </c>
      <c r="BE43" s="1" t="str">
        <f t="shared" si="48"/>
        <v>000000</v>
      </c>
      <c r="BF43" s="1" t="str">
        <f t="shared" si="49"/>
        <v>B</v>
      </c>
      <c r="BG43" s="1" t="str">
        <f t="shared" si="77"/>
        <v/>
      </c>
      <c r="BH43" s="1">
        <f t="shared" si="50"/>
        <v>0</v>
      </c>
      <c r="BI43" s="1" t="str">
        <f t="shared" si="78"/>
        <v/>
      </c>
      <c r="BJ43" s="1">
        <f t="shared" si="51"/>
        <v>0</v>
      </c>
      <c r="BK43" s="1" t="str">
        <f t="shared" si="79"/>
        <v/>
      </c>
      <c r="BL43" s="1">
        <f t="shared" si="52"/>
        <v>0</v>
      </c>
      <c r="BM43" s="1" t="str">
        <f t="shared" si="53"/>
        <v>0</v>
      </c>
      <c r="BN43" s="1" t="str">
        <f t="shared" si="54"/>
        <v>0</v>
      </c>
      <c r="BO43" s="1" t="str">
        <f t="shared" si="55"/>
        <v>0</v>
      </c>
      <c r="BR43" s="1">
        <f>General!A41</f>
        <v>0</v>
      </c>
      <c r="BS43" s="1">
        <f>General!B41</f>
        <v>0</v>
      </c>
      <c r="BT43" s="1" t="str">
        <f>General!C41</f>
        <v/>
      </c>
      <c r="BU43" s="1">
        <f>General!D41</f>
        <v>0</v>
      </c>
      <c r="BW43" s="1" t="str">
        <f>General!F41</f>
        <v>LWLWL</v>
      </c>
      <c r="BX43" s="1">
        <f>General!G41</f>
        <v>-1</v>
      </c>
    </row>
    <row r="44" spans="1:76" ht="15.75" thickBot="1">
      <c r="A44" s="1">
        <v>35</v>
      </c>
      <c r="B44" s="77" t="str">
        <f t="shared" si="59"/>
        <v/>
      </c>
      <c r="C44" s="94" t="str">
        <f t="shared" si="1"/>
        <v/>
      </c>
      <c r="D44" s="90" t="str">
        <f t="shared" si="36"/>
        <v/>
      </c>
      <c r="E44" s="91" t="str">
        <f t="shared" si="37"/>
        <v/>
      </c>
      <c r="F44" s="10" t="str">
        <f t="shared" si="12"/>
        <v/>
      </c>
      <c r="H44" s="97" t="str">
        <f t="shared" si="2"/>
        <v/>
      </c>
      <c r="I44" s="90" t="str">
        <f t="shared" si="38"/>
        <v/>
      </c>
      <c r="J44" s="91" t="str">
        <f t="shared" si="39"/>
        <v/>
      </c>
      <c r="K44" s="10" t="str">
        <f t="shared" si="40"/>
        <v/>
      </c>
      <c r="L44" s="54"/>
      <c r="M44" s="18" t="str">
        <f>IF('Hedging Dashboard'!AH44="","",'Hedging Dashboard'!AH44)</f>
        <v/>
      </c>
      <c r="O44" s="77" t="str">
        <f t="shared" si="3"/>
        <v/>
      </c>
      <c r="P44" s="90" t="str">
        <f t="shared" si="41"/>
        <v/>
      </c>
      <c r="Q44" s="91" t="str">
        <f t="shared" si="42"/>
        <v/>
      </c>
      <c r="R44" s="5" t="str">
        <f t="shared" si="43"/>
        <v/>
      </c>
      <c r="S44" s="5" t="str">
        <f t="shared" si="60"/>
        <v/>
      </c>
      <c r="T44" s="113" t="str">
        <f t="shared" si="44"/>
        <v/>
      </c>
      <c r="U44" s="5" t="str">
        <f>IF(M44="","",IF(B44="NB",U43,IF(T44="",SUM($T$5:$T44)+S44,SUM($T$5:$T44))))</f>
        <v/>
      </c>
      <c r="V44" s="101" t="str">
        <f t="shared" si="0"/>
        <v/>
      </c>
      <c r="W44" s="74" t="e">
        <f t="shared" si="61"/>
        <v>#VALUE!</v>
      </c>
      <c r="X44" s="76" t="str">
        <f t="shared" si="15"/>
        <v/>
      </c>
      <c r="Y44" s="9" t="str">
        <f t="shared" si="6"/>
        <v>B</v>
      </c>
      <c r="Z44" s="4" t="str">
        <f t="shared" si="7"/>
        <v>C</v>
      </c>
      <c r="AA44" s="4" t="str">
        <f t="shared" si="8"/>
        <v>B</v>
      </c>
      <c r="AB44" s="4" t="str">
        <f t="shared" si="4"/>
        <v/>
      </c>
      <c r="AC44" s="4" t="str">
        <f t="shared" si="9"/>
        <v/>
      </c>
      <c r="AD44" s="4" t="str">
        <f t="shared" si="10"/>
        <v/>
      </c>
      <c r="AE44" s="1" t="str">
        <f t="shared" si="62"/>
        <v/>
      </c>
      <c r="AF44" s="1" t="str">
        <f t="shared" si="63"/>
        <v/>
      </c>
      <c r="AG44" s="1" t="str">
        <f t="shared" si="64"/>
        <v/>
      </c>
      <c r="AH44" s="1" t="str">
        <f t="shared" si="65"/>
        <v/>
      </c>
      <c r="AI44" s="1" t="str">
        <f t="shared" si="66"/>
        <v/>
      </c>
      <c r="AJ44" s="1" t="str">
        <f t="shared" si="67"/>
        <v/>
      </c>
      <c r="AK44" s="1">
        <f t="shared" si="45"/>
        <v>0</v>
      </c>
      <c r="AL44" s="1">
        <f t="shared" si="46"/>
        <v>0</v>
      </c>
      <c r="AM44" s="1" t="str">
        <f t="shared" si="58"/>
        <v/>
      </c>
      <c r="AN44" s="1">
        <f t="shared" si="68"/>
        <v>0</v>
      </c>
      <c r="AO44" s="1" t="str">
        <f t="shared" si="56"/>
        <v/>
      </c>
      <c r="AP44" s="1" t="str">
        <f t="shared" si="23"/>
        <v>N</v>
      </c>
      <c r="AQ44" s="1" t="str">
        <f t="shared" si="69"/>
        <v>N</v>
      </c>
      <c r="AR44" s="1" t="str">
        <f t="shared" si="70"/>
        <v>N</v>
      </c>
      <c r="AS44" s="1" t="str">
        <f t="shared" si="71"/>
        <v/>
      </c>
      <c r="AT44" s="15" t="str">
        <f t="shared" si="47"/>
        <v/>
      </c>
      <c r="AU44" s="1" t="str">
        <f t="shared" si="72"/>
        <v/>
      </c>
      <c r="AV44" s="1" t="str">
        <f t="shared" si="73"/>
        <v/>
      </c>
      <c r="AW44" s="1" t="str">
        <f t="shared" si="74"/>
        <v/>
      </c>
      <c r="AX44" s="1" t="str">
        <f t="shared" si="75"/>
        <v/>
      </c>
      <c r="AY44" s="1" t="str">
        <f t="shared" si="76"/>
        <v/>
      </c>
      <c r="AZ44" s="1" t="str">
        <f>IF('Hedging Dashboard'!AH44="P",IF(AZ43="",1,AZ43+1),"")</f>
        <v/>
      </c>
      <c r="BA44" s="1" t="str">
        <f>IF('Hedging Dashboard'!AH44="B",IF(BA43="",1,BA43+1),"")</f>
        <v/>
      </c>
      <c r="BB44" s="1" t="str">
        <f t="shared" si="57"/>
        <v>00000</v>
      </c>
      <c r="BC44" s="1" t="str">
        <f t="shared" si="57"/>
        <v>00000</v>
      </c>
      <c r="BD44" s="1" t="str">
        <f t="shared" si="48"/>
        <v>000000</v>
      </c>
      <c r="BE44" s="1" t="str">
        <f t="shared" si="48"/>
        <v>000000</v>
      </c>
      <c r="BF44" s="1" t="str">
        <f t="shared" si="49"/>
        <v>B</v>
      </c>
      <c r="BG44" s="1" t="str">
        <f t="shared" si="77"/>
        <v/>
      </c>
      <c r="BH44" s="1">
        <f t="shared" si="50"/>
        <v>0</v>
      </c>
      <c r="BI44" s="1" t="str">
        <f t="shared" si="78"/>
        <v/>
      </c>
      <c r="BJ44" s="1">
        <f t="shared" si="51"/>
        <v>0</v>
      </c>
      <c r="BK44" s="1" t="str">
        <f t="shared" si="79"/>
        <v/>
      </c>
      <c r="BL44" s="1">
        <f t="shared" si="52"/>
        <v>0</v>
      </c>
      <c r="BM44" s="1" t="str">
        <f t="shared" si="53"/>
        <v>0</v>
      </c>
      <c r="BN44" s="1" t="str">
        <f t="shared" si="54"/>
        <v>0</v>
      </c>
      <c r="BO44" s="1" t="str">
        <f t="shared" si="55"/>
        <v>0</v>
      </c>
      <c r="BR44" s="1">
        <f>General!A42</f>
        <v>0</v>
      </c>
      <c r="BS44" s="1">
        <f>General!B42</f>
        <v>0</v>
      </c>
      <c r="BT44" s="1" t="str">
        <f>General!C42</f>
        <v/>
      </c>
      <c r="BU44" s="1">
        <f>General!D42</f>
        <v>0</v>
      </c>
      <c r="BW44" s="1" t="str">
        <f>General!F42</f>
        <v>LWLWW</v>
      </c>
      <c r="BX44" s="1">
        <f>General!G42</f>
        <v>3</v>
      </c>
    </row>
    <row r="45" spans="1:76" ht="15.75" thickBot="1">
      <c r="A45" s="1">
        <v>36</v>
      </c>
      <c r="B45" s="12" t="str">
        <f t="shared" si="59"/>
        <v/>
      </c>
      <c r="C45" s="92" t="str">
        <f t="shared" si="1"/>
        <v/>
      </c>
      <c r="D45" s="13" t="str">
        <f t="shared" si="36"/>
        <v/>
      </c>
      <c r="E45" s="45" t="str">
        <f t="shared" si="37"/>
        <v/>
      </c>
      <c r="F45" s="14" t="str">
        <f t="shared" si="12"/>
        <v/>
      </c>
      <c r="H45" s="95" t="str">
        <f t="shared" si="2"/>
        <v/>
      </c>
      <c r="I45" s="13" t="str">
        <f t="shared" si="38"/>
        <v/>
      </c>
      <c r="J45" s="45" t="str">
        <f t="shared" si="39"/>
        <v/>
      </c>
      <c r="K45" s="14" t="str">
        <f t="shared" si="40"/>
        <v/>
      </c>
      <c r="L45" s="54"/>
      <c r="M45" s="16" t="str">
        <f>IF('Hedging Dashboard'!AH45="","",'Hedging Dashboard'!AH45)</f>
        <v/>
      </c>
      <c r="O45" s="12" t="str">
        <f t="shared" si="3"/>
        <v/>
      </c>
      <c r="P45" s="13" t="str">
        <f t="shared" si="41"/>
        <v/>
      </c>
      <c r="Q45" s="45" t="str">
        <f t="shared" si="42"/>
        <v/>
      </c>
      <c r="R45" s="87" t="str">
        <f t="shared" si="43"/>
        <v/>
      </c>
      <c r="S45" s="87" t="str">
        <f t="shared" si="60"/>
        <v/>
      </c>
      <c r="T45" s="98" t="str">
        <f t="shared" si="44"/>
        <v/>
      </c>
      <c r="U45" s="87" t="str">
        <f>IF(M45="","",IF(B45="NB",U44,IF(T45="",SUM($T$5:$T45)+S45,SUM($T$5:$T45))))</f>
        <v/>
      </c>
      <c r="V45" s="99" t="str">
        <f t="shared" si="0"/>
        <v/>
      </c>
      <c r="W45" s="74" t="e">
        <f t="shared" si="61"/>
        <v>#VALUE!</v>
      </c>
      <c r="X45" s="76" t="str">
        <f t="shared" si="15"/>
        <v/>
      </c>
      <c r="Y45" s="9" t="str">
        <f t="shared" si="6"/>
        <v>B</v>
      </c>
      <c r="Z45" s="4" t="str">
        <f t="shared" si="7"/>
        <v>C</v>
      </c>
      <c r="AA45" s="4" t="str">
        <f t="shared" si="8"/>
        <v>B</v>
      </c>
      <c r="AB45" s="4" t="str">
        <f t="shared" si="4"/>
        <v/>
      </c>
      <c r="AC45" s="4" t="str">
        <f t="shared" si="9"/>
        <v/>
      </c>
      <c r="AD45" s="4" t="str">
        <f t="shared" si="10"/>
        <v/>
      </c>
      <c r="AE45" s="1" t="str">
        <f t="shared" si="62"/>
        <v/>
      </c>
      <c r="AF45" s="1" t="str">
        <f t="shared" si="63"/>
        <v/>
      </c>
      <c r="AG45" s="1" t="str">
        <f t="shared" si="64"/>
        <v/>
      </c>
      <c r="AH45" s="1" t="str">
        <f t="shared" si="65"/>
        <v/>
      </c>
      <c r="AI45" s="1" t="str">
        <f t="shared" si="66"/>
        <v/>
      </c>
      <c r="AJ45" s="1" t="str">
        <f t="shared" si="67"/>
        <v/>
      </c>
      <c r="AK45" s="1">
        <f t="shared" si="45"/>
        <v>0</v>
      </c>
      <c r="AL45" s="1">
        <f t="shared" si="46"/>
        <v>0</v>
      </c>
      <c r="AM45" s="1" t="str">
        <f t="shared" si="58"/>
        <v/>
      </c>
      <c r="AN45" s="1">
        <f t="shared" si="68"/>
        <v>0</v>
      </c>
      <c r="AO45" s="1" t="str">
        <f t="shared" si="56"/>
        <v/>
      </c>
      <c r="AP45" s="1" t="str">
        <f t="shared" si="23"/>
        <v>N</v>
      </c>
      <c r="AQ45" s="1" t="str">
        <f t="shared" si="69"/>
        <v>N</v>
      </c>
      <c r="AR45" s="1" t="str">
        <f t="shared" si="70"/>
        <v>N</v>
      </c>
      <c r="AS45" s="1" t="str">
        <f t="shared" si="71"/>
        <v/>
      </c>
      <c r="AT45" s="15" t="str">
        <f t="shared" si="47"/>
        <v/>
      </c>
      <c r="AU45" s="1" t="str">
        <f t="shared" si="72"/>
        <v/>
      </c>
      <c r="AV45" s="1" t="str">
        <f t="shared" si="73"/>
        <v/>
      </c>
      <c r="AW45" s="1" t="str">
        <f t="shared" si="74"/>
        <v/>
      </c>
      <c r="AX45" s="1" t="str">
        <f t="shared" si="75"/>
        <v/>
      </c>
      <c r="AY45" s="1" t="str">
        <f t="shared" si="76"/>
        <v/>
      </c>
      <c r="AZ45" s="1" t="str">
        <f>IF('Hedging Dashboard'!AH45="P",IF(AZ44="",1,AZ44+1),"")</f>
        <v/>
      </c>
      <c r="BA45" s="1" t="str">
        <f>IF('Hedging Dashboard'!AH45="B",IF(BA44="",1,BA44+1),"")</f>
        <v/>
      </c>
      <c r="BB45" s="1" t="str">
        <f t="shared" si="57"/>
        <v>00000</v>
      </c>
      <c r="BC45" s="1" t="str">
        <f t="shared" si="57"/>
        <v>00000</v>
      </c>
      <c r="BD45" s="1" t="str">
        <f t="shared" si="48"/>
        <v>000000</v>
      </c>
      <c r="BE45" s="1" t="str">
        <f t="shared" si="48"/>
        <v>000000</v>
      </c>
      <c r="BF45" s="1" t="str">
        <f t="shared" si="49"/>
        <v>B</v>
      </c>
      <c r="BG45" s="1" t="str">
        <f t="shared" si="77"/>
        <v/>
      </c>
      <c r="BH45" s="1">
        <f t="shared" si="50"/>
        <v>0</v>
      </c>
      <c r="BI45" s="1" t="str">
        <f t="shared" si="78"/>
        <v/>
      </c>
      <c r="BJ45" s="1">
        <f t="shared" si="51"/>
        <v>0</v>
      </c>
      <c r="BK45" s="1" t="str">
        <f t="shared" si="79"/>
        <v/>
      </c>
      <c r="BL45" s="1">
        <f t="shared" si="52"/>
        <v>0</v>
      </c>
      <c r="BM45" s="1" t="str">
        <f t="shared" si="53"/>
        <v>0</v>
      </c>
      <c r="BN45" s="1" t="str">
        <f t="shared" si="54"/>
        <v>0</v>
      </c>
      <c r="BO45" s="1" t="str">
        <f t="shared" si="55"/>
        <v>0</v>
      </c>
      <c r="BR45" s="1">
        <f>General!A43</f>
        <v>0</v>
      </c>
      <c r="BS45" s="1">
        <f>General!B43</f>
        <v>0</v>
      </c>
      <c r="BT45" s="1" t="str">
        <f>General!C43</f>
        <v/>
      </c>
      <c r="BU45" s="1">
        <f>General!D43</f>
        <v>0</v>
      </c>
      <c r="BW45" s="1" t="str">
        <f>General!F43</f>
        <v>LWWLL</v>
      </c>
      <c r="BX45" s="1">
        <f>General!G43</f>
        <v>-3</v>
      </c>
    </row>
    <row r="46" spans="1:76" ht="15.75" thickBot="1">
      <c r="A46" s="1">
        <v>37</v>
      </c>
      <c r="B46" s="9" t="str">
        <f t="shared" si="59"/>
        <v/>
      </c>
      <c r="C46" s="93" t="str">
        <f t="shared" si="1"/>
        <v/>
      </c>
      <c r="D46" s="88" t="str">
        <f t="shared" si="36"/>
        <v/>
      </c>
      <c r="E46" s="89" t="str">
        <f t="shared" si="37"/>
        <v/>
      </c>
      <c r="F46" s="8" t="str">
        <f t="shared" si="12"/>
        <v/>
      </c>
      <c r="H46" s="96" t="str">
        <f t="shared" si="2"/>
        <v/>
      </c>
      <c r="I46" s="88" t="str">
        <f t="shared" si="38"/>
        <v/>
      </c>
      <c r="J46" s="89" t="str">
        <f t="shared" si="39"/>
        <v/>
      </c>
      <c r="K46" s="8" t="str">
        <f t="shared" si="40"/>
        <v/>
      </c>
      <c r="L46" s="54"/>
      <c r="M46" s="17" t="str">
        <f>IF('Hedging Dashboard'!AH46="","",'Hedging Dashboard'!AH46)</f>
        <v/>
      </c>
      <c r="O46" s="9" t="str">
        <f t="shared" si="3"/>
        <v/>
      </c>
      <c r="P46" s="88" t="str">
        <f t="shared" si="41"/>
        <v/>
      </c>
      <c r="Q46" s="89" t="str">
        <f t="shared" si="42"/>
        <v/>
      </c>
      <c r="R46" s="4" t="str">
        <f t="shared" si="43"/>
        <v/>
      </c>
      <c r="S46" s="4" t="str">
        <f t="shared" si="60"/>
        <v/>
      </c>
      <c r="T46" s="112" t="str">
        <f t="shared" si="44"/>
        <v/>
      </c>
      <c r="U46" s="4" t="str">
        <f>IF(M46="","",IF(B46="NB",U45,IF(T46="",SUM($T$5:$T46)+S46,SUM($T$5:$T46))))</f>
        <v/>
      </c>
      <c r="V46" s="100" t="str">
        <f t="shared" si="0"/>
        <v/>
      </c>
      <c r="W46" s="74" t="e">
        <f t="shared" si="61"/>
        <v>#VALUE!</v>
      </c>
      <c r="X46" s="76" t="str">
        <f t="shared" si="15"/>
        <v/>
      </c>
      <c r="Y46" s="9" t="str">
        <f t="shared" si="6"/>
        <v>B</v>
      </c>
      <c r="Z46" s="4" t="str">
        <f t="shared" si="7"/>
        <v>C</v>
      </c>
      <c r="AA46" s="4" t="str">
        <f t="shared" si="8"/>
        <v>B</v>
      </c>
      <c r="AB46" s="4" t="str">
        <f t="shared" si="4"/>
        <v/>
      </c>
      <c r="AC46" s="4" t="str">
        <f t="shared" si="9"/>
        <v/>
      </c>
      <c r="AD46" s="4" t="str">
        <f t="shared" si="10"/>
        <v/>
      </c>
      <c r="AE46" s="1" t="str">
        <f t="shared" si="62"/>
        <v/>
      </c>
      <c r="AF46" s="1" t="str">
        <f t="shared" si="63"/>
        <v/>
      </c>
      <c r="AG46" s="1" t="str">
        <f t="shared" si="64"/>
        <v/>
      </c>
      <c r="AH46" s="1" t="str">
        <f t="shared" si="65"/>
        <v/>
      </c>
      <c r="AI46" s="1" t="str">
        <f t="shared" si="66"/>
        <v/>
      </c>
      <c r="AJ46" s="1" t="str">
        <f t="shared" si="67"/>
        <v/>
      </c>
      <c r="AK46" s="1">
        <f t="shared" si="45"/>
        <v>0</v>
      </c>
      <c r="AL46" s="1">
        <f t="shared" si="46"/>
        <v>0</v>
      </c>
      <c r="AM46" s="1" t="str">
        <f t="shared" si="58"/>
        <v/>
      </c>
      <c r="AN46" s="1">
        <f t="shared" si="68"/>
        <v>0</v>
      </c>
      <c r="AO46" s="1" t="str">
        <f t="shared" si="56"/>
        <v/>
      </c>
      <c r="AP46" s="1" t="str">
        <f t="shared" si="23"/>
        <v>N</v>
      </c>
      <c r="AQ46" s="1" t="str">
        <f t="shared" si="69"/>
        <v>N</v>
      </c>
      <c r="AR46" s="1" t="str">
        <f t="shared" si="70"/>
        <v>N</v>
      </c>
      <c r="AS46" s="1" t="str">
        <f t="shared" si="71"/>
        <v/>
      </c>
      <c r="AT46" s="15" t="str">
        <f t="shared" si="47"/>
        <v/>
      </c>
      <c r="AU46" s="1" t="str">
        <f t="shared" si="72"/>
        <v/>
      </c>
      <c r="AV46" s="1" t="str">
        <f t="shared" si="73"/>
        <v/>
      </c>
      <c r="AW46" s="1" t="str">
        <f t="shared" si="74"/>
        <v/>
      </c>
      <c r="AX46" s="1" t="str">
        <f t="shared" si="75"/>
        <v/>
      </c>
      <c r="AY46" s="1" t="str">
        <f t="shared" si="76"/>
        <v/>
      </c>
      <c r="AZ46" s="1" t="str">
        <f>IF('Hedging Dashboard'!AH46="P",IF(AZ45="",1,AZ45+1),"")</f>
        <v/>
      </c>
      <c r="BA46" s="1" t="str">
        <f>IF('Hedging Dashboard'!AH46="B",IF(BA45="",1,BA45+1),"")</f>
        <v/>
      </c>
      <c r="BB46" s="1" t="str">
        <f t="shared" ref="BB46:BC61" si="80">IF(AZ41="",0,AZ41)&amp;IF(AZ42="",0,AZ42)&amp;IF(AZ43="",0,AZ43)&amp;IF(AZ44="",0,AZ44)&amp;IF(AZ45="",0,AZ45)</f>
        <v>00000</v>
      </c>
      <c r="BC46" s="1" t="str">
        <f t="shared" si="80"/>
        <v>00000</v>
      </c>
      <c r="BD46" s="1" t="str">
        <f t="shared" ref="BD46:BE61" si="81">IF(AZ40="",0,AZ40)&amp;IF(AZ41="",0,AZ41)&amp;IF(AZ42="",0,AZ42)&amp;IF(AZ43="",0,AZ43)&amp;IF(AZ44="",0,AZ44)&amp;IF(AZ45="",0,AZ45)</f>
        <v>000000</v>
      </c>
      <c r="BE46" s="1" t="str">
        <f t="shared" si="81"/>
        <v>000000</v>
      </c>
      <c r="BF46" s="1" t="str">
        <f t="shared" si="49"/>
        <v>B</v>
      </c>
      <c r="BG46" s="1" t="str">
        <f t="shared" si="77"/>
        <v/>
      </c>
      <c r="BH46" s="1">
        <f t="shared" si="50"/>
        <v>0</v>
      </c>
      <c r="BI46" s="1" t="str">
        <f t="shared" si="78"/>
        <v/>
      </c>
      <c r="BJ46" s="1">
        <f t="shared" si="51"/>
        <v>0</v>
      </c>
      <c r="BK46" s="1" t="str">
        <f t="shared" si="79"/>
        <v/>
      </c>
      <c r="BL46" s="1">
        <f t="shared" si="52"/>
        <v>0</v>
      </c>
      <c r="BM46" s="1" t="str">
        <f t="shared" si="53"/>
        <v>0</v>
      </c>
      <c r="BN46" s="1" t="str">
        <f t="shared" si="54"/>
        <v>0</v>
      </c>
      <c r="BO46" s="1" t="str">
        <f t="shared" si="55"/>
        <v>0</v>
      </c>
      <c r="BR46" s="1">
        <f>General!A44</f>
        <v>0</v>
      </c>
      <c r="BS46" s="1">
        <f>General!B44</f>
        <v>0</v>
      </c>
      <c r="BT46" s="1" t="str">
        <f>General!C44</f>
        <v/>
      </c>
      <c r="BU46" s="1">
        <f>General!D44</f>
        <v>0</v>
      </c>
      <c r="BW46" s="1" t="str">
        <f>General!F44</f>
        <v>LWWLW</v>
      </c>
      <c r="BX46" s="1">
        <f>General!G44</f>
        <v>1</v>
      </c>
    </row>
    <row r="47" spans="1:76" ht="15.75" thickBot="1">
      <c r="A47" s="1">
        <v>38</v>
      </c>
      <c r="B47" s="9" t="str">
        <f t="shared" si="59"/>
        <v/>
      </c>
      <c r="C47" s="93" t="str">
        <f t="shared" si="1"/>
        <v/>
      </c>
      <c r="D47" s="88" t="str">
        <f t="shared" si="36"/>
        <v/>
      </c>
      <c r="E47" s="89" t="str">
        <f t="shared" si="37"/>
        <v/>
      </c>
      <c r="F47" s="8" t="str">
        <f t="shared" si="12"/>
        <v/>
      </c>
      <c r="H47" s="96" t="str">
        <f t="shared" si="2"/>
        <v/>
      </c>
      <c r="I47" s="88" t="str">
        <f t="shared" si="38"/>
        <v/>
      </c>
      <c r="J47" s="89" t="str">
        <f t="shared" si="39"/>
        <v/>
      </c>
      <c r="K47" s="8" t="str">
        <f t="shared" si="40"/>
        <v/>
      </c>
      <c r="L47" s="54"/>
      <c r="M47" s="17" t="str">
        <f>IF('Hedging Dashboard'!AH47="","",'Hedging Dashboard'!AH47)</f>
        <v/>
      </c>
      <c r="O47" s="9" t="str">
        <f t="shared" si="3"/>
        <v/>
      </c>
      <c r="P47" s="88" t="str">
        <f t="shared" si="41"/>
        <v/>
      </c>
      <c r="Q47" s="89" t="str">
        <f t="shared" si="42"/>
        <v/>
      </c>
      <c r="R47" s="4" t="str">
        <f t="shared" si="43"/>
        <v/>
      </c>
      <c r="S47" s="4" t="str">
        <f t="shared" si="60"/>
        <v/>
      </c>
      <c r="T47" s="112" t="str">
        <f t="shared" si="44"/>
        <v/>
      </c>
      <c r="U47" s="4" t="str">
        <f>IF(M47="","",IF(B47="NB",U46,IF(T47="",SUM($T$5:$T47)+S47,SUM($T$5:$T47))))</f>
        <v/>
      </c>
      <c r="V47" s="100" t="str">
        <f t="shared" si="0"/>
        <v/>
      </c>
      <c r="W47" s="74" t="e">
        <f t="shared" si="61"/>
        <v>#VALUE!</v>
      </c>
      <c r="X47" s="76" t="str">
        <f t="shared" si="15"/>
        <v/>
      </c>
      <c r="Y47" s="9" t="str">
        <f t="shared" si="6"/>
        <v>B</v>
      </c>
      <c r="Z47" s="4" t="str">
        <f t="shared" si="7"/>
        <v>C</v>
      </c>
      <c r="AA47" s="4" t="str">
        <f t="shared" si="8"/>
        <v>B</v>
      </c>
      <c r="AB47" s="4" t="str">
        <f t="shared" si="4"/>
        <v/>
      </c>
      <c r="AC47" s="4" t="str">
        <f t="shared" si="9"/>
        <v/>
      </c>
      <c r="AD47" s="4" t="str">
        <f t="shared" si="10"/>
        <v/>
      </c>
      <c r="AE47" s="1" t="str">
        <f t="shared" si="62"/>
        <v/>
      </c>
      <c r="AF47" s="1" t="str">
        <f t="shared" si="63"/>
        <v/>
      </c>
      <c r="AG47" s="1" t="str">
        <f t="shared" si="64"/>
        <v/>
      </c>
      <c r="AH47" s="1" t="str">
        <f t="shared" si="65"/>
        <v/>
      </c>
      <c r="AI47" s="1" t="str">
        <f t="shared" si="66"/>
        <v/>
      </c>
      <c r="AJ47" s="1" t="str">
        <f t="shared" si="67"/>
        <v/>
      </c>
      <c r="AK47" s="1">
        <f t="shared" si="45"/>
        <v>0</v>
      </c>
      <c r="AL47" s="1">
        <f t="shared" si="46"/>
        <v>0</v>
      </c>
      <c r="AM47" s="1" t="str">
        <f t="shared" si="58"/>
        <v/>
      </c>
      <c r="AN47" s="1">
        <f t="shared" si="68"/>
        <v>0</v>
      </c>
      <c r="AO47" s="1" t="str">
        <f t="shared" si="56"/>
        <v/>
      </c>
      <c r="AP47" s="1" t="str">
        <f t="shared" si="23"/>
        <v>N</v>
      </c>
      <c r="AQ47" s="1" t="str">
        <f t="shared" si="69"/>
        <v>N</v>
      </c>
      <c r="AR47" s="1" t="str">
        <f t="shared" si="70"/>
        <v>N</v>
      </c>
      <c r="AS47" s="1" t="str">
        <f t="shared" si="71"/>
        <v/>
      </c>
      <c r="AT47" s="15" t="str">
        <f t="shared" si="47"/>
        <v/>
      </c>
      <c r="AU47" s="1" t="str">
        <f t="shared" si="72"/>
        <v/>
      </c>
      <c r="AV47" s="1" t="str">
        <f t="shared" si="73"/>
        <v/>
      </c>
      <c r="AW47" s="1" t="str">
        <f t="shared" si="74"/>
        <v/>
      </c>
      <c r="AX47" s="1" t="str">
        <f t="shared" si="75"/>
        <v/>
      </c>
      <c r="AY47" s="1" t="str">
        <f t="shared" si="76"/>
        <v/>
      </c>
      <c r="AZ47" s="1" t="str">
        <f>IF('Hedging Dashboard'!AH47="P",IF(AZ46="",1,AZ46+1),"")</f>
        <v/>
      </c>
      <c r="BA47" s="1" t="str">
        <f>IF('Hedging Dashboard'!AH47="B",IF(BA46="",1,BA46+1),"")</f>
        <v/>
      </c>
      <c r="BB47" s="1" t="str">
        <f t="shared" si="80"/>
        <v>00000</v>
      </c>
      <c r="BC47" s="1" t="str">
        <f t="shared" si="80"/>
        <v>00000</v>
      </c>
      <c r="BD47" s="1" t="str">
        <f t="shared" si="81"/>
        <v>000000</v>
      </c>
      <c r="BE47" s="1" t="str">
        <f t="shared" si="81"/>
        <v>000000</v>
      </c>
      <c r="BF47" s="1" t="str">
        <f t="shared" si="49"/>
        <v>B</v>
      </c>
      <c r="BG47" s="1" t="str">
        <f t="shared" si="77"/>
        <v/>
      </c>
      <c r="BH47" s="1">
        <f t="shared" si="50"/>
        <v>0</v>
      </c>
      <c r="BI47" s="1" t="str">
        <f t="shared" si="78"/>
        <v/>
      </c>
      <c r="BJ47" s="1">
        <f t="shared" si="51"/>
        <v>0</v>
      </c>
      <c r="BK47" s="1" t="str">
        <f t="shared" si="79"/>
        <v/>
      </c>
      <c r="BL47" s="1">
        <f t="shared" si="52"/>
        <v>0</v>
      </c>
      <c r="BM47" s="1" t="str">
        <f t="shared" si="53"/>
        <v>0</v>
      </c>
      <c r="BN47" s="1" t="str">
        <f t="shared" si="54"/>
        <v>0</v>
      </c>
      <c r="BO47" s="1" t="str">
        <f t="shared" si="55"/>
        <v>0</v>
      </c>
      <c r="BR47" s="1">
        <f>General!A45</f>
        <v>0</v>
      </c>
      <c r="BS47" s="1">
        <f>General!B45</f>
        <v>0</v>
      </c>
      <c r="BT47" s="1" t="str">
        <f>General!C45</f>
        <v/>
      </c>
      <c r="BU47" s="1">
        <f>General!D45</f>
        <v>0</v>
      </c>
      <c r="BW47" s="1" t="str">
        <f>General!F45</f>
        <v>LWWWL</v>
      </c>
      <c r="BX47" s="1">
        <f>General!G45</f>
        <v>-1</v>
      </c>
    </row>
    <row r="48" spans="1:76" ht="15.75" thickBot="1">
      <c r="A48" s="1">
        <v>39</v>
      </c>
      <c r="B48" s="9" t="str">
        <f t="shared" si="59"/>
        <v/>
      </c>
      <c r="C48" s="93" t="str">
        <f t="shared" si="1"/>
        <v/>
      </c>
      <c r="D48" s="88" t="str">
        <f t="shared" si="36"/>
        <v/>
      </c>
      <c r="E48" s="89" t="str">
        <f t="shared" si="37"/>
        <v/>
      </c>
      <c r="F48" s="8" t="str">
        <f t="shared" si="12"/>
        <v/>
      </c>
      <c r="H48" s="96" t="str">
        <f t="shared" si="2"/>
        <v/>
      </c>
      <c r="I48" s="88" t="str">
        <f t="shared" si="38"/>
        <v/>
      </c>
      <c r="J48" s="89" t="str">
        <f t="shared" si="39"/>
        <v/>
      </c>
      <c r="K48" s="8" t="str">
        <f t="shared" si="40"/>
        <v/>
      </c>
      <c r="L48" s="54"/>
      <c r="M48" s="17" t="str">
        <f>IF('Hedging Dashboard'!AH48="","",'Hedging Dashboard'!AH48)</f>
        <v/>
      </c>
      <c r="O48" s="9" t="str">
        <f t="shared" si="3"/>
        <v/>
      </c>
      <c r="P48" s="88" t="str">
        <f t="shared" si="41"/>
        <v/>
      </c>
      <c r="Q48" s="89" t="str">
        <f t="shared" si="42"/>
        <v/>
      </c>
      <c r="R48" s="4" t="str">
        <f t="shared" si="43"/>
        <v/>
      </c>
      <c r="S48" s="4" t="str">
        <f t="shared" si="60"/>
        <v/>
      </c>
      <c r="T48" s="112" t="str">
        <f t="shared" si="44"/>
        <v/>
      </c>
      <c r="U48" s="4" t="str">
        <f>IF(M48="","",IF(B48="NB",U47,IF(T48="",SUM($T$5:$T48)+S48,SUM($T$5:$T48))))</f>
        <v/>
      </c>
      <c r="V48" s="100" t="str">
        <f t="shared" si="0"/>
        <v/>
      </c>
      <c r="W48" s="74" t="e">
        <f t="shared" si="61"/>
        <v>#VALUE!</v>
      </c>
      <c r="X48" s="76" t="str">
        <f t="shared" si="15"/>
        <v/>
      </c>
      <c r="Y48" s="9" t="str">
        <f t="shared" si="6"/>
        <v>B</v>
      </c>
      <c r="Z48" s="4" t="str">
        <f t="shared" si="7"/>
        <v>C</v>
      </c>
      <c r="AA48" s="4" t="str">
        <f t="shared" si="8"/>
        <v>B</v>
      </c>
      <c r="AB48" s="4" t="str">
        <f t="shared" si="4"/>
        <v/>
      </c>
      <c r="AC48" s="4" t="str">
        <f t="shared" si="9"/>
        <v/>
      </c>
      <c r="AD48" s="4" t="str">
        <f t="shared" si="10"/>
        <v/>
      </c>
      <c r="AE48" s="1" t="str">
        <f t="shared" si="62"/>
        <v/>
      </c>
      <c r="AF48" s="1" t="str">
        <f t="shared" si="63"/>
        <v/>
      </c>
      <c r="AG48" s="1" t="str">
        <f t="shared" si="64"/>
        <v/>
      </c>
      <c r="AH48" s="1" t="str">
        <f t="shared" si="65"/>
        <v/>
      </c>
      <c r="AI48" s="1" t="str">
        <f t="shared" si="66"/>
        <v/>
      </c>
      <c r="AJ48" s="1" t="str">
        <f t="shared" si="67"/>
        <v/>
      </c>
      <c r="AK48" s="1">
        <f t="shared" si="45"/>
        <v>0</v>
      </c>
      <c r="AL48" s="1">
        <f t="shared" si="46"/>
        <v>0</v>
      </c>
      <c r="AM48" s="1" t="str">
        <f t="shared" si="58"/>
        <v/>
      </c>
      <c r="AN48" s="1">
        <f t="shared" si="68"/>
        <v>0</v>
      </c>
      <c r="AO48" s="1" t="str">
        <f t="shared" si="56"/>
        <v/>
      </c>
      <c r="AP48" s="1" t="str">
        <f t="shared" si="23"/>
        <v>N</v>
      </c>
      <c r="AQ48" s="1" t="str">
        <f t="shared" si="69"/>
        <v>N</v>
      </c>
      <c r="AR48" s="1" t="str">
        <f t="shared" si="70"/>
        <v>N</v>
      </c>
      <c r="AS48" s="1" t="str">
        <f t="shared" si="71"/>
        <v/>
      </c>
      <c r="AT48" s="15" t="str">
        <f t="shared" si="47"/>
        <v/>
      </c>
      <c r="AU48" s="1" t="str">
        <f t="shared" si="72"/>
        <v/>
      </c>
      <c r="AV48" s="1" t="str">
        <f t="shared" si="73"/>
        <v/>
      </c>
      <c r="AW48" s="1" t="str">
        <f t="shared" si="74"/>
        <v/>
      </c>
      <c r="AX48" s="1" t="str">
        <f t="shared" si="75"/>
        <v/>
      </c>
      <c r="AY48" s="1" t="str">
        <f t="shared" si="76"/>
        <v/>
      </c>
      <c r="AZ48" s="1" t="str">
        <f>IF('Hedging Dashboard'!AH48="P",IF(AZ47="",1,AZ47+1),"")</f>
        <v/>
      </c>
      <c r="BA48" s="1" t="str">
        <f>IF('Hedging Dashboard'!AH48="B",IF(BA47="",1,BA47+1),"")</f>
        <v/>
      </c>
      <c r="BB48" s="1" t="str">
        <f t="shared" si="80"/>
        <v>00000</v>
      </c>
      <c r="BC48" s="1" t="str">
        <f t="shared" si="80"/>
        <v>00000</v>
      </c>
      <c r="BD48" s="1" t="str">
        <f t="shared" si="81"/>
        <v>000000</v>
      </c>
      <c r="BE48" s="1" t="str">
        <f t="shared" si="81"/>
        <v>000000</v>
      </c>
      <c r="BF48" s="1" t="str">
        <f t="shared" si="49"/>
        <v>B</v>
      </c>
      <c r="BG48" s="1" t="str">
        <f t="shared" si="77"/>
        <v/>
      </c>
      <c r="BH48" s="1">
        <f t="shared" si="50"/>
        <v>0</v>
      </c>
      <c r="BI48" s="1" t="str">
        <f t="shared" si="78"/>
        <v/>
      </c>
      <c r="BJ48" s="1">
        <f t="shared" si="51"/>
        <v>0</v>
      </c>
      <c r="BK48" s="1" t="str">
        <f t="shared" si="79"/>
        <v/>
      </c>
      <c r="BL48" s="1">
        <f t="shared" si="52"/>
        <v>0</v>
      </c>
      <c r="BM48" s="1" t="str">
        <f t="shared" si="53"/>
        <v>0</v>
      </c>
      <c r="BN48" s="1" t="str">
        <f t="shared" si="54"/>
        <v>0</v>
      </c>
      <c r="BO48" s="1" t="str">
        <f t="shared" si="55"/>
        <v>0</v>
      </c>
      <c r="BR48" s="1">
        <f>General!A46</f>
        <v>0</v>
      </c>
      <c r="BS48" s="1">
        <f>General!B46</f>
        <v>0</v>
      </c>
      <c r="BT48" s="1" t="str">
        <f>General!C46</f>
        <v/>
      </c>
      <c r="BU48" s="1">
        <f>General!D46</f>
        <v>0</v>
      </c>
      <c r="BW48" s="1" t="str">
        <f>General!F46</f>
        <v>LWWWW</v>
      </c>
      <c r="BX48" s="1">
        <f>General!G46</f>
        <v>6</v>
      </c>
    </row>
    <row r="49" spans="1:76" ht="15.75" thickBot="1">
      <c r="A49" s="1">
        <v>40</v>
      </c>
      <c r="B49" s="77" t="str">
        <f t="shared" si="59"/>
        <v/>
      </c>
      <c r="C49" s="94" t="str">
        <f t="shared" si="1"/>
        <v/>
      </c>
      <c r="D49" s="90" t="str">
        <f t="shared" si="36"/>
        <v/>
      </c>
      <c r="E49" s="91" t="str">
        <f t="shared" si="37"/>
        <v/>
      </c>
      <c r="F49" s="10" t="str">
        <f t="shared" si="12"/>
        <v/>
      </c>
      <c r="H49" s="97" t="str">
        <f t="shared" si="2"/>
        <v/>
      </c>
      <c r="I49" s="90" t="str">
        <f t="shared" si="38"/>
        <v/>
      </c>
      <c r="J49" s="91" t="str">
        <f t="shared" si="39"/>
        <v/>
      </c>
      <c r="K49" s="10" t="str">
        <f t="shared" si="40"/>
        <v/>
      </c>
      <c r="L49" s="54"/>
      <c r="M49" s="18" t="str">
        <f>IF('Hedging Dashboard'!AH49="","",'Hedging Dashboard'!AH49)</f>
        <v/>
      </c>
      <c r="O49" s="77" t="str">
        <f t="shared" si="3"/>
        <v/>
      </c>
      <c r="P49" s="90" t="str">
        <f t="shared" si="41"/>
        <v/>
      </c>
      <c r="Q49" s="91" t="str">
        <f t="shared" si="42"/>
        <v/>
      </c>
      <c r="R49" s="5" t="str">
        <f t="shared" si="43"/>
        <v/>
      </c>
      <c r="S49" s="5" t="str">
        <f t="shared" si="60"/>
        <v/>
      </c>
      <c r="T49" s="113" t="str">
        <f t="shared" si="44"/>
        <v/>
      </c>
      <c r="U49" s="5" t="str">
        <f>IF(M49="","",IF(B49="NB",U48,IF(T49="",SUM($T$5:$T49)+S49,SUM($T$5:$T49))))</f>
        <v/>
      </c>
      <c r="V49" s="101" t="str">
        <f t="shared" si="0"/>
        <v/>
      </c>
      <c r="W49" s="74" t="e">
        <f t="shared" si="61"/>
        <v>#VALUE!</v>
      </c>
      <c r="X49" s="76" t="str">
        <f t="shared" si="15"/>
        <v/>
      </c>
      <c r="Y49" s="9" t="str">
        <f t="shared" si="6"/>
        <v>B</v>
      </c>
      <c r="Z49" s="4" t="str">
        <f t="shared" si="7"/>
        <v>C</v>
      </c>
      <c r="AA49" s="4" t="str">
        <f t="shared" si="8"/>
        <v>B</v>
      </c>
      <c r="AB49" s="4" t="str">
        <f t="shared" si="4"/>
        <v/>
      </c>
      <c r="AC49" s="4" t="str">
        <f t="shared" si="9"/>
        <v/>
      </c>
      <c r="AD49" s="4" t="str">
        <f t="shared" si="10"/>
        <v/>
      </c>
      <c r="AE49" s="1" t="str">
        <f t="shared" si="62"/>
        <v/>
      </c>
      <c r="AF49" s="1" t="str">
        <f t="shared" si="63"/>
        <v/>
      </c>
      <c r="AG49" s="1" t="str">
        <f t="shared" si="64"/>
        <v/>
      </c>
      <c r="AH49" s="1" t="str">
        <f t="shared" si="65"/>
        <v/>
      </c>
      <c r="AI49" s="1" t="str">
        <f t="shared" si="66"/>
        <v/>
      </c>
      <c r="AJ49" s="1" t="str">
        <f t="shared" si="67"/>
        <v/>
      </c>
      <c r="AK49" s="1">
        <f t="shared" si="45"/>
        <v>0</v>
      </c>
      <c r="AL49" s="1">
        <f t="shared" si="46"/>
        <v>0</v>
      </c>
      <c r="AM49" s="1" t="str">
        <f t="shared" si="58"/>
        <v/>
      </c>
      <c r="AN49" s="1">
        <f t="shared" si="68"/>
        <v>0</v>
      </c>
      <c r="AO49" s="1" t="str">
        <f t="shared" si="56"/>
        <v/>
      </c>
      <c r="AP49" s="1" t="str">
        <f t="shared" si="23"/>
        <v>N</v>
      </c>
      <c r="AQ49" s="1" t="str">
        <f t="shared" si="69"/>
        <v>N</v>
      </c>
      <c r="AR49" s="1" t="str">
        <f t="shared" si="70"/>
        <v>N</v>
      </c>
      <c r="AS49" s="1" t="str">
        <f t="shared" si="71"/>
        <v/>
      </c>
      <c r="AT49" s="15" t="str">
        <f t="shared" si="47"/>
        <v/>
      </c>
      <c r="AU49" s="1" t="str">
        <f t="shared" si="72"/>
        <v/>
      </c>
      <c r="AV49" s="1" t="str">
        <f t="shared" si="73"/>
        <v/>
      </c>
      <c r="AW49" s="1" t="str">
        <f t="shared" si="74"/>
        <v/>
      </c>
      <c r="AX49" s="1" t="str">
        <f t="shared" si="75"/>
        <v/>
      </c>
      <c r="AY49" s="1" t="str">
        <f t="shared" si="76"/>
        <v/>
      </c>
      <c r="AZ49" s="1" t="str">
        <f>IF('Hedging Dashboard'!AH49="P",IF(AZ48="",1,AZ48+1),"")</f>
        <v/>
      </c>
      <c r="BA49" s="1" t="str">
        <f>IF('Hedging Dashboard'!AH49="B",IF(BA48="",1,BA48+1),"")</f>
        <v/>
      </c>
      <c r="BB49" s="1" t="str">
        <f t="shared" si="80"/>
        <v>00000</v>
      </c>
      <c r="BC49" s="1" t="str">
        <f t="shared" si="80"/>
        <v>00000</v>
      </c>
      <c r="BD49" s="1" t="str">
        <f t="shared" si="81"/>
        <v>000000</v>
      </c>
      <c r="BE49" s="1" t="str">
        <f t="shared" si="81"/>
        <v>000000</v>
      </c>
      <c r="BF49" s="1" t="str">
        <f t="shared" si="49"/>
        <v>B</v>
      </c>
      <c r="BG49" s="1" t="str">
        <f t="shared" si="77"/>
        <v/>
      </c>
      <c r="BH49" s="1">
        <f t="shared" si="50"/>
        <v>0</v>
      </c>
      <c r="BI49" s="1" t="str">
        <f t="shared" si="78"/>
        <v/>
      </c>
      <c r="BJ49" s="1">
        <f t="shared" si="51"/>
        <v>0</v>
      </c>
      <c r="BK49" s="1" t="str">
        <f t="shared" si="79"/>
        <v/>
      </c>
      <c r="BL49" s="1">
        <f t="shared" si="52"/>
        <v>0</v>
      </c>
      <c r="BM49" s="1" t="str">
        <f t="shared" si="53"/>
        <v>0</v>
      </c>
      <c r="BN49" s="1" t="str">
        <f t="shared" si="54"/>
        <v>0</v>
      </c>
      <c r="BO49" s="1" t="str">
        <f t="shared" si="55"/>
        <v>0</v>
      </c>
      <c r="BR49" s="1">
        <f>General!A47</f>
        <v>0</v>
      </c>
      <c r="BS49" s="1">
        <f>General!B47</f>
        <v>0</v>
      </c>
      <c r="BT49" s="1" t="str">
        <f>General!C47</f>
        <v/>
      </c>
      <c r="BU49" s="1">
        <f>General!D47</f>
        <v>0</v>
      </c>
      <c r="BW49" s="1" t="str">
        <f>General!F47</f>
        <v>WLLLL</v>
      </c>
      <c r="BX49" s="1">
        <f>General!G47</f>
        <v>-6</v>
      </c>
    </row>
    <row r="50" spans="1:76" ht="15.75" thickBot="1">
      <c r="A50" s="1">
        <v>41</v>
      </c>
      <c r="B50" s="12" t="str">
        <f t="shared" si="59"/>
        <v/>
      </c>
      <c r="C50" s="92" t="str">
        <f t="shared" si="1"/>
        <v/>
      </c>
      <c r="D50" s="13" t="str">
        <f t="shared" si="36"/>
        <v/>
      </c>
      <c r="E50" s="45" t="str">
        <f t="shared" si="37"/>
        <v/>
      </c>
      <c r="F50" s="14" t="str">
        <f t="shared" si="12"/>
        <v/>
      </c>
      <c r="H50" s="95" t="str">
        <f t="shared" si="2"/>
        <v/>
      </c>
      <c r="I50" s="13" t="str">
        <f t="shared" si="38"/>
        <v/>
      </c>
      <c r="J50" s="45" t="str">
        <f t="shared" si="39"/>
        <v/>
      </c>
      <c r="K50" s="14" t="str">
        <f t="shared" si="40"/>
        <v/>
      </c>
      <c r="L50" s="54"/>
      <c r="M50" s="16" t="str">
        <f>IF('Hedging Dashboard'!AH50="","",'Hedging Dashboard'!AH50)</f>
        <v/>
      </c>
      <c r="O50" s="12" t="str">
        <f t="shared" si="3"/>
        <v/>
      </c>
      <c r="P50" s="13" t="str">
        <f t="shared" si="41"/>
        <v/>
      </c>
      <c r="Q50" s="45" t="str">
        <f t="shared" si="42"/>
        <v/>
      </c>
      <c r="R50" s="87" t="str">
        <f t="shared" si="43"/>
        <v/>
      </c>
      <c r="S50" s="87" t="str">
        <f t="shared" si="60"/>
        <v/>
      </c>
      <c r="T50" s="98" t="str">
        <f t="shared" si="44"/>
        <v/>
      </c>
      <c r="U50" s="87" t="str">
        <f>IF(M50="","",IF(B50="NB",U49,IF(T50="",SUM($T$5:$T50)+S50,SUM($T$5:$T50))))</f>
        <v/>
      </c>
      <c r="V50" s="99" t="str">
        <f t="shared" si="0"/>
        <v/>
      </c>
      <c r="W50" s="74" t="e">
        <f t="shared" si="61"/>
        <v>#VALUE!</v>
      </c>
      <c r="X50" s="76" t="str">
        <f t="shared" si="15"/>
        <v/>
      </c>
      <c r="Y50" s="9" t="str">
        <f t="shared" si="6"/>
        <v>B</v>
      </c>
      <c r="Z50" s="4" t="str">
        <f t="shared" si="7"/>
        <v>C</v>
      </c>
      <c r="AA50" s="4" t="str">
        <f t="shared" si="8"/>
        <v>B</v>
      </c>
      <c r="AB50" s="4" t="str">
        <f t="shared" si="4"/>
        <v/>
      </c>
      <c r="AC50" s="4" t="str">
        <f t="shared" si="9"/>
        <v/>
      </c>
      <c r="AD50" s="4" t="str">
        <f t="shared" si="10"/>
        <v/>
      </c>
      <c r="AE50" s="1" t="str">
        <f t="shared" si="62"/>
        <v/>
      </c>
      <c r="AF50" s="1" t="str">
        <f t="shared" si="63"/>
        <v/>
      </c>
      <c r="AG50" s="1" t="str">
        <f t="shared" si="64"/>
        <v/>
      </c>
      <c r="AH50" s="1" t="str">
        <f t="shared" si="65"/>
        <v/>
      </c>
      <c r="AI50" s="1" t="str">
        <f t="shared" si="66"/>
        <v/>
      </c>
      <c r="AJ50" s="1" t="str">
        <f t="shared" si="67"/>
        <v/>
      </c>
      <c r="AK50" s="1">
        <f t="shared" si="45"/>
        <v>0</v>
      </c>
      <c r="AL50" s="1">
        <f t="shared" si="46"/>
        <v>0</v>
      </c>
      <c r="AM50" s="1" t="str">
        <f t="shared" si="58"/>
        <v/>
      </c>
      <c r="AN50" s="1">
        <f t="shared" si="68"/>
        <v>0</v>
      </c>
      <c r="AO50" s="1" t="str">
        <f t="shared" si="56"/>
        <v/>
      </c>
      <c r="AP50" s="1" t="str">
        <f t="shared" si="23"/>
        <v>N</v>
      </c>
      <c r="AQ50" s="1" t="str">
        <f t="shared" si="69"/>
        <v>N</v>
      </c>
      <c r="AR50" s="1" t="str">
        <f t="shared" si="70"/>
        <v>N</v>
      </c>
      <c r="AS50" s="1" t="str">
        <f t="shared" si="71"/>
        <v/>
      </c>
      <c r="AT50" s="15" t="str">
        <f t="shared" si="47"/>
        <v/>
      </c>
      <c r="AU50" s="1" t="str">
        <f t="shared" si="72"/>
        <v/>
      </c>
      <c r="AV50" s="1" t="str">
        <f t="shared" si="73"/>
        <v/>
      </c>
      <c r="AW50" s="1" t="str">
        <f t="shared" si="74"/>
        <v/>
      </c>
      <c r="AX50" s="1" t="str">
        <f t="shared" si="75"/>
        <v/>
      </c>
      <c r="AY50" s="1" t="str">
        <f t="shared" si="76"/>
        <v/>
      </c>
      <c r="AZ50" s="1" t="str">
        <f>IF('Hedging Dashboard'!AH50="P",IF(AZ49="",1,AZ49+1),"")</f>
        <v/>
      </c>
      <c r="BA50" s="1" t="str">
        <f>IF('Hedging Dashboard'!AH50="B",IF(BA49="",1,BA49+1),"")</f>
        <v/>
      </c>
      <c r="BB50" s="1" t="str">
        <f t="shared" si="80"/>
        <v>00000</v>
      </c>
      <c r="BC50" s="1" t="str">
        <f t="shared" si="80"/>
        <v>00000</v>
      </c>
      <c r="BD50" s="1" t="str">
        <f t="shared" si="81"/>
        <v>000000</v>
      </c>
      <c r="BE50" s="1" t="str">
        <f t="shared" si="81"/>
        <v>000000</v>
      </c>
      <c r="BF50" s="1" t="str">
        <f t="shared" si="49"/>
        <v>B</v>
      </c>
      <c r="BG50" s="1" t="str">
        <f t="shared" si="77"/>
        <v/>
      </c>
      <c r="BH50" s="1">
        <f t="shared" si="50"/>
        <v>0</v>
      </c>
      <c r="BI50" s="1" t="str">
        <f t="shared" si="78"/>
        <v/>
      </c>
      <c r="BJ50" s="1">
        <f t="shared" si="51"/>
        <v>0</v>
      </c>
      <c r="BK50" s="1" t="str">
        <f t="shared" si="79"/>
        <v/>
      </c>
      <c r="BL50" s="1">
        <f t="shared" si="52"/>
        <v>0</v>
      </c>
      <c r="BM50" s="1" t="str">
        <f t="shared" si="53"/>
        <v>0</v>
      </c>
      <c r="BN50" s="1" t="str">
        <f t="shared" si="54"/>
        <v>0</v>
      </c>
      <c r="BO50" s="1" t="str">
        <f t="shared" si="55"/>
        <v>0</v>
      </c>
      <c r="BR50" s="1">
        <f>General!A48</f>
        <v>0</v>
      </c>
      <c r="BS50" s="1">
        <f>General!B48</f>
        <v>0</v>
      </c>
      <c r="BT50" s="1" t="str">
        <f>General!C48</f>
        <v/>
      </c>
      <c r="BU50" s="1">
        <f>General!D48</f>
        <v>0</v>
      </c>
      <c r="BW50" s="1" t="str">
        <f>General!F48</f>
        <v>WLLLW</v>
      </c>
      <c r="BX50" s="1">
        <f>General!G48</f>
        <v>1</v>
      </c>
    </row>
    <row r="51" spans="1:76" ht="15.75" thickBot="1">
      <c r="A51" s="1">
        <v>42</v>
      </c>
      <c r="B51" s="9" t="str">
        <f t="shared" si="59"/>
        <v/>
      </c>
      <c r="C51" s="93" t="str">
        <f t="shared" si="1"/>
        <v/>
      </c>
      <c r="D51" s="88" t="str">
        <f t="shared" si="36"/>
        <v/>
      </c>
      <c r="E51" s="89" t="str">
        <f t="shared" si="37"/>
        <v/>
      </c>
      <c r="F51" s="8" t="str">
        <f t="shared" si="12"/>
        <v/>
      </c>
      <c r="H51" s="96" t="str">
        <f t="shared" si="2"/>
        <v/>
      </c>
      <c r="I51" s="88" t="str">
        <f t="shared" si="38"/>
        <v/>
      </c>
      <c r="J51" s="89" t="str">
        <f t="shared" si="39"/>
        <v/>
      </c>
      <c r="K51" s="8" t="str">
        <f t="shared" si="40"/>
        <v/>
      </c>
      <c r="L51" s="54"/>
      <c r="M51" s="17" t="str">
        <f>IF('Hedging Dashboard'!AH51="","",'Hedging Dashboard'!AH51)</f>
        <v/>
      </c>
      <c r="O51" s="9" t="str">
        <f t="shared" si="3"/>
        <v/>
      </c>
      <c r="P51" s="88" t="str">
        <f t="shared" si="41"/>
        <v/>
      </c>
      <c r="Q51" s="89" t="str">
        <f t="shared" si="42"/>
        <v/>
      </c>
      <c r="R51" s="4" t="str">
        <f t="shared" si="43"/>
        <v/>
      </c>
      <c r="S51" s="4" t="str">
        <f t="shared" si="60"/>
        <v/>
      </c>
      <c r="T51" s="112" t="str">
        <f t="shared" si="44"/>
        <v/>
      </c>
      <c r="U51" s="4" t="str">
        <f>IF(M51="","",IF(B51="NB",U50,IF(T51="",SUM($T$5:$T51)+S51,SUM($T$5:$T51))))</f>
        <v/>
      </c>
      <c r="V51" s="100" t="str">
        <f t="shared" si="0"/>
        <v/>
      </c>
      <c r="W51" s="74" t="e">
        <f t="shared" si="61"/>
        <v>#VALUE!</v>
      </c>
      <c r="X51" s="76" t="str">
        <f t="shared" si="15"/>
        <v/>
      </c>
      <c r="Y51" s="9" t="str">
        <f t="shared" si="6"/>
        <v>B</v>
      </c>
      <c r="Z51" s="4" t="str">
        <f t="shared" si="7"/>
        <v>C</v>
      </c>
      <c r="AA51" s="4" t="str">
        <f t="shared" si="8"/>
        <v>B</v>
      </c>
      <c r="AB51" s="4" t="str">
        <f t="shared" si="4"/>
        <v/>
      </c>
      <c r="AC51" s="4" t="str">
        <f t="shared" si="9"/>
        <v/>
      </c>
      <c r="AD51" s="4" t="str">
        <f t="shared" si="10"/>
        <v/>
      </c>
      <c r="AE51" s="1" t="str">
        <f t="shared" si="62"/>
        <v/>
      </c>
      <c r="AF51" s="1" t="str">
        <f t="shared" si="63"/>
        <v/>
      </c>
      <c r="AG51" s="1" t="str">
        <f t="shared" si="64"/>
        <v/>
      </c>
      <c r="AH51" s="1" t="str">
        <f t="shared" si="65"/>
        <v/>
      </c>
      <c r="AI51" s="1" t="str">
        <f t="shared" si="66"/>
        <v/>
      </c>
      <c r="AJ51" s="1" t="str">
        <f t="shared" si="67"/>
        <v/>
      </c>
      <c r="AK51" s="1">
        <f t="shared" si="45"/>
        <v>0</v>
      </c>
      <c r="AL51" s="1">
        <f t="shared" si="46"/>
        <v>0</v>
      </c>
      <c r="AM51" s="1" t="str">
        <f t="shared" si="58"/>
        <v/>
      </c>
      <c r="AN51" s="1">
        <f t="shared" si="68"/>
        <v>0</v>
      </c>
      <c r="AO51" s="1" t="str">
        <f t="shared" si="56"/>
        <v/>
      </c>
      <c r="AP51" s="1" t="str">
        <f t="shared" si="23"/>
        <v>N</v>
      </c>
      <c r="AQ51" s="1" t="str">
        <f t="shared" si="69"/>
        <v>N</v>
      </c>
      <c r="AR51" s="1" t="str">
        <f t="shared" si="70"/>
        <v>N</v>
      </c>
      <c r="AS51" s="1" t="str">
        <f t="shared" si="71"/>
        <v/>
      </c>
      <c r="AT51" s="15" t="str">
        <f t="shared" si="47"/>
        <v/>
      </c>
      <c r="AU51" s="1" t="str">
        <f t="shared" si="72"/>
        <v/>
      </c>
      <c r="AV51" s="1" t="str">
        <f t="shared" si="73"/>
        <v/>
      </c>
      <c r="AW51" s="1" t="str">
        <f t="shared" si="74"/>
        <v/>
      </c>
      <c r="AX51" s="1" t="str">
        <f t="shared" si="75"/>
        <v/>
      </c>
      <c r="AY51" s="1" t="str">
        <f t="shared" si="76"/>
        <v/>
      </c>
      <c r="AZ51" s="1" t="str">
        <f>IF('Hedging Dashboard'!AH51="P",IF(AZ50="",1,AZ50+1),"")</f>
        <v/>
      </c>
      <c r="BA51" s="1" t="str">
        <f>IF('Hedging Dashboard'!AH51="B",IF(BA50="",1,BA50+1),"")</f>
        <v/>
      </c>
      <c r="BB51" s="1" t="str">
        <f t="shared" si="80"/>
        <v>00000</v>
      </c>
      <c r="BC51" s="1" t="str">
        <f t="shared" si="80"/>
        <v>00000</v>
      </c>
      <c r="BD51" s="1" t="str">
        <f t="shared" si="81"/>
        <v>000000</v>
      </c>
      <c r="BE51" s="1" t="str">
        <f t="shared" si="81"/>
        <v>000000</v>
      </c>
      <c r="BF51" s="1" t="str">
        <f t="shared" si="49"/>
        <v>B</v>
      </c>
      <c r="BG51" s="1" t="str">
        <f t="shared" si="77"/>
        <v/>
      </c>
      <c r="BH51" s="1">
        <f t="shared" si="50"/>
        <v>0</v>
      </c>
      <c r="BI51" s="1" t="str">
        <f t="shared" si="78"/>
        <v/>
      </c>
      <c r="BJ51" s="1">
        <f t="shared" si="51"/>
        <v>0</v>
      </c>
      <c r="BK51" s="1" t="str">
        <f t="shared" si="79"/>
        <v/>
      </c>
      <c r="BL51" s="1">
        <f t="shared" si="52"/>
        <v>0</v>
      </c>
      <c r="BM51" s="1" t="str">
        <f t="shared" si="53"/>
        <v>0</v>
      </c>
      <c r="BN51" s="1" t="str">
        <f t="shared" si="54"/>
        <v>0</v>
      </c>
      <c r="BO51" s="1" t="str">
        <f t="shared" si="55"/>
        <v>0</v>
      </c>
      <c r="BR51" s="1">
        <f>General!A49</f>
        <v>0</v>
      </c>
      <c r="BS51" s="1">
        <f>General!B49</f>
        <v>0</v>
      </c>
      <c r="BT51" s="1" t="str">
        <f>General!C49</f>
        <v/>
      </c>
      <c r="BU51" s="1">
        <f>General!D49</f>
        <v>0</v>
      </c>
      <c r="BW51" s="1" t="str">
        <f>General!F49</f>
        <v>WLLWL</v>
      </c>
      <c r="BX51" s="1">
        <f>General!G49</f>
        <v>-1</v>
      </c>
    </row>
    <row r="52" spans="1:76" ht="15.75" thickBot="1">
      <c r="A52" s="1">
        <v>43</v>
      </c>
      <c r="B52" s="9" t="str">
        <f t="shared" si="59"/>
        <v/>
      </c>
      <c r="C52" s="93" t="str">
        <f t="shared" si="1"/>
        <v/>
      </c>
      <c r="D52" s="88" t="str">
        <f t="shared" si="36"/>
        <v/>
      </c>
      <c r="E52" s="89" t="str">
        <f t="shared" si="37"/>
        <v/>
      </c>
      <c r="F52" s="8" t="str">
        <f t="shared" si="12"/>
        <v/>
      </c>
      <c r="H52" s="96" t="str">
        <f t="shared" si="2"/>
        <v/>
      </c>
      <c r="I52" s="88" t="str">
        <f t="shared" si="38"/>
        <v/>
      </c>
      <c r="J52" s="89" t="str">
        <f t="shared" si="39"/>
        <v/>
      </c>
      <c r="K52" s="8" t="str">
        <f t="shared" si="40"/>
        <v/>
      </c>
      <c r="L52" s="54"/>
      <c r="M52" s="17" t="str">
        <f>IF('Hedging Dashboard'!AH52="","",'Hedging Dashboard'!AH52)</f>
        <v/>
      </c>
      <c r="O52" s="9" t="str">
        <f t="shared" si="3"/>
        <v/>
      </c>
      <c r="P52" s="88" t="str">
        <f t="shared" si="41"/>
        <v/>
      </c>
      <c r="Q52" s="89" t="str">
        <f t="shared" si="42"/>
        <v/>
      </c>
      <c r="R52" s="4" t="str">
        <f t="shared" si="43"/>
        <v/>
      </c>
      <c r="S52" s="4" t="str">
        <f t="shared" si="60"/>
        <v/>
      </c>
      <c r="T52" s="112" t="str">
        <f t="shared" si="44"/>
        <v/>
      </c>
      <c r="U52" s="4" t="str">
        <f>IF(M52="","",IF(B52="NB",U51,IF(T52="",SUM($T$5:$T52)+S52,SUM($T$5:$T52))))</f>
        <v/>
      </c>
      <c r="V52" s="100" t="str">
        <f t="shared" si="0"/>
        <v/>
      </c>
      <c r="W52" s="74" t="e">
        <f t="shared" si="61"/>
        <v>#VALUE!</v>
      </c>
      <c r="X52" s="76" t="str">
        <f t="shared" si="15"/>
        <v/>
      </c>
      <c r="Y52" s="9" t="str">
        <f t="shared" si="6"/>
        <v>B</v>
      </c>
      <c r="Z52" s="4" t="str">
        <f t="shared" si="7"/>
        <v>C</v>
      </c>
      <c r="AA52" s="4" t="str">
        <f t="shared" si="8"/>
        <v>B</v>
      </c>
      <c r="AB52" s="4" t="str">
        <f t="shared" si="4"/>
        <v/>
      </c>
      <c r="AC52" s="4" t="str">
        <f t="shared" si="9"/>
        <v/>
      </c>
      <c r="AD52" s="4" t="str">
        <f t="shared" si="10"/>
        <v/>
      </c>
      <c r="AE52" s="1" t="str">
        <f t="shared" si="62"/>
        <v/>
      </c>
      <c r="AF52" s="1" t="str">
        <f t="shared" si="63"/>
        <v/>
      </c>
      <c r="AG52" s="1" t="str">
        <f t="shared" si="64"/>
        <v/>
      </c>
      <c r="AH52" s="1" t="str">
        <f t="shared" si="65"/>
        <v/>
      </c>
      <c r="AI52" s="1" t="str">
        <f t="shared" si="66"/>
        <v/>
      </c>
      <c r="AJ52" s="1" t="str">
        <f t="shared" si="67"/>
        <v/>
      </c>
      <c r="AK52" s="1">
        <f t="shared" si="45"/>
        <v>0</v>
      </c>
      <c r="AL52" s="1">
        <f t="shared" si="46"/>
        <v>0</v>
      </c>
      <c r="AM52" s="1" t="str">
        <f t="shared" si="58"/>
        <v/>
      </c>
      <c r="AN52" s="1">
        <f t="shared" si="68"/>
        <v>0</v>
      </c>
      <c r="AO52" s="1" t="str">
        <f t="shared" si="56"/>
        <v/>
      </c>
      <c r="AP52" s="1" t="str">
        <f t="shared" si="23"/>
        <v>N</v>
      </c>
      <c r="AQ52" s="1" t="str">
        <f t="shared" si="69"/>
        <v>N</v>
      </c>
      <c r="AR52" s="1" t="str">
        <f t="shared" si="70"/>
        <v>N</v>
      </c>
      <c r="AS52" s="1" t="str">
        <f t="shared" si="71"/>
        <v/>
      </c>
      <c r="AT52" s="15" t="str">
        <f t="shared" si="47"/>
        <v/>
      </c>
      <c r="AU52" s="1" t="str">
        <f t="shared" si="72"/>
        <v/>
      </c>
      <c r="AV52" s="1" t="str">
        <f t="shared" si="73"/>
        <v/>
      </c>
      <c r="AW52" s="1" t="str">
        <f t="shared" si="74"/>
        <v/>
      </c>
      <c r="AX52" s="1" t="str">
        <f t="shared" si="75"/>
        <v/>
      </c>
      <c r="AY52" s="1" t="str">
        <f t="shared" si="76"/>
        <v/>
      </c>
      <c r="AZ52" s="1" t="str">
        <f>IF('Hedging Dashboard'!AH52="P",IF(AZ51="",1,AZ51+1),"")</f>
        <v/>
      </c>
      <c r="BA52" s="1" t="str">
        <f>IF('Hedging Dashboard'!AH52="B",IF(BA51="",1,BA51+1),"")</f>
        <v/>
      </c>
      <c r="BB52" s="1" t="str">
        <f t="shared" si="80"/>
        <v>00000</v>
      </c>
      <c r="BC52" s="1" t="str">
        <f t="shared" si="80"/>
        <v>00000</v>
      </c>
      <c r="BD52" s="1" t="str">
        <f t="shared" si="81"/>
        <v>000000</v>
      </c>
      <c r="BE52" s="1" t="str">
        <f t="shared" si="81"/>
        <v>000000</v>
      </c>
      <c r="BF52" s="1" t="str">
        <f t="shared" si="49"/>
        <v>B</v>
      </c>
      <c r="BG52" s="1" t="str">
        <f t="shared" si="77"/>
        <v/>
      </c>
      <c r="BH52" s="1">
        <f t="shared" si="50"/>
        <v>0</v>
      </c>
      <c r="BI52" s="1" t="str">
        <f t="shared" si="78"/>
        <v/>
      </c>
      <c r="BJ52" s="1">
        <f t="shared" si="51"/>
        <v>0</v>
      </c>
      <c r="BK52" s="1" t="str">
        <f t="shared" si="79"/>
        <v/>
      </c>
      <c r="BL52" s="1">
        <f t="shared" si="52"/>
        <v>0</v>
      </c>
      <c r="BM52" s="1" t="str">
        <f t="shared" si="53"/>
        <v>0</v>
      </c>
      <c r="BN52" s="1" t="str">
        <f t="shared" si="54"/>
        <v>0</v>
      </c>
      <c r="BO52" s="1" t="str">
        <f t="shared" si="55"/>
        <v>0</v>
      </c>
      <c r="BR52" s="1">
        <f>General!A50</f>
        <v>0</v>
      </c>
      <c r="BS52" s="1">
        <f>General!B50</f>
        <v>0</v>
      </c>
      <c r="BT52" s="1" t="str">
        <f>General!C50</f>
        <v/>
      </c>
      <c r="BU52" s="1">
        <f>General!D50</f>
        <v>0</v>
      </c>
      <c r="BW52" s="1" t="str">
        <f>General!F50</f>
        <v>WLLWW</v>
      </c>
      <c r="BX52" s="1">
        <f>General!G50</f>
        <v>3</v>
      </c>
    </row>
    <row r="53" spans="1:76" ht="15.75" thickBot="1">
      <c r="A53" s="1">
        <v>44</v>
      </c>
      <c r="B53" s="9" t="str">
        <f t="shared" si="59"/>
        <v/>
      </c>
      <c r="C53" s="93" t="str">
        <f t="shared" si="1"/>
        <v/>
      </c>
      <c r="D53" s="88" t="str">
        <f t="shared" si="36"/>
        <v/>
      </c>
      <c r="E53" s="89" t="str">
        <f t="shared" si="37"/>
        <v/>
      </c>
      <c r="F53" s="8" t="str">
        <f t="shared" si="12"/>
        <v/>
      </c>
      <c r="H53" s="96" t="str">
        <f t="shared" si="2"/>
        <v/>
      </c>
      <c r="I53" s="88" t="str">
        <f t="shared" si="38"/>
        <v/>
      </c>
      <c r="J53" s="89" t="str">
        <f t="shared" si="39"/>
        <v/>
      </c>
      <c r="K53" s="8" t="str">
        <f t="shared" si="40"/>
        <v/>
      </c>
      <c r="L53" s="54"/>
      <c r="M53" s="17" t="str">
        <f>IF('Hedging Dashboard'!AH53="","",'Hedging Dashboard'!AH53)</f>
        <v/>
      </c>
      <c r="O53" s="9" t="str">
        <f t="shared" si="3"/>
        <v/>
      </c>
      <c r="P53" s="88" t="str">
        <f t="shared" si="41"/>
        <v/>
      </c>
      <c r="Q53" s="89" t="str">
        <f t="shared" si="42"/>
        <v/>
      </c>
      <c r="R53" s="4" t="str">
        <f t="shared" si="43"/>
        <v/>
      </c>
      <c r="S53" s="4" t="str">
        <f t="shared" si="60"/>
        <v/>
      </c>
      <c r="T53" s="112" t="str">
        <f t="shared" si="44"/>
        <v/>
      </c>
      <c r="U53" s="4" t="str">
        <f>IF(M53="","",IF(B53="NB",U52,IF(T53="",SUM($T$5:$T53)+S53,SUM($T$5:$T53))))</f>
        <v/>
      </c>
      <c r="V53" s="100" t="str">
        <f t="shared" si="0"/>
        <v/>
      </c>
      <c r="W53" s="74" t="e">
        <f t="shared" si="61"/>
        <v>#VALUE!</v>
      </c>
      <c r="X53" s="76" t="str">
        <f t="shared" si="15"/>
        <v/>
      </c>
      <c r="Y53" s="9" t="str">
        <f t="shared" si="6"/>
        <v>B</v>
      </c>
      <c r="Z53" s="4" t="str">
        <f t="shared" si="7"/>
        <v>C</v>
      </c>
      <c r="AA53" s="4" t="str">
        <f t="shared" si="8"/>
        <v>B</v>
      </c>
      <c r="AB53" s="4" t="str">
        <f t="shared" si="4"/>
        <v/>
      </c>
      <c r="AC53" s="4" t="str">
        <f t="shared" si="9"/>
        <v/>
      </c>
      <c r="AD53" s="4" t="str">
        <f t="shared" si="10"/>
        <v/>
      </c>
      <c r="AE53" s="1" t="str">
        <f t="shared" si="62"/>
        <v/>
      </c>
      <c r="AF53" s="1" t="str">
        <f t="shared" si="63"/>
        <v/>
      </c>
      <c r="AG53" s="1" t="str">
        <f t="shared" si="64"/>
        <v/>
      </c>
      <c r="AH53" s="1" t="str">
        <f t="shared" si="65"/>
        <v/>
      </c>
      <c r="AI53" s="1" t="str">
        <f t="shared" si="66"/>
        <v/>
      </c>
      <c r="AJ53" s="1" t="str">
        <f t="shared" si="67"/>
        <v/>
      </c>
      <c r="AK53" s="1">
        <f t="shared" si="45"/>
        <v>0</v>
      </c>
      <c r="AL53" s="1">
        <f t="shared" si="46"/>
        <v>0</v>
      </c>
      <c r="AM53" s="1" t="str">
        <f t="shared" si="58"/>
        <v/>
      </c>
      <c r="AN53" s="1">
        <f t="shared" si="68"/>
        <v>0</v>
      </c>
      <c r="AO53" s="1" t="str">
        <f t="shared" si="56"/>
        <v/>
      </c>
      <c r="AP53" s="1" t="str">
        <f t="shared" si="23"/>
        <v>N</v>
      </c>
      <c r="AQ53" s="1" t="str">
        <f t="shared" si="69"/>
        <v>N</v>
      </c>
      <c r="AR53" s="1" t="str">
        <f t="shared" si="70"/>
        <v>N</v>
      </c>
      <c r="AS53" s="1" t="str">
        <f t="shared" si="71"/>
        <v/>
      </c>
      <c r="AT53" s="15" t="str">
        <f t="shared" si="47"/>
        <v/>
      </c>
      <c r="AU53" s="1" t="str">
        <f t="shared" si="72"/>
        <v/>
      </c>
      <c r="AV53" s="1" t="str">
        <f t="shared" si="73"/>
        <v/>
      </c>
      <c r="AW53" s="1" t="str">
        <f t="shared" si="74"/>
        <v/>
      </c>
      <c r="AX53" s="1" t="str">
        <f t="shared" si="75"/>
        <v/>
      </c>
      <c r="AY53" s="1" t="str">
        <f t="shared" si="76"/>
        <v/>
      </c>
      <c r="AZ53" s="1" t="str">
        <f>IF('Hedging Dashboard'!AH53="P",IF(AZ52="",1,AZ52+1),"")</f>
        <v/>
      </c>
      <c r="BA53" s="1" t="str">
        <f>IF('Hedging Dashboard'!AH53="B",IF(BA52="",1,BA52+1),"")</f>
        <v/>
      </c>
      <c r="BB53" s="1" t="str">
        <f t="shared" si="80"/>
        <v>00000</v>
      </c>
      <c r="BC53" s="1" t="str">
        <f t="shared" si="80"/>
        <v>00000</v>
      </c>
      <c r="BD53" s="1" t="str">
        <f t="shared" si="81"/>
        <v>000000</v>
      </c>
      <c r="BE53" s="1" t="str">
        <f t="shared" si="81"/>
        <v>000000</v>
      </c>
      <c r="BF53" s="1" t="str">
        <f t="shared" si="49"/>
        <v>B</v>
      </c>
      <c r="BG53" s="1" t="str">
        <f t="shared" si="77"/>
        <v/>
      </c>
      <c r="BH53" s="1">
        <f t="shared" si="50"/>
        <v>0</v>
      </c>
      <c r="BI53" s="1" t="str">
        <f t="shared" si="78"/>
        <v/>
      </c>
      <c r="BJ53" s="1">
        <f t="shared" si="51"/>
        <v>0</v>
      </c>
      <c r="BK53" s="1" t="str">
        <f t="shared" si="79"/>
        <v/>
      </c>
      <c r="BL53" s="1">
        <f t="shared" si="52"/>
        <v>0</v>
      </c>
      <c r="BM53" s="1" t="str">
        <f t="shared" si="53"/>
        <v>0</v>
      </c>
      <c r="BN53" s="1" t="str">
        <f t="shared" si="54"/>
        <v>0</v>
      </c>
      <c r="BO53" s="1" t="str">
        <f t="shared" si="55"/>
        <v>0</v>
      </c>
      <c r="BR53" s="1">
        <f>General!A51</f>
        <v>0</v>
      </c>
      <c r="BS53" s="1">
        <f>General!B51</f>
        <v>0</v>
      </c>
      <c r="BT53" s="1" t="str">
        <f>General!C51</f>
        <v/>
      </c>
      <c r="BU53" s="1">
        <f>General!D51</f>
        <v>0</v>
      </c>
      <c r="BW53" s="1" t="str">
        <f>General!F51</f>
        <v>WLWLL</v>
      </c>
      <c r="BX53" s="1">
        <f>General!G51</f>
        <v>-3</v>
      </c>
    </row>
    <row r="54" spans="1:76" ht="15.75" thickBot="1">
      <c r="A54" s="1">
        <v>45</v>
      </c>
      <c r="B54" s="77" t="str">
        <f t="shared" si="59"/>
        <v/>
      </c>
      <c r="C54" s="94" t="str">
        <f t="shared" si="1"/>
        <v/>
      </c>
      <c r="D54" s="90" t="str">
        <f t="shared" si="36"/>
        <v/>
      </c>
      <c r="E54" s="91" t="str">
        <f t="shared" si="37"/>
        <v/>
      </c>
      <c r="F54" s="10" t="str">
        <f t="shared" si="12"/>
        <v/>
      </c>
      <c r="H54" s="97" t="str">
        <f t="shared" si="2"/>
        <v/>
      </c>
      <c r="I54" s="90" t="str">
        <f t="shared" si="38"/>
        <v/>
      </c>
      <c r="J54" s="91" t="str">
        <f t="shared" si="39"/>
        <v/>
      </c>
      <c r="K54" s="10" t="str">
        <f t="shared" si="40"/>
        <v/>
      </c>
      <c r="L54" s="54"/>
      <c r="M54" s="18" t="str">
        <f>IF('Hedging Dashboard'!AH54="","",'Hedging Dashboard'!AH54)</f>
        <v/>
      </c>
      <c r="O54" s="77" t="str">
        <f t="shared" si="3"/>
        <v/>
      </c>
      <c r="P54" s="90" t="str">
        <f t="shared" si="41"/>
        <v/>
      </c>
      <c r="Q54" s="91" t="str">
        <f t="shared" si="42"/>
        <v/>
      </c>
      <c r="R54" s="5" t="str">
        <f t="shared" si="43"/>
        <v/>
      </c>
      <c r="S54" s="5" t="str">
        <f t="shared" si="60"/>
        <v/>
      </c>
      <c r="T54" s="113" t="str">
        <f t="shared" si="44"/>
        <v/>
      </c>
      <c r="U54" s="5" t="str">
        <f>IF(M54="","",IF(B54="NB",U53,IF(T54="",SUM($T$5:$T54)+S54,SUM($T$5:$T54))))</f>
        <v/>
      </c>
      <c r="V54" s="101" t="str">
        <f t="shared" si="0"/>
        <v/>
      </c>
      <c r="W54" s="74" t="e">
        <f t="shared" si="61"/>
        <v>#VALUE!</v>
      </c>
      <c r="X54" s="76" t="str">
        <f t="shared" si="15"/>
        <v/>
      </c>
      <c r="Y54" s="9" t="str">
        <f t="shared" si="6"/>
        <v>B</v>
      </c>
      <c r="Z54" s="4" t="str">
        <f t="shared" si="7"/>
        <v>C</v>
      </c>
      <c r="AA54" s="4" t="str">
        <f t="shared" si="8"/>
        <v>B</v>
      </c>
      <c r="AB54" s="4" t="str">
        <f t="shared" si="4"/>
        <v/>
      </c>
      <c r="AC54" s="4" t="str">
        <f t="shared" si="9"/>
        <v/>
      </c>
      <c r="AD54" s="4" t="str">
        <f t="shared" si="10"/>
        <v/>
      </c>
      <c r="AE54" s="1" t="str">
        <f t="shared" si="62"/>
        <v/>
      </c>
      <c r="AF54" s="1" t="str">
        <f t="shared" si="63"/>
        <v/>
      </c>
      <c r="AG54" s="1" t="str">
        <f t="shared" si="64"/>
        <v/>
      </c>
      <c r="AH54" s="1" t="str">
        <f t="shared" si="65"/>
        <v/>
      </c>
      <c r="AI54" s="1" t="str">
        <f t="shared" si="66"/>
        <v/>
      </c>
      <c r="AJ54" s="1" t="str">
        <f t="shared" si="67"/>
        <v/>
      </c>
      <c r="AK54" s="1">
        <f t="shared" si="45"/>
        <v>0</v>
      </c>
      <c r="AL54" s="1">
        <f t="shared" si="46"/>
        <v>0</v>
      </c>
      <c r="AM54" s="1" t="str">
        <f t="shared" si="58"/>
        <v/>
      </c>
      <c r="AN54" s="1">
        <f t="shared" si="68"/>
        <v>0</v>
      </c>
      <c r="AO54" s="1" t="str">
        <f t="shared" si="56"/>
        <v/>
      </c>
      <c r="AP54" s="1" t="str">
        <f t="shared" si="23"/>
        <v>N</v>
      </c>
      <c r="AQ54" s="1" t="str">
        <f t="shared" si="69"/>
        <v>N</v>
      </c>
      <c r="AR54" s="1" t="str">
        <f t="shared" si="70"/>
        <v>N</v>
      </c>
      <c r="AS54" s="1" t="str">
        <f t="shared" si="71"/>
        <v/>
      </c>
      <c r="AT54" s="15" t="str">
        <f t="shared" si="47"/>
        <v/>
      </c>
      <c r="AU54" s="1" t="str">
        <f t="shared" si="72"/>
        <v/>
      </c>
      <c r="AV54" s="1" t="str">
        <f t="shared" si="73"/>
        <v/>
      </c>
      <c r="AW54" s="1" t="str">
        <f t="shared" si="74"/>
        <v/>
      </c>
      <c r="AX54" s="1" t="str">
        <f t="shared" si="75"/>
        <v/>
      </c>
      <c r="AY54" s="1" t="str">
        <f t="shared" si="76"/>
        <v/>
      </c>
      <c r="AZ54" s="1" t="str">
        <f>IF('Hedging Dashboard'!AH54="P",IF(AZ53="",1,AZ53+1),"")</f>
        <v/>
      </c>
      <c r="BA54" s="1" t="str">
        <f>IF('Hedging Dashboard'!AH54="B",IF(BA53="",1,BA53+1),"")</f>
        <v/>
      </c>
      <c r="BB54" s="1" t="str">
        <f t="shared" si="80"/>
        <v>00000</v>
      </c>
      <c r="BC54" s="1" t="str">
        <f t="shared" si="80"/>
        <v>00000</v>
      </c>
      <c r="BD54" s="1" t="str">
        <f t="shared" si="81"/>
        <v>000000</v>
      </c>
      <c r="BE54" s="1" t="str">
        <f t="shared" si="81"/>
        <v>000000</v>
      </c>
      <c r="BF54" s="1" t="str">
        <f t="shared" si="49"/>
        <v>B</v>
      </c>
      <c r="BG54" s="1" t="str">
        <f t="shared" si="77"/>
        <v/>
      </c>
      <c r="BH54" s="1">
        <f t="shared" si="50"/>
        <v>0</v>
      </c>
      <c r="BI54" s="1" t="str">
        <f t="shared" si="78"/>
        <v/>
      </c>
      <c r="BJ54" s="1">
        <f t="shared" si="51"/>
        <v>0</v>
      </c>
      <c r="BK54" s="1" t="str">
        <f t="shared" si="79"/>
        <v/>
      </c>
      <c r="BL54" s="1">
        <f t="shared" si="52"/>
        <v>0</v>
      </c>
      <c r="BM54" s="1" t="str">
        <f t="shared" si="53"/>
        <v>0</v>
      </c>
      <c r="BN54" s="1" t="str">
        <f t="shared" si="54"/>
        <v>0</v>
      </c>
      <c r="BO54" s="1" t="str">
        <f t="shared" si="55"/>
        <v>0</v>
      </c>
      <c r="BR54" s="1">
        <f>General!A52</f>
        <v>0</v>
      </c>
      <c r="BS54" s="1">
        <f>General!B52</f>
        <v>0</v>
      </c>
      <c r="BT54" s="1" t="str">
        <f>General!C52</f>
        <v/>
      </c>
      <c r="BU54" s="1">
        <f>General!D52</f>
        <v>0</v>
      </c>
      <c r="BW54" s="1" t="str">
        <f>General!F52</f>
        <v>WLWLW</v>
      </c>
      <c r="BX54" s="1">
        <f>General!G52</f>
        <v>1</v>
      </c>
    </row>
    <row r="55" spans="1:76" ht="15.75" thickBot="1">
      <c r="A55" s="1">
        <v>46</v>
      </c>
      <c r="B55" s="12" t="str">
        <f t="shared" si="59"/>
        <v/>
      </c>
      <c r="C55" s="92" t="str">
        <f t="shared" si="1"/>
        <v/>
      </c>
      <c r="D55" s="13" t="str">
        <f t="shared" si="36"/>
        <v/>
      </c>
      <c r="E55" s="45" t="str">
        <f t="shared" si="37"/>
        <v/>
      </c>
      <c r="F55" s="14" t="str">
        <f t="shared" si="12"/>
        <v/>
      </c>
      <c r="H55" s="95" t="str">
        <f t="shared" si="2"/>
        <v/>
      </c>
      <c r="I55" s="13" t="str">
        <f t="shared" si="38"/>
        <v/>
      </c>
      <c r="J55" s="45" t="str">
        <f t="shared" si="39"/>
        <v/>
      </c>
      <c r="K55" s="14" t="str">
        <f t="shared" si="40"/>
        <v/>
      </c>
      <c r="L55" s="54"/>
      <c r="M55" s="16" t="str">
        <f>IF('Hedging Dashboard'!AH55="","",'Hedging Dashboard'!AH55)</f>
        <v/>
      </c>
      <c r="O55" s="12" t="str">
        <f t="shared" si="3"/>
        <v/>
      </c>
      <c r="P55" s="13" t="str">
        <f t="shared" si="41"/>
        <v/>
      </c>
      <c r="Q55" s="45" t="str">
        <f t="shared" si="42"/>
        <v/>
      </c>
      <c r="R55" s="87" t="str">
        <f t="shared" si="43"/>
        <v/>
      </c>
      <c r="S55" s="87" t="str">
        <f t="shared" si="60"/>
        <v/>
      </c>
      <c r="T55" s="98" t="str">
        <f t="shared" si="44"/>
        <v/>
      </c>
      <c r="U55" s="87" t="str">
        <f>IF(M55="","",IF(B55="NB",U54,IF(T55="",SUM($T$5:$T55)+S55,SUM($T$5:$T55))))</f>
        <v/>
      </c>
      <c r="V55" s="99" t="str">
        <f t="shared" si="0"/>
        <v/>
      </c>
      <c r="W55" s="74" t="e">
        <f t="shared" si="61"/>
        <v>#VALUE!</v>
      </c>
      <c r="X55" s="76" t="str">
        <f t="shared" si="15"/>
        <v/>
      </c>
      <c r="Y55" s="9" t="str">
        <f t="shared" si="6"/>
        <v>B</v>
      </c>
      <c r="Z55" s="4" t="str">
        <f t="shared" si="7"/>
        <v>C</v>
      </c>
      <c r="AA55" s="4" t="str">
        <f t="shared" si="8"/>
        <v>B</v>
      </c>
      <c r="AB55" s="4" t="str">
        <f t="shared" si="4"/>
        <v/>
      </c>
      <c r="AC55" s="4" t="str">
        <f t="shared" si="9"/>
        <v/>
      </c>
      <c r="AD55" s="4" t="str">
        <f t="shared" si="10"/>
        <v/>
      </c>
      <c r="AE55" s="1" t="str">
        <f t="shared" si="62"/>
        <v/>
      </c>
      <c r="AF55" s="1" t="str">
        <f t="shared" si="63"/>
        <v/>
      </c>
      <c r="AG55" s="1" t="str">
        <f t="shared" si="64"/>
        <v/>
      </c>
      <c r="AH55" s="1" t="str">
        <f t="shared" si="65"/>
        <v/>
      </c>
      <c r="AI55" s="1" t="str">
        <f t="shared" si="66"/>
        <v/>
      </c>
      <c r="AJ55" s="1" t="str">
        <f t="shared" si="67"/>
        <v/>
      </c>
      <c r="AK55" s="1">
        <f t="shared" si="45"/>
        <v>0</v>
      </c>
      <c r="AL55" s="1">
        <f t="shared" si="46"/>
        <v>0</v>
      </c>
      <c r="AM55" s="1" t="str">
        <f t="shared" si="58"/>
        <v/>
      </c>
      <c r="AN55" s="1">
        <f t="shared" si="68"/>
        <v>0</v>
      </c>
      <c r="AO55" s="1" t="str">
        <f t="shared" si="56"/>
        <v/>
      </c>
      <c r="AP55" s="1" t="str">
        <f t="shared" si="23"/>
        <v>N</v>
      </c>
      <c r="AQ55" s="1" t="str">
        <f t="shared" si="69"/>
        <v>N</v>
      </c>
      <c r="AR55" s="1" t="str">
        <f t="shared" si="70"/>
        <v>N</v>
      </c>
      <c r="AS55" s="1" t="str">
        <f t="shared" si="71"/>
        <v/>
      </c>
      <c r="AT55" s="15" t="str">
        <f t="shared" si="47"/>
        <v/>
      </c>
      <c r="AU55" s="1" t="str">
        <f t="shared" si="72"/>
        <v/>
      </c>
      <c r="AV55" s="1" t="str">
        <f t="shared" si="73"/>
        <v/>
      </c>
      <c r="AW55" s="1" t="str">
        <f t="shared" si="74"/>
        <v/>
      </c>
      <c r="AX55" s="1" t="str">
        <f t="shared" si="75"/>
        <v/>
      </c>
      <c r="AY55" s="1" t="str">
        <f t="shared" si="76"/>
        <v/>
      </c>
      <c r="AZ55" s="1" t="str">
        <f>IF('Hedging Dashboard'!AH55="P",IF(AZ54="",1,AZ54+1),"")</f>
        <v/>
      </c>
      <c r="BA55" s="1" t="str">
        <f>IF('Hedging Dashboard'!AH55="B",IF(BA54="",1,BA54+1),"")</f>
        <v/>
      </c>
      <c r="BB55" s="1" t="str">
        <f t="shared" si="80"/>
        <v>00000</v>
      </c>
      <c r="BC55" s="1" t="str">
        <f t="shared" si="80"/>
        <v>00000</v>
      </c>
      <c r="BD55" s="1" t="str">
        <f t="shared" si="81"/>
        <v>000000</v>
      </c>
      <c r="BE55" s="1" t="str">
        <f t="shared" si="81"/>
        <v>000000</v>
      </c>
      <c r="BF55" s="1" t="str">
        <f t="shared" si="49"/>
        <v>B</v>
      </c>
      <c r="BG55" s="1" t="str">
        <f t="shared" si="77"/>
        <v/>
      </c>
      <c r="BH55" s="1">
        <f t="shared" si="50"/>
        <v>0</v>
      </c>
      <c r="BI55" s="1" t="str">
        <f t="shared" si="78"/>
        <v/>
      </c>
      <c r="BJ55" s="1">
        <f t="shared" si="51"/>
        <v>0</v>
      </c>
      <c r="BK55" s="1" t="str">
        <f t="shared" si="79"/>
        <v/>
      </c>
      <c r="BL55" s="1">
        <f t="shared" si="52"/>
        <v>0</v>
      </c>
      <c r="BM55" s="1" t="str">
        <f t="shared" si="53"/>
        <v>0</v>
      </c>
      <c r="BN55" s="1" t="str">
        <f t="shared" si="54"/>
        <v>0</v>
      </c>
      <c r="BO55" s="1" t="str">
        <f t="shared" si="55"/>
        <v>0</v>
      </c>
      <c r="BR55" s="1">
        <f>General!A53</f>
        <v>0</v>
      </c>
      <c r="BS55" s="1">
        <f>General!B53</f>
        <v>0</v>
      </c>
      <c r="BT55" s="1" t="str">
        <f>General!C53</f>
        <v/>
      </c>
      <c r="BU55" s="1">
        <f>General!D53</f>
        <v>0</v>
      </c>
      <c r="BW55" s="1" t="str">
        <f>General!F53</f>
        <v>WLWWL</v>
      </c>
      <c r="BX55" s="1">
        <f>General!G53</f>
        <v>-1</v>
      </c>
    </row>
    <row r="56" spans="1:76" ht="15.75" thickBot="1">
      <c r="A56" s="1">
        <v>47</v>
      </c>
      <c r="B56" s="9" t="str">
        <f t="shared" si="59"/>
        <v/>
      </c>
      <c r="C56" s="93" t="str">
        <f t="shared" si="1"/>
        <v/>
      </c>
      <c r="D56" s="88" t="str">
        <f t="shared" si="36"/>
        <v/>
      </c>
      <c r="E56" s="89" t="str">
        <f t="shared" si="37"/>
        <v/>
      </c>
      <c r="F56" s="8" t="str">
        <f t="shared" si="12"/>
        <v/>
      </c>
      <c r="H56" s="96" t="str">
        <f t="shared" si="2"/>
        <v/>
      </c>
      <c r="I56" s="88" t="str">
        <f t="shared" si="38"/>
        <v/>
      </c>
      <c r="J56" s="89" t="str">
        <f t="shared" si="39"/>
        <v/>
      </c>
      <c r="K56" s="8" t="str">
        <f t="shared" si="40"/>
        <v/>
      </c>
      <c r="L56" s="54"/>
      <c r="M56" s="17" t="str">
        <f>IF('Hedging Dashboard'!AH56="","",'Hedging Dashboard'!AH56)</f>
        <v/>
      </c>
      <c r="O56" s="9" t="str">
        <f t="shared" si="3"/>
        <v/>
      </c>
      <c r="P56" s="88" t="str">
        <f t="shared" si="41"/>
        <v/>
      </c>
      <c r="Q56" s="89" t="str">
        <f t="shared" si="42"/>
        <v/>
      </c>
      <c r="R56" s="4" t="str">
        <f t="shared" si="43"/>
        <v/>
      </c>
      <c r="S56" s="4" t="str">
        <f t="shared" si="60"/>
        <v/>
      </c>
      <c r="T56" s="112" t="str">
        <f t="shared" si="44"/>
        <v/>
      </c>
      <c r="U56" s="4" t="str">
        <f>IF(M56="","",IF(B56="NB",U55,IF(T56="",SUM($T$5:$T56)+S56,SUM($T$5:$T56))))</f>
        <v/>
      </c>
      <c r="V56" s="100" t="str">
        <f t="shared" si="0"/>
        <v/>
      </c>
      <c r="W56" s="74" t="e">
        <f t="shared" si="61"/>
        <v>#VALUE!</v>
      </c>
      <c r="X56" s="76" t="str">
        <f t="shared" si="15"/>
        <v/>
      </c>
      <c r="Y56" s="9" t="str">
        <f t="shared" si="6"/>
        <v>B</v>
      </c>
      <c r="Z56" s="4" t="str">
        <f t="shared" si="7"/>
        <v>C</v>
      </c>
      <c r="AA56" s="4" t="str">
        <f t="shared" si="8"/>
        <v>B</v>
      </c>
      <c r="AB56" s="4" t="str">
        <f t="shared" si="4"/>
        <v/>
      </c>
      <c r="AC56" s="4" t="str">
        <f t="shared" si="9"/>
        <v/>
      </c>
      <c r="AD56" s="4" t="str">
        <f t="shared" si="10"/>
        <v/>
      </c>
      <c r="AE56" s="1" t="str">
        <f t="shared" si="62"/>
        <v/>
      </c>
      <c r="AF56" s="1" t="str">
        <f t="shared" si="63"/>
        <v/>
      </c>
      <c r="AG56" s="1" t="str">
        <f t="shared" si="64"/>
        <v/>
      </c>
      <c r="AH56" s="1" t="str">
        <f t="shared" si="65"/>
        <v/>
      </c>
      <c r="AI56" s="1" t="str">
        <f t="shared" si="66"/>
        <v/>
      </c>
      <c r="AJ56" s="1" t="str">
        <f t="shared" si="67"/>
        <v/>
      </c>
      <c r="AK56" s="1">
        <f t="shared" si="45"/>
        <v>0</v>
      </c>
      <c r="AL56" s="1">
        <f t="shared" si="46"/>
        <v>0</v>
      </c>
      <c r="AM56" s="1" t="str">
        <f t="shared" si="58"/>
        <v/>
      </c>
      <c r="AN56" s="1">
        <f t="shared" si="68"/>
        <v>0</v>
      </c>
      <c r="AO56" s="1" t="str">
        <f t="shared" si="56"/>
        <v/>
      </c>
      <c r="AP56" s="1" t="str">
        <f t="shared" si="23"/>
        <v>N</v>
      </c>
      <c r="AQ56" s="1" t="str">
        <f t="shared" si="69"/>
        <v>N</v>
      </c>
      <c r="AR56" s="1" t="str">
        <f t="shared" si="70"/>
        <v>N</v>
      </c>
      <c r="AS56" s="1" t="str">
        <f t="shared" si="71"/>
        <v/>
      </c>
      <c r="AT56" s="15" t="str">
        <f t="shared" si="47"/>
        <v/>
      </c>
      <c r="AU56" s="1" t="str">
        <f t="shared" si="72"/>
        <v/>
      </c>
      <c r="AV56" s="1" t="str">
        <f t="shared" si="73"/>
        <v/>
      </c>
      <c r="AW56" s="1" t="str">
        <f t="shared" si="74"/>
        <v/>
      </c>
      <c r="AX56" s="1" t="str">
        <f t="shared" si="75"/>
        <v/>
      </c>
      <c r="AY56" s="1" t="str">
        <f t="shared" si="76"/>
        <v/>
      </c>
      <c r="AZ56" s="1" t="str">
        <f>IF('Hedging Dashboard'!AH56="P",IF(AZ55="",1,AZ55+1),"")</f>
        <v/>
      </c>
      <c r="BA56" s="1" t="str">
        <f>IF('Hedging Dashboard'!AH56="B",IF(BA55="",1,BA55+1),"")</f>
        <v/>
      </c>
      <c r="BB56" s="1" t="str">
        <f t="shared" si="80"/>
        <v>00000</v>
      </c>
      <c r="BC56" s="1" t="str">
        <f t="shared" si="80"/>
        <v>00000</v>
      </c>
      <c r="BD56" s="1" t="str">
        <f t="shared" si="81"/>
        <v>000000</v>
      </c>
      <c r="BE56" s="1" t="str">
        <f t="shared" si="81"/>
        <v>000000</v>
      </c>
      <c r="BF56" s="1" t="str">
        <f t="shared" si="49"/>
        <v>B</v>
      </c>
      <c r="BG56" s="1" t="str">
        <f t="shared" si="77"/>
        <v/>
      </c>
      <c r="BH56" s="1">
        <f t="shared" si="50"/>
        <v>0</v>
      </c>
      <c r="BI56" s="1" t="str">
        <f t="shared" si="78"/>
        <v/>
      </c>
      <c r="BJ56" s="1">
        <f t="shared" si="51"/>
        <v>0</v>
      </c>
      <c r="BK56" s="1" t="str">
        <f t="shared" si="79"/>
        <v/>
      </c>
      <c r="BL56" s="1">
        <f t="shared" si="52"/>
        <v>0</v>
      </c>
      <c r="BM56" s="1" t="str">
        <f t="shared" si="53"/>
        <v>0</v>
      </c>
      <c r="BN56" s="1" t="str">
        <f t="shared" si="54"/>
        <v>0</v>
      </c>
      <c r="BO56" s="1" t="str">
        <f t="shared" si="55"/>
        <v>0</v>
      </c>
      <c r="BR56" s="1">
        <f>General!A54</f>
        <v>0</v>
      </c>
      <c r="BS56" s="1">
        <f>General!B54</f>
        <v>0</v>
      </c>
      <c r="BT56" s="1" t="str">
        <f>General!C54</f>
        <v/>
      </c>
      <c r="BU56" s="1">
        <f>General!D54</f>
        <v>0</v>
      </c>
      <c r="BW56" s="1" t="str">
        <f>General!F54</f>
        <v>WLWWW</v>
      </c>
      <c r="BX56" s="1">
        <f>General!G54</f>
        <v>6</v>
      </c>
    </row>
    <row r="57" spans="1:76" ht="15.75" thickBot="1">
      <c r="A57" s="1">
        <v>48</v>
      </c>
      <c r="B57" s="9" t="str">
        <f t="shared" si="59"/>
        <v/>
      </c>
      <c r="C57" s="93" t="str">
        <f t="shared" si="1"/>
        <v/>
      </c>
      <c r="D57" s="88" t="str">
        <f t="shared" si="36"/>
        <v/>
      </c>
      <c r="E57" s="89" t="str">
        <f t="shared" si="37"/>
        <v/>
      </c>
      <c r="F57" s="8" t="str">
        <f t="shared" si="12"/>
        <v/>
      </c>
      <c r="H57" s="96" t="str">
        <f t="shared" si="2"/>
        <v/>
      </c>
      <c r="I57" s="88" t="str">
        <f t="shared" si="38"/>
        <v/>
      </c>
      <c r="J57" s="89" t="str">
        <f t="shared" si="39"/>
        <v/>
      </c>
      <c r="K57" s="8" t="str">
        <f t="shared" si="40"/>
        <v/>
      </c>
      <c r="L57" s="54"/>
      <c r="M57" s="17" t="str">
        <f>IF('Hedging Dashboard'!AH57="","",'Hedging Dashboard'!AH57)</f>
        <v/>
      </c>
      <c r="O57" s="9" t="str">
        <f t="shared" si="3"/>
        <v/>
      </c>
      <c r="P57" s="88" t="str">
        <f t="shared" si="41"/>
        <v/>
      </c>
      <c r="Q57" s="89" t="str">
        <f t="shared" si="42"/>
        <v/>
      </c>
      <c r="R57" s="4" t="str">
        <f t="shared" si="43"/>
        <v/>
      </c>
      <c r="S57" s="4" t="str">
        <f t="shared" si="60"/>
        <v/>
      </c>
      <c r="T57" s="112" t="str">
        <f t="shared" si="44"/>
        <v/>
      </c>
      <c r="U57" s="4" t="str">
        <f>IF(M57="","",IF(B57="NB",U56,IF(T57="",SUM($T$5:$T57)+S57,SUM($T$5:$T57))))</f>
        <v/>
      </c>
      <c r="V57" s="100" t="str">
        <f t="shared" si="0"/>
        <v/>
      </c>
      <c r="W57" s="74" t="e">
        <f t="shared" si="61"/>
        <v>#VALUE!</v>
      </c>
      <c r="X57" s="76" t="str">
        <f t="shared" si="15"/>
        <v/>
      </c>
      <c r="Y57" s="9" t="str">
        <f t="shared" si="6"/>
        <v>B</v>
      </c>
      <c r="Z57" s="4" t="str">
        <f t="shared" si="7"/>
        <v>C</v>
      </c>
      <c r="AA57" s="4" t="str">
        <f t="shared" si="8"/>
        <v>B</v>
      </c>
      <c r="AB57" s="4" t="str">
        <f t="shared" si="4"/>
        <v/>
      </c>
      <c r="AC57" s="4" t="str">
        <f t="shared" si="9"/>
        <v/>
      </c>
      <c r="AD57" s="4" t="str">
        <f t="shared" si="10"/>
        <v/>
      </c>
      <c r="AE57" s="1" t="str">
        <f t="shared" si="62"/>
        <v/>
      </c>
      <c r="AF57" s="1" t="str">
        <f t="shared" si="63"/>
        <v/>
      </c>
      <c r="AG57" s="1" t="str">
        <f t="shared" si="64"/>
        <v/>
      </c>
      <c r="AH57" s="1" t="str">
        <f t="shared" si="65"/>
        <v/>
      </c>
      <c r="AI57" s="1" t="str">
        <f t="shared" si="66"/>
        <v/>
      </c>
      <c r="AJ57" s="1" t="str">
        <f t="shared" si="67"/>
        <v/>
      </c>
      <c r="AK57" s="1">
        <f t="shared" si="45"/>
        <v>0</v>
      </c>
      <c r="AL57" s="1">
        <f t="shared" si="46"/>
        <v>0</v>
      </c>
      <c r="AM57" s="1" t="str">
        <f t="shared" si="58"/>
        <v/>
      </c>
      <c r="AN57" s="1">
        <f t="shared" si="68"/>
        <v>0</v>
      </c>
      <c r="AO57" s="1" t="str">
        <f t="shared" si="56"/>
        <v/>
      </c>
      <c r="AP57" s="1" t="str">
        <f t="shared" si="23"/>
        <v>N</v>
      </c>
      <c r="AQ57" s="1" t="str">
        <f t="shared" si="69"/>
        <v>N</v>
      </c>
      <c r="AR57" s="1" t="str">
        <f t="shared" si="70"/>
        <v>N</v>
      </c>
      <c r="AS57" s="1" t="str">
        <f t="shared" si="71"/>
        <v/>
      </c>
      <c r="AT57" s="15" t="str">
        <f t="shared" si="47"/>
        <v/>
      </c>
      <c r="AU57" s="1" t="str">
        <f t="shared" si="72"/>
        <v/>
      </c>
      <c r="AV57" s="1" t="str">
        <f t="shared" si="73"/>
        <v/>
      </c>
      <c r="AW57" s="1" t="str">
        <f t="shared" si="74"/>
        <v/>
      </c>
      <c r="AX57" s="1" t="str">
        <f t="shared" si="75"/>
        <v/>
      </c>
      <c r="AY57" s="1" t="str">
        <f t="shared" si="76"/>
        <v/>
      </c>
      <c r="AZ57" s="1" t="str">
        <f>IF('Hedging Dashboard'!AH57="P",IF(AZ56="",1,AZ56+1),"")</f>
        <v/>
      </c>
      <c r="BA57" s="1" t="str">
        <f>IF('Hedging Dashboard'!AH57="B",IF(BA56="",1,BA56+1),"")</f>
        <v/>
      </c>
      <c r="BB57" s="1" t="str">
        <f t="shared" si="80"/>
        <v>00000</v>
      </c>
      <c r="BC57" s="1" t="str">
        <f t="shared" si="80"/>
        <v>00000</v>
      </c>
      <c r="BD57" s="1" t="str">
        <f t="shared" si="81"/>
        <v>000000</v>
      </c>
      <c r="BE57" s="1" t="str">
        <f t="shared" si="81"/>
        <v>000000</v>
      </c>
      <c r="BF57" s="1" t="str">
        <f t="shared" si="49"/>
        <v>B</v>
      </c>
      <c r="BG57" s="1" t="str">
        <f t="shared" si="77"/>
        <v/>
      </c>
      <c r="BH57" s="1">
        <f t="shared" si="50"/>
        <v>0</v>
      </c>
      <c r="BI57" s="1" t="str">
        <f t="shared" si="78"/>
        <v/>
      </c>
      <c r="BJ57" s="1">
        <f t="shared" si="51"/>
        <v>0</v>
      </c>
      <c r="BK57" s="1" t="str">
        <f t="shared" si="79"/>
        <v/>
      </c>
      <c r="BL57" s="1">
        <f t="shared" si="52"/>
        <v>0</v>
      </c>
      <c r="BM57" s="1" t="str">
        <f t="shared" si="53"/>
        <v>0</v>
      </c>
      <c r="BN57" s="1" t="str">
        <f t="shared" si="54"/>
        <v>0</v>
      </c>
      <c r="BO57" s="1" t="str">
        <f t="shared" si="55"/>
        <v>0</v>
      </c>
      <c r="BR57" s="1">
        <f>General!A55</f>
        <v>0</v>
      </c>
      <c r="BS57" s="1">
        <f>General!B55</f>
        <v>0</v>
      </c>
      <c r="BT57" s="1" t="str">
        <f>General!C55</f>
        <v/>
      </c>
      <c r="BU57" s="1">
        <f>General!D55</f>
        <v>0</v>
      </c>
      <c r="BW57" s="1" t="str">
        <f>General!F55</f>
        <v>WWLLL</v>
      </c>
      <c r="BX57" s="1">
        <f>General!G55</f>
        <v>-6</v>
      </c>
    </row>
    <row r="58" spans="1:76" ht="15.75" thickBot="1">
      <c r="A58" s="1">
        <v>49</v>
      </c>
      <c r="B58" s="9" t="str">
        <f t="shared" si="59"/>
        <v/>
      </c>
      <c r="C58" s="93" t="str">
        <f t="shared" si="1"/>
        <v/>
      </c>
      <c r="D58" s="88" t="str">
        <f t="shared" si="36"/>
        <v/>
      </c>
      <c r="E58" s="89" t="str">
        <f t="shared" si="37"/>
        <v/>
      </c>
      <c r="F58" s="8" t="str">
        <f t="shared" si="12"/>
        <v/>
      </c>
      <c r="H58" s="96" t="str">
        <f t="shared" si="2"/>
        <v/>
      </c>
      <c r="I58" s="88" t="str">
        <f t="shared" si="38"/>
        <v/>
      </c>
      <c r="J58" s="89" t="str">
        <f t="shared" si="39"/>
        <v/>
      </c>
      <c r="K58" s="8" t="str">
        <f t="shared" si="40"/>
        <v/>
      </c>
      <c r="L58" s="54"/>
      <c r="M58" s="17" t="str">
        <f>IF('Hedging Dashboard'!AH58="","",'Hedging Dashboard'!AH58)</f>
        <v/>
      </c>
      <c r="O58" s="9" t="str">
        <f t="shared" si="3"/>
        <v/>
      </c>
      <c r="P58" s="88" t="str">
        <f t="shared" si="41"/>
        <v/>
      </c>
      <c r="Q58" s="89" t="str">
        <f t="shared" si="42"/>
        <v/>
      </c>
      <c r="R58" s="4" t="str">
        <f t="shared" si="43"/>
        <v/>
      </c>
      <c r="S58" s="4" t="str">
        <f t="shared" si="60"/>
        <v/>
      </c>
      <c r="T58" s="112" t="str">
        <f t="shared" si="44"/>
        <v/>
      </c>
      <c r="U58" s="4" t="str">
        <f>IF(M58="","",IF(B58="NB",U57,IF(T58="",SUM($T$5:$T58)+S58,SUM($T$5:$T58))))</f>
        <v/>
      </c>
      <c r="V58" s="100" t="str">
        <f t="shared" si="0"/>
        <v/>
      </c>
      <c r="W58" s="74" t="e">
        <f t="shared" si="61"/>
        <v>#VALUE!</v>
      </c>
      <c r="X58" s="76" t="str">
        <f t="shared" si="15"/>
        <v/>
      </c>
      <c r="Y58" s="9" t="str">
        <f t="shared" si="6"/>
        <v>B</v>
      </c>
      <c r="Z58" s="4" t="str">
        <f t="shared" si="7"/>
        <v>C</v>
      </c>
      <c r="AA58" s="4" t="str">
        <f t="shared" si="8"/>
        <v>B</v>
      </c>
      <c r="AB58" s="4" t="str">
        <f t="shared" si="4"/>
        <v/>
      </c>
      <c r="AC58" s="4" t="str">
        <f t="shared" si="9"/>
        <v/>
      </c>
      <c r="AD58" s="4" t="str">
        <f t="shared" si="10"/>
        <v/>
      </c>
      <c r="AE58" s="1" t="str">
        <f t="shared" si="62"/>
        <v/>
      </c>
      <c r="AF58" s="1" t="str">
        <f t="shared" si="63"/>
        <v/>
      </c>
      <c r="AG58" s="1" t="str">
        <f t="shared" si="64"/>
        <v/>
      </c>
      <c r="AH58" s="1" t="str">
        <f t="shared" si="65"/>
        <v/>
      </c>
      <c r="AI58" s="1" t="str">
        <f t="shared" si="66"/>
        <v/>
      </c>
      <c r="AJ58" s="1" t="str">
        <f t="shared" si="67"/>
        <v/>
      </c>
      <c r="AK58" s="1">
        <f t="shared" si="45"/>
        <v>0</v>
      </c>
      <c r="AL58" s="1">
        <f t="shared" si="46"/>
        <v>0</v>
      </c>
      <c r="AM58" s="1" t="str">
        <f t="shared" si="58"/>
        <v/>
      </c>
      <c r="AN58" s="1">
        <f t="shared" si="68"/>
        <v>0</v>
      </c>
      <c r="AO58" s="1" t="str">
        <f t="shared" si="56"/>
        <v/>
      </c>
      <c r="AP58" s="1" t="str">
        <f t="shared" si="23"/>
        <v>N</v>
      </c>
      <c r="AQ58" s="1" t="str">
        <f t="shared" si="69"/>
        <v>N</v>
      </c>
      <c r="AR58" s="1" t="str">
        <f t="shared" si="70"/>
        <v>N</v>
      </c>
      <c r="AS58" s="1" t="str">
        <f t="shared" si="71"/>
        <v/>
      </c>
      <c r="AT58" s="15" t="str">
        <f t="shared" si="47"/>
        <v/>
      </c>
      <c r="AU58" s="1" t="str">
        <f t="shared" si="72"/>
        <v/>
      </c>
      <c r="AV58" s="1" t="str">
        <f t="shared" si="73"/>
        <v/>
      </c>
      <c r="AW58" s="1" t="str">
        <f t="shared" si="74"/>
        <v/>
      </c>
      <c r="AX58" s="1" t="str">
        <f t="shared" si="75"/>
        <v/>
      </c>
      <c r="AY58" s="1" t="str">
        <f t="shared" si="76"/>
        <v/>
      </c>
      <c r="AZ58" s="1" t="str">
        <f>IF('Hedging Dashboard'!AH58="P",IF(AZ57="",1,AZ57+1),"")</f>
        <v/>
      </c>
      <c r="BA58" s="1" t="str">
        <f>IF('Hedging Dashboard'!AH58="B",IF(BA57="",1,BA57+1),"")</f>
        <v/>
      </c>
      <c r="BB58" s="1" t="str">
        <f t="shared" si="80"/>
        <v>00000</v>
      </c>
      <c r="BC58" s="1" t="str">
        <f t="shared" si="80"/>
        <v>00000</v>
      </c>
      <c r="BD58" s="1" t="str">
        <f t="shared" si="81"/>
        <v>000000</v>
      </c>
      <c r="BE58" s="1" t="str">
        <f t="shared" si="81"/>
        <v>000000</v>
      </c>
      <c r="BF58" s="1" t="str">
        <f t="shared" si="49"/>
        <v>B</v>
      </c>
      <c r="BG58" s="1" t="str">
        <f t="shared" si="77"/>
        <v/>
      </c>
      <c r="BH58" s="1">
        <f t="shared" si="50"/>
        <v>0</v>
      </c>
      <c r="BI58" s="1" t="str">
        <f t="shared" si="78"/>
        <v/>
      </c>
      <c r="BJ58" s="1">
        <f t="shared" si="51"/>
        <v>0</v>
      </c>
      <c r="BK58" s="1" t="str">
        <f t="shared" si="79"/>
        <v/>
      </c>
      <c r="BL58" s="1">
        <f t="shared" si="52"/>
        <v>0</v>
      </c>
      <c r="BM58" s="1" t="str">
        <f t="shared" si="53"/>
        <v>0</v>
      </c>
      <c r="BN58" s="1" t="str">
        <f t="shared" si="54"/>
        <v>0</v>
      </c>
      <c r="BO58" s="1" t="str">
        <f t="shared" si="55"/>
        <v>0</v>
      </c>
      <c r="BR58" s="1">
        <f>General!A56</f>
        <v>0</v>
      </c>
      <c r="BS58" s="1">
        <f>General!B56</f>
        <v>0</v>
      </c>
      <c r="BT58" s="1" t="str">
        <f>General!C56</f>
        <v/>
      </c>
      <c r="BU58" s="1">
        <f>General!D56</f>
        <v>0</v>
      </c>
      <c r="BW58" s="1" t="str">
        <f>General!F56</f>
        <v>WWLLW</v>
      </c>
      <c r="BX58" s="1">
        <f>General!G56</f>
        <v>1</v>
      </c>
    </row>
    <row r="59" spans="1:76" ht="15.75" thickBot="1">
      <c r="A59" s="1">
        <v>50</v>
      </c>
      <c r="B59" s="77" t="str">
        <f t="shared" si="59"/>
        <v/>
      </c>
      <c r="C59" s="94" t="str">
        <f t="shared" si="1"/>
        <v/>
      </c>
      <c r="D59" s="90" t="str">
        <f t="shared" si="36"/>
        <v/>
      </c>
      <c r="E59" s="91" t="str">
        <f t="shared" si="37"/>
        <v/>
      </c>
      <c r="F59" s="10" t="str">
        <f t="shared" si="12"/>
        <v/>
      </c>
      <c r="H59" s="97" t="str">
        <f t="shared" si="2"/>
        <v/>
      </c>
      <c r="I59" s="90" t="str">
        <f t="shared" si="38"/>
        <v/>
      </c>
      <c r="J59" s="91" t="str">
        <f t="shared" si="39"/>
        <v/>
      </c>
      <c r="K59" s="10" t="str">
        <f t="shared" si="40"/>
        <v/>
      </c>
      <c r="L59" s="54"/>
      <c r="M59" s="18" t="str">
        <f>IF('Hedging Dashboard'!AH59="","",'Hedging Dashboard'!AH59)</f>
        <v/>
      </c>
      <c r="O59" s="77" t="str">
        <f t="shared" si="3"/>
        <v/>
      </c>
      <c r="P59" s="90" t="str">
        <f t="shared" si="41"/>
        <v/>
      </c>
      <c r="Q59" s="91" t="str">
        <f t="shared" si="42"/>
        <v/>
      </c>
      <c r="R59" s="5" t="str">
        <f t="shared" si="43"/>
        <v/>
      </c>
      <c r="S59" s="5" t="str">
        <f t="shared" si="60"/>
        <v/>
      </c>
      <c r="T59" s="113" t="str">
        <f t="shared" si="44"/>
        <v/>
      </c>
      <c r="U59" s="5" t="str">
        <f>IF(M59="","",IF(B59="NB",U58,IF(T59="",SUM($T$5:$T59)+S59,SUM($T$5:$T59))))</f>
        <v/>
      </c>
      <c r="V59" s="101" t="str">
        <f t="shared" si="0"/>
        <v/>
      </c>
      <c r="W59" s="74" t="e">
        <f t="shared" si="61"/>
        <v>#VALUE!</v>
      </c>
      <c r="X59" s="76" t="str">
        <f t="shared" si="15"/>
        <v/>
      </c>
      <c r="Y59" s="9" t="str">
        <f t="shared" si="6"/>
        <v>B</v>
      </c>
      <c r="Z59" s="4" t="str">
        <f t="shared" si="7"/>
        <v>C</v>
      </c>
      <c r="AA59" s="4" t="str">
        <f t="shared" si="8"/>
        <v>B</v>
      </c>
      <c r="AB59" s="4" t="str">
        <f t="shared" si="4"/>
        <v/>
      </c>
      <c r="AC59" s="4" t="str">
        <f t="shared" si="9"/>
        <v/>
      </c>
      <c r="AD59" s="4" t="str">
        <f t="shared" si="10"/>
        <v/>
      </c>
      <c r="AE59" s="1" t="str">
        <f t="shared" si="62"/>
        <v/>
      </c>
      <c r="AF59" s="1" t="str">
        <f t="shared" si="63"/>
        <v/>
      </c>
      <c r="AG59" s="1" t="str">
        <f t="shared" si="64"/>
        <v/>
      </c>
      <c r="AH59" s="1" t="str">
        <f t="shared" si="65"/>
        <v/>
      </c>
      <c r="AI59" s="1" t="str">
        <f t="shared" si="66"/>
        <v/>
      </c>
      <c r="AJ59" s="1" t="str">
        <f t="shared" si="67"/>
        <v/>
      </c>
      <c r="AK59" s="1">
        <f t="shared" si="45"/>
        <v>0</v>
      </c>
      <c r="AL59" s="1">
        <f t="shared" si="46"/>
        <v>0</v>
      </c>
      <c r="AM59" s="1" t="str">
        <f t="shared" si="58"/>
        <v/>
      </c>
      <c r="AN59" s="1">
        <f t="shared" si="68"/>
        <v>0</v>
      </c>
      <c r="AO59" s="1" t="str">
        <f t="shared" si="56"/>
        <v/>
      </c>
      <c r="AP59" s="1" t="str">
        <f t="shared" si="23"/>
        <v>N</v>
      </c>
      <c r="AQ59" s="1" t="str">
        <f t="shared" si="69"/>
        <v>N</v>
      </c>
      <c r="AR59" s="1" t="str">
        <f t="shared" si="70"/>
        <v>N</v>
      </c>
      <c r="AS59" s="1" t="str">
        <f t="shared" si="71"/>
        <v/>
      </c>
      <c r="AT59" s="15" t="str">
        <f t="shared" si="47"/>
        <v/>
      </c>
      <c r="AU59" s="1" t="str">
        <f t="shared" si="72"/>
        <v/>
      </c>
      <c r="AV59" s="1" t="str">
        <f t="shared" si="73"/>
        <v/>
      </c>
      <c r="AW59" s="1" t="str">
        <f t="shared" si="74"/>
        <v/>
      </c>
      <c r="AX59" s="1" t="str">
        <f t="shared" si="75"/>
        <v/>
      </c>
      <c r="AY59" s="1" t="str">
        <f t="shared" si="76"/>
        <v/>
      </c>
      <c r="AZ59" s="1" t="str">
        <f>IF('Hedging Dashboard'!AH59="P",IF(AZ58="",1,AZ58+1),"")</f>
        <v/>
      </c>
      <c r="BA59" s="1" t="str">
        <f>IF('Hedging Dashboard'!AH59="B",IF(BA58="",1,BA58+1),"")</f>
        <v/>
      </c>
      <c r="BB59" s="1" t="str">
        <f t="shared" si="80"/>
        <v>00000</v>
      </c>
      <c r="BC59" s="1" t="str">
        <f t="shared" si="80"/>
        <v>00000</v>
      </c>
      <c r="BD59" s="1" t="str">
        <f t="shared" si="81"/>
        <v>000000</v>
      </c>
      <c r="BE59" s="1" t="str">
        <f t="shared" si="81"/>
        <v>000000</v>
      </c>
      <c r="BF59" s="1" t="str">
        <f t="shared" si="49"/>
        <v>B</v>
      </c>
      <c r="BG59" s="1" t="str">
        <f t="shared" si="77"/>
        <v/>
      </c>
      <c r="BH59" s="1">
        <f t="shared" si="50"/>
        <v>0</v>
      </c>
      <c r="BI59" s="1" t="str">
        <f t="shared" si="78"/>
        <v/>
      </c>
      <c r="BJ59" s="1">
        <f t="shared" si="51"/>
        <v>0</v>
      </c>
      <c r="BK59" s="1" t="str">
        <f t="shared" si="79"/>
        <v/>
      </c>
      <c r="BL59" s="1">
        <f t="shared" si="52"/>
        <v>0</v>
      </c>
      <c r="BM59" s="1" t="str">
        <f t="shared" si="53"/>
        <v>0</v>
      </c>
      <c r="BN59" s="1" t="str">
        <f t="shared" si="54"/>
        <v>0</v>
      </c>
      <c r="BO59" s="1" t="str">
        <f t="shared" si="55"/>
        <v>0</v>
      </c>
      <c r="BR59" s="1">
        <f>General!A57</f>
        <v>0</v>
      </c>
      <c r="BS59" s="1">
        <f>General!B57</f>
        <v>0</v>
      </c>
      <c r="BT59" s="1" t="str">
        <f>General!C57</f>
        <v/>
      </c>
      <c r="BU59" s="1">
        <f>General!D57</f>
        <v>0</v>
      </c>
      <c r="BW59" s="1" t="str">
        <f>General!F57</f>
        <v>WWLWL</v>
      </c>
      <c r="BX59" s="1">
        <f>General!G57</f>
        <v>-1</v>
      </c>
    </row>
    <row r="60" spans="1:76" ht="15.75" thickBot="1">
      <c r="A60" s="1">
        <v>51</v>
      </c>
      <c r="B60" s="12" t="str">
        <f t="shared" si="59"/>
        <v/>
      </c>
      <c r="C60" s="92" t="str">
        <f t="shared" si="1"/>
        <v/>
      </c>
      <c r="D60" s="13" t="str">
        <f t="shared" si="36"/>
        <v/>
      </c>
      <c r="E60" s="45" t="str">
        <f t="shared" si="37"/>
        <v/>
      </c>
      <c r="F60" s="14" t="str">
        <f t="shared" si="12"/>
        <v/>
      </c>
      <c r="H60" s="95" t="str">
        <f t="shared" si="2"/>
        <v/>
      </c>
      <c r="I60" s="13" t="str">
        <f t="shared" si="38"/>
        <v/>
      </c>
      <c r="J60" s="45" t="str">
        <f t="shared" si="39"/>
        <v/>
      </c>
      <c r="K60" s="14" t="str">
        <f t="shared" si="40"/>
        <v/>
      </c>
      <c r="L60" s="54"/>
      <c r="M60" s="16" t="str">
        <f>IF('Hedging Dashboard'!AH60="","",'Hedging Dashboard'!AH60)</f>
        <v/>
      </c>
      <c r="O60" s="12" t="str">
        <f t="shared" si="3"/>
        <v/>
      </c>
      <c r="P60" s="13" t="str">
        <f t="shared" si="41"/>
        <v/>
      </c>
      <c r="Q60" s="45" t="str">
        <f t="shared" si="42"/>
        <v/>
      </c>
      <c r="R60" s="87" t="str">
        <f t="shared" si="43"/>
        <v/>
      </c>
      <c r="S60" s="87" t="str">
        <f t="shared" si="60"/>
        <v/>
      </c>
      <c r="T60" s="98" t="str">
        <f t="shared" si="44"/>
        <v/>
      </c>
      <c r="U60" s="87" t="str">
        <f>IF(M60="","",IF(B60="NB",U59,IF(T60="",SUM($T$5:$T60)+S60,SUM($T$5:$T60))))</f>
        <v/>
      </c>
      <c r="V60" s="99" t="str">
        <f t="shared" si="0"/>
        <v/>
      </c>
      <c r="W60" s="74" t="e">
        <f t="shared" si="61"/>
        <v>#VALUE!</v>
      </c>
      <c r="X60" s="76" t="str">
        <f t="shared" si="15"/>
        <v/>
      </c>
      <c r="Y60" s="9" t="str">
        <f t="shared" si="6"/>
        <v>B</v>
      </c>
      <c r="Z60" s="4" t="str">
        <f t="shared" si="7"/>
        <v>C</v>
      </c>
      <c r="AA60" s="4" t="str">
        <f t="shared" si="8"/>
        <v>B</v>
      </c>
      <c r="AB60" s="4" t="str">
        <f t="shared" si="4"/>
        <v/>
      </c>
      <c r="AC60" s="4" t="str">
        <f t="shared" si="9"/>
        <v/>
      </c>
      <c r="AD60" s="4" t="str">
        <f t="shared" si="10"/>
        <v/>
      </c>
      <c r="AE60" s="1" t="str">
        <f t="shared" si="62"/>
        <v/>
      </c>
      <c r="AF60" s="1" t="str">
        <f t="shared" si="63"/>
        <v/>
      </c>
      <c r="AG60" s="1" t="str">
        <f t="shared" si="64"/>
        <v/>
      </c>
      <c r="AH60" s="1" t="str">
        <f t="shared" si="65"/>
        <v/>
      </c>
      <c r="AI60" s="1" t="str">
        <f t="shared" si="66"/>
        <v/>
      </c>
      <c r="AJ60" s="1" t="str">
        <f t="shared" si="67"/>
        <v/>
      </c>
      <c r="AK60" s="1">
        <f t="shared" si="45"/>
        <v>0</v>
      </c>
      <c r="AL60" s="1">
        <f t="shared" si="46"/>
        <v>0</v>
      </c>
      <c r="AM60" s="1" t="str">
        <f t="shared" si="58"/>
        <v/>
      </c>
      <c r="AN60" s="1">
        <f t="shared" si="68"/>
        <v>0</v>
      </c>
      <c r="AO60" s="1" t="str">
        <f t="shared" si="56"/>
        <v/>
      </c>
      <c r="AP60" s="1" t="str">
        <f t="shared" si="23"/>
        <v>N</v>
      </c>
      <c r="AQ60" s="1" t="str">
        <f t="shared" si="69"/>
        <v>N</v>
      </c>
      <c r="AR60" s="1" t="str">
        <f t="shared" si="70"/>
        <v>N</v>
      </c>
      <c r="AS60" s="1" t="str">
        <f t="shared" si="71"/>
        <v/>
      </c>
      <c r="AT60" s="15" t="str">
        <f t="shared" si="47"/>
        <v/>
      </c>
      <c r="AU60" s="1" t="str">
        <f t="shared" si="72"/>
        <v/>
      </c>
      <c r="AV60" s="1" t="str">
        <f t="shared" si="73"/>
        <v/>
      </c>
      <c r="AW60" s="1" t="str">
        <f t="shared" si="74"/>
        <v/>
      </c>
      <c r="AX60" s="1" t="str">
        <f t="shared" si="75"/>
        <v/>
      </c>
      <c r="AY60" s="1" t="str">
        <f t="shared" si="76"/>
        <v/>
      </c>
      <c r="AZ60" s="1" t="str">
        <f>IF('Hedging Dashboard'!AH60="P",IF(AZ59="",1,AZ59+1),"")</f>
        <v/>
      </c>
      <c r="BA60" s="1" t="str">
        <f>IF('Hedging Dashboard'!AH60="B",IF(BA59="",1,BA59+1),"")</f>
        <v/>
      </c>
      <c r="BB60" s="1" t="str">
        <f t="shared" si="80"/>
        <v>00000</v>
      </c>
      <c r="BC60" s="1" t="str">
        <f t="shared" si="80"/>
        <v>00000</v>
      </c>
      <c r="BD60" s="1" t="str">
        <f t="shared" si="81"/>
        <v>000000</v>
      </c>
      <c r="BE60" s="1" t="str">
        <f t="shared" si="81"/>
        <v>000000</v>
      </c>
      <c r="BF60" s="1" t="str">
        <f t="shared" si="49"/>
        <v>B</v>
      </c>
      <c r="BG60" s="1" t="str">
        <f t="shared" si="77"/>
        <v/>
      </c>
      <c r="BH60" s="1">
        <f t="shared" si="50"/>
        <v>0</v>
      </c>
      <c r="BI60" s="1" t="str">
        <f t="shared" si="78"/>
        <v/>
      </c>
      <c r="BJ60" s="1">
        <f t="shared" si="51"/>
        <v>0</v>
      </c>
      <c r="BK60" s="1" t="str">
        <f t="shared" si="79"/>
        <v/>
      </c>
      <c r="BL60" s="1">
        <f t="shared" si="52"/>
        <v>0</v>
      </c>
      <c r="BM60" s="1" t="str">
        <f t="shared" si="53"/>
        <v>0</v>
      </c>
      <c r="BN60" s="1" t="str">
        <f t="shared" si="54"/>
        <v>0</v>
      </c>
      <c r="BO60" s="1" t="str">
        <f t="shared" si="55"/>
        <v>0</v>
      </c>
      <c r="BR60" s="1">
        <f>General!A58</f>
        <v>0</v>
      </c>
      <c r="BS60" s="1">
        <f>General!B58</f>
        <v>0</v>
      </c>
      <c r="BT60" s="1" t="str">
        <f>General!C58</f>
        <v/>
      </c>
      <c r="BU60" s="1">
        <f>General!D58</f>
        <v>0</v>
      </c>
      <c r="BW60" s="1" t="str">
        <f>General!F58</f>
        <v>WWLWW</v>
      </c>
      <c r="BX60" s="1">
        <f>General!G58</f>
        <v>3</v>
      </c>
    </row>
    <row r="61" spans="1:76" ht="15.75" thickBot="1">
      <c r="A61" s="1">
        <v>52</v>
      </c>
      <c r="B61" s="9" t="str">
        <f t="shared" si="59"/>
        <v/>
      </c>
      <c r="C61" s="93" t="str">
        <f t="shared" si="1"/>
        <v/>
      </c>
      <c r="D61" s="88" t="str">
        <f t="shared" si="36"/>
        <v/>
      </c>
      <c r="E61" s="89" t="str">
        <f t="shared" si="37"/>
        <v/>
      </c>
      <c r="F61" s="8" t="str">
        <f t="shared" si="12"/>
        <v/>
      </c>
      <c r="H61" s="96" t="str">
        <f t="shared" si="2"/>
        <v/>
      </c>
      <c r="I61" s="88" t="str">
        <f t="shared" si="38"/>
        <v/>
      </c>
      <c r="J61" s="89" t="str">
        <f t="shared" si="39"/>
        <v/>
      </c>
      <c r="K61" s="8" t="str">
        <f t="shared" si="40"/>
        <v/>
      </c>
      <c r="L61" s="54"/>
      <c r="M61" s="17" t="str">
        <f>IF('Hedging Dashboard'!AH61="","",'Hedging Dashboard'!AH61)</f>
        <v/>
      </c>
      <c r="O61" s="9" t="str">
        <f t="shared" si="3"/>
        <v/>
      </c>
      <c r="P61" s="88" t="str">
        <f t="shared" si="41"/>
        <v/>
      </c>
      <c r="Q61" s="89" t="str">
        <f t="shared" si="42"/>
        <v/>
      </c>
      <c r="R61" s="4" t="str">
        <f t="shared" si="43"/>
        <v/>
      </c>
      <c r="S61" s="4" t="str">
        <f t="shared" si="60"/>
        <v/>
      </c>
      <c r="T61" s="112" t="str">
        <f t="shared" si="44"/>
        <v/>
      </c>
      <c r="U61" s="4" t="str">
        <f>IF(M61="","",IF(B61="NB",U60,IF(T61="",SUM($T$5:$T61)+S61,SUM($T$5:$T61))))</f>
        <v/>
      </c>
      <c r="V61" s="100" t="str">
        <f t="shared" si="0"/>
        <v/>
      </c>
      <c r="W61" s="74" t="e">
        <f t="shared" si="61"/>
        <v>#VALUE!</v>
      </c>
      <c r="X61" s="76" t="str">
        <f t="shared" si="15"/>
        <v/>
      </c>
      <c r="Y61" s="9" t="str">
        <f t="shared" si="6"/>
        <v>B</v>
      </c>
      <c r="Z61" s="4" t="str">
        <f t="shared" si="7"/>
        <v>C</v>
      </c>
      <c r="AA61" s="4" t="str">
        <f t="shared" si="8"/>
        <v>B</v>
      </c>
      <c r="AB61" s="4" t="str">
        <f t="shared" si="4"/>
        <v/>
      </c>
      <c r="AC61" s="4" t="str">
        <f t="shared" si="9"/>
        <v/>
      </c>
      <c r="AD61" s="4" t="str">
        <f t="shared" si="10"/>
        <v/>
      </c>
      <c r="AE61" s="1" t="str">
        <f t="shared" si="62"/>
        <v/>
      </c>
      <c r="AF61" s="1" t="str">
        <f t="shared" si="63"/>
        <v/>
      </c>
      <c r="AG61" s="1" t="str">
        <f t="shared" si="64"/>
        <v/>
      </c>
      <c r="AH61" s="1" t="str">
        <f t="shared" si="65"/>
        <v/>
      </c>
      <c r="AI61" s="1" t="str">
        <f t="shared" si="66"/>
        <v/>
      </c>
      <c r="AJ61" s="1" t="str">
        <f t="shared" si="67"/>
        <v/>
      </c>
      <c r="AK61" s="1">
        <f t="shared" si="45"/>
        <v>0</v>
      </c>
      <c r="AL61" s="1">
        <f t="shared" si="46"/>
        <v>0</v>
      </c>
      <c r="AM61" s="1" t="str">
        <f t="shared" si="58"/>
        <v/>
      </c>
      <c r="AN61" s="1">
        <f t="shared" si="68"/>
        <v>0</v>
      </c>
      <c r="AO61" s="1" t="str">
        <f t="shared" si="56"/>
        <v/>
      </c>
      <c r="AP61" s="1" t="str">
        <f t="shared" si="23"/>
        <v>N</v>
      </c>
      <c r="AQ61" s="1" t="str">
        <f t="shared" si="69"/>
        <v>N</v>
      </c>
      <c r="AR61" s="1" t="str">
        <f t="shared" si="70"/>
        <v>N</v>
      </c>
      <c r="AS61" s="1" t="str">
        <f t="shared" si="71"/>
        <v/>
      </c>
      <c r="AT61" s="15" t="str">
        <f t="shared" si="47"/>
        <v/>
      </c>
      <c r="AU61" s="1" t="str">
        <f t="shared" si="72"/>
        <v/>
      </c>
      <c r="AV61" s="1" t="str">
        <f t="shared" si="73"/>
        <v/>
      </c>
      <c r="AW61" s="1" t="str">
        <f t="shared" si="74"/>
        <v/>
      </c>
      <c r="AX61" s="1" t="str">
        <f t="shared" si="75"/>
        <v/>
      </c>
      <c r="AY61" s="1" t="str">
        <f t="shared" si="76"/>
        <v/>
      </c>
      <c r="AZ61" s="1" t="str">
        <f>IF('Hedging Dashboard'!AH61="P",IF(AZ60="",1,AZ60+1),"")</f>
        <v/>
      </c>
      <c r="BA61" s="1" t="str">
        <f>IF('Hedging Dashboard'!AH61="B",IF(BA60="",1,BA60+1),"")</f>
        <v/>
      </c>
      <c r="BB61" s="1" t="str">
        <f t="shared" si="80"/>
        <v>00000</v>
      </c>
      <c r="BC61" s="1" t="str">
        <f t="shared" si="80"/>
        <v>00000</v>
      </c>
      <c r="BD61" s="1" t="str">
        <f t="shared" si="81"/>
        <v>000000</v>
      </c>
      <c r="BE61" s="1" t="str">
        <f t="shared" si="81"/>
        <v>000000</v>
      </c>
      <c r="BF61" s="1" t="str">
        <f t="shared" si="49"/>
        <v>B</v>
      </c>
      <c r="BG61" s="1" t="str">
        <f t="shared" si="77"/>
        <v/>
      </c>
      <c r="BH61" s="1">
        <f t="shared" si="50"/>
        <v>0</v>
      </c>
      <c r="BI61" s="1" t="str">
        <f t="shared" si="78"/>
        <v/>
      </c>
      <c r="BJ61" s="1">
        <f t="shared" si="51"/>
        <v>0</v>
      </c>
      <c r="BK61" s="1" t="str">
        <f t="shared" si="79"/>
        <v/>
      </c>
      <c r="BL61" s="1">
        <f t="shared" si="52"/>
        <v>0</v>
      </c>
      <c r="BM61" s="1" t="str">
        <f t="shared" si="53"/>
        <v>0</v>
      </c>
      <c r="BN61" s="1" t="str">
        <f t="shared" si="54"/>
        <v>0</v>
      </c>
      <c r="BO61" s="1" t="str">
        <f t="shared" si="55"/>
        <v>0</v>
      </c>
      <c r="BR61" s="1">
        <f>General!A59</f>
        <v>0</v>
      </c>
      <c r="BS61" s="1">
        <f>General!B59</f>
        <v>0</v>
      </c>
      <c r="BT61" s="1" t="str">
        <f>General!C59</f>
        <v/>
      </c>
      <c r="BU61" s="1">
        <f>General!D59</f>
        <v>0</v>
      </c>
      <c r="BW61" s="1" t="str">
        <f>General!F59</f>
        <v>WWWLL</v>
      </c>
      <c r="BX61" s="1">
        <f>General!G59</f>
        <v>-3</v>
      </c>
    </row>
    <row r="62" spans="1:76" ht="15.75" thickBot="1">
      <c r="A62" s="1">
        <v>53</v>
      </c>
      <c r="B62" s="9" t="str">
        <f t="shared" si="59"/>
        <v/>
      </c>
      <c r="C62" s="93" t="str">
        <f t="shared" si="1"/>
        <v/>
      </c>
      <c r="D62" s="88" t="str">
        <f t="shared" si="36"/>
        <v/>
      </c>
      <c r="E62" s="89" t="str">
        <f t="shared" si="37"/>
        <v/>
      </c>
      <c r="F62" s="8" t="str">
        <f t="shared" si="12"/>
        <v/>
      </c>
      <c r="H62" s="96" t="str">
        <f t="shared" si="2"/>
        <v/>
      </c>
      <c r="I62" s="88" t="str">
        <f t="shared" si="38"/>
        <v/>
      </c>
      <c r="J62" s="89" t="str">
        <f t="shared" si="39"/>
        <v/>
      </c>
      <c r="K62" s="8" t="str">
        <f t="shared" si="40"/>
        <v/>
      </c>
      <c r="L62" s="54"/>
      <c r="M62" s="17" t="str">
        <f>IF('Hedging Dashboard'!AH62="","",'Hedging Dashboard'!AH62)</f>
        <v/>
      </c>
      <c r="O62" s="9" t="str">
        <f t="shared" si="3"/>
        <v/>
      </c>
      <c r="P62" s="88" t="str">
        <f t="shared" si="41"/>
        <v/>
      </c>
      <c r="Q62" s="89" t="str">
        <f t="shared" si="42"/>
        <v/>
      </c>
      <c r="R62" s="4" t="str">
        <f t="shared" si="43"/>
        <v/>
      </c>
      <c r="S62" s="4" t="str">
        <f t="shared" si="60"/>
        <v/>
      </c>
      <c r="T62" s="112" t="str">
        <f t="shared" si="44"/>
        <v/>
      </c>
      <c r="U62" s="4" t="str">
        <f>IF(M62="","",IF(B62="NB",U61,IF(T62="",SUM($T$5:$T62)+S62,SUM($T$5:$T62))))</f>
        <v/>
      </c>
      <c r="V62" s="100" t="str">
        <f t="shared" si="0"/>
        <v/>
      </c>
      <c r="W62" s="74" t="e">
        <f t="shared" si="61"/>
        <v>#VALUE!</v>
      </c>
      <c r="X62" s="76" t="str">
        <f t="shared" si="15"/>
        <v/>
      </c>
      <c r="Y62" s="9" t="str">
        <f t="shared" si="6"/>
        <v>B</v>
      </c>
      <c r="Z62" s="4" t="str">
        <f t="shared" si="7"/>
        <v>C</v>
      </c>
      <c r="AA62" s="4" t="str">
        <f t="shared" si="8"/>
        <v>B</v>
      </c>
      <c r="AB62" s="4" t="str">
        <f t="shared" si="4"/>
        <v/>
      </c>
      <c r="AC62" s="4" t="str">
        <f t="shared" si="9"/>
        <v/>
      </c>
      <c r="AD62" s="4" t="str">
        <f t="shared" si="10"/>
        <v/>
      </c>
      <c r="AE62" s="1" t="str">
        <f t="shared" si="62"/>
        <v/>
      </c>
      <c r="AF62" s="1" t="str">
        <f t="shared" si="63"/>
        <v/>
      </c>
      <c r="AG62" s="1" t="str">
        <f t="shared" si="64"/>
        <v/>
      </c>
      <c r="AH62" s="1" t="str">
        <f t="shared" si="65"/>
        <v/>
      </c>
      <c r="AI62" s="1" t="str">
        <f t="shared" si="66"/>
        <v/>
      </c>
      <c r="AJ62" s="1" t="str">
        <f t="shared" si="67"/>
        <v/>
      </c>
      <c r="AK62" s="1">
        <f t="shared" si="45"/>
        <v>0</v>
      </c>
      <c r="AL62" s="1">
        <f t="shared" si="46"/>
        <v>0</v>
      </c>
      <c r="AM62" s="1" t="str">
        <f t="shared" si="58"/>
        <v/>
      </c>
      <c r="AN62" s="1">
        <f t="shared" si="68"/>
        <v>0</v>
      </c>
      <c r="AO62" s="1" t="str">
        <f t="shared" si="56"/>
        <v/>
      </c>
      <c r="AP62" s="1" t="str">
        <f t="shared" si="23"/>
        <v>N</v>
      </c>
      <c r="AQ62" s="1" t="str">
        <f t="shared" si="69"/>
        <v>N</v>
      </c>
      <c r="AR62" s="1" t="str">
        <f t="shared" si="70"/>
        <v>N</v>
      </c>
      <c r="AS62" s="1" t="str">
        <f t="shared" si="71"/>
        <v/>
      </c>
      <c r="AT62" s="15" t="str">
        <f t="shared" si="47"/>
        <v/>
      </c>
      <c r="AU62" s="1" t="str">
        <f t="shared" si="72"/>
        <v/>
      </c>
      <c r="AV62" s="1" t="str">
        <f t="shared" si="73"/>
        <v/>
      </c>
      <c r="AW62" s="1" t="str">
        <f t="shared" si="74"/>
        <v/>
      </c>
      <c r="AX62" s="1" t="str">
        <f t="shared" si="75"/>
        <v/>
      </c>
      <c r="AY62" s="1" t="str">
        <f t="shared" si="76"/>
        <v/>
      </c>
      <c r="AZ62" s="1" t="str">
        <f>IF('Hedging Dashboard'!AH62="P",IF(AZ61="",1,AZ61+1),"")</f>
        <v/>
      </c>
      <c r="BA62" s="1" t="str">
        <f>IF('Hedging Dashboard'!AH62="B",IF(BA61="",1,BA61+1),"")</f>
        <v/>
      </c>
      <c r="BB62" s="1" t="str">
        <f t="shared" ref="BB62:BC109" si="82">IF(AZ57="",0,AZ57)&amp;IF(AZ58="",0,AZ58)&amp;IF(AZ59="",0,AZ59)&amp;IF(AZ60="",0,AZ60)&amp;IF(AZ61="",0,AZ61)</f>
        <v>00000</v>
      </c>
      <c r="BC62" s="1" t="str">
        <f t="shared" si="82"/>
        <v>00000</v>
      </c>
      <c r="BD62" s="1" t="str">
        <f t="shared" ref="BD62:BE109" si="83">IF(AZ56="",0,AZ56)&amp;IF(AZ57="",0,AZ57)&amp;IF(AZ58="",0,AZ58)&amp;IF(AZ59="",0,AZ59)&amp;IF(AZ60="",0,AZ60)&amp;IF(AZ61="",0,AZ61)</f>
        <v>000000</v>
      </c>
      <c r="BE62" s="1" t="str">
        <f t="shared" si="83"/>
        <v>000000</v>
      </c>
      <c r="BF62" s="1" t="str">
        <f t="shared" si="49"/>
        <v>B</v>
      </c>
      <c r="BG62" s="1" t="str">
        <f t="shared" si="77"/>
        <v/>
      </c>
      <c r="BH62" s="1">
        <f t="shared" si="50"/>
        <v>0</v>
      </c>
      <c r="BI62" s="1" t="str">
        <f t="shared" si="78"/>
        <v/>
      </c>
      <c r="BJ62" s="1">
        <f t="shared" si="51"/>
        <v>0</v>
      </c>
      <c r="BK62" s="1" t="str">
        <f t="shared" si="79"/>
        <v/>
      </c>
      <c r="BL62" s="1">
        <f t="shared" si="52"/>
        <v>0</v>
      </c>
      <c r="BM62" s="1" t="str">
        <f t="shared" si="53"/>
        <v>0</v>
      </c>
      <c r="BN62" s="1" t="str">
        <f t="shared" si="54"/>
        <v>0</v>
      </c>
      <c r="BO62" s="1" t="str">
        <f t="shared" si="55"/>
        <v>0</v>
      </c>
      <c r="BR62" s="1">
        <f>General!A60</f>
        <v>0</v>
      </c>
      <c r="BS62" s="1">
        <f>General!B60</f>
        <v>0</v>
      </c>
      <c r="BT62" s="1" t="str">
        <f>General!C60</f>
        <v/>
      </c>
      <c r="BU62" s="1">
        <f>General!D60</f>
        <v>0</v>
      </c>
      <c r="BW62" s="1" t="str">
        <f>General!F60</f>
        <v>WWWLW</v>
      </c>
      <c r="BX62" s="1">
        <f>General!G60</f>
        <v>1</v>
      </c>
    </row>
    <row r="63" spans="1:76" ht="15.75" thickBot="1">
      <c r="A63" s="1">
        <v>54</v>
      </c>
      <c r="B63" s="9" t="str">
        <f t="shared" si="59"/>
        <v/>
      </c>
      <c r="C63" s="93" t="str">
        <f t="shared" si="1"/>
        <v/>
      </c>
      <c r="D63" s="88" t="str">
        <f t="shared" si="36"/>
        <v/>
      </c>
      <c r="E63" s="89" t="str">
        <f t="shared" si="37"/>
        <v/>
      </c>
      <c r="F63" s="8" t="str">
        <f t="shared" si="12"/>
        <v/>
      </c>
      <c r="H63" s="96" t="str">
        <f t="shared" si="2"/>
        <v/>
      </c>
      <c r="I63" s="88" t="str">
        <f t="shared" si="38"/>
        <v/>
      </c>
      <c r="J63" s="89" t="str">
        <f t="shared" si="39"/>
        <v/>
      </c>
      <c r="K63" s="8" t="str">
        <f t="shared" si="40"/>
        <v/>
      </c>
      <c r="L63" s="54"/>
      <c r="M63" s="17" t="str">
        <f>IF('Hedging Dashboard'!AH63="","",'Hedging Dashboard'!AH63)</f>
        <v/>
      </c>
      <c r="O63" s="9" t="str">
        <f t="shared" si="3"/>
        <v/>
      </c>
      <c r="P63" s="88" t="str">
        <f t="shared" si="41"/>
        <v/>
      </c>
      <c r="Q63" s="89" t="str">
        <f t="shared" si="42"/>
        <v/>
      </c>
      <c r="R63" s="4" t="str">
        <f t="shared" si="43"/>
        <v/>
      </c>
      <c r="S63" s="4" t="str">
        <f t="shared" si="60"/>
        <v/>
      </c>
      <c r="T63" s="112" t="str">
        <f t="shared" si="44"/>
        <v/>
      </c>
      <c r="U63" s="4" t="str">
        <f>IF(M63="","",IF(B63="NB",U62,IF(T63="",SUM($T$5:$T63)+S63,SUM($T$5:$T63))))</f>
        <v/>
      </c>
      <c r="V63" s="100" t="str">
        <f t="shared" si="0"/>
        <v/>
      </c>
      <c r="W63" s="74" t="e">
        <f t="shared" si="61"/>
        <v>#VALUE!</v>
      </c>
      <c r="X63" s="76" t="str">
        <f t="shared" si="15"/>
        <v/>
      </c>
      <c r="Y63" s="9" t="str">
        <f t="shared" si="6"/>
        <v>B</v>
      </c>
      <c r="Z63" s="4" t="str">
        <f t="shared" si="7"/>
        <v>C</v>
      </c>
      <c r="AA63" s="4" t="str">
        <f t="shared" si="8"/>
        <v>B</v>
      </c>
      <c r="AB63" s="4" t="str">
        <f t="shared" si="4"/>
        <v/>
      </c>
      <c r="AC63" s="4" t="str">
        <f t="shared" si="9"/>
        <v/>
      </c>
      <c r="AD63" s="4" t="str">
        <f t="shared" si="10"/>
        <v/>
      </c>
      <c r="AE63" s="1" t="str">
        <f t="shared" si="62"/>
        <v/>
      </c>
      <c r="AF63" s="1" t="str">
        <f t="shared" si="63"/>
        <v/>
      </c>
      <c r="AG63" s="1" t="str">
        <f t="shared" si="64"/>
        <v/>
      </c>
      <c r="AH63" s="1" t="str">
        <f t="shared" si="65"/>
        <v/>
      </c>
      <c r="AI63" s="1" t="str">
        <f t="shared" si="66"/>
        <v/>
      </c>
      <c r="AJ63" s="1" t="str">
        <f t="shared" si="67"/>
        <v/>
      </c>
      <c r="AK63" s="1">
        <f t="shared" si="45"/>
        <v>0</v>
      </c>
      <c r="AL63" s="1">
        <f t="shared" si="46"/>
        <v>0</v>
      </c>
      <c r="AM63" s="1" t="str">
        <f t="shared" si="58"/>
        <v/>
      </c>
      <c r="AN63" s="1">
        <f t="shared" si="68"/>
        <v>0</v>
      </c>
      <c r="AO63" s="1" t="str">
        <f t="shared" si="56"/>
        <v/>
      </c>
      <c r="AP63" s="1" t="str">
        <f t="shared" si="23"/>
        <v>N</v>
      </c>
      <c r="AQ63" s="1" t="str">
        <f t="shared" si="69"/>
        <v>N</v>
      </c>
      <c r="AR63" s="1" t="str">
        <f t="shared" si="70"/>
        <v>N</v>
      </c>
      <c r="AS63" s="1" t="str">
        <f t="shared" si="71"/>
        <v/>
      </c>
      <c r="AT63" s="15" t="str">
        <f t="shared" si="47"/>
        <v/>
      </c>
      <c r="AU63" s="1" t="str">
        <f t="shared" si="72"/>
        <v/>
      </c>
      <c r="AV63" s="1" t="str">
        <f t="shared" si="73"/>
        <v/>
      </c>
      <c r="AW63" s="1" t="str">
        <f t="shared" si="74"/>
        <v/>
      </c>
      <c r="AX63" s="1" t="str">
        <f t="shared" si="75"/>
        <v/>
      </c>
      <c r="AY63" s="1" t="str">
        <f t="shared" si="76"/>
        <v/>
      </c>
      <c r="AZ63" s="1" t="str">
        <f>IF('Hedging Dashboard'!AH63="P",IF(AZ62="",1,AZ62+1),"")</f>
        <v/>
      </c>
      <c r="BA63" s="1" t="str">
        <f>IF('Hedging Dashboard'!AH63="B",IF(BA62="",1,BA62+1),"")</f>
        <v/>
      </c>
      <c r="BB63" s="1" t="str">
        <f t="shared" si="82"/>
        <v>00000</v>
      </c>
      <c r="BC63" s="1" t="str">
        <f t="shared" si="82"/>
        <v>00000</v>
      </c>
      <c r="BD63" s="1" t="str">
        <f t="shared" si="83"/>
        <v>000000</v>
      </c>
      <c r="BE63" s="1" t="str">
        <f t="shared" si="83"/>
        <v>000000</v>
      </c>
      <c r="BF63" s="1" t="str">
        <f t="shared" si="49"/>
        <v>B</v>
      </c>
      <c r="BG63" s="1" t="str">
        <f t="shared" si="77"/>
        <v/>
      </c>
      <c r="BH63" s="1">
        <f t="shared" si="50"/>
        <v>0</v>
      </c>
      <c r="BI63" s="1" t="str">
        <f t="shared" si="78"/>
        <v/>
      </c>
      <c r="BJ63" s="1">
        <f t="shared" si="51"/>
        <v>0</v>
      </c>
      <c r="BK63" s="1" t="str">
        <f t="shared" si="79"/>
        <v/>
      </c>
      <c r="BL63" s="1">
        <f t="shared" si="52"/>
        <v>0</v>
      </c>
      <c r="BM63" s="1" t="str">
        <f t="shared" si="53"/>
        <v>0</v>
      </c>
      <c r="BN63" s="1" t="str">
        <f t="shared" si="54"/>
        <v>0</v>
      </c>
      <c r="BO63" s="1" t="str">
        <f t="shared" si="55"/>
        <v>0</v>
      </c>
      <c r="BR63" s="1">
        <f>General!A61</f>
        <v>0</v>
      </c>
      <c r="BS63" s="1">
        <f>General!B61</f>
        <v>0</v>
      </c>
      <c r="BT63" s="1" t="str">
        <f>General!C61</f>
        <v/>
      </c>
      <c r="BU63" s="1">
        <f>General!D61</f>
        <v>0</v>
      </c>
      <c r="BW63" s="1" t="str">
        <f>General!F61</f>
        <v>WWWWL</v>
      </c>
      <c r="BX63" s="1">
        <f>General!G61</f>
        <v>-1</v>
      </c>
    </row>
    <row r="64" spans="1:76" ht="15.75" thickBot="1">
      <c r="A64" s="1">
        <v>55</v>
      </c>
      <c r="B64" s="77" t="str">
        <f t="shared" si="59"/>
        <v/>
      </c>
      <c r="C64" s="94" t="str">
        <f t="shared" si="1"/>
        <v/>
      </c>
      <c r="D64" s="90" t="str">
        <f t="shared" si="36"/>
        <v/>
      </c>
      <c r="E64" s="91" t="str">
        <f t="shared" si="37"/>
        <v/>
      </c>
      <c r="F64" s="10" t="str">
        <f t="shared" si="12"/>
        <v/>
      </c>
      <c r="H64" s="97" t="str">
        <f t="shared" si="2"/>
        <v/>
      </c>
      <c r="I64" s="90" t="str">
        <f t="shared" si="38"/>
        <v/>
      </c>
      <c r="J64" s="91" t="str">
        <f t="shared" si="39"/>
        <v/>
      </c>
      <c r="K64" s="10" t="str">
        <f t="shared" si="40"/>
        <v/>
      </c>
      <c r="L64" s="54" t="str">
        <f>AH64</f>
        <v/>
      </c>
      <c r="M64" s="18" t="str">
        <f>IF('Hedging Dashboard'!AH64="","",'Hedging Dashboard'!AH64)</f>
        <v/>
      </c>
      <c r="O64" s="77" t="str">
        <f t="shared" si="3"/>
        <v/>
      </c>
      <c r="P64" s="90" t="str">
        <f t="shared" si="41"/>
        <v/>
      </c>
      <c r="Q64" s="91" t="str">
        <f t="shared" si="42"/>
        <v/>
      </c>
      <c r="R64" s="5" t="str">
        <f t="shared" si="43"/>
        <v/>
      </c>
      <c r="S64" s="5" t="str">
        <f t="shared" si="60"/>
        <v/>
      </c>
      <c r="T64" s="113" t="str">
        <f t="shared" si="44"/>
        <v/>
      </c>
      <c r="U64" s="5" t="str">
        <f>IF(M64="","",IF(B64="NB",U63,IF(T64="",SUM($T$5:$T64)+S64,SUM($T$5:$T64))))</f>
        <v/>
      </c>
      <c r="V64" s="101" t="str">
        <f t="shared" si="0"/>
        <v/>
      </c>
      <c r="W64" s="74" t="e">
        <f t="shared" si="61"/>
        <v>#VALUE!</v>
      </c>
      <c r="X64" s="76" t="str">
        <f t="shared" si="15"/>
        <v/>
      </c>
      <c r="Y64" s="9" t="str">
        <f t="shared" si="6"/>
        <v>B</v>
      </c>
      <c r="Z64" s="4" t="str">
        <f t="shared" si="7"/>
        <v>C</v>
      </c>
      <c r="AA64" s="4" t="str">
        <f t="shared" si="8"/>
        <v>B</v>
      </c>
      <c r="AB64" s="4" t="str">
        <f t="shared" si="4"/>
        <v/>
      </c>
      <c r="AC64" s="4" t="str">
        <f t="shared" si="9"/>
        <v/>
      </c>
      <c r="AD64" s="4" t="str">
        <f t="shared" si="10"/>
        <v/>
      </c>
      <c r="AE64" s="1" t="str">
        <f t="shared" si="62"/>
        <v/>
      </c>
      <c r="AF64" s="1" t="str">
        <f t="shared" si="63"/>
        <v/>
      </c>
      <c r="AG64" s="1" t="str">
        <f t="shared" si="64"/>
        <v/>
      </c>
      <c r="AH64" s="1" t="str">
        <f t="shared" si="65"/>
        <v/>
      </c>
      <c r="AI64" s="1" t="str">
        <f t="shared" si="66"/>
        <v/>
      </c>
      <c r="AJ64" s="1" t="str">
        <f t="shared" si="67"/>
        <v/>
      </c>
      <c r="AK64" s="1">
        <f t="shared" si="45"/>
        <v>0</v>
      </c>
      <c r="AL64" s="1">
        <f t="shared" si="46"/>
        <v>0</v>
      </c>
      <c r="AM64" s="1" t="str">
        <f t="shared" si="58"/>
        <v/>
      </c>
      <c r="AN64" s="1">
        <f t="shared" si="68"/>
        <v>0</v>
      </c>
      <c r="AO64" s="1" t="str">
        <f t="shared" si="56"/>
        <v/>
      </c>
      <c r="AP64" s="1" t="str">
        <f t="shared" si="23"/>
        <v>N</v>
      </c>
      <c r="AQ64" s="1" t="str">
        <f t="shared" si="69"/>
        <v>N</v>
      </c>
      <c r="AR64" s="1" t="str">
        <f t="shared" si="70"/>
        <v>N</v>
      </c>
      <c r="AS64" s="1" t="str">
        <f t="shared" si="71"/>
        <v/>
      </c>
      <c r="AT64" s="15" t="str">
        <f t="shared" si="47"/>
        <v/>
      </c>
      <c r="AU64" s="1" t="str">
        <f t="shared" si="72"/>
        <v/>
      </c>
      <c r="AV64" s="1" t="str">
        <f t="shared" si="73"/>
        <v/>
      </c>
      <c r="AW64" s="1" t="str">
        <f t="shared" si="74"/>
        <v/>
      </c>
      <c r="AX64" s="1" t="str">
        <f t="shared" si="75"/>
        <v/>
      </c>
      <c r="AY64" s="1" t="str">
        <f t="shared" si="76"/>
        <v/>
      </c>
      <c r="AZ64" s="1" t="str">
        <f>IF('Hedging Dashboard'!AH64="P",IF(AZ63="",1,AZ63+1),"")</f>
        <v/>
      </c>
      <c r="BA64" s="1" t="str">
        <f>IF('Hedging Dashboard'!AH64="B",IF(BA63="",1,BA63+1),"")</f>
        <v/>
      </c>
      <c r="BB64" s="1" t="str">
        <f t="shared" si="82"/>
        <v>00000</v>
      </c>
      <c r="BC64" s="1" t="str">
        <f t="shared" si="82"/>
        <v>00000</v>
      </c>
      <c r="BD64" s="1" t="str">
        <f t="shared" si="83"/>
        <v>000000</v>
      </c>
      <c r="BE64" s="1" t="str">
        <f t="shared" si="83"/>
        <v>000000</v>
      </c>
      <c r="BF64" s="1" t="str">
        <f t="shared" si="49"/>
        <v>B</v>
      </c>
      <c r="BG64" s="1" t="str">
        <f t="shared" si="77"/>
        <v/>
      </c>
      <c r="BH64" s="1">
        <f t="shared" si="50"/>
        <v>0</v>
      </c>
      <c r="BI64" s="1" t="str">
        <f t="shared" si="78"/>
        <v/>
      </c>
      <c r="BJ64" s="1">
        <f t="shared" si="51"/>
        <v>0</v>
      </c>
      <c r="BK64" s="1" t="str">
        <f t="shared" si="79"/>
        <v/>
      </c>
      <c r="BL64" s="1">
        <f t="shared" si="52"/>
        <v>0</v>
      </c>
      <c r="BM64" s="1" t="str">
        <f t="shared" si="53"/>
        <v>0</v>
      </c>
      <c r="BN64" s="1" t="str">
        <f t="shared" si="54"/>
        <v>0</v>
      </c>
      <c r="BO64" s="1" t="str">
        <f t="shared" si="55"/>
        <v>0</v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6</v>
      </c>
    </row>
    <row r="65" spans="1:76" ht="15.75" thickBot="1">
      <c r="A65" s="1">
        <v>56</v>
      </c>
      <c r="B65" s="12" t="str">
        <f t="shared" si="59"/>
        <v/>
      </c>
      <c r="C65" s="92" t="str">
        <f t="shared" si="1"/>
        <v/>
      </c>
      <c r="D65" s="13" t="str">
        <f t="shared" si="36"/>
        <v/>
      </c>
      <c r="E65" s="45" t="str">
        <f t="shared" si="37"/>
        <v/>
      </c>
      <c r="F65" s="14" t="str">
        <f t="shared" si="12"/>
        <v/>
      </c>
      <c r="H65" s="95" t="str">
        <f t="shared" si="2"/>
        <v/>
      </c>
      <c r="I65" s="13" t="str">
        <f t="shared" si="38"/>
        <v/>
      </c>
      <c r="J65" s="45" t="str">
        <f t="shared" si="39"/>
        <v/>
      </c>
      <c r="K65" s="14" t="str">
        <f t="shared" si="40"/>
        <v/>
      </c>
      <c r="L65" s="54"/>
      <c r="M65" s="16" t="str">
        <f>IF('Hedging Dashboard'!AH65="","",'Hedging Dashboard'!AH65)</f>
        <v/>
      </c>
      <c r="O65" s="12" t="str">
        <f t="shared" si="3"/>
        <v/>
      </c>
      <c r="P65" s="13" t="str">
        <f t="shared" si="41"/>
        <v/>
      </c>
      <c r="Q65" s="45" t="str">
        <f t="shared" si="42"/>
        <v/>
      </c>
      <c r="R65" s="87" t="str">
        <f t="shared" si="43"/>
        <v/>
      </c>
      <c r="S65" s="87" t="str">
        <f t="shared" si="60"/>
        <v/>
      </c>
      <c r="T65" s="98" t="str">
        <f t="shared" si="44"/>
        <v/>
      </c>
      <c r="U65" s="87" t="str">
        <f>IF(M65="","",IF(B65="NB",U64,IF(T65="",SUM($T$5:$T65)+S65,SUM($T$5:$T65))))</f>
        <v/>
      </c>
      <c r="V65" s="99" t="str">
        <f t="shared" si="0"/>
        <v/>
      </c>
      <c r="W65" s="74" t="e">
        <f t="shared" si="61"/>
        <v>#VALUE!</v>
      </c>
      <c r="X65" s="76" t="str">
        <f t="shared" si="15"/>
        <v/>
      </c>
      <c r="Y65" s="9" t="str">
        <f t="shared" si="6"/>
        <v>B</v>
      </c>
      <c r="Z65" s="4" t="str">
        <f t="shared" si="7"/>
        <v>C</v>
      </c>
      <c r="AA65" s="4" t="str">
        <f t="shared" si="8"/>
        <v>B</v>
      </c>
      <c r="AB65" s="4" t="str">
        <f t="shared" si="4"/>
        <v/>
      </c>
      <c r="AC65" s="4" t="str">
        <f t="shared" si="9"/>
        <v/>
      </c>
      <c r="AD65" s="4" t="str">
        <f t="shared" si="10"/>
        <v/>
      </c>
      <c r="AE65" s="1" t="str">
        <f t="shared" si="62"/>
        <v/>
      </c>
      <c r="AF65" s="1" t="str">
        <f t="shared" si="63"/>
        <v/>
      </c>
      <c r="AG65" s="1" t="str">
        <f t="shared" si="64"/>
        <v/>
      </c>
      <c r="AH65" s="1" t="str">
        <f t="shared" si="65"/>
        <v/>
      </c>
      <c r="AI65" s="1" t="str">
        <f t="shared" si="66"/>
        <v/>
      </c>
      <c r="AJ65" s="1" t="str">
        <f t="shared" si="67"/>
        <v/>
      </c>
      <c r="AK65" s="1">
        <f t="shared" si="45"/>
        <v>0</v>
      </c>
      <c r="AL65" s="1">
        <f t="shared" si="46"/>
        <v>0</v>
      </c>
      <c r="AM65" s="1" t="str">
        <f t="shared" si="58"/>
        <v/>
      </c>
      <c r="AN65" s="1">
        <f t="shared" si="68"/>
        <v>0</v>
      </c>
      <c r="AO65" s="1" t="str">
        <f t="shared" si="56"/>
        <v/>
      </c>
      <c r="AP65" s="1" t="str">
        <f t="shared" si="23"/>
        <v>N</v>
      </c>
      <c r="AQ65" s="1" t="str">
        <f t="shared" si="69"/>
        <v>N</v>
      </c>
      <c r="AR65" s="1" t="str">
        <f t="shared" si="70"/>
        <v>N</v>
      </c>
      <c r="AS65" s="1" t="str">
        <f t="shared" si="71"/>
        <v/>
      </c>
      <c r="AT65" s="15" t="str">
        <f t="shared" si="47"/>
        <v/>
      </c>
      <c r="AU65" s="1" t="str">
        <f t="shared" si="72"/>
        <v/>
      </c>
      <c r="AV65" s="1" t="str">
        <f t="shared" si="73"/>
        <v/>
      </c>
      <c r="AW65" s="1" t="str">
        <f t="shared" si="74"/>
        <v/>
      </c>
      <c r="AX65" s="1" t="str">
        <f t="shared" si="75"/>
        <v/>
      </c>
      <c r="AY65" s="1" t="str">
        <f t="shared" si="76"/>
        <v/>
      </c>
      <c r="AZ65" s="1" t="str">
        <f>IF('Hedging Dashboard'!AH65="P",IF(AZ64="",1,AZ64+1),"")</f>
        <v/>
      </c>
      <c r="BA65" s="1" t="str">
        <f>IF('Hedging Dashboard'!AH65="B",IF(BA64="",1,BA64+1),"")</f>
        <v/>
      </c>
      <c r="BB65" s="1" t="str">
        <f t="shared" si="82"/>
        <v>00000</v>
      </c>
      <c r="BC65" s="1" t="str">
        <f t="shared" si="82"/>
        <v>00000</v>
      </c>
      <c r="BD65" s="1" t="str">
        <f t="shared" si="83"/>
        <v>000000</v>
      </c>
      <c r="BE65" s="1" t="str">
        <f t="shared" si="83"/>
        <v>000000</v>
      </c>
      <c r="BF65" s="1" t="str">
        <f t="shared" si="49"/>
        <v>B</v>
      </c>
      <c r="BG65" s="1" t="str">
        <f t="shared" si="77"/>
        <v/>
      </c>
      <c r="BH65" s="1">
        <f t="shared" si="50"/>
        <v>0</v>
      </c>
      <c r="BI65" s="1" t="str">
        <f t="shared" si="78"/>
        <v/>
      </c>
      <c r="BJ65" s="1">
        <f t="shared" si="51"/>
        <v>0</v>
      </c>
      <c r="BK65" s="1" t="str">
        <f t="shared" si="79"/>
        <v/>
      </c>
      <c r="BL65" s="1">
        <f t="shared" si="52"/>
        <v>0</v>
      </c>
      <c r="BM65" s="1" t="str">
        <f t="shared" si="53"/>
        <v>0</v>
      </c>
      <c r="BN65" s="1" t="str">
        <f t="shared" si="54"/>
        <v>0</v>
      </c>
      <c r="BO65" s="1" t="str">
        <f t="shared" si="55"/>
        <v>0</v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-6</v>
      </c>
    </row>
    <row r="66" spans="1:76" ht="15.75" thickBot="1">
      <c r="A66" s="1">
        <v>57</v>
      </c>
      <c r="B66" s="9" t="str">
        <f t="shared" si="59"/>
        <v/>
      </c>
      <c r="C66" s="93" t="str">
        <f t="shared" si="1"/>
        <v/>
      </c>
      <c r="D66" s="88" t="str">
        <f t="shared" si="36"/>
        <v/>
      </c>
      <c r="E66" s="89" t="str">
        <f t="shared" si="37"/>
        <v/>
      </c>
      <c r="F66" s="8" t="str">
        <f t="shared" si="12"/>
        <v/>
      </c>
      <c r="H66" s="96" t="str">
        <f t="shared" si="2"/>
        <v/>
      </c>
      <c r="I66" s="88" t="str">
        <f t="shared" si="38"/>
        <v/>
      </c>
      <c r="J66" s="89" t="str">
        <f t="shared" si="39"/>
        <v/>
      </c>
      <c r="K66" s="8" t="str">
        <f t="shared" si="40"/>
        <v/>
      </c>
      <c r="L66" s="54"/>
      <c r="M66" s="17" t="str">
        <f>IF('Hedging Dashboard'!AH66="","",'Hedging Dashboard'!AH66)</f>
        <v/>
      </c>
      <c r="O66" s="9" t="str">
        <f t="shared" si="3"/>
        <v/>
      </c>
      <c r="P66" s="88" t="str">
        <f t="shared" si="41"/>
        <v/>
      </c>
      <c r="Q66" s="89" t="str">
        <f t="shared" si="42"/>
        <v/>
      </c>
      <c r="R66" s="4" t="str">
        <f t="shared" si="43"/>
        <v/>
      </c>
      <c r="S66" s="4" t="str">
        <f t="shared" si="60"/>
        <v/>
      </c>
      <c r="T66" s="112" t="str">
        <f t="shared" si="44"/>
        <v/>
      </c>
      <c r="U66" s="4" t="str">
        <f>IF(M66="","",IF(B66="NB",U65,IF(T66="",SUM($T$5:$T66)+S66,SUM($T$5:$T66))))</f>
        <v/>
      </c>
      <c r="V66" s="100" t="str">
        <f t="shared" si="0"/>
        <v/>
      </c>
      <c r="W66" s="74" t="e">
        <f t="shared" si="61"/>
        <v>#VALUE!</v>
      </c>
      <c r="X66" s="76" t="str">
        <f t="shared" si="15"/>
        <v/>
      </c>
      <c r="Y66" s="9" t="str">
        <f t="shared" si="6"/>
        <v>B</v>
      </c>
      <c r="Z66" s="4" t="str">
        <f t="shared" si="7"/>
        <v>C</v>
      </c>
      <c r="AA66" s="4" t="str">
        <f t="shared" si="8"/>
        <v>B</v>
      </c>
      <c r="AB66" s="4" t="str">
        <f t="shared" si="4"/>
        <v/>
      </c>
      <c r="AC66" s="4" t="str">
        <f t="shared" si="9"/>
        <v/>
      </c>
      <c r="AD66" s="4" t="str">
        <f t="shared" si="10"/>
        <v/>
      </c>
      <c r="AE66" s="1" t="str">
        <f t="shared" si="62"/>
        <v/>
      </c>
      <c r="AF66" s="1" t="str">
        <f t="shared" si="63"/>
        <v/>
      </c>
      <c r="AG66" s="1" t="str">
        <f t="shared" si="64"/>
        <v/>
      </c>
      <c r="AH66" s="1" t="str">
        <f t="shared" si="65"/>
        <v/>
      </c>
      <c r="AI66" s="1" t="str">
        <f t="shared" si="66"/>
        <v/>
      </c>
      <c r="AJ66" s="1" t="str">
        <f t="shared" si="67"/>
        <v/>
      </c>
      <c r="AK66" s="1">
        <f t="shared" si="45"/>
        <v>0</v>
      </c>
      <c r="AL66" s="1">
        <f t="shared" si="46"/>
        <v>0</v>
      </c>
      <c r="AM66" s="1" t="str">
        <f t="shared" si="58"/>
        <v/>
      </c>
      <c r="AN66" s="1">
        <f t="shared" si="68"/>
        <v>0</v>
      </c>
      <c r="AO66" s="1" t="str">
        <f t="shared" si="56"/>
        <v/>
      </c>
      <c r="AP66" s="1" t="str">
        <f t="shared" si="23"/>
        <v>N</v>
      </c>
      <c r="AQ66" s="1" t="str">
        <f t="shared" si="69"/>
        <v>N</v>
      </c>
      <c r="AR66" s="1" t="str">
        <f t="shared" si="70"/>
        <v>N</v>
      </c>
      <c r="AS66" s="1" t="str">
        <f t="shared" si="71"/>
        <v/>
      </c>
      <c r="AT66" s="15" t="str">
        <f t="shared" si="47"/>
        <v/>
      </c>
      <c r="AU66" s="1" t="str">
        <f t="shared" si="72"/>
        <v/>
      </c>
      <c r="AV66" s="1" t="str">
        <f t="shared" si="73"/>
        <v/>
      </c>
      <c r="AW66" s="1" t="str">
        <f t="shared" si="74"/>
        <v/>
      </c>
      <c r="AX66" s="1" t="str">
        <f t="shared" si="75"/>
        <v/>
      </c>
      <c r="AY66" s="1" t="str">
        <f t="shared" si="76"/>
        <v/>
      </c>
      <c r="AZ66" s="1" t="str">
        <f>IF('Hedging Dashboard'!AH66="P",IF(AZ65="",1,AZ65+1),"")</f>
        <v/>
      </c>
      <c r="BA66" s="1" t="str">
        <f>IF('Hedging Dashboard'!AH66="B",IF(BA65="",1,BA65+1),"")</f>
        <v/>
      </c>
      <c r="BB66" s="1" t="str">
        <f t="shared" si="82"/>
        <v>00000</v>
      </c>
      <c r="BC66" s="1" t="str">
        <f t="shared" si="82"/>
        <v>00000</v>
      </c>
      <c r="BD66" s="1" t="str">
        <f t="shared" si="83"/>
        <v>000000</v>
      </c>
      <c r="BE66" s="1" t="str">
        <f t="shared" si="83"/>
        <v>000000</v>
      </c>
      <c r="BF66" s="1" t="str">
        <f t="shared" si="49"/>
        <v>B</v>
      </c>
      <c r="BG66" s="1" t="str">
        <f t="shared" si="77"/>
        <v/>
      </c>
      <c r="BH66" s="1">
        <f t="shared" si="50"/>
        <v>0</v>
      </c>
      <c r="BI66" s="1" t="str">
        <f t="shared" si="78"/>
        <v/>
      </c>
      <c r="BJ66" s="1">
        <f t="shared" si="51"/>
        <v>0</v>
      </c>
      <c r="BK66" s="1" t="str">
        <f t="shared" si="79"/>
        <v/>
      </c>
      <c r="BL66" s="1">
        <f t="shared" si="52"/>
        <v>0</v>
      </c>
      <c r="BM66" s="1" t="str">
        <f t="shared" si="53"/>
        <v>0</v>
      </c>
      <c r="BN66" s="1" t="str">
        <f t="shared" si="54"/>
        <v>0</v>
      </c>
      <c r="BO66" s="1" t="str">
        <f t="shared" si="55"/>
        <v>0</v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</row>
    <row r="67" spans="1:76" ht="15.75" thickBot="1">
      <c r="A67" s="1">
        <v>58</v>
      </c>
      <c r="B67" s="9" t="str">
        <f t="shared" si="59"/>
        <v/>
      </c>
      <c r="C67" s="93" t="str">
        <f t="shared" si="1"/>
        <v/>
      </c>
      <c r="D67" s="88" t="str">
        <f t="shared" si="36"/>
        <v/>
      </c>
      <c r="E67" s="89" t="str">
        <f t="shared" si="37"/>
        <v/>
      </c>
      <c r="F67" s="8" t="str">
        <f t="shared" si="12"/>
        <v/>
      </c>
      <c r="H67" s="96" t="str">
        <f t="shared" si="2"/>
        <v/>
      </c>
      <c r="I67" s="88" t="str">
        <f t="shared" si="38"/>
        <v/>
      </c>
      <c r="J67" s="89" t="str">
        <f t="shared" si="39"/>
        <v/>
      </c>
      <c r="K67" s="8" t="str">
        <f t="shared" si="40"/>
        <v/>
      </c>
      <c r="L67" s="54"/>
      <c r="M67" s="17" t="str">
        <f>IF('Hedging Dashboard'!AH67="","",'Hedging Dashboard'!AH67)</f>
        <v/>
      </c>
      <c r="O67" s="9" t="str">
        <f t="shared" si="3"/>
        <v/>
      </c>
      <c r="P67" s="88" t="str">
        <f t="shared" si="41"/>
        <v/>
      </c>
      <c r="Q67" s="89" t="str">
        <f t="shared" si="42"/>
        <v/>
      </c>
      <c r="R67" s="4" t="str">
        <f t="shared" si="43"/>
        <v/>
      </c>
      <c r="S67" s="4" t="str">
        <f t="shared" si="60"/>
        <v/>
      </c>
      <c r="T67" s="112" t="str">
        <f t="shared" si="44"/>
        <v/>
      </c>
      <c r="U67" s="4" t="str">
        <f>IF(M67="","",IF(B67="NB",U66,IF(T67="",SUM($T$5:$T67)+S67,SUM($T$5:$T67))))</f>
        <v/>
      </c>
      <c r="V67" s="100" t="str">
        <f t="shared" si="0"/>
        <v/>
      </c>
      <c r="W67" s="74" t="e">
        <f t="shared" si="61"/>
        <v>#VALUE!</v>
      </c>
      <c r="X67" s="76" t="str">
        <f t="shared" si="15"/>
        <v/>
      </c>
      <c r="Y67" s="9" t="str">
        <f t="shared" si="6"/>
        <v>B</v>
      </c>
      <c r="Z67" s="4" t="str">
        <f t="shared" si="7"/>
        <v>C</v>
      </c>
      <c r="AA67" s="4" t="str">
        <f t="shared" si="8"/>
        <v>B</v>
      </c>
      <c r="AB67" s="4" t="str">
        <f t="shared" si="4"/>
        <v/>
      </c>
      <c r="AC67" s="4" t="str">
        <f t="shared" si="9"/>
        <v/>
      </c>
      <c r="AD67" s="4" t="str">
        <f t="shared" si="10"/>
        <v/>
      </c>
      <c r="AE67" s="1" t="str">
        <f t="shared" si="62"/>
        <v/>
      </c>
      <c r="AF67" s="1" t="str">
        <f t="shared" si="63"/>
        <v/>
      </c>
      <c r="AG67" s="1" t="str">
        <f t="shared" si="64"/>
        <v/>
      </c>
      <c r="AH67" s="1" t="str">
        <f t="shared" si="65"/>
        <v/>
      </c>
      <c r="AI67" s="1" t="str">
        <f t="shared" si="66"/>
        <v/>
      </c>
      <c r="AJ67" s="1" t="str">
        <f t="shared" si="67"/>
        <v/>
      </c>
      <c r="AK67" s="1">
        <f t="shared" si="45"/>
        <v>0</v>
      </c>
      <c r="AL67" s="1">
        <f t="shared" si="46"/>
        <v>0</v>
      </c>
      <c r="AM67" s="1" t="str">
        <f t="shared" si="58"/>
        <v/>
      </c>
      <c r="AN67" s="1">
        <f t="shared" si="68"/>
        <v>0</v>
      </c>
      <c r="AO67" s="1" t="str">
        <f t="shared" si="56"/>
        <v/>
      </c>
      <c r="AP67" s="1" t="str">
        <f t="shared" si="23"/>
        <v>N</v>
      </c>
      <c r="AQ67" s="1" t="str">
        <f t="shared" si="69"/>
        <v>N</v>
      </c>
      <c r="AR67" s="1" t="str">
        <f t="shared" si="70"/>
        <v>N</v>
      </c>
      <c r="AS67" s="1" t="str">
        <f t="shared" si="71"/>
        <v/>
      </c>
      <c r="AT67" s="15" t="str">
        <f t="shared" si="47"/>
        <v/>
      </c>
      <c r="AU67" s="1" t="str">
        <f t="shared" si="72"/>
        <v/>
      </c>
      <c r="AV67" s="1" t="str">
        <f t="shared" si="73"/>
        <v/>
      </c>
      <c r="AW67" s="1" t="str">
        <f t="shared" si="74"/>
        <v/>
      </c>
      <c r="AX67" s="1" t="str">
        <f t="shared" si="75"/>
        <v/>
      </c>
      <c r="AY67" s="1" t="str">
        <f t="shared" si="76"/>
        <v/>
      </c>
      <c r="AZ67" s="1" t="str">
        <f>IF('Hedging Dashboard'!AH67="P",IF(AZ66="",1,AZ66+1),"")</f>
        <v/>
      </c>
      <c r="BA67" s="1" t="str">
        <f>IF('Hedging Dashboard'!AH67="B",IF(BA66="",1,BA66+1),"")</f>
        <v/>
      </c>
      <c r="BB67" s="1" t="str">
        <f t="shared" si="82"/>
        <v>00000</v>
      </c>
      <c r="BC67" s="1" t="str">
        <f t="shared" si="82"/>
        <v>00000</v>
      </c>
      <c r="BD67" s="1" t="str">
        <f t="shared" si="83"/>
        <v>000000</v>
      </c>
      <c r="BE67" s="1" t="str">
        <f t="shared" si="83"/>
        <v>000000</v>
      </c>
      <c r="BF67" s="1" t="str">
        <f t="shared" si="49"/>
        <v>B</v>
      </c>
      <c r="BG67" s="1" t="str">
        <f t="shared" si="77"/>
        <v/>
      </c>
      <c r="BH67" s="1">
        <f t="shared" si="50"/>
        <v>0</v>
      </c>
      <c r="BI67" s="1" t="str">
        <f t="shared" si="78"/>
        <v/>
      </c>
      <c r="BJ67" s="1">
        <f t="shared" si="51"/>
        <v>0</v>
      </c>
      <c r="BK67" s="1" t="str">
        <f t="shared" si="79"/>
        <v/>
      </c>
      <c r="BL67" s="1">
        <f t="shared" si="52"/>
        <v>0</v>
      </c>
      <c r="BM67" s="1" t="str">
        <f t="shared" si="53"/>
        <v>0</v>
      </c>
      <c r="BN67" s="1" t="str">
        <f t="shared" si="54"/>
        <v>0</v>
      </c>
      <c r="BO67" s="1" t="str">
        <f t="shared" si="55"/>
        <v>0</v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</row>
    <row r="68" spans="1:76" ht="15.75" thickBot="1">
      <c r="A68" s="1">
        <v>59</v>
      </c>
      <c r="B68" s="9" t="str">
        <f t="shared" si="59"/>
        <v/>
      </c>
      <c r="C68" s="93" t="str">
        <f t="shared" si="1"/>
        <v/>
      </c>
      <c r="D68" s="88" t="str">
        <f t="shared" si="36"/>
        <v/>
      </c>
      <c r="E68" s="89" t="str">
        <f t="shared" si="37"/>
        <v/>
      </c>
      <c r="F68" s="8" t="str">
        <f t="shared" si="12"/>
        <v/>
      </c>
      <c r="H68" s="96" t="str">
        <f t="shared" si="2"/>
        <v/>
      </c>
      <c r="I68" s="88" t="str">
        <f t="shared" si="38"/>
        <v/>
      </c>
      <c r="J68" s="89" t="str">
        <f t="shared" si="39"/>
        <v/>
      </c>
      <c r="K68" s="8" t="str">
        <f t="shared" si="40"/>
        <v/>
      </c>
      <c r="L68" s="54"/>
      <c r="M68" s="17" t="str">
        <f>IF('Hedging Dashboard'!AH68="","",'Hedging Dashboard'!AH68)</f>
        <v/>
      </c>
      <c r="O68" s="9" t="str">
        <f t="shared" si="3"/>
        <v/>
      </c>
      <c r="P68" s="88" t="str">
        <f t="shared" si="41"/>
        <v/>
      </c>
      <c r="Q68" s="89" t="str">
        <f t="shared" si="42"/>
        <v/>
      </c>
      <c r="R68" s="4" t="str">
        <f t="shared" si="43"/>
        <v/>
      </c>
      <c r="S68" s="4" t="str">
        <f t="shared" si="60"/>
        <v/>
      </c>
      <c r="T68" s="112" t="str">
        <f t="shared" si="44"/>
        <v/>
      </c>
      <c r="U68" s="4" t="str">
        <f>IF(M68="","",IF(B68="NB",U67,IF(T68="",SUM($T$5:$T68)+S68,SUM($T$5:$T68))))</f>
        <v/>
      </c>
      <c r="V68" s="100" t="str">
        <f t="shared" si="0"/>
        <v/>
      </c>
      <c r="W68" s="74" t="e">
        <f t="shared" si="61"/>
        <v>#VALUE!</v>
      </c>
      <c r="X68" s="76" t="str">
        <f t="shared" si="15"/>
        <v/>
      </c>
      <c r="Y68" s="9" t="str">
        <f t="shared" si="6"/>
        <v>B</v>
      </c>
      <c r="Z68" s="4" t="str">
        <f t="shared" si="7"/>
        <v>C</v>
      </c>
      <c r="AA68" s="4" t="str">
        <f t="shared" si="8"/>
        <v>B</v>
      </c>
      <c r="AB68" s="4" t="str">
        <f t="shared" si="4"/>
        <v/>
      </c>
      <c r="AC68" s="4" t="str">
        <f t="shared" si="9"/>
        <v/>
      </c>
      <c r="AD68" s="4" t="str">
        <f t="shared" si="10"/>
        <v/>
      </c>
      <c r="AE68" s="1" t="str">
        <f t="shared" si="62"/>
        <v/>
      </c>
      <c r="AF68" s="1" t="str">
        <f t="shared" si="63"/>
        <v/>
      </c>
      <c r="AG68" s="1" t="str">
        <f t="shared" si="64"/>
        <v/>
      </c>
      <c r="AH68" s="1" t="str">
        <f t="shared" si="65"/>
        <v/>
      </c>
      <c r="AI68" s="1" t="str">
        <f t="shared" si="66"/>
        <v/>
      </c>
      <c r="AJ68" s="1" t="str">
        <f t="shared" si="67"/>
        <v/>
      </c>
      <c r="AK68" s="1">
        <f t="shared" si="45"/>
        <v>0</v>
      </c>
      <c r="AL68" s="1">
        <f t="shared" si="46"/>
        <v>0</v>
      </c>
      <c r="AM68" s="1" t="str">
        <f t="shared" si="58"/>
        <v/>
      </c>
      <c r="AN68" s="1">
        <f t="shared" si="68"/>
        <v>0</v>
      </c>
      <c r="AO68" s="1" t="str">
        <f t="shared" si="56"/>
        <v/>
      </c>
      <c r="AP68" s="1" t="str">
        <f t="shared" si="23"/>
        <v>N</v>
      </c>
      <c r="AQ68" s="1" t="str">
        <f t="shared" si="69"/>
        <v>N</v>
      </c>
      <c r="AR68" s="1" t="str">
        <f t="shared" si="70"/>
        <v>N</v>
      </c>
      <c r="AS68" s="1" t="str">
        <f t="shared" si="71"/>
        <v/>
      </c>
      <c r="AT68" s="15" t="str">
        <f t="shared" si="47"/>
        <v/>
      </c>
      <c r="AU68" s="1" t="str">
        <f t="shared" si="72"/>
        <v/>
      </c>
      <c r="AV68" s="1" t="str">
        <f t="shared" si="73"/>
        <v/>
      </c>
      <c r="AW68" s="1" t="str">
        <f t="shared" si="74"/>
        <v/>
      </c>
      <c r="AX68" s="1" t="str">
        <f t="shared" si="75"/>
        <v/>
      </c>
      <c r="AY68" s="1" t="str">
        <f t="shared" si="76"/>
        <v/>
      </c>
      <c r="AZ68" s="1" t="str">
        <f>IF('Hedging Dashboard'!AH68="P",IF(AZ67="",1,AZ67+1),"")</f>
        <v/>
      </c>
      <c r="BA68" s="1" t="str">
        <f>IF('Hedging Dashboard'!AH68="B",IF(BA67="",1,BA67+1),"")</f>
        <v/>
      </c>
      <c r="BB68" s="1" t="str">
        <f t="shared" si="82"/>
        <v>00000</v>
      </c>
      <c r="BC68" s="1" t="str">
        <f t="shared" si="82"/>
        <v>00000</v>
      </c>
      <c r="BD68" s="1" t="str">
        <f t="shared" si="83"/>
        <v>000000</v>
      </c>
      <c r="BE68" s="1" t="str">
        <f t="shared" si="83"/>
        <v>000000</v>
      </c>
      <c r="BF68" s="1" t="str">
        <f t="shared" si="49"/>
        <v>B</v>
      </c>
      <c r="BG68" s="1" t="str">
        <f t="shared" si="77"/>
        <v/>
      </c>
      <c r="BH68" s="1">
        <f t="shared" si="50"/>
        <v>0</v>
      </c>
      <c r="BI68" s="1" t="str">
        <f t="shared" si="78"/>
        <v/>
      </c>
      <c r="BJ68" s="1">
        <f t="shared" si="51"/>
        <v>0</v>
      </c>
      <c r="BK68" s="1" t="str">
        <f t="shared" si="79"/>
        <v/>
      </c>
      <c r="BL68" s="1">
        <f t="shared" si="52"/>
        <v>0</v>
      </c>
      <c r="BM68" s="1" t="str">
        <f t="shared" si="53"/>
        <v>0</v>
      </c>
      <c r="BN68" s="1" t="str">
        <f t="shared" si="54"/>
        <v>0</v>
      </c>
      <c r="BO68" s="1" t="str">
        <f t="shared" si="55"/>
        <v>0</v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3</v>
      </c>
    </row>
    <row r="69" spans="1:76" ht="15.75" thickBot="1">
      <c r="A69" s="1">
        <v>60</v>
      </c>
      <c r="B69" s="77" t="str">
        <f t="shared" si="59"/>
        <v/>
      </c>
      <c r="C69" s="94" t="str">
        <f t="shared" si="1"/>
        <v/>
      </c>
      <c r="D69" s="90" t="str">
        <f t="shared" si="36"/>
        <v/>
      </c>
      <c r="E69" s="91" t="str">
        <f t="shared" si="37"/>
        <v/>
      </c>
      <c r="F69" s="10" t="str">
        <f t="shared" si="12"/>
        <v/>
      </c>
      <c r="H69" s="97" t="str">
        <f t="shared" si="2"/>
        <v/>
      </c>
      <c r="I69" s="90" t="str">
        <f t="shared" si="38"/>
        <v/>
      </c>
      <c r="J69" s="91" t="str">
        <f t="shared" si="39"/>
        <v/>
      </c>
      <c r="K69" s="10" t="str">
        <f t="shared" si="40"/>
        <v/>
      </c>
      <c r="L69" s="54"/>
      <c r="M69" s="18" t="str">
        <f>IF('Hedging Dashboard'!AH69="","",'Hedging Dashboard'!AH69)</f>
        <v/>
      </c>
      <c r="O69" s="77" t="str">
        <f t="shared" si="3"/>
        <v/>
      </c>
      <c r="P69" s="90" t="str">
        <f t="shared" si="41"/>
        <v/>
      </c>
      <c r="Q69" s="91" t="str">
        <f t="shared" si="42"/>
        <v/>
      </c>
      <c r="R69" s="5" t="str">
        <f t="shared" si="43"/>
        <v/>
      </c>
      <c r="S69" s="5" t="str">
        <f t="shared" si="60"/>
        <v/>
      </c>
      <c r="T69" s="113" t="str">
        <f t="shared" si="44"/>
        <v/>
      </c>
      <c r="U69" s="5" t="str">
        <f>IF(M69="","",IF(B69="NB",U68,IF(T69="",SUM($T$5:$T69)+S69,SUM($T$5:$T69))))</f>
        <v/>
      </c>
      <c r="V69" s="101" t="str">
        <f t="shared" ref="V69:V109" si="84">IF(AW69="R","Rabbit","")</f>
        <v/>
      </c>
      <c r="W69" s="74" t="e">
        <f t="shared" si="61"/>
        <v>#VALUE!</v>
      </c>
      <c r="X69" s="76" t="str">
        <f t="shared" si="15"/>
        <v/>
      </c>
      <c r="Y69" s="9" t="str">
        <f t="shared" si="6"/>
        <v>B</v>
      </c>
      <c r="Z69" s="4" t="str">
        <f t="shared" si="7"/>
        <v>C</v>
      </c>
      <c r="AA69" s="4" t="str">
        <f t="shared" si="8"/>
        <v>B</v>
      </c>
      <c r="AB69" s="4" t="str">
        <f t="shared" si="4"/>
        <v/>
      </c>
      <c r="AC69" s="4" t="str">
        <f t="shared" si="9"/>
        <v/>
      </c>
      <c r="AD69" s="4" t="str">
        <f t="shared" si="10"/>
        <v/>
      </c>
      <c r="AE69" s="1" t="str">
        <f t="shared" si="62"/>
        <v/>
      </c>
      <c r="AF69" s="1" t="str">
        <f t="shared" si="63"/>
        <v/>
      </c>
      <c r="AG69" s="1" t="str">
        <f t="shared" si="64"/>
        <v/>
      </c>
      <c r="AH69" s="1" t="str">
        <f t="shared" si="65"/>
        <v/>
      </c>
      <c r="AI69" s="1" t="str">
        <f t="shared" si="66"/>
        <v/>
      </c>
      <c r="AJ69" s="1" t="str">
        <f t="shared" si="67"/>
        <v/>
      </c>
      <c r="AK69" s="1">
        <f t="shared" si="45"/>
        <v>0</v>
      </c>
      <c r="AL69" s="1">
        <f t="shared" si="46"/>
        <v>0</v>
      </c>
      <c r="AM69" s="1" t="str">
        <f t="shared" si="58"/>
        <v/>
      </c>
      <c r="AN69" s="1">
        <f t="shared" si="68"/>
        <v>0</v>
      </c>
      <c r="AO69" s="1" t="str">
        <f t="shared" si="56"/>
        <v/>
      </c>
      <c r="AP69" s="1" t="str">
        <f t="shared" si="23"/>
        <v>N</v>
      </c>
      <c r="AQ69" s="1" t="str">
        <f t="shared" si="69"/>
        <v>N</v>
      </c>
      <c r="AR69" s="1" t="str">
        <f t="shared" si="70"/>
        <v>N</v>
      </c>
      <c r="AS69" s="1" t="str">
        <f t="shared" si="71"/>
        <v/>
      </c>
      <c r="AT69" s="15" t="str">
        <f t="shared" si="47"/>
        <v/>
      </c>
      <c r="AU69" s="1" t="str">
        <f t="shared" si="72"/>
        <v/>
      </c>
      <c r="AV69" s="1" t="str">
        <f t="shared" si="73"/>
        <v/>
      </c>
      <c r="AW69" s="1" t="str">
        <f t="shared" si="74"/>
        <v/>
      </c>
      <c r="AX69" s="1" t="str">
        <f t="shared" si="75"/>
        <v/>
      </c>
      <c r="AY69" s="1" t="str">
        <f t="shared" si="76"/>
        <v/>
      </c>
      <c r="AZ69" s="1" t="str">
        <f>IF('Hedging Dashboard'!AH69="P",IF(AZ68="",1,AZ68+1),"")</f>
        <v/>
      </c>
      <c r="BA69" s="1" t="str">
        <f>IF('Hedging Dashboard'!AH69="B",IF(BA68="",1,BA68+1),"")</f>
        <v/>
      </c>
      <c r="BB69" s="1" t="str">
        <f t="shared" si="82"/>
        <v>00000</v>
      </c>
      <c r="BC69" s="1" t="str">
        <f t="shared" si="82"/>
        <v>00000</v>
      </c>
      <c r="BD69" s="1" t="str">
        <f t="shared" si="83"/>
        <v>000000</v>
      </c>
      <c r="BE69" s="1" t="str">
        <f t="shared" si="83"/>
        <v>000000</v>
      </c>
      <c r="BF69" s="1" t="str">
        <f t="shared" si="49"/>
        <v>B</v>
      </c>
      <c r="BG69" s="1" t="str">
        <f t="shared" si="77"/>
        <v/>
      </c>
      <c r="BH69" s="1">
        <f t="shared" si="50"/>
        <v>0</v>
      </c>
      <c r="BI69" s="1" t="str">
        <f t="shared" si="78"/>
        <v/>
      </c>
      <c r="BJ69" s="1">
        <f t="shared" si="51"/>
        <v>0</v>
      </c>
      <c r="BK69" s="1" t="str">
        <f t="shared" si="79"/>
        <v/>
      </c>
      <c r="BL69" s="1">
        <f t="shared" si="52"/>
        <v>0</v>
      </c>
      <c r="BM69" s="1" t="str">
        <f t="shared" si="53"/>
        <v>0</v>
      </c>
      <c r="BN69" s="1" t="str">
        <f t="shared" si="54"/>
        <v>0</v>
      </c>
      <c r="BO69" s="1" t="str">
        <f t="shared" si="55"/>
        <v>0</v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-3</v>
      </c>
    </row>
    <row r="70" spans="1:76" ht="15.75" thickBot="1">
      <c r="A70" s="1">
        <v>61</v>
      </c>
      <c r="B70" s="12" t="str">
        <f t="shared" si="59"/>
        <v/>
      </c>
      <c r="C70" s="92" t="str">
        <f t="shared" si="1"/>
        <v/>
      </c>
      <c r="D70" s="13" t="str">
        <f t="shared" si="36"/>
        <v/>
      </c>
      <c r="E70" s="45" t="str">
        <f t="shared" si="37"/>
        <v/>
      </c>
      <c r="F70" s="14" t="str">
        <f t="shared" si="12"/>
        <v/>
      </c>
      <c r="H70" s="95" t="str">
        <f t="shared" si="2"/>
        <v/>
      </c>
      <c r="I70" s="13" t="str">
        <f t="shared" si="38"/>
        <v/>
      </c>
      <c r="J70" s="45" t="str">
        <f t="shared" si="39"/>
        <v/>
      </c>
      <c r="K70" s="14" t="str">
        <f t="shared" si="40"/>
        <v/>
      </c>
      <c r="L70" s="54"/>
      <c r="M70" s="16" t="str">
        <f>IF('Hedging Dashboard'!AH70="","",'Hedging Dashboard'!AH70)</f>
        <v/>
      </c>
      <c r="O70" s="12" t="str">
        <f t="shared" si="3"/>
        <v/>
      </c>
      <c r="P70" s="13" t="str">
        <f t="shared" si="41"/>
        <v/>
      </c>
      <c r="Q70" s="45" t="str">
        <f t="shared" si="42"/>
        <v/>
      </c>
      <c r="R70" s="87" t="str">
        <f t="shared" si="43"/>
        <v/>
      </c>
      <c r="S70" s="87" t="str">
        <f t="shared" si="60"/>
        <v/>
      </c>
      <c r="T70" s="98" t="str">
        <f t="shared" si="44"/>
        <v/>
      </c>
      <c r="U70" s="87" t="str">
        <f>IF(M70="","",IF(B70="NB",U69,IF(T70="",SUM($T$5:$T70)+S70,SUM($T$5:$T70))))</f>
        <v/>
      </c>
      <c r="V70" s="99" t="str">
        <f t="shared" si="84"/>
        <v/>
      </c>
      <c r="W70" s="74" t="e">
        <f t="shared" si="61"/>
        <v>#VALUE!</v>
      </c>
      <c r="X70" s="76" t="str">
        <f t="shared" si="15"/>
        <v/>
      </c>
      <c r="Y70" s="9" t="str">
        <f t="shared" si="6"/>
        <v>B</v>
      </c>
      <c r="Z70" s="4" t="str">
        <f t="shared" si="7"/>
        <v>C</v>
      </c>
      <c r="AA70" s="4" t="str">
        <f t="shared" si="8"/>
        <v>B</v>
      </c>
      <c r="AB70" s="4" t="str">
        <f t="shared" si="4"/>
        <v/>
      </c>
      <c r="AC70" s="4" t="str">
        <f t="shared" si="9"/>
        <v/>
      </c>
      <c r="AD70" s="4" t="str">
        <f t="shared" si="10"/>
        <v/>
      </c>
      <c r="AE70" s="1" t="str">
        <f t="shared" si="62"/>
        <v/>
      </c>
      <c r="AF70" s="1" t="str">
        <f t="shared" si="63"/>
        <v/>
      </c>
      <c r="AG70" s="1" t="str">
        <f t="shared" si="64"/>
        <v/>
      </c>
      <c r="AH70" s="1" t="str">
        <f t="shared" si="65"/>
        <v/>
      </c>
      <c r="AI70" s="1" t="str">
        <f t="shared" si="66"/>
        <v/>
      </c>
      <c r="AJ70" s="1" t="str">
        <f t="shared" si="67"/>
        <v/>
      </c>
      <c r="AK70" s="1">
        <f t="shared" si="45"/>
        <v>0</v>
      </c>
      <c r="AL70" s="1">
        <f t="shared" si="46"/>
        <v>0</v>
      </c>
      <c r="AM70" s="1" t="str">
        <f t="shared" si="58"/>
        <v/>
      </c>
      <c r="AN70" s="1">
        <f t="shared" si="68"/>
        <v>0</v>
      </c>
      <c r="AO70" s="1" t="str">
        <f t="shared" si="56"/>
        <v/>
      </c>
      <c r="AP70" s="1" t="str">
        <f t="shared" si="23"/>
        <v>N</v>
      </c>
      <c r="AQ70" s="1" t="str">
        <f t="shared" si="69"/>
        <v>N</v>
      </c>
      <c r="AR70" s="1" t="str">
        <f t="shared" si="70"/>
        <v>N</v>
      </c>
      <c r="AS70" s="1" t="str">
        <f t="shared" si="71"/>
        <v/>
      </c>
      <c r="AT70" s="15" t="str">
        <f t="shared" si="47"/>
        <v/>
      </c>
      <c r="AU70" s="1" t="str">
        <f t="shared" si="72"/>
        <v/>
      </c>
      <c r="AV70" s="1" t="str">
        <f t="shared" si="73"/>
        <v/>
      </c>
      <c r="AW70" s="1" t="str">
        <f t="shared" si="74"/>
        <v/>
      </c>
      <c r="AX70" s="1" t="str">
        <f t="shared" si="75"/>
        <v/>
      </c>
      <c r="AY70" s="1" t="str">
        <f t="shared" si="76"/>
        <v/>
      </c>
      <c r="AZ70" s="1" t="str">
        <f>IF('Hedging Dashboard'!AH70="P",IF(AZ69="",1,AZ69+1),"")</f>
        <v/>
      </c>
      <c r="BA70" s="1" t="str">
        <f>IF('Hedging Dashboard'!AH70="B",IF(BA69="",1,BA69+1),"")</f>
        <v/>
      </c>
      <c r="BB70" s="1" t="str">
        <f t="shared" si="82"/>
        <v>00000</v>
      </c>
      <c r="BC70" s="1" t="str">
        <f t="shared" si="82"/>
        <v>00000</v>
      </c>
      <c r="BD70" s="1" t="str">
        <f t="shared" si="83"/>
        <v>000000</v>
      </c>
      <c r="BE70" s="1" t="str">
        <f t="shared" si="83"/>
        <v>000000</v>
      </c>
      <c r="BF70" s="1" t="str">
        <f t="shared" si="49"/>
        <v>B</v>
      </c>
      <c r="BG70" s="1" t="str">
        <f t="shared" si="77"/>
        <v/>
      </c>
      <c r="BH70" s="1">
        <f t="shared" si="50"/>
        <v>0</v>
      </c>
      <c r="BI70" s="1" t="str">
        <f t="shared" si="78"/>
        <v/>
      </c>
      <c r="BJ70" s="1">
        <f t="shared" si="51"/>
        <v>0</v>
      </c>
      <c r="BK70" s="1" t="str">
        <f t="shared" si="79"/>
        <v/>
      </c>
      <c r="BL70" s="1">
        <f t="shared" si="52"/>
        <v>0</v>
      </c>
      <c r="BM70" s="1" t="str">
        <f t="shared" si="53"/>
        <v>0</v>
      </c>
      <c r="BN70" s="1" t="str">
        <f t="shared" si="54"/>
        <v>0</v>
      </c>
      <c r="BO70" s="1" t="str">
        <f t="shared" si="55"/>
        <v>0</v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</row>
    <row r="71" spans="1:76" ht="15.75" thickBot="1">
      <c r="A71" s="1">
        <v>62</v>
      </c>
      <c r="B71" s="9" t="str">
        <f t="shared" si="59"/>
        <v/>
      </c>
      <c r="C71" s="93" t="str">
        <f t="shared" ref="C71:C109" si="85">IF(Y71=Y70,"",Y71)</f>
        <v/>
      </c>
      <c r="D71" s="88" t="str">
        <f t="shared" si="36"/>
        <v/>
      </c>
      <c r="E71" s="89" t="str">
        <f t="shared" si="37"/>
        <v/>
      </c>
      <c r="F71" s="8" t="str">
        <f t="shared" si="12"/>
        <v/>
      </c>
      <c r="H71" s="96" t="str">
        <f t="shared" ref="H71:H109" si="86">IF(Z71=Z70,"",Z71)</f>
        <v/>
      </c>
      <c r="I71" s="88" t="str">
        <f t="shared" si="38"/>
        <v/>
      </c>
      <c r="J71" s="89" t="str">
        <f t="shared" si="39"/>
        <v/>
      </c>
      <c r="K71" s="8" t="str">
        <f t="shared" si="40"/>
        <v/>
      </c>
      <c r="L71" s="54"/>
      <c r="M71" s="17" t="str">
        <f>IF('Hedging Dashboard'!AH71="","",'Hedging Dashboard'!AH71)</f>
        <v/>
      </c>
      <c r="O71" s="9" t="str">
        <f t="shared" ref="O71:O109" si="87">IF(AA70=AA71,"",AA71)</f>
        <v/>
      </c>
      <c r="P71" s="88" t="str">
        <f t="shared" si="41"/>
        <v/>
      </c>
      <c r="Q71" s="89" t="str">
        <f t="shared" si="42"/>
        <v/>
      </c>
      <c r="R71" s="4" t="str">
        <f t="shared" si="43"/>
        <v/>
      </c>
      <c r="S71" s="4" t="str">
        <f t="shared" si="60"/>
        <v/>
      </c>
      <c r="T71" s="112" t="str">
        <f t="shared" si="44"/>
        <v/>
      </c>
      <c r="U71" s="4" t="str">
        <f>IF(M71="","",IF(B71="NB",U70,IF(T71="",SUM($T$5:$T71)+S71,SUM($T$5:$T71))))</f>
        <v/>
      </c>
      <c r="V71" s="100" t="str">
        <f t="shared" si="84"/>
        <v/>
      </c>
      <c r="W71" s="74" t="e">
        <f t="shared" si="61"/>
        <v>#VALUE!</v>
      </c>
      <c r="X71" s="76" t="str">
        <f t="shared" si="15"/>
        <v/>
      </c>
      <c r="Y71" s="9" t="str">
        <f t="shared" si="6"/>
        <v>B</v>
      </c>
      <c r="Z71" s="4" t="str">
        <f t="shared" si="7"/>
        <v>C</v>
      </c>
      <c r="AA71" s="4" t="str">
        <f t="shared" si="8"/>
        <v>B</v>
      </c>
      <c r="AB71" s="4" t="str">
        <f t="shared" ref="AB71:AB116" si="88">F69&amp;F70</f>
        <v/>
      </c>
      <c r="AC71" s="4" t="str">
        <f t="shared" si="9"/>
        <v/>
      </c>
      <c r="AD71" s="4" t="str">
        <f t="shared" si="10"/>
        <v/>
      </c>
      <c r="AE71" s="1" t="str">
        <f t="shared" si="62"/>
        <v/>
      </c>
      <c r="AF71" s="1" t="str">
        <f t="shared" si="63"/>
        <v/>
      </c>
      <c r="AG71" s="1" t="str">
        <f t="shared" si="64"/>
        <v/>
      </c>
      <c r="AH71" s="1" t="str">
        <f t="shared" si="65"/>
        <v/>
      </c>
      <c r="AI71" s="1" t="str">
        <f t="shared" si="66"/>
        <v/>
      </c>
      <c r="AJ71" s="1" t="str">
        <f t="shared" si="67"/>
        <v/>
      </c>
      <c r="AK71" s="1">
        <f t="shared" si="45"/>
        <v>0</v>
      </c>
      <c r="AL71" s="1">
        <f t="shared" si="46"/>
        <v>0</v>
      </c>
      <c r="AM71" s="1" t="str">
        <f t="shared" ref="AM71:AM102" si="89">IF(M71="","",IF(AM70+AN71&gt;=10,10,IF(AM70+AN71&lt;=-10,-10,AM70+AN71)))</f>
        <v/>
      </c>
      <c r="AN71" s="1">
        <f t="shared" si="68"/>
        <v>0</v>
      </c>
      <c r="AO71" s="1" t="str">
        <f t="shared" si="56"/>
        <v/>
      </c>
      <c r="AP71" s="1" t="str">
        <f t="shared" si="23"/>
        <v>N</v>
      </c>
      <c r="AQ71" s="1" t="str">
        <f t="shared" si="69"/>
        <v>N</v>
      </c>
      <c r="AR71" s="1" t="str">
        <f t="shared" si="70"/>
        <v>N</v>
      </c>
      <c r="AS71" s="1" t="str">
        <f t="shared" si="71"/>
        <v/>
      </c>
      <c r="AT71" s="15" t="str">
        <f t="shared" si="47"/>
        <v/>
      </c>
      <c r="AU71" s="1" t="str">
        <f t="shared" si="72"/>
        <v/>
      </c>
      <c r="AV71" s="1" t="str">
        <f t="shared" si="73"/>
        <v/>
      </c>
      <c r="AW71" s="1" t="str">
        <f t="shared" si="74"/>
        <v/>
      </c>
      <c r="AX71" s="1" t="str">
        <f t="shared" si="75"/>
        <v/>
      </c>
      <c r="AY71" s="1" t="str">
        <f t="shared" si="76"/>
        <v/>
      </c>
      <c r="AZ71" s="1" t="str">
        <f>IF('Hedging Dashboard'!AH71="P",IF(AZ70="",1,AZ70+1),"")</f>
        <v/>
      </c>
      <c r="BA71" s="1" t="str">
        <f>IF('Hedging Dashboard'!AH71="B",IF(BA70="",1,BA70+1),"")</f>
        <v/>
      </c>
      <c r="BB71" s="1" t="str">
        <f t="shared" si="82"/>
        <v>00000</v>
      </c>
      <c r="BC71" s="1" t="str">
        <f t="shared" si="82"/>
        <v>00000</v>
      </c>
      <c r="BD71" s="1" t="str">
        <f t="shared" si="83"/>
        <v>000000</v>
      </c>
      <c r="BE71" s="1" t="str">
        <f t="shared" si="83"/>
        <v>000000</v>
      </c>
      <c r="BF71" s="1" t="str">
        <f t="shared" si="49"/>
        <v>B</v>
      </c>
      <c r="BG71" s="1" t="str">
        <f t="shared" si="77"/>
        <v/>
      </c>
      <c r="BH71" s="1">
        <f t="shared" si="50"/>
        <v>0</v>
      </c>
      <c r="BI71" s="1" t="str">
        <f t="shared" si="78"/>
        <v/>
      </c>
      <c r="BJ71" s="1">
        <f t="shared" si="51"/>
        <v>0</v>
      </c>
      <c r="BK71" s="1" t="str">
        <f t="shared" si="79"/>
        <v/>
      </c>
      <c r="BL71" s="1">
        <f t="shared" si="52"/>
        <v>0</v>
      </c>
      <c r="BM71" s="1" t="str">
        <f t="shared" si="53"/>
        <v>0</v>
      </c>
      <c r="BN71" s="1" t="str">
        <f t="shared" si="54"/>
        <v>0</v>
      </c>
      <c r="BO71" s="1" t="str">
        <f t="shared" si="55"/>
        <v>0</v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</row>
    <row r="72" spans="1:76" ht="15.75" thickBot="1">
      <c r="A72" s="1">
        <v>63</v>
      </c>
      <c r="B72" s="9" t="str">
        <f t="shared" si="59"/>
        <v/>
      </c>
      <c r="C72" s="93" t="str">
        <f t="shared" si="85"/>
        <v/>
      </c>
      <c r="D72" s="88" t="str">
        <f t="shared" si="36"/>
        <v/>
      </c>
      <c r="E72" s="89" t="str">
        <f t="shared" si="37"/>
        <v/>
      </c>
      <c r="F72" s="8" t="str">
        <f t="shared" si="12"/>
        <v/>
      </c>
      <c r="H72" s="96" t="str">
        <f t="shared" si="86"/>
        <v/>
      </c>
      <c r="I72" s="88" t="str">
        <f t="shared" si="38"/>
        <v/>
      </c>
      <c r="J72" s="89" t="str">
        <f t="shared" si="39"/>
        <v/>
      </c>
      <c r="K72" s="8" t="str">
        <f t="shared" si="40"/>
        <v/>
      </c>
      <c r="L72" s="54"/>
      <c r="M72" s="17" t="str">
        <f>IF('Hedging Dashboard'!AH72="","",'Hedging Dashboard'!AH72)</f>
        <v/>
      </c>
      <c r="O72" s="9" t="str">
        <f t="shared" si="87"/>
        <v/>
      </c>
      <c r="P72" s="88" t="str">
        <f t="shared" si="41"/>
        <v/>
      </c>
      <c r="Q72" s="89" t="str">
        <f t="shared" si="42"/>
        <v/>
      </c>
      <c r="R72" s="4" t="str">
        <f t="shared" si="43"/>
        <v/>
      </c>
      <c r="S72" s="4" t="str">
        <f t="shared" si="60"/>
        <v/>
      </c>
      <c r="T72" s="112" t="str">
        <f t="shared" si="44"/>
        <v/>
      </c>
      <c r="U72" s="4" t="str">
        <f>IF(M72="","",IF(B72="NB",U71,IF(T72="",SUM($T$5:$T72)+S72,SUM($T$5:$T72))))</f>
        <v/>
      </c>
      <c r="V72" s="100" t="str">
        <f t="shared" si="84"/>
        <v/>
      </c>
      <c r="W72" s="74" t="e">
        <f t="shared" si="61"/>
        <v>#VALUE!</v>
      </c>
      <c r="X72" s="76" t="str">
        <f t="shared" si="15"/>
        <v/>
      </c>
      <c r="Y72" s="9" t="str">
        <f t="shared" ref="Y72:Y109" si="90">IF(AND(AB72="LL",Y70=Y71),IF(Y71="B","M1","B"),Y71)</f>
        <v>B</v>
      </c>
      <c r="Z72" s="4" t="str">
        <f t="shared" ref="Z72:Z109" si="91">IF(AND(AC72="LL",Z70=Z71),IF(Z71="M1","C","M1"),Z71)</f>
        <v>C</v>
      </c>
      <c r="AA72" s="4" t="str">
        <f t="shared" ref="AA72:AA109" si="92">IF(AND(AD72="LL",AA70=AA71),IF(AA71="C","B","C"),AA71)</f>
        <v>B</v>
      </c>
      <c r="AB72" s="4" t="str">
        <f t="shared" si="88"/>
        <v/>
      </c>
      <c r="AC72" s="4" t="str">
        <f t="shared" ref="AC72:AC116" si="93">K70&amp;K71</f>
        <v/>
      </c>
      <c r="AD72" s="4" t="str">
        <f t="shared" ref="AD72:AD116" si="94">R70&amp;R71</f>
        <v/>
      </c>
      <c r="AE72" s="1" t="str">
        <f t="shared" si="62"/>
        <v/>
      </c>
      <c r="AF72" s="1" t="str">
        <f t="shared" si="63"/>
        <v/>
      </c>
      <c r="AG72" s="1" t="str">
        <f t="shared" si="64"/>
        <v/>
      </c>
      <c r="AH72" s="1" t="str">
        <f t="shared" si="65"/>
        <v/>
      </c>
      <c r="AI72" s="1" t="str">
        <f t="shared" si="66"/>
        <v/>
      </c>
      <c r="AJ72" s="1" t="str">
        <f t="shared" si="67"/>
        <v/>
      </c>
      <c r="AK72" s="1">
        <f t="shared" si="45"/>
        <v>0</v>
      </c>
      <c r="AL72" s="1">
        <f t="shared" si="46"/>
        <v>0</v>
      </c>
      <c r="AM72" s="1" t="str">
        <f t="shared" si="89"/>
        <v/>
      </c>
      <c r="AN72" s="1">
        <f t="shared" si="68"/>
        <v>0</v>
      </c>
      <c r="AO72" s="1" t="str">
        <f t="shared" si="56"/>
        <v/>
      </c>
      <c r="AP72" s="1" t="str">
        <f t="shared" si="23"/>
        <v>N</v>
      </c>
      <c r="AQ72" s="1" t="str">
        <f t="shared" si="69"/>
        <v>N</v>
      </c>
      <c r="AR72" s="1" t="str">
        <f t="shared" si="70"/>
        <v>N</v>
      </c>
      <c r="AS72" s="1" t="str">
        <f t="shared" si="71"/>
        <v/>
      </c>
      <c r="AT72" s="15" t="str">
        <f t="shared" si="47"/>
        <v/>
      </c>
      <c r="AU72" s="1" t="str">
        <f t="shared" si="72"/>
        <v/>
      </c>
      <c r="AV72" s="1" t="str">
        <f t="shared" si="73"/>
        <v/>
      </c>
      <c r="AW72" s="1" t="str">
        <f t="shared" si="74"/>
        <v/>
      </c>
      <c r="AX72" s="1" t="str">
        <f t="shared" si="75"/>
        <v/>
      </c>
      <c r="AY72" s="1" t="str">
        <f t="shared" si="76"/>
        <v/>
      </c>
      <c r="AZ72" s="1" t="str">
        <f>IF('Hedging Dashboard'!AH72="P",IF(AZ71="",1,AZ71+1),"")</f>
        <v/>
      </c>
      <c r="BA72" s="1" t="str">
        <f>IF('Hedging Dashboard'!AH72="B",IF(BA71="",1,BA71+1),"")</f>
        <v/>
      </c>
      <c r="BB72" s="1" t="str">
        <f t="shared" si="82"/>
        <v>00000</v>
      </c>
      <c r="BC72" s="1" t="str">
        <f t="shared" si="82"/>
        <v>00000</v>
      </c>
      <c r="BD72" s="1" t="str">
        <f t="shared" si="83"/>
        <v>000000</v>
      </c>
      <c r="BE72" s="1" t="str">
        <f t="shared" si="83"/>
        <v>000000</v>
      </c>
      <c r="BF72" s="1" t="str">
        <f t="shared" si="49"/>
        <v>B</v>
      </c>
      <c r="BG72" s="1" t="str">
        <f t="shared" si="77"/>
        <v/>
      </c>
      <c r="BH72" s="1">
        <f t="shared" si="50"/>
        <v>0</v>
      </c>
      <c r="BI72" s="1" t="str">
        <f t="shared" si="78"/>
        <v/>
      </c>
      <c r="BJ72" s="1">
        <f t="shared" si="51"/>
        <v>0</v>
      </c>
      <c r="BK72" s="1" t="str">
        <f t="shared" si="79"/>
        <v/>
      </c>
      <c r="BL72" s="1">
        <f t="shared" si="52"/>
        <v>0</v>
      </c>
      <c r="BM72" s="1" t="str">
        <f t="shared" si="53"/>
        <v>0</v>
      </c>
      <c r="BN72" s="1" t="str">
        <f t="shared" si="54"/>
        <v>0</v>
      </c>
      <c r="BO72" s="1" t="str">
        <f t="shared" si="55"/>
        <v>0</v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6</v>
      </c>
    </row>
    <row r="73" spans="1:76" ht="15.75" thickBot="1">
      <c r="A73" s="1">
        <v>64</v>
      </c>
      <c r="B73" s="9" t="str">
        <f t="shared" si="59"/>
        <v/>
      </c>
      <c r="C73" s="93" t="str">
        <f t="shared" si="85"/>
        <v/>
      </c>
      <c r="D73" s="88" t="str">
        <f t="shared" si="36"/>
        <v/>
      </c>
      <c r="E73" s="89" t="str">
        <f t="shared" si="37"/>
        <v/>
      </c>
      <c r="F73" s="8" t="str">
        <f t="shared" si="12"/>
        <v/>
      </c>
      <c r="H73" s="96" t="str">
        <f t="shared" si="86"/>
        <v/>
      </c>
      <c r="I73" s="88" t="str">
        <f t="shared" si="38"/>
        <v/>
      </c>
      <c r="J73" s="89" t="str">
        <f t="shared" si="39"/>
        <v/>
      </c>
      <c r="K73" s="8" t="str">
        <f t="shared" si="40"/>
        <v/>
      </c>
      <c r="L73" s="54"/>
      <c r="M73" s="17" t="str">
        <f>IF('Hedging Dashboard'!AH73="","",'Hedging Dashboard'!AH73)</f>
        <v/>
      </c>
      <c r="O73" s="9" t="str">
        <f t="shared" si="87"/>
        <v/>
      </c>
      <c r="P73" s="88" t="str">
        <f t="shared" si="41"/>
        <v/>
      </c>
      <c r="Q73" s="89" t="str">
        <f t="shared" si="42"/>
        <v/>
      </c>
      <c r="R73" s="4" t="str">
        <f t="shared" si="43"/>
        <v/>
      </c>
      <c r="S73" s="4" t="str">
        <f t="shared" si="60"/>
        <v/>
      </c>
      <c r="T73" s="112" t="str">
        <f t="shared" si="44"/>
        <v/>
      </c>
      <c r="U73" s="4" t="str">
        <f>IF(M73="","",IF(B73="NB",U72,IF(T73="",SUM($T$5:$T73)+S73,SUM($T$5:$T73))))</f>
        <v/>
      </c>
      <c r="V73" s="100" t="str">
        <f t="shared" si="84"/>
        <v/>
      </c>
      <c r="W73" s="74" t="e">
        <f t="shared" si="61"/>
        <v>#VALUE!</v>
      </c>
      <c r="X73" s="76" t="str">
        <f t="shared" si="15"/>
        <v/>
      </c>
      <c r="Y73" s="9" t="str">
        <f t="shared" si="90"/>
        <v>B</v>
      </c>
      <c r="Z73" s="4" t="str">
        <f t="shared" si="91"/>
        <v>C</v>
      </c>
      <c r="AA73" s="4" t="str">
        <f t="shared" si="92"/>
        <v>B</v>
      </c>
      <c r="AB73" s="4" t="str">
        <f t="shared" si="88"/>
        <v/>
      </c>
      <c r="AC73" s="4" t="str">
        <f t="shared" si="93"/>
        <v/>
      </c>
      <c r="AD73" s="4" t="str">
        <f t="shared" si="94"/>
        <v/>
      </c>
      <c r="AE73" s="1" t="str">
        <f t="shared" si="62"/>
        <v/>
      </c>
      <c r="AF73" s="1" t="str">
        <f t="shared" si="63"/>
        <v/>
      </c>
      <c r="AG73" s="1" t="str">
        <f t="shared" si="64"/>
        <v/>
      </c>
      <c r="AH73" s="1" t="str">
        <f t="shared" si="65"/>
        <v/>
      </c>
      <c r="AI73" s="1" t="str">
        <f t="shared" si="66"/>
        <v/>
      </c>
      <c r="AJ73" s="1" t="str">
        <f t="shared" si="67"/>
        <v/>
      </c>
      <c r="AK73" s="1">
        <f t="shared" si="45"/>
        <v>0</v>
      </c>
      <c r="AL73" s="1">
        <f t="shared" si="46"/>
        <v>0</v>
      </c>
      <c r="AM73" s="1" t="str">
        <f t="shared" si="89"/>
        <v/>
      </c>
      <c r="AN73" s="1">
        <f t="shared" si="68"/>
        <v>0</v>
      </c>
      <c r="AO73" s="1" t="str">
        <f t="shared" si="56"/>
        <v/>
      </c>
      <c r="AP73" s="1" t="str">
        <f t="shared" si="23"/>
        <v>N</v>
      </c>
      <c r="AQ73" s="1" t="str">
        <f t="shared" si="69"/>
        <v>N</v>
      </c>
      <c r="AR73" s="1" t="str">
        <f t="shared" si="70"/>
        <v>N</v>
      </c>
      <c r="AS73" s="1" t="str">
        <f t="shared" si="71"/>
        <v/>
      </c>
      <c r="AT73" s="15" t="str">
        <f t="shared" si="47"/>
        <v/>
      </c>
      <c r="AU73" s="1" t="str">
        <f t="shared" si="72"/>
        <v/>
      </c>
      <c r="AV73" s="1" t="str">
        <f t="shared" si="73"/>
        <v/>
      </c>
      <c r="AW73" s="1" t="str">
        <f t="shared" si="74"/>
        <v/>
      </c>
      <c r="AX73" s="1" t="str">
        <f t="shared" si="75"/>
        <v/>
      </c>
      <c r="AY73" s="1" t="str">
        <f t="shared" si="76"/>
        <v/>
      </c>
      <c r="AZ73" s="1" t="str">
        <f>IF('Hedging Dashboard'!AH73="P",IF(AZ72="",1,AZ72+1),"")</f>
        <v/>
      </c>
      <c r="BA73" s="1" t="str">
        <f>IF('Hedging Dashboard'!AH73="B",IF(BA72="",1,BA72+1),"")</f>
        <v/>
      </c>
      <c r="BB73" s="1" t="str">
        <f t="shared" si="82"/>
        <v>00000</v>
      </c>
      <c r="BC73" s="1" t="str">
        <f t="shared" si="82"/>
        <v>00000</v>
      </c>
      <c r="BD73" s="1" t="str">
        <f t="shared" si="83"/>
        <v>000000</v>
      </c>
      <c r="BE73" s="1" t="str">
        <f t="shared" si="83"/>
        <v>000000</v>
      </c>
      <c r="BF73" s="1" t="str">
        <f t="shared" si="49"/>
        <v>B</v>
      </c>
      <c r="BG73" s="1" t="str">
        <f t="shared" si="77"/>
        <v/>
      </c>
      <c r="BH73" s="1">
        <f t="shared" si="50"/>
        <v>0</v>
      </c>
      <c r="BI73" s="1" t="str">
        <f t="shared" si="78"/>
        <v/>
      </c>
      <c r="BJ73" s="1">
        <f t="shared" si="51"/>
        <v>0</v>
      </c>
      <c r="BK73" s="1" t="str">
        <f t="shared" si="79"/>
        <v/>
      </c>
      <c r="BL73" s="1">
        <f t="shared" si="52"/>
        <v>0</v>
      </c>
      <c r="BM73" s="1" t="str">
        <f t="shared" si="53"/>
        <v>0</v>
      </c>
      <c r="BN73" s="1" t="str">
        <f t="shared" si="54"/>
        <v>0</v>
      </c>
      <c r="BO73" s="1" t="str">
        <f t="shared" si="55"/>
        <v>0</v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-6</v>
      </c>
    </row>
    <row r="74" spans="1:76" ht="15.75" thickBot="1">
      <c r="A74" s="1">
        <v>65</v>
      </c>
      <c r="B74" s="77" t="str">
        <f t="shared" ref="B74:B109" si="95">IF(M73="","",IF(AK74=AL74,"NB",IF(AK74&gt;AL74,"P"&amp;(AK74-AL74),"B"&amp;(AL74-AK74))))</f>
        <v/>
      </c>
      <c r="C74" s="94" t="str">
        <f t="shared" si="85"/>
        <v/>
      </c>
      <c r="D74" s="90" t="str">
        <f t="shared" si="36"/>
        <v/>
      </c>
      <c r="E74" s="91" t="str">
        <f t="shared" si="37"/>
        <v/>
      </c>
      <c r="F74" s="10" t="str">
        <f t="shared" ref="F74:F109" si="96">IF(M74="","",IF(M74="P",IF(D74="","L","W"),IF(E74="","L","W")))</f>
        <v/>
      </c>
      <c r="H74" s="97" t="str">
        <f t="shared" si="86"/>
        <v/>
      </c>
      <c r="I74" s="90" t="str">
        <f t="shared" si="38"/>
        <v/>
      </c>
      <c r="J74" s="91" t="str">
        <f t="shared" si="39"/>
        <v/>
      </c>
      <c r="K74" s="10" t="str">
        <f t="shared" si="40"/>
        <v/>
      </c>
      <c r="L74" s="54"/>
      <c r="M74" s="18" t="str">
        <f>IF('Hedging Dashboard'!AH74="","",'Hedging Dashboard'!AH74)</f>
        <v/>
      </c>
      <c r="O74" s="77" t="str">
        <f t="shared" si="87"/>
        <v/>
      </c>
      <c r="P74" s="90" t="str">
        <f t="shared" si="41"/>
        <v/>
      </c>
      <c r="Q74" s="91" t="str">
        <f t="shared" si="42"/>
        <v/>
      </c>
      <c r="R74" s="5" t="str">
        <f t="shared" si="43"/>
        <v/>
      </c>
      <c r="S74" s="5" t="str">
        <f t="shared" ref="S74:S109" si="97">IF(M74="","",IF(X74="",IF(AO74="S",0,S73),IF(X74="W",IF(AO74="S",0,S73)+INT(REPLACE(B74,1,1,"")),IF(AO74="S",0,S73)-INT(REPLACE(B74,1,1,"")))))</f>
        <v/>
      </c>
      <c r="T74" s="113" t="str">
        <f t="shared" si="44"/>
        <v/>
      </c>
      <c r="U74" s="5" t="str">
        <f>IF(M74="","",IF(B74="NB",U73,IF(T74="",SUM($T$5:$T74)+S74,SUM($T$5:$T74))))</f>
        <v/>
      </c>
      <c r="V74" s="101" t="str">
        <f t="shared" si="84"/>
        <v/>
      </c>
      <c r="W74" s="74" t="e">
        <f t="shared" ref="W74:W109" si="98">IF(M74="","",IF(K74="W",0+BN74,0-BN74)+IF(F74="W",0+BM74,0-BM74))+IF(R74="W",0+BO74,0-BO74)</f>
        <v>#VALUE!</v>
      </c>
      <c r="X74" s="76" t="str">
        <f t="shared" ref="X74:X109" si="99">IF(M74="","",IF(W74&gt;0,"W",IF(W74&lt;0,"L","")))</f>
        <v/>
      </c>
      <c r="Y74" s="9" t="str">
        <f t="shared" si="90"/>
        <v>B</v>
      </c>
      <c r="Z74" s="4" t="str">
        <f t="shared" si="91"/>
        <v>C</v>
      </c>
      <c r="AA74" s="4" t="str">
        <f t="shared" si="92"/>
        <v>B</v>
      </c>
      <c r="AB74" s="4" t="str">
        <f t="shared" si="88"/>
        <v/>
      </c>
      <c r="AC74" s="4" t="str">
        <f t="shared" si="93"/>
        <v/>
      </c>
      <c r="AD74" s="4" t="str">
        <f t="shared" si="94"/>
        <v/>
      </c>
      <c r="AE74" s="1" t="str">
        <f t="shared" ref="AE74:AE105" si="100">IF(M73="","",IF(Y74="B",IF(M73="P",BH74,""),IF(M72="P",BH74,"")))</f>
        <v/>
      </c>
      <c r="AF74" s="1" t="str">
        <f t="shared" ref="AF74:AF105" si="101">IF(M73="","",IF(Y74="B",IF(M73="B",BH74,""),IF(M72="B",BH74,"")))</f>
        <v/>
      </c>
      <c r="AG74" s="1" t="str">
        <f t="shared" ref="AG74:AG105" si="102">IF(M73="","",IF(Z74="C",IF(M73="B",BJ74,""),IF(M72="P",BJ74,"")))</f>
        <v/>
      </c>
      <c r="AH74" s="1" t="str">
        <f t="shared" ref="AH74:AH105" si="103">IF(M73="","",IF(Z74="C",IF(M73="P",BJ74,""),IF(M72="B",BJ74,"")))</f>
        <v/>
      </c>
      <c r="AI74" s="1" t="str">
        <f t="shared" ref="AI74:AI105" si="104">IF(M73="","",IF(AND(AE74="L5",AH74="L5",AY74=""),"L0",AX74))</f>
        <v/>
      </c>
      <c r="AJ74" s="1" t="str">
        <f t="shared" ref="AJ74:AJ105" si="105">IF(M73="","",IF(AND(AF74="L5",AH74="L5",AX74=""),"L0",AY74))</f>
        <v/>
      </c>
      <c r="AK74" s="1">
        <f t="shared" si="45"/>
        <v>0</v>
      </c>
      <c r="AL74" s="1">
        <f t="shared" si="46"/>
        <v>0</v>
      </c>
      <c r="AM74" s="1" t="str">
        <f t="shared" si="89"/>
        <v/>
      </c>
      <c r="AN74" s="1">
        <f t="shared" ref="AN74:AN105" si="106">IF(X74="",0,IFERROR(VLOOKUP(X69&amp;X70&amp;X71&amp;X72&amp;X73&amp;X74,BW:BX,2,FALSE),0))</f>
        <v>0</v>
      </c>
      <c r="AO74" s="1" t="str">
        <f t="shared" si="56"/>
        <v/>
      </c>
      <c r="AP74" s="1" t="str">
        <f t="shared" ref="AP74:AP137" si="107">IF(OR(F70&amp;F71&amp;F72="WLW",F71&amp;F72="WW"),"Y","N")</f>
        <v>N</v>
      </c>
      <c r="AQ74" s="1" t="str">
        <f t="shared" ref="AQ74:AQ105" si="108">IF(OR(K70&amp;K71&amp;K72="WLW",K71&amp;K72="WW"),"Y","N")</f>
        <v>N</v>
      </c>
      <c r="AR74" s="1" t="str">
        <f t="shared" ref="AR74:AR105" si="109">IF(OR(R70&amp;R71&amp;R72="WLW",R71&amp;R72="WW"),"Y","N")</f>
        <v>N</v>
      </c>
      <c r="AS74" s="1" t="str">
        <f t="shared" ref="AS74:AS109" si="110">IF(M73="","",IF(AO74="S",1,AS73+1))</f>
        <v/>
      </c>
      <c r="AT74" s="15" t="str">
        <f t="shared" si="47"/>
        <v/>
      </c>
      <c r="AU74" s="1" t="str">
        <f t="shared" ref="AU74:AU105" si="111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05" si="112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113">IF(M73="","",IF(AND(S74&lt;0,AS74&gt;2,S74&gt;=(2-AS74)),"R","N"))</f>
        <v/>
      </c>
      <c r="AX74" s="1" t="str">
        <f t="shared" ref="AX74:AX109" si="114">IF(M73="","",IF(AA74="B",IF(M73="P",BL74,""),IF(M73="B",BL74,"")))</f>
        <v/>
      </c>
      <c r="AY74" s="1" t="str">
        <f t="shared" ref="AY74:AY109" si="115">IF(M73="","",IF(AA74="B",IF(M73="B",BL74,""),IF(M73="P",BL74,"")))</f>
        <v/>
      </c>
      <c r="AZ74" s="1" t="str">
        <f>IF('Hedging Dashboard'!AH74="P",IF(AZ73="",1,AZ73+1),"")</f>
        <v/>
      </c>
      <c r="BA74" s="1" t="str">
        <f>IF('Hedging Dashboard'!AH74="B",IF(BA73="",1,BA73+1),"")</f>
        <v/>
      </c>
      <c r="BB74" s="1" t="str">
        <f t="shared" si="82"/>
        <v>00000</v>
      </c>
      <c r="BC74" s="1" t="str">
        <f t="shared" si="82"/>
        <v>00000</v>
      </c>
      <c r="BD74" s="1" t="str">
        <f t="shared" si="83"/>
        <v>000000</v>
      </c>
      <c r="BE74" s="1" t="str">
        <f t="shared" si="83"/>
        <v>000000</v>
      </c>
      <c r="BF74" s="1" t="str">
        <f t="shared" si="49"/>
        <v>B</v>
      </c>
      <c r="BG74" s="1" t="str">
        <f t="shared" ref="BG74:BG109" si="116">IF(AE73="",AF73,AE73)&amp;F73</f>
        <v/>
      </c>
      <c r="BH74" s="1">
        <f t="shared" si="50"/>
        <v>0</v>
      </c>
      <c r="BI74" s="1" t="str">
        <f t="shared" ref="BI74:BI109" si="117">IF(AG73="",AH73,AG73)&amp;K73</f>
        <v/>
      </c>
      <c r="BJ74" s="1">
        <f t="shared" si="51"/>
        <v>0</v>
      </c>
      <c r="BK74" s="1" t="str">
        <f t="shared" ref="BK74:BK109" si="118">IF(AI73="",AJ73,AI73)&amp;R73</f>
        <v/>
      </c>
      <c r="BL74" s="1">
        <f t="shared" si="52"/>
        <v>0</v>
      </c>
      <c r="BM74" s="1" t="str">
        <f t="shared" si="53"/>
        <v>0</v>
      </c>
      <c r="BN74" s="1" t="str">
        <f t="shared" si="54"/>
        <v>0</v>
      </c>
      <c r="BO74" s="1" t="str">
        <f t="shared" si="55"/>
        <v>0</v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</row>
    <row r="75" spans="1:76" ht="15.75" thickBot="1">
      <c r="A75" s="1">
        <v>66</v>
      </c>
      <c r="B75" s="12" t="str">
        <f t="shared" si="95"/>
        <v/>
      </c>
      <c r="C75" s="92" t="str">
        <f t="shared" si="85"/>
        <v/>
      </c>
      <c r="D75" s="13" t="str">
        <f t="shared" ref="D75:D109" si="119">AE75</f>
        <v/>
      </c>
      <c r="E75" s="45" t="str">
        <f t="shared" ref="E75:E109" si="120">AF75</f>
        <v/>
      </c>
      <c r="F75" s="14" t="str">
        <f t="shared" si="96"/>
        <v/>
      </c>
      <c r="H75" s="95" t="str">
        <f t="shared" si="86"/>
        <v/>
      </c>
      <c r="I75" s="13" t="str">
        <f t="shared" ref="I75:I109" si="121">AG75</f>
        <v/>
      </c>
      <c r="J75" s="45" t="str">
        <f t="shared" ref="J75:J109" si="122">AH75</f>
        <v/>
      </c>
      <c r="K75" s="14" t="str">
        <f t="shared" ref="K75:K109" si="123">IF(M75="","",IF(M75="P",IF(I75="","L","W"),IF(J75="","L","W")))</f>
        <v/>
      </c>
      <c r="L75" s="54"/>
      <c r="M75" s="16" t="str">
        <f>IF('Hedging Dashboard'!AH75="","",'Hedging Dashboard'!AH75)</f>
        <v/>
      </c>
      <c r="O75" s="12" t="str">
        <f t="shared" si="87"/>
        <v/>
      </c>
      <c r="P75" s="13" t="str">
        <f t="shared" ref="P75:P109" si="124">AI75</f>
        <v/>
      </c>
      <c r="Q75" s="45" t="str">
        <f t="shared" ref="Q75:Q109" si="125">AJ75</f>
        <v/>
      </c>
      <c r="R75" s="87" t="str">
        <f t="shared" ref="R75:R109" si="126">IF(M75="","",IF(M75="P",IF(P75="","L","W"),IF(Q75="","L","W")))</f>
        <v/>
      </c>
      <c r="S75" s="87" t="str">
        <f t="shared" si="97"/>
        <v/>
      </c>
      <c r="T75" s="98" t="str">
        <f t="shared" ref="T75:T109" si="127">IF(M74="","",IF(AO75="S","",IF(S75&gt;=0,S75,IF(AW75="R",S75,""))))</f>
        <v/>
      </c>
      <c r="U75" s="87" t="str">
        <f>IF(M75="","",IF(B75="NB",U74,IF(T75="",SUM($T$5:$T75)+S75,SUM($T$5:$T75))))</f>
        <v/>
      </c>
      <c r="V75" s="99" t="str">
        <f t="shared" si="84"/>
        <v/>
      </c>
      <c r="W75" s="74" t="e">
        <f t="shared" si="98"/>
        <v>#VALUE!</v>
      </c>
      <c r="X75" s="76" t="str">
        <f t="shared" si="99"/>
        <v/>
      </c>
      <c r="Y75" s="9" t="str">
        <f t="shared" si="90"/>
        <v>B</v>
      </c>
      <c r="Z75" s="4" t="str">
        <f t="shared" si="91"/>
        <v>C</v>
      </c>
      <c r="AA75" s="4" t="str">
        <f t="shared" si="92"/>
        <v>B</v>
      </c>
      <c r="AB75" s="4" t="str">
        <f t="shared" si="88"/>
        <v/>
      </c>
      <c r="AC75" s="4" t="str">
        <f t="shared" si="93"/>
        <v/>
      </c>
      <c r="AD75" s="4" t="str">
        <f t="shared" si="94"/>
        <v/>
      </c>
      <c r="AE75" s="1" t="str">
        <f t="shared" si="100"/>
        <v/>
      </c>
      <c r="AF75" s="1" t="str">
        <f t="shared" si="101"/>
        <v/>
      </c>
      <c r="AG75" s="1" t="str">
        <f t="shared" si="102"/>
        <v/>
      </c>
      <c r="AH75" s="1" t="str">
        <f t="shared" si="103"/>
        <v/>
      </c>
      <c r="AI75" s="1" t="str">
        <f t="shared" si="104"/>
        <v/>
      </c>
      <c r="AJ75" s="1" t="str">
        <f t="shared" si="105"/>
        <v/>
      </c>
      <c r="AK75" s="1">
        <f t="shared" ref="AK75:AK138" si="128">IF(D75="",0,IF(OR(D75="B",D75="XB"),1,INT(RIGHT(D75))))+IF(I75="",0,IF(OR(I75="B",I75="XB"),1,INT(RIGHT(I75))))+IF(P75="",0,IF(OR(P75="B",P75="XB"),1,INT(RIGHT(P75))))</f>
        <v>0</v>
      </c>
      <c r="AL75" s="1">
        <f t="shared" ref="AL75:AL138" si="129">IF(E75="",0,IF(OR(E75="B",E75="XB"),1,INT(RIGHT(E75))))+IF(J75="",0,IF(OR(J75="B",J75="XB"),1,INT(RIGHT(J75))))+IF(Q75="",0,IF(OR(Q75="B",Q75="XB"),1,INT(RIGHT(Q75))))</f>
        <v>0</v>
      </c>
      <c r="AM75" s="1" t="str">
        <f t="shared" si="89"/>
        <v/>
      </c>
      <c r="AN75" s="1">
        <f t="shared" si="106"/>
        <v>0</v>
      </c>
      <c r="AO75" s="1" t="str">
        <f t="shared" si="56"/>
        <v/>
      </c>
      <c r="AP75" s="1" t="str">
        <f t="shared" si="107"/>
        <v>N</v>
      </c>
      <c r="AQ75" s="1" t="str">
        <f t="shared" si="108"/>
        <v>N</v>
      </c>
      <c r="AR75" s="1" t="str">
        <f t="shared" si="109"/>
        <v>N</v>
      </c>
      <c r="AS75" s="1" t="str">
        <f t="shared" si="110"/>
        <v/>
      </c>
      <c r="AT75" s="15" t="str">
        <f t="shared" ref="AT75:AT138" si="130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si="111"/>
        <v/>
      </c>
      <c r="AV75" s="1" t="str">
        <f t="shared" si="112"/>
        <v/>
      </c>
      <c r="AW75" s="1" t="str">
        <f t="shared" si="113"/>
        <v/>
      </c>
      <c r="AX75" s="1" t="str">
        <f t="shared" si="114"/>
        <v/>
      </c>
      <c r="AY75" s="1" t="str">
        <f t="shared" si="115"/>
        <v/>
      </c>
      <c r="AZ75" s="1" t="str">
        <f>IF('Hedging Dashboard'!AH75="P",IF(AZ74="",1,AZ74+1),"")</f>
        <v/>
      </c>
      <c r="BA75" s="1" t="str">
        <f>IF('Hedging Dashboard'!AH75="B",IF(BA74="",1,BA74+1),"")</f>
        <v/>
      </c>
      <c r="BB75" s="1" t="str">
        <f t="shared" si="82"/>
        <v>00000</v>
      </c>
      <c r="BC75" s="1" t="str">
        <f t="shared" si="82"/>
        <v>00000</v>
      </c>
      <c r="BD75" s="1" t="str">
        <f t="shared" si="83"/>
        <v>000000</v>
      </c>
      <c r="BE75" s="1" t="str">
        <f t="shared" si="83"/>
        <v>000000</v>
      </c>
      <c r="BF75" s="1" t="str">
        <f t="shared" ref="BF75:BF109" si="131">IF(COUNTBLANK(AZ70:AZ74)&gt;2,"B","P")</f>
        <v>B</v>
      </c>
      <c r="BG75" s="1" t="str">
        <f t="shared" si="116"/>
        <v/>
      </c>
      <c r="BH75" s="1">
        <f t="shared" ref="BH75:BH109" si="132">IF(OR(AO75="S",AND(AT74="Y",AP75="N",BH74&lt;&gt;"B")),"B",IFERROR(VLOOKUP(BG75,BT:BU,2,FALSE),""))</f>
        <v>0</v>
      </c>
      <c r="BI75" s="1" t="str">
        <f t="shared" si="117"/>
        <v/>
      </c>
      <c r="BJ75" s="1">
        <f t="shared" ref="BJ75:BJ109" si="133">IF(OR(AO75="S",AND(AU74="Y",AQ75="N",BJ74&lt;&gt;"B")),"B",IFERROR(VLOOKUP(BI75,BT:BU,2,FALSE),""))</f>
        <v>0</v>
      </c>
      <c r="BK75" s="1" t="str">
        <f t="shared" si="118"/>
        <v/>
      </c>
      <c r="BL75" s="1">
        <f t="shared" ref="BL75:BL109" si="134">IF(OR(AO75="S",AND(AV74="Y",AR75="N",BL74&lt;&gt;"B")),"B",IFERROR(VLOOKUP(BK75,BT:BU,2,FALSE),""))</f>
        <v>0</v>
      </c>
      <c r="BM75" s="1" t="str">
        <f t="shared" ref="BM75:BM109" si="135">IF(BH75="","",IF(OR(BH75="B",BH75="XB"),1,RIGHT(BH75)))</f>
        <v>0</v>
      </c>
      <c r="BN75" s="1" t="str">
        <f t="shared" ref="BN75:BN109" si="136">IF(BJ75="","",IF(OR(BJ75="B",BJ75="XB"),1,RIGHT(BJ75)))</f>
        <v>0</v>
      </c>
      <c r="BO75" s="1" t="str">
        <f t="shared" ref="BO75:BO109" si="137">IF(BL75="","",IF(OR(BL75="B",BL75="XB"),1,RIGHT(BL75)))</f>
        <v>0</v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</row>
    <row r="76" spans="1:76" ht="15.75" thickBot="1">
      <c r="A76" s="1">
        <v>67</v>
      </c>
      <c r="B76" s="9" t="str">
        <f t="shared" si="95"/>
        <v/>
      </c>
      <c r="C76" s="93" t="str">
        <f t="shared" si="85"/>
        <v/>
      </c>
      <c r="D76" s="88" t="str">
        <f t="shared" si="119"/>
        <v/>
      </c>
      <c r="E76" s="89" t="str">
        <f t="shared" si="120"/>
        <v/>
      </c>
      <c r="F76" s="8" t="str">
        <f t="shared" si="96"/>
        <v/>
      </c>
      <c r="H76" s="96" t="str">
        <f t="shared" si="86"/>
        <v/>
      </c>
      <c r="I76" s="88" t="str">
        <f t="shared" si="121"/>
        <v/>
      </c>
      <c r="J76" s="89" t="str">
        <f t="shared" si="122"/>
        <v/>
      </c>
      <c r="K76" s="8" t="str">
        <f t="shared" si="123"/>
        <v/>
      </c>
      <c r="L76" s="54"/>
      <c r="M76" s="17" t="str">
        <f>IF('Hedging Dashboard'!AH76="","",'Hedging Dashboard'!AH76)</f>
        <v/>
      </c>
      <c r="O76" s="9" t="str">
        <f t="shared" si="87"/>
        <v/>
      </c>
      <c r="P76" s="88" t="str">
        <f t="shared" si="124"/>
        <v/>
      </c>
      <c r="Q76" s="89" t="str">
        <f t="shared" si="125"/>
        <v/>
      </c>
      <c r="R76" s="4" t="str">
        <f t="shared" si="126"/>
        <v/>
      </c>
      <c r="S76" s="4" t="str">
        <f t="shared" si="97"/>
        <v/>
      </c>
      <c r="T76" s="112" t="str">
        <f t="shared" si="127"/>
        <v/>
      </c>
      <c r="U76" s="4" t="str">
        <f>IF(M76="","",IF(B76="NB",U75,IF(T76="",SUM($T$5:$T76)+S76,SUM($T$5:$T76))))</f>
        <v/>
      </c>
      <c r="V76" s="100" t="str">
        <f t="shared" si="84"/>
        <v/>
      </c>
      <c r="W76" s="74" t="e">
        <f t="shared" si="98"/>
        <v>#VALUE!</v>
      </c>
      <c r="X76" s="76" t="str">
        <f t="shared" si="99"/>
        <v/>
      </c>
      <c r="Y76" s="9" t="str">
        <f t="shared" si="90"/>
        <v>B</v>
      </c>
      <c r="Z76" s="4" t="str">
        <f t="shared" si="91"/>
        <v>C</v>
      </c>
      <c r="AA76" s="4" t="str">
        <f t="shared" si="92"/>
        <v>B</v>
      </c>
      <c r="AB76" s="4" t="str">
        <f t="shared" si="88"/>
        <v/>
      </c>
      <c r="AC76" s="4" t="str">
        <f t="shared" si="93"/>
        <v/>
      </c>
      <c r="AD76" s="4" t="str">
        <f t="shared" si="94"/>
        <v/>
      </c>
      <c r="AE76" s="1" t="str">
        <f t="shared" si="100"/>
        <v/>
      </c>
      <c r="AF76" s="1" t="str">
        <f t="shared" si="101"/>
        <v/>
      </c>
      <c r="AG76" s="1" t="str">
        <f t="shared" si="102"/>
        <v/>
      </c>
      <c r="AH76" s="1" t="str">
        <f t="shared" si="103"/>
        <v/>
      </c>
      <c r="AI76" s="1" t="str">
        <f t="shared" si="104"/>
        <v/>
      </c>
      <c r="AJ76" s="1" t="str">
        <f t="shared" si="105"/>
        <v/>
      </c>
      <c r="AK76" s="1">
        <f t="shared" si="128"/>
        <v>0</v>
      </c>
      <c r="AL76" s="1">
        <f t="shared" si="129"/>
        <v>0</v>
      </c>
      <c r="AM76" s="1" t="str">
        <f t="shared" si="89"/>
        <v/>
      </c>
      <c r="AN76" s="1">
        <f t="shared" si="106"/>
        <v>0</v>
      </c>
      <c r="AO76" s="1" t="str">
        <f t="shared" ref="AO76:AO109" si="138">IF(M75="","",IF(AW75="R","S",IF(AO75="S","C",IF(S75&gt;=0,"S","C"))))</f>
        <v/>
      </c>
      <c r="AP76" s="1" t="str">
        <f t="shared" si="107"/>
        <v>N</v>
      </c>
      <c r="AQ76" s="1" t="str">
        <f t="shared" si="108"/>
        <v>N</v>
      </c>
      <c r="AR76" s="1" t="str">
        <f t="shared" si="109"/>
        <v>N</v>
      </c>
      <c r="AS76" s="1" t="str">
        <f t="shared" si="110"/>
        <v/>
      </c>
      <c r="AT76" s="15" t="str">
        <f t="shared" si="130"/>
        <v/>
      </c>
      <c r="AU76" s="1" t="str">
        <f t="shared" si="111"/>
        <v/>
      </c>
      <c r="AV76" s="1" t="str">
        <f t="shared" si="112"/>
        <v/>
      </c>
      <c r="AW76" s="1" t="str">
        <f t="shared" si="113"/>
        <v/>
      </c>
      <c r="AX76" s="1" t="str">
        <f t="shared" si="114"/>
        <v/>
      </c>
      <c r="AY76" s="1" t="str">
        <f t="shared" si="115"/>
        <v/>
      </c>
      <c r="AZ76" s="1" t="str">
        <f>IF('Hedging Dashboard'!AH76="P",IF(AZ75="",1,AZ75+1),"")</f>
        <v/>
      </c>
      <c r="BA76" s="1" t="str">
        <f>IF('Hedging Dashboard'!AH76="B",IF(BA75="",1,BA75+1),"")</f>
        <v/>
      </c>
      <c r="BB76" s="1" t="str">
        <f t="shared" si="82"/>
        <v>00000</v>
      </c>
      <c r="BC76" s="1" t="str">
        <f t="shared" si="82"/>
        <v>00000</v>
      </c>
      <c r="BD76" s="1" t="str">
        <f t="shared" si="83"/>
        <v>000000</v>
      </c>
      <c r="BE76" s="1" t="str">
        <f t="shared" si="83"/>
        <v>000000</v>
      </c>
      <c r="BF76" s="1" t="str">
        <f t="shared" si="131"/>
        <v>B</v>
      </c>
      <c r="BG76" s="1" t="str">
        <f t="shared" si="116"/>
        <v/>
      </c>
      <c r="BH76" s="1">
        <f t="shared" si="132"/>
        <v>0</v>
      </c>
      <c r="BI76" s="1" t="str">
        <f t="shared" si="117"/>
        <v/>
      </c>
      <c r="BJ76" s="1">
        <f t="shared" si="133"/>
        <v>0</v>
      </c>
      <c r="BK76" s="1" t="str">
        <f t="shared" si="118"/>
        <v/>
      </c>
      <c r="BL76" s="1">
        <f t="shared" si="134"/>
        <v>0</v>
      </c>
      <c r="BM76" s="1" t="str">
        <f t="shared" si="135"/>
        <v>0</v>
      </c>
      <c r="BN76" s="1" t="str">
        <f t="shared" si="136"/>
        <v>0</v>
      </c>
      <c r="BO76" s="1" t="str">
        <f t="shared" si="137"/>
        <v>0</v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3</v>
      </c>
    </row>
    <row r="77" spans="1:76" ht="15.75" thickBot="1">
      <c r="A77" s="1">
        <v>68</v>
      </c>
      <c r="B77" s="9" t="str">
        <f t="shared" si="95"/>
        <v/>
      </c>
      <c r="C77" s="93" t="str">
        <f t="shared" si="85"/>
        <v/>
      </c>
      <c r="D77" s="88" t="str">
        <f t="shared" si="119"/>
        <v/>
      </c>
      <c r="E77" s="89" t="str">
        <f t="shared" si="120"/>
        <v/>
      </c>
      <c r="F77" s="8" t="str">
        <f t="shared" si="96"/>
        <v/>
      </c>
      <c r="H77" s="96" t="str">
        <f t="shared" si="86"/>
        <v/>
      </c>
      <c r="I77" s="88" t="str">
        <f t="shared" si="121"/>
        <v/>
      </c>
      <c r="J77" s="89" t="str">
        <f t="shared" si="122"/>
        <v/>
      </c>
      <c r="K77" s="8" t="str">
        <f t="shared" si="123"/>
        <v/>
      </c>
      <c r="L77" s="54"/>
      <c r="M77" s="17" t="str">
        <f>IF('Hedging Dashboard'!AH77="","",'Hedging Dashboard'!AH77)</f>
        <v/>
      </c>
      <c r="O77" s="9" t="str">
        <f t="shared" si="87"/>
        <v/>
      </c>
      <c r="P77" s="88" t="str">
        <f t="shared" si="124"/>
        <v/>
      </c>
      <c r="Q77" s="89" t="str">
        <f t="shared" si="125"/>
        <v/>
      </c>
      <c r="R77" s="4" t="str">
        <f t="shared" si="126"/>
        <v/>
      </c>
      <c r="S77" s="4" t="str">
        <f t="shared" si="97"/>
        <v/>
      </c>
      <c r="T77" s="112" t="str">
        <f t="shared" si="127"/>
        <v/>
      </c>
      <c r="U77" s="4" t="str">
        <f>IF(M77="","",IF(B77="NB",U76,IF(T77="",SUM($T$5:$T77)+S77,SUM($T$5:$T77))))</f>
        <v/>
      </c>
      <c r="V77" s="100" t="str">
        <f t="shared" si="84"/>
        <v/>
      </c>
      <c r="W77" s="74" t="e">
        <f t="shared" si="98"/>
        <v>#VALUE!</v>
      </c>
      <c r="X77" s="76" t="str">
        <f t="shared" si="99"/>
        <v/>
      </c>
      <c r="Y77" s="9" t="str">
        <f t="shared" si="90"/>
        <v>B</v>
      </c>
      <c r="Z77" s="4" t="str">
        <f t="shared" si="91"/>
        <v>C</v>
      </c>
      <c r="AA77" s="4" t="str">
        <f t="shared" si="92"/>
        <v>B</v>
      </c>
      <c r="AB77" s="4" t="str">
        <f t="shared" si="88"/>
        <v/>
      </c>
      <c r="AC77" s="4" t="str">
        <f t="shared" si="93"/>
        <v/>
      </c>
      <c r="AD77" s="4" t="str">
        <f t="shared" si="94"/>
        <v/>
      </c>
      <c r="AE77" s="1" t="str">
        <f t="shared" si="100"/>
        <v/>
      </c>
      <c r="AF77" s="1" t="str">
        <f t="shared" si="101"/>
        <v/>
      </c>
      <c r="AG77" s="1" t="str">
        <f t="shared" si="102"/>
        <v/>
      </c>
      <c r="AH77" s="1" t="str">
        <f t="shared" si="103"/>
        <v/>
      </c>
      <c r="AI77" s="1" t="str">
        <f t="shared" si="104"/>
        <v/>
      </c>
      <c r="AJ77" s="1" t="str">
        <f t="shared" si="105"/>
        <v/>
      </c>
      <c r="AK77" s="1">
        <f t="shared" si="128"/>
        <v>0</v>
      </c>
      <c r="AL77" s="1">
        <f t="shared" si="129"/>
        <v>0</v>
      </c>
      <c r="AM77" s="1" t="str">
        <f t="shared" si="89"/>
        <v/>
      </c>
      <c r="AN77" s="1">
        <f t="shared" si="106"/>
        <v>0</v>
      </c>
      <c r="AO77" s="1" t="str">
        <f t="shared" si="138"/>
        <v/>
      </c>
      <c r="AP77" s="1" t="str">
        <f t="shared" si="107"/>
        <v>N</v>
      </c>
      <c r="AQ77" s="1" t="str">
        <f t="shared" si="108"/>
        <v>N</v>
      </c>
      <c r="AR77" s="1" t="str">
        <f t="shared" si="109"/>
        <v>N</v>
      </c>
      <c r="AS77" s="1" t="str">
        <f t="shared" si="110"/>
        <v/>
      </c>
      <c r="AT77" s="15" t="str">
        <f t="shared" si="130"/>
        <v/>
      </c>
      <c r="AU77" s="1" t="str">
        <f t="shared" si="111"/>
        <v/>
      </c>
      <c r="AV77" s="1" t="str">
        <f t="shared" si="112"/>
        <v/>
      </c>
      <c r="AW77" s="1" t="str">
        <f t="shared" si="113"/>
        <v/>
      </c>
      <c r="AX77" s="1" t="str">
        <f t="shared" si="114"/>
        <v/>
      </c>
      <c r="AY77" s="1" t="str">
        <f t="shared" si="115"/>
        <v/>
      </c>
      <c r="AZ77" s="1" t="str">
        <f>IF('Hedging Dashboard'!AH77="P",IF(AZ76="",1,AZ76+1),"")</f>
        <v/>
      </c>
      <c r="BA77" s="1" t="str">
        <f>IF('Hedging Dashboard'!AH77="B",IF(BA76="",1,BA76+1),"")</f>
        <v/>
      </c>
      <c r="BB77" s="1" t="str">
        <f t="shared" si="82"/>
        <v>00000</v>
      </c>
      <c r="BC77" s="1" t="str">
        <f t="shared" si="82"/>
        <v>00000</v>
      </c>
      <c r="BD77" s="1" t="str">
        <f t="shared" si="83"/>
        <v>000000</v>
      </c>
      <c r="BE77" s="1" t="str">
        <f t="shared" si="83"/>
        <v>000000</v>
      </c>
      <c r="BF77" s="1" t="str">
        <f t="shared" si="131"/>
        <v>B</v>
      </c>
      <c r="BG77" s="1" t="str">
        <f t="shared" si="116"/>
        <v/>
      </c>
      <c r="BH77" s="1">
        <f t="shared" si="132"/>
        <v>0</v>
      </c>
      <c r="BI77" s="1" t="str">
        <f t="shared" si="117"/>
        <v/>
      </c>
      <c r="BJ77" s="1">
        <f t="shared" si="133"/>
        <v>0</v>
      </c>
      <c r="BK77" s="1" t="str">
        <f t="shared" si="118"/>
        <v/>
      </c>
      <c r="BL77" s="1">
        <f t="shared" si="134"/>
        <v>0</v>
      </c>
      <c r="BM77" s="1" t="str">
        <f t="shared" si="135"/>
        <v>0</v>
      </c>
      <c r="BN77" s="1" t="str">
        <f t="shared" si="136"/>
        <v>0</v>
      </c>
      <c r="BO77" s="1" t="str">
        <f t="shared" si="137"/>
        <v>0</v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-3</v>
      </c>
    </row>
    <row r="78" spans="1:76" ht="15.75" thickBot="1">
      <c r="A78" s="1">
        <v>69</v>
      </c>
      <c r="B78" s="9" t="str">
        <f t="shared" si="95"/>
        <v/>
      </c>
      <c r="C78" s="93" t="str">
        <f t="shared" si="85"/>
        <v/>
      </c>
      <c r="D78" s="88" t="str">
        <f t="shared" si="119"/>
        <v/>
      </c>
      <c r="E78" s="89" t="str">
        <f t="shared" si="120"/>
        <v/>
      </c>
      <c r="F78" s="8" t="str">
        <f t="shared" si="96"/>
        <v/>
      </c>
      <c r="H78" s="96" t="str">
        <f t="shared" si="86"/>
        <v/>
      </c>
      <c r="I78" s="88" t="str">
        <f t="shared" si="121"/>
        <v/>
      </c>
      <c r="J78" s="89" t="str">
        <f t="shared" si="122"/>
        <v/>
      </c>
      <c r="K78" s="8" t="str">
        <f t="shared" si="123"/>
        <v/>
      </c>
      <c r="L78" s="54"/>
      <c r="M78" s="17" t="str">
        <f>IF('Hedging Dashboard'!AH78="","",'Hedging Dashboard'!AH78)</f>
        <v/>
      </c>
      <c r="O78" s="9" t="str">
        <f t="shared" si="87"/>
        <v/>
      </c>
      <c r="P78" s="88" t="str">
        <f t="shared" si="124"/>
        <v/>
      </c>
      <c r="Q78" s="89" t="str">
        <f t="shared" si="125"/>
        <v/>
      </c>
      <c r="R78" s="4" t="str">
        <f t="shared" si="126"/>
        <v/>
      </c>
      <c r="S78" s="4" t="str">
        <f t="shared" si="97"/>
        <v/>
      </c>
      <c r="T78" s="112" t="str">
        <f t="shared" si="127"/>
        <v/>
      </c>
      <c r="U78" s="4" t="str">
        <f>IF(M78="","",IF(B78="NB",U77,IF(T78="",SUM($T$5:$T78)+S78,SUM($T$5:$T78))))</f>
        <v/>
      </c>
      <c r="V78" s="100" t="str">
        <f t="shared" si="84"/>
        <v/>
      </c>
      <c r="W78" s="74" t="e">
        <f t="shared" si="98"/>
        <v>#VALUE!</v>
      </c>
      <c r="X78" s="76" t="str">
        <f t="shared" si="99"/>
        <v/>
      </c>
      <c r="Y78" s="9" t="str">
        <f t="shared" si="90"/>
        <v>B</v>
      </c>
      <c r="Z78" s="4" t="str">
        <f t="shared" si="91"/>
        <v>C</v>
      </c>
      <c r="AA78" s="4" t="str">
        <f t="shared" si="92"/>
        <v>B</v>
      </c>
      <c r="AB78" s="4" t="str">
        <f t="shared" si="88"/>
        <v/>
      </c>
      <c r="AC78" s="4" t="str">
        <f t="shared" si="93"/>
        <v/>
      </c>
      <c r="AD78" s="4" t="str">
        <f t="shared" si="94"/>
        <v/>
      </c>
      <c r="AE78" s="1" t="str">
        <f t="shared" si="100"/>
        <v/>
      </c>
      <c r="AF78" s="1" t="str">
        <f t="shared" si="101"/>
        <v/>
      </c>
      <c r="AG78" s="1" t="str">
        <f t="shared" si="102"/>
        <v/>
      </c>
      <c r="AH78" s="1" t="str">
        <f t="shared" si="103"/>
        <v/>
      </c>
      <c r="AI78" s="1" t="str">
        <f t="shared" si="104"/>
        <v/>
      </c>
      <c r="AJ78" s="1" t="str">
        <f t="shared" si="105"/>
        <v/>
      </c>
      <c r="AK78" s="1">
        <f t="shared" si="128"/>
        <v>0</v>
      </c>
      <c r="AL78" s="1">
        <f t="shared" si="129"/>
        <v>0</v>
      </c>
      <c r="AM78" s="1" t="str">
        <f t="shared" si="89"/>
        <v/>
      </c>
      <c r="AN78" s="1">
        <f t="shared" si="106"/>
        <v>0</v>
      </c>
      <c r="AO78" s="1" t="str">
        <f t="shared" si="138"/>
        <v/>
      </c>
      <c r="AP78" s="1" t="str">
        <f t="shared" si="107"/>
        <v>N</v>
      </c>
      <c r="AQ78" s="1" t="str">
        <f t="shared" si="108"/>
        <v>N</v>
      </c>
      <c r="AR78" s="1" t="str">
        <f t="shared" si="109"/>
        <v>N</v>
      </c>
      <c r="AS78" s="1" t="str">
        <f t="shared" si="110"/>
        <v/>
      </c>
      <c r="AT78" s="15" t="str">
        <f t="shared" si="130"/>
        <v/>
      </c>
      <c r="AU78" s="1" t="str">
        <f t="shared" si="111"/>
        <v/>
      </c>
      <c r="AV78" s="1" t="str">
        <f t="shared" si="112"/>
        <v/>
      </c>
      <c r="AW78" s="1" t="str">
        <f t="shared" si="113"/>
        <v/>
      </c>
      <c r="AX78" s="1" t="str">
        <f t="shared" si="114"/>
        <v/>
      </c>
      <c r="AY78" s="1" t="str">
        <f t="shared" si="115"/>
        <v/>
      </c>
      <c r="AZ78" s="1" t="str">
        <f>IF('Hedging Dashboard'!AH78="P",IF(AZ77="",1,AZ77+1),"")</f>
        <v/>
      </c>
      <c r="BA78" s="1" t="str">
        <f>IF('Hedging Dashboard'!AH78="B",IF(BA77="",1,BA77+1),"")</f>
        <v/>
      </c>
      <c r="BB78" s="1" t="str">
        <f t="shared" si="82"/>
        <v>00000</v>
      </c>
      <c r="BC78" s="1" t="str">
        <f t="shared" si="82"/>
        <v>00000</v>
      </c>
      <c r="BD78" s="1" t="str">
        <f t="shared" si="83"/>
        <v>000000</v>
      </c>
      <c r="BE78" s="1" t="str">
        <f t="shared" si="83"/>
        <v>000000</v>
      </c>
      <c r="BF78" s="1" t="str">
        <f t="shared" si="131"/>
        <v>B</v>
      </c>
      <c r="BG78" s="1" t="str">
        <f t="shared" si="116"/>
        <v/>
      </c>
      <c r="BH78" s="1">
        <f t="shared" si="132"/>
        <v>0</v>
      </c>
      <c r="BI78" s="1" t="str">
        <f t="shared" si="117"/>
        <v/>
      </c>
      <c r="BJ78" s="1">
        <f t="shared" si="133"/>
        <v>0</v>
      </c>
      <c r="BK78" s="1" t="str">
        <f t="shared" si="118"/>
        <v/>
      </c>
      <c r="BL78" s="1">
        <f t="shared" si="134"/>
        <v>0</v>
      </c>
      <c r="BM78" s="1" t="str">
        <f t="shared" si="135"/>
        <v>0</v>
      </c>
      <c r="BN78" s="1" t="str">
        <f t="shared" si="136"/>
        <v>0</v>
      </c>
      <c r="BO78" s="1" t="str">
        <f t="shared" si="137"/>
        <v>0</v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</row>
    <row r="79" spans="1:76" ht="15.75" thickBot="1">
      <c r="A79" s="1">
        <v>70</v>
      </c>
      <c r="B79" s="77" t="str">
        <f t="shared" si="95"/>
        <v/>
      </c>
      <c r="C79" s="94" t="str">
        <f t="shared" si="85"/>
        <v/>
      </c>
      <c r="D79" s="90" t="str">
        <f t="shared" si="119"/>
        <v/>
      </c>
      <c r="E79" s="91" t="str">
        <f t="shared" si="120"/>
        <v/>
      </c>
      <c r="F79" s="10" t="str">
        <f t="shared" si="96"/>
        <v/>
      </c>
      <c r="H79" s="97" t="str">
        <f t="shared" si="86"/>
        <v/>
      </c>
      <c r="I79" s="90" t="str">
        <f t="shared" si="121"/>
        <v/>
      </c>
      <c r="J79" s="91" t="str">
        <f t="shared" si="122"/>
        <v/>
      </c>
      <c r="K79" s="10" t="str">
        <f t="shared" si="123"/>
        <v/>
      </c>
      <c r="L79" s="54"/>
      <c r="M79" s="18" t="str">
        <f>IF('Hedging Dashboard'!AH79="","",'Hedging Dashboard'!AH79)</f>
        <v/>
      </c>
      <c r="O79" s="77" t="str">
        <f t="shared" si="87"/>
        <v/>
      </c>
      <c r="P79" s="90" t="str">
        <f t="shared" si="124"/>
        <v/>
      </c>
      <c r="Q79" s="91" t="str">
        <f t="shared" si="125"/>
        <v/>
      </c>
      <c r="R79" s="5" t="str">
        <f t="shared" si="126"/>
        <v/>
      </c>
      <c r="S79" s="5" t="str">
        <f t="shared" si="97"/>
        <v/>
      </c>
      <c r="T79" s="113" t="str">
        <f t="shared" si="127"/>
        <v/>
      </c>
      <c r="U79" s="5" t="str">
        <f>IF(M79="","",IF(B79="NB",U78,IF(T79="",SUM($T$5:$T79)+S79,SUM($T$5:$T79))))</f>
        <v/>
      </c>
      <c r="V79" s="101" t="str">
        <f t="shared" si="84"/>
        <v/>
      </c>
      <c r="W79" s="74" t="e">
        <f t="shared" si="98"/>
        <v>#VALUE!</v>
      </c>
      <c r="X79" s="76" t="str">
        <f t="shared" si="99"/>
        <v/>
      </c>
      <c r="Y79" s="9" t="str">
        <f t="shared" si="90"/>
        <v>B</v>
      </c>
      <c r="Z79" s="4" t="str">
        <f t="shared" si="91"/>
        <v>C</v>
      </c>
      <c r="AA79" s="4" t="str">
        <f t="shared" si="92"/>
        <v>B</v>
      </c>
      <c r="AB79" s="4" t="str">
        <f t="shared" si="88"/>
        <v/>
      </c>
      <c r="AC79" s="4" t="str">
        <f t="shared" si="93"/>
        <v/>
      </c>
      <c r="AD79" s="4" t="str">
        <f t="shared" si="94"/>
        <v/>
      </c>
      <c r="AE79" s="1" t="str">
        <f t="shared" si="100"/>
        <v/>
      </c>
      <c r="AF79" s="1" t="str">
        <f t="shared" si="101"/>
        <v/>
      </c>
      <c r="AG79" s="1" t="str">
        <f t="shared" si="102"/>
        <v/>
      </c>
      <c r="AH79" s="1" t="str">
        <f t="shared" si="103"/>
        <v/>
      </c>
      <c r="AI79" s="1" t="str">
        <f t="shared" si="104"/>
        <v/>
      </c>
      <c r="AJ79" s="1" t="str">
        <f t="shared" si="105"/>
        <v/>
      </c>
      <c r="AK79" s="1">
        <f t="shared" si="128"/>
        <v>0</v>
      </c>
      <c r="AL79" s="1">
        <f t="shared" si="129"/>
        <v>0</v>
      </c>
      <c r="AM79" s="1" t="str">
        <f t="shared" si="89"/>
        <v/>
      </c>
      <c r="AN79" s="1">
        <f t="shared" si="106"/>
        <v>0</v>
      </c>
      <c r="AO79" s="1" t="str">
        <f t="shared" si="138"/>
        <v/>
      </c>
      <c r="AP79" s="1" t="str">
        <f t="shared" si="107"/>
        <v>N</v>
      </c>
      <c r="AQ79" s="1" t="str">
        <f t="shared" si="108"/>
        <v>N</v>
      </c>
      <c r="AR79" s="1" t="str">
        <f t="shared" si="109"/>
        <v>N</v>
      </c>
      <c r="AS79" s="1" t="str">
        <f t="shared" si="110"/>
        <v/>
      </c>
      <c r="AT79" s="15" t="str">
        <f t="shared" si="130"/>
        <v/>
      </c>
      <c r="AU79" s="1" t="str">
        <f t="shared" si="111"/>
        <v/>
      </c>
      <c r="AV79" s="1" t="str">
        <f t="shared" si="112"/>
        <v/>
      </c>
      <c r="AW79" s="1" t="str">
        <f t="shared" si="113"/>
        <v/>
      </c>
      <c r="AX79" s="1" t="str">
        <f t="shared" si="114"/>
        <v/>
      </c>
      <c r="AY79" s="1" t="str">
        <f t="shared" si="115"/>
        <v/>
      </c>
      <c r="AZ79" s="1" t="str">
        <f>IF('Hedging Dashboard'!AH79="P",IF(AZ78="",1,AZ78+1),"")</f>
        <v/>
      </c>
      <c r="BA79" s="1" t="str">
        <f>IF('Hedging Dashboard'!AH79="B",IF(BA78="",1,BA78+1),"")</f>
        <v/>
      </c>
      <c r="BB79" s="1" t="str">
        <f t="shared" si="82"/>
        <v>00000</v>
      </c>
      <c r="BC79" s="1" t="str">
        <f t="shared" si="82"/>
        <v>00000</v>
      </c>
      <c r="BD79" s="1" t="str">
        <f t="shared" si="83"/>
        <v>000000</v>
      </c>
      <c r="BE79" s="1" t="str">
        <f t="shared" si="83"/>
        <v>000000</v>
      </c>
      <c r="BF79" s="1" t="str">
        <f t="shared" si="131"/>
        <v>B</v>
      </c>
      <c r="BG79" s="1" t="str">
        <f t="shared" si="116"/>
        <v/>
      </c>
      <c r="BH79" s="1">
        <f t="shared" si="132"/>
        <v>0</v>
      </c>
      <c r="BI79" s="1" t="str">
        <f t="shared" si="117"/>
        <v/>
      </c>
      <c r="BJ79" s="1">
        <f t="shared" si="133"/>
        <v>0</v>
      </c>
      <c r="BK79" s="1" t="str">
        <f t="shared" si="118"/>
        <v/>
      </c>
      <c r="BL79" s="1">
        <f t="shared" si="134"/>
        <v>0</v>
      </c>
      <c r="BM79" s="1" t="str">
        <f t="shared" si="135"/>
        <v>0</v>
      </c>
      <c r="BN79" s="1" t="str">
        <f t="shared" si="136"/>
        <v>0</v>
      </c>
      <c r="BO79" s="1" t="str">
        <f t="shared" si="137"/>
        <v>0</v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</row>
    <row r="80" spans="1:76" ht="15.75" thickBot="1">
      <c r="A80" s="1">
        <v>71</v>
      </c>
      <c r="B80" s="12" t="str">
        <f t="shared" si="95"/>
        <v/>
      </c>
      <c r="C80" s="92" t="str">
        <f t="shared" si="85"/>
        <v/>
      </c>
      <c r="D80" s="13" t="str">
        <f t="shared" si="119"/>
        <v/>
      </c>
      <c r="E80" s="45" t="str">
        <f t="shared" si="120"/>
        <v/>
      </c>
      <c r="F80" s="14" t="str">
        <f t="shared" si="96"/>
        <v/>
      </c>
      <c r="H80" s="95" t="str">
        <f t="shared" si="86"/>
        <v/>
      </c>
      <c r="I80" s="13" t="str">
        <f t="shared" si="121"/>
        <v/>
      </c>
      <c r="J80" s="45" t="str">
        <f t="shared" si="122"/>
        <v/>
      </c>
      <c r="K80" s="14" t="str">
        <f t="shared" si="123"/>
        <v/>
      </c>
      <c r="L80" s="54"/>
      <c r="M80" s="16" t="str">
        <f>IF('Hedging Dashboard'!AH80="","",'Hedging Dashboard'!AH80)</f>
        <v/>
      </c>
      <c r="O80" s="12" t="str">
        <f t="shared" si="87"/>
        <v/>
      </c>
      <c r="P80" s="13" t="str">
        <f t="shared" si="124"/>
        <v/>
      </c>
      <c r="Q80" s="45" t="str">
        <f t="shared" si="125"/>
        <v/>
      </c>
      <c r="R80" s="87" t="str">
        <f t="shared" si="126"/>
        <v/>
      </c>
      <c r="S80" s="87" t="str">
        <f t="shared" si="97"/>
        <v/>
      </c>
      <c r="T80" s="98" t="str">
        <f t="shared" si="127"/>
        <v/>
      </c>
      <c r="U80" s="87" t="str">
        <f>IF(M80="","",IF(B80="NB",U79,IF(T80="",SUM($T$5:$T80)+S80,SUM($T$5:$T80))))</f>
        <v/>
      </c>
      <c r="V80" s="99" t="str">
        <f t="shared" si="84"/>
        <v/>
      </c>
      <c r="W80" s="74" t="e">
        <f t="shared" si="98"/>
        <v>#VALUE!</v>
      </c>
      <c r="X80" s="76" t="str">
        <f t="shared" si="99"/>
        <v/>
      </c>
      <c r="Y80" s="9" t="str">
        <f t="shared" si="90"/>
        <v>B</v>
      </c>
      <c r="Z80" s="4" t="str">
        <f t="shared" si="91"/>
        <v>C</v>
      </c>
      <c r="AA80" s="4" t="str">
        <f t="shared" si="92"/>
        <v>B</v>
      </c>
      <c r="AB80" s="4" t="str">
        <f t="shared" si="88"/>
        <v/>
      </c>
      <c r="AC80" s="4" t="str">
        <f t="shared" si="93"/>
        <v/>
      </c>
      <c r="AD80" s="4" t="str">
        <f t="shared" si="94"/>
        <v/>
      </c>
      <c r="AE80" s="1" t="str">
        <f t="shared" si="100"/>
        <v/>
      </c>
      <c r="AF80" s="1" t="str">
        <f t="shared" si="101"/>
        <v/>
      </c>
      <c r="AG80" s="1" t="str">
        <f t="shared" si="102"/>
        <v/>
      </c>
      <c r="AH80" s="1" t="str">
        <f t="shared" si="103"/>
        <v/>
      </c>
      <c r="AI80" s="1" t="str">
        <f t="shared" si="104"/>
        <v/>
      </c>
      <c r="AJ80" s="1" t="str">
        <f t="shared" si="105"/>
        <v/>
      </c>
      <c r="AK80" s="1">
        <f t="shared" si="128"/>
        <v>0</v>
      </c>
      <c r="AL80" s="1">
        <f t="shared" si="129"/>
        <v>0</v>
      </c>
      <c r="AM80" s="1" t="str">
        <f t="shared" si="89"/>
        <v/>
      </c>
      <c r="AN80" s="1">
        <f t="shared" si="106"/>
        <v>0</v>
      </c>
      <c r="AO80" s="1" t="str">
        <f t="shared" si="138"/>
        <v/>
      </c>
      <c r="AP80" s="1" t="str">
        <f t="shared" si="107"/>
        <v>N</v>
      </c>
      <c r="AQ80" s="1" t="str">
        <f t="shared" si="108"/>
        <v>N</v>
      </c>
      <c r="AR80" s="1" t="str">
        <f t="shared" si="109"/>
        <v>N</v>
      </c>
      <c r="AS80" s="1" t="str">
        <f t="shared" si="110"/>
        <v/>
      </c>
      <c r="AT80" s="15" t="str">
        <f t="shared" si="130"/>
        <v/>
      </c>
      <c r="AU80" s="1" t="str">
        <f t="shared" si="111"/>
        <v/>
      </c>
      <c r="AV80" s="1" t="str">
        <f t="shared" si="112"/>
        <v/>
      </c>
      <c r="AW80" s="1" t="str">
        <f t="shared" si="113"/>
        <v/>
      </c>
      <c r="AX80" s="1" t="str">
        <f t="shared" si="114"/>
        <v/>
      </c>
      <c r="AY80" s="1" t="str">
        <f t="shared" si="115"/>
        <v/>
      </c>
      <c r="AZ80" s="1" t="str">
        <f>IF('Hedging Dashboard'!AH80="P",IF(AZ79="",1,AZ79+1),"")</f>
        <v/>
      </c>
      <c r="BA80" s="1" t="str">
        <f>IF('Hedging Dashboard'!AH80="B",IF(BA79="",1,BA79+1),"")</f>
        <v/>
      </c>
      <c r="BB80" s="1" t="str">
        <f t="shared" si="82"/>
        <v>00000</v>
      </c>
      <c r="BC80" s="1" t="str">
        <f t="shared" si="82"/>
        <v>00000</v>
      </c>
      <c r="BD80" s="1" t="str">
        <f t="shared" si="83"/>
        <v>000000</v>
      </c>
      <c r="BE80" s="1" t="str">
        <f t="shared" si="83"/>
        <v>000000</v>
      </c>
      <c r="BF80" s="1" t="str">
        <f t="shared" si="131"/>
        <v>B</v>
      </c>
      <c r="BG80" s="1" t="str">
        <f t="shared" si="116"/>
        <v/>
      </c>
      <c r="BH80" s="1">
        <f t="shared" si="132"/>
        <v>0</v>
      </c>
      <c r="BI80" s="1" t="str">
        <f t="shared" si="117"/>
        <v/>
      </c>
      <c r="BJ80" s="1">
        <f t="shared" si="133"/>
        <v>0</v>
      </c>
      <c r="BK80" s="1" t="str">
        <f t="shared" si="118"/>
        <v/>
      </c>
      <c r="BL80" s="1">
        <f t="shared" si="134"/>
        <v>0</v>
      </c>
      <c r="BM80" s="1" t="str">
        <f t="shared" si="135"/>
        <v>0</v>
      </c>
      <c r="BN80" s="1" t="str">
        <f t="shared" si="136"/>
        <v>0</v>
      </c>
      <c r="BO80" s="1" t="str">
        <f t="shared" si="137"/>
        <v>0</v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6</v>
      </c>
    </row>
    <row r="81" spans="1:76" ht="15.75" thickBot="1">
      <c r="A81" s="1">
        <v>72</v>
      </c>
      <c r="B81" s="9" t="str">
        <f t="shared" si="95"/>
        <v/>
      </c>
      <c r="C81" s="93" t="str">
        <f t="shared" si="85"/>
        <v/>
      </c>
      <c r="D81" s="88" t="str">
        <f t="shared" si="119"/>
        <v/>
      </c>
      <c r="E81" s="89" t="str">
        <f t="shared" si="120"/>
        <v/>
      </c>
      <c r="F81" s="8" t="str">
        <f t="shared" si="96"/>
        <v/>
      </c>
      <c r="H81" s="96" t="str">
        <f t="shared" si="86"/>
        <v/>
      </c>
      <c r="I81" s="88" t="str">
        <f t="shared" si="121"/>
        <v/>
      </c>
      <c r="J81" s="89" t="str">
        <f t="shared" si="122"/>
        <v/>
      </c>
      <c r="K81" s="8" t="str">
        <f t="shared" si="123"/>
        <v/>
      </c>
      <c r="L81" s="54"/>
      <c r="M81" s="17" t="str">
        <f>IF('Hedging Dashboard'!AH81="","",'Hedging Dashboard'!AH81)</f>
        <v/>
      </c>
      <c r="O81" s="9" t="str">
        <f t="shared" si="87"/>
        <v/>
      </c>
      <c r="P81" s="88" t="str">
        <f t="shared" si="124"/>
        <v/>
      </c>
      <c r="Q81" s="89" t="str">
        <f t="shared" si="125"/>
        <v/>
      </c>
      <c r="R81" s="4" t="str">
        <f t="shared" si="126"/>
        <v/>
      </c>
      <c r="S81" s="4" t="str">
        <f t="shared" si="97"/>
        <v/>
      </c>
      <c r="T81" s="112" t="str">
        <f t="shared" si="127"/>
        <v/>
      </c>
      <c r="U81" s="4" t="str">
        <f>IF(M81="","",IF(B81="NB",U80,IF(T81="",SUM($T$5:$T81)+S81,SUM($T$5:$T81))))</f>
        <v/>
      </c>
      <c r="V81" s="100" t="str">
        <f t="shared" si="84"/>
        <v/>
      </c>
      <c r="W81" s="74" t="e">
        <f t="shared" si="98"/>
        <v>#VALUE!</v>
      </c>
      <c r="X81" s="76" t="str">
        <f t="shared" si="99"/>
        <v/>
      </c>
      <c r="Y81" s="9" t="str">
        <f t="shared" si="90"/>
        <v>B</v>
      </c>
      <c r="Z81" s="4" t="str">
        <f t="shared" si="91"/>
        <v>C</v>
      </c>
      <c r="AA81" s="4" t="str">
        <f t="shared" si="92"/>
        <v>B</v>
      </c>
      <c r="AB81" s="4" t="str">
        <f t="shared" si="88"/>
        <v/>
      </c>
      <c r="AC81" s="4" t="str">
        <f t="shared" si="93"/>
        <v/>
      </c>
      <c r="AD81" s="4" t="str">
        <f t="shared" si="94"/>
        <v/>
      </c>
      <c r="AE81" s="1" t="str">
        <f t="shared" si="100"/>
        <v/>
      </c>
      <c r="AF81" s="1" t="str">
        <f t="shared" si="101"/>
        <v/>
      </c>
      <c r="AG81" s="1" t="str">
        <f t="shared" si="102"/>
        <v/>
      </c>
      <c r="AH81" s="1" t="str">
        <f t="shared" si="103"/>
        <v/>
      </c>
      <c r="AI81" s="1" t="str">
        <f t="shared" si="104"/>
        <v/>
      </c>
      <c r="AJ81" s="1" t="str">
        <f t="shared" si="105"/>
        <v/>
      </c>
      <c r="AK81" s="1">
        <f t="shared" si="128"/>
        <v>0</v>
      </c>
      <c r="AL81" s="1">
        <f t="shared" si="129"/>
        <v>0</v>
      </c>
      <c r="AM81" s="1" t="str">
        <f t="shared" si="89"/>
        <v/>
      </c>
      <c r="AN81" s="1">
        <f t="shared" si="106"/>
        <v>0</v>
      </c>
      <c r="AO81" s="1" t="str">
        <f t="shared" si="138"/>
        <v/>
      </c>
      <c r="AP81" s="1" t="str">
        <f t="shared" si="107"/>
        <v>N</v>
      </c>
      <c r="AQ81" s="1" t="str">
        <f t="shared" si="108"/>
        <v>N</v>
      </c>
      <c r="AR81" s="1" t="str">
        <f t="shared" si="109"/>
        <v>N</v>
      </c>
      <c r="AS81" s="1" t="str">
        <f t="shared" si="110"/>
        <v/>
      </c>
      <c r="AT81" s="15" t="str">
        <f t="shared" si="130"/>
        <v/>
      </c>
      <c r="AU81" s="1" t="str">
        <f t="shared" si="111"/>
        <v/>
      </c>
      <c r="AV81" s="1" t="str">
        <f t="shared" si="112"/>
        <v/>
      </c>
      <c r="AW81" s="1" t="str">
        <f t="shared" si="113"/>
        <v/>
      </c>
      <c r="AX81" s="1" t="str">
        <f t="shared" si="114"/>
        <v/>
      </c>
      <c r="AY81" s="1" t="str">
        <f t="shared" si="115"/>
        <v/>
      </c>
      <c r="AZ81" s="1" t="str">
        <f>IF('Hedging Dashboard'!AH81="P",IF(AZ80="",1,AZ80+1),"")</f>
        <v/>
      </c>
      <c r="BA81" s="1" t="str">
        <f>IF('Hedging Dashboard'!AH81="B",IF(BA80="",1,BA80+1),"")</f>
        <v/>
      </c>
      <c r="BB81" s="1" t="str">
        <f t="shared" si="82"/>
        <v>00000</v>
      </c>
      <c r="BC81" s="1" t="str">
        <f t="shared" si="82"/>
        <v>00000</v>
      </c>
      <c r="BD81" s="1" t="str">
        <f t="shared" si="83"/>
        <v>000000</v>
      </c>
      <c r="BE81" s="1" t="str">
        <f t="shared" si="83"/>
        <v>000000</v>
      </c>
      <c r="BF81" s="1" t="str">
        <f t="shared" si="131"/>
        <v>B</v>
      </c>
      <c r="BG81" s="1" t="str">
        <f t="shared" si="116"/>
        <v/>
      </c>
      <c r="BH81" s="1">
        <f t="shared" si="132"/>
        <v>0</v>
      </c>
      <c r="BI81" s="1" t="str">
        <f t="shared" si="117"/>
        <v/>
      </c>
      <c r="BJ81" s="1">
        <f t="shared" si="133"/>
        <v>0</v>
      </c>
      <c r="BK81" s="1" t="str">
        <f t="shared" si="118"/>
        <v/>
      </c>
      <c r="BL81" s="1">
        <f t="shared" si="134"/>
        <v>0</v>
      </c>
      <c r="BM81" s="1" t="str">
        <f t="shared" si="135"/>
        <v>0</v>
      </c>
      <c r="BN81" s="1" t="str">
        <f t="shared" si="136"/>
        <v>0</v>
      </c>
      <c r="BO81" s="1" t="str">
        <f t="shared" si="137"/>
        <v>0</v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-6</v>
      </c>
    </row>
    <row r="82" spans="1:76" ht="15.75" thickBot="1">
      <c r="A82" s="1">
        <v>73</v>
      </c>
      <c r="B82" s="9" t="str">
        <f t="shared" si="95"/>
        <v/>
      </c>
      <c r="C82" s="93" t="str">
        <f t="shared" si="85"/>
        <v/>
      </c>
      <c r="D82" s="88" t="str">
        <f t="shared" si="119"/>
        <v/>
      </c>
      <c r="E82" s="89" t="str">
        <f t="shared" si="120"/>
        <v/>
      </c>
      <c r="F82" s="8" t="str">
        <f t="shared" si="96"/>
        <v/>
      </c>
      <c r="H82" s="96" t="str">
        <f t="shared" si="86"/>
        <v/>
      </c>
      <c r="I82" s="88" t="str">
        <f t="shared" si="121"/>
        <v/>
      </c>
      <c r="J82" s="89" t="str">
        <f t="shared" si="122"/>
        <v/>
      </c>
      <c r="K82" s="8" t="str">
        <f t="shared" si="123"/>
        <v/>
      </c>
      <c r="L82" s="54"/>
      <c r="M82" s="17" t="str">
        <f>IF('Hedging Dashboard'!AH82="","",'Hedging Dashboard'!AH82)</f>
        <v/>
      </c>
      <c r="O82" s="9" t="str">
        <f t="shared" si="87"/>
        <v/>
      </c>
      <c r="P82" s="88" t="str">
        <f t="shared" si="124"/>
        <v/>
      </c>
      <c r="Q82" s="89" t="str">
        <f t="shared" si="125"/>
        <v/>
      </c>
      <c r="R82" s="4" t="str">
        <f t="shared" si="126"/>
        <v/>
      </c>
      <c r="S82" s="4" t="str">
        <f t="shared" si="97"/>
        <v/>
      </c>
      <c r="T82" s="112" t="str">
        <f t="shared" si="127"/>
        <v/>
      </c>
      <c r="U82" s="4" t="str">
        <f>IF(M82="","",IF(B82="NB",U81,IF(T82="",SUM($T$5:$T82)+S82,SUM($T$5:$T82))))</f>
        <v/>
      </c>
      <c r="V82" s="100" t="str">
        <f t="shared" si="84"/>
        <v/>
      </c>
      <c r="W82" s="74" t="e">
        <f t="shared" si="98"/>
        <v>#VALUE!</v>
      </c>
      <c r="X82" s="76" t="str">
        <f t="shared" si="99"/>
        <v/>
      </c>
      <c r="Y82" s="9" t="str">
        <f t="shared" si="90"/>
        <v>B</v>
      </c>
      <c r="Z82" s="4" t="str">
        <f t="shared" si="91"/>
        <v>C</v>
      </c>
      <c r="AA82" s="4" t="str">
        <f t="shared" si="92"/>
        <v>B</v>
      </c>
      <c r="AB82" s="4" t="str">
        <f t="shared" si="88"/>
        <v/>
      </c>
      <c r="AC82" s="4" t="str">
        <f t="shared" si="93"/>
        <v/>
      </c>
      <c r="AD82" s="4" t="str">
        <f t="shared" si="94"/>
        <v/>
      </c>
      <c r="AE82" s="1" t="str">
        <f t="shared" si="100"/>
        <v/>
      </c>
      <c r="AF82" s="1" t="str">
        <f t="shared" si="101"/>
        <v/>
      </c>
      <c r="AG82" s="1" t="str">
        <f t="shared" si="102"/>
        <v/>
      </c>
      <c r="AH82" s="1" t="str">
        <f t="shared" si="103"/>
        <v/>
      </c>
      <c r="AI82" s="1" t="str">
        <f t="shared" si="104"/>
        <v/>
      </c>
      <c r="AJ82" s="1" t="str">
        <f t="shared" si="105"/>
        <v/>
      </c>
      <c r="AK82" s="1">
        <f t="shared" si="128"/>
        <v>0</v>
      </c>
      <c r="AL82" s="1">
        <f t="shared" si="129"/>
        <v>0</v>
      </c>
      <c r="AM82" s="1" t="str">
        <f t="shared" si="89"/>
        <v/>
      </c>
      <c r="AN82" s="1">
        <f t="shared" si="106"/>
        <v>0</v>
      </c>
      <c r="AO82" s="1" t="str">
        <f t="shared" si="138"/>
        <v/>
      </c>
      <c r="AP82" s="1" t="str">
        <f t="shared" si="107"/>
        <v>N</v>
      </c>
      <c r="AQ82" s="1" t="str">
        <f t="shared" si="108"/>
        <v>N</v>
      </c>
      <c r="AR82" s="1" t="str">
        <f t="shared" si="109"/>
        <v>N</v>
      </c>
      <c r="AS82" s="1" t="str">
        <f t="shared" si="110"/>
        <v/>
      </c>
      <c r="AT82" s="15" t="str">
        <f t="shared" si="130"/>
        <v/>
      </c>
      <c r="AU82" s="1" t="str">
        <f t="shared" si="111"/>
        <v/>
      </c>
      <c r="AV82" s="1" t="str">
        <f t="shared" si="112"/>
        <v/>
      </c>
      <c r="AW82" s="1" t="str">
        <f t="shared" si="113"/>
        <v/>
      </c>
      <c r="AX82" s="1" t="str">
        <f t="shared" si="114"/>
        <v/>
      </c>
      <c r="AY82" s="1" t="str">
        <f t="shared" si="115"/>
        <v/>
      </c>
      <c r="AZ82" s="1" t="str">
        <f>IF('Hedging Dashboard'!AH82="P",IF(AZ81="",1,AZ81+1),"")</f>
        <v/>
      </c>
      <c r="BA82" s="1" t="str">
        <f>IF('Hedging Dashboard'!AH82="B",IF(BA81="",1,BA81+1),"")</f>
        <v/>
      </c>
      <c r="BB82" s="1" t="str">
        <f t="shared" si="82"/>
        <v>00000</v>
      </c>
      <c r="BC82" s="1" t="str">
        <f t="shared" si="82"/>
        <v>00000</v>
      </c>
      <c r="BD82" s="1" t="str">
        <f t="shared" si="83"/>
        <v>000000</v>
      </c>
      <c r="BE82" s="1" t="str">
        <f t="shared" si="83"/>
        <v>000000</v>
      </c>
      <c r="BF82" s="1" t="str">
        <f t="shared" si="131"/>
        <v>B</v>
      </c>
      <c r="BG82" s="1" t="str">
        <f t="shared" si="116"/>
        <v/>
      </c>
      <c r="BH82" s="1">
        <f t="shared" si="132"/>
        <v>0</v>
      </c>
      <c r="BI82" s="1" t="str">
        <f t="shared" si="117"/>
        <v/>
      </c>
      <c r="BJ82" s="1">
        <f t="shared" si="133"/>
        <v>0</v>
      </c>
      <c r="BK82" s="1" t="str">
        <f t="shared" si="118"/>
        <v/>
      </c>
      <c r="BL82" s="1">
        <f t="shared" si="134"/>
        <v>0</v>
      </c>
      <c r="BM82" s="1" t="str">
        <f t="shared" si="135"/>
        <v>0</v>
      </c>
      <c r="BN82" s="1" t="str">
        <f t="shared" si="136"/>
        <v>0</v>
      </c>
      <c r="BO82" s="1" t="str">
        <f t="shared" si="137"/>
        <v>0</v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</row>
    <row r="83" spans="1:76" ht="15.75" thickBot="1">
      <c r="A83" s="1">
        <v>74</v>
      </c>
      <c r="B83" s="9" t="str">
        <f t="shared" si="95"/>
        <v/>
      </c>
      <c r="C83" s="93" t="str">
        <f t="shared" si="85"/>
        <v/>
      </c>
      <c r="D83" s="88" t="str">
        <f t="shared" si="119"/>
        <v/>
      </c>
      <c r="E83" s="89" t="str">
        <f t="shared" si="120"/>
        <v/>
      </c>
      <c r="F83" s="8" t="str">
        <f t="shared" si="96"/>
        <v/>
      </c>
      <c r="H83" s="96" t="str">
        <f t="shared" si="86"/>
        <v/>
      </c>
      <c r="I83" s="88" t="str">
        <f t="shared" si="121"/>
        <v/>
      </c>
      <c r="J83" s="89" t="str">
        <f t="shared" si="122"/>
        <v/>
      </c>
      <c r="K83" s="8" t="str">
        <f t="shared" si="123"/>
        <v/>
      </c>
      <c r="L83" s="54"/>
      <c r="M83" s="17" t="str">
        <f>IF('Hedging Dashboard'!AH83="","",'Hedging Dashboard'!AH83)</f>
        <v/>
      </c>
      <c r="O83" s="9" t="str">
        <f t="shared" si="87"/>
        <v/>
      </c>
      <c r="P83" s="88" t="str">
        <f t="shared" si="124"/>
        <v/>
      </c>
      <c r="Q83" s="89" t="str">
        <f t="shared" si="125"/>
        <v/>
      </c>
      <c r="R83" s="4" t="str">
        <f t="shared" si="126"/>
        <v/>
      </c>
      <c r="S83" s="4" t="str">
        <f t="shared" si="97"/>
        <v/>
      </c>
      <c r="T83" s="112" t="str">
        <f t="shared" si="127"/>
        <v/>
      </c>
      <c r="U83" s="4" t="str">
        <f>IF(M83="","",IF(B83="NB",U82,IF(T83="",SUM($T$5:$T83)+S83,SUM($T$5:$T83))))</f>
        <v/>
      </c>
      <c r="V83" s="100" t="str">
        <f t="shared" si="84"/>
        <v/>
      </c>
      <c r="W83" s="74" t="e">
        <f t="shared" si="98"/>
        <v>#VALUE!</v>
      </c>
      <c r="X83" s="76" t="str">
        <f t="shared" si="99"/>
        <v/>
      </c>
      <c r="Y83" s="9" t="str">
        <f t="shared" si="90"/>
        <v>B</v>
      </c>
      <c r="Z83" s="4" t="str">
        <f t="shared" si="91"/>
        <v>C</v>
      </c>
      <c r="AA83" s="4" t="str">
        <f t="shared" si="92"/>
        <v>B</v>
      </c>
      <c r="AB83" s="4" t="str">
        <f t="shared" si="88"/>
        <v/>
      </c>
      <c r="AC83" s="4" t="str">
        <f t="shared" si="93"/>
        <v/>
      </c>
      <c r="AD83" s="4" t="str">
        <f t="shared" si="94"/>
        <v/>
      </c>
      <c r="AE83" s="1" t="str">
        <f t="shared" si="100"/>
        <v/>
      </c>
      <c r="AF83" s="1" t="str">
        <f t="shared" si="101"/>
        <v/>
      </c>
      <c r="AG83" s="1" t="str">
        <f t="shared" si="102"/>
        <v/>
      </c>
      <c r="AH83" s="1" t="str">
        <f t="shared" si="103"/>
        <v/>
      </c>
      <c r="AI83" s="1" t="str">
        <f t="shared" si="104"/>
        <v/>
      </c>
      <c r="AJ83" s="1" t="str">
        <f t="shared" si="105"/>
        <v/>
      </c>
      <c r="AK83" s="1">
        <f t="shared" si="128"/>
        <v>0</v>
      </c>
      <c r="AL83" s="1">
        <f t="shared" si="129"/>
        <v>0</v>
      </c>
      <c r="AM83" s="1" t="str">
        <f t="shared" si="89"/>
        <v/>
      </c>
      <c r="AN83" s="1">
        <f t="shared" si="106"/>
        <v>0</v>
      </c>
      <c r="AO83" s="1" t="str">
        <f t="shared" si="138"/>
        <v/>
      </c>
      <c r="AP83" s="1" t="str">
        <f t="shared" si="107"/>
        <v>N</v>
      </c>
      <c r="AQ83" s="1" t="str">
        <f t="shared" si="108"/>
        <v>N</v>
      </c>
      <c r="AR83" s="1" t="str">
        <f t="shared" si="109"/>
        <v>N</v>
      </c>
      <c r="AS83" s="1" t="str">
        <f t="shared" si="110"/>
        <v/>
      </c>
      <c r="AT83" s="15" t="str">
        <f t="shared" si="130"/>
        <v/>
      </c>
      <c r="AU83" s="1" t="str">
        <f t="shared" si="111"/>
        <v/>
      </c>
      <c r="AV83" s="1" t="str">
        <f t="shared" si="112"/>
        <v/>
      </c>
      <c r="AW83" s="1" t="str">
        <f t="shared" si="113"/>
        <v/>
      </c>
      <c r="AX83" s="1" t="str">
        <f t="shared" si="114"/>
        <v/>
      </c>
      <c r="AY83" s="1" t="str">
        <f t="shared" si="115"/>
        <v/>
      </c>
      <c r="AZ83" s="1" t="str">
        <f>IF('Hedging Dashboard'!AH83="P",IF(AZ82="",1,AZ82+1),"")</f>
        <v/>
      </c>
      <c r="BA83" s="1" t="str">
        <f>IF('Hedging Dashboard'!AH83="B",IF(BA82="",1,BA82+1),"")</f>
        <v/>
      </c>
      <c r="BB83" s="1" t="str">
        <f t="shared" si="82"/>
        <v>00000</v>
      </c>
      <c r="BC83" s="1" t="str">
        <f t="shared" si="82"/>
        <v>00000</v>
      </c>
      <c r="BD83" s="1" t="str">
        <f t="shared" si="83"/>
        <v>000000</v>
      </c>
      <c r="BE83" s="1" t="str">
        <f t="shared" si="83"/>
        <v>000000</v>
      </c>
      <c r="BF83" s="1" t="str">
        <f t="shared" si="131"/>
        <v>B</v>
      </c>
      <c r="BG83" s="1" t="str">
        <f t="shared" si="116"/>
        <v/>
      </c>
      <c r="BH83" s="1">
        <f t="shared" si="132"/>
        <v>0</v>
      </c>
      <c r="BI83" s="1" t="str">
        <f t="shared" si="117"/>
        <v/>
      </c>
      <c r="BJ83" s="1">
        <f t="shared" si="133"/>
        <v>0</v>
      </c>
      <c r="BK83" s="1" t="str">
        <f t="shared" si="118"/>
        <v/>
      </c>
      <c r="BL83" s="1">
        <f t="shared" si="134"/>
        <v>0</v>
      </c>
      <c r="BM83" s="1" t="str">
        <f t="shared" si="135"/>
        <v>0</v>
      </c>
      <c r="BN83" s="1" t="str">
        <f t="shared" si="136"/>
        <v>0</v>
      </c>
      <c r="BO83" s="1" t="str">
        <f t="shared" si="137"/>
        <v>0</v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</row>
    <row r="84" spans="1:76" ht="15.75" thickBot="1">
      <c r="A84" s="1">
        <v>75</v>
      </c>
      <c r="B84" s="77" t="str">
        <f t="shared" si="95"/>
        <v/>
      </c>
      <c r="C84" s="94" t="str">
        <f t="shared" si="85"/>
        <v/>
      </c>
      <c r="D84" s="90" t="str">
        <f t="shared" si="119"/>
        <v/>
      </c>
      <c r="E84" s="91" t="str">
        <f t="shared" si="120"/>
        <v/>
      </c>
      <c r="F84" s="10" t="str">
        <f t="shared" si="96"/>
        <v/>
      </c>
      <c r="H84" s="97" t="str">
        <f t="shared" si="86"/>
        <v/>
      </c>
      <c r="I84" s="90" t="str">
        <f t="shared" si="121"/>
        <v/>
      </c>
      <c r="J84" s="91" t="str">
        <f t="shared" si="122"/>
        <v/>
      </c>
      <c r="K84" s="10" t="str">
        <f t="shared" si="123"/>
        <v/>
      </c>
      <c r="L84" s="54"/>
      <c r="M84" s="18" t="str">
        <f>IF('Hedging Dashboard'!AH84="","",'Hedging Dashboard'!AH84)</f>
        <v/>
      </c>
      <c r="O84" s="77" t="str">
        <f t="shared" si="87"/>
        <v/>
      </c>
      <c r="P84" s="90" t="str">
        <f t="shared" si="124"/>
        <v/>
      </c>
      <c r="Q84" s="91" t="str">
        <f t="shared" si="125"/>
        <v/>
      </c>
      <c r="R84" s="5" t="str">
        <f t="shared" si="126"/>
        <v/>
      </c>
      <c r="S84" s="5" t="str">
        <f t="shared" si="97"/>
        <v/>
      </c>
      <c r="T84" s="113" t="str">
        <f t="shared" si="127"/>
        <v/>
      </c>
      <c r="U84" s="5" t="str">
        <f>IF(M84="","",IF(B84="NB",U83,IF(T84="",SUM($T$5:$T84)+S84,SUM($T$5:$T84))))</f>
        <v/>
      </c>
      <c r="V84" s="101" t="str">
        <f t="shared" si="84"/>
        <v/>
      </c>
      <c r="W84" s="74" t="e">
        <f t="shared" si="98"/>
        <v>#VALUE!</v>
      </c>
      <c r="X84" s="76" t="str">
        <f t="shared" si="99"/>
        <v/>
      </c>
      <c r="Y84" s="9" t="str">
        <f t="shared" si="90"/>
        <v>B</v>
      </c>
      <c r="Z84" s="4" t="str">
        <f t="shared" si="91"/>
        <v>C</v>
      </c>
      <c r="AA84" s="4" t="str">
        <f t="shared" si="92"/>
        <v>B</v>
      </c>
      <c r="AB84" s="4" t="str">
        <f t="shared" si="88"/>
        <v/>
      </c>
      <c r="AC84" s="4" t="str">
        <f t="shared" si="93"/>
        <v/>
      </c>
      <c r="AD84" s="4" t="str">
        <f t="shared" si="94"/>
        <v/>
      </c>
      <c r="AE84" s="1" t="str">
        <f t="shared" si="100"/>
        <v/>
      </c>
      <c r="AF84" s="1" t="str">
        <f t="shared" si="101"/>
        <v/>
      </c>
      <c r="AG84" s="1" t="str">
        <f t="shared" si="102"/>
        <v/>
      </c>
      <c r="AH84" s="1" t="str">
        <f t="shared" si="103"/>
        <v/>
      </c>
      <c r="AI84" s="1" t="str">
        <f t="shared" si="104"/>
        <v/>
      </c>
      <c r="AJ84" s="1" t="str">
        <f t="shared" si="105"/>
        <v/>
      </c>
      <c r="AK84" s="1">
        <f t="shared" si="128"/>
        <v>0</v>
      </c>
      <c r="AL84" s="1">
        <f t="shared" si="129"/>
        <v>0</v>
      </c>
      <c r="AM84" s="1" t="str">
        <f t="shared" si="89"/>
        <v/>
      </c>
      <c r="AN84" s="1">
        <f t="shared" si="106"/>
        <v>0</v>
      </c>
      <c r="AO84" s="1" t="str">
        <f t="shared" si="138"/>
        <v/>
      </c>
      <c r="AP84" s="1" t="str">
        <f t="shared" si="107"/>
        <v>N</v>
      </c>
      <c r="AQ84" s="1" t="str">
        <f t="shared" si="108"/>
        <v>N</v>
      </c>
      <c r="AR84" s="1" t="str">
        <f t="shared" si="109"/>
        <v>N</v>
      </c>
      <c r="AS84" s="1" t="str">
        <f t="shared" si="110"/>
        <v/>
      </c>
      <c r="AT84" s="15" t="str">
        <f t="shared" si="130"/>
        <v/>
      </c>
      <c r="AU84" s="1" t="str">
        <f t="shared" si="111"/>
        <v/>
      </c>
      <c r="AV84" s="1" t="str">
        <f t="shared" si="112"/>
        <v/>
      </c>
      <c r="AW84" s="1" t="str">
        <f t="shared" si="113"/>
        <v/>
      </c>
      <c r="AX84" s="1" t="str">
        <f t="shared" si="114"/>
        <v/>
      </c>
      <c r="AY84" s="1" t="str">
        <f t="shared" si="115"/>
        <v/>
      </c>
      <c r="AZ84" s="1" t="str">
        <f>IF('Hedging Dashboard'!AH84="P",IF(AZ83="",1,AZ83+1),"")</f>
        <v/>
      </c>
      <c r="BA84" s="1" t="str">
        <f>IF('Hedging Dashboard'!AH84="B",IF(BA83="",1,BA83+1),"")</f>
        <v/>
      </c>
      <c r="BB84" s="1" t="str">
        <f t="shared" si="82"/>
        <v>00000</v>
      </c>
      <c r="BC84" s="1" t="str">
        <f t="shared" si="82"/>
        <v>00000</v>
      </c>
      <c r="BD84" s="1" t="str">
        <f t="shared" si="83"/>
        <v>000000</v>
      </c>
      <c r="BE84" s="1" t="str">
        <f t="shared" si="83"/>
        <v>000000</v>
      </c>
      <c r="BF84" s="1" t="str">
        <f t="shared" si="131"/>
        <v>B</v>
      </c>
      <c r="BG84" s="1" t="str">
        <f t="shared" si="116"/>
        <v/>
      </c>
      <c r="BH84" s="1">
        <f t="shared" si="132"/>
        <v>0</v>
      </c>
      <c r="BI84" s="1" t="str">
        <f t="shared" si="117"/>
        <v/>
      </c>
      <c r="BJ84" s="1">
        <f t="shared" si="133"/>
        <v>0</v>
      </c>
      <c r="BK84" s="1" t="str">
        <f t="shared" si="118"/>
        <v/>
      </c>
      <c r="BL84" s="1">
        <f t="shared" si="134"/>
        <v>0</v>
      </c>
      <c r="BM84" s="1" t="str">
        <f t="shared" si="135"/>
        <v>0</v>
      </c>
      <c r="BN84" s="1" t="str">
        <f t="shared" si="136"/>
        <v>0</v>
      </c>
      <c r="BO84" s="1" t="str">
        <f t="shared" si="137"/>
        <v>0</v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3</v>
      </c>
    </row>
    <row r="85" spans="1:76" ht="15.75" thickBot="1">
      <c r="A85" s="1">
        <v>76</v>
      </c>
      <c r="B85" s="12" t="str">
        <f t="shared" si="95"/>
        <v/>
      </c>
      <c r="C85" s="92" t="str">
        <f t="shared" si="85"/>
        <v/>
      </c>
      <c r="D85" s="13" t="str">
        <f t="shared" si="119"/>
        <v/>
      </c>
      <c r="E85" s="45" t="str">
        <f t="shared" si="120"/>
        <v/>
      </c>
      <c r="F85" s="14" t="str">
        <f t="shared" si="96"/>
        <v/>
      </c>
      <c r="H85" s="95" t="str">
        <f t="shared" si="86"/>
        <v/>
      </c>
      <c r="I85" s="13" t="str">
        <f t="shared" si="121"/>
        <v/>
      </c>
      <c r="J85" s="45" t="str">
        <f t="shared" si="122"/>
        <v/>
      </c>
      <c r="K85" s="14" t="str">
        <f t="shared" si="123"/>
        <v/>
      </c>
      <c r="L85" s="54"/>
      <c r="M85" s="16" t="str">
        <f>IF('Hedging Dashboard'!AH85="","",'Hedging Dashboard'!AH85)</f>
        <v/>
      </c>
      <c r="O85" s="12" t="str">
        <f t="shared" si="87"/>
        <v/>
      </c>
      <c r="P85" s="13" t="str">
        <f t="shared" si="124"/>
        <v/>
      </c>
      <c r="Q85" s="45" t="str">
        <f t="shared" si="125"/>
        <v/>
      </c>
      <c r="R85" s="87" t="str">
        <f t="shared" si="126"/>
        <v/>
      </c>
      <c r="S85" s="87" t="str">
        <f t="shared" si="97"/>
        <v/>
      </c>
      <c r="T85" s="98" t="str">
        <f t="shared" si="127"/>
        <v/>
      </c>
      <c r="U85" s="87" t="str">
        <f>IF(M85="","",IF(B85="NB",U84,IF(T85="",SUM($T$5:$T85)+S85,SUM($T$5:$T85))))</f>
        <v/>
      </c>
      <c r="V85" s="99" t="str">
        <f t="shared" si="84"/>
        <v/>
      </c>
      <c r="W85" s="74" t="e">
        <f t="shared" si="98"/>
        <v>#VALUE!</v>
      </c>
      <c r="X85" s="76" t="str">
        <f t="shared" si="99"/>
        <v/>
      </c>
      <c r="Y85" s="9" t="str">
        <f t="shared" si="90"/>
        <v>B</v>
      </c>
      <c r="Z85" s="4" t="str">
        <f t="shared" si="91"/>
        <v>C</v>
      </c>
      <c r="AA85" s="4" t="str">
        <f t="shared" si="92"/>
        <v>B</v>
      </c>
      <c r="AB85" s="4" t="str">
        <f t="shared" si="88"/>
        <v/>
      </c>
      <c r="AC85" s="4" t="str">
        <f t="shared" si="93"/>
        <v/>
      </c>
      <c r="AD85" s="4" t="str">
        <f t="shared" si="94"/>
        <v/>
      </c>
      <c r="AE85" s="1" t="str">
        <f t="shared" si="100"/>
        <v/>
      </c>
      <c r="AF85" s="1" t="str">
        <f t="shared" si="101"/>
        <v/>
      </c>
      <c r="AG85" s="1" t="str">
        <f t="shared" si="102"/>
        <v/>
      </c>
      <c r="AH85" s="1" t="str">
        <f t="shared" si="103"/>
        <v/>
      </c>
      <c r="AI85" s="1" t="str">
        <f t="shared" si="104"/>
        <v/>
      </c>
      <c r="AJ85" s="1" t="str">
        <f t="shared" si="105"/>
        <v/>
      </c>
      <c r="AK85" s="1">
        <f t="shared" si="128"/>
        <v>0</v>
      </c>
      <c r="AL85" s="1">
        <f t="shared" si="129"/>
        <v>0</v>
      </c>
      <c r="AM85" s="1" t="str">
        <f t="shared" si="89"/>
        <v/>
      </c>
      <c r="AN85" s="1">
        <f t="shared" si="106"/>
        <v>0</v>
      </c>
      <c r="AO85" s="1" t="str">
        <f t="shared" si="138"/>
        <v/>
      </c>
      <c r="AP85" s="1" t="str">
        <f t="shared" si="107"/>
        <v>N</v>
      </c>
      <c r="AQ85" s="1" t="str">
        <f t="shared" si="108"/>
        <v>N</v>
      </c>
      <c r="AR85" s="1" t="str">
        <f t="shared" si="109"/>
        <v>N</v>
      </c>
      <c r="AS85" s="1" t="str">
        <f t="shared" si="110"/>
        <v/>
      </c>
      <c r="AT85" s="15" t="str">
        <f t="shared" si="130"/>
        <v/>
      </c>
      <c r="AU85" s="1" t="str">
        <f t="shared" si="111"/>
        <v/>
      </c>
      <c r="AV85" s="1" t="str">
        <f t="shared" si="112"/>
        <v/>
      </c>
      <c r="AW85" s="1" t="str">
        <f t="shared" si="113"/>
        <v/>
      </c>
      <c r="AX85" s="1" t="str">
        <f t="shared" si="114"/>
        <v/>
      </c>
      <c r="AY85" s="1" t="str">
        <f t="shared" si="115"/>
        <v/>
      </c>
      <c r="AZ85" s="1" t="str">
        <f>IF('Hedging Dashboard'!AH85="P",IF(AZ84="",1,AZ84+1),"")</f>
        <v/>
      </c>
      <c r="BA85" s="1" t="str">
        <f>IF('Hedging Dashboard'!AH85="B",IF(BA84="",1,BA84+1),"")</f>
        <v/>
      </c>
      <c r="BB85" s="1" t="str">
        <f t="shared" si="82"/>
        <v>00000</v>
      </c>
      <c r="BC85" s="1" t="str">
        <f t="shared" si="82"/>
        <v>00000</v>
      </c>
      <c r="BD85" s="1" t="str">
        <f t="shared" si="83"/>
        <v>000000</v>
      </c>
      <c r="BE85" s="1" t="str">
        <f t="shared" si="83"/>
        <v>000000</v>
      </c>
      <c r="BF85" s="1" t="str">
        <f t="shared" si="131"/>
        <v>B</v>
      </c>
      <c r="BG85" s="1" t="str">
        <f t="shared" si="116"/>
        <v/>
      </c>
      <c r="BH85" s="1">
        <f t="shared" si="132"/>
        <v>0</v>
      </c>
      <c r="BI85" s="1" t="str">
        <f t="shared" si="117"/>
        <v/>
      </c>
      <c r="BJ85" s="1">
        <f t="shared" si="133"/>
        <v>0</v>
      </c>
      <c r="BK85" s="1" t="str">
        <f t="shared" si="118"/>
        <v/>
      </c>
      <c r="BL85" s="1">
        <f t="shared" si="134"/>
        <v>0</v>
      </c>
      <c r="BM85" s="1" t="str">
        <f t="shared" si="135"/>
        <v>0</v>
      </c>
      <c r="BN85" s="1" t="str">
        <f t="shared" si="136"/>
        <v>0</v>
      </c>
      <c r="BO85" s="1" t="str">
        <f t="shared" si="137"/>
        <v>0</v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-3</v>
      </c>
    </row>
    <row r="86" spans="1:76" ht="15.75" thickBot="1">
      <c r="A86" s="1">
        <v>77</v>
      </c>
      <c r="B86" s="9" t="str">
        <f t="shared" si="95"/>
        <v/>
      </c>
      <c r="C86" s="93" t="str">
        <f t="shared" si="85"/>
        <v/>
      </c>
      <c r="D86" s="88" t="str">
        <f t="shared" si="119"/>
        <v/>
      </c>
      <c r="E86" s="89" t="str">
        <f t="shared" si="120"/>
        <v/>
      </c>
      <c r="F86" s="8" t="str">
        <f t="shared" si="96"/>
        <v/>
      </c>
      <c r="H86" s="96" t="str">
        <f t="shared" si="86"/>
        <v/>
      </c>
      <c r="I86" s="88" t="str">
        <f t="shared" si="121"/>
        <v/>
      </c>
      <c r="J86" s="89" t="str">
        <f t="shared" si="122"/>
        <v/>
      </c>
      <c r="K86" s="8" t="str">
        <f t="shared" si="123"/>
        <v/>
      </c>
      <c r="L86" s="54"/>
      <c r="M86" s="17" t="str">
        <f>IF('Hedging Dashboard'!AH86="","",'Hedging Dashboard'!AH86)</f>
        <v/>
      </c>
      <c r="O86" s="9" t="str">
        <f t="shared" si="87"/>
        <v/>
      </c>
      <c r="P86" s="88" t="str">
        <f t="shared" si="124"/>
        <v/>
      </c>
      <c r="Q86" s="89" t="str">
        <f t="shared" si="125"/>
        <v/>
      </c>
      <c r="R86" s="4" t="str">
        <f t="shared" si="126"/>
        <v/>
      </c>
      <c r="S86" s="4" t="str">
        <f t="shared" si="97"/>
        <v/>
      </c>
      <c r="T86" s="112" t="str">
        <f t="shared" si="127"/>
        <v/>
      </c>
      <c r="U86" s="4" t="str">
        <f>IF(M86="","",IF(B86="NB",U85,IF(T86="",SUM($T$5:$T86)+S86,SUM($T$5:$T86))))</f>
        <v/>
      </c>
      <c r="V86" s="100" t="str">
        <f t="shared" si="84"/>
        <v/>
      </c>
      <c r="W86" s="74" t="e">
        <f t="shared" si="98"/>
        <v>#VALUE!</v>
      </c>
      <c r="X86" s="76" t="str">
        <f t="shared" si="99"/>
        <v/>
      </c>
      <c r="Y86" s="9" t="str">
        <f t="shared" si="90"/>
        <v>B</v>
      </c>
      <c r="Z86" s="4" t="str">
        <f t="shared" si="91"/>
        <v>C</v>
      </c>
      <c r="AA86" s="4" t="str">
        <f t="shared" si="92"/>
        <v>B</v>
      </c>
      <c r="AB86" s="4" t="str">
        <f t="shared" si="88"/>
        <v/>
      </c>
      <c r="AC86" s="4" t="str">
        <f t="shared" si="93"/>
        <v/>
      </c>
      <c r="AD86" s="4" t="str">
        <f t="shared" si="94"/>
        <v/>
      </c>
      <c r="AE86" s="1" t="str">
        <f t="shared" si="100"/>
        <v/>
      </c>
      <c r="AF86" s="1" t="str">
        <f t="shared" si="101"/>
        <v/>
      </c>
      <c r="AG86" s="1" t="str">
        <f t="shared" si="102"/>
        <v/>
      </c>
      <c r="AH86" s="1" t="str">
        <f t="shared" si="103"/>
        <v/>
      </c>
      <c r="AI86" s="1" t="str">
        <f t="shared" si="104"/>
        <v/>
      </c>
      <c r="AJ86" s="1" t="str">
        <f t="shared" si="105"/>
        <v/>
      </c>
      <c r="AK86" s="1">
        <f t="shared" si="128"/>
        <v>0</v>
      </c>
      <c r="AL86" s="1">
        <f t="shared" si="129"/>
        <v>0</v>
      </c>
      <c r="AM86" s="1" t="str">
        <f t="shared" si="89"/>
        <v/>
      </c>
      <c r="AN86" s="1">
        <f t="shared" si="106"/>
        <v>0</v>
      </c>
      <c r="AO86" s="1" t="str">
        <f t="shared" si="138"/>
        <v/>
      </c>
      <c r="AP86" s="1" t="str">
        <f t="shared" si="107"/>
        <v>N</v>
      </c>
      <c r="AQ86" s="1" t="str">
        <f t="shared" si="108"/>
        <v>N</v>
      </c>
      <c r="AR86" s="1" t="str">
        <f t="shared" si="109"/>
        <v>N</v>
      </c>
      <c r="AS86" s="1" t="str">
        <f t="shared" si="110"/>
        <v/>
      </c>
      <c r="AT86" s="15" t="str">
        <f t="shared" si="130"/>
        <v/>
      </c>
      <c r="AU86" s="1" t="str">
        <f t="shared" si="111"/>
        <v/>
      </c>
      <c r="AV86" s="1" t="str">
        <f t="shared" si="112"/>
        <v/>
      </c>
      <c r="AW86" s="1" t="str">
        <f t="shared" si="113"/>
        <v/>
      </c>
      <c r="AX86" s="1" t="str">
        <f t="shared" si="114"/>
        <v/>
      </c>
      <c r="AY86" s="1" t="str">
        <f t="shared" si="115"/>
        <v/>
      </c>
      <c r="AZ86" s="1" t="str">
        <f>IF('Hedging Dashboard'!AH86="P",IF(AZ85="",1,AZ85+1),"")</f>
        <v/>
      </c>
      <c r="BA86" s="1" t="str">
        <f>IF('Hedging Dashboard'!AH86="B",IF(BA85="",1,BA85+1),"")</f>
        <v/>
      </c>
      <c r="BB86" s="1" t="str">
        <f t="shared" si="82"/>
        <v>00000</v>
      </c>
      <c r="BC86" s="1" t="str">
        <f t="shared" si="82"/>
        <v>00000</v>
      </c>
      <c r="BD86" s="1" t="str">
        <f t="shared" si="83"/>
        <v>000000</v>
      </c>
      <c r="BE86" s="1" t="str">
        <f t="shared" si="83"/>
        <v>000000</v>
      </c>
      <c r="BF86" s="1" t="str">
        <f t="shared" si="131"/>
        <v>B</v>
      </c>
      <c r="BG86" s="1" t="str">
        <f t="shared" si="116"/>
        <v/>
      </c>
      <c r="BH86" s="1">
        <f t="shared" si="132"/>
        <v>0</v>
      </c>
      <c r="BI86" s="1" t="str">
        <f t="shared" si="117"/>
        <v/>
      </c>
      <c r="BJ86" s="1">
        <f t="shared" si="133"/>
        <v>0</v>
      </c>
      <c r="BK86" s="1" t="str">
        <f t="shared" si="118"/>
        <v/>
      </c>
      <c r="BL86" s="1">
        <f t="shared" si="134"/>
        <v>0</v>
      </c>
      <c r="BM86" s="1" t="str">
        <f t="shared" si="135"/>
        <v>0</v>
      </c>
      <c r="BN86" s="1" t="str">
        <f t="shared" si="136"/>
        <v>0</v>
      </c>
      <c r="BO86" s="1" t="str">
        <f t="shared" si="137"/>
        <v>0</v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</row>
    <row r="87" spans="1:76" ht="15.75" thickBot="1">
      <c r="A87" s="1">
        <v>78</v>
      </c>
      <c r="B87" s="9" t="str">
        <f t="shared" si="95"/>
        <v/>
      </c>
      <c r="C87" s="93" t="str">
        <f t="shared" si="85"/>
        <v/>
      </c>
      <c r="D87" s="88" t="str">
        <f t="shared" si="119"/>
        <v/>
      </c>
      <c r="E87" s="89" t="str">
        <f t="shared" si="120"/>
        <v/>
      </c>
      <c r="F87" s="8" t="str">
        <f t="shared" si="96"/>
        <v/>
      </c>
      <c r="H87" s="96" t="str">
        <f t="shared" si="86"/>
        <v/>
      </c>
      <c r="I87" s="88" t="str">
        <f t="shared" si="121"/>
        <v/>
      </c>
      <c r="J87" s="89" t="str">
        <f t="shared" si="122"/>
        <v/>
      </c>
      <c r="K87" s="8" t="str">
        <f t="shared" si="123"/>
        <v/>
      </c>
      <c r="L87" s="54"/>
      <c r="M87" s="17" t="str">
        <f>IF('Hedging Dashboard'!AH87="","",'Hedging Dashboard'!AH87)</f>
        <v/>
      </c>
      <c r="O87" s="9" t="str">
        <f t="shared" si="87"/>
        <v/>
      </c>
      <c r="P87" s="88" t="str">
        <f t="shared" si="124"/>
        <v/>
      </c>
      <c r="Q87" s="89" t="str">
        <f t="shared" si="125"/>
        <v/>
      </c>
      <c r="R87" s="4" t="str">
        <f t="shared" si="126"/>
        <v/>
      </c>
      <c r="S87" s="4" t="str">
        <f t="shared" si="97"/>
        <v/>
      </c>
      <c r="T87" s="112" t="str">
        <f t="shared" si="127"/>
        <v/>
      </c>
      <c r="U87" s="4" t="str">
        <f>IF(M87="","",IF(B87="NB",U86,IF(T87="",SUM($T$5:$T87)+S87,SUM($T$5:$T87))))</f>
        <v/>
      </c>
      <c r="V87" s="100" t="str">
        <f t="shared" si="84"/>
        <v/>
      </c>
      <c r="W87" s="74" t="e">
        <f t="shared" si="98"/>
        <v>#VALUE!</v>
      </c>
      <c r="X87" s="76" t="str">
        <f t="shared" si="99"/>
        <v/>
      </c>
      <c r="Y87" s="9" t="str">
        <f t="shared" si="90"/>
        <v>B</v>
      </c>
      <c r="Z87" s="4" t="str">
        <f t="shared" si="91"/>
        <v>C</v>
      </c>
      <c r="AA87" s="4" t="str">
        <f t="shared" si="92"/>
        <v>B</v>
      </c>
      <c r="AB87" s="4" t="str">
        <f t="shared" si="88"/>
        <v/>
      </c>
      <c r="AC87" s="4" t="str">
        <f t="shared" si="93"/>
        <v/>
      </c>
      <c r="AD87" s="4" t="str">
        <f t="shared" si="94"/>
        <v/>
      </c>
      <c r="AE87" s="1" t="str">
        <f t="shared" si="100"/>
        <v/>
      </c>
      <c r="AF87" s="1" t="str">
        <f t="shared" si="101"/>
        <v/>
      </c>
      <c r="AG87" s="1" t="str">
        <f t="shared" si="102"/>
        <v/>
      </c>
      <c r="AH87" s="1" t="str">
        <f t="shared" si="103"/>
        <v/>
      </c>
      <c r="AI87" s="1" t="str">
        <f t="shared" si="104"/>
        <v/>
      </c>
      <c r="AJ87" s="1" t="str">
        <f t="shared" si="105"/>
        <v/>
      </c>
      <c r="AK87" s="1">
        <f t="shared" si="128"/>
        <v>0</v>
      </c>
      <c r="AL87" s="1">
        <f t="shared" si="129"/>
        <v>0</v>
      </c>
      <c r="AM87" s="1" t="str">
        <f t="shared" si="89"/>
        <v/>
      </c>
      <c r="AN87" s="1">
        <f t="shared" si="106"/>
        <v>0</v>
      </c>
      <c r="AO87" s="1" t="str">
        <f t="shared" si="138"/>
        <v/>
      </c>
      <c r="AP87" s="1" t="str">
        <f t="shared" si="107"/>
        <v>N</v>
      </c>
      <c r="AQ87" s="1" t="str">
        <f t="shared" si="108"/>
        <v>N</v>
      </c>
      <c r="AR87" s="1" t="str">
        <f t="shared" si="109"/>
        <v>N</v>
      </c>
      <c r="AS87" s="1" t="str">
        <f t="shared" si="110"/>
        <v/>
      </c>
      <c r="AT87" s="15" t="str">
        <f t="shared" si="130"/>
        <v/>
      </c>
      <c r="AU87" s="1" t="str">
        <f t="shared" si="111"/>
        <v/>
      </c>
      <c r="AV87" s="1" t="str">
        <f t="shared" si="112"/>
        <v/>
      </c>
      <c r="AW87" s="1" t="str">
        <f t="shared" si="113"/>
        <v/>
      </c>
      <c r="AX87" s="1" t="str">
        <f t="shared" si="114"/>
        <v/>
      </c>
      <c r="AY87" s="1" t="str">
        <f t="shared" si="115"/>
        <v/>
      </c>
      <c r="AZ87" s="1" t="str">
        <f>IF('Hedging Dashboard'!AH87="P",IF(AZ86="",1,AZ86+1),"")</f>
        <v/>
      </c>
      <c r="BA87" s="1" t="str">
        <f>IF('Hedging Dashboard'!AH87="B",IF(BA86="",1,BA86+1),"")</f>
        <v/>
      </c>
      <c r="BB87" s="1" t="str">
        <f t="shared" si="82"/>
        <v>00000</v>
      </c>
      <c r="BC87" s="1" t="str">
        <f t="shared" si="82"/>
        <v>00000</v>
      </c>
      <c r="BD87" s="1" t="str">
        <f t="shared" si="83"/>
        <v>000000</v>
      </c>
      <c r="BE87" s="1" t="str">
        <f t="shared" si="83"/>
        <v>000000</v>
      </c>
      <c r="BF87" s="1" t="str">
        <f t="shared" si="131"/>
        <v>B</v>
      </c>
      <c r="BG87" s="1" t="str">
        <f t="shared" si="116"/>
        <v/>
      </c>
      <c r="BH87" s="1">
        <f t="shared" si="132"/>
        <v>0</v>
      </c>
      <c r="BI87" s="1" t="str">
        <f t="shared" si="117"/>
        <v/>
      </c>
      <c r="BJ87" s="1">
        <f t="shared" si="133"/>
        <v>0</v>
      </c>
      <c r="BK87" s="1" t="str">
        <f t="shared" si="118"/>
        <v/>
      </c>
      <c r="BL87" s="1">
        <f t="shared" si="134"/>
        <v>0</v>
      </c>
      <c r="BM87" s="1" t="str">
        <f t="shared" si="135"/>
        <v>0</v>
      </c>
      <c r="BN87" s="1" t="str">
        <f t="shared" si="136"/>
        <v>0</v>
      </c>
      <c r="BO87" s="1" t="str">
        <f t="shared" si="137"/>
        <v>0</v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</row>
    <row r="88" spans="1:76" ht="15.75" thickBot="1">
      <c r="A88" s="1">
        <v>79</v>
      </c>
      <c r="B88" s="9" t="str">
        <f t="shared" si="95"/>
        <v/>
      </c>
      <c r="C88" s="93" t="str">
        <f t="shared" si="85"/>
        <v/>
      </c>
      <c r="D88" s="88" t="str">
        <f t="shared" si="119"/>
        <v/>
      </c>
      <c r="E88" s="89" t="str">
        <f t="shared" si="120"/>
        <v/>
      </c>
      <c r="F88" s="8" t="str">
        <f t="shared" si="96"/>
        <v/>
      </c>
      <c r="H88" s="96" t="str">
        <f t="shared" si="86"/>
        <v/>
      </c>
      <c r="I88" s="88" t="str">
        <f t="shared" si="121"/>
        <v/>
      </c>
      <c r="J88" s="89" t="str">
        <f t="shared" si="122"/>
        <v/>
      </c>
      <c r="K88" s="8" t="str">
        <f t="shared" si="123"/>
        <v/>
      </c>
      <c r="L88" s="54"/>
      <c r="M88" s="17" t="str">
        <f>IF('Hedging Dashboard'!AH88="","",'Hedging Dashboard'!AH88)</f>
        <v/>
      </c>
      <c r="O88" s="9" t="str">
        <f t="shared" si="87"/>
        <v/>
      </c>
      <c r="P88" s="88" t="str">
        <f t="shared" si="124"/>
        <v/>
      </c>
      <c r="Q88" s="89" t="str">
        <f t="shared" si="125"/>
        <v/>
      </c>
      <c r="R88" s="4" t="str">
        <f t="shared" si="126"/>
        <v/>
      </c>
      <c r="S88" s="4" t="str">
        <f t="shared" si="97"/>
        <v/>
      </c>
      <c r="T88" s="112" t="str">
        <f t="shared" si="127"/>
        <v/>
      </c>
      <c r="U88" s="4" t="str">
        <f>IF(M88="","",IF(B88="NB",U87,IF(T88="",SUM($T$5:$T88)+S88,SUM($T$5:$T88))))</f>
        <v/>
      </c>
      <c r="V88" s="100" t="str">
        <f t="shared" si="84"/>
        <v/>
      </c>
      <c r="W88" s="74" t="e">
        <f t="shared" si="98"/>
        <v>#VALUE!</v>
      </c>
      <c r="X88" s="76" t="str">
        <f t="shared" si="99"/>
        <v/>
      </c>
      <c r="Y88" s="9" t="str">
        <f t="shared" si="90"/>
        <v>B</v>
      </c>
      <c r="Z88" s="4" t="str">
        <f t="shared" si="91"/>
        <v>C</v>
      </c>
      <c r="AA88" s="4" t="str">
        <f t="shared" si="92"/>
        <v>B</v>
      </c>
      <c r="AB88" s="4" t="str">
        <f t="shared" si="88"/>
        <v/>
      </c>
      <c r="AC88" s="4" t="str">
        <f t="shared" si="93"/>
        <v/>
      </c>
      <c r="AD88" s="4" t="str">
        <f t="shared" si="94"/>
        <v/>
      </c>
      <c r="AE88" s="1" t="str">
        <f t="shared" si="100"/>
        <v/>
      </c>
      <c r="AF88" s="1" t="str">
        <f t="shared" si="101"/>
        <v/>
      </c>
      <c r="AG88" s="1" t="str">
        <f t="shared" si="102"/>
        <v/>
      </c>
      <c r="AH88" s="1" t="str">
        <f t="shared" si="103"/>
        <v/>
      </c>
      <c r="AI88" s="1" t="str">
        <f t="shared" si="104"/>
        <v/>
      </c>
      <c r="AJ88" s="1" t="str">
        <f t="shared" si="105"/>
        <v/>
      </c>
      <c r="AK88" s="1">
        <f t="shared" si="128"/>
        <v>0</v>
      </c>
      <c r="AL88" s="1">
        <f t="shared" si="129"/>
        <v>0</v>
      </c>
      <c r="AM88" s="1" t="str">
        <f t="shared" si="89"/>
        <v/>
      </c>
      <c r="AN88" s="1">
        <f t="shared" si="106"/>
        <v>0</v>
      </c>
      <c r="AO88" s="1" t="str">
        <f t="shared" si="138"/>
        <v/>
      </c>
      <c r="AP88" s="1" t="str">
        <f t="shared" si="107"/>
        <v>N</v>
      </c>
      <c r="AQ88" s="1" t="str">
        <f t="shared" si="108"/>
        <v>N</v>
      </c>
      <c r="AR88" s="1" t="str">
        <f t="shared" si="109"/>
        <v>N</v>
      </c>
      <c r="AS88" s="1" t="str">
        <f t="shared" si="110"/>
        <v/>
      </c>
      <c r="AT88" s="15" t="str">
        <f t="shared" si="130"/>
        <v/>
      </c>
      <c r="AU88" s="1" t="str">
        <f t="shared" si="111"/>
        <v/>
      </c>
      <c r="AV88" s="1" t="str">
        <f t="shared" si="112"/>
        <v/>
      </c>
      <c r="AW88" s="1" t="str">
        <f t="shared" si="113"/>
        <v/>
      </c>
      <c r="AX88" s="1" t="str">
        <f t="shared" si="114"/>
        <v/>
      </c>
      <c r="AY88" s="1" t="str">
        <f t="shared" si="115"/>
        <v/>
      </c>
      <c r="AZ88" s="1" t="str">
        <f>IF('Hedging Dashboard'!AH88="P",IF(AZ87="",1,AZ87+1),"")</f>
        <v/>
      </c>
      <c r="BA88" s="1" t="str">
        <f>IF('Hedging Dashboard'!AH88="B",IF(BA87="",1,BA87+1),"")</f>
        <v/>
      </c>
      <c r="BB88" s="1" t="str">
        <f t="shared" si="82"/>
        <v>00000</v>
      </c>
      <c r="BC88" s="1" t="str">
        <f t="shared" si="82"/>
        <v>00000</v>
      </c>
      <c r="BD88" s="1" t="str">
        <f t="shared" si="83"/>
        <v>000000</v>
      </c>
      <c r="BE88" s="1" t="str">
        <f t="shared" si="83"/>
        <v>000000</v>
      </c>
      <c r="BF88" s="1" t="str">
        <f t="shared" si="131"/>
        <v>B</v>
      </c>
      <c r="BG88" s="1" t="str">
        <f t="shared" si="116"/>
        <v/>
      </c>
      <c r="BH88" s="1">
        <f t="shared" si="132"/>
        <v>0</v>
      </c>
      <c r="BI88" s="1" t="str">
        <f t="shared" si="117"/>
        <v/>
      </c>
      <c r="BJ88" s="1">
        <f t="shared" si="133"/>
        <v>0</v>
      </c>
      <c r="BK88" s="1" t="str">
        <f t="shared" si="118"/>
        <v/>
      </c>
      <c r="BL88" s="1">
        <f t="shared" si="134"/>
        <v>0</v>
      </c>
      <c r="BM88" s="1" t="str">
        <f t="shared" si="135"/>
        <v>0</v>
      </c>
      <c r="BN88" s="1" t="str">
        <f t="shared" si="136"/>
        <v>0</v>
      </c>
      <c r="BO88" s="1" t="str">
        <f t="shared" si="137"/>
        <v>0</v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6</v>
      </c>
    </row>
    <row r="89" spans="1:76" ht="15.75" thickBot="1">
      <c r="A89" s="1">
        <v>80</v>
      </c>
      <c r="B89" s="77" t="str">
        <f t="shared" si="95"/>
        <v/>
      </c>
      <c r="C89" s="94" t="str">
        <f t="shared" si="85"/>
        <v/>
      </c>
      <c r="D89" s="90" t="str">
        <f t="shared" si="119"/>
        <v/>
      </c>
      <c r="E89" s="91" t="str">
        <f t="shared" si="120"/>
        <v/>
      </c>
      <c r="F89" s="10" t="str">
        <f t="shared" si="96"/>
        <v/>
      </c>
      <c r="H89" s="97" t="str">
        <f t="shared" si="86"/>
        <v/>
      </c>
      <c r="I89" s="90" t="str">
        <f t="shared" si="121"/>
        <v/>
      </c>
      <c r="J89" s="91" t="str">
        <f t="shared" si="122"/>
        <v/>
      </c>
      <c r="K89" s="10" t="str">
        <f t="shared" si="123"/>
        <v/>
      </c>
      <c r="L89" s="54"/>
      <c r="M89" s="18" t="str">
        <f>IF('Hedging Dashboard'!AH89="","",'Hedging Dashboard'!AH89)</f>
        <v/>
      </c>
      <c r="O89" s="77" t="str">
        <f t="shared" si="87"/>
        <v/>
      </c>
      <c r="P89" s="90" t="str">
        <f t="shared" si="124"/>
        <v/>
      </c>
      <c r="Q89" s="91" t="str">
        <f t="shared" si="125"/>
        <v/>
      </c>
      <c r="R89" s="5" t="str">
        <f t="shared" si="126"/>
        <v/>
      </c>
      <c r="S89" s="5" t="str">
        <f t="shared" si="97"/>
        <v/>
      </c>
      <c r="T89" s="113" t="str">
        <f t="shared" si="127"/>
        <v/>
      </c>
      <c r="U89" s="5" t="str">
        <f>IF(M89="","",IF(B89="NB",U88,IF(T89="",SUM($T$5:$T89)+S89,SUM($T$5:$T89))))</f>
        <v/>
      </c>
      <c r="V89" s="101" t="str">
        <f t="shared" si="84"/>
        <v/>
      </c>
      <c r="W89" s="74" t="e">
        <f t="shared" si="98"/>
        <v>#VALUE!</v>
      </c>
      <c r="X89" s="76" t="str">
        <f t="shared" si="99"/>
        <v/>
      </c>
      <c r="Y89" s="9" t="str">
        <f t="shared" si="90"/>
        <v>B</v>
      </c>
      <c r="Z89" s="4" t="str">
        <f t="shared" si="91"/>
        <v>C</v>
      </c>
      <c r="AA89" s="4" t="str">
        <f t="shared" si="92"/>
        <v>B</v>
      </c>
      <c r="AB89" s="4" t="str">
        <f t="shared" si="88"/>
        <v/>
      </c>
      <c r="AC89" s="4" t="str">
        <f t="shared" si="93"/>
        <v/>
      </c>
      <c r="AD89" s="4" t="str">
        <f t="shared" si="94"/>
        <v/>
      </c>
      <c r="AE89" s="1" t="str">
        <f t="shared" si="100"/>
        <v/>
      </c>
      <c r="AF89" s="1" t="str">
        <f t="shared" si="101"/>
        <v/>
      </c>
      <c r="AG89" s="1" t="str">
        <f t="shared" si="102"/>
        <v/>
      </c>
      <c r="AH89" s="1" t="str">
        <f t="shared" si="103"/>
        <v/>
      </c>
      <c r="AI89" s="1" t="str">
        <f t="shared" si="104"/>
        <v/>
      </c>
      <c r="AJ89" s="1" t="str">
        <f t="shared" si="105"/>
        <v/>
      </c>
      <c r="AK89" s="1">
        <f t="shared" si="128"/>
        <v>0</v>
      </c>
      <c r="AL89" s="1">
        <f t="shared" si="129"/>
        <v>0</v>
      </c>
      <c r="AM89" s="1" t="str">
        <f t="shared" si="89"/>
        <v/>
      </c>
      <c r="AN89" s="1">
        <f t="shared" si="106"/>
        <v>0</v>
      </c>
      <c r="AO89" s="1" t="str">
        <f t="shared" si="138"/>
        <v/>
      </c>
      <c r="AP89" s="1" t="str">
        <f t="shared" si="107"/>
        <v>N</v>
      </c>
      <c r="AQ89" s="1" t="str">
        <f t="shared" si="108"/>
        <v>N</v>
      </c>
      <c r="AR89" s="1" t="str">
        <f t="shared" si="109"/>
        <v>N</v>
      </c>
      <c r="AS89" s="1" t="str">
        <f t="shared" si="110"/>
        <v/>
      </c>
      <c r="AT89" s="15" t="str">
        <f t="shared" si="130"/>
        <v/>
      </c>
      <c r="AU89" s="1" t="str">
        <f t="shared" si="111"/>
        <v/>
      </c>
      <c r="AV89" s="1" t="str">
        <f t="shared" si="112"/>
        <v/>
      </c>
      <c r="AW89" s="1" t="str">
        <f t="shared" si="113"/>
        <v/>
      </c>
      <c r="AX89" s="1" t="str">
        <f t="shared" si="114"/>
        <v/>
      </c>
      <c r="AY89" s="1" t="str">
        <f t="shared" si="115"/>
        <v/>
      </c>
      <c r="AZ89" s="1" t="str">
        <f>IF('Hedging Dashboard'!AH89="P",IF(AZ88="",1,AZ88+1),"")</f>
        <v/>
      </c>
      <c r="BA89" s="1" t="str">
        <f>IF('Hedging Dashboard'!AH89="B",IF(BA88="",1,BA88+1),"")</f>
        <v/>
      </c>
      <c r="BB89" s="1" t="str">
        <f t="shared" si="82"/>
        <v>00000</v>
      </c>
      <c r="BC89" s="1" t="str">
        <f t="shared" si="82"/>
        <v>00000</v>
      </c>
      <c r="BD89" s="1" t="str">
        <f t="shared" si="83"/>
        <v>000000</v>
      </c>
      <c r="BE89" s="1" t="str">
        <f t="shared" si="83"/>
        <v>000000</v>
      </c>
      <c r="BF89" s="1" t="str">
        <f t="shared" si="131"/>
        <v>B</v>
      </c>
      <c r="BG89" s="1" t="str">
        <f t="shared" si="116"/>
        <v/>
      </c>
      <c r="BH89" s="1">
        <f t="shared" si="132"/>
        <v>0</v>
      </c>
      <c r="BI89" s="1" t="str">
        <f t="shared" si="117"/>
        <v/>
      </c>
      <c r="BJ89" s="1">
        <f t="shared" si="133"/>
        <v>0</v>
      </c>
      <c r="BK89" s="1" t="str">
        <f t="shared" si="118"/>
        <v/>
      </c>
      <c r="BL89" s="1">
        <f t="shared" si="134"/>
        <v>0</v>
      </c>
      <c r="BM89" s="1" t="str">
        <f t="shared" si="135"/>
        <v>0</v>
      </c>
      <c r="BN89" s="1" t="str">
        <f t="shared" si="136"/>
        <v>0</v>
      </c>
      <c r="BO89" s="1" t="str">
        <f t="shared" si="137"/>
        <v>0</v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-6</v>
      </c>
    </row>
    <row r="90" spans="1:76" ht="15.75" thickBot="1">
      <c r="A90" s="1">
        <v>81</v>
      </c>
      <c r="B90" s="12" t="str">
        <f t="shared" si="95"/>
        <v/>
      </c>
      <c r="C90" s="92" t="str">
        <f t="shared" si="85"/>
        <v/>
      </c>
      <c r="D90" s="13" t="str">
        <f t="shared" si="119"/>
        <v/>
      </c>
      <c r="E90" s="45" t="str">
        <f t="shared" si="120"/>
        <v/>
      </c>
      <c r="F90" s="14" t="str">
        <f t="shared" si="96"/>
        <v/>
      </c>
      <c r="H90" s="95" t="str">
        <f t="shared" si="86"/>
        <v/>
      </c>
      <c r="I90" s="13" t="str">
        <f t="shared" si="121"/>
        <v/>
      </c>
      <c r="J90" s="45" t="str">
        <f t="shared" si="122"/>
        <v/>
      </c>
      <c r="K90" s="14" t="str">
        <f t="shared" si="123"/>
        <v/>
      </c>
      <c r="L90" s="54"/>
      <c r="M90" s="16" t="str">
        <f>IF('Hedging Dashboard'!AH90="","",'Hedging Dashboard'!AH90)</f>
        <v/>
      </c>
      <c r="O90" s="12" t="str">
        <f t="shared" si="87"/>
        <v/>
      </c>
      <c r="P90" s="13" t="str">
        <f t="shared" si="124"/>
        <v/>
      </c>
      <c r="Q90" s="45" t="str">
        <f t="shared" si="125"/>
        <v/>
      </c>
      <c r="R90" s="87" t="str">
        <f t="shared" si="126"/>
        <v/>
      </c>
      <c r="S90" s="87" t="str">
        <f t="shared" si="97"/>
        <v/>
      </c>
      <c r="T90" s="98" t="str">
        <f t="shared" si="127"/>
        <v/>
      </c>
      <c r="U90" s="87" t="str">
        <f>IF(M90="","",IF(B90="NB",U89,IF(T90="",SUM($T$5:$T90)+S90,SUM($T$5:$T90))))</f>
        <v/>
      </c>
      <c r="V90" s="99" t="str">
        <f t="shared" si="84"/>
        <v/>
      </c>
      <c r="W90" s="74" t="e">
        <f t="shared" si="98"/>
        <v>#VALUE!</v>
      </c>
      <c r="X90" s="76" t="str">
        <f t="shared" si="99"/>
        <v/>
      </c>
      <c r="Y90" s="9" t="str">
        <f t="shared" si="90"/>
        <v>B</v>
      </c>
      <c r="Z90" s="4" t="str">
        <f t="shared" si="91"/>
        <v>C</v>
      </c>
      <c r="AA90" s="4" t="str">
        <f t="shared" si="92"/>
        <v>B</v>
      </c>
      <c r="AB90" s="4" t="str">
        <f t="shared" si="88"/>
        <v/>
      </c>
      <c r="AC90" s="4" t="str">
        <f t="shared" si="93"/>
        <v/>
      </c>
      <c r="AD90" s="4" t="str">
        <f t="shared" si="94"/>
        <v/>
      </c>
      <c r="AE90" s="1" t="str">
        <f t="shared" si="100"/>
        <v/>
      </c>
      <c r="AF90" s="1" t="str">
        <f t="shared" si="101"/>
        <v/>
      </c>
      <c r="AG90" s="1" t="str">
        <f t="shared" si="102"/>
        <v/>
      </c>
      <c r="AH90" s="1" t="str">
        <f t="shared" si="103"/>
        <v/>
      </c>
      <c r="AI90" s="1" t="str">
        <f t="shared" si="104"/>
        <v/>
      </c>
      <c r="AJ90" s="1" t="str">
        <f t="shared" si="105"/>
        <v/>
      </c>
      <c r="AK90" s="1">
        <f t="shared" si="128"/>
        <v>0</v>
      </c>
      <c r="AL90" s="1">
        <f t="shared" si="129"/>
        <v>0</v>
      </c>
      <c r="AM90" s="1" t="str">
        <f t="shared" si="89"/>
        <v/>
      </c>
      <c r="AN90" s="1">
        <f t="shared" si="106"/>
        <v>0</v>
      </c>
      <c r="AO90" s="1" t="str">
        <f t="shared" si="138"/>
        <v/>
      </c>
      <c r="AP90" s="1" t="str">
        <f t="shared" si="107"/>
        <v>N</v>
      </c>
      <c r="AQ90" s="1" t="str">
        <f t="shared" si="108"/>
        <v>N</v>
      </c>
      <c r="AR90" s="1" t="str">
        <f t="shared" si="109"/>
        <v>N</v>
      </c>
      <c r="AS90" s="1" t="str">
        <f t="shared" si="110"/>
        <v/>
      </c>
      <c r="AT90" s="15" t="str">
        <f t="shared" si="130"/>
        <v/>
      </c>
      <c r="AU90" s="1" t="str">
        <f t="shared" si="111"/>
        <v/>
      </c>
      <c r="AV90" s="1" t="str">
        <f t="shared" si="112"/>
        <v/>
      </c>
      <c r="AW90" s="1" t="str">
        <f t="shared" si="113"/>
        <v/>
      </c>
      <c r="AX90" s="1" t="str">
        <f t="shared" si="114"/>
        <v/>
      </c>
      <c r="AY90" s="1" t="str">
        <f t="shared" si="115"/>
        <v/>
      </c>
      <c r="AZ90" s="1" t="str">
        <f>IF('Hedging Dashboard'!AH90="P",IF(AZ89="",1,AZ89+1),"")</f>
        <v/>
      </c>
      <c r="BA90" s="1" t="str">
        <f>IF('Hedging Dashboard'!AH90="B",IF(BA89="",1,BA89+1),"")</f>
        <v/>
      </c>
      <c r="BB90" s="1" t="str">
        <f t="shared" si="82"/>
        <v>00000</v>
      </c>
      <c r="BC90" s="1" t="str">
        <f t="shared" si="82"/>
        <v>00000</v>
      </c>
      <c r="BD90" s="1" t="str">
        <f t="shared" si="83"/>
        <v>000000</v>
      </c>
      <c r="BE90" s="1" t="str">
        <f t="shared" si="83"/>
        <v>000000</v>
      </c>
      <c r="BF90" s="1" t="str">
        <f t="shared" si="131"/>
        <v>B</v>
      </c>
      <c r="BG90" s="1" t="str">
        <f t="shared" si="116"/>
        <v/>
      </c>
      <c r="BH90" s="1">
        <f t="shared" si="132"/>
        <v>0</v>
      </c>
      <c r="BI90" s="1" t="str">
        <f t="shared" si="117"/>
        <v/>
      </c>
      <c r="BJ90" s="1">
        <f t="shared" si="133"/>
        <v>0</v>
      </c>
      <c r="BK90" s="1" t="str">
        <f t="shared" si="118"/>
        <v/>
      </c>
      <c r="BL90" s="1">
        <f t="shared" si="134"/>
        <v>0</v>
      </c>
      <c r="BM90" s="1" t="str">
        <f t="shared" si="135"/>
        <v>0</v>
      </c>
      <c r="BN90" s="1" t="str">
        <f t="shared" si="136"/>
        <v>0</v>
      </c>
      <c r="BO90" s="1" t="str">
        <f t="shared" si="137"/>
        <v>0</v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</row>
    <row r="91" spans="1:76" ht="15.75" thickBot="1">
      <c r="A91" s="1">
        <v>82</v>
      </c>
      <c r="B91" s="9" t="str">
        <f t="shared" si="95"/>
        <v/>
      </c>
      <c r="C91" s="93" t="str">
        <f t="shared" si="85"/>
        <v/>
      </c>
      <c r="D91" s="88" t="str">
        <f t="shared" si="119"/>
        <v/>
      </c>
      <c r="E91" s="89" t="str">
        <f t="shared" si="120"/>
        <v/>
      </c>
      <c r="F91" s="8" t="str">
        <f t="shared" si="96"/>
        <v/>
      </c>
      <c r="H91" s="96" t="str">
        <f t="shared" si="86"/>
        <v/>
      </c>
      <c r="I91" s="88" t="str">
        <f t="shared" si="121"/>
        <v/>
      </c>
      <c r="J91" s="89" t="str">
        <f t="shared" si="122"/>
        <v/>
      </c>
      <c r="K91" s="8" t="str">
        <f t="shared" si="123"/>
        <v/>
      </c>
      <c r="L91" s="54"/>
      <c r="M91" s="17" t="str">
        <f>IF('Hedging Dashboard'!AH91="","",'Hedging Dashboard'!AH91)</f>
        <v/>
      </c>
      <c r="O91" s="9" t="str">
        <f t="shared" si="87"/>
        <v/>
      </c>
      <c r="P91" s="88" t="str">
        <f t="shared" si="124"/>
        <v/>
      </c>
      <c r="Q91" s="89" t="str">
        <f t="shared" si="125"/>
        <v/>
      </c>
      <c r="R91" s="4" t="str">
        <f t="shared" si="126"/>
        <v/>
      </c>
      <c r="S91" s="4" t="str">
        <f t="shared" si="97"/>
        <v/>
      </c>
      <c r="T91" s="112" t="str">
        <f t="shared" si="127"/>
        <v/>
      </c>
      <c r="U91" s="4" t="str">
        <f>IF(M91="","",IF(B91="NB",U90,IF(T91="",SUM($T$5:$T91)+S91,SUM($T$5:$T91))))</f>
        <v/>
      </c>
      <c r="V91" s="100" t="str">
        <f t="shared" si="84"/>
        <v/>
      </c>
      <c r="W91" s="74" t="e">
        <f t="shared" si="98"/>
        <v>#VALUE!</v>
      </c>
      <c r="X91" s="76" t="str">
        <f t="shared" si="99"/>
        <v/>
      </c>
      <c r="Y91" s="9" t="str">
        <f t="shared" si="90"/>
        <v>B</v>
      </c>
      <c r="Z91" s="4" t="str">
        <f t="shared" si="91"/>
        <v>C</v>
      </c>
      <c r="AA91" s="4" t="str">
        <f t="shared" si="92"/>
        <v>B</v>
      </c>
      <c r="AB91" s="4" t="str">
        <f t="shared" si="88"/>
        <v/>
      </c>
      <c r="AC91" s="4" t="str">
        <f t="shared" si="93"/>
        <v/>
      </c>
      <c r="AD91" s="4" t="str">
        <f t="shared" si="94"/>
        <v/>
      </c>
      <c r="AE91" s="1" t="str">
        <f t="shared" si="100"/>
        <v/>
      </c>
      <c r="AF91" s="1" t="str">
        <f t="shared" si="101"/>
        <v/>
      </c>
      <c r="AG91" s="1" t="str">
        <f t="shared" si="102"/>
        <v/>
      </c>
      <c r="AH91" s="1" t="str">
        <f t="shared" si="103"/>
        <v/>
      </c>
      <c r="AI91" s="1" t="str">
        <f t="shared" si="104"/>
        <v/>
      </c>
      <c r="AJ91" s="1" t="str">
        <f t="shared" si="105"/>
        <v/>
      </c>
      <c r="AK91" s="1">
        <f t="shared" si="128"/>
        <v>0</v>
      </c>
      <c r="AL91" s="1">
        <f t="shared" si="129"/>
        <v>0</v>
      </c>
      <c r="AM91" s="1" t="str">
        <f t="shared" si="89"/>
        <v/>
      </c>
      <c r="AN91" s="1">
        <f t="shared" si="106"/>
        <v>0</v>
      </c>
      <c r="AO91" s="1" t="str">
        <f t="shared" si="138"/>
        <v/>
      </c>
      <c r="AP91" s="1" t="str">
        <f t="shared" si="107"/>
        <v>N</v>
      </c>
      <c r="AQ91" s="1" t="str">
        <f t="shared" si="108"/>
        <v>N</v>
      </c>
      <c r="AR91" s="1" t="str">
        <f t="shared" si="109"/>
        <v>N</v>
      </c>
      <c r="AS91" s="1" t="str">
        <f t="shared" si="110"/>
        <v/>
      </c>
      <c r="AT91" s="15" t="str">
        <f t="shared" si="130"/>
        <v/>
      </c>
      <c r="AU91" s="1" t="str">
        <f t="shared" si="111"/>
        <v/>
      </c>
      <c r="AV91" s="1" t="str">
        <f t="shared" si="112"/>
        <v/>
      </c>
      <c r="AW91" s="1" t="str">
        <f t="shared" si="113"/>
        <v/>
      </c>
      <c r="AX91" s="1" t="str">
        <f t="shared" si="114"/>
        <v/>
      </c>
      <c r="AY91" s="1" t="str">
        <f t="shared" si="115"/>
        <v/>
      </c>
      <c r="AZ91" s="1" t="str">
        <f>IF('Hedging Dashboard'!AH91="P",IF(AZ90="",1,AZ90+1),"")</f>
        <v/>
      </c>
      <c r="BA91" s="1" t="str">
        <f>IF('Hedging Dashboard'!AH91="B",IF(BA90="",1,BA90+1),"")</f>
        <v/>
      </c>
      <c r="BB91" s="1" t="str">
        <f t="shared" si="82"/>
        <v>00000</v>
      </c>
      <c r="BC91" s="1" t="str">
        <f t="shared" si="82"/>
        <v>00000</v>
      </c>
      <c r="BD91" s="1" t="str">
        <f t="shared" si="83"/>
        <v>000000</v>
      </c>
      <c r="BE91" s="1" t="str">
        <f t="shared" si="83"/>
        <v>000000</v>
      </c>
      <c r="BF91" s="1" t="str">
        <f t="shared" si="131"/>
        <v>B</v>
      </c>
      <c r="BG91" s="1" t="str">
        <f t="shared" si="116"/>
        <v/>
      </c>
      <c r="BH91" s="1">
        <f t="shared" si="132"/>
        <v>0</v>
      </c>
      <c r="BI91" s="1" t="str">
        <f t="shared" si="117"/>
        <v/>
      </c>
      <c r="BJ91" s="1">
        <f t="shared" si="133"/>
        <v>0</v>
      </c>
      <c r="BK91" s="1" t="str">
        <f t="shared" si="118"/>
        <v/>
      </c>
      <c r="BL91" s="1">
        <f t="shared" si="134"/>
        <v>0</v>
      </c>
      <c r="BM91" s="1" t="str">
        <f t="shared" si="135"/>
        <v>0</v>
      </c>
      <c r="BN91" s="1" t="str">
        <f t="shared" si="136"/>
        <v>0</v>
      </c>
      <c r="BO91" s="1" t="str">
        <f t="shared" si="137"/>
        <v>0</v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</row>
    <row r="92" spans="1:76" ht="15.75" thickBot="1">
      <c r="A92" s="1">
        <v>83</v>
      </c>
      <c r="B92" s="9" t="str">
        <f t="shared" si="95"/>
        <v/>
      </c>
      <c r="C92" s="93" t="str">
        <f t="shared" si="85"/>
        <v/>
      </c>
      <c r="D92" s="88" t="str">
        <f t="shared" si="119"/>
        <v/>
      </c>
      <c r="E92" s="89" t="str">
        <f t="shared" si="120"/>
        <v/>
      </c>
      <c r="F92" s="8" t="str">
        <f t="shared" si="96"/>
        <v/>
      </c>
      <c r="H92" s="96" t="str">
        <f t="shared" si="86"/>
        <v/>
      </c>
      <c r="I92" s="88" t="str">
        <f t="shared" si="121"/>
        <v/>
      </c>
      <c r="J92" s="89" t="str">
        <f t="shared" si="122"/>
        <v/>
      </c>
      <c r="K92" s="8" t="str">
        <f t="shared" si="123"/>
        <v/>
      </c>
      <c r="L92" s="54"/>
      <c r="M92" s="17" t="str">
        <f>IF('Hedging Dashboard'!AH92="","",'Hedging Dashboard'!AH92)</f>
        <v/>
      </c>
      <c r="O92" s="9" t="str">
        <f t="shared" si="87"/>
        <v/>
      </c>
      <c r="P92" s="88" t="str">
        <f t="shared" si="124"/>
        <v/>
      </c>
      <c r="Q92" s="89" t="str">
        <f t="shared" si="125"/>
        <v/>
      </c>
      <c r="R92" s="4" t="str">
        <f t="shared" si="126"/>
        <v/>
      </c>
      <c r="S92" s="4" t="str">
        <f t="shared" si="97"/>
        <v/>
      </c>
      <c r="T92" s="112" t="str">
        <f t="shared" si="127"/>
        <v/>
      </c>
      <c r="U92" s="4" t="str">
        <f>IF(M92="","",IF(B92="NB",U91,IF(T92="",SUM($T$5:$T92)+S92,SUM($T$5:$T92))))</f>
        <v/>
      </c>
      <c r="V92" s="100" t="str">
        <f t="shared" si="84"/>
        <v/>
      </c>
      <c r="W92" s="74" t="e">
        <f t="shared" si="98"/>
        <v>#VALUE!</v>
      </c>
      <c r="X92" s="76" t="str">
        <f t="shared" si="99"/>
        <v/>
      </c>
      <c r="Y92" s="9" t="str">
        <f t="shared" si="90"/>
        <v>B</v>
      </c>
      <c r="Z92" s="4" t="str">
        <f t="shared" si="91"/>
        <v>C</v>
      </c>
      <c r="AA92" s="4" t="str">
        <f t="shared" si="92"/>
        <v>B</v>
      </c>
      <c r="AB92" s="4" t="str">
        <f t="shared" si="88"/>
        <v/>
      </c>
      <c r="AC92" s="4" t="str">
        <f t="shared" si="93"/>
        <v/>
      </c>
      <c r="AD92" s="4" t="str">
        <f t="shared" si="94"/>
        <v/>
      </c>
      <c r="AE92" s="1" t="str">
        <f t="shared" si="100"/>
        <v/>
      </c>
      <c r="AF92" s="1" t="str">
        <f t="shared" si="101"/>
        <v/>
      </c>
      <c r="AG92" s="1" t="str">
        <f t="shared" si="102"/>
        <v/>
      </c>
      <c r="AH92" s="1" t="str">
        <f t="shared" si="103"/>
        <v/>
      </c>
      <c r="AI92" s="1" t="str">
        <f t="shared" si="104"/>
        <v/>
      </c>
      <c r="AJ92" s="1" t="str">
        <f t="shared" si="105"/>
        <v/>
      </c>
      <c r="AK92" s="1">
        <f t="shared" si="128"/>
        <v>0</v>
      </c>
      <c r="AL92" s="1">
        <f t="shared" si="129"/>
        <v>0</v>
      </c>
      <c r="AM92" s="1" t="str">
        <f t="shared" si="89"/>
        <v/>
      </c>
      <c r="AN92" s="1">
        <f t="shared" si="106"/>
        <v>0</v>
      </c>
      <c r="AO92" s="1" t="str">
        <f t="shared" si="138"/>
        <v/>
      </c>
      <c r="AP92" s="1" t="str">
        <f t="shared" si="107"/>
        <v>N</v>
      </c>
      <c r="AQ92" s="1" t="str">
        <f t="shared" si="108"/>
        <v>N</v>
      </c>
      <c r="AR92" s="1" t="str">
        <f t="shared" si="109"/>
        <v>N</v>
      </c>
      <c r="AS92" s="1" t="str">
        <f t="shared" si="110"/>
        <v/>
      </c>
      <c r="AT92" s="15" t="str">
        <f t="shared" si="130"/>
        <v/>
      </c>
      <c r="AU92" s="1" t="str">
        <f t="shared" si="111"/>
        <v/>
      </c>
      <c r="AV92" s="1" t="str">
        <f t="shared" si="112"/>
        <v/>
      </c>
      <c r="AW92" s="1" t="str">
        <f t="shared" si="113"/>
        <v/>
      </c>
      <c r="AX92" s="1" t="str">
        <f t="shared" si="114"/>
        <v/>
      </c>
      <c r="AY92" s="1" t="str">
        <f t="shared" si="115"/>
        <v/>
      </c>
      <c r="AZ92" s="1" t="str">
        <f>IF('Hedging Dashboard'!AH92="P",IF(AZ91="",1,AZ91+1),"")</f>
        <v/>
      </c>
      <c r="BA92" s="1" t="str">
        <f>IF('Hedging Dashboard'!AH92="B",IF(BA91="",1,BA91+1),"")</f>
        <v/>
      </c>
      <c r="BB92" s="1" t="str">
        <f t="shared" si="82"/>
        <v>00000</v>
      </c>
      <c r="BC92" s="1" t="str">
        <f t="shared" si="82"/>
        <v>00000</v>
      </c>
      <c r="BD92" s="1" t="str">
        <f t="shared" si="83"/>
        <v>000000</v>
      </c>
      <c r="BE92" s="1" t="str">
        <f t="shared" si="83"/>
        <v>000000</v>
      </c>
      <c r="BF92" s="1" t="str">
        <f t="shared" si="131"/>
        <v>B</v>
      </c>
      <c r="BG92" s="1" t="str">
        <f t="shared" si="116"/>
        <v/>
      </c>
      <c r="BH92" s="1">
        <f t="shared" si="132"/>
        <v>0</v>
      </c>
      <c r="BI92" s="1" t="str">
        <f t="shared" si="117"/>
        <v/>
      </c>
      <c r="BJ92" s="1">
        <f t="shared" si="133"/>
        <v>0</v>
      </c>
      <c r="BK92" s="1" t="str">
        <f t="shared" si="118"/>
        <v/>
      </c>
      <c r="BL92" s="1">
        <f t="shared" si="134"/>
        <v>0</v>
      </c>
      <c r="BM92" s="1" t="str">
        <f t="shared" si="135"/>
        <v>0</v>
      </c>
      <c r="BN92" s="1" t="str">
        <f t="shared" si="136"/>
        <v>0</v>
      </c>
      <c r="BO92" s="1" t="str">
        <f t="shared" si="137"/>
        <v>0</v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3</v>
      </c>
    </row>
    <row r="93" spans="1:76" ht="15.75" thickBot="1">
      <c r="A93" s="1">
        <v>84</v>
      </c>
      <c r="B93" s="9" t="str">
        <f t="shared" si="95"/>
        <v/>
      </c>
      <c r="C93" s="93" t="str">
        <f t="shared" si="85"/>
        <v/>
      </c>
      <c r="D93" s="88" t="str">
        <f t="shared" si="119"/>
        <v/>
      </c>
      <c r="E93" s="89" t="str">
        <f t="shared" si="120"/>
        <v/>
      </c>
      <c r="F93" s="8" t="str">
        <f t="shared" si="96"/>
        <v/>
      </c>
      <c r="H93" s="96" t="str">
        <f t="shared" si="86"/>
        <v/>
      </c>
      <c r="I93" s="88" t="str">
        <f t="shared" si="121"/>
        <v/>
      </c>
      <c r="J93" s="89" t="str">
        <f t="shared" si="122"/>
        <v/>
      </c>
      <c r="K93" s="8" t="str">
        <f t="shared" si="123"/>
        <v/>
      </c>
      <c r="L93" s="54"/>
      <c r="M93" s="17" t="str">
        <f>IF('Hedging Dashboard'!AH93="","",'Hedging Dashboard'!AH93)</f>
        <v/>
      </c>
      <c r="O93" s="9" t="str">
        <f t="shared" si="87"/>
        <v/>
      </c>
      <c r="P93" s="88" t="str">
        <f t="shared" si="124"/>
        <v/>
      </c>
      <c r="Q93" s="89" t="str">
        <f t="shared" si="125"/>
        <v/>
      </c>
      <c r="R93" s="4" t="str">
        <f t="shared" si="126"/>
        <v/>
      </c>
      <c r="S93" s="4" t="str">
        <f t="shared" si="97"/>
        <v/>
      </c>
      <c r="T93" s="112" t="str">
        <f t="shared" si="127"/>
        <v/>
      </c>
      <c r="U93" s="4" t="str">
        <f>IF(M93="","",IF(B93="NB",U92,IF(T93="",SUM($T$5:$T93)+S93,SUM($T$5:$T93))))</f>
        <v/>
      </c>
      <c r="V93" s="100" t="str">
        <f t="shared" si="84"/>
        <v/>
      </c>
      <c r="W93" s="74" t="e">
        <f t="shared" si="98"/>
        <v>#VALUE!</v>
      </c>
      <c r="X93" s="76" t="str">
        <f t="shared" si="99"/>
        <v/>
      </c>
      <c r="Y93" s="9" t="str">
        <f t="shared" si="90"/>
        <v>B</v>
      </c>
      <c r="Z93" s="4" t="str">
        <f t="shared" si="91"/>
        <v>C</v>
      </c>
      <c r="AA93" s="4" t="str">
        <f t="shared" si="92"/>
        <v>B</v>
      </c>
      <c r="AB93" s="4" t="str">
        <f t="shared" si="88"/>
        <v/>
      </c>
      <c r="AC93" s="4" t="str">
        <f t="shared" si="93"/>
        <v/>
      </c>
      <c r="AD93" s="4" t="str">
        <f t="shared" si="94"/>
        <v/>
      </c>
      <c r="AE93" s="1" t="str">
        <f t="shared" si="100"/>
        <v/>
      </c>
      <c r="AF93" s="1" t="str">
        <f t="shared" si="101"/>
        <v/>
      </c>
      <c r="AG93" s="1" t="str">
        <f t="shared" si="102"/>
        <v/>
      </c>
      <c r="AH93" s="1" t="str">
        <f t="shared" si="103"/>
        <v/>
      </c>
      <c r="AI93" s="1" t="str">
        <f t="shared" si="104"/>
        <v/>
      </c>
      <c r="AJ93" s="1" t="str">
        <f t="shared" si="105"/>
        <v/>
      </c>
      <c r="AK93" s="1">
        <f t="shared" si="128"/>
        <v>0</v>
      </c>
      <c r="AL93" s="1">
        <f t="shared" si="129"/>
        <v>0</v>
      </c>
      <c r="AM93" s="1" t="str">
        <f t="shared" si="89"/>
        <v/>
      </c>
      <c r="AN93" s="1">
        <f t="shared" si="106"/>
        <v>0</v>
      </c>
      <c r="AO93" s="1" t="str">
        <f t="shared" si="138"/>
        <v/>
      </c>
      <c r="AP93" s="1" t="str">
        <f t="shared" si="107"/>
        <v>N</v>
      </c>
      <c r="AQ93" s="1" t="str">
        <f t="shared" si="108"/>
        <v>N</v>
      </c>
      <c r="AR93" s="1" t="str">
        <f t="shared" si="109"/>
        <v>N</v>
      </c>
      <c r="AS93" s="1" t="str">
        <f t="shared" si="110"/>
        <v/>
      </c>
      <c r="AT93" s="15" t="str">
        <f t="shared" si="130"/>
        <v/>
      </c>
      <c r="AU93" s="1" t="str">
        <f t="shared" si="111"/>
        <v/>
      </c>
      <c r="AV93" s="1" t="str">
        <f t="shared" si="112"/>
        <v/>
      </c>
      <c r="AW93" s="1" t="str">
        <f t="shared" si="113"/>
        <v/>
      </c>
      <c r="AX93" s="1" t="str">
        <f t="shared" si="114"/>
        <v/>
      </c>
      <c r="AY93" s="1" t="str">
        <f t="shared" si="115"/>
        <v/>
      </c>
      <c r="AZ93" s="1" t="str">
        <f>IF('Hedging Dashboard'!AH93="P",IF(AZ92="",1,AZ92+1),"")</f>
        <v/>
      </c>
      <c r="BA93" s="1" t="str">
        <f>IF('Hedging Dashboard'!AH93="B",IF(BA92="",1,BA92+1),"")</f>
        <v/>
      </c>
      <c r="BB93" s="1" t="str">
        <f t="shared" si="82"/>
        <v>00000</v>
      </c>
      <c r="BC93" s="1" t="str">
        <f t="shared" si="82"/>
        <v>00000</v>
      </c>
      <c r="BD93" s="1" t="str">
        <f t="shared" si="83"/>
        <v>000000</v>
      </c>
      <c r="BE93" s="1" t="str">
        <f t="shared" si="83"/>
        <v>000000</v>
      </c>
      <c r="BF93" s="1" t="str">
        <f t="shared" si="131"/>
        <v>B</v>
      </c>
      <c r="BG93" s="1" t="str">
        <f t="shared" si="116"/>
        <v/>
      </c>
      <c r="BH93" s="1">
        <f t="shared" si="132"/>
        <v>0</v>
      </c>
      <c r="BI93" s="1" t="str">
        <f t="shared" si="117"/>
        <v/>
      </c>
      <c r="BJ93" s="1">
        <f t="shared" si="133"/>
        <v>0</v>
      </c>
      <c r="BK93" s="1" t="str">
        <f t="shared" si="118"/>
        <v/>
      </c>
      <c r="BL93" s="1">
        <f t="shared" si="134"/>
        <v>0</v>
      </c>
      <c r="BM93" s="1" t="str">
        <f t="shared" si="135"/>
        <v>0</v>
      </c>
      <c r="BN93" s="1" t="str">
        <f t="shared" si="136"/>
        <v>0</v>
      </c>
      <c r="BO93" s="1" t="str">
        <f t="shared" si="137"/>
        <v>0</v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-3</v>
      </c>
    </row>
    <row r="94" spans="1:76" ht="15.75" thickBot="1">
      <c r="A94" s="1">
        <v>85</v>
      </c>
      <c r="B94" s="77" t="str">
        <f t="shared" si="95"/>
        <v/>
      </c>
      <c r="C94" s="94" t="str">
        <f t="shared" si="85"/>
        <v/>
      </c>
      <c r="D94" s="90" t="str">
        <f t="shared" si="119"/>
        <v/>
      </c>
      <c r="E94" s="91" t="str">
        <f t="shared" si="120"/>
        <v/>
      </c>
      <c r="F94" s="10" t="str">
        <f t="shared" si="96"/>
        <v/>
      </c>
      <c r="H94" s="97" t="str">
        <f t="shared" si="86"/>
        <v/>
      </c>
      <c r="I94" s="90" t="str">
        <f t="shared" si="121"/>
        <v/>
      </c>
      <c r="J94" s="91" t="str">
        <f t="shared" si="122"/>
        <v/>
      </c>
      <c r="K94" s="10" t="str">
        <f t="shared" si="123"/>
        <v/>
      </c>
      <c r="L94" s="54"/>
      <c r="M94" s="18" t="str">
        <f>IF('Hedging Dashboard'!AH94="","",'Hedging Dashboard'!AH94)</f>
        <v/>
      </c>
      <c r="O94" s="77" t="str">
        <f t="shared" si="87"/>
        <v/>
      </c>
      <c r="P94" s="90" t="str">
        <f t="shared" si="124"/>
        <v/>
      </c>
      <c r="Q94" s="91" t="str">
        <f t="shared" si="125"/>
        <v/>
      </c>
      <c r="R94" s="5" t="str">
        <f t="shared" si="126"/>
        <v/>
      </c>
      <c r="S94" s="5" t="str">
        <f t="shared" si="97"/>
        <v/>
      </c>
      <c r="T94" s="113" t="str">
        <f t="shared" si="127"/>
        <v/>
      </c>
      <c r="U94" s="5" t="str">
        <f>IF(M94="","",IF(B94="NB",U93,IF(T94="",SUM($T$5:$T94)+S94,SUM($T$5:$T94))))</f>
        <v/>
      </c>
      <c r="V94" s="101" t="str">
        <f t="shared" si="84"/>
        <v/>
      </c>
      <c r="W94" s="74" t="e">
        <f t="shared" si="98"/>
        <v>#VALUE!</v>
      </c>
      <c r="X94" s="76" t="str">
        <f t="shared" si="99"/>
        <v/>
      </c>
      <c r="Y94" s="9" t="str">
        <f t="shared" si="90"/>
        <v>B</v>
      </c>
      <c r="Z94" s="4" t="str">
        <f t="shared" si="91"/>
        <v>C</v>
      </c>
      <c r="AA94" s="4" t="str">
        <f t="shared" si="92"/>
        <v>B</v>
      </c>
      <c r="AB94" s="4" t="str">
        <f t="shared" si="88"/>
        <v/>
      </c>
      <c r="AC94" s="4" t="str">
        <f t="shared" si="93"/>
        <v/>
      </c>
      <c r="AD94" s="4" t="str">
        <f t="shared" si="94"/>
        <v/>
      </c>
      <c r="AE94" s="1" t="str">
        <f t="shared" si="100"/>
        <v/>
      </c>
      <c r="AF94" s="1" t="str">
        <f t="shared" si="101"/>
        <v/>
      </c>
      <c r="AG94" s="1" t="str">
        <f t="shared" si="102"/>
        <v/>
      </c>
      <c r="AH94" s="1" t="str">
        <f t="shared" si="103"/>
        <v/>
      </c>
      <c r="AI94" s="1" t="str">
        <f t="shared" si="104"/>
        <v/>
      </c>
      <c r="AJ94" s="1" t="str">
        <f t="shared" si="105"/>
        <v/>
      </c>
      <c r="AK94" s="1">
        <f t="shared" si="128"/>
        <v>0</v>
      </c>
      <c r="AL94" s="1">
        <f t="shared" si="129"/>
        <v>0</v>
      </c>
      <c r="AM94" s="1" t="str">
        <f t="shared" si="89"/>
        <v/>
      </c>
      <c r="AN94" s="1">
        <f t="shared" si="106"/>
        <v>0</v>
      </c>
      <c r="AO94" s="1" t="str">
        <f t="shared" si="138"/>
        <v/>
      </c>
      <c r="AP94" s="1" t="str">
        <f t="shared" si="107"/>
        <v>N</v>
      </c>
      <c r="AQ94" s="1" t="str">
        <f t="shared" si="108"/>
        <v>N</v>
      </c>
      <c r="AR94" s="1" t="str">
        <f t="shared" si="109"/>
        <v>N</v>
      </c>
      <c r="AS94" s="1" t="str">
        <f t="shared" si="110"/>
        <v/>
      </c>
      <c r="AT94" s="15" t="str">
        <f t="shared" si="130"/>
        <v/>
      </c>
      <c r="AU94" s="1" t="str">
        <f t="shared" si="111"/>
        <v/>
      </c>
      <c r="AV94" s="1" t="str">
        <f t="shared" si="112"/>
        <v/>
      </c>
      <c r="AW94" s="1" t="str">
        <f t="shared" si="113"/>
        <v/>
      </c>
      <c r="AX94" s="1" t="str">
        <f t="shared" si="114"/>
        <v/>
      </c>
      <c r="AY94" s="1" t="str">
        <f t="shared" si="115"/>
        <v/>
      </c>
      <c r="AZ94" s="1" t="str">
        <f>IF('Hedging Dashboard'!AH94="P",IF(AZ93="",1,AZ93+1),"")</f>
        <v/>
      </c>
      <c r="BA94" s="1" t="str">
        <f>IF('Hedging Dashboard'!AH94="B",IF(BA93="",1,BA93+1),"")</f>
        <v/>
      </c>
      <c r="BB94" s="1" t="str">
        <f t="shared" si="82"/>
        <v>00000</v>
      </c>
      <c r="BC94" s="1" t="str">
        <f t="shared" si="82"/>
        <v>00000</v>
      </c>
      <c r="BD94" s="1" t="str">
        <f t="shared" si="83"/>
        <v>000000</v>
      </c>
      <c r="BE94" s="1" t="str">
        <f t="shared" si="83"/>
        <v>000000</v>
      </c>
      <c r="BF94" s="1" t="str">
        <f t="shared" si="131"/>
        <v>B</v>
      </c>
      <c r="BG94" s="1" t="str">
        <f t="shared" si="116"/>
        <v/>
      </c>
      <c r="BH94" s="1">
        <f t="shared" si="132"/>
        <v>0</v>
      </c>
      <c r="BI94" s="1" t="str">
        <f t="shared" si="117"/>
        <v/>
      </c>
      <c r="BJ94" s="1">
        <f t="shared" si="133"/>
        <v>0</v>
      </c>
      <c r="BK94" s="1" t="str">
        <f t="shared" si="118"/>
        <v/>
      </c>
      <c r="BL94" s="1">
        <f t="shared" si="134"/>
        <v>0</v>
      </c>
      <c r="BM94" s="1" t="str">
        <f t="shared" si="135"/>
        <v>0</v>
      </c>
      <c r="BN94" s="1" t="str">
        <f t="shared" si="136"/>
        <v>0</v>
      </c>
      <c r="BO94" s="1" t="str">
        <f t="shared" si="137"/>
        <v>0</v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</row>
    <row r="95" spans="1:76" ht="15.75" thickBot="1">
      <c r="A95" s="1">
        <v>86</v>
      </c>
      <c r="B95" s="12" t="str">
        <f t="shared" si="95"/>
        <v/>
      </c>
      <c r="C95" s="92" t="str">
        <f t="shared" si="85"/>
        <v/>
      </c>
      <c r="D95" s="13" t="str">
        <f t="shared" si="119"/>
        <v/>
      </c>
      <c r="E95" s="45" t="str">
        <f t="shared" si="120"/>
        <v/>
      </c>
      <c r="F95" s="14" t="str">
        <f t="shared" si="96"/>
        <v/>
      </c>
      <c r="H95" s="95" t="str">
        <f t="shared" si="86"/>
        <v/>
      </c>
      <c r="I95" s="13" t="str">
        <f t="shared" si="121"/>
        <v/>
      </c>
      <c r="J95" s="45" t="str">
        <f t="shared" si="122"/>
        <v/>
      </c>
      <c r="K95" s="14" t="str">
        <f t="shared" si="123"/>
        <v/>
      </c>
      <c r="L95" s="54"/>
      <c r="M95" s="16" t="str">
        <f>IF('Hedging Dashboard'!AH95="","",'Hedging Dashboard'!AH95)</f>
        <v/>
      </c>
      <c r="O95" s="12" t="str">
        <f t="shared" si="87"/>
        <v/>
      </c>
      <c r="P95" s="13" t="str">
        <f t="shared" si="124"/>
        <v/>
      </c>
      <c r="Q95" s="45" t="str">
        <f t="shared" si="125"/>
        <v/>
      </c>
      <c r="R95" s="87" t="str">
        <f t="shared" si="126"/>
        <v/>
      </c>
      <c r="S95" s="87" t="str">
        <f t="shared" si="97"/>
        <v/>
      </c>
      <c r="T95" s="98" t="str">
        <f t="shared" si="127"/>
        <v/>
      </c>
      <c r="U95" s="87" t="str">
        <f>IF(M95="","",IF(B95="NB",U94,IF(T95="",SUM($T$5:$T95)+S95,SUM($T$5:$T95))))</f>
        <v/>
      </c>
      <c r="V95" s="99" t="str">
        <f t="shared" si="84"/>
        <v/>
      </c>
      <c r="W95" s="74" t="e">
        <f t="shared" si="98"/>
        <v>#VALUE!</v>
      </c>
      <c r="X95" s="76" t="str">
        <f t="shared" si="99"/>
        <v/>
      </c>
      <c r="Y95" s="9" t="str">
        <f t="shared" si="90"/>
        <v>B</v>
      </c>
      <c r="Z95" s="4" t="str">
        <f t="shared" si="91"/>
        <v>C</v>
      </c>
      <c r="AA95" s="4" t="str">
        <f t="shared" si="92"/>
        <v>B</v>
      </c>
      <c r="AB95" s="4" t="str">
        <f t="shared" si="88"/>
        <v/>
      </c>
      <c r="AC95" s="4" t="str">
        <f t="shared" si="93"/>
        <v/>
      </c>
      <c r="AD95" s="4" t="str">
        <f t="shared" si="94"/>
        <v/>
      </c>
      <c r="AE95" s="1" t="str">
        <f t="shared" si="100"/>
        <v/>
      </c>
      <c r="AF95" s="1" t="str">
        <f t="shared" si="101"/>
        <v/>
      </c>
      <c r="AG95" s="1" t="str">
        <f t="shared" si="102"/>
        <v/>
      </c>
      <c r="AH95" s="1" t="str">
        <f t="shared" si="103"/>
        <v/>
      </c>
      <c r="AI95" s="1" t="str">
        <f t="shared" si="104"/>
        <v/>
      </c>
      <c r="AJ95" s="1" t="str">
        <f t="shared" si="105"/>
        <v/>
      </c>
      <c r="AK95" s="1">
        <f t="shared" si="128"/>
        <v>0</v>
      </c>
      <c r="AL95" s="1">
        <f t="shared" si="129"/>
        <v>0</v>
      </c>
      <c r="AM95" s="1" t="str">
        <f t="shared" si="89"/>
        <v/>
      </c>
      <c r="AN95" s="1">
        <f t="shared" si="106"/>
        <v>0</v>
      </c>
      <c r="AO95" s="1" t="str">
        <f t="shared" si="138"/>
        <v/>
      </c>
      <c r="AP95" s="1" t="str">
        <f t="shared" si="107"/>
        <v>N</v>
      </c>
      <c r="AQ95" s="1" t="str">
        <f t="shared" si="108"/>
        <v>N</v>
      </c>
      <c r="AR95" s="1" t="str">
        <f t="shared" si="109"/>
        <v>N</v>
      </c>
      <c r="AS95" s="1" t="str">
        <f t="shared" si="110"/>
        <v/>
      </c>
      <c r="AT95" s="15" t="str">
        <f t="shared" si="130"/>
        <v/>
      </c>
      <c r="AU95" s="1" t="str">
        <f t="shared" si="111"/>
        <v/>
      </c>
      <c r="AV95" s="1" t="str">
        <f t="shared" si="112"/>
        <v/>
      </c>
      <c r="AW95" s="1" t="str">
        <f t="shared" si="113"/>
        <v/>
      </c>
      <c r="AX95" s="1" t="str">
        <f t="shared" si="114"/>
        <v/>
      </c>
      <c r="AY95" s="1" t="str">
        <f t="shared" si="115"/>
        <v/>
      </c>
      <c r="AZ95" s="1" t="str">
        <f>IF('Hedging Dashboard'!AH95="P",IF(AZ94="",1,AZ94+1),"")</f>
        <v/>
      </c>
      <c r="BA95" s="1" t="str">
        <f>IF('Hedging Dashboard'!AH95="B",IF(BA94="",1,BA94+1),"")</f>
        <v/>
      </c>
      <c r="BB95" s="1" t="str">
        <f t="shared" si="82"/>
        <v>00000</v>
      </c>
      <c r="BC95" s="1" t="str">
        <f t="shared" si="82"/>
        <v>00000</v>
      </c>
      <c r="BD95" s="1" t="str">
        <f t="shared" si="83"/>
        <v>000000</v>
      </c>
      <c r="BE95" s="1" t="str">
        <f t="shared" si="83"/>
        <v>000000</v>
      </c>
      <c r="BF95" s="1" t="str">
        <f t="shared" si="131"/>
        <v>B</v>
      </c>
      <c r="BG95" s="1" t="str">
        <f t="shared" si="116"/>
        <v/>
      </c>
      <c r="BH95" s="1">
        <f t="shared" si="132"/>
        <v>0</v>
      </c>
      <c r="BI95" s="1" t="str">
        <f t="shared" si="117"/>
        <v/>
      </c>
      <c r="BJ95" s="1">
        <f t="shared" si="133"/>
        <v>0</v>
      </c>
      <c r="BK95" s="1" t="str">
        <f t="shared" si="118"/>
        <v/>
      </c>
      <c r="BL95" s="1">
        <f t="shared" si="134"/>
        <v>0</v>
      </c>
      <c r="BM95" s="1" t="str">
        <f t="shared" si="135"/>
        <v>0</v>
      </c>
      <c r="BN95" s="1" t="str">
        <f t="shared" si="136"/>
        <v>0</v>
      </c>
      <c r="BO95" s="1" t="str">
        <f t="shared" si="137"/>
        <v>0</v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</row>
    <row r="96" spans="1:76" ht="15.75" thickBot="1">
      <c r="A96" s="1">
        <v>87</v>
      </c>
      <c r="B96" s="9" t="str">
        <f t="shared" si="95"/>
        <v/>
      </c>
      <c r="C96" s="93" t="str">
        <f t="shared" si="85"/>
        <v/>
      </c>
      <c r="D96" s="88" t="str">
        <f t="shared" si="119"/>
        <v/>
      </c>
      <c r="E96" s="89" t="str">
        <f t="shared" si="120"/>
        <v/>
      </c>
      <c r="F96" s="8" t="str">
        <f t="shared" si="96"/>
        <v/>
      </c>
      <c r="H96" s="96" t="str">
        <f t="shared" si="86"/>
        <v/>
      </c>
      <c r="I96" s="88" t="str">
        <f t="shared" si="121"/>
        <v/>
      </c>
      <c r="J96" s="89" t="str">
        <f t="shared" si="122"/>
        <v/>
      </c>
      <c r="K96" s="8" t="str">
        <f t="shared" si="123"/>
        <v/>
      </c>
      <c r="L96" s="54"/>
      <c r="M96" s="17" t="str">
        <f>IF('Hedging Dashboard'!AH96="","",'Hedging Dashboard'!AH96)</f>
        <v/>
      </c>
      <c r="O96" s="9" t="str">
        <f t="shared" si="87"/>
        <v/>
      </c>
      <c r="P96" s="88" t="str">
        <f t="shared" si="124"/>
        <v/>
      </c>
      <c r="Q96" s="89" t="str">
        <f t="shared" si="125"/>
        <v/>
      </c>
      <c r="R96" s="4" t="str">
        <f t="shared" si="126"/>
        <v/>
      </c>
      <c r="S96" s="4" t="str">
        <f t="shared" si="97"/>
        <v/>
      </c>
      <c r="T96" s="112" t="str">
        <f t="shared" si="127"/>
        <v/>
      </c>
      <c r="U96" s="4" t="str">
        <f>IF(M96="","",IF(B96="NB",U95,IF(T96="",SUM($T$5:$T96)+S96,SUM($T$5:$T96))))</f>
        <v/>
      </c>
      <c r="V96" s="100" t="str">
        <f t="shared" si="84"/>
        <v/>
      </c>
      <c r="W96" s="74" t="e">
        <f t="shared" si="98"/>
        <v>#VALUE!</v>
      </c>
      <c r="X96" s="76" t="str">
        <f t="shared" si="99"/>
        <v/>
      </c>
      <c r="Y96" s="9" t="str">
        <f t="shared" si="90"/>
        <v>B</v>
      </c>
      <c r="Z96" s="4" t="str">
        <f t="shared" si="91"/>
        <v>C</v>
      </c>
      <c r="AA96" s="4" t="str">
        <f t="shared" si="92"/>
        <v>B</v>
      </c>
      <c r="AB96" s="4" t="str">
        <f t="shared" si="88"/>
        <v/>
      </c>
      <c r="AC96" s="4" t="str">
        <f t="shared" si="93"/>
        <v/>
      </c>
      <c r="AD96" s="4" t="str">
        <f t="shared" si="94"/>
        <v/>
      </c>
      <c r="AE96" s="1" t="str">
        <f t="shared" si="100"/>
        <v/>
      </c>
      <c r="AF96" s="1" t="str">
        <f t="shared" si="101"/>
        <v/>
      </c>
      <c r="AG96" s="1" t="str">
        <f t="shared" si="102"/>
        <v/>
      </c>
      <c r="AH96" s="1" t="str">
        <f t="shared" si="103"/>
        <v/>
      </c>
      <c r="AI96" s="1" t="str">
        <f t="shared" si="104"/>
        <v/>
      </c>
      <c r="AJ96" s="1" t="str">
        <f t="shared" si="105"/>
        <v/>
      </c>
      <c r="AK96" s="1">
        <f t="shared" si="128"/>
        <v>0</v>
      </c>
      <c r="AL96" s="1">
        <f t="shared" si="129"/>
        <v>0</v>
      </c>
      <c r="AM96" s="1" t="str">
        <f t="shared" si="89"/>
        <v/>
      </c>
      <c r="AN96" s="1">
        <f t="shared" si="106"/>
        <v>0</v>
      </c>
      <c r="AO96" s="1" t="str">
        <f t="shared" si="138"/>
        <v/>
      </c>
      <c r="AP96" s="1" t="str">
        <f t="shared" si="107"/>
        <v>N</v>
      </c>
      <c r="AQ96" s="1" t="str">
        <f t="shared" si="108"/>
        <v>N</v>
      </c>
      <c r="AR96" s="1" t="str">
        <f t="shared" si="109"/>
        <v>N</v>
      </c>
      <c r="AS96" s="1" t="str">
        <f t="shared" si="110"/>
        <v/>
      </c>
      <c r="AT96" s="15" t="str">
        <f t="shared" si="130"/>
        <v/>
      </c>
      <c r="AU96" s="1" t="str">
        <f t="shared" si="111"/>
        <v/>
      </c>
      <c r="AV96" s="1" t="str">
        <f t="shared" si="112"/>
        <v/>
      </c>
      <c r="AW96" s="1" t="str">
        <f t="shared" si="113"/>
        <v/>
      </c>
      <c r="AX96" s="1" t="str">
        <f t="shared" si="114"/>
        <v/>
      </c>
      <c r="AY96" s="1" t="str">
        <f t="shared" si="115"/>
        <v/>
      </c>
      <c r="AZ96" s="1" t="str">
        <f>IF('Hedging Dashboard'!AH96="P",IF(AZ95="",1,AZ95+1),"")</f>
        <v/>
      </c>
      <c r="BA96" s="1" t="str">
        <f>IF('Hedging Dashboard'!AH96="B",IF(BA95="",1,BA95+1),"")</f>
        <v/>
      </c>
      <c r="BB96" s="1" t="str">
        <f t="shared" si="82"/>
        <v>00000</v>
      </c>
      <c r="BC96" s="1" t="str">
        <f t="shared" si="82"/>
        <v>00000</v>
      </c>
      <c r="BD96" s="1" t="str">
        <f t="shared" si="83"/>
        <v>000000</v>
      </c>
      <c r="BE96" s="1" t="str">
        <f t="shared" si="83"/>
        <v>000000</v>
      </c>
      <c r="BF96" s="1" t="str">
        <f t="shared" si="131"/>
        <v>B</v>
      </c>
      <c r="BG96" s="1" t="str">
        <f t="shared" si="116"/>
        <v/>
      </c>
      <c r="BH96" s="1">
        <f t="shared" si="132"/>
        <v>0</v>
      </c>
      <c r="BI96" s="1" t="str">
        <f t="shared" si="117"/>
        <v/>
      </c>
      <c r="BJ96" s="1">
        <f t="shared" si="133"/>
        <v>0</v>
      </c>
      <c r="BK96" s="1" t="str">
        <f t="shared" si="118"/>
        <v/>
      </c>
      <c r="BL96" s="1">
        <f t="shared" si="134"/>
        <v>0</v>
      </c>
      <c r="BM96" s="1" t="str">
        <f t="shared" si="135"/>
        <v>0</v>
      </c>
      <c r="BN96" s="1" t="str">
        <f t="shared" si="136"/>
        <v>0</v>
      </c>
      <c r="BO96" s="1" t="str">
        <f t="shared" si="137"/>
        <v>0</v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6</v>
      </c>
    </row>
    <row r="97" spans="1:76" ht="15.75" thickBot="1">
      <c r="A97" s="1">
        <v>88</v>
      </c>
      <c r="B97" s="9" t="str">
        <f t="shared" si="95"/>
        <v/>
      </c>
      <c r="C97" s="93" t="str">
        <f t="shared" si="85"/>
        <v/>
      </c>
      <c r="D97" s="88" t="str">
        <f t="shared" si="119"/>
        <v/>
      </c>
      <c r="E97" s="89" t="str">
        <f t="shared" si="120"/>
        <v/>
      </c>
      <c r="F97" s="8" t="str">
        <f t="shared" si="96"/>
        <v/>
      </c>
      <c r="H97" s="96" t="str">
        <f t="shared" si="86"/>
        <v/>
      </c>
      <c r="I97" s="88" t="str">
        <f t="shared" si="121"/>
        <v/>
      </c>
      <c r="J97" s="89" t="str">
        <f t="shared" si="122"/>
        <v/>
      </c>
      <c r="K97" s="8" t="str">
        <f t="shared" si="123"/>
        <v/>
      </c>
      <c r="L97" s="54"/>
      <c r="M97" s="17" t="str">
        <f>IF('Hedging Dashboard'!AH97="","",'Hedging Dashboard'!AH97)</f>
        <v/>
      </c>
      <c r="O97" s="9" t="str">
        <f t="shared" si="87"/>
        <v/>
      </c>
      <c r="P97" s="88" t="str">
        <f t="shared" si="124"/>
        <v/>
      </c>
      <c r="Q97" s="89" t="str">
        <f t="shared" si="125"/>
        <v/>
      </c>
      <c r="R97" s="4" t="str">
        <f t="shared" si="126"/>
        <v/>
      </c>
      <c r="S97" s="4" t="str">
        <f t="shared" si="97"/>
        <v/>
      </c>
      <c r="T97" s="112" t="str">
        <f t="shared" si="127"/>
        <v/>
      </c>
      <c r="U97" s="4" t="str">
        <f>IF(M97="","",IF(B97="NB",U96,IF(T97="",SUM($T$5:$T97)+S97,SUM($T$5:$T97))))</f>
        <v/>
      </c>
      <c r="V97" s="100" t="str">
        <f t="shared" si="84"/>
        <v/>
      </c>
      <c r="W97" s="74" t="e">
        <f t="shared" si="98"/>
        <v>#VALUE!</v>
      </c>
      <c r="X97" s="76" t="str">
        <f t="shared" si="99"/>
        <v/>
      </c>
      <c r="Y97" s="9" t="str">
        <f t="shared" si="90"/>
        <v>B</v>
      </c>
      <c r="Z97" s="4" t="str">
        <f t="shared" si="91"/>
        <v>C</v>
      </c>
      <c r="AA97" s="4" t="str">
        <f t="shared" si="92"/>
        <v>B</v>
      </c>
      <c r="AB97" s="4" t="str">
        <f t="shared" si="88"/>
        <v/>
      </c>
      <c r="AC97" s="4" t="str">
        <f t="shared" si="93"/>
        <v/>
      </c>
      <c r="AD97" s="4" t="str">
        <f t="shared" si="94"/>
        <v/>
      </c>
      <c r="AE97" s="1" t="str">
        <f t="shared" si="100"/>
        <v/>
      </c>
      <c r="AF97" s="1" t="str">
        <f t="shared" si="101"/>
        <v/>
      </c>
      <c r="AG97" s="1" t="str">
        <f t="shared" si="102"/>
        <v/>
      </c>
      <c r="AH97" s="1" t="str">
        <f t="shared" si="103"/>
        <v/>
      </c>
      <c r="AI97" s="1" t="str">
        <f t="shared" si="104"/>
        <v/>
      </c>
      <c r="AJ97" s="1" t="str">
        <f t="shared" si="105"/>
        <v/>
      </c>
      <c r="AK97" s="1">
        <f t="shared" si="128"/>
        <v>0</v>
      </c>
      <c r="AL97" s="1">
        <f t="shared" si="129"/>
        <v>0</v>
      </c>
      <c r="AM97" s="1" t="str">
        <f t="shared" si="89"/>
        <v/>
      </c>
      <c r="AN97" s="1">
        <f t="shared" si="106"/>
        <v>0</v>
      </c>
      <c r="AO97" s="1" t="str">
        <f t="shared" si="138"/>
        <v/>
      </c>
      <c r="AP97" s="1" t="str">
        <f t="shared" si="107"/>
        <v>N</v>
      </c>
      <c r="AQ97" s="1" t="str">
        <f t="shared" si="108"/>
        <v>N</v>
      </c>
      <c r="AR97" s="1" t="str">
        <f t="shared" si="109"/>
        <v>N</v>
      </c>
      <c r="AS97" s="1" t="str">
        <f t="shared" si="110"/>
        <v/>
      </c>
      <c r="AT97" s="15" t="str">
        <f t="shared" si="130"/>
        <v/>
      </c>
      <c r="AU97" s="1" t="str">
        <f t="shared" si="111"/>
        <v/>
      </c>
      <c r="AV97" s="1" t="str">
        <f t="shared" si="112"/>
        <v/>
      </c>
      <c r="AW97" s="1" t="str">
        <f t="shared" si="113"/>
        <v/>
      </c>
      <c r="AX97" s="1" t="str">
        <f t="shared" si="114"/>
        <v/>
      </c>
      <c r="AY97" s="1" t="str">
        <f t="shared" si="115"/>
        <v/>
      </c>
      <c r="AZ97" s="1" t="str">
        <f>IF('Hedging Dashboard'!AH97="P",IF(AZ96="",1,AZ96+1),"")</f>
        <v/>
      </c>
      <c r="BA97" s="1" t="str">
        <f>IF('Hedging Dashboard'!AH97="B",IF(BA96="",1,BA96+1),"")</f>
        <v/>
      </c>
      <c r="BB97" s="1" t="str">
        <f t="shared" si="82"/>
        <v>00000</v>
      </c>
      <c r="BC97" s="1" t="str">
        <f t="shared" si="82"/>
        <v>00000</v>
      </c>
      <c r="BD97" s="1" t="str">
        <f t="shared" si="83"/>
        <v>000000</v>
      </c>
      <c r="BE97" s="1" t="str">
        <f t="shared" si="83"/>
        <v>000000</v>
      </c>
      <c r="BF97" s="1" t="str">
        <f t="shared" si="131"/>
        <v>B</v>
      </c>
      <c r="BG97" s="1" t="str">
        <f t="shared" si="116"/>
        <v/>
      </c>
      <c r="BH97" s="1">
        <f t="shared" si="132"/>
        <v>0</v>
      </c>
      <c r="BI97" s="1" t="str">
        <f t="shared" si="117"/>
        <v/>
      </c>
      <c r="BJ97" s="1">
        <f t="shared" si="133"/>
        <v>0</v>
      </c>
      <c r="BK97" s="1" t="str">
        <f t="shared" si="118"/>
        <v/>
      </c>
      <c r="BL97" s="1">
        <f t="shared" si="134"/>
        <v>0</v>
      </c>
      <c r="BM97" s="1" t="str">
        <f t="shared" si="135"/>
        <v>0</v>
      </c>
      <c r="BN97" s="1" t="str">
        <f t="shared" si="136"/>
        <v>0</v>
      </c>
      <c r="BO97" s="1" t="str">
        <f t="shared" si="137"/>
        <v>0</v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-6</v>
      </c>
    </row>
    <row r="98" spans="1:76" ht="15.75" thickBot="1">
      <c r="A98" s="1">
        <v>89</v>
      </c>
      <c r="B98" s="9" t="str">
        <f t="shared" si="95"/>
        <v/>
      </c>
      <c r="C98" s="93" t="str">
        <f t="shared" si="85"/>
        <v/>
      </c>
      <c r="D98" s="88" t="str">
        <f t="shared" si="119"/>
        <v/>
      </c>
      <c r="E98" s="89" t="str">
        <f t="shared" si="120"/>
        <v/>
      </c>
      <c r="F98" s="8" t="str">
        <f t="shared" si="96"/>
        <v/>
      </c>
      <c r="H98" s="96" t="str">
        <f t="shared" si="86"/>
        <v/>
      </c>
      <c r="I98" s="88" t="str">
        <f t="shared" si="121"/>
        <v/>
      </c>
      <c r="J98" s="89" t="str">
        <f t="shared" si="122"/>
        <v/>
      </c>
      <c r="K98" s="8" t="str">
        <f t="shared" si="123"/>
        <v/>
      </c>
      <c r="L98" s="54"/>
      <c r="M98" s="17" t="str">
        <f>IF('Hedging Dashboard'!AH98="","",'Hedging Dashboard'!AH98)</f>
        <v/>
      </c>
      <c r="O98" s="9" t="str">
        <f t="shared" si="87"/>
        <v/>
      </c>
      <c r="P98" s="88" t="str">
        <f t="shared" si="124"/>
        <v/>
      </c>
      <c r="Q98" s="89" t="str">
        <f t="shared" si="125"/>
        <v/>
      </c>
      <c r="R98" s="4" t="str">
        <f t="shared" si="126"/>
        <v/>
      </c>
      <c r="S98" s="4" t="str">
        <f t="shared" si="97"/>
        <v/>
      </c>
      <c r="T98" s="112" t="str">
        <f t="shared" si="127"/>
        <v/>
      </c>
      <c r="U98" s="4" t="str">
        <f>IF(M98="","",IF(B98="NB",U97,IF(T98="",SUM($T$5:$T98)+S98,SUM($T$5:$T98))))</f>
        <v/>
      </c>
      <c r="V98" s="100" t="str">
        <f t="shared" si="84"/>
        <v/>
      </c>
      <c r="W98" s="74" t="e">
        <f t="shared" si="98"/>
        <v>#VALUE!</v>
      </c>
      <c r="X98" s="76" t="str">
        <f t="shared" si="99"/>
        <v/>
      </c>
      <c r="Y98" s="9" t="str">
        <f t="shared" si="90"/>
        <v>B</v>
      </c>
      <c r="Z98" s="4" t="str">
        <f t="shared" si="91"/>
        <v>C</v>
      </c>
      <c r="AA98" s="4" t="str">
        <f t="shared" si="92"/>
        <v>B</v>
      </c>
      <c r="AB98" s="4" t="str">
        <f t="shared" si="88"/>
        <v/>
      </c>
      <c r="AC98" s="4" t="str">
        <f t="shared" si="93"/>
        <v/>
      </c>
      <c r="AD98" s="4" t="str">
        <f t="shared" si="94"/>
        <v/>
      </c>
      <c r="AE98" s="1" t="str">
        <f t="shared" si="100"/>
        <v/>
      </c>
      <c r="AF98" s="1" t="str">
        <f t="shared" si="101"/>
        <v/>
      </c>
      <c r="AG98" s="1" t="str">
        <f t="shared" si="102"/>
        <v/>
      </c>
      <c r="AH98" s="1" t="str">
        <f t="shared" si="103"/>
        <v/>
      </c>
      <c r="AI98" s="1" t="str">
        <f t="shared" si="104"/>
        <v/>
      </c>
      <c r="AJ98" s="1" t="str">
        <f t="shared" si="105"/>
        <v/>
      </c>
      <c r="AK98" s="1">
        <f t="shared" si="128"/>
        <v>0</v>
      </c>
      <c r="AL98" s="1">
        <f t="shared" si="129"/>
        <v>0</v>
      </c>
      <c r="AM98" s="1" t="str">
        <f t="shared" si="89"/>
        <v/>
      </c>
      <c r="AN98" s="1">
        <f t="shared" si="106"/>
        <v>0</v>
      </c>
      <c r="AO98" s="1" t="str">
        <f t="shared" si="138"/>
        <v/>
      </c>
      <c r="AP98" s="1" t="str">
        <f t="shared" si="107"/>
        <v>N</v>
      </c>
      <c r="AQ98" s="1" t="str">
        <f t="shared" si="108"/>
        <v>N</v>
      </c>
      <c r="AR98" s="1" t="str">
        <f t="shared" si="109"/>
        <v>N</v>
      </c>
      <c r="AS98" s="1" t="str">
        <f t="shared" si="110"/>
        <v/>
      </c>
      <c r="AT98" s="15" t="str">
        <f t="shared" si="130"/>
        <v/>
      </c>
      <c r="AU98" s="1" t="str">
        <f t="shared" si="111"/>
        <v/>
      </c>
      <c r="AV98" s="1" t="str">
        <f t="shared" si="112"/>
        <v/>
      </c>
      <c r="AW98" s="1" t="str">
        <f t="shared" si="113"/>
        <v/>
      </c>
      <c r="AX98" s="1" t="str">
        <f t="shared" si="114"/>
        <v/>
      </c>
      <c r="AY98" s="1" t="str">
        <f t="shared" si="115"/>
        <v/>
      </c>
      <c r="AZ98" s="1" t="str">
        <f>IF('Hedging Dashboard'!AH98="P",IF(AZ97="",1,AZ97+1),"")</f>
        <v/>
      </c>
      <c r="BA98" s="1" t="str">
        <f>IF('Hedging Dashboard'!AH98="B",IF(BA97="",1,BA97+1),"")</f>
        <v/>
      </c>
      <c r="BB98" s="1" t="str">
        <f t="shared" si="82"/>
        <v>00000</v>
      </c>
      <c r="BC98" s="1" t="str">
        <f t="shared" si="82"/>
        <v>00000</v>
      </c>
      <c r="BD98" s="1" t="str">
        <f t="shared" si="83"/>
        <v>000000</v>
      </c>
      <c r="BE98" s="1" t="str">
        <f t="shared" si="83"/>
        <v>000000</v>
      </c>
      <c r="BF98" s="1" t="str">
        <f t="shared" si="131"/>
        <v>B</v>
      </c>
      <c r="BG98" s="1" t="str">
        <f t="shared" si="116"/>
        <v/>
      </c>
      <c r="BH98" s="1">
        <f t="shared" si="132"/>
        <v>0</v>
      </c>
      <c r="BI98" s="1" t="str">
        <f t="shared" si="117"/>
        <v/>
      </c>
      <c r="BJ98" s="1">
        <f t="shared" si="133"/>
        <v>0</v>
      </c>
      <c r="BK98" s="1" t="str">
        <f t="shared" si="118"/>
        <v/>
      </c>
      <c r="BL98" s="1">
        <f t="shared" si="134"/>
        <v>0</v>
      </c>
      <c r="BM98" s="1" t="str">
        <f t="shared" si="135"/>
        <v>0</v>
      </c>
      <c r="BN98" s="1" t="str">
        <f t="shared" si="136"/>
        <v>0</v>
      </c>
      <c r="BO98" s="1" t="str">
        <f t="shared" si="137"/>
        <v>0</v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</row>
    <row r="99" spans="1:76" ht="15.75" thickBot="1">
      <c r="A99" s="1">
        <v>90</v>
      </c>
      <c r="B99" s="77" t="str">
        <f t="shared" si="95"/>
        <v/>
      </c>
      <c r="C99" s="94" t="str">
        <f t="shared" si="85"/>
        <v/>
      </c>
      <c r="D99" s="90" t="str">
        <f t="shared" si="119"/>
        <v/>
      </c>
      <c r="E99" s="91" t="str">
        <f t="shared" si="120"/>
        <v/>
      </c>
      <c r="F99" s="10" t="str">
        <f t="shared" si="96"/>
        <v/>
      </c>
      <c r="H99" s="97" t="str">
        <f t="shared" si="86"/>
        <v/>
      </c>
      <c r="I99" s="90" t="str">
        <f t="shared" si="121"/>
        <v/>
      </c>
      <c r="J99" s="91" t="str">
        <f t="shared" si="122"/>
        <v/>
      </c>
      <c r="K99" s="10" t="str">
        <f t="shared" si="123"/>
        <v/>
      </c>
      <c r="L99" s="54"/>
      <c r="M99" s="18" t="str">
        <f>IF('Hedging Dashboard'!AH99="","",'Hedging Dashboard'!AH99)</f>
        <v/>
      </c>
      <c r="O99" s="77" t="str">
        <f t="shared" si="87"/>
        <v/>
      </c>
      <c r="P99" s="90" t="str">
        <f t="shared" si="124"/>
        <v/>
      </c>
      <c r="Q99" s="91" t="str">
        <f t="shared" si="125"/>
        <v/>
      </c>
      <c r="R99" s="5" t="str">
        <f t="shared" si="126"/>
        <v/>
      </c>
      <c r="S99" s="5" t="str">
        <f t="shared" si="97"/>
        <v/>
      </c>
      <c r="T99" s="113" t="str">
        <f t="shared" si="127"/>
        <v/>
      </c>
      <c r="U99" s="5" t="str">
        <f>IF(M99="","",IF(B99="NB",U98,IF(T99="",SUM($T$5:$T99)+S99,SUM($T$5:$T99))))</f>
        <v/>
      </c>
      <c r="V99" s="101" t="str">
        <f t="shared" si="84"/>
        <v/>
      </c>
      <c r="W99" s="74" t="e">
        <f t="shared" si="98"/>
        <v>#VALUE!</v>
      </c>
      <c r="X99" s="76" t="str">
        <f t="shared" si="99"/>
        <v/>
      </c>
      <c r="Y99" s="9" t="str">
        <f t="shared" si="90"/>
        <v>B</v>
      </c>
      <c r="Z99" s="4" t="str">
        <f t="shared" si="91"/>
        <v>C</v>
      </c>
      <c r="AA99" s="4" t="str">
        <f t="shared" si="92"/>
        <v>B</v>
      </c>
      <c r="AB99" s="4" t="str">
        <f t="shared" si="88"/>
        <v/>
      </c>
      <c r="AC99" s="4" t="str">
        <f t="shared" si="93"/>
        <v/>
      </c>
      <c r="AD99" s="4" t="str">
        <f t="shared" si="94"/>
        <v/>
      </c>
      <c r="AE99" s="1" t="str">
        <f t="shared" si="100"/>
        <v/>
      </c>
      <c r="AF99" s="1" t="str">
        <f t="shared" si="101"/>
        <v/>
      </c>
      <c r="AG99" s="1" t="str">
        <f t="shared" si="102"/>
        <v/>
      </c>
      <c r="AH99" s="1" t="str">
        <f t="shared" si="103"/>
        <v/>
      </c>
      <c r="AI99" s="1" t="str">
        <f t="shared" si="104"/>
        <v/>
      </c>
      <c r="AJ99" s="1" t="str">
        <f t="shared" si="105"/>
        <v/>
      </c>
      <c r="AK99" s="1">
        <f t="shared" si="128"/>
        <v>0</v>
      </c>
      <c r="AL99" s="1">
        <f t="shared" si="129"/>
        <v>0</v>
      </c>
      <c r="AM99" s="1" t="str">
        <f t="shared" si="89"/>
        <v/>
      </c>
      <c r="AN99" s="1">
        <f t="shared" si="106"/>
        <v>0</v>
      </c>
      <c r="AO99" s="1" t="str">
        <f t="shared" si="138"/>
        <v/>
      </c>
      <c r="AP99" s="1" t="str">
        <f t="shared" si="107"/>
        <v>N</v>
      </c>
      <c r="AQ99" s="1" t="str">
        <f t="shared" si="108"/>
        <v>N</v>
      </c>
      <c r="AR99" s="1" t="str">
        <f t="shared" si="109"/>
        <v>N</v>
      </c>
      <c r="AS99" s="1" t="str">
        <f t="shared" si="110"/>
        <v/>
      </c>
      <c r="AT99" s="15" t="str">
        <f t="shared" si="130"/>
        <v/>
      </c>
      <c r="AU99" s="1" t="str">
        <f t="shared" si="111"/>
        <v/>
      </c>
      <c r="AV99" s="1" t="str">
        <f t="shared" si="112"/>
        <v/>
      </c>
      <c r="AW99" s="1" t="str">
        <f t="shared" si="113"/>
        <v/>
      </c>
      <c r="AX99" s="1" t="str">
        <f t="shared" si="114"/>
        <v/>
      </c>
      <c r="AY99" s="1" t="str">
        <f t="shared" si="115"/>
        <v/>
      </c>
      <c r="AZ99" s="1" t="str">
        <f>IF('Hedging Dashboard'!AH99="P",IF(AZ98="",1,AZ98+1),"")</f>
        <v/>
      </c>
      <c r="BA99" s="1" t="str">
        <f>IF('Hedging Dashboard'!AH99="B",IF(BA98="",1,BA98+1),"")</f>
        <v/>
      </c>
      <c r="BB99" s="1" t="str">
        <f t="shared" si="82"/>
        <v>00000</v>
      </c>
      <c r="BC99" s="1" t="str">
        <f t="shared" si="82"/>
        <v>00000</v>
      </c>
      <c r="BD99" s="1" t="str">
        <f t="shared" si="83"/>
        <v>000000</v>
      </c>
      <c r="BE99" s="1" t="str">
        <f t="shared" si="83"/>
        <v>000000</v>
      </c>
      <c r="BF99" s="1" t="str">
        <f t="shared" si="131"/>
        <v>B</v>
      </c>
      <c r="BG99" s="1" t="str">
        <f t="shared" si="116"/>
        <v/>
      </c>
      <c r="BH99" s="1">
        <f t="shared" si="132"/>
        <v>0</v>
      </c>
      <c r="BI99" s="1" t="str">
        <f t="shared" si="117"/>
        <v/>
      </c>
      <c r="BJ99" s="1">
        <f t="shared" si="133"/>
        <v>0</v>
      </c>
      <c r="BK99" s="1" t="str">
        <f t="shared" si="118"/>
        <v/>
      </c>
      <c r="BL99" s="1">
        <f t="shared" si="134"/>
        <v>0</v>
      </c>
      <c r="BM99" s="1" t="str">
        <f t="shared" si="135"/>
        <v>0</v>
      </c>
      <c r="BN99" s="1" t="str">
        <f t="shared" si="136"/>
        <v>0</v>
      </c>
      <c r="BO99" s="1" t="str">
        <f t="shared" si="137"/>
        <v>0</v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</row>
    <row r="100" spans="1:76" ht="15.75" thickBot="1">
      <c r="A100" s="1">
        <v>91</v>
      </c>
      <c r="B100" s="12" t="str">
        <f t="shared" si="95"/>
        <v/>
      </c>
      <c r="C100" s="92" t="str">
        <f t="shared" si="85"/>
        <v/>
      </c>
      <c r="D100" s="13" t="str">
        <f t="shared" si="119"/>
        <v/>
      </c>
      <c r="E100" s="45" t="str">
        <f t="shared" si="120"/>
        <v/>
      </c>
      <c r="F100" s="14" t="str">
        <f t="shared" si="96"/>
        <v/>
      </c>
      <c r="H100" s="95" t="str">
        <f t="shared" si="86"/>
        <v/>
      </c>
      <c r="I100" s="13" t="str">
        <f t="shared" si="121"/>
        <v/>
      </c>
      <c r="J100" s="45" t="str">
        <f t="shared" si="122"/>
        <v/>
      </c>
      <c r="K100" s="14" t="str">
        <f t="shared" si="123"/>
        <v/>
      </c>
      <c r="L100" s="54"/>
      <c r="M100" s="16" t="str">
        <f>IF('Hedging Dashboard'!AH100="","",'Hedging Dashboard'!AH100)</f>
        <v/>
      </c>
      <c r="O100" s="12" t="str">
        <f t="shared" si="87"/>
        <v/>
      </c>
      <c r="P100" s="13" t="str">
        <f t="shared" si="124"/>
        <v/>
      </c>
      <c r="Q100" s="45" t="str">
        <f t="shared" si="125"/>
        <v/>
      </c>
      <c r="R100" s="87" t="str">
        <f t="shared" si="126"/>
        <v/>
      </c>
      <c r="S100" s="87" t="str">
        <f t="shared" si="97"/>
        <v/>
      </c>
      <c r="T100" s="98" t="str">
        <f t="shared" si="127"/>
        <v/>
      </c>
      <c r="U100" s="87" t="str">
        <f>IF(M100="","",IF(B100="NB",U99,IF(T100="",SUM($T$5:$T100)+S100,SUM($T$5:$T100))))</f>
        <v/>
      </c>
      <c r="V100" s="99" t="str">
        <f t="shared" si="84"/>
        <v/>
      </c>
      <c r="W100" s="74" t="e">
        <f t="shared" si="98"/>
        <v>#VALUE!</v>
      </c>
      <c r="X100" s="76" t="str">
        <f t="shared" si="99"/>
        <v/>
      </c>
      <c r="Y100" s="9" t="str">
        <f t="shared" si="90"/>
        <v>B</v>
      </c>
      <c r="Z100" s="4" t="str">
        <f t="shared" si="91"/>
        <v>C</v>
      </c>
      <c r="AA100" s="4" t="str">
        <f t="shared" si="92"/>
        <v>B</v>
      </c>
      <c r="AB100" s="4" t="str">
        <f t="shared" si="88"/>
        <v/>
      </c>
      <c r="AC100" s="4" t="str">
        <f t="shared" si="93"/>
        <v/>
      </c>
      <c r="AD100" s="4" t="str">
        <f t="shared" si="94"/>
        <v/>
      </c>
      <c r="AE100" s="1" t="str">
        <f t="shared" si="100"/>
        <v/>
      </c>
      <c r="AF100" s="1" t="str">
        <f t="shared" si="101"/>
        <v/>
      </c>
      <c r="AG100" s="1" t="str">
        <f t="shared" si="102"/>
        <v/>
      </c>
      <c r="AH100" s="1" t="str">
        <f t="shared" si="103"/>
        <v/>
      </c>
      <c r="AI100" s="1" t="str">
        <f t="shared" si="104"/>
        <v/>
      </c>
      <c r="AJ100" s="1" t="str">
        <f t="shared" si="105"/>
        <v/>
      </c>
      <c r="AK100" s="1">
        <f t="shared" si="128"/>
        <v>0</v>
      </c>
      <c r="AL100" s="1">
        <f t="shared" si="129"/>
        <v>0</v>
      </c>
      <c r="AM100" s="1" t="str">
        <f t="shared" si="89"/>
        <v/>
      </c>
      <c r="AN100" s="1">
        <f t="shared" si="106"/>
        <v>0</v>
      </c>
      <c r="AO100" s="1" t="str">
        <f t="shared" si="138"/>
        <v/>
      </c>
      <c r="AP100" s="1" t="str">
        <f t="shared" si="107"/>
        <v>N</v>
      </c>
      <c r="AQ100" s="1" t="str">
        <f t="shared" si="108"/>
        <v>N</v>
      </c>
      <c r="AR100" s="1" t="str">
        <f t="shared" si="109"/>
        <v>N</v>
      </c>
      <c r="AS100" s="1" t="str">
        <f t="shared" si="110"/>
        <v/>
      </c>
      <c r="AT100" s="15" t="str">
        <f t="shared" si="130"/>
        <v/>
      </c>
      <c r="AU100" s="1" t="str">
        <f t="shared" si="111"/>
        <v/>
      </c>
      <c r="AV100" s="1" t="str">
        <f t="shared" si="112"/>
        <v/>
      </c>
      <c r="AW100" s="1" t="str">
        <f t="shared" si="113"/>
        <v/>
      </c>
      <c r="AX100" s="1" t="str">
        <f t="shared" si="114"/>
        <v/>
      </c>
      <c r="AY100" s="1" t="str">
        <f t="shared" si="115"/>
        <v/>
      </c>
      <c r="AZ100" s="1" t="str">
        <f>IF('Hedging Dashboard'!AH100="P",IF(AZ99="",1,AZ99+1),"")</f>
        <v/>
      </c>
      <c r="BA100" s="1" t="str">
        <f>IF('Hedging Dashboard'!AH100="B",IF(BA99="",1,BA99+1),"")</f>
        <v/>
      </c>
      <c r="BB100" s="1" t="str">
        <f t="shared" si="82"/>
        <v>00000</v>
      </c>
      <c r="BC100" s="1" t="str">
        <f t="shared" si="82"/>
        <v>00000</v>
      </c>
      <c r="BD100" s="1" t="str">
        <f t="shared" si="83"/>
        <v>000000</v>
      </c>
      <c r="BE100" s="1" t="str">
        <f t="shared" si="83"/>
        <v>000000</v>
      </c>
      <c r="BF100" s="1" t="str">
        <f t="shared" si="131"/>
        <v>B</v>
      </c>
      <c r="BG100" s="1" t="str">
        <f t="shared" si="116"/>
        <v/>
      </c>
      <c r="BH100" s="1">
        <f t="shared" si="132"/>
        <v>0</v>
      </c>
      <c r="BI100" s="1" t="str">
        <f t="shared" si="117"/>
        <v/>
      </c>
      <c r="BJ100" s="1">
        <f t="shared" si="133"/>
        <v>0</v>
      </c>
      <c r="BK100" s="1" t="str">
        <f t="shared" si="118"/>
        <v/>
      </c>
      <c r="BL100" s="1">
        <f t="shared" si="134"/>
        <v>0</v>
      </c>
      <c r="BM100" s="1" t="str">
        <f t="shared" si="135"/>
        <v>0</v>
      </c>
      <c r="BN100" s="1" t="str">
        <f t="shared" si="136"/>
        <v>0</v>
      </c>
      <c r="BO100" s="1" t="str">
        <f t="shared" si="137"/>
        <v>0</v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3</v>
      </c>
    </row>
    <row r="101" spans="1:76" ht="15.75" thickBot="1">
      <c r="A101" s="1">
        <v>92</v>
      </c>
      <c r="B101" s="9" t="str">
        <f t="shared" si="95"/>
        <v/>
      </c>
      <c r="C101" s="93" t="str">
        <f t="shared" si="85"/>
        <v/>
      </c>
      <c r="D101" s="88" t="str">
        <f t="shared" si="119"/>
        <v/>
      </c>
      <c r="E101" s="89" t="str">
        <f t="shared" si="120"/>
        <v/>
      </c>
      <c r="F101" s="8" t="str">
        <f t="shared" si="96"/>
        <v/>
      </c>
      <c r="H101" s="96" t="str">
        <f t="shared" si="86"/>
        <v/>
      </c>
      <c r="I101" s="88" t="str">
        <f t="shared" si="121"/>
        <v/>
      </c>
      <c r="J101" s="89" t="str">
        <f t="shared" si="122"/>
        <v/>
      </c>
      <c r="K101" s="8" t="str">
        <f t="shared" si="123"/>
        <v/>
      </c>
      <c r="L101" s="54"/>
      <c r="M101" s="17" t="str">
        <f>IF('Hedging Dashboard'!AH101="","",'Hedging Dashboard'!AH101)</f>
        <v/>
      </c>
      <c r="O101" s="9" t="str">
        <f t="shared" si="87"/>
        <v/>
      </c>
      <c r="P101" s="88" t="str">
        <f t="shared" si="124"/>
        <v/>
      </c>
      <c r="Q101" s="89" t="str">
        <f t="shared" si="125"/>
        <v/>
      </c>
      <c r="R101" s="4" t="str">
        <f t="shared" si="126"/>
        <v/>
      </c>
      <c r="S101" s="4" t="str">
        <f t="shared" si="97"/>
        <v/>
      </c>
      <c r="T101" s="112" t="str">
        <f t="shared" si="127"/>
        <v/>
      </c>
      <c r="U101" s="4" t="str">
        <f>IF(M101="","",IF(B101="NB",U100,IF(T101="",SUM($T$5:$T101)+S101,SUM($T$5:$T101))))</f>
        <v/>
      </c>
      <c r="V101" s="100" t="str">
        <f t="shared" si="84"/>
        <v/>
      </c>
      <c r="W101" s="74" t="e">
        <f t="shared" si="98"/>
        <v>#VALUE!</v>
      </c>
      <c r="X101" s="76" t="str">
        <f t="shared" si="99"/>
        <v/>
      </c>
      <c r="Y101" s="9" t="str">
        <f t="shared" si="90"/>
        <v>B</v>
      </c>
      <c r="Z101" s="4" t="str">
        <f t="shared" si="91"/>
        <v>C</v>
      </c>
      <c r="AA101" s="4" t="str">
        <f t="shared" si="92"/>
        <v>B</v>
      </c>
      <c r="AB101" s="4" t="str">
        <f t="shared" si="88"/>
        <v/>
      </c>
      <c r="AC101" s="4" t="str">
        <f t="shared" si="93"/>
        <v/>
      </c>
      <c r="AD101" s="4" t="str">
        <f t="shared" si="94"/>
        <v/>
      </c>
      <c r="AE101" s="1" t="str">
        <f t="shared" si="100"/>
        <v/>
      </c>
      <c r="AF101" s="1" t="str">
        <f t="shared" si="101"/>
        <v/>
      </c>
      <c r="AG101" s="1" t="str">
        <f t="shared" si="102"/>
        <v/>
      </c>
      <c r="AH101" s="1" t="str">
        <f t="shared" si="103"/>
        <v/>
      </c>
      <c r="AI101" s="1" t="str">
        <f t="shared" si="104"/>
        <v/>
      </c>
      <c r="AJ101" s="1" t="str">
        <f t="shared" si="105"/>
        <v/>
      </c>
      <c r="AK101" s="1">
        <f t="shared" si="128"/>
        <v>0</v>
      </c>
      <c r="AL101" s="1">
        <f t="shared" si="129"/>
        <v>0</v>
      </c>
      <c r="AM101" s="1" t="str">
        <f t="shared" si="89"/>
        <v/>
      </c>
      <c r="AN101" s="1">
        <f t="shared" si="106"/>
        <v>0</v>
      </c>
      <c r="AO101" s="1" t="str">
        <f t="shared" si="138"/>
        <v/>
      </c>
      <c r="AP101" s="1" t="str">
        <f t="shared" si="107"/>
        <v>N</v>
      </c>
      <c r="AQ101" s="1" t="str">
        <f t="shared" si="108"/>
        <v>N</v>
      </c>
      <c r="AR101" s="1" t="str">
        <f t="shared" si="109"/>
        <v>N</v>
      </c>
      <c r="AS101" s="1" t="str">
        <f t="shared" si="110"/>
        <v/>
      </c>
      <c r="AT101" s="15" t="str">
        <f t="shared" si="130"/>
        <v/>
      </c>
      <c r="AU101" s="1" t="str">
        <f t="shared" si="111"/>
        <v/>
      </c>
      <c r="AV101" s="1" t="str">
        <f t="shared" si="112"/>
        <v/>
      </c>
      <c r="AW101" s="1" t="str">
        <f t="shared" si="113"/>
        <v/>
      </c>
      <c r="AX101" s="1" t="str">
        <f t="shared" si="114"/>
        <v/>
      </c>
      <c r="AY101" s="1" t="str">
        <f t="shared" si="115"/>
        <v/>
      </c>
      <c r="AZ101" s="1" t="str">
        <f>IF('Hedging Dashboard'!AH101="P",IF(AZ100="",1,AZ100+1),"")</f>
        <v/>
      </c>
      <c r="BA101" s="1" t="str">
        <f>IF('Hedging Dashboard'!AH101="B",IF(BA100="",1,BA100+1),"")</f>
        <v/>
      </c>
      <c r="BB101" s="1" t="str">
        <f t="shared" si="82"/>
        <v>00000</v>
      </c>
      <c r="BC101" s="1" t="str">
        <f t="shared" si="82"/>
        <v>00000</v>
      </c>
      <c r="BD101" s="1" t="str">
        <f t="shared" si="83"/>
        <v>000000</v>
      </c>
      <c r="BE101" s="1" t="str">
        <f t="shared" si="83"/>
        <v>000000</v>
      </c>
      <c r="BF101" s="1" t="str">
        <f t="shared" si="131"/>
        <v>B</v>
      </c>
      <c r="BG101" s="1" t="str">
        <f t="shared" si="116"/>
        <v/>
      </c>
      <c r="BH101" s="1">
        <f t="shared" si="132"/>
        <v>0</v>
      </c>
      <c r="BI101" s="1" t="str">
        <f t="shared" si="117"/>
        <v/>
      </c>
      <c r="BJ101" s="1">
        <f t="shared" si="133"/>
        <v>0</v>
      </c>
      <c r="BK101" s="1" t="str">
        <f t="shared" si="118"/>
        <v/>
      </c>
      <c r="BL101" s="1">
        <f t="shared" si="134"/>
        <v>0</v>
      </c>
      <c r="BM101" s="1" t="str">
        <f t="shared" si="135"/>
        <v>0</v>
      </c>
      <c r="BN101" s="1" t="str">
        <f t="shared" si="136"/>
        <v>0</v>
      </c>
      <c r="BO101" s="1" t="str">
        <f t="shared" si="137"/>
        <v>0</v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-3</v>
      </c>
    </row>
    <row r="102" spans="1:76" ht="15.75" thickBot="1">
      <c r="A102" s="1">
        <v>93</v>
      </c>
      <c r="B102" s="9" t="str">
        <f t="shared" si="95"/>
        <v/>
      </c>
      <c r="C102" s="93" t="str">
        <f t="shared" si="85"/>
        <v/>
      </c>
      <c r="D102" s="88" t="str">
        <f t="shared" si="119"/>
        <v/>
      </c>
      <c r="E102" s="89" t="str">
        <f t="shared" si="120"/>
        <v/>
      </c>
      <c r="F102" s="8" t="str">
        <f t="shared" si="96"/>
        <v/>
      </c>
      <c r="H102" s="96" t="str">
        <f t="shared" si="86"/>
        <v/>
      </c>
      <c r="I102" s="88" t="str">
        <f t="shared" si="121"/>
        <v/>
      </c>
      <c r="J102" s="89" t="str">
        <f t="shared" si="122"/>
        <v/>
      </c>
      <c r="K102" s="8" t="str">
        <f t="shared" si="123"/>
        <v/>
      </c>
      <c r="L102" s="54"/>
      <c r="M102" s="17" t="str">
        <f>IF('Hedging Dashboard'!AH102="","",'Hedging Dashboard'!AH102)</f>
        <v/>
      </c>
      <c r="O102" s="9" t="str">
        <f t="shared" si="87"/>
        <v/>
      </c>
      <c r="P102" s="88" t="str">
        <f t="shared" si="124"/>
        <v/>
      </c>
      <c r="Q102" s="89" t="str">
        <f t="shared" si="125"/>
        <v/>
      </c>
      <c r="R102" s="4" t="str">
        <f t="shared" si="126"/>
        <v/>
      </c>
      <c r="S102" s="4" t="str">
        <f t="shared" si="97"/>
        <v/>
      </c>
      <c r="T102" s="112" t="str">
        <f t="shared" si="127"/>
        <v/>
      </c>
      <c r="U102" s="4" t="str">
        <f>IF(M102="","",IF(B102="NB",U101,IF(T102="",SUM($T$5:$T102)+S102,SUM($T$5:$T102))))</f>
        <v/>
      </c>
      <c r="V102" s="100" t="str">
        <f t="shared" si="84"/>
        <v/>
      </c>
      <c r="W102" s="74" t="e">
        <f t="shared" si="98"/>
        <v>#VALUE!</v>
      </c>
      <c r="X102" s="76" t="str">
        <f t="shared" si="99"/>
        <v/>
      </c>
      <c r="Y102" s="9" t="str">
        <f t="shared" si="90"/>
        <v>B</v>
      </c>
      <c r="Z102" s="4" t="str">
        <f t="shared" si="91"/>
        <v>C</v>
      </c>
      <c r="AA102" s="4" t="str">
        <f t="shared" si="92"/>
        <v>B</v>
      </c>
      <c r="AB102" s="4" t="str">
        <f t="shared" si="88"/>
        <v/>
      </c>
      <c r="AC102" s="4" t="str">
        <f t="shared" si="93"/>
        <v/>
      </c>
      <c r="AD102" s="4" t="str">
        <f t="shared" si="94"/>
        <v/>
      </c>
      <c r="AE102" s="1" t="str">
        <f t="shared" si="100"/>
        <v/>
      </c>
      <c r="AF102" s="1" t="str">
        <f t="shared" si="101"/>
        <v/>
      </c>
      <c r="AG102" s="1" t="str">
        <f t="shared" si="102"/>
        <v/>
      </c>
      <c r="AH102" s="1" t="str">
        <f t="shared" si="103"/>
        <v/>
      </c>
      <c r="AI102" s="1" t="str">
        <f t="shared" si="104"/>
        <v/>
      </c>
      <c r="AJ102" s="1" t="str">
        <f t="shared" si="105"/>
        <v/>
      </c>
      <c r="AK102" s="1">
        <f t="shared" si="128"/>
        <v>0</v>
      </c>
      <c r="AL102" s="1">
        <f t="shared" si="129"/>
        <v>0</v>
      </c>
      <c r="AM102" s="1" t="str">
        <f t="shared" si="89"/>
        <v/>
      </c>
      <c r="AN102" s="1">
        <f t="shared" si="106"/>
        <v>0</v>
      </c>
      <c r="AO102" s="1" t="str">
        <f t="shared" si="138"/>
        <v/>
      </c>
      <c r="AP102" s="1" t="str">
        <f t="shared" si="107"/>
        <v>N</v>
      </c>
      <c r="AQ102" s="1" t="str">
        <f t="shared" si="108"/>
        <v>N</v>
      </c>
      <c r="AR102" s="1" t="str">
        <f t="shared" si="109"/>
        <v>N</v>
      </c>
      <c r="AS102" s="1" t="str">
        <f t="shared" si="110"/>
        <v/>
      </c>
      <c r="AT102" s="15" t="str">
        <f t="shared" si="130"/>
        <v/>
      </c>
      <c r="AU102" s="1" t="str">
        <f t="shared" si="111"/>
        <v/>
      </c>
      <c r="AV102" s="1" t="str">
        <f t="shared" si="112"/>
        <v/>
      </c>
      <c r="AW102" s="1" t="str">
        <f t="shared" si="113"/>
        <v/>
      </c>
      <c r="AX102" s="1" t="str">
        <f t="shared" si="114"/>
        <v/>
      </c>
      <c r="AY102" s="1" t="str">
        <f t="shared" si="115"/>
        <v/>
      </c>
      <c r="AZ102" s="1" t="str">
        <f>IF('Hedging Dashboard'!AH102="P",IF(AZ101="",1,AZ101+1),"")</f>
        <v/>
      </c>
      <c r="BA102" s="1" t="str">
        <f>IF('Hedging Dashboard'!AH102="B",IF(BA101="",1,BA101+1),"")</f>
        <v/>
      </c>
      <c r="BB102" s="1" t="str">
        <f t="shared" si="82"/>
        <v>00000</v>
      </c>
      <c r="BC102" s="1" t="str">
        <f t="shared" si="82"/>
        <v>00000</v>
      </c>
      <c r="BD102" s="1" t="str">
        <f t="shared" si="83"/>
        <v>000000</v>
      </c>
      <c r="BE102" s="1" t="str">
        <f t="shared" si="83"/>
        <v>000000</v>
      </c>
      <c r="BF102" s="1" t="str">
        <f t="shared" si="131"/>
        <v>B</v>
      </c>
      <c r="BG102" s="1" t="str">
        <f t="shared" si="116"/>
        <v/>
      </c>
      <c r="BH102" s="1">
        <f t="shared" si="132"/>
        <v>0</v>
      </c>
      <c r="BI102" s="1" t="str">
        <f t="shared" si="117"/>
        <v/>
      </c>
      <c r="BJ102" s="1">
        <f t="shared" si="133"/>
        <v>0</v>
      </c>
      <c r="BK102" s="1" t="str">
        <f t="shared" si="118"/>
        <v/>
      </c>
      <c r="BL102" s="1">
        <f t="shared" si="134"/>
        <v>0</v>
      </c>
      <c r="BM102" s="1" t="str">
        <f t="shared" si="135"/>
        <v>0</v>
      </c>
      <c r="BN102" s="1" t="str">
        <f t="shared" si="136"/>
        <v>0</v>
      </c>
      <c r="BO102" s="1" t="str">
        <f t="shared" si="137"/>
        <v>0</v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</row>
    <row r="103" spans="1:76" ht="15.75" thickBot="1">
      <c r="A103" s="1">
        <v>94</v>
      </c>
      <c r="B103" s="9" t="str">
        <f t="shared" si="95"/>
        <v/>
      </c>
      <c r="C103" s="93" t="str">
        <f t="shared" si="85"/>
        <v/>
      </c>
      <c r="D103" s="88" t="str">
        <f t="shared" si="119"/>
        <v/>
      </c>
      <c r="E103" s="89" t="str">
        <f t="shared" si="120"/>
        <v/>
      </c>
      <c r="F103" s="8" t="str">
        <f t="shared" si="96"/>
        <v/>
      </c>
      <c r="H103" s="96" t="str">
        <f t="shared" si="86"/>
        <v/>
      </c>
      <c r="I103" s="88" t="str">
        <f t="shared" si="121"/>
        <v/>
      </c>
      <c r="J103" s="89" t="str">
        <f t="shared" si="122"/>
        <v/>
      </c>
      <c r="K103" s="8" t="str">
        <f t="shared" si="123"/>
        <v/>
      </c>
      <c r="L103" s="54"/>
      <c r="M103" s="17" t="str">
        <f>IF('Hedging Dashboard'!AH103="","",'Hedging Dashboard'!AH103)</f>
        <v/>
      </c>
      <c r="O103" s="9" t="str">
        <f t="shared" si="87"/>
        <v/>
      </c>
      <c r="P103" s="88" t="str">
        <f t="shared" si="124"/>
        <v/>
      </c>
      <c r="Q103" s="89" t="str">
        <f t="shared" si="125"/>
        <v/>
      </c>
      <c r="R103" s="4" t="str">
        <f t="shared" si="126"/>
        <v/>
      </c>
      <c r="S103" s="4" t="str">
        <f t="shared" si="97"/>
        <v/>
      </c>
      <c r="T103" s="112" t="str">
        <f t="shared" si="127"/>
        <v/>
      </c>
      <c r="U103" s="4" t="str">
        <f>IF(M103="","",IF(B103="NB",U102,IF(T103="",SUM($T$5:$T103)+S103,SUM($T$5:$T103))))</f>
        <v/>
      </c>
      <c r="V103" s="100" t="str">
        <f t="shared" si="84"/>
        <v/>
      </c>
      <c r="W103" s="74" t="e">
        <f t="shared" si="98"/>
        <v>#VALUE!</v>
      </c>
      <c r="X103" s="76" t="str">
        <f t="shared" si="99"/>
        <v/>
      </c>
      <c r="Y103" s="9" t="str">
        <f t="shared" si="90"/>
        <v>B</v>
      </c>
      <c r="Z103" s="4" t="str">
        <f t="shared" si="91"/>
        <v>C</v>
      </c>
      <c r="AA103" s="4" t="str">
        <f t="shared" si="92"/>
        <v>B</v>
      </c>
      <c r="AB103" s="4" t="str">
        <f t="shared" si="88"/>
        <v/>
      </c>
      <c r="AC103" s="4" t="str">
        <f t="shared" si="93"/>
        <v/>
      </c>
      <c r="AD103" s="4" t="str">
        <f t="shared" si="94"/>
        <v/>
      </c>
      <c r="AE103" s="1" t="str">
        <f t="shared" si="100"/>
        <v/>
      </c>
      <c r="AF103" s="1" t="str">
        <f t="shared" si="101"/>
        <v/>
      </c>
      <c r="AG103" s="1" t="str">
        <f t="shared" si="102"/>
        <v/>
      </c>
      <c r="AH103" s="1" t="str">
        <f t="shared" si="103"/>
        <v/>
      </c>
      <c r="AI103" s="1" t="str">
        <f t="shared" si="104"/>
        <v/>
      </c>
      <c r="AJ103" s="1" t="str">
        <f t="shared" si="105"/>
        <v/>
      </c>
      <c r="AK103" s="1">
        <f t="shared" si="128"/>
        <v>0</v>
      </c>
      <c r="AL103" s="1">
        <f t="shared" si="129"/>
        <v>0</v>
      </c>
      <c r="AM103" s="1" t="str">
        <f t="shared" ref="AM103:AM109" si="139">IF(M103="","",IF(AM102+AN103&gt;=10,10,IF(AM102+AN103&lt;=-10,-10,AM102+AN103)))</f>
        <v/>
      </c>
      <c r="AN103" s="1">
        <f t="shared" si="106"/>
        <v>0</v>
      </c>
      <c r="AO103" s="1" t="str">
        <f t="shared" si="138"/>
        <v/>
      </c>
      <c r="AP103" s="1" t="str">
        <f t="shared" si="107"/>
        <v>N</v>
      </c>
      <c r="AQ103" s="1" t="str">
        <f t="shared" si="108"/>
        <v>N</v>
      </c>
      <c r="AR103" s="1" t="str">
        <f t="shared" si="109"/>
        <v>N</v>
      </c>
      <c r="AS103" s="1" t="str">
        <f t="shared" si="110"/>
        <v/>
      </c>
      <c r="AT103" s="15" t="str">
        <f t="shared" si="130"/>
        <v/>
      </c>
      <c r="AU103" s="1" t="str">
        <f t="shared" si="111"/>
        <v/>
      </c>
      <c r="AV103" s="1" t="str">
        <f t="shared" si="112"/>
        <v/>
      </c>
      <c r="AW103" s="1" t="str">
        <f t="shared" si="113"/>
        <v/>
      </c>
      <c r="AX103" s="1" t="str">
        <f t="shared" si="114"/>
        <v/>
      </c>
      <c r="AY103" s="1" t="str">
        <f t="shared" si="115"/>
        <v/>
      </c>
      <c r="AZ103" s="1" t="str">
        <f>IF('Hedging Dashboard'!AH103="P",IF(AZ102="",1,AZ102+1),"")</f>
        <v/>
      </c>
      <c r="BA103" s="1" t="str">
        <f>IF('Hedging Dashboard'!AH103="B",IF(BA102="",1,BA102+1),"")</f>
        <v/>
      </c>
      <c r="BB103" s="1" t="str">
        <f t="shared" si="82"/>
        <v>00000</v>
      </c>
      <c r="BC103" s="1" t="str">
        <f t="shared" si="82"/>
        <v>00000</v>
      </c>
      <c r="BD103" s="1" t="str">
        <f t="shared" si="83"/>
        <v>000000</v>
      </c>
      <c r="BE103" s="1" t="str">
        <f t="shared" si="83"/>
        <v>000000</v>
      </c>
      <c r="BF103" s="1" t="str">
        <f t="shared" si="131"/>
        <v>B</v>
      </c>
      <c r="BG103" s="1" t="str">
        <f t="shared" si="116"/>
        <v/>
      </c>
      <c r="BH103" s="1">
        <f t="shared" si="132"/>
        <v>0</v>
      </c>
      <c r="BI103" s="1" t="str">
        <f t="shared" si="117"/>
        <v/>
      </c>
      <c r="BJ103" s="1">
        <f t="shared" si="133"/>
        <v>0</v>
      </c>
      <c r="BK103" s="1" t="str">
        <f t="shared" si="118"/>
        <v/>
      </c>
      <c r="BL103" s="1">
        <f t="shared" si="134"/>
        <v>0</v>
      </c>
      <c r="BM103" s="1" t="str">
        <f t="shared" si="135"/>
        <v>0</v>
      </c>
      <c r="BN103" s="1" t="str">
        <f t="shared" si="136"/>
        <v>0</v>
      </c>
      <c r="BO103" s="1" t="str">
        <f t="shared" si="137"/>
        <v>0</v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</row>
    <row r="104" spans="1:76" ht="15.75" thickBot="1">
      <c r="A104" s="1">
        <v>95</v>
      </c>
      <c r="B104" s="77" t="str">
        <f t="shared" si="95"/>
        <v/>
      </c>
      <c r="C104" s="94" t="str">
        <f t="shared" si="85"/>
        <v/>
      </c>
      <c r="D104" s="90" t="str">
        <f t="shared" si="119"/>
        <v/>
      </c>
      <c r="E104" s="91" t="str">
        <f t="shared" si="120"/>
        <v/>
      </c>
      <c r="F104" s="10" t="str">
        <f t="shared" si="96"/>
        <v/>
      </c>
      <c r="H104" s="97" t="str">
        <f t="shared" si="86"/>
        <v/>
      </c>
      <c r="I104" s="90" t="str">
        <f t="shared" si="121"/>
        <v/>
      </c>
      <c r="J104" s="91" t="str">
        <f t="shared" si="122"/>
        <v/>
      </c>
      <c r="K104" s="10" t="str">
        <f t="shared" si="123"/>
        <v/>
      </c>
      <c r="L104" s="54"/>
      <c r="M104" s="18" t="str">
        <f>IF('Hedging Dashboard'!AH104="","",'Hedging Dashboard'!AH104)</f>
        <v/>
      </c>
      <c r="O104" s="77" t="str">
        <f t="shared" si="87"/>
        <v/>
      </c>
      <c r="P104" s="90" t="str">
        <f t="shared" si="124"/>
        <v/>
      </c>
      <c r="Q104" s="91" t="str">
        <f t="shared" si="125"/>
        <v/>
      </c>
      <c r="R104" s="5" t="str">
        <f t="shared" si="126"/>
        <v/>
      </c>
      <c r="S104" s="5" t="str">
        <f t="shared" si="97"/>
        <v/>
      </c>
      <c r="T104" s="113" t="str">
        <f t="shared" si="127"/>
        <v/>
      </c>
      <c r="U104" s="5" t="str">
        <f>IF(M104="","",IF(B104="NB",U103,IF(T104="",SUM($T$5:$T104)+S104,SUM($T$5:$T104))))</f>
        <v/>
      </c>
      <c r="V104" s="101" t="str">
        <f t="shared" si="84"/>
        <v/>
      </c>
      <c r="W104" s="74" t="e">
        <f t="shared" si="98"/>
        <v>#VALUE!</v>
      </c>
      <c r="X104" s="76" t="str">
        <f t="shared" si="99"/>
        <v/>
      </c>
      <c r="Y104" s="9" t="str">
        <f t="shared" si="90"/>
        <v>B</v>
      </c>
      <c r="Z104" s="4" t="str">
        <f t="shared" si="91"/>
        <v>C</v>
      </c>
      <c r="AA104" s="4" t="str">
        <f t="shared" si="92"/>
        <v>B</v>
      </c>
      <c r="AB104" s="4" t="str">
        <f t="shared" si="88"/>
        <v/>
      </c>
      <c r="AC104" s="4" t="str">
        <f t="shared" si="93"/>
        <v/>
      </c>
      <c r="AD104" s="4" t="str">
        <f t="shared" si="94"/>
        <v/>
      </c>
      <c r="AE104" s="1" t="str">
        <f t="shared" si="100"/>
        <v/>
      </c>
      <c r="AF104" s="1" t="str">
        <f t="shared" si="101"/>
        <v/>
      </c>
      <c r="AG104" s="1" t="str">
        <f t="shared" si="102"/>
        <v/>
      </c>
      <c r="AH104" s="1" t="str">
        <f t="shared" si="103"/>
        <v/>
      </c>
      <c r="AI104" s="1" t="str">
        <f t="shared" si="104"/>
        <v/>
      </c>
      <c r="AJ104" s="1" t="str">
        <f t="shared" si="105"/>
        <v/>
      </c>
      <c r="AK104" s="1">
        <f t="shared" si="128"/>
        <v>0</v>
      </c>
      <c r="AL104" s="1">
        <f t="shared" si="129"/>
        <v>0</v>
      </c>
      <c r="AM104" s="1" t="str">
        <f t="shared" si="139"/>
        <v/>
      </c>
      <c r="AN104" s="1">
        <f t="shared" si="106"/>
        <v>0</v>
      </c>
      <c r="AO104" s="1" t="str">
        <f t="shared" si="138"/>
        <v/>
      </c>
      <c r="AP104" s="1" t="str">
        <f t="shared" si="107"/>
        <v>N</v>
      </c>
      <c r="AQ104" s="1" t="str">
        <f t="shared" si="108"/>
        <v>N</v>
      </c>
      <c r="AR104" s="1" t="str">
        <f t="shared" si="109"/>
        <v>N</v>
      </c>
      <c r="AS104" s="1" t="str">
        <f t="shared" si="110"/>
        <v/>
      </c>
      <c r="AT104" s="15" t="str">
        <f t="shared" si="130"/>
        <v/>
      </c>
      <c r="AU104" s="1" t="str">
        <f t="shared" si="111"/>
        <v/>
      </c>
      <c r="AV104" s="1" t="str">
        <f t="shared" si="112"/>
        <v/>
      </c>
      <c r="AW104" s="1" t="str">
        <f t="shared" si="113"/>
        <v/>
      </c>
      <c r="AX104" s="1" t="str">
        <f t="shared" si="114"/>
        <v/>
      </c>
      <c r="AY104" s="1" t="str">
        <f t="shared" si="115"/>
        <v/>
      </c>
      <c r="AZ104" s="1" t="str">
        <f>IF('Hedging Dashboard'!AH104="P",IF(AZ103="",1,AZ103+1),"")</f>
        <v/>
      </c>
      <c r="BA104" s="1" t="str">
        <f>IF('Hedging Dashboard'!AH104="B",IF(BA103="",1,BA103+1),"")</f>
        <v/>
      </c>
      <c r="BB104" s="1" t="str">
        <f t="shared" si="82"/>
        <v>00000</v>
      </c>
      <c r="BC104" s="1" t="str">
        <f t="shared" si="82"/>
        <v>00000</v>
      </c>
      <c r="BD104" s="1" t="str">
        <f t="shared" si="83"/>
        <v>000000</v>
      </c>
      <c r="BE104" s="1" t="str">
        <f t="shared" si="83"/>
        <v>000000</v>
      </c>
      <c r="BF104" s="1" t="str">
        <f t="shared" si="131"/>
        <v>B</v>
      </c>
      <c r="BG104" s="1" t="str">
        <f t="shared" si="116"/>
        <v/>
      </c>
      <c r="BH104" s="1">
        <f t="shared" si="132"/>
        <v>0</v>
      </c>
      <c r="BI104" s="1" t="str">
        <f t="shared" si="117"/>
        <v/>
      </c>
      <c r="BJ104" s="1">
        <f t="shared" si="133"/>
        <v>0</v>
      </c>
      <c r="BK104" s="1" t="str">
        <f t="shared" si="118"/>
        <v/>
      </c>
      <c r="BL104" s="1">
        <f t="shared" si="134"/>
        <v>0</v>
      </c>
      <c r="BM104" s="1" t="str">
        <f t="shared" si="135"/>
        <v>0</v>
      </c>
      <c r="BN104" s="1" t="str">
        <f t="shared" si="136"/>
        <v>0</v>
      </c>
      <c r="BO104" s="1" t="str">
        <f t="shared" si="137"/>
        <v>0</v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6</v>
      </c>
    </row>
    <row r="105" spans="1:76" ht="15.75" thickBot="1">
      <c r="A105" s="1">
        <v>96</v>
      </c>
      <c r="B105" s="12" t="str">
        <f t="shared" si="95"/>
        <v/>
      </c>
      <c r="C105" s="92" t="str">
        <f t="shared" si="85"/>
        <v/>
      </c>
      <c r="D105" s="13" t="str">
        <f t="shared" si="119"/>
        <v/>
      </c>
      <c r="E105" s="45" t="str">
        <f t="shared" si="120"/>
        <v/>
      </c>
      <c r="F105" s="14" t="str">
        <f t="shared" si="96"/>
        <v/>
      </c>
      <c r="H105" s="95" t="str">
        <f t="shared" si="86"/>
        <v/>
      </c>
      <c r="I105" s="13" t="str">
        <f t="shared" si="121"/>
        <v/>
      </c>
      <c r="J105" s="45" t="str">
        <f t="shared" si="122"/>
        <v/>
      </c>
      <c r="K105" s="14" t="str">
        <f t="shared" si="123"/>
        <v/>
      </c>
      <c r="L105" s="54"/>
      <c r="M105" s="16" t="str">
        <f>IF('Hedging Dashboard'!AH105="","",'Hedging Dashboard'!AH105)</f>
        <v/>
      </c>
      <c r="O105" s="12" t="str">
        <f t="shared" si="87"/>
        <v/>
      </c>
      <c r="P105" s="13" t="str">
        <f t="shared" si="124"/>
        <v/>
      </c>
      <c r="Q105" s="45" t="str">
        <f t="shared" si="125"/>
        <v/>
      </c>
      <c r="R105" s="87" t="str">
        <f t="shared" si="126"/>
        <v/>
      </c>
      <c r="S105" s="87" t="str">
        <f t="shared" si="97"/>
        <v/>
      </c>
      <c r="T105" s="98" t="str">
        <f t="shared" si="127"/>
        <v/>
      </c>
      <c r="U105" s="87" t="str">
        <f>IF(M105="","",IF(B105="NB",U104,IF(T105="",SUM($T$5:$T105)+S105,SUM($T$5:$T105))))</f>
        <v/>
      </c>
      <c r="V105" s="99" t="str">
        <f t="shared" si="84"/>
        <v/>
      </c>
      <c r="W105" s="74" t="e">
        <f t="shared" si="98"/>
        <v>#VALUE!</v>
      </c>
      <c r="X105" s="76" t="str">
        <f t="shared" si="99"/>
        <v/>
      </c>
      <c r="Y105" s="9" t="str">
        <f t="shared" si="90"/>
        <v>B</v>
      </c>
      <c r="Z105" s="4" t="str">
        <f t="shared" si="91"/>
        <v>C</v>
      </c>
      <c r="AA105" s="4" t="str">
        <f t="shared" si="92"/>
        <v>B</v>
      </c>
      <c r="AB105" s="4" t="str">
        <f t="shared" si="88"/>
        <v/>
      </c>
      <c r="AC105" s="4" t="str">
        <f t="shared" si="93"/>
        <v/>
      </c>
      <c r="AD105" s="4" t="str">
        <f t="shared" si="94"/>
        <v/>
      </c>
      <c r="AE105" s="1" t="str">
        <f t="shared" si="100"/>
        <v/>
      </c>
      <c r="AF105" s="1" t="str">
        <f t="shared" si="101"/>
        <v/>
      </c>
      <c r="AG105" s="1" t="str">
        <f t="shared" si="102"/>
        <v/>
      </c>
      <c r="AH105" s="1" t="str">
        <f t="shared" si="103"/>
        <v/>
      </c>
      <c r="AI105" s="1" t="str">
        <f t="shared" si="104"/>
        <v/>
      </c>
      <c r="AJ105" s="1" t="str">
        <f t="shared" si="105"/>
        <v/>
      </c>
      <c r="AK105" s="1">
        <f t="shared" si="128"/>
        <v>0</v>
      </c>
      <c r="AL105" s="1">
        <f t="shared" si="129"/>
        <v>0</v>
      </c>
      <c r="AM105" s="1" t="str">
        <f t="shared" si="139"/>
        <v/>
      </c>
      <c r="AN105" s="1">
        <f t="shared" si="106"/>
        <v>0</v>
      </c>
      <c r="AO105" s="1" t="str">
        <f t="shared" si="138"/>
        <v/>
      </c>
      <c r="AP105" s="1" t="str">
        <f t="shared" si="107"/>
        <v>N</v>
      </c>
      <c r="AQ105" s="1" t="str">
        <f t="shared" si="108"/>
        <v>N</v>
      </c>
      <c r="AR105" s="1" t="str">
        <f t="shared" si="109"/>
        <v>N</v>
      </c>
      <c r="AS105" s="1" t="str">
        <f t="shared" si="110"/>
        <v/>
      </c>
      <c r="AT105" s="15" t="str">
        <f t="shared" si="130"/>
        <v/>
      </c>
      <c r="AU105" s="1" t="str">
        <f t="shared" si="111"/>
        <v/>
      </c>
      <c r="AV105" s="1" t="str">
        <f t="shared" si="112"/>
        <v/>
      </c>
      <c r="AW105" s="1" t="str">
        <f t="shared" si="113"/>
        <v/>
      </c>
      <c r="AX105" s="1" t="str">
        <f t="shared" si="114"/>
        <v/>
      </c>
      <c r="AY105" s="1" t="str">
        <f t="shared" si="115"/>
        <v/>
      </c>
      <c r="AZ105" s="1" t="str">
        <f>IF('Hedging Dashboard'!AH105="P",IF(AZ104="",1,AZ104+1),"")</f>
        <v/>
      </c>
      <c r="BA105" s="1" t="str">
        <f>IF('Hedging Dashboard'!AH105="B",IF(BA104="",1,BA104+1),"")</f>
        <v/>
      </c>
      <c r="BB105" s="1" t="str">
        <f t="shared" si="82"/>
        <v>00000</v>
      </c>
      <c r="BC105" s="1" t="str">
        <f t="shared" si="82"/>
        <v>00000</v>
      </c>
      <c r="BD105" s="1" t="str">
        <f t="shared" si="83"/>
        <v>000000</v>
      </c>
      <c r="BE105" s="1" t="str">
        <f t="shared" si="83"/>
        <v>000000</v>
      </c>
      <c r="BF105" s="1" t="str">
        <f t="shared" si="131"/>
        <v>B</v>
      </c>
      <c r="BG105" s="1" t="str">
        <f t="shared" si="116"/>
        <v/>
      </c>
      <c r="BH105" s="1">
        <f t="shared" si="132"/>
        <v>0</v>
      </c>
      <c r="BI105" s="1" t="str">
        <f t="shared" si="117"/>
        <v/>
      </c>
      <c r="BJ105" s="1">
        <f t="shared" si="133"/>
        <v>0</v>
      </c>
      <c r="BK105" s="1" t="str">
        <f t="shared" si="118"/>
        <v/>
      </c>
      <c r="BL105" s="1">
        <f t="shared" si="134"/>
        <v>0</v>
      </c>
      <c r="BM105" s="1" t="str">
        <f t="shared" si="135"/>
        <v>0</v>
      </c>
      <c r="BN105" s="1" t="str">
        <f t="shared" si="136"/>
        <v>0</v>
      </c>
      <c r="BO105" s="1" t="str">
        <f t="shared" si="137"/>
        <v>0</v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-6</v>
      </c>
    </row>
    <row r="106" spans="1:76" ht="15.75" thickBot="1">
      <c r="A106" s="1">
        <v>97</v>
      </c>
      <c r="B106" s="9" t="str">
        <f t="shared" si="95"/>
        <v/>
      </c>
      <c r="C106" s="93" t="str">
        <f t="shared" si="85"/>
        <v/>
      </c>
      <c r="D106" s="88" t="str">
        <f t="shared" si="119"/>
        <v/>
      </c>
      <c r="E106" s="89" t="str">
        <f t="shared" si="120"/>
        <v/>
      </c>
      <c r="F106" s="8" t="str">
        <f t="shared" si="96"/>
        <v/>
      </c>
      <c r="H106" s="96" t="str">
        <f t="shared" si="86"/>
        <v/>
      </c>
      <c r="I106" s="88" t="str">
        <f t="shared" si="121"/>
        <v/>
      </c>
      <c r="J106" s="89" t="str">
        <f t="shared" si="122"/>
        <v/>
      </c>
      <c r="K106" s="8" t="str">
        <f t="shared" si="123"/>
        <v/>
      </c>
      <c r="L106" s="54"/>
      <c r="M106" s="17" t="str">
        <f>IF('Hedging Dashboard'!AH106="","",'Hedging Dashboard'!AH106)</f>
        <v/>
      </c>
      <c r="O106" s="9" t="str">
        <f t="shared" si="87"/>
        <v/>
      </c>
      <c r="P106" s="88" t="str">
        <f t="shared" si="124"/>
        <v/>
      </c>
      <c r="Q106" s="89" t="str">
        <f t="shared" si="125"/>
        <v/>
      </c>
      <c r="R106" s="4" t="str">
        <f t="shared" si="126"/>
        <v/>
      </c>
      <c r="S106" s="4" t="str">
        <f t="shared" si="97"/>
        <v/>
      </c>
      <c r="T106" s="112" t="str">
        <f t="shared" si="127"/>
        <v/>
      </c>
      <c r="U106" s="4" t="str">
        <f>IF(M106="","",IF(B106="NB",U105,IF(T106="",SUM($T$5:$T106)+S106,SUM($T$5:$T106))))</f>
        <v/>
      </c>
      <c r="V106" s="100" t="str">
        <f t="shared" si="84"/>
        <v/>
      </c>
      <c r="W106" s="74" t="e">
        <f t="shared" si="98"/>
        <v>#VALUE!</v>
      </c>
      <c r="X106" s="76" t="str">
        <f t="shared" si="99"/>
        <v/>
      </c>
      <c r="Y106" s="9" t="str">
        <f t="shared" si="90"/>
        <v>B</v>
      </c>
      <c r="Z106" s="4" t="str">
        <f t="shared" si="91"/>
        <v>C</v>
      </c>
      <c r="AA106" s="4" t="str">
        <f t="shared" si="92"/>
        <v>B</v>
      </c>
      <c r="AB106" s="4" t="str">
        <f t="shared" si="88"/>
        <v/>
      </c>
      <c r="AC106" s="4" t="str">
        <f t="shared" si="93"/>
        <v/>
      </c>
      <c r="AD106" s="4" t="str">
        <f t="shared" si="94"/>
        <v/>
      </c>
      <c r="AE106" s="1" t="str">
        <f t="shared" ref="AE106:AE137" si="140">IF(M105="","",IF(Y106="B",IF(M105="P",BH106,""),IF(M104="P",BH106,"")))</f>
        <v/>
      </c>
      <c r="AF106" s="1" t="str">
        <f t="shared" ref="AF106:AF137" si="141">IF(M105="","",IF(Y106="B",IF(M105="B",BH106,""),IF(M104="B",BH106,"")))</f>
        <v/>
      </c>
      <c r="AG106" s="1" t="str">
        <f t="shared" ref="AG106:AG137" si="142">IF(M105="","",IF(Z106="C",IF(M105="B",BJ106,""),IF(M104="P",BJ106,"")))</f>
        <v/>
      </c>
      <c r="AH106" s="1" t="str">
        <f t="shared" ref="AH106:AH137" si="143">IF(M105="","",IF(Z106="C",IF(M105="P",BJ106,""),IF(M104="B",BJ106,"")))</f>
        <v/>
      </c>
      <c r="AI106" s="1" t="str">
        <f t="shared" ref="AI106:AI137" si="144">IF(M105="","",IF(AND(AE106="L5",AH106="L5",AY106=""),"L0",AX106))</f>
        <v/>
      </c>
      <c r="AJ106" s="1" t="str">
        <f t="shared" ref="AJ106:AJ137" si="145">IF(M105="","",IF(AND(AF106="L5",AH106="L5",AX106=""),"L0",AY106))</f>
        <v/>
      </c>
      <c r="AK106" s="1">
        <f t="shared" si="128"/>
        <v>0</v>
      </c>
      <c r="AL106" s="1">
        <f t="shared" si="129"/>
        <v>0</v>
      </c>
      <c r="AM106" s="1" t="str">
        <f t="shared" si="139"/>
        <v/>
      </c>
      <c r="AN106" s="1">
        <f>IF(X106="",0,IFERROR(VLOOKUP(X101&amp;X102&amp;X103&amp;X104&amp;X105&amp;X106,BW:BX,2,FALSE),0))</f>
        <v>0</v>
      </c>
      <c r="AO106" s="1" t="str">
        <f t="shared" si="138"/>
        <v/>
      </c>
      <c r="AP106" s="1" t="str">
        <f t="shared" si="107"/>
        <v>N</v>
      </c>
      <c r="AQ106" s="1" t="str">
        <f t="shared" ref="AQ106:AQ137" si="146">IF(OR(K102&amp;K103&amp;K104="WLW",K103&amp;K104="WW"),"Y","N")</f>
        <v>N</v>
      </c>
      <c r="AR106" s="1" t="str">
        <f t="shared" ref="AR106:AR137" si="147">IF(OR(R102&amp;R103&amp;R104="WLW",R103&amp;R104="WW"),"Y","N")</f>
        <v>N</v>
      </c>
      <c r="AS106" s="1" t="str">
        <f t="shared" si="110"/>
        <v/>
      </c>
      <c r="AT106" s="15" t="str">
        <f t="shared" si="130"/>
        <v/>
      </c>
      <c r="AU106" s="1" t="str">
        <f t="shared" ref="AU106:AU137" si="148">IF(AU105="Y","N",IF(M105="","",IF(AND(K105&amp;K106="WW",OR(AO105&amp;AO106="SC",AO105&amp;AO106="CC")),"Y",IF(AND(K104&amp;K105&amp;K106="WLW",BJ106&lt;&gt;"B",OR(AO104&amp;AO105&amp;AO106="SCC",AO104&amp;AO105&amp;AO106="CCC")),"Y","N"))))</f>
        <v/>
      </c>
      <c r="AV106" s="1" t="str">
        <f t="shared" ref="AV106:AV137" si="149">IF(AV105="Y","N",IF(M105="","",IF(AND(R105&amp;R106="WW",OR(AO105&amp;AO106="SC",AO105&amp;AO106="CC")),"Y",IF(AND(R104&amp;R105&amp;R106="WLW",BL106&lt;&gt;"B",OR(AO104&amp;AO105&amp;AO106="SCC",AO104&amp;AO105&amp;AO106="CCC")),"Y","N"))))</f>
        <v/>
      </c>
      <c r="AW106" s="1" t="str">
        <f t="shared" si="113"/>
        <v/>
      </c>
      <c r="AX106" s="1" t="str">
        <f t="shared" si="114"/>
        <v/>
      </c>
      <c r="AY106" s="1" t="str">
        <f t="shared" si="115"/>
        <v/>
      </c>
      <c r="AZ106" s="1" t="str">
        <f>IF('Hedging Dashboard'!AH106="P",IF(AZ105="",1,AZ105+1),"")</f>
        <v/>
      </c>
      <c r="BA106" s="1" t="str">
        <f>IF('Hedging Dashboard'!AH106="B",IF(BA105="",1,BA105+1),"")</f>
        <v/>
      </c>
      <c r="BB106" s="1" t="str">
        <f t="shared" si="82"/>
        <v>00000</v>
      </c>
      <c r="BC106" s="1" t="str">
        <f t="shared" si="82"/>
        <v>00000</v>
      </c>
      <c r="BD106" s="1" t="str">
        <f t="shared" si="83"/>
        <v>000000</v>
      </c>
      <c r="BE106" s="1" t="str">
        <f t="shared" si="83"/>
        <v>000000</v>
      </c>
      <c r="BF106" s="1" t="str">
        <f t="shared" si="131"/>
        <v>B</v>
      </c>
      <c r="BG106" s="1" t="str">
        <f t="shared" si="116"/>
        <v/>
      </c>
      <c r="BH106" s="1">
        <f t="shared" si="132"/>
        <v>0</v>
      </c>
      <c r="BI106" s="1" t="str">
        <f t="shared" si="117"/>
        <v/>
      </c>
      <c r="BJ106" s="1">
        <f t="shared" si="133"/>
        <v>0</v>
      </c>
      <c r="BK106" s="1" t="str">
        <f t="shared" si="118"/>
        <v/>
      </c>
      <c r="BL106" s="1">
        <f t="shared" si="134"/>
        <v>0</v>
      </c>
      <c r="BM106" s="1" t="str">
        <f t="shared" si="135"/>
        <v>0</v>
      </c>
      <c r="BN106" s="1" t="str">
        <f t="shared" si="136"/>
        <v>0</v>
      </c>
      <c r="BO106" s="1" t="str">
        <f t="shared" si="137"/>
        <v>0</v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</row>
    <row r="107" spans="1:76" ht="15.75" thickBot="1">
      <c r="A107" s="1">
        <v>98</v>
      </c>
      <c r="B107" s="9" t="str">
        <f t="shared" si="95"/>
        <v/>
      </c>
      <c r="C107" s="93" t="str">
        <f t="shared" si="85"/>
        <v/>
      </c>
      <c r="D107" s="88" t="str">
        <f t="shared" si="119"/>
        <v/>
      </c>
      <c r="E107" s="89" t="str">
        <f t="shared" si="120"/>
        <v/>
      </c>
      <c r="F107" s="8" t="str">
        <f t="shared" si="96"/>
        <v/>
      </c>
      <c r="H107" s="96" t="str">
        <f t="shared" si="86"/>
        <v/>
      </c>
      <c r="I107" s="88" t="str">
        <f t="shared" si="121"/>
        <v/>
      </c>
      <c r="J107" s="89" t="str">
        <f t="shared" si="122"/>
        <v/>
      </c>
      <c r="K107" s="8" t="str">
        <f t="shared" si="123"/>
        <v/>
      </c>
      <c r="L107" s="54"/>
      <c r="M107" s="17" t="str">
        <f>IF('Hedging Dashboard'!AH107="","",'Hedging Dashboard'!AH107)</f>
        <v/>
      </c>
      <c r="O107" s="9" t="str">
        <f t="shared" si="87"/>
        <v/>
      </c>
      <c r="P107" s="88" t="str">
        <f t="shared" si="124"/>
        <v/>
      </c>
      <c r="Q107" s="89" t="str">
        <f t="shared" si="125"/>
        <v/>
      </c>
      <c r="R107" s="4" t="str">
        <f t="shared" si="126"/>
        <v/>
      </c>
      <c r="S107" s="4" t="str">
        <f t="shared" si="97"/>
        <v/>
      </c>
      <c r="T107" s="112" t="str">
        <f t="shared" si="127"/>
        <v/>
      </c>
      <c r="U107" s="4" t="str">
        <f>IF(M107="","",IF(B107="NB",U106,IF(T107="",SUM($T$5:$T107)+S107,SUM($T$5:$T107))))</f>
        <v/>
      </c>
      <c r="V107" s="100" t="str">
        <f t="shared" si="84"/>
        <v/>
      </c>
      <c r="W107" s="74" t="e">
        <f t="shared" si="98"/>
        <v>#VALUE!</v>
      </c>
      <c r="X107" s="76" t="str">
        <f t="shared" si="99"/>
        <v/>
      </c>
      <c r="Y107" s="9" t="str">
        <f t="shared" si="90"/>
        <v>B</v>
      </c>
      <c r="Z107" s="4" t="str">
        <f t="shared" si="91"/>
        <v>C</v>
      </c>
      <c r="AA107" s="4" t="str">
        <f t="shared" si="92"/>
        <v>B</v>
      </c>
      <c r="AB107" s="4" t="str">
        <f t="shared" si="88"/>
        <v/>
      </c>
      <c r="AC107" s="4" t="str">
        <f t="shared" si="93"/>
        <v/>
      </c>
      <c r="AD107" s="4" t="str">
        <f t="shared" si="94"/>
        <v/>
      </c>
      <c r="AE107" s="1" t="str">
        <f t="shared" si="140"/>
        <v/>
      </c>
      <c r="AF107" s="1" t="str">
        <f t="shared" si="141"/>
        <v/>
      </c>
      <c r="AG107" s="1" t="str">
        <f t="shared" si="142"/>
        <v/>
      </c>
      <c r="AH107" s="1" t="str">
        <f t="shared" si="143"/>
        <v/>
      </c>
      <c r="AI107" s="1" t="str">
        <f t="shared" si="144"/>
        <v/>
      </c>
      <c r="AJ107" s="1" t="str">
        <f t="shared" si="145"/>
        <v/>
      </c>
      <c r="AK107" s="1">
        <f t="shared" si="128"/>
        <v>0</v>
      </c>
      <c r="AL107" s="1">
        <f t="shared" si="129"/>
        <v>0</v>
      </c>
      <c r="AM107" s="1" t="str">
        <f t="shared" si="139"/>
        <v/>
      </c>
      <c r="AN107" s="1">
        <f>IF(X107="",0,IFERROR(VLOOKUP(X102&amp;X103&amp;X104&amp;X105&amp;X106&amp;X107,BW:BX,2,FALSE),0))</f>
        <v>0</v>
      </c>
      <c r="AO107" s="1" t="str">
        <f t="shared" si="138"/>
        <v/>
      </c>
      <c r="AP107" s="1" t="str">
        <f t="shared" si="107"/>
        <v>N</v>
      </c>
      <c r="AQ107" s="1" t="str">
        <f t="shared" si="146"/>
        <v>N</v>
      </c>
      <c r="AR107" s="1" t="str">
        <f t="shared" si="147"/>
        <v>N</v>
      </c>
      <c r="AS107" s="1" t="str">
        <f t="shared" si="110"/>
        <v/>
      </c>
      <c r="AT107" s="15" t="str">
        <f t="shared" si="130"/>
        <v/>
      </c>
      <c r="AU107" s="1" t="str">
        <f t="shared" si="148"/>
        <v/>
      </c>
      <c r="AV107" s="1" t="str">
        <f t="shared" si="149"/>
        <v/>
      </c>
      <c r="AW107" s="1" t="str">
        <f t="shared" si="113"/>
        <v/>
      </c>
      <c r="AX107" s="1" t="str">
        <f t="shared" si="114"/>
        <v/>
      </c>
      <c r="AY107" s="1" t="str">
        <f t="shared" si="115"/>
        <v/>
      </c>
      <c r="AZ107" s="1" t="str">
        <f>IF('Hedging Dashboard'!AH107="P",IF(AZ106="",1,AZ106+1),"")</f>
        <v/>
      </c>
      <c r="BA107" s="1" t="str">
        <f>IF('Hedging Dashboard'!AH107="B",IF(BA106="",1,BA106+1),"")</f>
        <v/>
      </c>
      <c r="BB107" s="1" t="str">
        <f t="shared" si="82"/>
        <v>00000</v>
      </c>
      <c r="BC107" s="1" t="str">
        <f t="shared" si="82"/>
        <v>00000</v>
      </c>
      <c r="BD107" s="1" t="str">
        <f t="shared" si="83"/>
        <v>000000</v>
      </c>
      <c r="BE107" s="1" t="str">
        <f t="shared" si="83"/>
        <v>000000</v>
      </c>
      <c r="BF107" s="1" t="str">
        <f t="shared" si="131"/>
        <v>B</v>
      </c>
      <c r="BG107" s="1" t="str">
        <f t="shared" si="116"/>
        <v/>
      </c>
      <c r="BH107" s="1">
        <f t="shared" si="132"/>
        <v>0</v>
      </c>
      <c r="BI107" s="1" t="str">
        <f t="shared" si="117"/>
        <v/>
      </c>
      <c r="BJ107" s="1">
        <f t="shared" si="133"/>
        <v>0</v>
      </c>
      <c r="BK107" s="1" t="str">
        <f t="shared" si="118"/>
        <v/>
      </c>
      <c r="BL107" s="1">
        <f t="shared" si="134"/>
        <v>0</v>
      </c>
      <c r="BM107" s="1" t="str">
        <f t="shared" si="135"/>
        <v>0</v>
      </c>
      <c r="BN107" s="1" t="str">
        <f t="shared" si="136"/>
        <v>0</v>
      </c>
      <c r="BO107" s="1" t="str">
        <f t="shared" si="137"/>
        <v>0</v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</row>
    <row r="108" spans="1:76" ht="15.75" thickBot="1">
      <c r="A108" s="1">
        <v>99</v>
      </c>
      <c r="B108" s="9" t="str">
        <f t="shared" si="95"/>
        <v/>
      </c>
      <c r="C108" s="93" t="str">
        <f t="shared" si="85"/>
        <v/>
      </c>
      <c r="D108" s="88" t="str">
        <f t="shared" si="119"/>
        <v/>
      </c>
      <c r="E108" s="89" t="str">
        <f t="shared" si="120"/>
        <v/>
      </c>
      <c r="F108" s="8" t="str">
        <f t="shared" si="96"/>
        <v/>
      </c>
      <c r="H108" s="96" t="str">
        <f t="shared" si="86"/>
        <v/>
      </c>
      <c r="I108" s="88" t="str">
        <f t="shared" si="121"/>
        <v/>
      </c>
      <c r="J108" s="89" t="str">
        <f t="shared" si="122"/>
        <v/>
      </c>
      <c r="K108" s="8" t="str">
        <f t="shared" si="123"/>
        <v/>
      </c>
      <c r="L108" s="54"/>
      <c r="M108" s="17" t="str">
        <f>IF('Hedging Dashboard'!AH108="","",'Hedging Dashboard'!AH108)</f>
        <v/>
      </c>
      <c r="O108" s="9" t="str">
        <f t="shared" si="87"/>
        <v/>
      </c>
      <c r="P108" s="88" t="str">
        <f t="shared" si="124"/>
        <v/>
      </c>
      <c r="Q108" s="89" t="str">
        <f t="shared" si="125"/>
        <v/>
      </c>
      <c r="R108" s="4" t="str">
        <f t="shared" si="126"/>
        <v/>
      </c>
      <c r="S108" s="4" t="str">
        <f t="shared" si="97"/>
        <v/>
      </c>
      <c r="T108" s="112" t="str">
        <f t="shared" si="127"/>
        <v/>
      </c>
      <c r="U108" s="4" t="str">
        <f>IF(M108="","",IF(B108="NB",U107,IF(T108="",SUM($T$5:$T108)+S108,SUM($T$5:$T108))))</f>
        <v/>
      </c>
      <c r="V108" s="100" t="str">
        <f t="shared" si="84"/>
        <v/>
      </c>
      <c r="W108" s="74" t="e">
        <f t="shared" si="98"/>
        <v>#VALUE!</v>
      </c>
      <c r="X108" s="76" t="str">
        <f t="shared" si="99"/>
        <v/>
      </c>
      <c r="Y108" s="9" t="str">
        <f t="shared" si="90"/>
        <v>B</v>
      </c>
      <c r="Z108" s="4" t="str">
        <f t="shared" si="91"/>
        <v>C</v>
      </c>
      <c r="AA108" s="4" t="str">
        <f t="shared" si="92"/>
        <v>B</v>
      </c>
      <c r="AB108" s="4" t="str">
        <f t="shared" si="88"/>
        <v/>
      </c>
      <c r="AC108" s="4" t="str">
        <f t="shared" si="93"/>
        <v/>
      </c>
      <c r="AD108" s="4" t="str">
        <f t="shared" si="94"/>
        <v/>
      </c>
      <c r="AE108" s="1" t="str">
        <f t="shared" si="140"/>
        <v/>
      </c>
      <c r="AF108" s="1" t="str">
        <f t="shared" si="141"/>
        <v/>
      </c>
      <c r="AG108" s="1" t="str">
        <f t="shared" si="142"/>
        <v/>
      </c>
      <c r="AH108" s="1" t="str">
        <f t="shared" si="143"/>
        <v/>
      </c>
      <c r="AI108" s="1" t="str">
        <f t="shared" si="144"/>
        <v/>
      </c>
      <c r="AJ108" s="1" t="str">
        <f t="shared" si="145"/>
        <v/>
      </c>
      <c r="AK108" s="1">
        <f t="shared" si="128"/>
        <v>0</v>
      </c>
      <c r="AL108" s="1">
        <f t="shared" si="129"/>
        <v>0</v>
      </c>
      <c r="AM108" s="1" t="str">
        <f t="shared" si="139"/>
        <v/>
      </c>
      <c r="AN108" s="1">
        <f>IF(X108="",0,IFERROR(VLOOKUP(X103&amp;X104&amp;X105&amp;X106&amp;X107&amp;X108,BW:BX,2,FALSE),0))</f>
        <v>0</v>
      </c>
      <c r="AO108" s="1" t="str">
        <f t="shared" si="138"/>
        <v/>
      </c>
      <c r="AP108" s="1" t="str">
        <f t="shared" si="107"/>
        <v>N</v>
      </c>
      <c r="AQ108" s="1" t="str">
        <f t="shared" si="146"/>
        <v>N</v>
      </c>
      <c r="AR108" s="1" t="str">
        <f t="shared" si="147"/>
        <v>N</v>
      </c>
      <c r="AS108" s="1" t="str">
        <f t="shared" si="110"/>
        <v/>
      </c>
      <c r="AT108" s="15" t="str">
        <f t="shared" si="130"/>
        <v/>
      </c>
      <c r="AU108" s="1" t="str">
        <f t="shared" si="148"/>
        <v/>
      </c>
      <c r="AV108" s="1" t="str">
        <f t="shared" si="149"/>
        <v/>
      </c>
      <c r="AW108" s="1" t="str">
        <f t="shared" si="113"/>
        <v/>
      </c>
      <c r="AX108" s="1" t="str">
        <f t="shared" si="114"/>
        <v/>
      </c>
      <c r="AY108" s="1" t="str">
        <f t="shared" si="115"/>
        <v/>
      </c>
      <c r="AZ108" s="1" t="str">
        <f>IF('Hedging Dashboard'!AH108="P",IF(AZ107="",1,AZ107+1),"")</f>
        <v/>
      </c>
      <c r="BA108" s="1" t="str">
        <f>IF('Hedging Dashboard'!AH108="B",IF(BA107="",1,BA107+1),"")</f>
        <v/>
      </c>
      <c r="BB108" s="1" t="str">
        <f t="shared" si="82"/>
        <v>00000</v>
      </c>
      <c r="BC108" s="1" t="str">
        <f t="shared" si="82"/>
        <v>00000</v>
      </c>
      <c r="BD108" s="1" t="str">
        <f t="shared" si="83"/>
        <v>000000</v>
      </c>
      <c r="BE108" s="1" t="str">
        <f t="shared" si="83"/>
        <v>000000</v>
      </c>
      <c r="BF108" s="1" t="str">
        <f t="shared" si="131"/>
        <v>B</v>
      </c>
      <c r="BG108" s="1" t="str">
        <f t="shared" si="116"/>
        <v/>
      </c>
      <c r="BH108" s="1">
        <f t="shared" si="132"/>
        <v>0</v>
      </c>
      <c r="BI108" s="1" t="str">
        <f t="shared" si="117"/>
        <v/>
      </c>
      <c r="BJ108" s="1">
        <f t="shared" si="133"/>
        <v>0</v>
      </c>
      <c r="BK108" s="1" t="str">
        <f t="shared" si="118"/>
        <v/>
      </c>
      <c r="BL108" s="1">
        <f t="shared" si="134"/>
        <v>0</v>
      </c>
      <c r="BM108" s="1" t="str">
        <f t="shared" si="135"/>
        <v>0</v>
      </c>
      <c r="BN108" s="1" t="str">
        <f t="shared" si="136"/>
        <v>0</v>
      </c>
      <c r="BO108" s="1" t="str">
        <f t="shared" si="137"/>
        <v>0</v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3</v>
      </c>
    </row>
    <row r="109" spans="1:76" ht="15.75" thickBot="1">
      <c r="A109" s="1">
        <v>100</v>
      </c>
      <c r="B109" s="77" t="str">
        <f t="shared" si="95"/>
        <v/>
      </c>
      <c r="C109" s="94" t="str">
        <f t="shared" si="85"/>
        <v/>
      </c>
      <c r="D109" s="90" t="str">
        <f t="shared" si="119"/>
        <v/>
      </c>
      <c r="E109" s="91" t="str">
        <f t="shared" si="120"/>
        <v/>
      </c>
      <c r="F109" s="10" t="str">
        <f t="shared" si="96"/>
        <v/>
      </c>
      <c r="H109" s="97" t="str">
        <f t="shared" si="86"/>
        <v/>
      </c>
      <c r="I109" s="90" t="str">
        <f t="shared" si="121"/>
        <v/>
      </c>
      <c r="J109" s="91" t="str">
        <f t="shared" si="122"/>
        <v/>
      </c>
      <c r="K109" s="10" t="str">
        <f t="shared" si="123"/>
        <v/>
      </c>
      <c r="L109" s="54"/>
      <c r="M109" s="18" t="str">
        <f>IF('Hedging Dashboard'!AH109="","",'Hedging Dashboard'!AH109)</f>
        <v/>
      </c>
      <c r="O109" s="77" t="str">
        <f t="shared" si="87"/>
        <v/>
      </c>
      <c r="P109" s="90" t="str">
        <f t="shared" si="124"/>
        <v/>
      </c>
      <c r="Q109" s="91" t="str">
        <f t="shared" si="125"/>
        <v/>
      </c>
      <c r="R109" s="5" t="str">
        <f t="shared" si="126"/>
        <v/>
      </c>
      <c r="S109" s="5" t="str">
        <f t="shared" si="97"/>
        <v/>
      </c>
      <c r="T109" s="113" t="str">
        <f t="shared" si="127"/>
        <v/>
      </c>
      <c r="U109" s="5" t="str">
        <f>IF(M109="","",IF(B109="NB",U108,IF(T109="",SUM($T$5:$T109)+S109,SUM($T$5:$T109))))</f>
        <v/>
      </c>
      <c r="V109" s="101" t="str">
        <f t="shared" si="84"/>
        <v/>
      </c>
      <c r="W109" s="74" t="e">
        <f t="shared" si="98"/>
        <v>#VALUE!</v>
      </c>
      <c r="X109" s="76" t="str">
        <f t="shared" si="99"/>
        <v/>
      </c>
      <c r="Y109" s="9" t="str">
        <f t="shared" si="90"/>
        <v>B</v>
      </c>
      <c r="Z109" s="4" t="str">
        <f t="shared" si="91"/>
        <v>C</v>
      </c>
      <c r="AA109" s="4" t="str">
        <f t="shared" si="92"/>
        <v>B</v>
      </c>
      <c r="AB109" s="4" t="str">
        <f t="shared" si="88"/>
        <v/>
      </c>
      <c r="AC109" s="4" t="str">
        <f t="shared" si="93"/>
        <v/>
      </c>
      <c r="AD109" s="4" t="str">
        <f t="shared" si="94"/>
        <v/>
      </c>
      <c r="AE109" s="1" t="str">
        <f t="shared" si="140"/>
        <v/>
      </c>
      <c r="AF109" s="1" t="str">
        <f t="shared" si="141"/>
        <v/>
      </c>
      <c r="AG109" s="1" t="str">
        <f t="shared" si="142"/>
        <v/>
      </c>
      <c r="AH109" s="1" t="str">
        <f t="shared" si="143"/>
        <v/>
      </c>
      <c r="AI109" s="1" t="str">
        <f t="shared" si="144"/>
        <v/>
      </c>
      <c r="AJ109" s="1" t="str">
        <f t="shared" si="145"/>
        <v/>
      </c>
      <c r="AK109" s="1">
        <f t="shared" si="128"/>
        <v>0</v>
      </c>
      <c r="AL109" s="1">
        <f t="shared" si="129"/>
        <v>0</v>
      </c>
      <c r="AM109" s="1" t="str">
        <f t="shared" si="139"/>
        <v/>
      </c>
      <c r="AN109" s="1">
        <f>IF(X109="",0,IFERROR(VLOOKUP(X104&amp;X105&amp;X106&amp;X107&amp;X108&amp;X109,BW:BX,2,FALSE),0))</f>
        <v>0</v>
      </c>
      <c r="AO109" s="1" t="str">
        <f t="shared" si="138"/>
        <v/>
      </c>
      <c r="AP109" s="1" t="str">
        <f t="shared" si="107"/>
        <v>N</v>
      </c>
      <c r="AQ109" s="1" t="str">
        <f t="shared" si="146"/>
        <v>N</v>
      </c>
      <c r="AR109" s="1" t="str">
        <f t="shared" si="147"/>
        <v>N</v>
      </c>
      <c r="AS109" s="1" t="str">
        <f t="shared" si="110"/>
        <v/>
      </c>
      <c r="AT109" s="15" t="str">
        <f t="shared" si="130"/>
        <v/>
      </c>
      <c r="AU109" s="1" t="str">
        <f t="shared" si="148"/>
        <v/>
      </c>
      <c r="AV109" s="1" t="str">
        <f t="shared" si="149"/>
        <v/>
      </c>
      <c r="AW109" s="1" t="str">
        <f t="shared" si="113"/>
        <v/>
      </c>
      <c r="AX109" s="1" t="str">
        <f t="shared" si="114"/>
        <v/>
      </c>
      <c r="AY109" s="1" t="str">
        <f t="shared" si="115"/>
        <v/>
      </c>
      <c r="AZ109" s="1" t="str">
        <f>IF('Hedging Dashboard'!AH109="P",IF(AZ108="",1,AZ108+1),"")</f>
        <v/>
      </c>
      <c r="BA109" s="1" t="str">
        <f>IF('Hedging Dashboard'!AH109="B",IF(BA108="",1,BA108+1),"")</f>
        <v/>
      </c>
      <c r="BB109" s="1" t="str">
        <f t="shared" si="82"/>
        <v>00000</v>
      </c>
      <c r="BC109" s="1" t="str">
        <f t="shared" si="82"/>
        <v>00000</v>
      </c>
      <c r="BD109" s="1" t="str">
        <f t="shared" si="83"/>
        <v>000000</v>
      </c>
      <c r="BE109" s="1" t="str">
        <f t="shared" si="83"/>
        <v>000000</v>
      </c>
      <c r="BF109" s="1" t="str">
        <f t="shared" si="131"/>
        <v>B</v>
      </c>
      <c r="BG109" s="1" t="str">
        <f t="shared" si="116"/>
        <v/>
      </c>
      <c r="BH109" s="1">
        <f t="shared" si="132"/>
        <v>0</v>
      </c>
      <c r="BI109" s="1" t="str">
        <f t="shared" si="117"/>
        <v/>
      </c>
      <c r="BJ109" s="1">
        <f t="shared" si="133"/>
        <v>0</v>
      </c>
      <c r="BK109" s="1" t="str">
        <f t="shared" si="118"/>
        <v/>
      </c>
      <c r="BL109" s="1">
        <f t="shared" si="134"/>
        <v>0</v>
      </c>
      <c r="BM109" s="1" t="str">
        <f t="shared" si="135"/>
        <v>0</v>
      </c>
      <c r="BN109" s="1" t="str">
        <f t="shared" si="136"/>
        <v>0</v>
      </c>
      <c r="BO109" s="1" t="str">
        <f t="shared" si="137"/>
        <v>0</v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-3</v>
      </c>
    </row>
    <row r="110" spans="1:76" ht="27" thickBot="1">
      <c r="A110" s="198" t="s">
        <v>156</v>
      </c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200"/>
      <c r="W110" s="48"/>
      <c r="Y110" s="72"/>
      <c r="Z110" s="72"/>
      <c r="AA110" s="72"/>
      <c r="AB110" s="4" t="str">
        <f t="shared" si="88"/>
        <v/>
      </c>
      <c r="AC110" s="4" t="str">
        <f t="shared" si="93"/>
        <v/>
      </c>
      <c r="AD110" s="4" t="str">
        <f t="shared" si="94"/>
        <v/>
      </c>
      <c r="AE110" s="1" t="str">
        <f t="shared" si="140"/>
        <v/>
      </c>
      <c r="AF110" s="1" t="str">
        <f t="shared" si="141"/>
        <v/>
      </c>
      <c r="AG110" s="1" t="str">
        <f t="shared" si="142"/>
        <v/>
      </c>
      <c r="AH110" s="1" t="str">
        <f t="shared" si="143"/>
        <v/>
      </c>
      <c r="AI110" s="1" t="str">
        <f t="shared" si="144"/>
        <v/>
      </c>
      <c r="AJ110" s="1" t="str">
        <f t="shared" si="145"/>
        <v/>
      </c>
      <c r="AK110" s="1">
        <f t="shared" si="128"/>
        <v>0</v>
      </c>
      <c r="AL110" s="1">
        <f t="shared" si="129"/>
        <v>0</v>
      </c>
      <c r="AP110" s="1" t="str">
        <f t="shared" si="107"/>
        <v>N</v>
      </c>
      <c r="AQ110" s="1" t="str">
        <f t="shared" si="146"/>
        <v>N</v>
      </c>
      <c r="AR110" s="1" t="str">
        <f t="shared" si="147"/>
        <v>N</v>
      </c>
      <c r="AT110" s="15" t="str">
        <f t="shared" si="130"/>
        <v/>
      </c>
      <c r="AU110" s="1" t="str">
        <f t="shared" si="148"/>
        <v/>
      </c>
      <c r="AV110" s="1" t="str">
        <f t="shared" si="149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</row>
    <row r="111" spans="1:76" ht="15.75" thickBot="1">
      <c r="A111" s="188" t="s">
        <v>158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90"/>
      <c r="AB111" s="4" t="str">
        <f t="shared" si="88"/>
        <v/>
      </c>
      <c r="AC111" s="4" t="str">
        <f t="shared" si="93"/>
        <v/>
      </c>
      <c r="AD111" s="4" t="str">
        <f t="shared" si="94"/>
        <v/>
      </c>
      <c r="AE111" s="1" t="str">
        <f t="shared" si="140"/>
        <v/>
      </c>
      <c r="AF111" s="1" t="str">
        <f t="shared" si="141"/>
        <v/>
      </c>
      <c r="AG111" s="1" t="str">
        <f t="shared" si="142"/>
        <v/>
      </c>
      <c r="AH111" s="1" t="str">
        <f t="shared" si="143"/>
        <v/>
      </c>
      <c r="AI111" s="1" t="str">
        <f t="shared" si="144"/>
        <v/>
      </c>
      <c r="AJ111" s="1" t="str">
        <f t="shared" si="145"/>
        <v/>
      </c>
      <c r="AK111" s="1">
        <f t="shared" si="128"/>
        <v>0</v>
      </c>
      <c r="AL111" s="1">
        <f t="shared" si="129"/>
        <v>0</v>
      </c>
      <c r="AP111" s="1" t="str">
        <f t="shared" si="107"/>
        <v>N</v>
      </c>
      <c r="AQ111" s="1" t="str">
        <f t="shared" si="146"/>
        <v>N</v>
      </c>
      <c r="AR111" s="1" t="str">
        <f t="shared" si="147"/>
        <v>N</v>
      </c>
      <c r="AT111" s="15" t="str">
        <f t="shared" si="130"/>
        <v/>
      </c>
      <c r="AU111" s="1" t="str">
        <f t="shared" si="148"/>
        <v/>
      </c>
      <c r="AV111" s="1" t="str">
        <f t="shared" si="149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</row>
    <row r="112" spans="1:76" ht="15.75" thickBot="1">
      <c r="A112" s="183" t="s">
        <v>159</v>
      </c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>
        <f>COUNTIF(M5:M109,"P")</f>
        <v>8</v>
      </c>
      <c r="P112" s="178"/>
      <c r="Q112" s="178"/>
      <c r="R112" s="178"/>
      <c r="S112" s="178"/>
      <c r="T112" s="178"/>
      <c r="U112" s="178"/>
      <c r="V112" s="179"/>
      <c r="AB112" s="4" t="str">
        <f t="shared" si="88"/>
        <v/>
      </c>
      <c r="AC112" s="4" t="str">
        <f t="shared" si="93"/>
        <v/>
      </c>
      <c r="AD112" s="4" t="str">
        <f t="shared" si="94"/>
        <v/>
      </c>
      <c r="AE112" s="1" t="str">
        <f t="shared" si="140"/>
        <v/>
      </c>
      <c r="AF112" s="1" t="str">
        <f t="shared" si="141"/>
        <v/>
      </c>
      <c r="AG112" s="1" t="str">
        <f t="shared" si="142"/>
        <v/>
      </c>
      <c r="AH112" s="1" t="str">
        <f t="shared" si="143"/>
        <v/>
      </c>
      <c r="AI112" s="1" t="str">
        <f t="shared" si="144"/>
        <v/>
      </c>
      <c r="AJ112" s="1" t="str">
        <f t="shared" si="145"/>
        <v/>
      </c>
      <c r="AK112" s="1">
        <f t="shared" si="128"/>
        <v>0</v>
      </c>
      <c r="AL112" s="1">
        <f t="shared" si="129"/>
        <v>0</v>
      </c>
      <c r="AP112" s="1" t="str">
        <f t="shared" si="107"/>
        <v>N</v>
      </c>
      <c r="AQ112" s="1" t="str">
        <f t="shared" si="146"/>
        <v>N</v>
      </c>
      <c r="AR112" s="1" t="str">
        <f t="shared" si="147"/>
        <v>N</v>
      </c>
      <c r="AT112" s="15" t="str">
        <f t="shared" si="130"/>
        <v/>
      </c>
      <c r="AU112" s="1" t="str">
        <f t="shared" si="148"/>
        <v/>
      </c>
      <c r="AV112" s="1" t="str">
        <f t="shared" si="149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6</v>
      </c>
    </row>
    <row r="113" spans="1:76">
      <c r="A113" s="183" t="s">
        <v>160</v>
      </c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>
        <f>COUNTIF(M5:M109,"B")</f>
        <v>8</v>
      </c>
      <c r="P113" s="178"/>
      <c r="Q113" s="178"/>
      <c r="R113" s="178"/>
      <c r="S113" s="178"/>
      <c r="T113" s="178"/>
      <c r="U113" s="178"/>
      <c r="V113" s="179"/>
      <c r="AB113" s="4" t="str">
        <f t="shared" si="88"/>
        <v/>
      </c>
      <c r="AC113" s="4" t="str">
        <f t="shared" si="93"/>
        <v/>
      </c>
      <c r="AD113" s="4" t="str">
        <f t="shared" si="94"/>
        <v/>
      </c>
      <c r="AE113" s="1" t="str">
        <f t="shared" si="140"/>
        <v/>
      </c>
      <c r="AF113" s="1" t="str">
        <f t="shared" si="141"/>
        <v/>
      </c>
      <c r="AG113" s="1" t="str">
        <f t="shared" si="142"/>
        <v/>
      </c>
      <c r="AH113" s="1" t="str">
        <f t="shared" si="143"/>
        <v/>
      </c>
      <c r="AI113" s="1" t="str">
        <f t="shared" si="144"/>
        <v/>
      </c>
      <c r="AJ113" s="1" t="str">
        <f t="shared" si="145"/>
        <v/>
      </c>
      <c r="AK113" s="1">
        <f t="shared" si="128"/>
        <v>0</v>
      </c>
      <c r="AL113" s="1">
        <f t="shared" si="129"/>
        <v>0</v>
      </c>
      <c r="AP113" s="1" t="str">
        <f t="shared" si="107"/>
        <v>N</v>
      </c>
      <c r="AQ113" s="1" t="str">
        <f t="shared" si="146"/>
        <v>N</v>
      </c>
      <c r="AR113" s="1" t="str">
        <f t="shared" si="147"/>
        <v>N</v>
      </c>
      <c r="AT113" s="15" t="str">
        <f t="shared" si="130"/>
        <v/>
      </c>
      <c r="AU113" s="1" t="str">
        <f t="shared" si="148"/>
        <v/>
      </c>
      <c r="AV113" s="1" t="str">
        <f t="shared" si="149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-6</v>
      </c>
    </row>
    <row r="114" spans="1:76">
      <c r="A114" s="182" t="s">
        <v>161</v>
      </c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 cm="1">
        <f t="array" ref="O114">LOOKUP(2,1/(U10:U109&lt;&gt;""),U10:U109)</f>
        <v>-9</v>
      </c>
      <c r="P114" s="180"/>
      <c r="Q114" s="180"/>
      <c r="R114" s="180"/>
      <c r="S114" s="180"/>
      <c r="T114" s="180"/>
      <c r="U114" s="180"/>
      <c r="V114" s="181"/>
      <c r="AB114" s="4" t="str">
        <f t="shared" si="88"/>
        <v/>
      </c>
      <c r="AC114" s="4" t="str">
        <f t="shared" si="93"/>
        <v/>
      </c>
      <c r="AD114" s="4" t="str">
        <f t="shared" si="94"/>
        <v/>
      </c>
      <c r="AE114" s="1" t="str">
        <f t="shared" si="140"/>
        <v/>
      </c>
      <c r="AF114" s="1" t="str">
        <f t="shared" si="141"/>
        <v/>
      </c>
      <c r="AG114" s="1" t="str">
        <f t="shared" si="142"/>
        <v/>
      </c>
      <c r="AH114" s="1" t="str">
        <f t="shared" si="143"/>
        <v/>
      </c>
      <c r="AI114" s="1" t="str">
        <f t="shared" si="144"/>
        <v/>
      </c>
      <c r="AJ114" s="1" t="str">
        <f t="shared" si="145"/>
        <v/>
      </c>
      <c r="AK114" s="1">
        <f t="shared" si="128"/>
        <v>0</v>
      </c>
      <c r="AL114" s="1">
        <f t="shared" si="129"/>
        <v>0</v>
      </c>
      <c r="AP114" s="1" t="str">
        <f t="shared" si="107"/>
        <v>N</v>
      </c>
      <c r="AQ114" s="1" t="str">
        <f t="shared" si="146"/>
        <v>N</v>
      </c>
      <c r="AR114" s="1" t="str">
        <f t="shared" si="147"/>
        <v>N</v>
      </c>
      <c r="AT114" s="15" t="str">
        <f t="shared" si="130"/>
        <v/>
      </c>
      <c r="AU114" s="1" t="str">
        <f t="shared" si="148"/>
        <v/>
      </c>
      <c r="AV114" s="1" t="str">
        <f t="shared" si="149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</row>
    <row r="115" spans="1:76">
      <c r="A115" s="182" t="s">
        <v>162</v>
      </c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>
        <f>COUNTIF(X5:X109,"W")</f>
        <v>5</v>
      </c>
      <c r="P115" s="180"/>
      <c r="Q115" s="180"/>
      <c r="R115" s="180"/>
      <c r="S115" s="180"/>
      <c r="T115" s="180"/>
      <c r="U115" s="180"/>
      <c r="V115" s="181"/>
      <c r="AB115" s="4" t="str">
        <f t="shared" si="88"/>
        <v/>
      </c>
      <c r="AC115" s="4" t="str">
        <f t="shared" si="93"/>
        <v/>
      </c>
      <c r="AD115" s="4" t="str">
        <f t="shared" si="94"/>
        <v/>
      </c>
      <c r="AE115" s="1" t="str">
        <f t="shared" si="140"/>
        <v/>
      </c>
      <c r="AF115" s="1" t="str">
        <f t="shared" si="141"/>
        <v/>
      </c>
      <c r="AG115" s="1" t="str">
        <f t="shared" si="142"/>
        <v/>
      </c>
      <c r="AH115" s="1" t="str">
        <f t="shared" si="143"/>
        <v/>
      </c>
      <c r="AI115" s="1" t="str">
        <f t="shared" si="144"/>
        <v/>
      </c>
      <c r="AJ115" s="1" t="str">
        <f t="shared" si="145"/>
        <v/>
      </c>
      <c r="AK115" s="1">
        <f t="shared" si="128"/>
        <v>0</v>
      </c>
      <c r="AL115" s="1">
        <f t="shared" si="129"/>
        <v>0</v>
      </c>
      <c r="AP115" s="1" t="str">
        <f t="shared" si="107"/>
        <v>N</v>
      </c>
      <c r="AQ115" s="1" t="str">
        <f t="shared" si="146"/>
        <v>N</v>
      </c>
      <c r="AR115" s="1" t="str">
        <f t="shared" si="147"/>
        <v>N</v>
      </c>
      <c r="AT115" s="15" t="str">
        <f t="shared" si="130"/>
        <v/>
      </c>
      <c r="AU115" s="1" t="str">
        <f t="shared" si="148"/>
        <v/>
      </c>
      <c r="AV115" s="1" t="str">
        <f t="shared" si="149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</row>
    <row r="116" spans="1:76">
      <c r="A116" s="182" t="s">
        <v>163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>
        <f>COUNTIF(X5:X109,"L")</f>
        <v>6</v>
      </c>
      <c r="P116" s="180"/>
      <c r="Q116" s="180"/>
      <c r="R116" s="180"/>
      <c r="S116" s="180"/>
      <c r="T116" s="180"/>
      <c r="U116" s="180"/>
      <c r="V116" s="181"/>
      <c r="AB116" s="4" t="str">
        <f t="shared" si="88"/>
        <v/>
      </c>
      <c r="AC116" s="4" t="str">
        <f t="shared" si="93"/>
        <v/>
      </c>
      <c r="AD116" s="4" t="str">
        <f t="shared" si="94"/>
        <v/>
      </c>
      <c r="AE116" s="1" t="str">
        <f t="shared" si="140"/>
        <v/>
      </c>
      <c r="AF116" s="1" t="str">
        <f t="shared" si="141"/>
        <v/>
      </c>
      <c r="AG116" s="1" t="str">
        <f t="shared" si="142"/>
        <v/>
      </c>
      <c r="AH116" s="1" t="str">
        <f t="shared" si="143"/>
        <v/>
      </c>
      <c r="AI116" s="1" t="str">
        <f t="shared" si="144"/>
        <v/>
      </c>
      <c r="AJ116" s="1" t="str">
        <f t="shared" si="145"/>
        <v/>
      </c>
      <c r="AK116" s="1">
        <f t="shared" si="128"/>
        <v>0</v>
      </c>
      <c r="AL116" s="1">
        <f t="shared" si="129"/>
        <v>0</v>
      </c>
      <c r="AP116" s="1" t="str">
        <f t="shared" si="107"/>
        <v>N</v>
      </c>
      <c r="AQ116" s="1" t="str">
        <f t="shared" si="146"/>
        <v>N</v>
      </c>
      <c r="AR116" s="1" t="str">
        <f t="shared" si="147"/>
        <v>N</v>
      </c>
      <c r="AT116" s="15" t="str">
        <f t="shared" si="130"/>
        <v/>
      </c>
      <c r="AU116" s="1" t="str">
        <f t="shared" si="148"/>
        <v/>
      </c>
      <c r="AV116" s="1" t="str">
        <f t="shared" si="149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3</v>
      </c>
    </row>
    <row r="117" spans="1:76">
      <c r="A117" s="182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1"/>
      <c r="AE117" s="1" t="str">
        <f t="shared" si="140"/>
        <v/>
      </c>
      <c r="AF117" s="1" t="str">
        <f t="shared" si="141"/>
        <v/>
      </c>
      <c r="AG117" s="1" t="str">
        <f t="shared" si="142"/>
        <v/>
      </c>
      <c r="AH117" s="1" t="str">
        <f t="shared" si="143"/>
        <v/>
      </c>
      <c r="AI117" s="1" t="str">
        <f t="shared" si="144"/>
        <v/>
      </c>
      <c r="AJ117" s="1" t="str">
        <f t="shared" si="145"/>
        <v/>
      </c>
      <c r="AK117" s="1">
        <f t="shared" si="128"/>
        <v>0</v>
      </c>
      <c r="AL117" s="1">
        <f t="shared" si="129"/>
        <v>0</v>
      </c>
      <c r="AP117" s="1" t="str">
        <f t="shared" si="107"/>
        <v>N</v>
      </c>
      <c r="AQ117" s="1" t="str">
        <f t="shared" si="146"/>
        <v>N</v>
      </c>
      <c r="AR117" s="1" t="str">
        <f t="shared" si="147"/>
        <v>N</v>
      </c>
      <c r="AT117" s="15" t="str">
        <f t="shared" si="130"/>
        <v/>
      </c>
      <c r="AU117" s="1" t="str">
        <f t="shared" si="148"/>
        <v/>
      </c>
      <c r="AV117" s="1" t="str">
        <f t="shared" si="149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-3</v>
      </c>
    </row>
    <row r="118" spans="1:76">
      <c r="A118" s="182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1"/>
      <c r="AE118" s="1" t="str">
        <f t="shared" si="140"/>
        <v/>
      </c>
      <c r="AF118" s="1" t="str">
        <f t="shared" si="141"/>
        <v/>
      </c>
      <c r="AG118" s="1" t="str">
        <f t="shared" si="142"/>
        <v/>
      </c>
      <c r="AH118" s="1" t="str">
        <f t="shared" si="143"/>
        <v/>
      </c>
      <c r="AI118" s="1" t="str">
        <f t="shared" si="144"/>
        <v/>
      </c>
      <c r="AJ118" s="1" t="str">
        <f t="shared" si="145"/>
        <v/>
      </c>
      <c r="AK118" s="1">
        <f t="shared" si="128"/>
        <v>0</v>
      </c>
      <c r="AL118" s="1">
        <f t="shared" si="129"/>
        <v>0</v>
      </c>
      <c r="AP118" s="1" t="str">
        <f t="shared" si="107"/>
        <v>N</v>
      </c>
      <c r="AQ118" s="1" t="str">
        <f t="shared" si="146"/>
        <v>N</v>
      </c>
      <c r="AR118" s="1" t="str">
        <f t="shared" si="147"/>
        <v>N</v>
      </c>
      <c r="AT118" s="15" t="str">
        <f t="shared" si="130"/>
        <v/>
      </c>
      <c r="AU118" s="1" t="str">
        <f t="shared" si="148"/>
        <v/>
      </c>
      <c r="AV118" s="1" t="str">
        <f t="shared" si="149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</row>
    <row r="119" spans="1:76">
      <c r="A119" s="182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1"/>
      <c r="AE119" s="1" t="str">
        <f t="shared" si="140"/>
        <v/>
      </c>
      <c r="AF119" s="1" t="str">
        <f t="shared" si="141"/>
        <v/>
      </c>
      <c r="AG119" s="1" t="str">
        <f t="shared" si="142"/>
        <v/>
      </c>
      <c r="AH119" s="1" t="str">
        <f t="shared" si="143"/>
        <v/>
      </c>
      <c r="AI119" s="1" t="str">
        <f t="shared" si="144"/>
        <v/>
      </c>
      <c r="AJ119" s="1" t="str">
        <f t="shared" si="145"/>
        <v/>
      </c>
      <c r="AK119" s="1">
        <f t="shared" si="128"/>
        <v>0</v>
      </c>
      <c r="AL119" s="1">
        <f t="shared" si="129"/>
        <v>0</v>
      </c>
      <c r="AP119" s="1" t="str">
        <f t="shared" si="107"/>
        <v>N</v>
      </c>
      <c r="AQ119" s="1" t="str">
        <f t="shared" si="146"/>
        <v>N</v>
      </c>
      <c r="AR119" s="1" t="str">
        <f t="shared" si="147"/>
        <v>N</v>
      </c>
      <c r="AT119" s="15" t="str">
        <f t="shared" si="130"/>
        <v/>
      </c>
      <c r="AU119" s="1" t="str">
        <f t="shared" si="148"/>
        <v/>
      </c>
      <c r="AV119" s="1" t="str">
        <f t="shared" si="149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</row>
    <row r="120" spans="1:76">
      <c r="A120" s="182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1"/>
      <c r="AE120" s="1" t="str">
        <f t="shared" si="140"/>
        <v/>
      </c>
      <c r="AF120" s="1" t="str">
        <f t="shared" si="141"/>
        <v/>
      </c>
      <c r="AG120" s="1" t="str">
        <f t="shared" si="142"/>
        <v/>
      </c>
      <c r="AH120" s="1" t="str">
        <f t="shared" si="143"/>
        <v/>
      </c>
      <c r="AI120" s="1" t="str">
        <f t="shared" si="144"/>
        <v/>
      </c>
      <c r="AJ120" s="1" t="str">
        <f t="shared" si="145"/>
        <v/>
      </c>
      <c r="AK120" s="1">
        <f t="shared" si="128"/>
        <v>0</v>
      </c>
      <c r="AL120" s="1">
        <f t="shared" si="129"/>
        <v>0</v>
      </c>
      <c r="AP120" s="1" t="str">
        <f t="shared" si="107"/>
        <v>N</v>
      </c>
      <c r="AQ120" s="1" t="str">
        <f t="shared" si="146"/>
        <v>N</v>
      </c>
      <c r="AR120" s="1" t="str">
        <f t="shared" si="147"/>
        <v>N</v>
      </c>
      <c r="AT120" s="15" t="str">
        <f t="shared" si="130"/>
        <v/>
      </c>
      <c r="AU120" s="1" t="str">
        <f t="shared" si="148"/>
        <v/>
      </c>
      <c r="AV120" s="1" t="str">
        <f t="shared" si="149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6</v>
      </c>
    </row>
    <row r="121" spans="1:76">
      <c r="A121" s="182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1"/>
      <c r="AE121" s="1" t="str">
        <f t="shared" si="140"/>
        <v/>
      </c>
      <c r="AF121" s="1" t="str">
        <f t="shared" si="141"/>
        <v/>
      </c>
      <c r="AG121" s="1" t="str">
        <f t="shared" si="142"/>
        <v/>
      </c>
      <c r="AH121" s="1" t="str">
        <f t="shared" si="143"/>
        <v/>
      </c>
      <c r="AI121" s="1" t="str">
        <f t="shared" si="144"/>
        <v/>
      </c>
      <c r="AJ121" s="1" t="str">
        <f t="shared" si="145"/>
        <v/>
      </c>
      <c r="AK121" s="1">
        <f t="shared" si="128"/>
        <v>0</v>
      </c>
      <c r="AL121" s="1">
        <f t="shared" si="129"/>
        <v>0</v>
      </c>
      <c r="AP121" s="1" t="str">
        <f t="shared" si="107"/>
        <v>N</v>
      </c>
      <c r="AQ121" s="1" t="str">
        <f t="shared" si="146"/>
        <v>N</v>
      </c>
      <c r="AR121" s="1" t="str">
        <f t="shared" si="147"/>
        <v>N</v>
      </c>
      <c r="AT121" s="15" t="str">
        <f t="shared" si="130"/>
        <v/>
      </c>
      <c r="AU121" s="1" t="str">
        <f t="shared" si="148"/>
        <v/>
      </c>
      <c r="AV121" s="1" t="str">
        <f t="shared" si="149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-6</v>
      </c>
    </row>
    <row r="122" spans="1:76">
      <c r="A122" s="182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1"/>
      <c r="AE122" s="1" t="str">
        <f t="shared" si="140"/>
        <v/>
      </c>
      <c r="AF122" s="1" t="str">
        <f t="shared" si="141"/>
        <v/>
      </c>
      <c r="AG122" s="1" t="str">
        <f t="shared" si="142"/>
        <v/>
      </c>
      <c r="AH122" s="1" t="str">
        <f t="shared" si="143"/>
        <v/>
      </c>
      <c r="AI122" s="1" t="str">
        <f t="shared" si="144"/>
        <v/>
      </c>
      <c r="AJ122" s="1" t="str">
        <f t="shared" si="145"/>
        <v/>
      </c>
      <c r="AK122" s="1">
        <f t="shared" si="128"/>
        <v>0</v>
      </c>
      <c r="AL122" s="1">
        <f t="shared" si="129"/>
        <v>0</v>
      </c>
      <c r="AP122" s="1" t="str">
        <f t="shared" si="107"/>
        <v>N</v>
      </c>
      <c r="AQ122" s="1" t="str">
        <f t="shared" si="146"/>
        <v>N</v>
      </c>
      <c r="AR122" s="1" t="str">
        <f t="shared" si="147"/>
        <v>N</v>
      </c>
      <c r="AT122" s="15" t="str">
        <f t="shared" si="130"/>
        <v/>
      </c>
      <c r="AU122" s="1" t="str">
        <f t="shared" si="148"/>
        <v/>
      </c>
      <c r="AV122" s="1" t="str">
        <f t="shared" si="149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</row>
    <row r="123" spans="1:76">
      <c r="A123" s="182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1"/>
      <c r="AE123" s="1" t="str">
        <f t="shared" si="140"/>
        <v/>
      </c>
      <c r="AF123" s="1" t="str">
        <f t="shared" si="141"/>
        <v/>
      </c>
      <c r="AG123" s="1" t="str">
        <f t="shared" si="142"/>
        <v/>
      </c>
      <c r="AH123" s="1" t="str">
        <f t="shared" si="143"/>
        <v/>
      </c>
      <c r="AI123" s="1" t="str">
        <f t="shared" si="144"/>
        <v/>
      </c>
      <c r="AJ123" s="1" t="str">
        <f t="shared" si="145"/>
        <v/>
      </c>
      <c r="AK123" s="1">
        <f t="shared" si="128"/>
        <v>0</v>
      </c>
      <c r="AL123" s="1">
        <f t="shared" si="129"/>
        <v>0</v>
      </c>
      <c r="AP123" s="1" t="str">
        <f t="shared" si="107"/>
        <v>N</v>
      </c>
      <c r="AQ123" s="1" t="str">
        <f t="shared" si="146"/>
        <v>N</v>
      </c>
      <c r="AR123" s="1" t="str">
        <f t="shared" si="147"/>
        <v>N</v>
      </c>
      <c r="AT123" s="15" t="str">
        <f t="shared" si="130"/>
        <v/>
      </c>
      <c r="AU123" s="1" t="str">
        <f t="shared" si="148"/>
        <v/>
      </c>
      <c r="AV123" s="1" t="str">
        <f t="shared" si="149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</row>
    <row r="124" spans="1:76">
      <c r="A124" s="182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1"/>
      <c r="AE124" s="1" t="str">
        <f t="shared" si="140"/>
        <v/>
      </c>
      <c r="AF124" s="1" t="str">
        <f t="shared" si="141"/>
        <v/>
      </c>
      <c r="AG124" s="1" t="str">
        <f t="shared" si="142"/>
        <v/>
      </c>
      <c r="AH124" s="1" t="str">
        <f t="shared" si="143"/>
        <v/>
      </c>
      <c r="AI124" s="1" t="str">
        <f t="shared" si="144"/>
        <v/>
      </c>
      <c r="AJ124" s="1" t="str">
        <f t="shared" si="145"/>
        <v/>
      </c>
      <c r="AK124" s="1">
        <f t="shared" si="128"/>
        <v>0</v>
      </c>
      <c r="AL124" s="1">
        <f t="shared" si="129"/>
        <v>0</v>
      </c>
      <c r="AP124" s="1" t="str">
        <f t="shared" si="107"/>
        <v>N</v>
      </c>
      <c r="AQ124" s="1" t="str">
        <f t="shared" si="146"/>
        <v>N</v>
      </c>
      <c r="AR124" s="1" t="str">
        <f t="shared" si="147"/>
        <v>N</v>
      </c>
      <c r="AT124" s="15" t="str">
        <f t="shared" si="130"/>
        <v/>
      </c>
      <c r="AU124" s="1" t="str">
        <f t="shared" si="148"/>
        <v/>
      </c>
      <c r="AV124" s="1" t="str">
        <f t="shared" si="149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3</v>
      </c>
    </row>
    <row r="125" spans="1:76">
      <c r="A125" s="182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1"/>
      <c r="AE125" s="1" t="str">
        <f t="shared" si="140"/>
        <v/>
      </c>
      <c r="AF125" s="1" t="str">
        <f t="shared" si="141"/>
        <v/>
      </c>
      <c r="AG125" s="1" t="str">
        <f t="shared" si="142"/>
        <v/>
      </c>
      <c r="AH125" s="1" t="str">
        <f t="shared" si="143"/>
        <v/>
      </c>
      <c r="AI125" s="1" t="str">
        <f t="shared" si="144"/>
        <v/>
      </c>
      <c r="AJ125" s="1" t="str">
        <f t="shared" si="145"/>
        <v/>
      </c>
      <c r="AK125" s="1">
        <f t="shared" si="128"/>
        <v>0</v>
      </c>
      <c r="AL125" s="1">
        <f t="shared" si="129"/>
        <v>0</v>
      </c>
      <c r="AP125" s="1" t="str">
        <f t="shared" si="107"/>
        <v>N</v>
      </c>
      <c r="AQ125" s="1" t="str">
        <f t="shared" si="146"/>
        <v>N</v>
      </c>
      <c r="AR125" s="1" t="str">
        <f t="shared" si="147"/>
        <v>N</v>
      </c>
      <c r="AT125" s="15" t="str">
        <f t="shared" si="130"/>
        <v/>
      </c>
      <c r="AU125" s="1" t="str">
        <f t="shared" si="148"/>
        <v/>
      </c>
      <c r="AV125" s="1" t="str">
        <f t="shared" si="149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-3</v>
      </c>
    </row>
    <row r="126" spans="1:76">
      <c r="A126" s="182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1"/>
      <c r="AE126" s="1" t="str">
        <f t="shared" si="140"/>
        <v/>
      </c>
      <c r="AF126" s="1" t="str">
        <f t="shared" si="141"/>
        <v/>
      </c>
      <c r="AG126" s="1" t="str">
        <f t="shared" si="142"/>
        <v/>
      </c>
      <c r="AH126" s="1" t="str">
        <f t="shared" si="143"/>
        <v/>
      </c>
      <c r="AI126" s="1" t="str">
        <f t="shared" si="144"/>
        <v/>
      </c>
      <c r="AJ126" s="1" t="str">
        <f t="shared" si="145"/>
        <v/>
      </c>
      <c r="AK126" s="1">
        <f t="shared" si="128"/>
        <v>0</v>
      </c>
      <c r="AL126" s="1">
        <f t="shared" si="129"/>
        <v>0</v>
      </c>
      <c r="AP126" s="1" t="str">
        <f t="shared" si="107"/>
        <v>N</v>
      </c>
      <c r="AQ126" s="1" t="str">
        <f t="shared" si="146"/>
        <v>N</v>
      </c>
      <c r="AR126" s="1" t="str">
        <f t="shared" si="147"/>
        <v>N</v>
      </c>
      <c r="AT126" s="15" t="str">
        <f t="shared" si="130"/>
        <v/>
      </c>
      <c r="AU126" s="1" t="str">
        <f t="shared" si="148"/>
        <v/>
      </c>
      <c r="AV126" s="1" t="str">
        <f t="shared" si="149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</row>
    <row r="127" spans="1:76" ht="15.75" thickBot="1">
      <c r="A127" s="177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5"/>
      <c r="AE127" s="1" t="str">
        <f t="shared" si="140"/>
        <v/>
      </c>
      <c r="AF127" s="1" t="str">
        <f t="shared" si="141"/>
        <v/>
      </c>
      <c r="AG127" s="1" t="str">
        <f t="shared" si="142"/>
        <v/>
      </c>
      <c r="AH127" s="1" t="str">
        <f t="shared" si="143"/>
        <v/>
      </c>
      <c r="AI127" s="1" t="str">
        <f t="shared" si="144"/>
        <v/>
      </c>
      <c r="AJ127" s="1" t="str">
        <f t="shared" si="145"/>
        <v/>
      </c>
      <c r="AK127" s="1">
        <f t="shared" si="128"/>
        <v>0</v>
      </c>
      <c r="AL127" s="1">
        <f t="shared" si="129"/>
        <v>0</v>
      </c>
      <c r="AP127" s="1" t="str">
        <f t="shared" si="107"/>
        <v>N</v>
      </c>
      <c r="AQ127" s="1" t="str">
        <f t="shared" si="146"/>
        <v>N</v>
      </c>
      <c r="AR127" s="1" t="str">
        <f t="shared" si="147"/>
        <v>N</v>
      </c>
      <c r="AT127" s="15" t="str">
        <f t="shared" si="130"/>
        <v/>
      </c>
      <c r="AU127" s="1" t="str">
        <f t="shared" si="148"/>
        <v/>
      </c>
      <c r="AV127" s="1" t="str">
        <f t="shared" si="149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</row>
    <row r="128" spans="1:7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AE128" s="1" t="str">
        <f t="shared" si="140"/>
        <v/>
      </c>
      <c r="AF128" s="1" t="str">
        <f t="shared" si="141"/>
        <v/>
      </c>
      <c r="AG128" s="1" t="str">
        <f t="shared" si="142"/>
        <v/>
      </c>
      <c r="AH128" s="1" t="str">
        <f t="shared" si="143"/>
        <v/>
      </c>
      <c r="AI128" s="1" t="str">
        <f t="shared" si="144"/>
        <v/>
      </c>
      <c r="AJ128" s="1" t="str">
        <f t="shared" si="145"/>
        <v/>
      </c>
      <c r="AK128" s="1">
        <f t="shared" si="128"/>
        <v>0</v>
      </c>
      <c r="AL128" s="1">
        <f t="shared" si="129"/>
        <v>0</v>
      </c>
      <c r="AP128" s="1" t="str">
        <f t="shared" si="107"/>
        <v>N</v>
      </c>
      <c r="AQ128" s="1" t="str">
        <f t="shared" si="146"/>
        <v>N</v>
      </c>
      <c r="AR128" s="1" t="str">
        <f t="shared" si="147"/>
        <v>N</v>
      </c>
      <c r="AT128" s="15" t="str">
        <f t="shared" si="130"/>
        <v/>
      </c>
      <c r="AU128" s="1" t="str">
        <f t="shared" si="148"/>
        <v/>
      </c>
      <c r="AV128" s="1" t="str">
        <f t="shared" si="149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6</v>
      </c>
    </row>
    <row r="129" spans="31:76">
      <c r="AE129" s="1" t="str">
        <f t="shared" si="140"/>
        <v/>
      </c>
      <c r="AF129" s="1" t="str">
        <f t="shared" si="141"/>
        <v/>
      </c>
      <c r="AG129" s="1" t="str">
        <f t="shared" si="142"/>
        <v/>
      </c>
      <c r="AH129" s="1" t="str">
        <f t="shared" si="143"/>
        <v/>
      </c>
      <c r="AI129" s="1" t="str">
        <f t="shared" si="144"/>
        <v/>
      </c>
      <c r="AJ129" s="1" t="str">
        <f t="shared" si="145"/>
        <v/>
      </c>
      <c r="AK129" s="1">
        <f t="shared" si="128"/>
        <v>0</v>
      </c>
      <c r="AL129" s="1">
        <f t="shared" si="129"/>
        <v>0</v>
      </c>
      <c r="AP129" s="1" t="str">
        <f t="shared" si="107"/>
        <v>N</v>
      </c>
      <c r="AQ129" s="1" t="str">
        <f t="shared" si="146"/>
        <v>N</v>
      </c>
      <c r="AR129" s="1" t="str">
        <f t="shared" si="147"/>
        <v>N</v>
      </c>
      <c r="AT129" s="15" t="str">
        <f t="shared" si="130"/>
        <v/>
      </c>
      <c r="AU129" s="1" t="str">
        <f t="shared" si="148"/>
        <v/>
      </c>
      <c r="AV129" s="1" t="str">
        <f t="shared" si="149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-6</v>
      </c>
    </row>
    <row r="130" spans="31:76">
      <c r="AE130" s="1" t="str">
        <f t="shared" si="140"/>
        <v/>
      </c>
      <c r="AF130" s="1" t="str">
        <f t="shared" si="141"/>
        <v/>
      </c>
      <c r="AG130" s="1" t="str">
        <f t="shared" si="142"/>
        <v/>
      </c>
      <c r="AH130" s="1" t="str">
        <f t="shared" si="143"/>
        <v/>
      </c>
      <c r="AI130" s="1" t="str">
        <f t="shared" si="144"/>
        <v/>
      </c>
      <c r="AJ130" s="1" t="str">
        <f t="shared" si="145"/>
        <v/>
      </c>
      <c r="AK130" s="1">
        <f t="shared" si="128"/>
        <v>0</v>
      </c>
      <c r="AL130" s="1">
        <f t="shared" si="129"/>
        <v>0</v>
      </c>
      <c r="AP130" s="1" t="str">
        <f t="shared" si="107"/>
        <v>N</v>
      </c>
      <c r="AQ130" s="1" t="str">
        <f t="shared" si="146"/>
        <v>N</v>
      </c>
      <c r="AR130" s="1" t="str">
        <f t="shared" si="147"/>
        <v>N</v>
      </c>
      <c r="AT130" s="15" t="str">
        <f t="shared" si="130"/>
        <v/>
      </c>
      <c r="AU130" s="1" t="str">
        <f t="shared" si="148"/>
        <v/>
      </c>
      <c r="AV130" s="1" t="str">
        <f t="shared" si="149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</row>
    <row r="131" spans="31:76">
      <c r="AE131" s="1" t="str">
        <f t="shared" si="140"/>
        <v/>
      </c>
      <c r="AF131" s="1" t="str">
        <f t="shared" si="141"/>
        <v/>
      </c>
      <c r="AG131" s="1" t="str">
        <f t="shared" si="142"/>
        <v/>
      </c>
      <c r="AH131" s="1" t="str">
        <f t="shared" si="143"/>
        <v/>
      </c>
      <c r="AI131" s="1" t="str">
        <f t="shared" si="144"/>
        <v/>
      </c>
      <c r="AJ131" s="1" t="str">
        <f t="shared" si="145"/>
        <v/>
      </c>
      <c r="AK131" s="1">
        <f t="shared" si="128"/>
        <v>0</v>
      </c>
      <c r="AL131" s="1">
        <f t="shared" si="129"/>
        <v>0</v>
      </c>
      <c r="AP131" s="1" t="str">
        <f t="shared" si="107"/>
        <v>N</v>
      </c>
      <c r="AQ131" s="1" t="str">
        <f t="shared" si="146"/>
        <v>N</v>
      </c>
      <c r="AR131" s="1" t="str">
        <f t="shared" si="147"/>
        <v>N</v>
      </c>
      <c r="AT131" s="15" t="str">
        <f t="shared" si="130"/>
        <v/>
      </c>
      <c r="AU131" s="1" t="str">
        <f t="shared" si="148"/>
        <v/>
      </c>
      <c r="AV131" s="1" t="str">
        <f t="shared" si="149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</row>
    <row r="132" spans="31:76">
      <c r="AE132" s="1" t="str">
        <f t="shared" si="140"/>
        <v/>
      </c>
      <c r="AF132" s="1" t="str">
        <f t="shared" si="141"/>
        <v/>
      </c>
      <c r="AG132" s="1" t="str">
        <f t="shared" si="142"/>
        <v/>
      </c>
      <c r="AH132" s="1" t="str">
        <f t="shared" si="143"/>
        <v/>
      </c>
      <c r="AI132" s="1" t="str">
        <f t="shared" si="144"/>
        <v/>
      </c>
      <c r="AJ132" s="1" t="str">
        <f t="shared" si="145"/>
        <v/>
      </c>
      <c r="AK132" s="1">
        <f t="shared" si="128"/>
        <v>0</v>
      </c>
      <c r="AL132" s="1">
        <f t="shared" si="129"/>
        <v>0</v>
      </c>
      <c r="AP132" s="1" t="str">
        <f t="shared" si="107"/>
        <v>N</v>
      </c>
      <c r="AQ132" s="1" t="str">
        <f t="shared" si="146"/>
        <v>N</v>
      </c>
      <c r="AR132" s="1" t="str">
        <f t="shared" si="147"/>
        <v>N</v>
      </c>
      <c r="AT132" s="15" t="str">
        <f t="shared" si="130"/>
        <v/>
      </c>
      <c r="AU132" s="1" t="str">
        <f t="shared" si="148"/>
        <v/>
      </c>
      <c r="AV132" s="1" t="str">
        <f t="shared" si="149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3</v>
      </c>
    </row>
    <row r="133" spans="31:76">
      <c r="AE133" s="1" t="str">
        <f t="shared" si="140"/>
        <v/>
      </c>
      <c r="AF133" s="1" t="str">
        <f t="shared" si="141"/>
        <v/>
      </c>
      <c r="AG133" s="1" t="str">
        <f t="shared" si="142"/>
        <v/>
      </c>
      <c r="AH133" s="1" t="str">
        <f t="shared" si="143"/>
        <v/>
      </c>
      <c r="AI133" s="1" t="str">
        <f t="shared" si="144"/>
        <v/>
      </c>
      <c r="AJ133" s="1" t="str">
        <f t="shared" si="145"/>
        <v/>
      </c>
      <c r="AK133" s="1">
        <f t="shared" si="128"/>
        <v>0</v>
      </c>
      <c r="AL133" s="1">
        <f t="shared" si="129"/>
        <v>0</v>
      </c>
      <c r="AP133" s="1" t="str">
        <f t="shared" si="107"/>
        <v>N</v>
      </c>
      <c r="AQ133" s="1" t="str">
        <f t="shared" si="146"/>
        <v>N</v>
      </c>
      <c r="AR133" s="1" t="str">
        <f t="shared" si="147"/>
        <v>N</v>
      </c>
      <c r="AT133" s="15" t="str">
        <f t="shared" si="130"/>
        <v/>
      </c>
      <c r="AU133" s="1" t="str">
        <f t="shared" si="148"/>
        <v/>
      </c>
      <c r="AV133" s="1" t="str">
        <f t="shared" si="149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-3</v>
      </c>
    </row>
    <row r="134" spans="31:76">
      <c r="AE134" s="1" t="str">
        <f t="shared" si="140"/>
        <v/>
      </c>
      <c r="AF134" s="1" t="str">
        <f t="shared" si="141"/>
        <v/>
      </c>
      <c r="AG134" s="1" t="str">
        <f t="shared" si="142"/>
        <v/>
      </c>
      <c r="AH134" s="1" t="str">
        <f t="shared" si="143"/>
        <v/>
      </c>
      <c r="AI134" s="1" t="str">
        <f t="shared" si="144"/>
        <v/>
      </c>
      <c r="AJ134" s="1" t="str">
        <f t="shared" si="145"/>
        <v/>
      </c>
      <c r="AK134" s="1">
        <f t="shared" si="128"/>
        <v>0</v>
      </c>
      <c r="AL134" s="1">
        <f t="shared" si="129"/>
        <v>0</v>
      </c>
      <c r="AP134" s="1" t="str">
        <f t="shared" si="107"/>
        <v>N</v>
      </c>
      <c r="AQ134" s="1" t="str">
        <f t="shared" si="146"/>
        <v>N</v>
      </c>
      <c r="AR134" s="1" t="str">
        <f t="shared" si="147"/>
        <v>N</v>
      </c>
      <c r="AT134" s="15" t="str">
        <f t="shared" si="130"/>
        <v/>
      </c>
      <c r="AU134" s="1" t="str">
        <f t="shared" si="148"/>
        <v/>
      </c>
      <c r="AV134" s="1" t="str">
        <f t="shared" si="149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6">
      <c r="AE135" s="1" t="str">
        <f t="shared" si="140"/>
        <v/>
      </c>
      <c r="AF135" s="1" t="str">
        <f t="shared" si="141"/>
        <v/>
      </c>
      <c r="AG135" s="1" t="str">
        <f t="shared" si="142"/>
        <v/>
      </c>
      <c r="AH135" s="1" t="str">
        <f t="shared" si="143"/>
        <v/>
      </c>
      <c r="AI135" s="1" t="str">
        <f t="shared" si="144"/>
        <v/>
      </c>
      <c r="AJ135" s="1" t="str">
        <f t="shared" si="145"/>
        <v/>
      </c>
      <c r="AK135" s="1">
        <f t="shared" si="128"/>
        <v>0</v>
      </c>
      <c r="AL135" s="1">
        <f t="shared" si="129"/>
        <v>0</v>
      </c>
      <c r="AP135" s="1" t="str">
        <f t="shared" si="107"/>
        <v>N</v>
      </c>
      <c r="AQ135" s="1" t="str">
        <f t="shared" si="146"/>
        <v>N</v>
      </c>
      <c r="AR135" s="1" t="str">
        <f t="shared" si="147"/>
        <v>N</v>
      </c>
      <c r="AT135" s="15" t="str">
        <f t="shared" si="130"/>
        <v/>
      </c>
      <c r="AU135" s="1" t="str">
        <f t="shared" si="148"/>
        <v/>
      </c>
      <c r="AV135" s="1" t="str">
        <f t="shared" si="149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6">
      <c r="AE136" s="1" t="str">
        <f t="shared" si="140"/>
        <v/>
      </c>
      <c r="AF136" s="1" t="str">
        <f t="shared" si="141"/>
        <v/>
      </c>
      <c r="AG136" s="1" t="str">
        <f t="shared" si="142"/>
        <v/>
      </c>
      <c r="AH136" s="1" t="str">
        <f t="shared" si="143"/>
        <v/>
      </c>
      <c r="AI136" s="1" t="str">
        <f t="shared" si="144"/>
        <v/>
      </c>
      <c r="AJ136" s="1" t="str">
        <f t="shared" si="145"/>
        <v/>
      </c>
      <c r="AK136" s="1">
        <f t="shared" si="128"/>
        <v>0</v>
      </c>
      <c r="AL136" s="1">
        <f t="shared" si="129"/>
        <v>0</v>
      </c>
      <c r="AP136" s="1" t="str">
        <f t="shared" si="107"/>
        <v>N</v>
      </c>
      <c r="AQ136" s="1" t="str">
        <f t="shared" si="146"/>
        <v>N</v>
      </c>
      <c r="AR136" s="1" t="str">
        <f t="shared" si="147"/>
        <v>N</v>
      </c>
      <c r="AT136" s="15" t="str">
        <f t="shared" si="130"/>
        <v/>
      </c>
      <c r="AU136" s="1" t="str">
        <f t="shared" si="148"/>
        <v/>
      </c>
      <c r="AV136" s="1" t="str">
        <f t="shared" si="149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6</v>
      </c>
    </row>
    <row r="137" spans="31:76">
      <c r="AE137" s="1" t="str">
        <f t="shared" si="140"/>
        <v/>
      </c>
      <c r="AF137" s="1" t="str">
        <f t="shared" si="141"/>
        <v/>
      </c>
      <c r="AG137" s="1" t="str">
        <f t="shared" si="142"/>
        <v/>
      </c>
      <c r="AH137" s="1" t="str">
        <f t="shared" si="143"/>
        <v/>
      </c>
      <c r="AI137" s="1" t="str">
        <f t="shared" si="144"/>
        <v/>
      </c>
      <c r="AJ137" s="1" t="str">
        <f t="shared" si="145"/>
        <v/>
      </c>
      <c r="AK137" s="1">
        <f t="shared" si="128"/>
        <v>0</v>
      </c>
      <c r="AL137" s="1">
        <f t="shared" si="129"/>
        <v>0</v>
      </c>
      <c r="AP137" s="1" t="str">
        <f t="shared" si="107"/>
        <v>N</v>
      </c>
      <c r="AQ137" s="1" t="str">
        <f t="shared" si="146"/>
        <v>N</v>
      </c>
      <c r="AR137" s="1" t="str">
        <f t="shared" si="147"/>
        <v>N</v>
      </c>
      <c r="AT137" s="15" t="str">
        <f t="shared" si="130"/>
        <v/>
      </c>
      <c r="AU137" s="1" t="str">
        <f t="shared" si="148"/>
        <v/>
      </c>
      <c r="AV137" s="1" t="str">
        <f t="shared" si="149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-6</v>
      </c>
    </row>
    <row r="138" spans="31:76">
      <c r="AE138" s="1" t="str">
        <f t="shared" ref="AE138:AE169" si="150">IF(M137="","",IF(Y138="B",IF(M137="P",BH138,""),IF(M136="P",BH138,"")))</f>
        <v/>
      </c>
      <c r="AF138" s="1" t="str">
        <f t="shared" ref="AF138:AF169" si="151">IF(M137="","",IF(Y138="B",IF(M137="B",BH138,""),IF(M136="B",BH138,"")))</f>
        <v/>
      </c>
      <c r="AG138" s="1" t="str">
        <f t="shared" ref="AG138:AG169" si="152">IF(M137="","",IF(Z138="C",IF(M137="B",BJ138,""),IF(M136="P",BJ138,"")))</f>
        <v/>
      </c>
      <c r="AH138" s="1" t="str">
        <f t="shared" ref="AH138:AH169" si="153">IF(M137="","",IF(Z138="C",IF(M137="P",BJ138,""),IF(M136="B",BJ138,"")))</f>
        <v/>
      </c>
      <c r="AI138" s="1" t="str">
        <f t="shared" ref="AI138:AI169" si="154">IF(M137="","",IF(AND(AE138="L5",AH138="L5",AY138=""),"L0",AX138))</f>
        <v/>
      </c>
      <c r="AJ138" s="1" t="str">
        <f t="shared" ref="AJ138:AJ169" si="155">IF(M137="","",IF(AND(AF138="L5",AH138="L5",AX138=""),"L0",AY138))</f>
        <v/>
      </c>
      <c r="AK138" s="1">
        <f t="shared" si="128"/>
        <v>0</v>
      </c>
      <c r="AL138" s="1">
        <f t="shared" si="129"/>
        <v>0</v>
      </c>
      <c r="AP138" s="1" t="str">
        <f t="shared" ref="AP138:AP201" si="156">IF(OR(F134&amp;F135&amp;F136="WLW",F135&amp;F136="WW"),"Y","N")</f>
        <v>N</v>
      </c>
      <c r="AQ138" s="1" t="str">
        <f t="shared" ref="AQ138:AQ169" si="157">IF(OR(K134&amp;K135&amp;K136="WLW",K135&amp;K136="WW"),"Y","N")</f>
        <v>N</v>
      </c>
      <c r="AR138" s="1" t="str">
        <f t="shared" ref="AR138:AR169" si="158">IF(OR(R134&amp;R135&amp;R136="WLW",R135&amp;R136="WW"),"Y","N")</f>
        <v>N</v>
      </c>
      <c r="AT138" s="15" t="str">
        <f t="shared" si="130"/>
        <v/>
      </c>
      <c r="AU138" s="1" t="str">
        <f t="shared" ref="AU138:AU163" si="159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si="160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6">
      <c r="AE139" s="1" t="str">
        <f t="shared" si="150"/>
        <v/>
      </c>
      <c r="AF139" s="1" t="str">
        <f t="shared" si="151"/>
        <v/>
      </c>
      <c r="AG139" s="1" t="str">
        <f t="shared" si="152"/>
        <v/>
      </c>
      <c r="AH139" s="1" t="str">
        <f t="shared" si="153"/>
        <v/>
      </c>
      <c r="AI139" s="1" t="str">
        <f t="shared" si="154"/>
        <v/>
      </c>
      <c r="AJ139" s="1" t="str">
        <f t="shared" si="155"/>
        <v/>
      </c>
      <c r="AK139" s="1">
        <f t="shared" ref="AK139:AK202" si="161">IF(D139="",0,IF(OR(D139="B",D139="XB"),1,INT(RIGHT(D139))))+IF(I139="",0,IF(OR(I139="B",I139="XB"),1,INT(RIGHT(I139))))+IF(P139="",0,IF(OR(P139="B",P139="XB"),1,INT(RIGHT(P139))))</f>
        <v>0</v>
      </c>
      <c r="AL139" s="1">
        <f t="shared" ref="AL139:AL202" si="162">IF(E139="",0,IF(OR(E139="B",E139="XB"),1,INT(RIGHT(E139))))+IF(J139="",0,IF(OR(J139="B",J139="XB"),1,INT(RIGHT(J139))))+IF(Q139="",0,IF(OR(Q139="B",Q139="XB"),1,INT(RIGHT(Q139))))</f>
        <v>0</v>
      </c>
      <c r="AP139" s="1" t="str">
        <f t="shared" si="156"/>
        <v>N</v>
      </c>
      <c r="AQ139" s="1" t="str">
        <f t="shared" si="157"/>
        <v>N</v>
      </c>
      <c r="AR139" s="1" t="str">
        <f t="shared" si="158"/>
        <v>N</v>
      </c>
      <c r="AT139" s="15" t="str">
        <f t="shared" ref="AT139:AT163" si="163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si="159"/>
        <v/>
      </c>
      <c r="AV139" s="1" t="str">
        <f t="shared" si="160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6">
      <c r="AE140" s="1" t="str">
        <f t="shared" si="150"/>
        <v/>
      </c>
      <c r="AF140" s="1" t="str">
        <f t="shared" si="151"/>
        <v/>
      </c>
      <c r="AG140" s="1" t="str">
        <f t="shared" si="152"/>
        <v/>
      </c>
      <c r="AH140" s="1" t="str">
        <f t="shared" si="153"/>
        <v/>
      </c>
      <c r="AI140" s="1" t="str">
        <f t="shared" si="154"/>
        <v/>
      </c>
      <c r="AJ140" s="1" t="str">
        <f t="shared" si="155"/>
        <v/>
      </c>
      <c r="AK140" s="1">
        <f t="shared" si="161"/>
        <v>0</v>
      </c>
      <c r="AL140" s="1">
        <f t="shared" si="162"/>
        <v>0</v>
      </c>
      <c r="AP140" s="1" t="str">
        <f t="shared" si="156"/>
        <v>N</v>
      </c>
      <c r="AQ140" s="1" t="str">
        <f t="shared" si="157"/>
        <v>N</v>
      </c>
      <c r="AR140" s="1" t="str">
        <f t="shared" si="158"/>
        <v>N</v>
      </c>
      <c r="AT140" s="15" t="str">
        <f t="shared" si="163"/>
        <v/>
      </c>
      <c r="AU140" s="1" t="str">
        <f t="shared" si="159"/>
        <v/>
      </c>
      <c r="AV140" s="1" t="str">
        <f t="shared" si="160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3</v>
      </c>
    </row>
    <row r="141" spans="31:76">
      <c r="AE141" s="1" t="str">
        <f t="shared" si="150"/>
        <v/>
      </c>
      <c r="AF141" s="1" t="str">
        <f t="shared" si="151"/>
        <v/>
      </c>
      <c r="AG141" s="1" t="str">
        <f t="shared" si="152"/>
        <v/>
      </c>
      <c r="AH141" s="1" t="str">
        <f t="shared" si="153"/>
        <v/>
      </c>
      <c r="AI141" s="1" t="str">
        <f t="shared" si="154"/>
        <v/>
      </c>
      <c r="AJ141" s="1" t="str">
        <f t="shared" si="155"/>
        <v/>
      </c>
      <c r="AK141" s="1">
        <f t="shared" si="161"/>
        <v>0</v>
      </c>
      <c r="AL141" s="1">
        <f t="shared" si="162"/>
        <v>0</v>
      </c>
      <c r="AP141" s="1" t="str">
        <f t="shared" si="156"/>
        <v>N</v>
      </c>
      <c r="AQ141" s="1" t="str">
        <f t="shared" si="157"/>
        <v>N</v>
      </c>
      <c r="AR141" s="1" t="str">
        <f t="shared" si="158"/>
        <v>N</v>
      </c>
      <c r="AT141" s="15" t="str">
        <f t="shared" si="163"/>
        <v/>
      </c>
      <c r="AU141" s="1" t="str">
        <f t="shared" si="159"/>
        <v/>
      </c>
      <c r="AV141" s="1" t="str">
        <f t="shared" si="160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-3</v>
      </c>
    </row>
    <row r="142" spans="31:76">
      <c r="AE142" s="1" t="str">
        <f t="shared" si="150"/>
        <v/>
      </c>
      <c r="AF142" s="1" t="str">
        <f t="shared" si="151"/>
        <v/>
      </c>
      <c r="AG142" s="1" t="str">
        <f t="shared" si="152"/>
        <v/>
      </c>
      <c r="AH142" s="1" t="str">
        <f t="shared" si="153"/>
        <v/>
      </c>
      <c r="AI142" s="1" t="str">
        <f t="shared" si="154"/>
        <v/>
      </c>
      <c r="AJ142" s="1" t="str">
        <f t="shared" si="155"/>
        <v/>
      </c>
      <c r="AK142" s="1">
        <f t="shared" si="161"/>
        <v>0</v>
      </c>
      <c r="AL142" s="1">
        <f t="shared" si="162"/>
        <v>0</v>
      </c>
      <c r="AP142" s="1" t="str">
        <f t="shared" si="156"/>
        <v>N</v>
      </c>
      <c r="AQ142" s="1" t="str">
        <f t="shared" si="157"/>
        <v>N</v>
      </c>
      <c r="AR142" s="1" t="str">
        <f t="shared" si="158"/>
        <v>N</v>
      </c>
      <c r="AT142" s="15" t="str">
        <f t="shared" si="163"/>
        <v/>
      </c>
      <c r="AU142" s="1" t="str">
        <f t="shared" si="159"/>
        <v/>
      </c>
      <c r="AV142" s="1" t="str">
        <f t="shared" si="160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6">
      <c r="AE143" s="1" t="str">
        <f t="shared" si="150"/>
        <v/>
      </c>
      <c r="AF143" s="1" t="str">
        <f t="shared" si="151"/>
        <v/>
      </c>
      <c r="AG143" s="1" t="str">
        <f t="shared" si="152"/>
        <v/>
      </c>
      <c r="AH143" s="1" t="str">
        <f t="shared" si="153"/>
        <v/>
      </c>
      <c r="AI143" s="1" t="str">
        <f t="shared" si="154"/>
        <v/>
      </c>
      <c r="AJ143" s="1" t="str">
        <f t="shared" si="155"/>
        <v/>
      </c>
      <c r="AK143" s="1">
        <f t="shared" si="161"/>
        <v>0</v>
      </c>
      <c r="AL143" s="1">
        <f t="shared" si="162"/>
        <v>0</v>
      </c>
      <c r="AP143" s="1" t="str">
        <f t="shared" si="156"/>
        <v>N</v>
      </c>
      <c r="AQ143" s="1" t="str">
        <f t="shared" si="157"/>
        <v>N</v>
      </c>
      <c r="AR143" s="1" t="str">
        <f t="shared" si="158"/>
        <v>N</v>
      </c>
      <c r="AT143" s="15" t="str">
        <f t="shared" si="163"/>
        <v/>
      </c>
      <c r="AU143" s="1" t="str">
        <f t="shared" si="159"/>
        <v/>
      </c>
      <c r="AV143" s="1" t="str">
        <f t="shared" si="160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6">
      <c r="AE144" s="1" t="str">
        <f t="shared" si="150"/>
        <v/>
      </c>
      <c r="AF144" s="1" t="str">
        <f t="shared" si="151"/>
        <v/>
      </c>
      <c r="AG144" s="1" t="str">
        <f t="shared" si="152"/>
        <v/>
      </c>
      <c r="AH144" s="1" t="str">
        <f t="shared" si="153"/>
        <v/>
      </c>
      <c r="AI144" s="1" t="str">
        <f t="shared" si="154"/>
        <v/>
      </c>
      <c r="AJ144" s="1" t="str">
        <f t="shared" si="155"/>
        <v/>
      </c>
      <c r="AK144" s="1">
        <f t="shared" si="161"/>
        <v>0</v>
      </c>
      <c r="AL144" s="1">
        <f t="shared" si="162"/>
        <v>0</v>
      </c>
      <c r="AP144" s="1" t="str">
        <f t="shared" si="156"/>
        <v>N</v>
      </c>
      <c r="AQ144" s="1" t="str">
        <f t="shared" si="157"/>
        <v>N</v>
      </c>
      <c r="AR144" s="1" t="str">
        <f t="shared" si="158"/>
        <v>N</v>
      </c>
      <c r="AT144" s="15" t="str">
        <f t="shared" si="163"/>
        <v/>
      </c>
      <c r="AU144" s="1" t="str">
        <f t="shared" si="159"/>
        <v/>
      </c>
      <c r="AV144" s="1" t="str">
        <f t="shared" si="160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6</v>
      </c>
    </row>
    <row r="145" spans="31:76">
      <c r="AE145" s="1" t="str">
        <f t="shared" si="150"/>
        <v/>
      </c>
      <c r="AF145" s="1" t="str">
        <f t="shared" si="151"/>
        <v/>
      </c>
      <c r="AG145" s="1" t="str">
        <f t="shared" si="152"/>
        <v/>
      </c>
      <c r="AH145" s="1" t="str">
        <f t="shared" si="153"/>
        <v/>
      </c>
      <c r="AI145" s="1" t="str">
        <f t="shared" si="154"/>
        <v/>
      </c>
      <c r="AJ145" s="1" t="str">
        <f t="shared" si="155"/>
        <v/>
      </c>
      <c r="AK145" s="1">
        <f t="shared" si="161"/>
        <v>0</v>
      </c>
      <c r="AL145" s="1">
        <f t="shared" si="162"/>
        <v>0</v>
      </c>
      <c r="AP145" s="1" t="str">
        <f t="shared" si="156"/>
        <v>N</v>
      </c>
      <c r="AQ145" s="1" t="str">
        <f t="shared" si="157"/>
        <v>N</v>
      </c>
      <c r="AR145" s="1" t="str">
        <f t="shared" si="158"/>
        <v>N</v>
      </c>
      <c r="AT145" s="15" t="str">
        <f t="shared" si="163"/>
        <v/>
      </c>
      <c r="AU145" s="1" t="str">
        <f t="shared" si="159"/>
        <v/>
      </c>
      <c r="AV145" s="1" t="str">
        <f t="shared" si="160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-6</v>
      </c>
    </row>
    <row r="146" spans="31:76">
      <c r="AE146" s="1" t="str">
        <f t="shared" si="150"/>
        <v/>
      </c>
      <c r="AF146" s="1" t="str">
        <f t="shared" si="151"/>
        <v/>
      </c>
      <c r="AG146" s="1" t="str">
        <f t="shared" si="152"/>
        <v/>
      </c>
      <c r="AH146" s="1" t="str">
        <f t="shared" si="153"/>
        <v/>
      </c>
      <c r="AI146" s="1" t="str">
        <f t="shared" si="154"/>
        <v/>
      </c>
      <c r="AJ146" s="1" t="str">
        <f t="shared" si="155"/>
        <v/>
      </c>
      <c r="AK146" s="1">
        <f t="shared" si="161"/>
        <v>0</v>
      </c>
      <c r="AL146" s="1">
        <f t="shared" si="162"/>
        <v>0</v>
      </c>
      <c r="AP146" s="1" t="str">
        <f t="shared" si="156"/>
        <v>N</v>
      </c>
      <c r="AQ146" s="1" t="str">
        <f t="shared" si="157"/>
        <v>N</v>
      </c>
      <c r="AR146" s="1" t="str">
        <f t="shared" si="158"/>
        <v>N</v>
      </c>
      <c r="AT146" s="15" t="str">
        <f t="shared" si="163"/>
        <v/>
      </c>
      <c r="AU146" s="1" t="str">
        <f t="shared" si="159"/>
        <v/>
      </c>
      <c r="AV146" s="1" t="str">
        <f t="shared" si="160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50"/>
        <v/>
      </c>
      <c r="AF147" s="1" t="str">
        <f t="shared" si="151"/>
        <v/>
      </c>
      <c r="AG147" s="1" t="str">
        <f t="shared" si="152"/>
        <v/>
      </c>
      <c r="AH147" s="1" t="str">
        <f t="shared" si="153"/>
        <v/>
      </c>
      <c r="AI147" s="1" t="str">
        <f t="shared" si="154"/>
        <v/>
      </c>
      <c r="AJ147" s="1" t="str">
        <f t="shared" si="155"/>
        <v/>
      </c>
      <c r="AK147" s="1">
        <f t="shared" si="161"/>
        <v>0</v>
      </c>
      <c r="AL147" s="1">
        <f t="shared" si="162"/>
        <v>0</v>
      </c>
      <c r="AP147" s="1" t="str">
        <f t="shared" si="156"/>
        <v>N</v>
      </c>
      <c r="AQ147" s="1" t="str">
        <f t="shared" si="157"/>
        <v>N</v>
      </c>
      <c r="AR147" s="1" t="str">
        <f t="shared" si="158"/>
        <v>N</v>
      </c>
      <c r="AT147" s="15" t="str">
        <f t="shared" si="163"/>
        <v/>
      </c>
      <c r="AU147" s="1" t="str">
        <f t="shared" si="159"/>
        <v/>
      </c>
      <c r="AV147" s="1" t="str">
        <f t="shared" si="160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50"/>
        <v/>
      </c>
      <c r="AF148" s="1" t="str">
        <f t="shared" si="151"/>
        <v/>
      </c>
      <c r="AG148" s="1" t="str">
        <f t="shared" si="152"/>
        <v/>
      </c>
      <c r="AH148" s="1" t="str">
        <f t="shared" si="153"/>
        <v/>
      </c>
      <c r="AI148" s="1" t="str">
        <f t="shared" si="154"/>
        <v/>
      </c>
      <c r="AJ148" s="1" t="str">
        <f t="shared" si="155"/>
        <v/>
      </c>
      <c r="AK148" s="1">
        <f t="shared" si="161"/>
        <v>0</v>
      </c>
      <c r="AL148" s="1">
        <f t="shared" si="162"/>
        <v>0</v>
      </c>
      <c r="AP148" s="1" t="str">
        <f t="shared" si="156"/>
        <v>N</v>
      </c>
      <c r="AQ148" s="1" t="str">
        <f t="shared" si="157"/>
        <v>N</v>
      </c>
      <c r="AR148" s="1" t="str">
        <f t="shared" si="158"/>
        <v>N</v>
      </c>
      <c r="AT148" s="15" t="str">
        <f t="shared" si="163"/>
        <v/>
      </c>
      <c r="AU148" s="1" t="str">
        <f t="shared" si="159"/>
        <v/>
      </c>
      <c r="AV148" s="1" t="str">
        <f t="shared" si="160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3</v>
      </c>
    </row>
    <row r="149" spans="31:76">
      <c r="AE149" s="1" t="str">
        <f t="shared" si="150"/>
        <v/>
      </c>
      <c r="AF149" s="1" t="str">
        <f t="shared" si="151"/>
        <v/>
      </c>
      <c r="AG149" s="1" t="str">
        <f t="shared" si="152"/>
        <v/>
      </c>
      <c r="AH149" s="1" t="str">
        <f t="shared" si="153"/>
        <v/>
      </c>
      <c r="AI149" s="1" t="str">
        <f t="shared" si="154"/>
        <v/>
      </c>
      <c r="AJ149" s="1" t="str">
        <f t="shared" si="155"/>
        <v/>
      </c>
      <c r="AK149" s="1">
        <f t="shared" si="161"/>
        <v>0</v>
      </c>
      <c r="AL149" s="1">
        <f t="shared" si="162"/>
        <v>0</v>
      </c>
      <c r="AP149" s="1" t="str">
        <f t="shared" si="156"/>
        <v>N</v>
      </c>
      <c r="AQ149" s="1" t="str">
        <f t="shared" si="157"/>
        <v>N</v>
      </c>
      <c r="AR149" s="1" t="str">
        <f t="shared" si="158"/>
        <v>N</v>
      </c>
      <c r="AT149" s="15" t="str">
        <f t="shared" si="163"/>
        <v/>
      </c>
      <c r="AU149" s="1" t="str">
        <f t="shared" si="159"/>
        <v/>
      </c>
      <c r="AV149" s="1" t="str">
        <f t="shared" si="160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-3</v>
      </c>
    </row>
    <row r="150" spans="31:76">
      <c r="AE150" s="1" t="str">
        <f t="shared" si="150"/>
        <v/>
      </c>
      <c r="AF150" s="1" t="str">
        <f t="shared" si="151"/>
        <v/>
      </c>
      <c r="AG150" s="1" t="str">
        <f t="shared" si="152"/>
        <v/>
      </c>
      <c r="AH150" s="1" t="str">
        <f t="shared" si="153"/>
        <v/>
      </c>
      <c r="AI150" s="1" t="str">
        <f t="shared" si="154"/>
        <v/>
      </c>
      <c r="AJ150" s="1" t="str">
        <f t="shared" si="155"/>
        <v/>
      </c>
      <c r="AK150" s="1">
        <f t="shared" si="161"/>
        <v>0</v>
      </c>
      <c r="AL150" s="1">
        <f t="shared" si="162"/>
        <v>0</v>
      </c>
      <c r="AP150" s="1" t="str">
        <f t="shared" si="156"/>
        <v>N</v>
      </c>
      <c r="AQ150" s="1" t="str">
        <f t="shared" si="157"/>
        <v>N</v>
      </c>
      <c r="AR150" s="1" t="str">
        <f t="shared" si="158"/>
        <v>N</v>
      </c>
      <c r="AT150" s="15" t="str">
        <f t="shared" si="163"/>
        <v/>
      </c>
      <c r="AU150" s="1" t="str">
        <f t="shared" si="159"/>
        <v/>
      </c>
      <c r="AV150" s="1" t="str">
        <f t="shared" si="160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50"/>
        <v/>
      </c>
      <c r="AF151" s="1" t="str">
        <f t="shared" si="151"/>
        <v/>
      </c>
      <c r="AG151" s="1" t="str">
        <f t="shared" si="152"/>
        <v/>
      </c>
      <c r="AH151" s="1" t="str">
        <f t="shared" si="153"/>
        <v/>
      </c>
      <c r="AI151" s="1" t="str">
        <f t="shared" si="154"/>
        <v/>
      </c>
      <c r="AJ151" s="1" t="str">
        <f t="shared" si="155"/>
        <v/>
      </c>
      <c r="AK151" s="1">
        <f t="shared" si="161"/>
        <v>0</v>
      </c>
      <c r="AL151" s="1">
        <f t="shared" si="162"/>
        <v>0</v>
      </c>
      <c r="AP151" s="1" t="str">
        <f t="shared" si="156"/>
        <v>N</v>
      </c>
      <c r="AQ151" s="1" t="str">
        <f t="shared" si="157"/>
        <v>N</v>
      </c>
      <c r="AR151" s="1" t="str">
        <f t="shared" si="158"/>
        <v>N</v>
      </c>
      <c r="AT151" s="15" t="str">
        <f t="shared" si="163"/>
        <v/>
      </c>
      <c r="AU151" s="1" t="str">
        <f t="shared" si="159"/>
        <v/>
      </c>
      <c r="AV151" s="1" t="str">
        <f t="shared" si="160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50"/>
        <v/>
      </c>
      <c r="AF152" s="1" t="str">
        <f t="shared" si="151"/>
        <v/>
      </c>
      <c r="AG152" s="1" t="str">
        <f t="shared" si="152"/>
        <v/>
      </c>
      <c r="AH152" s="1" t="str">
        <f t="shared" si="153"/>
        <v/>
      </c>
      <c r="AI152" s="1" t="str">
        <f t="shared" si="154"/>
        <v/>
      </c>
      <c r="AJ152" s="1" t="str">
        <f t="shared" si="155"/>
        <v/>
      </c>
      <c r="AK152" s="1">
        <f t="shared" si="161"/>
        <v>0</v>
      </c>
      <c r="AL152" s="1">
        <f t="shared" si="162"/>
        <v>0</v>
      </c>
      <c r="AP152" s="1" t="str">
        <f t="shared" si="156"/>
        <v>N</v>
      </c>
      <c r="AQ152" s="1" t="str">
        <f t="shared" si="157"/>
        <v>N</v>
      </c>
      <c r="AR152" s="1" t="str">
        <f t="shared" si="158"/>
        <v>N</v>
      </c>
      <c r="AT152" s="15" t="str">
        <f t="shared" si="163"/>
        <v/>
      </c>
      <c r="AU152" s="1" t="str">
        <f t="shared" si="159"/>
        <v/>
      </c>
      <c r="AV152" s="1" t="str">
        <f t="shared" si="160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6</v>
      </c>
    </row>
    <row r="153" spans="31:76">
      <c r="AE153" s="1" t="str">
        <f t="shared" si="150"/>
        <v/>
      </c>
      <c r="AF153" s="1" t="str">
        <f t="shared" si="151"/>
        <v/>
      </c>
      <c r="AG153" s="1" t="str">
        <f t="shared" si="152"/>
        <v/>
      </c>
      <c r="AH153" s="1" t="str">
        <f t="shared" si="153"/>
        <v/>
      </c>
      <c r="AI153" s="1" t="str">
        <f t="shared" si="154"/>
        <v/>
      </c>
      <c r="AJ153" s="1" t="str">
        <f t="shared" si="155"/>
        <v/>
      </c>
      <c r="AK153" s="1">
        <f t="shared" si="161"/>
        <v>0</v>
      </c>
      <c r="AL153" s="1">
        <f t="shared" si="162"/>
        <v>0</v>
      </c>
      <c r="AP153" s="1" t="str">
        <f t="shared" si="156"/>
        <v>N</v>
      </c>
      <c r="AQ153" s="1" t="str">
        <f t="shared" si="157"/>
        <v>N</v>
      </c>
      <c r="AR153" s="1" t="str">
        <f t="shared" si="158"/>
        <v>N</v>
      </c>
      <c r="AT153" s="15" t="str">
        <f t="shared" si="163"/>
        <v/>
      </c>
      <c r="AU153" s="1" t="str">
        <f t="shared" si="159"/>
        <v/>
      </c>
      <c r="AV153" s="1" t="str">
        <f t="shared" si="160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-6</v>
      </c>
    </row>
    <row r="154" spans="31:76">
      <c r="AE154" s="1" t="str">
        <f t="shared" si="150"/>
        <v/>
      </c>
      <c r="AF154" s="1" t="str">
        <f t="shared" si="151"/>
        <v/>
      </c>
      <c r="AG154" s="1" t="str">
        <f t="shared" si="152"/>
        <v/>
      </c>
      <c r="AH154" s="1" t="str">
        <f t="shared" si="153"/>
        <v/>
      </c>
      <c r="AI154" s="1" t="str">
        <f t="shared" si="154"/>
        <v/>
      </c>
      <c r="AJ154" s="1" t="str">
        <f t="shared" si="155"/>
        <v/>
      </c>
      <c r="AK154" s="1">
        <f t="shared" si="161"/>
        <v>0</v>
      </c>
      <c r="AL154" s="1">
        <f t="shared" si="162"/>
        <v>0</v>
      </c>
      <c r="AP154" s="1" t="str">
        <f t="shared" si="156"/>
        <v>N</v>
      </c>
      <c r="AQ154" s="1" t="str">
        <f t="shared" si="157"/>
        <v>N</v>
      </c>
      <c r="AR154" s="1" t="str">
        <f t="shared" si="158"/>
        <v>N</v>
      </c>
      <c r="AT154" s="15" t="str">
        <f t="shared" si="163"/>
        <v/>
      </c>
      <c r="AU154" s="1" t="str">
        <f t="shared" si="159"/>
        <v/>
      </c>
      <c r="AV154" s="1" t="str">
        <f t="shared" si="160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50"/>
        <v/>
      </c>
      <c r="AF155" s="1" t="str">
        <f t="shared" si="151"/>
        <v/>
      </c>
      <c r="AG155" s="1" t="str">
        <f t="shared" si="152"/>
        <v/>
      </c>
      <c r="AH155" s="1" t="str">
        <f t="shared" si="153"/>
        <v/>
      </c>
      <c r="AI155" s="1" t="str">
        <f t="shared" si="154"/>
        <v/>
      </c>
      <c r="AJ155" s="1" t="str">
        <f t="shared" si="155"/>
        <v/>
      </c>
      <c r="AK155" s="1">
        <f t="shared" si="161"/>
        <v>0</v>
      </c>
      <c r="AL155" s="1">
        <f t="shared" si="162"/>
        <v>0</v>
      </c>
      <c r="AP155" s="1" t="str">
        <f t="shared" si="156"/>
        <v>N</v>
      </c>
      <c r="AQ155" s="1" t="str">
        <f t="shared" si="157"/>
        <v>N</v>
      </c>
      <c r="AR155" s="1" t="str">
        <f t="shared" si="158"/>
        <v>N</v>
      </c>
      <c r="AT155" s="15" t="str">
        <f t="shared" si="163"/>
        <v/>
      </c>
      <c r="AU155" s="1" t="str">
        <f t="shared" si="159"/>
        <v/>
      </c>
      <c r="AV155" s="1" t="str">
        <f t="shared" si="160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50"/>
        <v/>
      </c>
      <c r="AF156" s="1" t="str">
        <f t="shared" si="151"/>
        <v/>
      </c>
      <c r="AG156" s="1" t="str">
        <f t="shared" si="152"/>
        <v/>
      </c>
      <c r="AH156" s="1" t="str">
        <f t="shared" si="153"/>
        <v/>
      </c>
      <c r="AI156" s="1" t="str">
        <f t="shared" si="154"/>
        <v/>
      </c>
      <c r="AJ156" s="1" t="str">
        <f t="shared" si="155"/>
        <v/>
      </c>
      <c r="AK156" s="1">
        <f t="shared" si="161"/>
        <v>0</v>
      </c>
      <c r="AL156" s="1">
        <f t="shared" si="162"/>
        <v>0</v>
      </c>
      <c r="AP156" s="1" t="str">
        <f t="shared" si="156"/>
        <v>N</v>
      </c>
      <c r="AQ156" s="1" t="str">
        <f t="shared" si="157"/>
        <v>N</v>
      </c>
      <c r="AR156" s="1" t="str">
        <f t="shared" si="158"/>
        <v>N</v>
      </c>
      <c r="AT156" s="15" t="str">
        <f t="shared" si="163"/>
        <v/>
      </c>
      <c r="AU156" s="1" t="str">
        <f t="shared" si="159"/>
        <v/>
      </c>
      <c r="AV156" s="1" t="str">
        <f t="shared" si="160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3</v>
      </c>
    </row>
    <row r="157" spans="31:76">
      <c r="AE157" s="1" t="str">
        <f t="shared" si="150"/>
        <v/>
      </c>
      <c r="AF157" s="1" t="str">
        <f t="shared" si="151"/>
        <v/>
      </c>
      <c r="AG157" s="1" t="str">
        <f t="shared" si="152"/>
        <v/>
      </c>
      <c r="AH157" s="1" t="str">
        <f t="shared" si="153"/>
        <v/>
      </c>
      <c r="AI157" s="1" t="str">
        <f t="shared" si="154"/>
        <v/>
      </c>
      <c r="AJ157" s="1" t="str">
        <f t="shared" si="155"/>
        <v/>
      </c>
      <c r="AK157" s="1">
        <f t="shared" si="161"/>
        <v>0</v>
      </c>
      <c r="AL157" s="1">
        <f t="shared" si="162"/>
        <v>0</v>
      </c>
      <c r="AP157" s="1" t="str">
        <f t="shared" si="156"/>
        <v>N</v>
      </c>
      <c r="AQ157" s="1" t="str">
        <f t="shared" si="157"/>
        <v>N</v>
      </c>
      <c r="AR157" s="1" t="str">
        <f t="shared" si="158"/>
        <v>N</v>
      </c>
      <c r="AT157" s="15" t="str">
        <f t="shared" si="163"/>
        <v/>
      </c>
      <c r="AU157" s="1" t="str">
        <f t="shared" si="159"/>
        <v/>
      </c>
      <c r="AV157" s="1" t="str">
        <f t="shared" si="160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-3</v>
      </c>
    </row>
    <row r="158" spans="31:76">
      <c r="AE158" s="1" t="str">
        <f t="shared" si="150"/>
        <v/>
      </c>
      <c r="AF158" s="1" t="str">
        <f t="shared" si="151"/>
        <v/>
      </c>
      <c r="AG158" s="1" t="str">
        <f t="shared" si="152"/>
        <v/>
      </c>
      <c r="AH158" s="1" t="str">
        <f t="shared" si="153"/>
        <v/>
      </c>
      <c r="AI158" s="1" t="str">
        <f t="shared" si="154"/>
        <v/>
      </c>
      <c r="AJ158" s="1" t="str">
        <f t="shared" si="155"/>
        <v/>
      </c>
      <c r="AK158" s="1">
        <f t="shared" si="161"/>
        <v>0</v>
      </c>
      <c r="AL158" s="1">
        <f t="shared" si="162"/>
        <v>0</v>
      </c>
      <c r="AP158" s="1" t="str">
        <f t="shared" si="156"/>
        <v>N</v>
      </c>
      <c r="AQ158" s="1" t="str">
        <f t="shared" si="157"/>
        <v>N</v>
      </c>
      <c r="AR158" s="1" t="str">
        <f t="shared" si="158"/>
        <v>N</v>
      </c>
      <c r="AT158" s="15" t="str">
        <f t="shared" si="163"/>
        <v/>
      </c>
      <c r="AU158" s="1" t="str">
        <f t="shared" si="159"/>
        <v/>
      </c>
      <c r="AV158" s="1" t="str">
        <f t="shared" si="160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50"/>
        <v/>
      </c>
      <c r="AF159" s="1" t="str">
        <f t="shared" si="151"/>
        <v/>
      </c>
      <c r="AG159" s="1" t="str">
        <f t="shared" si="152"/>
        <v/>
      </c>
      <c r="AH159" s="1" t="str">
        <f t="shared" si="153"/>
        <v/>
      </c>
      <c r="AI159" s="1" t="str">
        <f t="shared" si="154"/>
        <v/>
      </c>
      <c r="AJ159" s="1" t="str">
        <f t="shared" si="155"/>
        <v/>
      </c>
      <c r="AK159" s="1">
        <f t="shared" si="161"/>
        <v>0</v>
      </c>
      <c r="AL159" s="1">
        <f t="shared" si="162"/>
        <v>0</v>
      </c>
      <c r="AP159" s="1" t="str">
        <f t="shared" si="156"/>
        <v>N</v>
      </c>
      <c r="AQ159" s="1" t="str">
        <f t="shared" si="157"/>
        <v>N</v>
      </c>
      <c r="AR159" s="1" t="str">
        <f t="shared" si="158"/>
        <v>N</v>
      </c>
      <c r="AT159" s="15" t="str">
        <f t="shared" si="163"/>
        <v/>
      </c>
      <c r="AU159" s="1" t="str">
        <f t="shared" si="159"/>
        <v/>
      </c>
      <c r="AV159" s="1" t="str">
        <f t="shared" si="160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50"/>
        <v/>
      </c>
      <c r="AF160" s="1" t="str">
        <f t="shared" si="151"/>
        <v/>
      </c>
      <c r="AG160" s="1" t="str">
        <f t="shared" si="152"/>
        <v/>
      </c>
      <c r="AH160" s="1" t="str">
        <f t="shared" si="153"/>
        <v/>
      </c>
      <c r="AI160" s="1" t="str">
        <f t="shared" si="154"/>
        <v/>
      </c>
      <c r="AJ160" s="1" t="str">
        <f t="shared" si="155"/>
        <v/>
      </c>
      <c r="AK160" s="1">
        <f t="shared" si="161"/>
        <v>0</v>
      </c>
      <c r="AL160" s="1">
        <f t="shared" si="162"/>
        <v>0</v>
      </c>
      <c r="AP160" s="1" t="str">
        <f t="shared" si="156"/>
        <v>N</v>
      </c>
      <c r="AQ160" s="1" t="str">
        <f t="shared" si="157"/>
        <v>N</v>
      </c>
      <c r="AR160" s="1" t="str">
        <f t="shared" si="158"/>
        <v>N</v>
      </c>
      <c r="AT160" s="15" t="str">
        <f t="shared" si="163"/>
        <v/>
      </c>
      <c r="AU160" s="1" t="str">
        <f t="shared" si="159"/>
        <v/>
      </c>
      <c r="AV160" s="1" t="str">
        <f t="shared" si="160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6</v>
      </c>
    </row>
    <row r="161" spans="31:76">
      <c r="AE161" s="1" t="str">
        <f t="shared" si="150"/>
        <v/>
      </c>
      <c r="AF161" s="1" t="str">
        <f t="shared" si="151"/>
        <v/>
      </c>
      <c r="AG161" s="1" t="str">
        <f t="shared" si="152"/>
        <v/>
      </c>
      <c r="AH161" s="1" t="str">
        <f t="shared" si="153"/>
        <v/>
      </c>
      <c r="AI161" s="1" t="str">
        <f t="shared" si="154"/>
        <v/>
      </c>
      <c r="AJ161" s="1" t="str">
        <f t="shared" si="155"/>
        <v/>
      </c>
      <c r="AK161" s="1">
        <f t="shared" si="161"/>
        <v>0</v>
      </c>
      <c r="AL161" s="1">
        <f t="shared" si="162"/>
        <v>0</v>
      </c>
      <c r="AP161" s="1" t="str">
        <f t="shared" si="156"/>
        <v>N</v>
      </c>
      <c r="AQ161" s="1" t="str">
        <f t="shared" si="157"/>
        <v>N</v>
      </c>
      <c r="AR161" s="1" t="str">
        <f t="shared" si="158"/>
        <v>N</v>
      </c>
      <c r="AT161" s="15" t="str">
        <f t="shared" si="163"/>
        <v/>
      </c>
      <c r="AU161" s="1" t="str">
        <f t="shared" si="159"/>
        <v/>
      </c>
      <c r="AV161" s="1" t="str">
        <f t="shared" si="160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-6</v>
      </c>
    </row>
    <row r="162" spans="31:76">
      <c r="AE162" s="1" t="str">
        <f t="shared" si="150"/>
        <v/>
      </c>
      <c r="AF162" s="1" t="str">
        <f t="shared" si="151"/>
        <v/>
      </c>
      <c r="AG162" s="1" t="str">
        <f t="shared" si="152"/>
        <v/>
      </c>
      <c r="AH162" s="1" t="str">
        <f t="shared" si="153"/>
        <v/>
      </c>
      <c r="AI162" s="1" t="str">
        <f t="shared" si="154"/>
        <v/>
      </c>
      <c r="AJ162" s="1" t="str">
        <f t="shared" si="155"/>
        <v/>
      </c>
      <c r="AK162" s="1">
        <f t="shared" si="161"/>
        <v>0</v>
      </c>
      <c r="AL162" s="1">
        <f t="shared" si="162"/>
        <v>0</v>
      </c>
      <c r="AP162" s="1" t="str">
        <f t="shared" si="156"/>
        <v>N</v>
      </c>
      <c r="AQ162" s="1" t="str">
        <f t="shared" si="157"/>
        <v>N</v>
      </c>
      <c r="AR162" s="1" t="str">
        <f t="shared" si="158"/>
        <v>N</v>
      </c>
      <c r="AT162" s="15" t="str">
        <f t="shared" si="163"/>
        <v/>
      </c>
      <c r="AU162" s="1" t="str">
        <f t="shared" si="159"/>
        <v/>
      </c>
      <c r="AV162" s="1" t="str">
        <f t="shared" si="160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50"/>
        <v/>
      </c>
      <c r="AF163" s="1" t="str">
        <f t="shared" si="151"/>
        <v/>
      </c>
      <c r="AG163" s="1" t="str">
        <f t="shared" si="152"/>
        <v/>
      </c>
      <c r="AH163" s="1" t="str">
        <f t="shared" si="153"/>
        <v/>
      </c>
      <c r="AI163" s="1" t="str">
        <f t="shared" si="154"/>
        <v/>
      </c>
      <c r="AJ163" s="1" t="str">
        <f t="shared" si="155"/>
        <v/>
      </c>
      <c r="AK163" s="1">
        <f t="shared" si="161"/>
        <v>0</v>
      </c>
      <c r="AL163" s="1">
        <f t="shared" si="162"/>
        <v>0</v>
      </c>
      <c r="AP163" s="1" t="str">
        <f t="shared" si="156"/>
        <v>N</v>
      </c>
      <c r="AQ163" s="1" t="str">
        <f t="shared" si="157"/>
        <v>N</v>
      </c>
      <c r="AR163" s="1" t="str">
        <f t="shared" si="158"/>
        <v>N</v>
      </c>
      <c r="AT163" s="15" t="str">
        <f t="shared" si="163"/>
        <v/>
      </c>
      <c r="AU163" s="1" t="str">
        <f t="shared" si="159"/>
        <v/>
      </c>
      <c r="AV163" s="1" t="str">
        <f t="shared" si="160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50"/>
        <v/>
      </c>
      <c r="AF164" s="1" t="str">
        <f t="shared" si="151"/>
        <v/>
      </c>
      <c r="AG164" s="1" t="str">
        <f t="shared" si="152"/>
        <v/>
      </c>
      <c r="AH164" s="1" t="str">
        <f t="shared" si="153"/>
        <v/>
      </c>
      <c r="AI164" s="1" t="str">
        <f t="shared" si="154"/>
        <v/>
      </c>
      <c r="AJ164" s="1" t="str">
        <f t="shared" si="155"/>
        <v/>
      </c>
      <c r="AK164" s="1">
        <f t="shared" si="161"/>
        <v>0</v>
      </c>
      <c r="AL164" s="1">
        <f t="shared" si="162"/>
        <v>0</v>
      </c>
      <c r="AP164" s="1" t="str">
        <f t="shared" si="156"/>
        <v>N</v>
      </c>
      <c r="AQ164" s="1" t="str">
        <f t="shared" si="157"/>
        <v>N</v>
      </c>
      <c r="AR164" s="1" t="str">
        <f t="shared" si="158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3</v>
      </c>
    </row>
    <row r="165" spans="31:76">
      <c r="AE165" s="1" t="str">
        <f t="shared" si="150"/>
        <v/>
      </c>
      <c r="AF165" s="1" t="str">
        <f t="shared" si="151"/>
        <v/>
      </c>
      <c r="AG165" s="1" t="str">
        <f t="shared" si="152"/>
        <v/>
      </c>
      <c r="AH165" s="1" t="str">
        <f t="shared" si="153"/>
        <v/>
      </c>
      <c r="AI165" s="1" t="str">
        <f t="shared" si="154"/>
        <v/>
      </c>
      <c r="AJ165" s="1" t="str">
        <f t="shared" si="155"/>
        <v/>
      </c>
      <c r="AK165" s="1">
        <f t="shared" si="161"/>
        <v>0</v>
      </c>
      <c r="AL165" s="1">
        <f t="shared" si="162"/>
        <v>0</v>
      </c>
      <c r="AP165" s="1" t="str">
        <f t="shared" si="156"/>
        <v>N</v>
      </c>
      <c r="AQ165" s="1" t="str">
        <f t="shared" si="157"/>
        <v>N</v>
      </c>
      <c r="AR165" s="1" t="str">
        <f t="shared" si="158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-3</v>
      </c>
    </row>
    <row r="166" spans="31:76">
      <c r="AE166" s="1" t="str">
        <f t="shared" si="150"/>
        <v/>
      </c>
      <c r="AF166" s="1" t="str">
        <f t="shared" si="151"/>
        <v/>
      </c>
      <c r="AG166" s="1" t="str">
        <f t="shared" si="152"/>
        <v/>
      </c>
      <c r="AH166" s="1" t="str">
        <f t="shared" si="153"/>
        <v/>
      </c>
      <c r="AI166" s="1" t="str">
        <f t="shared" si="154"/>
        <v/>
      </c>
      <c r="AJ166" s="1" t="str">
        <f t="shared" si="155"/>
        <v/>
      </c>
      <c r="AK166" s="1">
        <f t="shared" si="161"/>
        <v>0</v>
      </c>
      <c r="AL166" s="1">
        <f t="shared" si="162"/>
        <v>0</v>
      </c>
      <c r="AP166" s="1" t="str">
        <f t="shared" si="156"/>
        <v>N</v>
      </c>
      <c r="AQ166" s="1" t="str">
        <f t="shared" si="157"/>
        <v>N</v>
      </c>
      <c r="AR166" s="1" t="str">
        <f t="shared" si="158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50"/>
        <v/>
      </c>
      <c r="AF167" s="1" t="str">
        <f t="shared" si="151"/>
        <v/>
      </c>
      <c r="AG167" s="1" t="str">
        <f t="shared" si="152"/>
        <v/>
      </c>
      <c r="AH167" s="1" t="str">
        <f t="shared" si="153"/>
        <v/>
      </c>
      <c r="AI167" s="1" t="str">
        <f t="shared" si="154"/>
        <v/>
      </c>
      <c r="AJ167" s="1" t="str">
        <f t="shared" si="155"/>
        <v/>
      </c>
      <c r="AK167" s="1">
        <f t="shared" si="161"/>
        <v>0</v>
      </c>
      <c r="AL167" s="1">
        <f t="shared" si="162"/>
        <v>0</v>
      </c>
      <c r="AP167" s="1" t="str">
        <f t="shared" si="156"/>
        <v>N</v>
      </c>
      <c r="AQ167" s="1" t="str">
        <f t="shared" si="157"/>
        <v>N</v>
      </c>
      <c r="AR167" s="1" t="str">
        <f t="shared" si="158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50"/>
        <v/>
      </c>
      <c r="AF168" s="1" t="str">
        <f t="shared" si="151"/>
        <v/>
      </c>
      <c r="AG168" s="1" t="str">
        <f t="shared" si="152"/>
        <v/>
      </c>
      <c r="AH168" s="1" t="str">
        <f t="shared" si="153"/>
        <v/>
      </c>
      <c r="AI168" s="1" t="str">
        <f t="shared" si="154"/>
        <v/>
      </c>
      <c r="AJ168" s="1" t="str">
        <f t="shared" si="155"/>
        <v/>
      </c>
      <c r="AK168" s="1">
        <f t="shared" si="161"/>
        <v>0</v>
      </c>
      <c r="AL168" s="1">
        <f t="shared" si="162"/>
        <v>0</v>
      </c>
      <c r="AP168" s="1" t="str">
        <f t="shared" si="156"/>
        <v>N</v>
      </c>
      <c r="AQ168" s="1" t="str">
        <f t="shared" si="157"/>
        <v>N</v>
      </c>
      <c r="AR168" s="1" t="str">
        <f t="shared" si="158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6</v>
      </c>
    </row>
    <row r="169" spans="31:76">
      <c r="AE169" s="1" t="str">
        <f t="shared" si="150"/>
        <v/>
      </c>
      <c r="AF169" s="1" t="str">
        <f t="shared" si="151"/>
        <v/>
      </c>
      <c r="AG169" s="1" t="str">
        <f t="shared" si="152"/>
        <v/>
      </c>
      <c r="AH169" s="1" t="str">
        <f t="shared" si="153"/>
        <v/>
      </c>
      <c r="AI169" s="1" t="str">
        <f t="shared" si="154"/>
        <v/>
      </c>
      <c r="AJ169" s="1" t="str">
        <f t="shared" si="155"/>
        <v/>
      </c>
      <c r="AK169" s="1">
        <f t="shared" si="161"/>
        <v>0</v>
      </c>
      <c r="AL169" s="1">
        <f t="shared" si="162"/>
        <v>0</v>
      </c>
      <c r="AP169" s="1" t="str">
        <f t="shared" si="156"/>
        <v>N</v>
      </c>
      <c r="AQ169" s="1" t="str">
        <f t="shared" si="157"/>
        <v>N</v>
      </c>
      <c r="AR169" s="1" t="str">
        <f t="shared" si="158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-6</v>
      </c>
    </row>
    <row r="170" spans="31:76">
      <c r="AE170" s="1" t="str">
        <f t="shared" ref="AE170:AE201" si="164">IF(M169="","",IF(Y170="B",IF(M169="P",BH170,""),IF(M168="P",BH170,"")))</f>
        <v/>
      </c>
      <c r="AF170" s="1" t="str">
        <f t="shared" ref="AF170:AF201" si="165">IF(M169="","",IF(Y170="B",IF(M169="B",BH170,""),IF(M168="B",BH170,"")))</f>
        <v/>
      </c>
      <c r="AG170" s="1" t="str">
        <f t="shared" ref="AG170:AG195" si="166">IF(M169="","",IF(Z170="C",IF(M169="B",BJ170,""),IF(M168="P",BJ170,"")))</f>
        <v/>
      </c>
      <c r="AH170" s="1" t="str">
        <f t="shared" ref="AH170:AH195" si="167">IF(M169="","",IF(Z170="C",IF(M169="P",BJ170,""),IF(M168="B",BJ170,"")))</f>
        <v/>
      </c>
      <c r="AI170" s="1" t="str">
        <f t="shared" ref="AI170:AI201" si="168">IF(M169="","",IF(AND(AE170="L5",AH170="L5",AY170=""),"L0",AX170))</f>
        <v/>
      </c>
      <c r="AJ170" s="1" t="str">
        <f t="shared" ref="AJ170:AJ201" si="169">IF(M169="","",IF(AND(AF170="L5",AH170="L5",AX170=""),"L0",AY170))</f>
        <v/>
      </c>
      <c r="AK170" s="1">
        <f t="shared" si="161"/>
        <v>0</v>
      </c>
      <c r="AL170" s="1">
        <f t="shared" si="162"/>
        <v>0</v>
      </c>
      <c r="AP170" s="1" t="str">
        <f t="shared" si="156"/>
        <v>N</v>
      </c>
      <c r="AQ170" s="1" t="str">
        <f t="shared" ref="AQ170:AQ201" si="170">IF(OR(K166&amp;K167&amp;K168="WLW",K167&amp;K168="WW"),"Y","N")</f>
        <v>N</v>
      </c>
      <c r="AR170" s="1" t="str">
        <f t="shared" ref="AR170:AR201" si="171">IF(OR(R166&amp;R167&amp;R168="WLW",R167&amp;R168="WW"),"Y","N")</f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64"/>
        <v/>
      </c>
      <c r="AF171" s="1" t="str">
        <f t="shared" si="165"/>
        <v/>
      </c>
      <c r="AG171" s="1" t="str">
        <f t="shared" si="166"/>
        <v/>
      </c>
      <c r="AH171" s="1" t="str">
        <f t="shared" si="167"/>
        <v/>
      </c>
      <c r="AI171" s="1" t="str">
        <f t="shared" si="168"/>
        <v/>
      </c>
      <c r="AJ171" s="1" t="str">
        <f t="shared" si="169"/>
        <v/>
      </c>
      <c r="AK171" s="1">
        <f t="shared" si="161"/>
        <v>0</v>
      </c>
      <c r="AL171" s="1">
        <f t="shared" si="162"/>
        <v>0</v>
      </c>
      <c r="AP171" s="1" t="str">
        <f t="shared" si="156"/>
        <v>N</v>
      </c>
      <c r="AQ171" s="1" t="str">
        <f t="shared" si="170"/>
        <v>N</v>
      </c>
      <c r="AR171" s="1" t="str">
        <f t="shared" si="171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64"/>
        <v/>
      </c>
      <c r="AF172" s="1" t="str">
        <f t="shared" si="165"/>
        <v/>
      </c>
      <c r="AG172" s="1" t="str">
        <f t="shared" si="166"/>
        <v/>
      </c>
      <c r="AH172" s="1" t="str">
        <f t="shared" si="167"/>
        <v/>
      </c>
      <c r="AI172" s="1" t="str">
        <f t="shared" si="168"/>
        <v/>
      </c>
      <c r="AJ172" s="1" t="str">
        <f t="shared" si="169"/>
        <v/>
      </c>
      <c r="AK172" s="1">
        <f t="shared" si="161"/>
        <v>0</v>
      </c>
      <c r="AL172" s="1">
        <f t="shared" si="162"/>
        <v>0</v>
      </c>
      <c r="AP172" s="1" t="str">
        <f t="shared" si="156"/>
        <v>N</v>
      </c>
      <c r="AQ172" s="1" t="str">
        <f t="shared" si="170"/>
        <v>N</v>
      </c>
      <c r="AR172" s="1" t="str">
        <f t="shared" si="171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3</v>
      </c>
    </row>
    <row r="173" spans="31:76">
      <c r="AE173" s="1" t="str">
        <f t="shared" si="164"/>
        <v/>
      </c>
      <c r="AF173" s="1" t="str">
        <f t="shared" si="165"/>
        <v/>
      </c>
      <c r="AG173" s="1" t="str">
        <f t="shared" si="166"/>
        <v/>
      </c>
      <c r="AH173" s="1" t="str">
        <f t="shared" si="167"/>
        <v/>
      </c>
      <c r="AI173" s="1" t="str">
        <f t="shared" si="168"/>
        <v/>
      </c>
      <c r="AJ173" s="1" t="str">
        <f t="shared" si="169"/>
        <v/>
      </c>
      <c r="AK173" s="1">
        <f t="shared" si="161"/>
        <v>0</v>
      </c>
      <c r="AL173" s="1">
        <f t="shared" si="162"/>
        <v>0</v>
      </c>
      <c r="AP173" s="1" t="str">
        <f t="shared" si="156"/>
        <v>N</v>
      </c>
      <c r="AQ173" s="1" t="str">
        <f t="shared" si="170"/>
        <v>N</v>
      </c>
      <c r="AR173" s="1" t="str">
        <f t="shared" si="171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-3</v>
      </c>
    </row>
    <row r="174" spans="31:76">
      <c r="AE174" s="1" t="str">
        <f t="shared" si="164"/>
        <v/>
      </c>
      <c r="AF174" s="1" t="str">
        <f t="shared" si="165"/>
        <v/>
      </c>
      <c r="AG174" s="1" t="str">
        <f t="shared" si="166"/>
        <v/>
      </c>
      <c r="AH174" s="1" t="str">
        <f t="shared" si="167"/>
        <v/>
      </c>
      <c r="AI174" s="1" t="str">
        <f t="shared" si="168"/>
        <v/>
      </c>
      <c r="AJ174" s="1" t="str">
        <f t="shared" si="169"/>
        <v/>
      </c>
      <c r="AK174" s="1">
        <f t="shared" si="161"/>
        <v>0</v>
      </c>
      <c r="AL174" s="1">
        <f t="shared" si="162"/>
        <v>0</v>
      </c>
      <c r="AP174" s="1" t="str">
        <f t="shared" si="156"/>
        <v>N</v>
      </c>
      <c r="AQ174" s="1" t="str">
        <f t="shared" si="170"/>
        <v>N</v>
      </c>
      <c r="AR174" s="1" t="str">
        <f t="shared" si="171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64"/>
        <v/>
      </c>
      <c r="AF175" s="1" t="str">
        <f t="shared" si="165"/>
        <v/>
      </c>
      <c r="AG175" s="1" t="str">
        <f t="shared" si="166"/>
        <v/>
      </c>
      <c r="AH175" s="1" t="str">
        <f t="shared" si="167"/>
        <v/>
      </c>
      <c r="AI175" s="1" t="str">
        <f t="shared" si="168"/>
        <v/>
      </c>
      <c r="AJ175" s="1" t="str">
        <f t="shared" si="169"/>
        <v/>
      </c>
      <c r="AK175" s="1">
        <f t="shared" si="161"/>
        <v>0</v>
      </c>
      <c r="AL175" s="1">
        <f t="shared" si="162"/>
        <v>0</v>
      </c>
      <c r="AP175" s="1" t="str">
        <f t="shared" si="156"/>
        <v>N</v>
      </c>
      <c r="AQ175" s="1" t="str">
        <f t="shared" si="170"/>
        <v>N</v>
      </c>
      <c r="AR175" s="1" t="str">
        <f t="shared" si="171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64"/>
        <v/>
      </c>
      <c r="AF176" s="1" t="str">
        <f t="shared" si="165"/>
        <v/>
      </c>
      <c r="AG176" s="1" t="str">
        <f t="shared" si="166"/>
        <v/>
      </c>
      <c r="AH176" s="1" t="str">
        <f t="shared" si="167"/>
        <v/>
      </c>
      <c r="AI176" s="1" t="str">
        <f t="shared" si="168"/>
        <v/>
      </c>
      <c r="AJ176" s="1" t="str">
        <f t="shared" si="169"/>
        <v/>
      </c>
      <c r="AK176" s="1">
        <f t="shared" si="161"/>
        <v>0</v>
      </c>
      <c r="AL176" s="1">
        <f t="shared" si="162"/>
        <v>0</v>
      </c>
      <c r="AP176" s="1" t="str">
        <f t="shared" si="156"/>
        <v>N</v>
      </c>
      <c r="AQ176" s="1" t="str">
        <f t="shared" si="170"/>
        <v>N</v>
      </c>
      <c r="AR176" s="1" t="str">
        <f t="shared" si="171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6</v>
      </c>
    </row>
    <row r="177" spans="31:76">
      <c r="AE177" s="1" t="str">
        <f t="shared" si="164"/>
        <v/>
      </c>
      <c r="AF177" s="1" t="str">
        <f t="shared" si="165"/>
        <v/>
      </c>
      <c r="AG177" s="1" t="str">
        <f t="shared" si="166"/>
        <v/>
      </c>
      <c r="AH177" s="1" t="str">
        <f t="shared" si="167"/>
        <v/>
      </c>
      <c r="AI177" s="1" t="str">
        <f t="shared" si="168"/>
        <v/>
      </c>
      <c r="AJ177" s="1" t="str">
        <f t="shared" si="169"/>
        <v/>
      </c>
      <c r="AK177" s="1">
        <f t="shared" si="161"/>
        <v>0</v>
      </c>
      <c r="AL177" s="1">
        <f t="shared" si="162"/>
        <v>0</v>
      </c>
      <c r="AP177" s="1" t="str">
        <f t="shared" si="156"/>
        <v>N</v>
      </c>
      <c r="AQ177" s="1" t="str">
        <f t="shared" si="170"/>
        <v>N</v>
      </c>
      <c r="AR177" s="1" t="str">
        <f t="shared" si="171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-6</v>
      </c>
    </row>
    <row r="178" spans="31:76">
      <c r="AE178" s="1" t="str">
        <f t="shared" si="164"/>
        <v/>
      </c>
      <c r="AF178" s="1" t="str">
        <f t="shared" si="165"/>
        <v/>
      </c>
      <c r="AG178" s="1" t="str">
        <f t="shared" si="166"/>
        <v/>
      </c>
      <c r="AH178" s="1" t="str">
        <f t="shared" si="167"/>
        <v/>
      </c>
      <c r="AI178" s="1" t="str">
        <f t="shared" si="168"/>
        <v/>
      </c>
      <c r="AJ178" s="1" t="str">
        <f t="shared" si="169"/>
        <v/>
      </c>
      <c r="AK178" s="1">
        <f t="shared" si="161"/>
        <v>0</v>
      </c>
      <c r="AL178" s="1">
        <f t="shared" si="162"/>
        <v>0</v>
      </c>
      <c r="AP178" s="1" t="str">
        <f t="shared" si="156"/>
        <v>N</v>
      </c>
      <c r="AQ178" s="1" t="str">
        <f t="shared" si="170"/>
        <v>N</v>
      </c>
      <c r="AR178" s="1" t="str">
        <f t="shared" si="171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64"/>
        <v/>
      </c>
      <c r="AF179" s="1" t="str">
        <f t="shared" si="165"/>
        <v/>
      </c>
      <c r="AG179" s="1" t="str">
        <f t="shared" si="166"/>
        <v/>
      </c>
      <c r="AH179" s="1" t="str">
        <f t="shared" si="167"/>
        <v/>
      </c>
      <c r="AI179" s="1" t="str">
        <f t="shared" si="168"/>
        <v/>
      </c>
      <c r="AJ179" s="1" t="str">
        <f t="shared" si="169"/>
        <v/>
      </c>
      <c r="AK179" s="1">
        <f t="shared" si="161"/>
        <v>0</v>
      </c>
      <c r="AL179" s="1">
        <f t="shared" si="162"/>
        <v>0</v>
      </c>
      <c r="AP179" s="1" t="str">
        <f t="shared" si="156"/>
        <v>N</v>
      </c>
      <c r="AQ179" s="1" t="str">
        <f t="shared" si="170"/>
        <v>N</v>
      </c>
      <c r="AR179" s="1" t="str">
        <f t="shared" si="171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64"/>
        <v/>
      </c>
      <c r="AF180" s="1" t="str">
        <f t="shared" si="165"/>
        <v/>
      </c>
      <c r="AG180" s="1" t="str">
        <f t="shared" si="166"/>
        <v/>
      </c>
      <c r="AH180" s="1" t="str">
        <f t="shared" si="167"/>
        <v/>
      </c>
      <c r="AI180" s="1" t="str">
        <f t="shared" si="168"/>
        <v/>
      </c>
      <c r="AJ180" s="1" t="str">
        <f t="shared" si="169"/>
        <v/>
      </c>
      <c r="AK180" s="1">
        <f t="shared" si="161"/>
        <v>0</v>
      </c>
      <c r="AL180" s="1">
        <f t="shared" si="162"/>
        <v>0</v>
      </c>
      <c r="AP180" s="1" t="str">
        <f t="shared" si="156"/>
        <v>N</v>
      </c>
      <c r="AQ180" s="1" t="str">
        <f t="shared" si="170"/>
        <v>N</v>
      </c>
      <c r="AR180" s="1" t="str">
        <f t="shared" si="171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3</v>
      </c>
    </row>
    <row r="181" spans="31:76">
      <c r="AE181" s="1" t="str">
        <f t="shared" si="164"/>
        <v/>
      </c>
      <c r="AF181" s="1" t="str">
        <f t="shared" si="165"/>
        <v/>
      </c>
      <c r="AG181" s="1" t="str">
        <f t="shared" si="166"/>
        <v/>
      </c>
      <c r="AH181" s="1" t="str">
        <f t="shared" si="167"/>
        <v/>
      </c>
      <c r="AI181" s="1" t="str">
        <f t="shared" si="168"/>
        <v/>
      </c>
      <c r="AJ181" s="1" t="str">
        <f t="shared" si="169"/>
        <v/>
      </c>
      <c r="AK181" s="1">
        <f t="shared" si="161"/>
        <v>0</v>
      </c>
      <c r="AL181" s="1">
        <f t="shared" si="162"/>
        <v>0</v>
      </c>
      <c r="AP181" s="1" t="str">
        <f t="shared" si="156"/>
        <v>N</v>
      </c>
      <c r="AQ181" s="1" t="str">
        <f t="shared" si="170"/>
        <v>N</v>
      </c>
      <c r="AR181" s="1" t="str">
        <f t="shared" si="171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-3</v>
      </c>
    </row>
    <row r="182" spans="31:76">
      <c r="AE182" s="1" t="str">
        <f t="shared" si="164"/>
        <v/>
      </c>
      <c r="AF182" s="1" t="str">
        <f t="shared" si="165"/>
        <v/>
      </c>
      <c r="AG182" s="1" t="str">
        <f t="shared" si="166"/>
        <v/>
      </c>
      <c r="AH182" s="1" t="str">
        <f t="shared" si="167"/>
        <v/>
      </c>
      <c r="AI182" s="1" t="str">
        <f t="shared" si="168"/>
        <v/>
      </c>
      <c r="AJ182" s="1" t="str">
        <f t="shared" si="169"/>
        <v/>
      </c>
      <c r="AK182" s="1">
        <f t="shared" si="161"/>
        <v>0</v>
      </c>
      <c r="AL182" s="1">
        <f t="shared" si="162"/>
        <v>0</v>
      </c>
      <c r="AP182" s="1" t="str">
        <f t="shared" si="156"/>
        <v>N</v>
      </c>
      <c r="AQ182" s="1" t="str">
        <f t="shared" si="170"/>
        <v>N</v>
      </c>
      <c r="AR182" s="1" t="str">
        <f t="shared" si="171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64"/>
        <v/>
      </c>
      <c r="AF183" s="1" t="str">
        <f t="shared" si="165"/>
        <v/>
      </c>
      <c r="AG183" s="1" t="str">
        <f t="shared" si="166"/>
        <v/>
      </c>
      <c r="AH183" s="1" t="str">
        <f t="shared" si="167"/>
        <v/>
      </c>
      <c r="AI183" s="1" t="str">
        <f t="shared" si="168"/>
        <v/>
      </c>
      <c r="AJ183" s="1" t="str">
        <f t="shared" si="169"/>
        <v/>
      </c>
      <c r="AK183" s="1">
        <f t="shared" si="161"/>
        <v>0</v>
      </c>
      <c r="AL183" s="1">
        <f t="shared" si="162"/>
        <v>0</v>
      </c>
      <c r="AP183" s="1" t="str">
        <f t="shared" si="156"/>
        <v>N</v>
      </c>
      <c r="AQ183" s="1" t="str">
        <f t="shared" si="170"/>
        <v>N</v>
      </c>
      <c r="AR183" s="1" t="str">
        <f t="shared" si="171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64"/>
        <v/>
      </c>
      <c r="AF184" s="1" t="str">
        <f t="shared" si="165"/>
        <v/>
      </c>
      <c r="AG184" s="1" t="str">
        <f t="shared" si="166"/>
        <v/>
      </c>
      <c r="AH184" s="1" t="str">
        <f t="shared" si="167"/>
        <v/>
      </c>
      <c r="AI184" s="1" t="str">
        <f t="shared" si="168"/>
        <v/>
      </c>
      <c r="AJ184" s="1" t="str">
        <f t="shared" si="169"/>
        <v/>
      </c>
      <c r="AK184" s="1">
        <f t="shared" si="161"/>
        <v>0</v>
      </c>
      <c r="AL184" s="1">
        <f t="shared" si="162"/>
        <v>0</v>
      </c>
      <c r="AP184" s="1" t="str">
        <f t="shared" si="156"/>
        <v>N</v>
      </c>
      <c r="AQ184" s="1" t="str">
        <f t="shared" si="170"/>
        <v>N</v>
      </c>
      <c r="AR184" s="1" t="str">
        <f t="shared" si="171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6</v>
      </c>
    </row>
    <row r="185" spans="31:76">
      <c r="AE185" s="1" t="str">
        <f t="shared" si="164"/>
        <v/>
      </c>
      <c r="AF185" s="1" t="str">
        <f t="shared" si="165"/>
        <v/>
      </c>
      <c r="AG185" s="1" t="str">
        <f t="shared" si="166"/>
        <v/>
      </c>
      <c r="AH185" s="1" t="str">
        <f t="shared" si="167"/>
        <v/>
      </c>
      <c r="AI185" s="1" t="str">
        <f t="shared" si="168"/>
        <v/>
      </c>
      <c r="AJ185" s="1" t="str">
        <f t="shared" si="169"/>
        <v/>
      </c>
      <c r="AK185" s="1">
        <f t="shared" si="161"/>
        <v>0</v>
      </c>
      <c r="AL185" s="1">
        <f t="shared" si="162"/>
        <v>0</v>
      </c>
      <c r="AP185" s="1" t="str">
        <f t="shared" si="156"/>
        <v>N</v>
      </c>
      <c r="AQ185" s="1" t="str">
        <f t="shared" si="170"/>
        <v>N</v>
      </c>
      <c r="AR185" s="1" t="str">
        <f t="shared" si="171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-6</v>
      </c>
    </row>
    <row r="186" spans="31:76">
      <c r="AE186" s="1" t="str">
        <f t="shared" si="164"/>
        <v/>
      </c>
      <c r="AF186" s="1" t="str">
        <f t="shared" si="165"/>
        <v/>
      </c>
      <c r="AG186" s="1" t="str">
        <f t="shared" si="166"/>
        <v/>
      </c>
      <c r="AH186" s="1" t="str">
        <f t="shared" si="167"/>
        <v/>
      </c>
      <c r="AI186" s="1" t="str">
        <f t="shared" si="168"/>
        <v/>
      </c>
      <c r="AJ186" s="1" t="str">
        <f t="shared" si="169"/>
        <v/>
      </c>
      <c r="AK186" s="1">
        <f t="shared" si="161"/>
        <v>0</v>
      </c>
      <c r="AL186" s="1">
        <f t="shared" si="162"/>
        <v>0</v>
      </c>
      <c r="AP186" s="1" t="str">
        <f t="shared" si="156"/>
        <v>N</v>
      </c>
      <c r="AQ186" s="1" t="str">
        <f t="shared" si="170"/>
        <v>N</v>
      </c>
      <c r="AR186" s="1" t="str">
        <f t="shared" si="171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64"/>
        <v/>
      </c>
      <c r="AF187" s="1" t="str">
        <f t="shared" si="165"/>
        <v/>
      </c>
      <c r="AG187" s="1" t="str">
        <f t="shared" si="166"/>
        <v/>
      </c>
      <c r="AH187" s="1" t="str">
        <f t="shared" si="167"/>
        <v/>
      </c>
      <c r="AI187" s="1" t="str">
        <f t="shared" si="168"/>
        <v/>
      </c>
      <c r="AJ187" s="1" t="str">
        <f t="shared" si="169"/>
        <v/>
      </c>
      <c r="AK187" s="1">
        <f t="shared" si="161"/>
        <v>0</v>
      </c>
      <c r="AL187" s="1">
        <f t="shared" si="162"/>
        <v>0</v>
      </c>
      <c r="AP187" s="1" t="str">
        <f t="shared" si="156"/>
        <v>N</v>
      </c>
      <c r="AQ187" s="1" t="str">
        <f t="shared" si="170"/>
        <v>N</v>
      </c>
      <c r="AR187" s="1" t="str">
        <f t="shared" si="171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64"/>
        <v/>
      </c>
      <c r="AF188" s="1" t="str">
        <f t="shared" si="165"/>
        <v/>
      </c>
      <c r="AG188" s="1" t="str">
        <f t="shared" si="166"/>
        <v/>
      </c>
      <c r="AH188" s="1" t="str">
        <f t="shared" si="167"/>
        <v/>
      </c>
      <c r="AI188" s="1" t="str">
        <f t="shared" si="168"/>
        <v/>
      </c>
      <c r="AJ188" s="1" t="str">
        <f t="shared" si="169"/>
        <v/>
      </c>
      <c r="AK188" s="1">
        <f t="shared" si="161"/>
        <v>0</v>
      </c>
      <c r="AL188" s="1">
        <f t="shared" si="162"/>
        <v>0</v>
      </c>
      <c r="AP188" s="1" t="str">
        <f t="shared" si="156"/>
        <v>N</v>
      </c>
      <c r="AQ188" s="1" t="str">
        <f t="shared" si="170"/>
        <v>N</v>
      </c>
      <c r="AR188" s="1" t="str">
        <f t="shared" si="171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3</v>
      </c>
    </row>
    <row r="189" spans="31:76">
      <c r="AE189" s="1" t="str">
        <f t="shared" si="164"/>
        <v/>
      </c>
      <c r="AF189" s="1" t="str">
        <f t="shared" si="165"/>
        <v/>
      </c>
      <c r="AG189" s="1" t="str">
        <f t="shared" si="166"/>
        <v/>
      </c>
      <c r="AH189" s="1" t="str">
        <f t="shared" si="167"/>
        <v/>
      </c>
      <c r="AI189" s="1" t="str">
        <f t="shared" si="168"/>
        <v/>
      </c>
      <c r="AJ189" s="1" t="str">
        <f t="shared" si="169"/>
        <v/>
      </c>
      <c r="AK189" s="1">
        <f t="shared" si="161"/>
        <v>0</v>
      </c>
      <c r="AL189" s="1">
        <f t="shared" si="162"/>
        <v>0</v>
      </c>
      <c r="AP189" s="1" t="str">
        <f t="shared" si="156"/>
        <v>N</v>
      </c>
      <c r="AQ189" s="1" t="str">
        <f t="shared" si="170"/>
        <v>N</v>
      </c>
      <c r="AR189" s="1" t="str">
        <f t="shared" si="171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-3</v>
      </c>
    </row>
    <row r="190" spans="31:76">
      <c r="AE190" s="1" t="str">
        <f t="shared" si="164"/>
        <v/>
      </c>
      <c r="AF190" s="1" t="str">
        <f t="shared" si="165"/>
        <v/>
      </c>
      <c r="AG190" s="1" t="str">
        <f t="shared" si="166"/>
        <v/>
      </c>
      <c r="AH190" s="1" t="str">
        <f t="shared" si="167"/>
        <v/>
      </c>
      <c r="AI190" s="1" t="str">
        <f t="shared" si="168"/>
        <v/>
      </c>
      <c r="AJ190" s="1" t="str">
        <f t="shared" si="169"/>
        <v/>
      </c>
      <c r="AK190" s="1">
        <f t="shared" si="161"/>
        <v>0</v>
      </c>
      <c r="AL190" s="1">
        <f t="shared" si="162"/>
        <v>0</v>
      </c>
      <c r="AP190" s="1" t="str">
        <f t="shared" si="156"/>
        <v>N</v>
      </c>
      <c r="AQ190" s="1" t="str">
        <f t="shared" si="170"/>
        <v>N</v>
      </c>
      <c r="AR190" s="1" t="str">
        <f t="shared" si="171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64"/>
        <v/>
      </c>
      <c r="AF191" s="1" t="str">
        <f t="shared" si="165"/>
        <v/>
      </c>
      <c r="AG191" s="1" t="str">
        <f t="shared" si="166"/>
        <v/>
      </c>
      <c r="AH191" s="1" t="str">
        <f t="shared" si="167"/>
        <v/>
      </c>
      <c r="AI191" s="1" t="str">
        <f t="shared" si="168"/>
        <v/>
      </c>
      <c r="AJ191" s="1" t="str">
        <f t="shared" si="169"/>
        <v/>
      </c>
      <c r="AK191" s="1">
        <f t="shared" si="161"/>
        <v>0</v>
      </c>
      <c r="AL191" s="1">
        <f t="shared" si="162"/>
        <v>0</v>
      </c>
      <c r="AP191" s="1" t="str">
        <f t="shared" si="156"/>
        <v>N</v>
      </c>
      <c r="AQ191" s="1" t="str">
        <f t="shared" si="170"/>
        <v>N</v>
      </c>
      <c r="AR191" s="1" t="str">
        <f t="shared" si="171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64"/>
        <v/>
      </c>
      <c r="AF192" s="1" t="str">
        <f t="shared" si="165"/>
        <v/>
      </c>
      <c r="AG192" s="1" t="str">
        <f t="shared" si="166"/>
        <v/>
      </c>
      <c r="AH192" s="1" t="str">
        <f t="shared" si="167"/>
        <v/>
      </c>
      <c r="AI192" s="1" t="str">
        <f t="shared" si="168"/>
        <v/>
      </c>
      <c r="AJ192" s="1" t="str">
        <f t="shared" si="169"/>
        <v/>
      </c>
      <c r="AK192" s="1">
        <f t="shared" si="161"/>
        <v>0</v>
      </c>
      <c r="AL192" s="1">
        <f t="shared" si="162"/>
        <v>0</v>
      </c>
      <c r="AP192" s="1" t="str">
        <f t="shared" si="156"/>
        <v>N</v>
      </c>
      <c r="AQ192" s="1" t="str">
        <f t="shared" si="170"/>
        <v>N</v>
      </c>
      <c r="AR192" s="1" t="str">
        <f t="shared" si="171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6</v>
      </c>
    </row>
    <row r="193" spans="31:76">
      <c r="AE193" s="1" t="str">
        <f t="shared" si="164"/>
        <v/>
      </c>
      <c r="AF193" s="1" t="str">
        <f t="shared" si="165"/>
        <v/>
      </c>
      <c r="AG193" s="1" t="str">
        <f t="shared" si="166"/>
        <v/>
      </c>
      <c r="AH193" s="1" t="str">
        <f t="shared" si="167"/>
        <v/>
      </c>
      <c r="AI193" s="1" t="str">
        <f t="shared" si="168"/>
        <v/>
      </c>
      <c r="AJ193" s="1" t="str">
        <f t="shared" si="169"/>
        <v/>
      </c>
      <c r="AK193" s="1">
        <f t="shared" si="161"/>
        <v>0</v>
      </c>
      <c r="AL193" s="1">
        <f t="shared" si="162"/>
        <v>0</v>
      </c>
      <c r="AP193" s="1" t="str">
        <f t="shared" si="156"/>
        <v>N</v>
      </c>
      <c r="AQ193" s="1" t="str">
        <f t="shared" si="170"/>
        <v>N</v>
      </c>
      <c r="AR193" s="1" t="str">
        <f t="shared" si="171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-6</v>
      </c>
    </row>
    <row r="194" spans="31:76">
      <c r="AE194" s="1" t="str">
        <f t="shared" si="164"/>
        <v/>
      </c>
      <c r="AF194" s="1" t="str">
        <f t="shared" si="165"/>
        <v/>
      </c>
      <c r="AG194" s="1" t="str">
        <f t="shared" si="166"/>
        <v/>
      </c>
      <c r="AH194" s="1" t="str">
        <f t="shared" si="167"/>
        <v/>
      </c>
      <c r="AI194" s="1" t="str">
        <f t="shared" si="168"/>
        <v/>
      </c>
      <c r="AJ194" s="1" t="str">
        <f t="shared" si="169"/>
        <v/>
      </c>
      <c r="AK194" s="1">
        <f t="shared" si="161"/>
        <v>0</v>
      </c>
      <c r="AL194" s="1">
        <f t="shared" si="162"/>
        <v>0</v>
      </c>
      <c r="AP194" s="1" t="str">
        <f t="shared" si="156"/>
        <v>N</v>
      </c>
      <c r="AQ194" s="1" t="str">
        <f t="shared" si="170"/>
        <v>N</v>
      </c>
      <c r="AR194" s="1" t="str">
        <f t="shared" si="171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64"/>
        <v/>
      </c>
      <c r="AF195" s="1" t="str">
        <f t="shared" si="165"/>
        <v/>
      </c>
      <c r="AG195" s="1" t="str">
        <f t="shared" si="166"/>
        <v/>
      </c>
      <c r="AH195" s="1" t="str">
        <f t="shared" si="167"/>
        <v/>
      </c>
      <c r="AI195" s="1" t="str">
        <f t="shared" si="168"/>
        <v/>
      </c>
      <c r="AJ195" s="1" t="str">
        <f t="shared" si="169"/>
        <v/>
      </c>
      <c r="AK195" s="1">
        <f t="shared" si="161"/>
        <v>0</v>
      </c>
      <c r="AL195" s="1">
        <f t="shared" si="162"/>
        <v>0</v>
      </c>
      <c r="AP195" s="1" t="str">
        <f t="shared" si="156"/>
        <v>N</v>
      </c>
      <c r="AQ195" s="1" t="str">
        <f t="shared" si="170"/>
        <v>N</v>
      </c>
      <c r="AR195" s="1" t="str">
        <f t="shared" si="171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si="164"/>
        <v/>
      </c>
      <c r="AF196" s="1" t="str">
        <f t="shared" si="165"/>
        <v/>
      </c>
      <c r="AH196" s="1" t="str">
        <f t="shared" ref="AH196:AH209" si="172">IF(M195="","",IF(Z196="C",IF(M195="P",BJ196,""),IF(M194="P",BJ196,"")))</f>
        <v/>
      </c>
      <c r="AI196" s="1" t="str">
        <f t="shared" si="168"/>
        <v/>
      </c>
      <c r="AJ196" s="1" t="str">
        <f t="shared" si="169"/>
        <v/>
      </c>
      <c r="AK196" s="1">
        <f t="shared" si="161"/>
        <v>0</v>
      </c>
      <c r="AL196" s="1">
        <f t="shared" si="162"/>
        <v>0</v>
      </c>
      <c r="AP196" s="1" t="str">
        <f t="shared" si="156"/>
        <v>N</v>
      </c>
      <c r="AQ196" s="1" t="str">
        <f t="shared" si="170"/>
        <v>N</v>
      </c>
      <c r="AR196" s="1" t="str">
        <f t="shared" si="171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3</v>
      </c>
    </row>
    <row r="197" spans="31:76">
      <c r="AE197" s="1" t="str">
        <f t="shared" si="164"/>
        <v/>
      </c>
      <c r="AF197" s="1" t="str">
        <f t="shared" si="165"/>
        <v/>
      </c>
      <c r="AH197" s="1" t="str">
        <f t="shared" si="172"/>
        <v/>
      </c>
      <c r="AI197" s="1" t="str">
        <f t="shared" si="168"/>
        <v/>
      </c>
      <c r="AJ197" s="1" t="str">
        <f t="shared" si="169"/>
        <v/>
      </c>
      <c r="AK197" s="1">
        <f t="shared" si="161"/>
        <v>0</v>
      </c>
      <c r="AL197" s="1">
        <f t="shared" si="162"/>
        <v>0</v>
      </c>
      <c r="AP197" s="1" t="str">
        <f t="shared" si="156"/>
        <v>N</v>
      </c>
      <c r="AQ197" s="1" t="str">
        <f t="shared" si="170"/>
        <v>N</v>
      </c>
      <c r="AR197" s="1" t="str">
        <f t="shared" si="171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-3</v>
      </c>
    </row>
    <row r="198" spans="31:76">
      <c r="AE198" s="1" t="str">
        <f t="shared" si="164"/>
        <v/>
      </c>
      <c r="AF198" s="1" t="str">
        <f t="shared" si="165"/>
        <v/>
      </c>
      <c r="AH198" s="1" t="str">
        <f t="shared" si="172"/>
        <v/>
      </c>
      <c r="AI198" s="1" t="str">
        <f t="shared" si="168"/>
        <v/>
      </c>
      <c r="AJ198" s="1" t="str">
        <f t="shared" si="169"/>
        <v/>
      </c>
      <c r="AK198" s="1">
        <f t="shared" si="161"/>
        <v>0</v>
      </c>
      <c r="AL198" s="1">
        <f t="shared" si="162"/>
        <v>0</v>
      </c>
      <c r="AP198" s="1" t="str">
        <f t="shared" si="156"/>
        <v>N</v>
      </c>
      <c r="AQ198" s="1" t="str">
        <f t="shared" si="170"/>
        <v>N</v>
      </c>
      <c r="AR198" s="1" t="str">
        <f t="shared" si="171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64"/>
        <v/>
      </c>
      <c r="AF199" s="1" t="str">
        <f t="shared" si="165"/>
        <v/>
      </c>
      <c r="AH199" s="1" t="str">
        <f t="shared" si="172"/>
        <v/>
      </c>
      <c r="AI199" s="1" t="str">
        <f t="shared" si="168"/>
        <v/>
      </c>
      <c r="AJ199" s="1" t="str">
        <f t="shared" si="169"/>
        <v/>
      </c>
      <c r="AK199" s="1">
        <f t="shared" si="161"/>
        <v>0</v>
      </c>
      <c r="AL199" s="1">
        <f t="shared" si="162"/>
        <v>0</v>
      </c>
      <c r="AP199" s="1" t="str">
        <f t="shared" si="156"/>
        <v>N</v>
      </c>
      <c r="AQ199" s="1" t="str">
        <f t="shared" si="170"/>
        <v>N</v>
      </c>
      <c r="AR199" s="1" t="str">
        <f t="shared" si="171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64"/>
        <v/>
      </c>
      <c r="AF200" s="1" t="str">
        <f t="shared" si="165"/>
        <v/>
      </c>
      <c r="AH200" s="1" t="str">
        <f t="shared" si="172"/>
        <v/>
      </c>
      <c r="AI200" s="1" t="str">
        <f t="shared" si="168"/>
        <v/>
      </c>
      <c r="AJ200" s="1" t="str">
        <f t="shared" si="169"/>
        <v/>
      </c>
      <c r="AK200" s="1">
        <f t="shared" si="161"/>
        <v>0</v>
      </c>
      <c r="AL200" s="1">
        <f t="shared" si="162"/>
        <v>0</v>
      </c>
      <c r="AP200" s="1" t="str">
        <f t="shared" si="156"/>
        <v>N</v>
      </c>
      <c r="AQ200" s="1" t="str">
        <f t="shared" si="170"/>
        <v>N</v>
      </c>
      <c r="AR200" s="1" t="str">
        <f t="shared" si="171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6</v>
      </c>
    </row>
    <row r="201" spans="31:76">
      <c r="AE201" s="1" t="str">
        <f t="shared" si="164"/>
        <v/>
      </c>
      <c r="AF201" s="1" t="str">
        <f t="shared" si="165"/>
        <v/>
      </c>
      <c r="AH201" s="1" t="str">
        <f t="shared" si="172"/>
        <v/>
      </c>
      <c r="AI201" s="1" t="str">
        <f t="shared" si="168"/>
        <v/>
      </c>
      <c r="AJ201" s="1" t="str">
        <f t="shared" si="169"/>
        <v/>
      </c>
      <c r="AK201" s="1">
        <f t="shared" si="161"/>
        <v>0</v>
      </c>
      <c r="AL201" s="1">
        <f t="shared" si="162"/>
        <v>0</v>
      </c>
      <c r="AP201" s="1" t="str">
        <f t="shared" si="156"/>
        <v>N</v>
      </c>
      <c r="AQ201" s="1" t="str">
        <f t="shared" si="170"/>
        <v>N</v>
      </c>
      <c r="AR201" s="1" t="str">
        <f t="shared" si="171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-6</v>
      </c>
    </row>
    <row r="202" spans="31:76">
      <c r="AE202" s="1" t="str">
        <f t="shared" ref="AE202:AE209" si="173">IF(M201="","",IF(Y202="B",IF(M201="P",BH202,""),IF(M200="P",BH202,"")))</f>
        <v/>
      </c>
      <c r="AF202" s="1" t="str">
        <f t="shared" ref="AF202:AF209" si="174">IF(M201="","",IF(Y202="B",IF(M201="B",BH202,""),IF(M200="B",BH202,"")))</f>
        <v/>
      </c>
      <c r="AH202" s="1" t="str">
        <f t="shared" si="172"/>
        <v/>
      </c>
      <c r="AI202" s="1" t="str">
        <f t="shared" ref="AI202:AI209" si="175">IF(M201="","",IF(AND(AE202="L5",AH202="L5",AY202=""),"L0",AX202))</f>
        <v/>
      </c>
      <c r="AJ202" s="1" t="str">
        <f t="shared" ref="AJ202:AJ209" si="176">IF(M201="","",IF(AND(AF202="L5",AH202="L5",AX202=""),"L0",AY202))</f>
        <v/>
      </c>
      <c r="AK202" s="1">
        <f t="shared" si="161"/>
        <v>0</v>
      </c>
      <c r="AL202" s="1">
        <f t="shared" si="162"/>
        <v>0</v>
      </c>
      <c r="AP202" s="1" t="str">
        <f t="shared" ref="AP202:AP229" si="177">IF(OR(F198&amp;F199&amp;F200="WLW",F199&amp;F200="WW"),"Y","N")</f>
        <v>N</v>
      </c>
      <c r="AQ202" s="1" t="str">
        <f>IF(OR(K198&amp;K199&amp;K200="WLW",K199&amp;K200="WW"),"Y","N")</f>
        <v>N</v>
      </c>
      <c r="AR202" s="1" t="str">
        <f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73"/>
        <v/>
      </c>
      <c r="AF203" s="1" t="str">
        <f t="shared" si="174"/>
        <v/>
      </c>
      <c r="AH203" s="1" t="str">
        <f t="shared" si="172"/>
        <v/>
      </c>
      <c r="AI203" s="1" t="str">
        <f t="shared" si="175"/>
        <v/>
      </c>
      <c r="AJ203" s="1" t="str">
        <f t="shared" si="176"/>
        <v/>
      </c>
      <c r="AK203" s="1">
        <f t="shared" ref="AK203:AK246" si="178">IF(D203="",0,IF(OR(D203="B",D203="XB"),1,INT(RIGHT(D203))))+IF(I203="",0,IF(OR(I203="B",I203="XB"),1,INT(RIGHT(I203))))+IF(P203="",0,IF(OR(P203="B",P203="XB"),1,INT(RIGHT(P203))))</f>
        <v>0</v>
      </c>
      <c r="AL203" s="1">
        <f t="shared" ref="AL203:AL246" si="179">IF(E203="",0,IF(OR(E203="B",E203="XB"),1,INT(RIGHT(E203))))+IF(J203="",0,IF(OR(J203="B",J203="XB"),1,INT(RIGHT(J203))))+IF(Q203="",0,IF(OR(Q203="B",Q203="XB"),1,INT(RIGHT(Q203))))</f>
        <v>0</v>
      </c>
      <c r="AP203" s="1" t="str">
        <f t="shared" si="177"/>
        <v>N</v>
      </c>
      <c r="AQ203" s="1" t="str">
        <f t="shared" ref="AQ203:AQ229" si="180">IF(OR(K199&amp;K200&amp;K201="WLW",K200&amp;K201="WW"),"Y","N")</f>
        <v>N</v>
      </c>
      <c r="AR203" s="1" t="str">
        <f t="shared" ref="AR203:AR229" si="181">IF(OR(R199&amp;R200&amp;R201="WLW",R200&amp;R201="WW"),"Y","N")</f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73"/>
        <v/>
      </c>
      <c r="AF204" s="1" t="str">
        <f t="shared" si="174"/>
        <v/>
      </c>
      <c r="AH204" s="1" t="str">
        <f t="shared" si="172"/>
        <v/>
      </c>
      <c r="AI204" s="1" t="str">
        <f t="shared" si="175"/>
        <v/>
      </c>
      <c r="AJ204" s="1" t="str">
        <f t="shared" si="176"/>
        <v/>
      </c>
      <c r="AK204" s="1">
        <f t="shared" si="178"/>
        <v>0</v>
      </c>
      <c r="AL204" s="1">
        <f t="shared" si="179"/>
        <v>0</v>
      </c>
      <c r="AP204" s="1" t="str">
        <f t="shared" si="177"/>
        <v>N</v>
      </c>
      <c r="AQ204" s="1" t="str">
        <f t="shared" si="180"/>
        <v>N</v>
      </c>
      <c r="AR204" s="1" t="str">
        <f t="shared" si="181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3</v>
      </c>
    </row>
    <row r="205" spans="31:76">
      <c r="AE205" s="1" t="str">
        <f t="shared" si="173"/>
        <v/>
      </c>
      <c r="AF205" s="1" t="str">
        <f t="shared" si="174"/>
        <v/>
      </c>
      <c r="AH205" s="1" t="str">
        <f t="shared" si="172"/>
        <v/>
      </c>
      <c r="AI205" s="1" t="str">
        <f t="shared" si="175"/>
        <v/>
      </c>
      <c r="AJ205" s="1" t="str">
        <f t="shared" si="176"/>
        <v/>
      </c>
      <c r="AK205" s="1">
        <f t="shared" si="178"/>
        <v>0</v>
      </c>
      <c r="AL205" s="1">
        <f t="shared" si="179"/>
        <v>0</v>
      </c>
      <c r="AP205" s="1" t="str">
        <f t="shared" si="177"/>
        <v>N</v>
      </c>
      <c r="AQ205" s="1" t="str">
        <f t="shared" si="180"/>
        <v>N</v>
      </c>
      <c r="AR205" s="1" t="str">
        <f t="shared" si="181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-3</v>
      </c>
    </row>
    <row r="206" spans="31:76">
      <c r="AE206" s="1" t="str">
        <f t="shared" si="173"/>
        <v/>
      </c>
      <c r="AF206" s="1" t="str">
        <f t="shared" si="174"/>
        <v/>
      </c>
      <c r="AH206" s="1" t="str">
        <f t="shared" si="172"/>
        <v/>
      </c>
      <c r="AI206" s="1" t="str">
        <f t="shared" si="175"/>
        <v/>
      </c>
      <c r="AJ206" s="1" t="str">
        <f t="shared" si="176"/>
        <v/>
      </c>
      <c r="AK206" s="1">
        <f t="shared" si="178"/>
        <v>0</v>
      </c>
      <c r="AL206" s="1">
        <f t="shared" si="179"/>
        <v>0</v>
      </c>
      <c r="AP206" s="1" t="str">
        <f t="shared" si="177"/>
        <v>N</v>
      </c>
      <c r="AQ206" s="1" t="str">
        <f t="shared" si="180"/>
        <v>N</v>
      </c>
      <c r="AR206" s="1" t="str">
        <f t="shared" si="181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73"/>
        <v/>
      </c>
      <c r="AF207" s="1" t="str">
        <f t="shared" si="174"/>
        <v/>
      </c>
      <c r="AH207" s="1" t="str">
        <f t="shared" si="172"/>
        <v/>
      </c>
      <c r="AI207" s="1" t="str">
        <f t="shared" si="175"/>
        <v/>
      </c>
      <c r="AJ207" s="1" t="str">
        <f t="shared" si="176"/>
        <v/>
      </c>
      <c r="AK207" s="1">
        <f t="shared" si="178"/>
        <v>0</v>
      </c>
      <c r="AL207" s="1">
        <f t="shared" si="179"/>
        <v>0</v>
      </c>
      <c r="AP207" s="1" t="str">
        <f t="shared" si="177"/>
        <v>N</v>
      </c>
      <c r="AQ207" s="1" t="str">
        <f t="shared" si="180"/>
        <v>N</v>
      </c>
      <c r="AR207" s="1" t="str">
        <f t="shared" si="181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73"/>
        <v/>
      </c>
      <c r="AF208" s="1" t="str">
        <f t="shared" si="174"/>
        <v/>
      </c>
      <c r="AH208" s="1" t="str">
        <f t="shared" si="172"/>
        <v/>
      </c>
      <c r="AI208" s="1" t="str">
        <f t="shared" si="175"/>
        <v/>
      </c>
      <c r="AJ208" s="1" t="str">
        <f t="shared" si="176"/>
        <v/>
      </c>
      <c r="AK208" s="1">
        <f t="shared" si="178"/>
        <v>0</v>
      </c>
      <c r="AL208" s="1">
        <f t="shared" si="179"/>
        <v>0</v>
      </c>
      <c r="AP208" s="1" t="str">
        <f t="shared" si="177"/>
        <v>N</v>
      </c>
      <c r="AQ208" s="1" t="str">
        <f t="shared" si="180"/>
        <v>N</v>
      </c>
      <c r="AR208" s="1" t="str">
        <f t="shared" si="181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6</v>
      </c>
    </row>
    <row r="209" spans="31:76">
      <c r="AE209" s="1" t="str">
        <f t="shared" si="173"/>
        <v/>
      </c>
      <c r="AF209" s="1" t="str">
        <f t="shared" si="174"/>
        <v/>
      </c>
      <c r="AH209" s="1" t="str">
        <f t="shared" si="172"/>
        <v/>
      </c>
      <c r="AI209" s="1" t="str">
        <f t="shared" si="175"/>
        <v/>
      </c>
      <c r="AJ209" s="1" t="str">
        <f t="shared" si="176"/>
        <v/>
      </c>
      <c r="AK209" s="1">
        <f t="shared" si="178"/>
        <v>0</v>
      </c>
      <c r="AL209" s="1">
        <f t="shared" si="179"/>
        <v>0</v>
      </c>
      <c r="AP209" s="1" t="str">
        <f t="shared" si="177"/>
        <v>N</v>
      </c>
      <c r="AQ209" s="1" t="str">
        <f t="shared" si="180"/>
        <v>N</v>
      </c>
      <c r="AR209" s="1" t="str">
        <f t="shared" si="181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-6</v>
      </c>
    </row>
    <row r="210" spans="31:76">
      <c r="AK210" s="1">
        <f t="shared" si="178"/>
        <v>0</v>
      </c>
      <c r="AL210" s="1">
        <f t="shared" si="179"/>
        <v>0</v>
      </c>
      <c r="AP210" s="1" t="str">
        <f t="shared" si="177"/>
        <v>N</v>
      </c>
      <c r="AQ210" s="1" t="str">
        <f t="shared" si="180"/>
        <v>N</v>
      </c>
      <c r="AR210" s="1" t="str">
        <f t="shared" si="181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78"/>
        <v>0</v>
      </c>
      <c r="AL211" s="1">
        <f t="shared" si="179"/>
        <v>0</v>
      </c>
      <c r="AP211" s="1" t="str">
        <f t="shared" si="177"/>
        <v>N</v>
      </c>
      <c r="AQ211" s="1" t="str">
        <f t="shared" si="180"/>
        <v>N</v>
      </c>
      <c r="AR211" s="1" t="str">
        <f t="shared" si="181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78"/>
        <v>0</v>
      </c>
      <c r="AL212" s="1">
        <f t="shared" si="179"/>
        <v>0</v>
      </c>
      <c r="AP212" s="1" t="str">
        <f t="shared" si="177"/>
        <v>N</v>
      </c>
      <c r="AQ212" s="1" t="str">
        <f t="shared" si="180"/>
        <v>N</v>
      </c>
      <c r="AR212" s="1" t="str">
        <f t="shared" si="181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3</v>
      </c>
    </row>
    <row r="213" spans="31:76">
      <c r="AK213" s="1">
        <f t="shared" si="178"/>
        <v>0</v>
      </c>
      <c r="AL213" s="1">
        <f t="shared" si="179"/>
        <v>0</v>
      </c>
      <c r="AP213" s="1" t="str">
        <f t="shared" si="177"/>
        <v>N</v>
      </c>
      <c r="AQ213" s="1" t="str">
        <f t="shared" si="180"/>
        <v>N</v>
      </c>
      <c r="AR213" s="1" t="str">
        <f t="shared" si="181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-3</v>
      </c>
    </row>
    <row r="214" spans="31:76">
      <c r="AK214" s="1">
        <f t="shared" si="178"/>
        <v>0</v>
      </c>
      <c r="AL214" s="1">
        <f t="shared" si="179"/>
        <v>0</v>
      </c>
      <c r="AP214" s="1" t="str">
        <f t="shared" si="177"/>
        <v>N</v>
      </c>
      <c r="AQ214" s="1" t="str">
        <f t="shared" si="180"/>
        <v>N</v>
      </c>
      <c r="AR214" s="1" t="str">
        <f t="shared" si="181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78"/>
        <v>0</v>
      </c>
      <c r="AL215" s="1">
        <f t="shared" si="179"/>
        <v>0</v>
      </c>
      <c r="AP215" s="1" t="str">
        <f t="shared" si="177"/>
        <v>N</v>
      </c>
      <c r="AQ215" s="1" t="str">
        <f t="shared" si="180"/>
        <v>N</v>
      </c>
      <c r="AR215" s="1" t="str">
        <f t="shared" si="181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78"/>
        <v>0</v>
      </c>
      <c r="AL216" s="1">
        <f t="shared" si="179"/>
        <v>0</v>
      </c>
      <c r="AP216" s="1" t="str">
        <f t="shared" si="177"/>
        <v>N</v>
      </c>
      <c r="AQ216" s="1" t="str">
        <f t="shared" si="180"/>
        <v>N</v>
      </c>
      <c r="AR216" s="1" t="str">
        <f t="shared" si="181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6</v>
      </c>
    </row>
    <row r="217" spans="31:76">
      <c r="AK217" s="1">
        <f t="shared" si="178"/>
        <v>0</v>
      </c>
      <c r="AL217" s="1">
        <f t="shared" si="179"/>
        <v>0</v>
      </c>
      <c r="AP217" s="1" t="str">
        <f t="shared" si="177"/>
        <v>N</v>
      </c>
      <c r="AQ217" s="1" t="str">
        <f t="shared" si="180"/>
        <v>N</v>
      </c>
      <c r="AR217" s="1" t="str">
        <f t="shared" si="181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-6</v>
      </c>
    </row>
    <row r="218" spans="31:76">
      <c r="AK218" s="1">
        <f t="shared" si="178"/>
        <v>0</v>
      </c>
      <c r="AL218" s="1">
        <f t="shared" si="179"/>
        <v>0</v>
      </c>
      <c r="AP218" s="1" t="str">
        <f t="shared" si="177"/>
        <v>N</v>
      </c>
      <c r="AQ218" s="1" t="str">
        <f t="shared" si="180"/>
        <v>N</v>
      </c>
      <c r="AR218" s="1" t="str">
        <f t="shared" si="181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78"/>
        <v>0</v>
      </c>
      <c r="AL219" s="1">
        <f t="shared" si="179"/>
        <v>0</v>
      </c>
      <c r="AP219" s="1" t="str">
        <f t="shared" si="177"/>
        <v>N</v>
      </c>
      <c r="AQ219" s="1" t="str">
        <f t="shared" si="180"/>
        <v>N</v>
      </c>
      <c r="AR219" s="1" t="str">
        <f t="shared" si="181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78"/>
        <v>0</v>
      </c>
      <c r="AL220" s="1">
        <f t="shared" si="179"/>
        <v>0</v>
      </c>
      <c r="AP220" s="1" t="str">
        <f t="shared" si="177"/>
        <v>N</v>
      </c>
      <c r="AQ220" s="1" t="str">
        <f t="shared" si="180"/>
        <v>N</v>
      </c>
      <c r="AR220" s="1" t="str">
        <f t="shared" si="181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3</v>
      </c>
    </row>
    <row r="221" spans="31:76">
      <c r="AK221" s="1">
        <f t="shared" si="178"/>
        <v>0</v>
      </c>
      <c r="AL221" s="1">
        <f t="shared" si="179"/>
        <v>0</v>
      </c>
      <c r="AP221" s="1" t="str">
        <f t="shared" si="177"/>
        <v>N</v>
      </c>
      <c r="AQ221" s="1" t="str">
        <f t="shared" si="180"/>
        <v>N</v>
      </c>
      <c r="AR221" s="1" t="str">
        <f t="shared" si="181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-3</v>
      </c>
    </row>
    <row r="222" spans="31:76">
      <c r="AK222" s="1">
        <f t="shared" si="178"/>
        <v>0</v>
      </c>
      <c r="AL222" s="1">
        <f t="shared" si="179"/>
        <v>0</v>
      </c>
      <c r="AP222" s="1" t="str">
        <f t="shared" si="177"/>
        <v>N</v>
      </c>
      <c r="AQ222" s="1" t="str">
        <f t="shared" si="180"/>
        <v>N</v>
      </c>
      <c r="AR222" s="1" t="str">
        <f t="shared" si="181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78"/>
        <v>0</v>
      </c>
      <c r="AL223" s="1">
        <f t="shared" si="179"/>
        <v>0</v>
      </c>
      <c r="AP223" s="1" t="str">
        <f t="shared" si="177"/>
        <v>N</v>
      </c>
      <c r="AQ223" s="1" t="str">
        <f t="shared" si="180"/>
        <v>N</v>
      </c>
      <c r="AR223" s="1" t="str">
        <f t="shared" si="181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78"/>
        <v>0</v>
      </c>
      <c r="AL224" s="1">
        <f t="shared" si="179"/>
        <v>0</v>
      </c>
      <c r="AP224" s="1" t="str">
        <f t="shared" si="177"/>
        <v>N</v>
      </c>
      <c r="AQ224" s="1" t="str">
        <f t="shared" si="180"/>
        <v>N</v>
      </c>
      <c r="AR224" s="1" t="str">
        <f t="shared" si="181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6</v>
      </c>
    </row>
    <row r="225" spans="37:76">
      <c r="AK225" s="1">
        <f t="shared" si="178"/>
        <v>0</v>
      </c>
      <c r="AL225" s="1">
        <f t="shared" si="179"/>
        <v>0</v>
      </c>
      <c r="AP225" s="1" t="str">
        <f t="shared" si="177"/>
        <v>N</v>
      </c>
      <c r="AQ225" s="1" t="str">
        <f t="shared" si="180"/>
        <v>N</v>
      </c>
      <c r="AR225" s="1" t="str">
        <f t="shared" si="181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-6</v>
      </c>
    </row>
    <row r="226" spans="37:76">
      <c r="AK226" s="1">
        <f t="shared" si="178"/>
        <v>0</v>
      </c>
      <c r="AL226" s="1">
        <f t="shared" si="179"/>
        <v>0</v>
      </c>
      <c r="AP226" s="1" t="str">
        <f t="shared" si="177"/>
        <v>N</v>
      </c>
      <c r="AQ226" s="1" t="str">
        <f t="shared" si="180"/>
        <v>N</v>
      </c>
      <c r="AR226" s="1" t="str">
        <f t="shared" si="181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78"/>
        <v>0</v>
      </c>
      <c r="AL227" s="1">
        <f t="shared" si="179"/>
        <v>0</v>
      </c>
      <c r="AP227" s="1" t="str">
        <f t="shared" si="177"/>
        <v>N</v>
      </c>
      <c r="AQ227" s="1" t="str">
        <f t="shared" si="180"/>
        <v>N</v>
      </c>
      <c r="AR227" s="1" t="str">
        <f t="shared" si="181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78"/>
        <v>0</v>
      </c>
      <c r="AL228" s="1">
        <f t="shared" si="179"/>
        <v>0</v>
      </c>
      <c r="AP228" s="1" t="str">
        <f t="shared" si="177"/>
        <v>N</v>
      </c>
      <c r="AQ228" s="1" t="str">
        <f t="shared" si="180"/>
        <v>N</v>
      </c>
      <c r="AR228" s="1" t="str">
        <f t="shared" si="181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3</v>
      </c>
    </row>
    <row r="229" spans="37:76">
      <c r="AK229" s="1">
        <f t="shared" si="178"/>
        <v>0</v>
      </c>
      <c r="AL229" s="1">
        <f t="shared" si="179"/>
        <v>0</v>
      </c>
      <c r="AP229" s="1" t="str">
        <f t="shared" si="177"/>
        <v>N</v>
      </c>
      <c r="AQ229" s="1" t="str">
        <f t="shared" si="180"/>
        <v>N</v>
      </c>
      <c r="AR229" s="1" t="str">
        <f t="shared" si="181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-3</v>
      </c>
    </row>
    <row r="230" spans="37:76">
      <c r="AK230" s="1">
        <f t="shared" si="178"/>
        <v>0</v>
      </c>
      <c r="AL230" s="1">
        <f t="shared" si="179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78"/>
        <v>0</v>
      </c>
      <c r="AL231" s="1">
        <f t="shared" si="179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78"/>
        <v>0</v>
      </c>
      <c r="AL232" s="1">
        <f t="shared" si="179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6</v>
      </c>
    </row>
    <row r="233" spans="37:76">
      <c r="AK233" s="1">
        <f t="shared" si="178"/>
        <v>0</v>
      </c>
      <c r="AL233" s="1">
        <f t="shared" si="179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-6</v>
      </c>
    </row>
    <row r="234" spans="37:76">
      <c r="AK234" s="1">
        <f t="shared" si="178"/>
        <v>0</v>
      </c>
      <c r="AL234" s="1">
        <f t="shared" si="179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78"/>
        <v>0</v>
      </c>
      <c r="AL235" s="1">
        <f t="shared" si="179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78"/>
        <v>0</v>
      </c>
      <c r="AL236" s="1">
        <f t="shared" si="179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3</v>
      </c>
    </row>
    <row r="237" spans="37:76">
      <c r="AK237" s="1">
        <f t="shared" si="178"/>
        <v>0</v>
      </c>
      <c r="AL237" s="1">
        <f t="shared" si="179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-3</v>
      </c>
    </row>
    <row r="238" spans="37:76">
      <c r="AK238" s="1">
        <f t="shared" si="178"/>
        <v>0</v>
      </c>
      <c r="AL238" s="1">
        <f t="shared" si="179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78"/>
        <v>0</v>
      </c>
      <c r="AL239" s="1">
        <f t="shared" si="179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78"/>
        <v>0</v>
      </c>
      <c r="AL240" s="1">
        <f t="shared" si="179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6</v>
      </c>
    </row>
    <row r="241" spans="37:76">
      <c r="AK241" s="1">
        <f t="shared" si="178"/>
        <v>0</v>
      </c>
      <c r="AL241" s="1">
        <f t="shared" si="179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-6</v>
      </c>
    </row>
    <row r="242" spans="37:76">
      <c r="AK242" s="1">
        <f t="shared" si="178"/>
        <v>0</v>
      </c>
      <c r="AL242" s="1">
        <f t="shared" si="179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78"/>
        <v>0</v>
      </c>
      <c r="AL243" s="1">
        <f t="shared" si="179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78"/>
        <v>0</v>
      </c>
      <c r="AL244" s="1">
        <f t="shared" si="179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3</v>
      </c>
    </row>
    <row r="245" spans="37:76">
      <c r="AK245" s="1">
        <f t="shared" si="178"/>
        <v>0</v>
      </c>
      <c r="AL245" s="1">
        <f t="shared" si="179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-3</v>
      </c>
    </row>
    <row r="246" spans="37:76">
      <c r="AK246" s="1">
        <f t="shared" si="178"/>
        <v>0</v>
      </c>
      <c r="AL246" s="1">
        <f t="shared" si="179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6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-6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3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-3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6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sheetProtection algorithmName="SHA-512" hashValue="OsjGZHdxXOeRYa0ag0XlEGEVXNiQbIoQlEm9D/3TVgakCWOOmhg1NIawESVi1Lxt28GcasFRQFKR7bQ7HB/miA==" saltValue="9PMJA5TIagXNznqbc9LeSA==" spinCount="100000" sheet="1"/>
  <mergeCells count="61">
    <mergeCell ref="A128:N128"/>
    <mergeCell ref="O128:V128"/>
    <mergeCell ref="A125:N125"/>
    <mergeCell ref="O125:V125"/>
    <mergeCell ref="A126:N126"/>
    <mergeCell ref="O126:V126"/>
    <mergeCell ref="A127:N127"/>
    <mergeCell ref="O127:V127"/>
    <mergeCell ref="A122:N122"/>
    <mergeCell ref="O122:V122"/>
    <mergeCell ref="A123:N123"/>
    <mergeCell ref="O123:V123"/>
    <mergeCell ref="A124:N124"/>
    <mergeCell ref="O124:V124"/>
    <mergeCell ref="A119:N119"/>
    <mergeCell ref="O119:V119"/>
    <mergeCell ref="A120:N120"/>
    <mergeCell ref="O120:V120"/>
    <mergeCell ref="A121:N121"/>
    <mergeCell ref="O121:V121"/>
    <mergeCell ref="A116:N116"/>
    <mergeCell ref="O116:V116"/>
    <mergeCell ref="A117:N117"/>
    <mergeCell ref="O117:V117"/>
    <mergeCell ref="A118:N118"/>
    <mergeCell ref="O118:V118"/>
    <mergeCell ref="A113:N113"/>
    <mergeCell ref="O113:V113"/>
    <mergeCell ref="A114:N114"/>
    <mergeCell ref="O114:V114"/>
    <mergeCell ref="A115:N115"/>
    <mergeCell ref="O115:V115"/>
    <mergeCell ref="BI3:BJ3"/>
    <mergeCell ref="BK3:BL3"/>
    <mergeCell ref="BP3:BQ3"/>
    <mergeCell ref="A110:V110"/>
    <mergeCell ref="A111:V111"/>
    <mergeCell ref="BD3:BE3"/>
    <mergeCell ref="BF3:BF4"/>
    <mergeCell ref="BG3:BH3"/>
    <mergeCell ref="B3:V3"/>
    <mergeCell ref="W3:W4"/>
    <mergeCell ref="Y3:Y4"/>
    <mergeCell ref="Z3:Z4"/>
    <mergeCell ref="AA3:AA4"/>
    <mergeCell ref="AB3:AB4"/>
    <mergeCell ref="A112:N112"/>
    <mergeCell ref="O112:V112"/>
    <mergeCell ref="AZ3:AZ4"/>
    <mergeCell ref="BA3:BA4"/>
    <mergeCell ref="BB3:BC3"/>
    <mergeCell ref="AK3:AK4"/>
    <mergeCell ref="AL3:AL4"/>
    <mergeCell ref="AP3:AP4"/>
    <mergeCell ref="AQ3:AQ4"/>
    <mergeCell ref="AR3:AR4"/>
    <mergeCell ref="AC3:AC4"/>
    <mergeCell ref="AD3:AD4"/>
    <mergeCell ref="AE3:AF3"/>
    <mergeCell ref="AG3:AH3"/>
    <mergeCell ref="AI3:AJ3"/>
  </mergeCells>
  <conditionalFormatting sqref="M5:M109 M129:M1048576">
    <cfRule type="cellIs" dxfId="15" priority="3" operator="equal">
      <formula>"B"</formula>
    </cfRule>
    <cfRule type="cellIs" dxfId="14" priority="4" operator="equal">
      <formula>"P"</formula>
    </cfRule>
  </conditionalFormatting>
  <conditionalFormatting sqref="M5:M109">
    <cfRule type="cellIs" dxfId="13" priority="5" operator="equal">
      <formula>"P"</formula>
    </cfRule>
  </conditionalFormatting>
  <conditionalFormatting sqref="T5:T109 V5:V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17240-3CF5-4A53-A809-7282BE673A44}">
  <dimension ref="A1:BY282"/>
  <sheetViews>
    <sheetView topLeftCell="A3" zoomScale="142" zoomScaleNormal="142" workbookViewId="0">
      <pane ySplit="2" topLeftCell="A5" activePane="bottomLeft" state="frozen"/>
      <selection activeCell="A3" sqref="A3"/>
      <selection pane="bottomLeft" activeCell="M108" sqref="M108"/>
    </sheetView>
  </sheetViews>
  <sheetFormatPr defaultColWidth="9.140625" defaultRowHeight="15"/>
  <cols>
    <col min="1" max="1" width="4.42578125" style="1" customWidth="1"/>
    <col min="2" max="6" width="5.28515625" style="1" customWidth="1"/>
    <col min="7" max="7" width="4.7109375" style="1" customWidth="1"/>
    <col min="8" max="21" width="5.28515625" style="1" customWidth="1"/>
    <col min="22" max="22" width="5.28515625" style="15" customWidth="1"/>
    <col min="23" max="24" width="5.28515625" style="1" hidden="1" customWidth="1"/>
    <col min="25" max="30" width="8.7109375" style="4" hidden="1" customWidth="1"/>
    <col min="31" max="40" width="8.7109375" style="1" hidden="1" customWidth="1"/>
    <col min="41" max="51" width="9" style="1" hidden="1" customWidth="1"/>
    <col min="52" max="53" width="7.28515625" style="1" hidden="1" customWidth="1"/>
    <col min="54" max="57" width="7" style="1" hidden="1" customWidth="1"/>
    <col min="58" max="69" width="9.140625" style="1" hidden="1" customWidth="1"/>
    <col min="70" max="70" width="5" style="1" hidden="1" customWidth="1"/>
    <col min="71" max="71" width="7.42578125" style="1" hidden="1" customWidth="1"/>
    <col min="72" max="72" width="10.85546875" style="1" hidden="1" customWidth="1"/>
    <col min="73" max="74" width="9.140625" style="1" hidden="1" customWidth="1"/>
    <col min="75" max="75" width="12.7109375" style="1" hidden="1" customWidth="1"/>
    <col min="76" max="77" width="9.140625" style="1" hidden="1" customWidth="1"/>
    <col min="78" max="80" width="9.140625" style="1" customWidth="1"/>
    <col min="81" max="16384" width="9.140625" style="1"/>
  </cols>
  <sheetData>
    <row r="1" spans="1:76" ht="15.75" hidden="1" thickBot="1">
      <c r="Y1" s="1"/>
      <c r="Z1" s="1"/>
      <c r="AA1" s="1"/>
      <c r="AB1" s="1"/>
      <c r="AC1" s="1"/>
      <c r="AD1" s="1"/>
    </row>
    <row r="2" spans="1:76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76" ht="19.5" customHeight="1" thickBot="1">
      <c r="B3" s="184" t="str">
        <f>'Hedging Dashboard'!BD3</f>
        <v>H5 | Hedge 1 | (BTC)2</v>
      </c>
      <c r="C3" s="185"/>
      <c r="D3" s="185"/>
      <c r="E3" s="185"/>
      <c r="F3" s="185"/>
      <c r="G3" s="186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7"/>
      <c r="W3" s="196" t="s">
        <v>49</v>
      </c>
      <c r="X3" s="1" t="s">
        <v>50</v>
      </c>
      <c r="Y3" s="201" t="s">
        <v>306</v>
      </c>
      <c r="Z3" s="167" t="s">
        <v>307</v>
      </c>
      <c r="AA3" s="167" t="s">
        <v>308</v>
      </c>
      <c r="AB3" s="167" t="s">
        <v>310</v>
      </c>
      <c r="AC3" s="167" t="s">
        <v>311</v>
      </c>
      <c r="AD3" s="169" t="s">
        <v>312</v>
      </c>
      <c r="AE3" s="173" t="s">
        <v>37</v>
      </c>
      <c r="AF3" s="173"/>
      <c r="AG3" s="173" t="s">
        <v>305</v>
      </c>
      <c r="AH3" s="173"/>
      <c r="AI3" s="173" t="s">
        <v>36</v>
      </c>
      <c r="AJ3" s="173"/>
      <c r="AK3" s="171" t="s">
        <v>318</v>
      </c>
      <c r="AL3" s="171" t="s">
        <v>317</v>
      </c>
      <c r="AO3" s="1" t="s">
        <v>33</v>
      </c>
      <c r="AP3" s="172" t="s">
        <v>292</v>
      </c>
      <c r="AQ3" s="172" t="s">
        <v>319</v>
      </c>
      <c r="AR3" s="172" t="s">
        <v>293</v>
      </c>
      <c r="AZ3" s="191" t="s">
        <v>1</v>
      </c>
      <c r="BA3" s="191" t="s">
        <v>2</v>
      </c>
      <c r="BB3" s="194" t="s">
        <v>7</v>
      </c>
      <c r="BC3" s="195"/>
      <c r="BD3" s="194" t="s">
        <v>16</v>
      </c>
      <c r="BE3" s="195"/>
      <c r="BF3" s="191" t="s">
        <v>8</v>
      </c>
      <c r="BG3" s="165" t="s">
        <v>3</v>
      </c>
      <c r="BH3" s="166"/>
      <c r="BI3" s="165" t="s">
        <v>4</v>
      </c>
      <c r="BJ3" s="166"/>
      <c r="BK3" s="165" t="s">
        <v>313</v>
      </c>
      <c r="BL3" s="166"/>
      <c r="BM3" s="7" t="s">
        <v>3</v>
      </c>
      <c r="BN3" s="7" t="s">
        <v>4</v>
      </c>
      <c r="BO3" s="7" t="s">
        <v>313</v>
      </c>
      <c r="BP3" s="193" t="s">
        <v>30</v>
      </c>
      <c r="BQ3" s="193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</row>
    <row r="4" spans="1:76" ht="21.75" customHeight="1" thickBot="1">
      <c r="B4" s="79" t="s">
        <v>11</v>
      </c>
      <c r="C4" s="80" t="s">
        <v>37</v>
      </c>
      <c r="D4" s="80" t="s">
        <v>5</v>
      </c>
      <c r="E4" s="80" t="s">
        <v>6</v>
      </c>
      <c r="F4" s="81" t="s">
        <v>12</v>
      </c>
      <c r="G4" s="54"/>
      <c r="H4" s="80" t="s">
        <v>305</v>
      </c>
      <c r="I4" s="80" t="s">
        <v>5</v>
      </c>
      <c r="J4" s="80" t="s">
        <v>6</v>
      </c>
      <c r="K4" s="81" t="s">
        <v>12</v>
      </c>
      <c r="L4" s="54"/>
      <c r="M4" s="86" t="s">
        <v>0</v>
      </c>
      <c r="N4" s="53"/>
      <c r="O4" s="79" t="s">
        <v>36</v>
      </c>
      <c r="P4" s="80" t="s">
        <v>5</v>
      </c>
      <c r="Q4" s="80" t="s">
        <v>6</v>
      </c>
      <c r="R4" s="80" t="s">
        <v>12</v>
      </c>
      <c r="S4" s="80" t="s">
        <v>14</v>
      </c>
      <c r="T4" s="80" t="s">
        <v>15</v>
      </c>
      <c r="U4" s="80" t="s">
        <v>157</v>
      </c>
      <c r="V4" s="81" t="s">
        <v>45</v>
      </c>
      <c r="W4" s="197"/>
      <c r="X4" s="1" t="s">
        <v>51</v>
      </c>
      <c r="Y4" s="202"/>
      <c r="Z4" s="168"/>
      <c r="AA4" s="168"/>
      <c r="AB4" s="168"/>
      <c r="AC4" s="168"/>
      <c r="AD4" s="170"/>
      <c r="AE4" s="78" t="s">
        <v>321</v>
      </c>
      <c r="AF4" s="78" t="s">
        <v>6</v>
      </c>
      <c r="AG4" s="78" t="s">
        <v>321</v>
      </c>
      <c r="AH4" s="78" t="s">
        <v>6</v>
      </c>
      <c r="AI4" s="78" t="s">
        <v>321</v>
      </c>
      <c r="AJ4" s="78" t="s">
        <v>6</v>
      </c>
      <c r="AK4" s="171"/>
      <c r="AL4" s="171"/>
      <c r="AM4" s="1" t="str">
        <f>AM28</f>
        <v/>
      </c>
      <c r="AO4" s="1" t="s">
        <v>34</v>
      </c>
      <c r="AP4" s="172"/>
      <c r="AQ4" s="172"/>
      <c r="AR4" s="172"/>
      <c r="AS4" s="1" t="s">
        <v>38</v>
      </c>
      <c r="AT4" s="1" t="s">
        <v>39</v>
      </c>
      <c r="AU4" s="1" t="s">
        <v>320</v>
      </c>
      <c r="AV4" s="1" t="s">
        <v>40</v>
      </c>
      <c r="AW4" s="1" t="s">
        <v>45</v>
      </c>
      <c r="AX4" s="1" t="s">
        <v>46</v>
      </c>
      <c r="AY4" s="1" t="s">
        <v>47</v>
      </c>
      <c r="AZ4" s="192"/>
      <c r="BA4" s="192"/>
      <c r="BB4" s="3" t="s">
        <v>1</v>
      </c>
      <c r="BC4" s="3" t="s">
        <v>2</v>
      </c>
      <c r="BD4" s="3" t="s">
        <v>1</v>
      </c>
      <c r="BE4" s="3" t="s">
        <v>2</v>
      </c>
      <c r="BF4" s="192"/>
      <c r="BG4" s="6" t="s">
        <v>23</v>
      </c>
      <c r="BH4" s="6" t="s">
        <v>24</v>
      </c>
      <c r="BI4" s="6" t="s">
        <v>25</v>
      </c>
      <c r="BJ4" s="6" t="s">
        <v>26</v>
      </c>
      <c r="BK4" s="6" t="s">
        <v>314</v>
      </c>
      <c r="BL4" s="6" t="s">
        <v>315</v>
      </c>
      <c r="BM4" s="7" t="s">
        <v>27</v>
      </c>
      <c r="BN4" s="7" t="s">
        <v>27</v>
      </c>
      <c r="BO4" s="7" t="s">
        <v>27</v>
      </c>
      <c r="BP4" s="7" t="s">
        <v>31</v>
      </c>
      <c r="BQ4" s="7" t="s">
        <v>32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</row>
    <row r="5" spans="1:76">
      <c r="B5" s="47"/>
      <c r="C5" s="21" t="str">
        <f>Y5</f>
        <v>B</v>
      </c>
      <c r="D5" s="21"/>
      <c r="E5" s="21"/>
      <c r="F5" s="22"/>
      <c r="H5" s="47" t="s">
        <v>325</v>
      </c>
      <c r="I5" s="21"/>
      <c r="J5" s="21"/>
      <c r="K5" s="22"/>
      <c r="L5" s="85"/>
      <c r="M5" s="16" t="str">
        <f>IF('Hedging Dashboard'!AH5="","",'Hedging Dashboard'!AH5)</f>
        <v>P</v>
      </c>
      <c r="O5" s="47" t="s">
        <v>295</v>
      </c>
      <c r="P5" s="21"/>
      <c r="Q5" s="21"/>
      <c r="R5" s="21"/>
      <c r="S5" s="21"/>
      <c r="T5" s="51" t="s">
        <v>48</v>
      </c>
      <c r="U5" s="21"/>
      <c r="V5" s="52" t="str">
        <f t="shared" ref="V5:V68" si="0">IF(AW5="R","Rabbit","")</f>
        <v/>
      </c>
      <c r="W5" s="49" t="s">
        <v>309</v>
      </c>
      <c r="Y5" s="9" t="s">
        <v>6</v>
      </c>
      <c r="Z5" s="4" t="s">
        <v>325</v>
      </c>
      <c r="AA5" s="4" t="s">
        <v>295</v>
      </c>
      <c r="AD5" s="8"/>
      <c r="AM5" s="1">
        <f>AN5</f>
        <v>0</v>
      </c>
      <c r="AN5" s="1">
        <f>IF(X5="",0,IFERROR(VLOOKUP(X5,BW:BX,2,FALSE),0))</f>
        <v>0</v>
      </c>
      <c r="AZ5" s="1">
        <f>IF('Hedging Dashboard'!AH5="P",1,"")</f>
        <v>1</v>
      </c>
      <c r="BA5" s="1" t="str">
        <f>IF('Hedging Dashboard'!AH5="B",1,"")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-3</v>
      </c>
    </row>
    <row r="6" spans="1:76">
      <c r="B6" s="43"/>
      <c r="C6" s="23" t="str">
        <f>IF(Y6=Y5,"",Y6)</f>
        <v/>
      </c>
      <c r="D6" s="23"/>
      <c r="E6" s="23"/>
      <c r="F6" s="24"/>
      <c r="H6" s="43" t="str">
        <f>IF(Z6=Z5,"",Z6)</f>
        <v/>
      </c>
      <c r="I6" s="23"/>
      <c r="J6" s="23"/>
      <c r="K6" s="24"/>
      <c r="L6" s="85"/>
      <c r="M6" s="17" t="str">
        <f>IF('Hedging Dashboard'!AH6="","",'Hedging Dashboard'!AH6)</f>
        <v>B</v>
      </c>
      <c r="O6" s="43" t="str">
        <f>IF(AA5=AA6,"",AA6)</f>
        <v/>
      </c>
      <c r="P6" s="23"/>
      <c r="Q6" s="23"/>
      <c r="R6" s="23"/>
      <c r="S6" s="23"/>
      <c r="T6" s="46" t="s">
        <v>48</v>
      </c>
      <c r="U6" s="23"/>
      <c r="V6" s="44" t="str">
        <f t="shared" si="0"/>
        <v/>
      </c>
      <c r="W6" s="50"/>
      <c r="Y6" s="9" t="s">
        <v>6</v>
      </c>
      <c r="Z6" s="4" t="s">
        <v>325</v>
      </c>
      <c r="AA6" s="4" t="s">
        <v>295</v>
      </c>
      <c r="AD6" s="8"/>
      <c r="AM6" s="1">
        <f>AM5+AN5</f>
        <v>0</v>
      </c>
      <c r="AN6" s="1">
        <f>IF(X6="",0,IFERROR(VLOOKUP(X5&amp;X6,BW:BX,2,FALSE),0))</f>
        <v>0</v>
      </c>
      <c r="AZ6" s="1" t="str">
        <f>IF('Hedging Dashboard'!AH6="P",IF(AZ5="",1,AZ5+1),"")</f>
        <v/>
      </c>
      <c r="BA6" s="1">
        <f>IF('Hedging Dashboard'!AH6="B",IF(BA5="",1,BA5+1),"")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</row>
    <row r="7" spans="1:76">
      <c r="B7" s="43"/>
      <c r="C7" s="23" t="str">
        <f t="shared" ref="C7:C70" si="1">IF(Y7=Y6,"",Y7)</f>
        <v/>
      </c>
      <c r="D7" s="23"/>
      <c r="E7" s="23"/>
      <c r="F7" s="24"/>
      <c r="H7" s="43" t="str">
        <f t="shared" ref="H7:H70" si="2">IF(Z7=Z6,"",Z7)</f>
        <v/>
      </c>
      <c r="I7" s="23"/>
      <c r="J7" s="23"/>
      <c r="K7" s="24"/>
      <c r="L7" s="85"/>
      <c r="M7" s="17" t="str">
        <f>IF('Hedging Dashboard'!AH7="","",'Hedging Dashboard'!AH7)</f>
        <v>P</v>
      </c>
      <c r="O7" s="43" t="str">
        <f t="shared" ref="O7:O70" si="3">IF(AA6=AA7,"",AA7)</f>
        <v/>
      </c>
      <c r="P7" s="23"/>
      <c r="Q7" s="23"/>
      <c r="R7" s="23"/>
      <c r="S7" s="23"/>
      <c r="T7" s="46" t="s">
        <v>48</v>
      </c>
      <c r="U7" s="23"/>
      <c r="V7" s="44" t="str">
        <f t="shared" si="0"/>
        <v/>
      </c>
      <c r="W7" s="50"/>
      <c r="Y7" s="9" t="str">
        <f>IF(AND(AB7="LL",Y5=Y6),IF(Y6="B","F","B"),Y6)</f>
        <v>B</v>
      </c>
      <c r="Z7" s="4" t="str">
        <f>IF(AND(AC7="LL",Z5=Z6),IF(Z6="F","C","F"),Z6)</f>
        <v>F</v>
      </c>
      <c r="AA7" s="4" t="str">
        <f>IF(AND(AD7="LL",AA5=AA6),IF(AA6="C","B","C"),AA6)</f>
        <v>C</v>
      </c>
      <c r="AB7" s="4" t="str">
        <f t="shared" ref="AB7:AB70" si="4">F5&amp;F6</f>
        <v/>
      </c>
      <c r="AC7" s="4" t="str">
        <f>K5&amp;K6</f>
        <v/>
      </c>
      <c r="AD7" s="4" t="str">
        <f>R5&amp;R6</f>
        <v/>
      </c>
      <c r="AM7" s="1">
        <f t="shared" ref="AM7:AM38" si="5">IF(M7="","",IF(AM6+AN7&gt;=10,10,IF(AM6+AN7&lt;=-10,-10,AM6+AN7)))</f>
        <v>0</v>
      </c>
      <c r="AN7" s="1">
        <f>IF(X7="",0,IFERROR(VLOOKUP(X5&amp;X6&amp;X7,BW:BX,2,FALSE),0))</f>
        <v>0</v>
      </c>
      <c r="AZ7" s="1">
        <f>IF('Hedging Dashboard'!AH7="P",IF(AZ6="",1,AZ6+1),"")</f>
        <v>1</v>
      </c>
      <c r="BA7" s="1" t="str">
        <f>IF('Hedging Dashboard'!AH7="B",IF(BA6="",1,BA6+1),"")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</row>
    <row r="8" spans="1:76">
      <c r="B8" s="43"/>
      <c r="C8" s="23" t="str">
        <f t="shared" si="1"/>
        <v/>
      </c>
      <c r="D8" s="23"/>
      <c r="E8" s="23"/>
      <c r="F8" s="24"/>
      <c r="H8" s="43" t="str">
        <f t="shared" si="2"/>
        <v/>
      </c>
      <c r="I8" s="23"/>
      <c r="J8" s="23"/>
      <c r="K8" s="24"/>
      <c r="L8" s="85"/>
      <c r="M8" s="17" t="str">
        <f>IF('Hedging Dashboard'!AH8="","",'Hedging Dashboard'!AH8)</f>
        <v>B</v>
      </c>
      <c r="O8" s="43" t="str">
        <f t="shared" si="3"/>
        <v/>
      </c>
      <c r="P8" s="23"/>
      <c r="Q8" s="23"/>
      <c r="R8" s="23"/>
      <c r="S8" s="23"/>
      <c r="T8" s="46" t="s">
        <v>48</v>
      </c>
      <c r="U8" s="23"/>
      <c r="V8" s="44" t="str">
        <f t="shared" si="0"/>
        <v/>
      </c>
      <c r="W8" s="50"/>
      <c r="Y8" s="9" t="str">
        <f>IF(AND(AB8="LL",Y6=Y7),IF(Y7="B","F","B"),Y7)</f>
        <v>B</v>
      </c>
      <c r="Z8" s="4" t="str">
        <f t="shared" ref="Z8:Z71" si="6">IF(AND(AC8="LL",Z6=Z7),IF(Z7="F","C","F"),Z7)</f>
        <v>F</v>
      </c>
      <c r="AA8" s="4" t="str">
        <f t="shared" ref="AA8:AA71" si="7">IF(AND(AD8="LL",AA6=AA7),IF(AA7="C","B","C"),AA7)</f>
        <v>C</v>
      </c>
      <c r="AB8" s="4" t="str">
        <f t="shared" si="4"/>
        <v/>
      </c>
      <c r="AC8" s="4" t="str">
        <f t="shared" ref="AC8:AC71" si="8">K6&amp;K7</f>
        <v/>
      </c>
      <c r="AD8" s="4" t="str">
        <f t="shared" ref="AD8:AD71" si="9">R6&amp;R7</f>
        <v/>
      </c>
      <c r="AM8" s="1">
        <f t="shared" si="5"/>
        <v>0</v>
      </c>
      <c r="AN8" s="1">
        <f>IF(X8="",0,IFERROR(VLOOKUP(X5&amp;X6&amp;X7&amp;X8,BW:BX,2,FALSE),0))</f>
        <v>0</v>
      </c>
      <c r="AZ8" s="1" t="str">
        <f>IF('Hedging Dashboard'!AH8="P",IF(AZ7="",1,AZ7+1),"")</f>
        <v/>
      </c>
      <c r="BA8" s="1">
        <f>IF('Hedging Dashboard'!AH8="B",IF(BA7="",1,BA7+1),"")</f>
        <v>1</v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3</v>
      </c>
    </row>
    <row r="9" spans="1:76" ht="15.75" thickBot="1">
      <c r="B9" s="82"/>
      <c r="C9" s="83" t="str">
        <f t="shared" si="1"/>
        <v/>
      </c>
      <c r="D9" s="83"/>
      <c r="E9" s="83"/>
      <c r="F9" s="84"/>
      <c r="H9" s="82" t="str">
        <f t="shared" si="2"/>
        <v/>
      </c>
      <c r="I9" s="83"/>
      <c r="J9" s="83"/>
      <c r="K9" s="84"/>
      <c r="L9" s="85"/>
      <c r="M9" s="18" t="str">
        <f>IF('Hedging Dashboard'!AH9="","",'Hedging Dashboard'!AH9)</f>
        <v>B</v>
      </c>
      <c r="O9" s="82" t="str">
        <f t="shared" si="3"/>
        <v/>
      </c>
      <c r="P9" s="83"/>
      <c r="Q9" s="83"/>
      <c r="R9" s="83"/>
      <c r="S9" s="83">
        <v>0</v>
      </c>
      <c r="T9" s="102" t="s">
        <v>48</v>
      </c>
      <c r="U9" s="83"/>
      <c r="V9" s="103" t="str">
        <f t="shared" si="0"/>
        <v/>
      </c>
      <c r="W9" s="73"/>
      <c r="X9" s="75"/>
      <c r="Y9" s="9" t="str">
        <f t="shared" ref="Y9:Y72" si="10">IF(AND(AB9="LL",Y7=Y8),IF(Y8="B","F","B"),Y8)</f>
        <v>B</v>
      </c>
      <c r="Z9" s="4" t="str">
        <f t="shared" si="6"/>
        <v>F</v>
      </c>
      <c r="AA9" s="4" t="str">
        <f t="shared" si="7"/>
        <v>C</v>
      </c>
      <c r="AB9" s="4" t="str">
        <f t="shared" si="4"/>
        <v/>
      </c>
      <c r="AC9" s="4" t="str">
        <f t="shared" si="8"/>
        <v/>
      </c>
      <c r="AD9" s="4" t="str">
        <f t="shared" si="9"/>
        <v/>
      </c>
      <c r="AM9" s="1">
        <f t="shared" si="5"/>
        <v>0</v>
      </c>
      <c r="AN9" s="1">
        <f>IF(X9="",0,IFERROR(VLOOKUP(X5&amp;X6&amp;X7&amp;X8&amp;X9,BW:BX,2,FALSE),0))</f>
        <v>0</v>
      </c>
      <c r="AZ9" s="1" t="str">
        <f>IF('Hedging Dashboard'!AH9="P",IF(AZ8="",1,AZ8+1),"")</f>
        <v/>
      </c>
      <c r="BA9" s="1">
        <f>IF('Hedging Dashboard'!AH9="B",IF(BA8="",1,BA8+1),"")</f>
        <v>2</v>
      </c>
      <c r="BH9" s="1" t="s">
        <v>41</v>
      </c>
      <c r="BJ9" s="1" t="s">
        <v>316</v>
      </c>
      <c r="BL9" s="1" t="s">
        <v>42</v>
      </c>
      <c r="BM9" s="1" t="s">
        <v>43</v>
      </c>
      <c r="BN9" s="1" t="s">
        <v>44</v>
      </c>
      <c r="BO9" s="1" t="s">
        <v>44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-6</v>
      </c>
    </row>
    <row r="10" spans="1:76" ht="15.75" thickBot="1">
      <c r="A10" s="1">
        <v>1</v>
      </c>
      <c r="B10" s="12" t="str">
        <f t="shared" ref="B10:B41" si="11">IF(M9="","",IF(AK10=AL10,"NB",IF(AK10&gt;AL10,"P"&amp;(AK10-AL10),"B"&amp;(AL10-AK10))))</f>
        <v>P1</v>
      </c>
      <c r="C10" s="92" t="str">
        <f>IF(M9="","",C5)</f>
        <v>B</v>
      </c>
      <c r="D10" s="13" t="str">
        <f>AE10</f>
        <v/>
      </c>
      <c r="E10" s="45" t="str">
        <f>AF10</f>
        <v>B</v>
      </c>
      <c r="F10" s="14" t="str">
        <f t="shared" ref="F10:F73" si="12">IF(M10="","",IF(M10="P",IF(D10="","L","W"),IF(E10="","L","W")))</f>
        <v>W</v>
      </c>
      <c r="H10" s="95" t="str">
        <f>IF(M9="","",H5)</f>
        <v>F</v>
      </c>
      <c r="I10" s="13" t="str">
        <f>AG10</f>
        <v>B</v>
      </c>
      <c r="J10" s="45" t="str">
        <f>AH10</f>
        <v/>
      </c>
      <c r="K10" s="14" t="str">
        <f>IF(M10="","",IF(M10="P",IF(I10="","L","W"),IF(J10="","L","W")))</f>
        <v>L</v>
      </c>
      <c r="L10" s="85"/>
      <c r="M10" s="16" t="str">
        <f>IF('Hedging Dashboard'!AH10="","",'Hedging Dashboard'!AH10)</f>
        <v>B</v>
      </c>
      <c r="O10" s="12" t="str">
        <f>IF(M9="","",O5)</f>
        <v>C</v>
      </c>
      <c r="P10" s="13" t="str">
        <f>AI10</f>
        <v>B</v>
      </c>
      <c r="Q10" s="45" t="str">
        <f>AJ10</f>
        <v/>
      </c>
      <c r="R10" s="87" t="str">
        <f>IF(M10="","",IF(M10="P",IF(P10="","L","W"),IF(Q10="","L","W")))</f>
        <v>L</v>
      </c>
      <c r="S10" s="87">
        <f t="shared" ref="S10:S41" si="13">IF(M10="","",IF(X10="",IF(AO10="S",0,S9),IF(X10="W",IF(AO10="S",0,S9)+INT(REPLACE(B10,1,1,"")),IF(AO10="S",0,S9)-INT(REPLACE(B10,1,1,"")))))</f>
        <v>-1</v>
      </c>
      <c r="T10" s="98" t="str">
        <f>IF(M9="","",IF(AO10="S","",IF(S10&gt;=0,S10,IF(AW10="R",S10,""))))</f>
        <v/>
      </c>
      <c r="U10" s="87">
        <f>IF(M10="","",IF(B10="NB",U9,IF(T10="",SUM($T$5:$T10)+S10,SUM($T$5:$T10))))</f>
        <v>-1</v>
      </c>
      <c r="V10" s="99" t="str">
        <f t="shared" si="0"/>
        <v/>
      </c>
      <c r="W10" s="74">
        <f t="shared" ref="W10:W41" si="14">IF(M10="","",IF(K10="W",0+BN10,0-BN10)+IF(F10="W",0+BM10,0-BM10))+IF(R10="W",0+BO10,0-BO10)</f>
        <v>-1</v>
      </c>
      <c r="X10" s="76" t="str">
        <f t="shared" ref="X10:X73" si="15">IF(M10="","",IF(W10&gt;0,"W",IF(W10&lt;0,"L","")))</f>
        <v>L</v>
      </c>
      <c r="Y10" s="9" t="str">
        <f t="shared" si="10"/>
        <v>B</v>
      </c>
      <c r="Z10" s="4" t="str">
        <f t="shared" si="6"/>
        <v>F</v>
      </c>
      <c r="AA10" s="4" t="str">
        <f t="shared" si="7"/>
        <v>C</v>
      </c>
      <c r="AB10" s="4" t="str">
        <f t="shared" si="4"/>
        <v/>
      </c>
      <c r="AC10" s="4" t="str">
        <f t="shared" si="8"/>
        <v/>
      </c>
      <c r="AD10" s="4" t="str">
        <f t="shared" si="9"/>
        <v/>
      </c>
      <c r="AE10" s="1" t="str">
        <f t="shared" ref="AE10:AE41" si="16">IF(M9="","",IF(Y10="B",IF(M9="P",BH10,""),IF(BF10="B",BH10,"")))</f>
        <v/>
      </c>
      <c r="AF10" s="1" t="str">
        <f t="shared" ref="AF10:AF41" si="17">IF(M9="","",IF(Y10="B",IF(M9="B",BH10,""),IF(BF10="P",BH10,"")))</f>
        <v>B</v>
      </c>
      <c r="AG10" s="1" t="str">
        <f t="shared" ref="AG10:AG41" si="18">IF(M9="","",IF(Z10="C",IF(M9="B",BJ10,""),IF(BF10="B",BJ10,"")))</f>
        <v>B</v>
      </c>
      <c r="AH10" s="1" t="str">
        <f t="shared" ref="AH10:AH41" si="19">IF(M9="","",IF(Z10="C",IF(M9="P",BJ10,""),IF(BF10="P",BJ10,"")))</f>
        <v/>
      </c>
      <c r="AI10" s="1" t="str">
        <f t="shared" ref="AI10:AI41" si="20">IF(M9="","",IF(AND(AE10="L5",AH10="L5",AY10=""),"L0",AX10))</f>
        <v>B</v>
      </c>
      <c r="AJ10" s="1" t="str">
        <f t="shared" ref="AJ10:AJ41" si="21">IF(M9="","",IF(AND(AF10="L5",AH10="L5",AX10=""),"L0",AY10))</f>
        <v/>
      </c>
      <c r="AK10" s="1">
        <f>IF(D10="",0,IF(OR(D10="B",D10="XB"),1,INT(RIGHT(D10))))+IF(I10="",0,IF(OR(I10="B",I10="XB"),1,INT(RIGHT(I10))))+IF(P10="",0,IF(OR(P10="B",P10="XB"),1,INT(RIGHT(P10))))</f>
        <v>2</v>
      </c>
      <c r="AL10" s="1">
        <f>IF(E10="",0,IF(OR(E10="B",E10="XB"),1,INT(RIGHT(E10))))+IF(J10="",0,IF(OR(J10="B",J10="XB"),1,INT(RIGHT(J10))))+IF(Q10="",0,IF(OR(Q10="B",Q10="XB"),1,INT(RIGHT(Q10))))</f>
        <v>1</v>
      </c>
      <c r="AM10" s="1">
        <f t="shared" si="5"/>
        <v>-1</v>
      </c>
      <c r="AN10" s="1">
        <f t="shared" ref="AN10:AN41" si="22">IF(X10="",0,IFERROR(VLOOKUP(X5&amp;X6&amp;X7&amp;X8&amp;X9&amp;X10,BW:BX,2,FALSE),0))</f>
        <v>-1</v>
      </c>
      <c r="AO10" s="1" t="s">
        <v>35</v>
      </c>
      <c r="AP10" s="1" t="str">
        <f t="shared" ref="AP10:AP73" si="23">IF(OR(F6&amp;F7&amp;F8="WLW",F7&amp;F8="WW"),"Y","N")</f>
        <v>N</v>
      </c>
      <c r="AQ10" s="1" t="str">
        <f t="shared" ref="AQ10:AQ41" si="24">IF(OR(K6&amp;K7&amp;K8="WLW",K7&amp;K8="WW"),"Y","N")</f>
        <v>N</v>
      </c>
      <c r="AR10" s="1" t="str">
        <f t="shared" ref="AR10:AR41" si="25">IF(OR(R6&amp;R7&amp;R8="WLW",R7&amp;R8="WW"),"Y","N")</f>
        <v>N</v>
      </c>
      <c r="AS10" s="1">
        <f t="shared" ref="AS10:AS41" si="26">IF(M9="","",IF(AO10="S",1,AS9+1))</f>
        <v>1</v>
      </c>
      <c r="AT10" s="15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41" si="27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41" si="28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41" si="29">IF(M9="","",IF(AND(S10&lt;0,AS10&gt;2,S10&gt;=(2-AS10)),"R","N"))</f>
        <v>N</v>
      </c>
      <c r="AX10" s="1" t="str">
        <f t="shared" ref="AX10:AX41" si="30">IF(M9="","",IF(AA10="B",IF(M9="P",BL10,""),IF(M9="B",BL10,"")))</f>
        <v>B</v>
      </c>
      <c r="AY10" s="1" t="str">
        <f t="shared" ref="AY10:AY41" si="31">IF(M9="","",IF(AA10="B",IF(M9="B",BL10,""),IF(M9="P",BL10,"")))</f>
        <v/>
      </c>
      <c r="AZ10" s="1" t="str">
        <f>IF('Hedging Dashboard'!AH10="P",IF(AZ9="",1,AZ9+1),"")</f>
        <v/>
      </c>
      <c r="BA10" s="1">
        <f>IF('Hedging Dashboard'!AH10="B",IF(BA9="",1,BA9+1),"")</f>
        <v>3</v>
      </c>
      <c r="BB10" s="1" t="str">
        <f t="shared" ref="BB10:BC25" si="32">IF(AZ5="",0,AZ5)&amp;IF(AZ6="",0,AZ6)&amp;IF(AZ7="",0,AZ7)&amp;IF(AZ8="",0,AZ8)&amp;IF(AZ9="",0,AZ9)</f>
        <v>10100</v>
      </c>
      <c r="BC10" s="1" t="str">
        <f t="shared" si="32"/>
        <v>01012</v>
      </c>
      <c r="BF10" s="1" t="str">
        <f>IF(COUNTBLANK(AZ5:AZ9)&gt;2,"B","P")</f>
        <v>B</v>
      </c>
      <c r="BG10" s="1" t="str">
        <f t="shared" ref="BG10:BG41" si="33">IF(AE9="",AF9,AE9)&amp;F9</f>
        <v/>
      </c>
      <c r="BH10" s="1" t="str">
        <f>IF(OR(AO10="S",AND(AT9="Y",AP10="N",BH9&lt;&gt;"B")),"B",IFERROR(VLOOKUP(BG10,BT:BU,2,FALSE),""))</f>
        <v>B</v>
      </c>
      <c r="BI10" s="1" t="str">
        <f t="shared" ref="BI10:BI41" si="34">IF(AG9="",AH9,AG9)&amp;K9</f>
        <v/>
      </c>
      <c r="BJ10" s="1" t="str">
        <f>IF(OR(AO10="S",AND(AU9="Y",AQ10="N",BJ9&lt;&gt;"B")),"B",IFERROR(VLOOKUP(BI10,BT:BU,2,FALSE),""))</f>
        <v>B</v>
      </c>
      <c r="BK10" s="1" t="str">
        <f t="shared" ref="BK10:BK41" si="35">IF(AI9="",AJ9,AI9)&amp;R9</f>
        <v/>
      </c>
      <c r="BL10" s="1" t="str">
        <f>IF(OR(AO10="S",AND(AV9="Y",AR10="N",BL9&lt;&gt;"B")),"B",IFERROR(VLOOKUP(BK10,BT:BU,2,FALSE),""))</f>
        <v>B</v>
      </c>
      <c r="BM10" s="1">
        <f>IF(BH10="","",IF(OR(BH10="B",BH10="XB"),1,RIGHT(BH10)))</f>
        <v>1</v>
      </c>
      <c r="BN10" s="1">
        <f>IF(BJ10="","",IF(OR(BJ10="B",BJ10="XB"),1,RIGHT(BJ10)))</f>
        <v>1</v>
      </c>
      <c r="BO10" s="1">
        <f>IF(BL10="","",IF(OR(BL10="B",BL10="XB"),1,RIGHT(BL10)))</f>
        <v>1</v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</row>
    <row r="11" spans="1:76" ht="15.75" thickBot="1">
      <c r="A11" s="1">
        <v>2</v>
      </c>
      <c r="B11" s="9" t="str">
        <f t="shared" si="11"/>
        <v>NB</v>
      </c>
      <c r="C11" s="93" t="str">
        <f t="shared" si="1"/>
        <v/>
      </c>
      <c r="D11" s="88" t="str">
        <f t="shared" ref="D11:D74" si="36">AE11</f>
        <v/>
      </c>
      <c r="E11" s="89" t="str">
        <f t="shared" ref="E11:E74" si="37">AF11</f>
        <v>L4</v>
      </c>
      <c r="F11" s="8" t="str">
        <f t="shared" si="12"/>
        <v>L</v>
      </c>
      <c r="H11" s="96" t="str">
        <f t="shared" si="2"/>
        <v/>
      </c>
      <c r="I11" s="88" t="str">
        <f t="shared" ref="I11:I74" si="38">AG11</f>
        <v>F2</v>
      </c>
      <c r="J11" s="89" t="str">
        <f t="shared" ref="J11:J74" si="39">AH11</f>
        <v/>
      </c>
      <c r="K11" s="8" t="str">
        <f t="shared" ref="K11:K74" si="40">IF(M11="","",IF(M11="P",IF(I11="","L","W"),IF(J11="","L","W")))</f>
        <v>W</v>
      </c>
      <c r="L11" s="85"/>
      <c r="M11" s="17" t="str">
        <f>IF('Hedging Dashboard'!AH11="","",'Hedging Dashboard'!AH11)</f>
        <v>P</v>
      </c>
      <c r="O11" s="9" t="str">
        <f t="shared" si="3"/>
        <v/>
      </c>
      <c r="P11" s="88" t="str">
        <f t="shared" ref="P11:P74" si="41">AI11</f>
        <v>F2</v>
      </c>
      <c r="Q11" s="89" t="str">
        <f t="shared" ref="Q11:Q74" si="42">AJ11</f>
        <v/>
      </c>
      <c r="R11" s="4" t="str">
        <f t="shared" ref="R11:R74" si="43">IF(M11="","",IF(M11="P",IF(P11="","L","W"),IF(Q11="","L","W")))</f>
        <v>W</v>
      </c>
      <c r="S11" s="4">
        <f t="shared" si="13"/>
        <v>-1</v>
      </c>
      <c r="T11" s="112" t="str">
        <f t="shared" ref="T11:T74" si="44">IF(M10="","",IF(AO11="S","",IF(S11&gt;=0,S11,IF(AW11="R",S11,""))))</f>
        <v/>
      </c>
      <c r="U11" s="4">
        <f>IF(M11="","",IF(B11="NB",U10,IF(T11="",SUM($T$5:$T11)+S11,SUM($T$5:$T11))))</f>
        <v>-1</v>
      </c>
      <c r="V11" s="100" t="str">
        <f t="shared" si="0"/>
        <v/>
      </c>
      <c r="W11" s="74">
        <f t="shared" si="14"/>
        <v>0</v>
      </c>
      <c r="X11" s="76" t="str">
        <f t="shared" si="15"/>
        <v/>
      </c>
      <c r="Y11" s="9" t="str">
        <f t="shared" si="10"/>
        <v>B</v>
      </c>
      <c r="Z11" s="4" t="str">
        <f t="shared" si="6"/>
        <v>F</v>
      </c>
      <c r="AA11" s="4" t="str">
        <f t="shared" si="7"/>
        <v>C</v>
      </c>
      <c r="AB11" s="4" t="str">
        <f t="shared" si="4"/>
        <v>W</v>
      </c>
      <c r="AC11" s="4" t="str">
        <f t="shared" si="8"/>
        <v>L</v>
      </c>
      <c r="AD11" s="4" t="str">
        <f t="shared" si="9"/>
        <v>L</v>
      </c>
      <c r="AE11" s="1" t="str">
        <f t="shared" si="16"/>
        <v/>
      </c>
      <c r="AF11" s="1" t="str">
        <f t="shared" si="17"/>
        <v>L4</v>
      </c>
      <c r="AG11" s="1" t="str">
        <f t="shared" si="18"/>
        <v>F2</v>
      </c>
      <c r="AH11" s="1" t="str">
        <f t="shared" si="19"/>
        <v/>
      </c>
      <c r="AI11" s="1" t="str">
        <f t="shared" si="20"/>
        <v>F2</v>
      </c>
      <c r="AJ11" s="1" t="str">
        <f t="shared" si="21"/>
        <v/>
      </c>
      <c r="AK11" s="1">
        <f t="shared" ref="AK11:AK74" si="45">IF(D11="",0,IF(OR(D11="B",D11="XB"),1,INT(RIGHT(D11))))+IF(I11="",0,IF(OR(I11="B",I11="XB"),1,INT(RIGHT(I11))))+IF(P11="",0,IF(OR(P11="B",P11="XB"),1,INT(RIGHT(P11))))</f>
        <v>4</v>
      </c>
      <c r="AL11" s="1">
        <f t="shared" ref="AL11:AL74" si="46">IF(E11="",0,IF(OR(E11="B",E11="XB"),1,INT(RIGHT(E11))))+IF(J11="",0,IF(OR(J11="B",J11="XB"),1,INT(RIGHT(J11))))+IF(Q11="",0,IF(OR(Q11="B",Q11="XB"),1,INT(RIGHT(Q11))))</f>
        <v>4</v>
      </c>
      <c r="AM11" s="1">
        <f t="shared" si="5"/>
        <v>-1</v>
      </c>
      <c r="AN11" s="1">
        <f t="shared" si="22"/>
        <v>0</v>
      </c>
      <c r="AO11" s="1" t="str">
        <f>IF(M10="","",IF(AW10="R","S",IF(AO10="S","C",IF(S10&gt;=0,"S","C"))))</f>
        <v>C</v>
      </c>
      <c r="AP11" s="1" t="str">
        <f t="shared" si="23"/>
        <v>N</v>
      </c>
      <c r="AQ11" s="1" t="str">
        <f t="shared" si="24"/>
        <v>N</v>
      </c>
      <c r="AR11" s="1" t="str">
        <f t="shared" si="25"/>
        <v>N</v>
      </c>
      <c r="AS11" s="1">
        <f t="shared" si="26"/>
        <v>2</v>
      </c>
      <c r="AT11" s="15" t="str">
        <f t="shared" ref="AT11:AT74" si="47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si="27"/>
        <v>N</v>
      </c>
      <c r="AV11" s="1" t="str">
        <f t="shared" si="28"/>
        <v>N</v>
      </c>
      <c r="AW11" s="1" t="str">
        <f t="shared" si="29"/>
        <v>N</v>
      </c>
      <c r="AX11" s="1" t="str">
        <f t="shared" si="30"/>
        <v>F2</v>
      </c>
      <c r="AY11" s="1" t="str">
        <f t="shared" si="31"/>
        <v/>
      </c>
      <c r="AZ11" s="1">
        <f>IF('Hedging Dashboard'!AH11="P",IF(AZ10="",1,AZ10+1),"")</f>
        <v>1</v>
      </c>
      <c r="BA11" s="1" t="str">
        <f>IF('Hedging Dashboard'!AH11="B",IF(BA10="",1,BA10+1),"")</f>
        <v/>
      </c>
      <c r="BB11" s="1" t="str">
        <f t="shared" si="32"/>
        <v>01000</v>
      </c>
      <c r="BC11" s="1" t="str">
        <f t="shared" si="32"/>
        <v>10123</v>
      </c>
      <c r="BD11" s="1" t="str">
        <f t="shared" ref="BD11:BE45" si="48">IF(AZ5="",0,AZ5)&amp;IF(AZ6="",0,AZ6)&amp;IF(AZ7="",0,AZ7)&amp;IF(AZ8="",0,AZ8)&amp;IF(AZ9="",0,AZ9)&amp;IF(AZ10="",0,AZ10)</f>
        <v>101000</v>
      </c>
      <c r="BE11" s="1" t="str">
        <f t="shared" si="48"/>
        <v>010123</v>
      </c>
      <c r="BF11" s="1" t="str">
        <f t="shared" ref="BF11:BF74" si="49">IF(COUNTBLANK(AZ6:AZ10)&gt;2,"B","P")</f>
        <v>B</v>
      </c>
      <c r="BG11" s="1" t="str">
        <f t="shared" si="33"/>
        <v>BW</v>
      </c>
      <c r="BH11" s="1" t="str">
        <f t="shared" ref="BH11:BH74" si="50">IF(OR(AO11="S",AND(AT10="Y",AP11="N",BH10&lt;&gt;"B")),"B",IFERROR(VLOOKUP(BG11,BT:BU,2,FALSE),""))</f>
        <v>L4</v>
      </c>
      <c r="BI11" s="1" t="str">
        <f t="shared" si="34"/>
        <v>BL</v>
      </c>
      <c r="BJ11" s="1" t="str">
        <f t="shared" ref="BJ11:BJ74" si="51">IF(OR(AO11="S",AND(AU10="Y",AQ11="N",BJ10&lt;&gt;"B")),"B",IFERROR(VLOOKUP(BI11,BT:BU,2,FALSE),""))</f>
        <v>F2</v>
      </c>
      <c r="BK11" s="1" t="str">
        <f t="shared" si="35"/>
        <v>BL</v>
      </c>
      <c r="BL11" s="1" t="str">
        <f t="shared" ref="BL11:BL74" si="52">IF(OR(AO11="S",AND(AV10="Y",AR11="N",BL10&lt;&gt;"B")),"B",IFERROR(VLOOKUP(BK11,BT:BU,2,FALSE),""))</f>
        <v>F2</v>
      </c>
      <c r="BM11" s="1" t="str">
        <f t="shared" ref="BM11:BM74" si="53">IF(BH11="","",IF(OR(BH11="B",BH11="XB"),1,RIGHT(BH11)))</f>
        <v>4</v>
      </c>
      <c r="BN11" s="1" t="str">
        <f t="shared" ref="BN11:BN74" si="54">IF(BJ11="","",IF(OR(BJ11="B",BJ11="XB"),1,RIGHT(BJ11)))</f>
        <v>2</v>
      </c>
      <c r="BO11" s="1" t="str">
        <f t="shared" ref="BO11:BO74" si="55">IF(BL11="","",IF(OR(BL11="B",BL11="XB"),1,RIGHT(BL11)))</f>
        <v>2</v>
      </c>
      <c r="BP11" s="1">
        <f>IFERROR(VLOOKUP(BI10,BT:BU,2,FALSE),"")</f>
        <v>0</v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</row>
    <row r="12" spans="1:76" ht="15.75" thickBot="1">
      <c r="A12" s="1">
        <v>3</v>
      </c>
      <c r="B12" s="9" t="str">
        <f t="shared" si="11"/>
        <v>P2</v>
      </c>
      <c r="C12" s="93" t="str">
        <f t="shared" si="1"/>
        <v/>
      </c>
      <c r="D12" s="88" t="str">
        <f t="shared" si="36"/>
        <v>F2</v>
      </c>
      <c r="E12" s="89" t="str">
        <f t="shared" si="37"/>
        <v/>
      </c>
      <c r="F12" s="8" t="str">
        <f t="shared" si="12"/>
        <v>L</v>
      </c>
      <c r="H12" s="96" t="str">
        <f t="shared" si="2"/>
        <v/>
      </c>
      <c r="I12" s="88" t="str">
        <f t="shared" si="38"/>
        <v>B</v>
      </c>
      <c r="J12" s="89" t="str">
        <f t="shared" si="39"/>
        <v/>
      </c>
      <c r="K12" s="8" t="str">
        <f t="shared" si="40"/>
        <v>L</v>
      </c>
      <c r="L12" s="85"/>
      <c r="M12" s="17" t="str">
        <f>IF('Hedging Dashboard'!AH12="","",'Hedging Dashboard'!AH12)</f>
        <v>B</v>
      </c>
      <c r="O12" s="9" t="str">
        <f t="shared" si="3"/>
        <v/>
      </c>
      <c r="P12" s="88" t="str">
        <f t="shared" si="41"/>
        <v/>
      </c>
      <c r="Q12" s="89" t="str">
        <f t="shared" si="42"/>
        <v>B</v>
      </c>
      <c r="R12" s="4" t="str">
        <f t="shared" si="43"/>
        <v>W</v>
      </c>
      <c r="S12" s="4">
        <f t="shared" si="13"/>
        <v>-3</v>
      </c>
      <c r="T12" s="112" t="str">
        <f t="shared" si="44"/>
        <v/>
      </c>
      <c r="U12" s="4">
        <f>IF(M12="","",IF(B12="NB",U11,IF(T12="",SUM($T$5:$T12)+S12,SUM($T$5:$T12))))</f>
        <v>-3</v>
      </c>
      <c r="V12" s="100" t="str">
        <f t="shared" si="0"/>
        <v/>
      </c>
      <c r="W12" s="74">
        <f t="shared" si="14"/>
        <v>-2</v>
      </c>
      <c r="X12" s="76" t="str">
        <f t="shared" si="15"/>
        <v>L</v>
      </c>
      <c r="Y12" s="9" t="str">
        <f t="shared" si="10"/>
        <v>B</v>
      </c>
      <c r="Z12" s="4" t="str">
        <f t="shared" si="6"/>
        <v>F</v>
      </c>
      <c r="AA12" s="4" t="str">
        <f t="shared" si="7"/>
        <v>C</v>
      </c>
      <c r="AB12" s="4" t="str">
        <f t="shared" si="4"/>
        <v>WL</v>
      </c>
      <c r="AC12" s="4" t="str">
        <f t="shared" si="8"/>
        <v>LW</v>
      </c>
      <c r="AD12" s="4" t="str">
        <f t="shared" si="9"/>
        <v>LW</v>
      </c>
      <c r="AE12" s="1" t="str">
        <f t="shared" si="16"/>
        <v>F2</v>
      </c>
      <c r="AF12" s="1" t="str">
        <f t="shared" si="17"/>
        <v/>
      </c>
      <c r="AG12" s="1" t="str">
        <f t="shared" si="18"/>
        <v>B</v>
      </c>
      <c r="AH12" s="1" t="str">
        <f t="shared" si="19"/>
        <v/>
      </c>
      <c r="AI12" s="1" t="str">
        <f t="shared" si="20"/>
        <v/>
      </c>
      <c r="AJ12" s="1" t="str">
        <f t="shared" si="21"/>
        <v>B</v>
      </c>
      <c r="AK12" s="1">
        <f t="shared" si="45"/>
        <v>3</v>
      </c>
      <c r="AL12" s="1">
        <f t="shared" si="46"/>
        <v>1</v>
      </c>
      <c r="AM12" s="1">
        <f t="shared" si="5"/>
        <v>-4</v>
      </c>
      <c r="AN12" s="1">
        <f t="shared" si="22"/>
        <v>-3</v>
      </c>
      <c r="AO12" s="1" t="str">
        <f t="shared" ref="AO12:AO75" si="56">IF(M11="","",IF(AW11="R","S",IF(AO11="S","C",IF(S11&gt;=0,"S","C"))))</f>
        <v>C</v>
      </c>
      <c r="AP12" s="1" t="str">
        <f t="shared" si="23"/>
        <v>N</v>
      </c>
      <c r="AQ12" s="1" t="str">
        <f t="shared" si="24"/>
        <v>N</v>
      </c>
      <c r="AR12" s="1" t="str">
        <f t="shared" si="25"/>
        <v>N</v>
      </c>
      <c r="AS12" s="1">
        <f t="shared" si="26"/>
        <v>3</v>
      </c>
      <c r="AT12" s="15" t="str">
        <f t="shared" si="47"/>
        <v>N</v>
      </c>
      <c r="AU12" s="1" t="str">
        <f t="shared" si="27"/>
        <v>N</v>
      </c>
      <c r="AV12" s="1" t="str">
        <f t="shared" si="28"/>
        <v>Y</v>
      </c>
      <c r="AW12" s="1" t="str">
        <f t="shared" si="29"/>
        <v>N</v>
      </c>
      <c r="AX12" s="1" t="str">
        <f t="shared" si="30"/>
        <v/>
      </c>
      <c r="AY12" s="1" t="str">
        <f t="shared" si="31"/>
        <v>B</v>
      </c>
      <c r="AZ12" s="1" t="str">
        <f>IF('Hedging Dashboard'!AH12="P",IF(AZ11="",1,AZ11+1),"")</f>
        <v/>
      </c>
      <c r="BA12" s="1">
        <f>IF('Hedging Dashboard'!AH12="B",IF(BA11="",1,BA11+1),"")</f>
        <v>1</v>
      </c>
      <c r="BB12" s="1" t="str">
        <f t="shared" si="32"/>
        <v>10001</v>
      </c>
      <c r="BC12" s="1" t="str">
        <f t="shared" si="32"/>
        <v>01230</v>
      </c>
      <c r="BD12" s="1" t="str">
        <f t="shared" si="48"/>
        <v>010001</v>
      </c>
      <c r="BE12" s="1" t="str">
        <f t="shared" si="48"/>
        <v>101230</v>
      </c>
      <c r="BF12" s="1" t="str">
        <f t="shared" si="49"/>
        <v>B</v>
      </c>
      <c r="BG12" s="1" t="str">
        <f t="shared" si="33"/>
        <v>L4L</v>
      </c>
      <c r="BH12" s="1" t="str">
        <f t="shared" si="50"/>
        <v>F2</v>
      </c>
      <c r="BI12" s="1" t="str">
        <f t="shared" si="34"/>
        <v>F2W</v>
      </c>
      <c r="BJ12" s="1" t="str">
        <f t="shared" si="51"/>
        <v>B</v>
      </c>
      <c r="BK12" s="1" t="str">
        <f t="shared" si="35"/>
        <v>F2W</v>
      </c>
      <c r="BL12" s="1" t="str">
        <f t="shared" si="52"/>
        <v>B</v>
      </c>
      <c r="BM12" s="1" t="str">
        <f t="shared" si="53"/>
        <v>2</v>
      </c>
      <c r="BN12" s="1">
        <f t="shared" si="54"/>
        <v>1</v>
      </c>
      <c r="BO12" s="1">
        <f t="shared" si="55"/>
        <v>1</v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3</v>
      </c>
    </row>
    <row r="13" spans="1:76" ht="15.75" thickBot="1">
      <c r="A13" s="1">
        <v>4</v>
      </c>
      <c r="B13" s="9" t="str">
        <f t="shared" si="11"/>
        <v>P9</v>
      </c>
      <c r="C13" s="93" t="str">
        <f t="shared" si="1"/>
        <v>F</v>
      </c>
      <c r="D13" s="88" t="str">
        <f t="shared" si="36"/>
        <v>F3</v>
      </c>
      <c r="E13" s="89" t="str">
        <f t="shared" si="37"/>
        <v/>
      </c>
      <c r="F13" s="8" t="str">
        <f t="shared" si="12"/>
        <v>W</v>
      </c>
      <c r="H13" s="96" t="str">
        <f t="shared" si="2"/>
        <v/>
      </c>
      <c r="I13" s="88" t="str">
        <f t="shared" si="38"/>
        <v>F2</v>
      </c>
      <c r="J13" s="89" t="str">
        <f t="shared" si="39"/>
        <v/>
      </c>
      <c r="K13" s="8" t="str">
        <f t="shared" si="40"/>
        <v>W</v>
      </c>
      <c r="L13" s="85"/>
      <c r="M13" s="17" t="str">
        <f>IF('Hedging Dashboard'!AH13="","",'Hedging Dashboard'!AH13)</f>
        <v>P</v>
      </c>
      <c r="O13" s="9" t="str">
        <f t="shared" si="3"/>
        <v/>
      </c>
      <c r="P13" s="88" t="str">
        <f t="shared" si="41"/>
        <v>L4</v>
      </c>
      <c r="Q13" s="89" t="str">
        <f t="shared" si="42"/>
        <v/>
      </c>
      <c r="R13" s="4" t="str">
        <f t="shared" si="43"/>
        <v>W</v>
      </c>
      <c r="S13" s="4">
        <f t="shared" si="13"/>
        <v>6</v>
      </c>
      <c r="T13" s="112">
        <f t="shared" si="44"/>
        <v>6</v>
      </c>
      <c r="U13" s="4">
        <f>IF(M13="","",IF(B13="NB",U12,IF(T13="",SUM($T$5:$T13)+S13,SUM($T$5:$T13))))</f>
        <v>6</v>
      </c>
      <c r="V13" s="100" t="str">
        <f t="shared" si="0"/>
        <v/>
      </c>
      <c r="W13" s="74">
        <f t="shared" si="14"/>
        <v>9</v>
      </c>
      <c r="X13" s="76" t="str">
        <f t="shared" si="15"/>
        <v>W</v>
      </c>
      <c r="Y13" s="9" t="str">
        <f t="shared" si="10"/>
        <v>F</v>
      </c>
      <c r="Z13" s="4" t="str">
        <f t="shared" si="6"/>
        <v>F</v>
      </c>
      <c r="AA13" s="4" t="str">
        <f t="shared" si="7"/>
        <v>C</v>
      </c>
      <c r="AB13" s="4" t="str">
        <f t="shared" si="4"/>
        <v>LL</v>
      </c>
      <c r="AC13" s="4" t="str">
        <f t="shared" si="8"/>
        <v>WL</v>
      </c>
      <c r="AD13" s="4" t="str">
        <f t="shared" si="9"/>
        <v>WW</v>
      </c>
      <c r="AE13" s="1" t="str">
        <f t="shared" si="16"/>
        <v>F3</v>
      </c>
      <c r="AF13" s="1" t="str">
        <f t="shared" si="17"/>
        <v/>
      </c>
      <c r="AG13" s="1" t="str">
        <f t="shared" si="18"/>
        <v>F2</v>
      </c>
      <c r="AH13" s="1" t="str">
        <f t="shared" si="19"/>
        <v/>
      </c>
      <c r="AI13" s="1" t="str">
        <f t="shared" si="20"/>
        <v>L4</v>
      </c>
      <c r="AJ13" s="1" t="str">
        <f t="shared" si="21"/>
        <v/>
      </c>
      <c r="AK13" s="1">
        <f t="shared" si="45"/>
        <v>9</v>
      </c>
      <c r="AL13" s="1">
        <f t="shared" si="46"/>
        <v>0</v>
      </c>
      <c r="AM13" s="1">
        <f t="shared" si="5"/>
        <v>-3</v>
      </c>
      <c r="AN13" s="1">
        <f t="shared" si="22"/>
        <v>1</v>
      </c>
      <c r="AO13" s="1" t="str">
        <f t="shared" si="56"/>
        <v>C</v>
      </c>
      <c r="AP13" s="1" t="str">
        <f t="shared" si="23"/>
        <v>N</v>
      </c>
      <c r="AQ13" s="1" t="str">
        <f t="shared" si="24"/>
        <v>N</v>
      </c>
      <c r="AR13" s="1" t="str">
        <f t="shared" si="25"/>
        <v>N</v>
      </c>
      <c r="AS13" s="1">
        <f t="shared" si="26"/>
        <v>4</v>
      </c>
      <c r="AT13" s="15" t="str">
        <f t="shared" si="47"/>
        <v>N</v>
      </c>
      <c r="AU13" s="1" t="str">
        <f t="shared" si="27"/>
        <v>Y</v>
      </c>
      <c r="AV13" s="1" t="str">
        <f t="shared" si="28"/>
        <v>N</v>
      </c>
      <c r="AW13" s="1" t="str">
        <f t="shared" si="29"/>
        <v>N</v>
      </c>
      <c r="AX13" s="1" t="str">
        <f t="shared" si="30"/>
        <v>L4</v>
      </c>
      <c r="AY13" s="1" t="str">
        <f t="shared" si="31"/>
        <v/>
      </c>
      <c r="AZ13" s="1">
        <f>IF('Hedging Dashboard'!AH13="P",IF(AZ12="",1,AZ12+1),"")</f>
        <v>1</v>
      </c>
      <c r="BA13" s="1" t="str">
        <f>IF('Hedging Dashboard'!AH13="B",IF(BA12="",1,BA12+1),"")</f>
        <v/>
      </c>
      <c r="BB13" s="1" t="str">
        <f t="shared" si="32"/>
        <v>00010</v>
      </c>
      <c r="BC13" s="1" t="str">
        <f t="shared" si="32"/>
        <v>12301</v>
      </c>
      <c r="BD13" s="1" t="str">
        <f t="shared" si="48"/>
        <v>100010</v>
      </c>
      <c r="BE13" s="1" t="str">
        <f t="shared" si="48"/>
        <v>012301</v>
      </c>
      <c r="BF13" s="1" t="str">
        <f t="shared" si="49"/>
        <v>B</v>
      </c>
      <c r="BG13" s="1" t="str">
        <f t="shared" si="33"/>
        <v>F2L</v>
      </c>
      <c r="BH13" s="1" t="str">
        <f t="shared" si="50"/>
        <v>F3</v>
      </c>
      <c r="BI13" s="1" t="str">
        <f t="shared" si="34"/>
        <v>BL</v>
      </c>
      <c r="BJ13" s="1" t="str">
        <f t="shared" si="51"/>
        <v>F2</v>
      </c>
      <c r="BK13" s="1" t="str">
        <f t="shared" si="35"/>
        <v>BW</v>
      </c>
      <c r="BL13" s="1" t="str">
        <f t="shared" si="52"/>
        <v>L4</v>
      </c>
      <c r="BM13" s="1" t="str">
        <f t="shared" si="53"/>
        <v>3</v>
      </c>
      <c r="BN13" s="1" t="str">
        <f t="shared" si="54"/>
        <v>2</v>
      </c>
      <c r="BO13" s="1" t="str">
        <f t="shared" si="55"/>
        <v>4</v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-3</v>
      </c>
    </row>
    <row r="14" spans="1:76" ht="15.75" thickBot="1">
      <c r="A14" s="1">
        <v>5</v>
      </c>
      <c r="B14" s="77" t="str">
        <f t="shared" si="11"/>
        <v>P1</v>
      </c>
      <c r="C14" s="94" t="str">
        <f t="shared" si="1"/>
        <v/>
      </c>
      <c r="D14" s="90" t="str">
        <f t="shared" si="36"/>
        <v>B</v>
      </c>
      <c r="E14" s="91" t="str">
        <f t="shared" si="37"/>
        <v/>
      </c>
      <c r="F14" s="10" t="str">
        <f t="shared" si="12"/>
        <v>W</v>
      </c>
      <c r="H14" s="97" t="str">
        <f t="shared" si="2"/>
        <v/>
      </c>
      <c r="I14" s="90" t="str">
        <f t="shared" si="38"/>
        <v>B</v>
      </c>
      <c r="J14" s="91" t="str">
        <f t="shared" si="39"/>
        <v/>
      </c>
      <c r="K14" s="10" t="str">
        <f t="shared" si="40"/>
        <v>W</v>
      </c>
      <c r="L14" s="85"/>
      <c r="M14" s="18" t="str">
        <f>IF('Hedging Dashboard'!AH14="","",'Hedging Dashboard'!AH14)</f>
        <v>P</v>
      </c>
      <c r="O14" s="77" t="str">
        <f t="shared" si="3"/>
        <v/>
      </c>
      <c r="P14" s="90" t="str">
        <f t="shared" si="41"/>
        <v/>
      </c>
      <c r="Q14" s="91" t="str">
        <f t="shared" si="42"/>
        <v>B</v>
      </c>
      <c r="R14" s="5" t="str">
        <f t="shared" si="43"/>
        <v>L</v>
      </c>
      <c r="S14" s="5">
        <f t="shared" si="13"/>
        <v>1</v>
      </c>
      <c r="T14" s="113" t="str">
        <f t="shared" si="44"/>
        <v/>
      </c>
      <c r="U14" s="5">
        <f>IF(M14="","",IF(B14="NB",U13,IF(T14="",SUM($T$5:$T14)+S14,SUM($T$5:$T14))))</f>
        <v>7</v>
      </c>
      <c r="V14" s="101" t="str">
        <f t="shared" si="0"/>
        <v/>
      </c>
      <c r="W14" s="74">
        <f t="shared" si="14"/>
        <v>1</v>
      </c>
      <c r="X14" s="76" t="str">
        <f t="shared" si="15"/>
        <v>W</v>
      </c>
      <c r="Y14" s="9" t="str">
        <f t="shared" si="10"/>
        <v>F</v>
      </c>
      <c r="Z14" s="4" t="str">
        <f t="shared" si="6"/>
        <v>F</v>
      </c>
      <c r="AA14" s="4" t="str">
        <f t="shared" si="7"/>
        <v>C</v>
      </c>
      <c r="AB14" s="4" t="str">
        <f t="shared" si="4"/>
        <v>LW</v>
      </c>
      <c r="AC14" s="4" t="str">
        <f t="shared" si="8"/>
        <v>LW</v>
      </c>
      <c r="AD14" s="4" t="str">
        <f t="shared" si="9"/>
        <v>WW</v>
      </c>
      <c r="AE14" s="1" t="str">
        <f t="shared" si="16"/>
        <v>B</v>
      </c>
      <c r="AF14" s="1" t="str">
        <f t="shared" si="17"/>
        <v/>
      </c>
      <c r="AG14" s="1" t="str">
        <f t="shared" si="18"/>
        <v>B</v>
      </c>
      <c r="AH14" s="1" t="str">
        <f t="shared" si="19"/>
        <v/>
      </c>
      <c r="AI14" s="1" t="str">
        <f t="shared" si="20"/>
        <v/>
      </c>
      <c r="AJ14" s="1" t="str">
        <f t="shared" si="21"/>
        <v>B</v>
      </c>
      <c r="AK14" s="1">
        <f t="shared" si="45"/>
        <v>2</v>
      </c>
      <c r="AL14" s="1">
        <f t="shared" si="46"/>
        <v>1</v>
      </c>
      <c r="AM14" s="1">
        <f t="shared" si="5"/>
        <v>0</v>
      </c>
      <c r="AN14" s="1">
        <f t="shared" si="22"/>
        <v>3</v>
      </c>
      <c r="AO14" s="1" t="str">
        <f t="shared" si="56"/>
        <v>S</v>
      </c>
      <c r="AP14" s="1" t="str">
        <f t="shared" si="23"/>
        <v>N</v>
      </c>
      <c r="AQ14" s="1" t="str">
        <f t="shared" si="24"/>
        <v>N</v>
      </c>
      <c r="AR14" s="1" t="str">
        <f t="shared" si="25"/>
        <v>Y</v>
      </c>
      <c r="AS14" s="1">
        <f t="shared" si="26"/>
        <v>1</v>
      </c>
      <c r="AT14" s="15" t="str">
        <f t="shared" si="47"/>
        <v>N</v>
      </c>
      <c r="AU14" s="1" t="str">
        <f t="shared" si="27"/>
        <v>N</v>
      </c>
      <c r="AV14" s="1" t="str">
        <f t="shared" si="28"/>
        <v>N</v>
      </c>
      <c r="AW14" s="1" t="str">
        <f t="shared" si="29"/>
        <v>N</v>
      </c>
      <c r="AX14" s="1" t="str">
        <f t="shared" si="30"/>
        <v/>
      </c>
      <c r="AY14" s="1" t="str">
        <f t="shared" si="31"/>
        <v>B</v>
      </c>
      <c r="AZ14" s="1">
        <f>IF('Hedging Dashboard'!AH14="P",IF(AZ13="",1,AZ13+1),"")</f>
        <v>2</v>
      </c>
      <c r="BA14" s="1" t="str">
        <f>IF('Hedging Dashboard'!AH14="B",IF(BA13="",1,BA13+1),"")</f>
        <v/>
      </c>
      <c r="BB14" s="1" t="str">
        <f t="shared" si="32"/>
        <v>00101</v>
      </c>
      <c r="BC14" s="1" t="str">
        <f t="shared" si="32"/>
        <v>23010</v>
      </c>
      <c r="BD14" s="1" t="str">
        <f t="shared" si="48"/>
        <v>000101</v>
      </c>
      <c r="BE14" s="1" t="str">
        <f t="shared" si="48"/>
        <v>123010</v>
      </c>
      <c r="BF14" s="1" t="str">
        <f t="shared" si="49"/>
        <v>B</v>
      </c>
      <c r="BG14" s="1" t="str">
        <f t="shared" si="33"/>
        <v>F3W</v>
      </c>
      <c r="BH14" s="1" t="str">
        <f t="shared" si="50"/>
        <v>B</v>
      </c>
      <c r="BI14" s="1" t="str">
        <f t="shared" si="34"/>
        <v>F2W</v>
      </c>
      <c r="BJ14" s="1" t="str">
        <f t="shared" si="51"/>
        <v>B</v>
      </c>
      <c r="BK14" s="1" t="str">
        <f t="shared" si="35"/>
        <v>L4W</v>
      </c>
      <c r="BL14" s="1" t="str">
        <f t="shared" si="52"/>
        <v>B</v>
      </c>
      <c r="BM14" s="1">
        <f t="shared" si="53"/>
        <v>1</v>
      </c>
      <c r="BN14" s="1">
        <f t="shared" si="54"/>
        <v>1</v>
      </c>
      <c r="BO14" s="1">
        <f t="shared" si="55"/>
        <v>1</v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</row>
    <row r="15" spans="1:76" ht="15.75" thickBot="1">
      <c r="A15" s="1">
        <v>6</v>
      </c>
      <c r="B15" s="12" t="str">
        <f t="shared" si="11"/>
        <v>B10</v>
      </c>
      <c r="C15" s="92" t="str">
        <f t="shared" si="1"/>
        <v/>
      </c>
      <c r="D15" s="13" t="str">
        <f t="shared" si="36"/>
        <v/>
      </c>
      <c r="E15" s="45" t="str">
        <f t="shared" si="37"/>
        <v>L4</v>
      </c>
      <c r="F15" s="14" t="str">
        <f t="shared" si="12"/>
        <v>W</v>
      </c>
      <c r="H15" s="95" t="str">
        <f t="shared" si="2"/>
        <v/>
      </c>
      <c r="I15" s="13" t="str">
        <f t="shared" si="38"/>
        <v/>
      </c>
      <c r="J15" s="45" t="str">
        <f t="shared" si="39"/>
        <v>L4</v>
      </c>
      <c r="K15" s="14" t="str">
        <f t="shared" si="40"/>
        <v>W</v>
      </c>
      <c r="L15" s="54"/>
      <c r="M15" s="16" t="str">
        <f>IF('Hedging Dashboard'!AH15="","",'Hedging Dashboard'!AH15)</f>
        <v>B</v>
      </c>
      <c r="O15" s="12" t="str">
        <f t="shared" si="3"/>
        <v/>
      </c>
      <c r="P15" s="13" t="str">
        <f t="shared" si="41"/>
        <v/>
      </c>
      <c r="Q15" s="45" t="str">
        <f t="shared" si="42"/>
        <v>F2</v>
      </c>
      <c r="R15" s="87" t="str">
        <f t="shared" si="43"/>
        <v>W</v>
      </c>
      <c r="S15" s="87">
        <f t="shared" si="13"/>
        <v>11</v>
      </c>
      <c r="T15" s="98">
        <f t="shared" si="44"/>
        <v>11</v>
      </c>
      <c r="U15" s="87">
        <f>IF(M15="","",IF(B15="NB",U14,IF(T15="",SUM($T$5:$T15)+S15,SUM($T$5:$T15))))</f>
        <v>17</v>
      </c>
      <c r="V15" s="99" t="str">
        <f t="shared" si="0"/>
        <v/>
      </c>
      <c r="W15" s="74">
        <f t="shared" si="14"/>
        <v>10</v>
      </c>
      <c r="X15" s="76" t="str">
        <f t="shared" si="15"/>
        <v>W</v>
      </c>
      <c r="Y15" s="9" t="str">
        <f t="shared" si="10"/>
        <v>F</v>
      </c>
      <c r="Z15" s="4" t="str">
        <f t="shared" si="6"/>
        <v>F</v>
      </c>
      <c r="AA15" s="4" t="str">
        <f t="shared" si="7"/>
        <v>C</v>
      </c>
      <c r="AB15" s="4" t="str">
        <f t="shared" si="4"/>
        <v>WW</v>
      </c>
      <c r="AC15" s="4" t="str">
        <f t="shared" si="8"/>
        <v>WW</v>
      </c>
      <c r="AD15" s="4" t="str">
        <f t="shared" si="9"/>
        <v>WL</v>
      </c>
      <c r="AE15" s="1" t="str">
        <f t="shared" si="16"/>
        <v/>
      </c>
      <c r="AF15" s="1" t="str">
        <f t="shared" si="17"/>
        <v>L4</v>
      </c>
      <c r="AG15" s="1" t="str">
        <f t="shared" si="18"/>
        <v/>
      </c>
      <c r="AH15" s="1" t="str">
        <f t="shared" si="19"/>
        <v>L4</v>
      </c>
      <c r="AI15" s="1" t="str">
        <f t="shared" si="20"/>
        <v/>
      </c>
      <c r="AJ15" s="1" t="str">
        <f t="shared" si="21"/>
        <v>F2</v>
      </c>
      <c r="AK15" s="1">
        <f t="shared" si="45"/>
        <v>0</v>
      </c>
      <c r="AL15" s="1">
        <f t="shared" si="46"/>
        <v>10</v>
      </c>
      <c r="AM15" s="1">
        <f t="shared" si="5"/>
        <v>6</v>
      </c>
      <c r="AN15" s="1">
        <f t="shared" si="22"/>
        <v>6</v>
      </c>
      <c r="AO15" s="1" t="str">
        <f t="shared" si="56"/>
        <v>C</v>
      </c>
      <c r="AP15" s="1" t="str">
        <f t="shared" si="23"/>
        <v>N</v>
      </c>
      <c r="AQ15" s="1" t="str">
        <f t="shared" si="24"/>
        <v>Y</v>
      </c>
      <c r="AR15" s="1" t="str">
        <f t="shared" si="25"/>
        <v>Y</v>
      </c>
      <c r="AS15" s="1">
        <f t="shared" si="26"/>
        <v>2</v>
      </c>
      <c r="AT15" s="15" t="str">
        <f t="shared" si="47"/>
        <v>Y</v>
      </c>
      <c r="AU15" s="1" t="str">
        <f t="shared" si="27"/>
        <v>Y</v>
      </c>
      <c r="AV15" s="1" t="str">
        <f t="shared" si="28"/>
        <v>N</v>
      </c>
      <c r="AW15" s="1" t="str">
        <f t="shared" si="29"/>
        <v>N</v>
      </c>
      <c r="AX15" s="1" t="str">
        <f t="shared" si="30"/>
        <v/>
      </c>
      <c r="AY15" s="1" t="str">
        <f t="shared" si="31"/>
        <v>F2</v>
      </c>
      <c r="AZ15" s="1" t="str">
        <f>IF('Hedging Dashboard'!AH15="P",IF(AZ14="",1,AZ14+1),"")</f>
        <v/>
      </c>
      <c r="BA15" s="1">
        <f>IF('Hedging Dashboard'!AH15="B",IF(BA14="",1,BA14+1),"")</f>
        <v>1</v>
      </c>
      <c r="BB15" s="1" t="str">
        <f t="shared" si="32"/>
        <v>01012</v>
      </c>
      <c r="BC15" s="1" t="str">
        <f t="shared" si="32"/>
        <v>30100</v>
      </c>
      <c r="BD15" s="1" t="str">
        <f t="shared" si="48"/>
        <v>001012</v>
      </c>
      <c r="BE15" s="1" t="str">
        <f t="shared" si="48"/>
        <v>230100</v>
      </c>
      <c r="BF15" s="1" t="str">
        <f t="shared" si="49"/>
        <v>P</v>
      </c>
      <c r="BG15" s="1" t="str">
        <f t="shared" si="33"/>
        <v>BW</v>
      </c>
      <c r="BH15" s="1" t="str">
        <f t="shared" si="50"/>
        <v>L4</v>
      </c>
      <c r="BI15" s="1" t="str">
        <f t="shared" si="34"/>
        <v>BW</v>
      </c>
      <c r="BJ15" s="1" t="str">
        <f t="shared" si="51"/>
        <v>L4</v>
      </c>
      <c r="BK15" s="1" t="str">
        <f t="shared" si="35"/>
        <v>BL</v>
      </c>
      <c r="BL15" s="1" t="str">
        <f t="shared" si="52"/>
        <v>F2</v>
      </c>
      <c r="BM15" s="1" t="str">
        <f t="shared" si="53"/>
        <v>4</v>
      </c>
      <c r="BN15" s="1" t="str">
        <f t="shared" si="54"/>
        <v>4</v>
      </c>
      <c r="BO15" s="1" t="str">
        <f t="shared" si="55"/>
        <v>2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</row>
    <row r="16" spans="1:76" ht="15.75" thickBot="1">
      <c r="A16" s="1">
        <v>7</v>
      </c>
      <c r="B16" s="9" t="str">
        <f t="shared" si="11"/>
        <v>B1</v>
      </c>
      <c r="C16" s="93" t="str">
        <f t="shared" si="1"/>
        <v/>
      </c>
      <c r="D16" s="88" t="str">
        <f t="shared" si="36"/>
        <v/>
      </c>
      <c r="E16" s="89" t="str">
        <f t="shared" si="37"/>
        <v>B</v>
      </c>
      <c r="F16" s="8" t="str">
        <f t="shared" si="12"/>
        <v>L</v>
      </c>
      <c r="H16" s="96" t="str">
        <f t="shared" si="2"/>
        <v/>
      </c>
      <c r="I16" s="88" t="str">
        <f t="shared" si="38"/>
        <v/>
      </c>
      <c r="J16" s="89" t="str">
        <f t="shared" si="39"/>
        <v>B</v>
      </c>
      <c r="K16" s="8" t="str">
        <f t="shared" si="40"/>
        <v>L</v>
      </c>
      <c r="L16" s="54"/>
      <c r="M16" s="17" t="str">
        <f>IF('Hedging Dashboard'!AH16="","",'Hedging Dashboard'!AH16)</f>
        <v>P</v>
      </c>
      <c r="O16" s="9" t="str">
        <f t="shared" si="3"/>
        <v/>
      </c>
      <c r="P16" s="88" t="str">
        <f t="shared" si="41"/>
        <v>B</v>
      </c>
      <c r="Q16" s="89" t="str">
        <f t="shared" si="42"/>
        <v/>
      </c>
      <c r="R16" s="4" t="str">
        <f t="shared" si="43"/>
        <v>W</v>
      </c>
      <c r="S16" s="4">
        <f t="shared" si="13"/>
        <v>-1</v>
      </c>
      <c r="T16" s="112" t="str">
        <f t="shared" si="44"/>
        <v/>
      </c>
      <c r="U16" s="4">
        <f>IF(M16="","",IF(B16="NB",U15,IF(T16="",SUM($T$5:$T16)+S16,SUM($T$5:$T16))))</f>
        <v>16</v>
      </c>
      <c r="V16" s="100" t="str">
        <f t="shared" si="0"/>
        <v/>
      </c>
      <c r="W16" s="74">
        <f t="shared" si="14"/>
        <v>-1</v>
      </c>
      <c r="X16" s="76" t="str">
        <f t="shared" si="15"/>
        <v>L</v>
      </c>
      <c r="Y16" s="9" t="str">
        <f t="shared" si="10"/>
        <v>F</v>
      </c>
      <c r="Z16" s="4" t="str">
        <f t="shared" si="6"/>
        <v>F</v>
      </c>
      <c r="AA16" s="4" t="str">
        <f t="shared" si="7"/>
        <v>C</v>
      </c>
      <c r="AB16" s="4" t="str">
        <f t="shared" si="4"/>
        <v>WW</v>
      </c>
      <c r="AC16" s="4" t="str">
        <f t="shared" si="8"/>
        <v>WW</v>
      </c>
      <c r="AD16" s="4" t="str">
        <f t="shared" si="9"/>
        <v>LW</v>
      </c>
      <c r="AE16" s="1" t="str">
        <f t="shared" si="16"/>
        <v/>
      </c>
      <c r="AF16" s="1" t="str">
        <f t="shared" si="17"/>
        <v>B</v>
      </c>
      <c r="AG16" s="1" t="str">
        <f t="shared" si="18"/>
        <v/>
      </c>
      <c r="AH16" s="1" t="str">
        <f t="shared" si="19"/>
        <v>B</v>
      </c>
      <c r="AI16" s="1" t="str">
        <f t="shared" si="20"/>
        <v>B</v>
      </c>
      <c r="AJ16" s="1" t="str">
        <f t="shared" si="21"/>
        <v/>
      </c>
      <c r="AK16" s="1">
        <f t="shared" si="45"/>
        <v>1</v>
      </c>
      <c r="AL16" s="1">
        <f t="shared" si="46"/>
        <v>2</v>
      </c>
      <c r="AM16" s="1">
        <f t="shared" si="5"/>
        <v>5</v>
      </c>
      <c r="AN16" s="1">
        <f t="shared" si="22"/>
        <v>-1</v>
      </c>
      <c r="AO16" s="1" t="str">
        <f t="shared" si="56"/>
        <v>S</v>
      </c>
      <c r="AP16" s="1" t="str">
        <f t="shared" si="23"/>
        <v>Y</v>
      </c>
      <c r="AQ16" s="1" t="str">
        <f t="shared" si="24"/>
        <v>Y</v>
      </c>
      <c r="AR16" s="1" t="str">
        <f t="shared" si="25"/>
        <v>N</v>
      </c>
      <c r="AS16" s="1">
        <f t="shared" si="26"/>
        <v>1</v>
      </c>
      <c r="AT16" s="15" t="str">
        <f t="shared" si="47"/>
        <v>N</v>
      </c>
      <c r="AU16" s="1" t="str">
        <f t="shared" si="27"/>
        <v>N</v>
      </c>
      <c r="AV16" s="1" t="str">
        <f t="shared" si="28"/>
        <v>N</v>
      </c>
      <c r="AW16" s="1" t="str">
        <f t="shared" si="29"/>
        <v>N</v>
      </c>
      <c r="AX16" s="1" t="str">
        <f t="shared" si="30"/>
        <v>B</v>
      </c>
      <c r="AY16" s="1" t="str">
        <f t="shared" si="31"/>
        <v/>
      </c>
      <c r="AZ16" s="1">
        <f>IF('Hedging Dashboard'!AH16="P",IF(AZ15="",1,AZ15+1),"")</f>
        <v>1</v>
      </c>
      <c r="BA16" s="1" t="str">
        <f>IF('Hedging Dashboard'!AH16="B",IF(BA15="",1,BA15+1),"")</f>
        <v/>
      </c>
      <c r="BB16" s="1" t="str">
        <f t="shared" si="32"/>
        <v>10120</v>
      </c>
      <c r="BC16" s="1" t="str">
        <f t="shared" si="32"/>
        <v>01001</v>
      </c>
      <c r="BD16" s="1" t="str">
        <f t="shared" si="48"/>
        <v>010120</v>
      </c>
      <c r="BE16" s="1" t="str">
        <f t="shared" si="48"/>
        <v>301001</v>
      </c>
      <c r="BF16" s="1" t="str">
        <f t="shared" si="49"/>
        <v>P</v>
      </c>
      <c r="BG16" s="1" t="str">
        <f t="shared" si="33"/>
        <v>L4W</v>
      </c>
      <c r="BH16" s="1" t="str">
        <f t="shared" si="50"/>
        <v>B</v>
      </c>
      <c r="BI16" s="1" t="str">
        <f t="shared" si="34"/>
        <v>L4W</v>
      </c>
      <c r="BJ16" s="1" t="str">
        <f t="shared" si="51"/>
        <v>B</v>
      </c>
      <c r="BK16" s="1" t="str">
        <f t="shared" si="35"/>
        <v>F2W</v>
      </c>
      <c r="BL16" s="1" t="str">
        <f t="shared" si="52"/>
        <v>B</v>
      </c>
      <c r="BM16" s="1">
        <f t="shared" si="53"/>
        <v>1</v>
      </c>
      <c r="BN16" s="1">
        <f t="shared" si="54"/>
        <v>1</v>
      </c>
      <c r="BO16" s="1">
        <f t="shared" si="55"/>
        <v>1</v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6</v>
      </c>
    </row>
    <row r="17" spans="1:76" ht="15.75" thickBot="1">
      <c r="A17" s="1">
        <v>8</v>
      </c>
      <c r="B17" s="9" t="str">
        <f t="shared" si="11"/>
        <v>B8</v>
      </c>
      <c r="C17" s="93" t="str">
        <f t="shared" si="1"/>
        <v/>
      </c>
      <c r="D17" s="88" t="str">
        <f t="shared" si="36"/>
        <v/>
      </c>
      <c r="E17" s="89" t="str">
        <f t="shared" si="37"/>
        <v>F2</v>
      </c>
      <c r="F17" s="8" t="str">
        <f t="shared" si="12"/>
        <v>L</v>
      </c>
      <c r="H17" s="96" t="str">
        <f t="shared" si="2"/>
        <v/>
      </c>
      <c r="I17" s="88" t="str">
        <f t="shared" si="38"/>
        <v/>
      </c>
      <c r="J17" s="89" t="str">
        <f t="shared" si="39"/>
        <v>F2</v>
      </c>
      <c r="K17" s="8" t="str">
        <f t="shared" si="40"/>
        <v>L</v>
      </c>
      <c r="L17" s="54"/>
      <c r="M17" s="17" t="str">
        <f>IF('Hedging Dashboard'!AH17="","",'Hedging Dashboard'!AH17)</f>
        <v>P</v>
      </c>
      <c r="O17" s="9" t="str">
        <f t="shared" si="3"/>
        <v/>
      </c>
      <c r="P17" s="88" t="str">
        <f t="shared" si="41"/>
        <v/>
      </c>
      <c r="Q17" s="89" t="str">
        <f t="shared" si="42"/>
        <v>L4</v>
      </c>
      <c r="R17" s="4" t="str">
        <f t="shared" si="43"/>
        <v>L</v>
      </c>
      <c r="S17" s="4">
        <f t="shared" si="13"/>
        <v>-9</v>
      </c>
      <c r="T17" s="112" t="str">
        <f t="shared" si="44"/>
        <v/>
      </c>
      <c r="U17" s="4">
        <f>IF(M17="","",IF(B17="NB",U16,IF(T17="",SUM($T$5:$T17)+S17,SUM($T$5:$T17))))</f>
        <v>8</v>
      </c>
      <c r="V17" s="100" t="str">
        <f t="shared" si="0"/>
        <v/>
      </c>
      <c r="W17" s="74">
        <f t="shared" si="14"/>
        <v>-8</v>
      </c>
      <c r="X17" s="76" t="str">
        <f t="shared" si="15"/>
        <v>L</v>
      </c>
      <c r="Y17" s="9" t="str">
        <f t="shared" si="10"/>
        <v>F</v>
      </c>
      <c r="Z17" s="4" t="str">
        <f t="shared" si="6"/>
        <v>F</v>
      </c>
      <c r="AA17" s="4" t="str">
        <f t="shared" si="7"/>
        <v>C</v>
      </c>
      <c r="AB17" s="4" t="str">
        <f t="shared" si="4"/>
        <v>WL</v>
      </c>
      <c r="AC17" s="4" t="str">
        <f t="shared" si="8"/>
        <v>WL</v>
      </c>
      <c r="AD17" s="4" t="str">
        <f t="shared" si="9"/>
        <v>WW</v>
      </c>
      <c r="AE17" s="1" t="str">
        <f t="shared" si="16"/>
        <v/>
      </c>
      <c r="AF17" s="1" t="str">
        <f t="shared" si="17"/>
        <v>F2</v>
      </c>
      <c r="AG17" s="1" t="str">
        <f t="shared" si="18"/>
        <v/>
      </c>
      <c r="AH17" s="1" t="str">
        <f t="shared" si="19"/>
        <v>F2</v>
      </c>
      <c r="AI17" s="1" t="str">
        <f t="shared" si="20"/>
        <v/>
      </c>
      <c r="AJ17" s="1" t="str">
        <f t="shared" si="21"/>
        <v>L4</v>
      </c>
      <c r="AK17" s="1">
        <f t="shared" si="45"/>
        <v>0</v>
      </c>
      <c r="AL17" s="1">
        <f t="shared" si="46"/>
        <v>8</v>
      </c>
      <c r="AM17" s="1">
        <f t="shared" si="5"/>
        <v>2</v>
      </c>
      <c r="AN17" s="1">
        <f t="shared" si="22"/>
        <v>-3</v>
      </c>
      <c r="AO17" s="1" t="str">
        <f t="shared" si="56"/>
        <v>C</v>
      </c>
      <c r="AP17" s="1" t="str">
        <f t="shared" si="23"/>
        <v>Y</v>
      </c>
      <c r="AQ17" s="1" t="str">
        <f t="shared" si="24"/>
        <v>Y</v>
      </c>
      <c r="AR17" s="1" t="str">
        <f t="shared" si="25"/>
        <v>Y</v>
      </c>
      <c r="AS17" s="1">
        <f t="shared" si="26"/>
        <v>2</v>
      </c>
      <c r="AT17" s="15" t="str">
        <f t="shared" si="47"/>
        <v>N</v>
      </c>
      <c r="AU17" s="1" t="str">
        <f t="shared" si="27"/>
        <v>N</v>
      </c>
      <c r="AV17" s="1" t="str">
        <f t="shared" si="28"/>
        <v>N</v>
      </c>
      <c r="AW17" s="1" t="str">
        <f t="shared" si="29"/>
        <v>N</v>
      </c>
      <c r="AX17" s="1" t="str">
        <f t="shared" si="30"/>
        <v/>
      </c>
      <c r="AY17" s="1" t="str">
        <f t="shared" si="31"/>
        <v>L4</v>
      </c>
      <c r="AZ17" s="1">
        <f>IF('Hedging Dashboard'!AH17="P",IF(AZ16="",1,AZ16+1),"")</f>
        <v>2</v>
      </c>
      <c r="BA17" s="1" t="str">
        <f>IF('Hedging Dashboard'!AH17="B",IF(BA16="",1,BA16+1),"")</f>
        <v/>
      </c>
      <c r="BB17" s="1" t="str">
        <f t="shared" si="32"/>
        <v>01201</v>
      </c>
      <c r="BC17" s="1" t="str">
        <f t="shared" si="32"/>
        <v>10010</v>
      </c>
      <c r="BD17" s="1" t="str">
        <f t="shared" si="48"/>
        <v>101201</v>
      </c>
      <c r="BE17" s="1" t="str">
        <f t="shared" si="48"/>
        <v>010010</v>
      </c>
      <c r="BF17" s="1" t="str">
        <f t="shared" si="49"/>
        <v>P</v>
      </c>
      <c r="BG17" s="1" t="str">
        <f t="shared" si="33"/>
        <v>BL</v>
      </c>
      <c r="BH17" s="1" t="str">
        <f t="shared" si="50"/>
        <v>F2</v>
      </c>
      <c r="BI17" s="1" t="str">
        <f t="shared" si="34"/>
        <v>BL</v>
      </c>
      <c r="BJ17" s="1" t="str">
        <f t="shared" si="51"/>
        <v>F2</v>
      </c>
      <c r="BK17" s="1" t="str">
        <f t="shared" si="35"/>
        <v>BW</v>
      </c>
      <c r="BL17" s="1" t="str">
        <f t="shared" si="52"/>
        <v>L4</v>
      </c>
      <c r="BM17" s="1" t="str">
        <f t="shared" si="53"/>
        <v>2</v>
      </c>
      <c r="BN17" s="1" t="str">
        <f t="shared" si="54"/>
        <v>2</v>
      </c>
      <c r="BO17" s="1" t="str">
        <f t="shared" si="55"/>
        <v>4</v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-6</v>
      </c>
    </row>
    <row r="18" spans="1:76" ht="15.75" thickBot="1">
      <c r="A18" s="1">
        <v>9</v>
      </c>
      <c r="B18" s="9" t="str">
        <f t="shared" si="11"/>
        <v>B2</v>
      </c>
      <c r="C18" s="93" t="str">
        <f t="shared" si="1"/>
        <v>B</v>
      </c>
      <c r="D18" s="88" t="str">
        <f t="shared" si="36"/>
        <v>F3</v>
      </c>
      <c r="E18" s="89" t="str">
        <f t="shared" si="37"/>
        <v/>
      </c>
      <c r="F18" s="8" t="str">
        <f t="shared" si="12"/>
        <v>W</v>
      </c>
      <c r="H18" s="96" t="str">
        <f t="shared" si="2"/>
        <v>C</v>
      </c>
      <c r="I18" s="88" t="str">
        <f t="shared" si="38"/>
        <v/>
      </c>
      <c r="J18" s="89" t="str">
        <f t="shared" si="39"/>
        <v>F3</v>
      </c>
      <c r="K18" s="8" t="str">
        <f t="shared" si="40"/>
        <v>L</v>
      </c>
      <c r="L18" s="54"/>
      <c r="M18" s="17" t="str">
        <f>IF('Hedging Dashboard'!AH18="","",'Hedging Dashboard'!AH18)</f>
        <v>P</v>
      </c>
      <c r="O18" s="9" t="str">
        <f t="shared" si="3"/>
        <v/>
      </c>
      <c r="P18" s="88" t="str">
        <f t="shared" si="41"/>
        <v/>
      </c>
      <c r="Q18" s="89" t="str">
        <f t="shared" si="42"/>
        <v>F2</v>
      </c>
      <c r="R18" s="4" t="str">
        <f t="shared" si="43"/>
        <v>L</v>
      </c>
      <c r="S18" s="4">
        <f t="shared" si="13"/>
        <v>-11</v>
      </c>
      <c r="T18" s="112" t="str">
        <f t="shared" si="44"/>
        <v/>
      </c>
      <c r="U18" s="4">
        <f>IF(M18="","",IF(B18="NB",U17,IF(T18="",SUM($T$5:$T18)+S18,SUM($T$5:$T18))))</f>
        <v>6</v>
      </c>
      <c r="V18" s="100" t="str">
        <f t="shared" si="0"/>
        <v/>
      </c>
      <c r="W18" s="74">
        <f t="shared" si="14"/>
        <v>-2</v>
      </c>
      <c r="X18" s="76" t="str">
        <f t="shared" si="15"/>
        <v>L</v>
      </c>
      <c r="Y18" s="9" t="str">
        <f t="shared" si="10"/>
        <v>B</v>
      </c>
      <c r="Z18" s="4" t="str">
        <f t="shared" si="6"/>
        <v>C</v>
      </c>
      <c r="AA18" s="4" t="str">
        <f t="shared" si="7"/>
        <v>C</v>
      </c>
      <c r="AB18" s="4" t="str">
        <f t="shared" si="4"/>
        <v>LL</v>
      </c>
      <c r="AC18" s="4" t="str">
        <f t="shared" si="8"/>
        <v>LL</v>
      </c>
      <c r="AD18" s="4" t="str">
        <f t="shared" si="9"/>
        <v>WL</v>
      </c>
      <c r="AE18" s="1" t="str">
        <f t="shared" si="16"/>
        <v>F3</v>
      </c>
      <c r="AF18" s="1" t="str">
        <f t="shared" si="17"/>
        <v/>
      </c>
      <c r="AG18" s="1" t="str">
        <f t="shared" si="18"/>
        <v/>
      </c>
      <c r="AH18" s="1" t="str">
        <f t="shared" si="19"/>
        <v>F3</v>
      </c>
      <c r="AI18" s="1" t="str">
        <f t="shared" si="20"/>
        <v/>
      </c>
      <c r="AJ18" s="1" t="str">
        <f t="shared" si="21"/>
        <v>F2</v>
      </c>
      <c r="AK18" s="1">
        <f t="shared" si="45"/>
        <v>3</v>
      </c>
      <c r="AL18" s="1">
        <f t="shared" si="46"/>
        <v>5</v>
      </c>
      <c r="AM18" s="1">
        <f t="shared" si="5"/>
        <v>-4</v>
      </c>
      <c r="AN18" s="1">
        <f t="shared" si="22"/>
        <v>-6</v>
      </c>
      <c r="AO18" s="1" t="str">
        <f t="shared" si="56"/>
        <v>C</v>
      </c>
      <c r="AP18" s="1" t="str">
        <f t="shared" si="23"/>
        <v>N</v>
      </c>
      <c r="AQ18" s="1" t="str">
        <f t="shared" si="24"/>
        <v>N</v>
      </c>
      <c r="AR18" s="1" t="str">
        <f t="shared" si="25"/>
        <v>Y</v>
      </c>
      <c r="AS18" s="1">
        <f t="shared" si="26"/>
        <v>3</v>
      </c>
      <c r="AT18" s="15" t="str">
        <f t="shared" si="47"/>
        <v>N</v>
      </c>
      <c r="AU18" s="1" t="str">
        <f t="shared" si="27"/>
        <v>N</v>
      </c>
      <c r="AV18" s="1" t="str">
        <f t="shared" si="28"/>
        <v>N</v>
      </c>
      <c r="AW18" s="1" t="str">
        <f t="shared" si="29"/>
        <v>N</v>
      </c>
      <c r="AX18" s="1" t="str">
        <f t="shared" si="30"/>
        <v/>
      </c>
      <c r="AY18" s="1" t="str">
        <f t="shared" si="31"/>
        <v>F2</v>
      </c>
      <c r="AZ18" s="1">
        <f>IF('Hedging Dashboard'!AH18="P",IF(AZ17="",1,AZ17+1),"")</f>
        <v>3</v>
      </c>
      <c r="BA18" s="1" t="str">
        <f>IF('Hedging Dashboard'!AH18="B",IF(BA17="",1,BA17+1),"")</f>
        <v/>
      </c>
      <c r="BB18" s="1" t="str">
        <f t="shared" si="32"/>
        <v>12012</v>
      </c>
      <c r="BC18" s="1" t="str">
        <f t="shared" si="32"/>
        <v>00100</v>
      </c>
      <c r="BD18" s="1" t="str">
        <f t="shared" si="48"/>
        <v>012012</v>
      </c>
      <c r="BE18" s="1" t="str">
        <f t="shared" si="48"/>
        <v>100100</v>
      </c>
      <c r="BF18" s="1" t="str">
        <f t="shared" si="49"/>
        <v>P</v>
      </c>
      <c r="BG18" s="1" t="str">
        <f t="shared" si="33"/>
        <v>F2L</v>
      </c>
      <c r="BH18" s="1" t="str">
        <f t="shared" si="50"/>
        <v>F3</v>
      </c>
      <c r="BI18" s="1" t="str">
        <f t="shared" si="34"/>
        <v>F2L</v>
      </c>
      <c r="BJ18" s="1" t="str">
        <f t="shared" si="51"/>
        <v>F3</v>
      </c>
      <c r="BK18" s="1" t="str">
        <f t="shared" si="35"/>
        <v>L4L</v>
      </c>
      <c r="BL18" s="1" t="str">
        <f t="shared" si="52"/>
        <v>F2</v>
      </c>
      <c r="BM18" s="1" t="str">
        <f t="shared" si="53"/>
        <v>3</v>
      </c>
      <c r="BN18" s="1" t="str">
        <f t="shared" si="54"/>
        <v>3</v>
      </c>
      <c r="BO18" s="1" t="str">
        <f t="shared" si="55"/>
        <v>2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</row>
    <row r="19" spans="1:76" ht="15.75" thickBot="1">
      <c r="A19" s="1">
        <v>10</v>
      </c>
      <c r="B19" s="77" t="str">
        <f t="shared" si="11"/>
        <v>P3</v>
      </c>
      <c r="C19" s="94" t="str">
        <f t="shared" si="1"/>
        <v/>
      </c>
      <c r="D19" s="90" t="str">
        <f t="shared" si="36"/>
        <v>F2</v>
      </c>
      <c r="E19" s="91" t="str">
        <f t="shared" si="37"/>
        <v/>
      </c>
      <c r="F19" s="10" t="str">
        <f t="shared" si="12"/>
        <v>L</v>
      </c>
      <c r="H19" s="97" t="str">
        <f t="shared" si="2"/>
        <v/>
      </c>
      <c r="I19" s="90" t="str">
        <f t="shared" si="38"/>
        <v/>
      </c>
      <c r="J19" s="91" t="str">
        <f t="shared" si="39"/>
        <v>XF2</v>
      </c>
      <c r="K19" s="10" t="str">
        <f t="shared" si="40"/>
        <v>W</v>
      </c>
      <c r="L19" s="54"/>
      <c r="M19" s="18" t="str">
        <f>IF('Hedging Dashboard'!AH19="","",'Hedging Dashboard'!AH19)</f>
        <v>B</v>
      </c>
      <c r="O19" s="77" t="str">
        <f t="shared" si="3"/>
        <v>B</v>
      </c>
      <c r="P19" s="90" t="str">
        <f t="shared" si="41"/>
        <v>F3</v>
      </c>
      <c r="Q19" s="91" t="str">
        <f t="shared" si="42"/>
        <v/>
      </c>
      <c r="R19" s="5" t="str">
        <f t="shared" si="43"/>
        <v>L</v>
      </c>
      <c r="S19" s="5">
        <f t="shared" si="13"/>
        <v>-14</v>
      </c>
      <c r="T19" s="113" t="str">
        <f t="shared" si="44"/>
        <v/>
      </c>
      <c r="U19" s="5">
        <f>IF(M19="","",IF(B19="NB",U18,IF(T19="",SUM($T$5:$T19)+S19,SUM($T$5:$T19))))</f>
        <v>3</v>
      </c>
      <c r="V19" s="101" t="str">
        <f t="shared" si="0"/>
        <v/>
      </c>
      <c r="W19" s="74">
        <f t="shared" si="14"/>
        <v>-3</v>
      </c>
      <c r="X19" s="76" t="str">
        <f t="shared" si="15"/>
        <v>L</v>
      </c>
      <c r="Y19" s="9" t="str">
        <f t="shared" si="10"/>
        <v>B</v>
      </c>
      <c r="Z19" s="4" t="str">
        <f t="shared" si="6"/>
        <v>C</v>
      </c>
      <c r="AA19" s="4" t="str">
        <f t="shared" si="7"/>
        <v>B</v>
      </c>
      <c r="AB19" s="4" t="str">
        <f t="shared" si="4"/>
        <v>LW</v>
      </c>
      <c r="AC19" s="4" t="str">
        <f t="shared" si="8"/>
        <v>LL</v>
      </c>
      <c r="AD19" s="4" t="str">
        <f t="shared" si="9"/>
        <v>LL</v>
      </c>
      <c r="AE19" s="1" t="str">
        <f t="shared" si="16"/>
        <v>F2</v>
      </c>
      <c r="AF19" s="1" t="str">
        <f t="shared" si="17"/>
        <v/>
      </c>
      <c r="AG19" s="1" t="str">
        <f t="shared" si="18"/>
        <v/>
      </c>
      <c r="AH19" s="1" t="str">
        <f t="shared" si="19"/>
        <v>XF2</v>
      </c>
      <c r="AI19" s="1" t="str">
        <f t="shared" si="20"/>
        <v>F3</v>
      </c>
      <c r="AJ19" s="1" t="str">
        <f t="shared" si="21"/>
        <v/>
      </c>
      <c r="AK19" s="1">
        <f t="shared" si="45"/>
        <v>5</v>
      </c>
      <c r="AL19" s="1">
        <f t="shared" si="46"/>
        <v>2</v>
      </c>
      <c r="AM19" s="1">
        <f t="shared" si="5"/>
        <v>-10</v>
      </c>
      <c r="AN19" s="1">
        <f t="shared" si="22"/>
        <v>-6</v>
      </c>
      <c r="AO19" s="1" t="str">
        <f t="shared" si="56"/>
        <v>C</v>
      </c>
      <c r="AP19" s="1" t="str">
        <f t="shared" si="23"/>
        <v>N</v>
      </c>
      <c r="AQ19" s="1" t="str">
        <f t="shared" si="24"/>
        <v>N</v>
      </c>
      <c r="AR19" s="1" t="str">
        <f t="shared" si="25"/>
        <v>N</v>
      </c>
      <c r="AS19" s="1">
        <f t="shared" si="26"/>
        <v>4</v>
      </c>
      <c r="AT19" s="15" t="str">
        <f t="shared" si="47"/>
        <v>N</v>
      </c>
      <c r="AU19" s="1" t="str">
        <f t="shared" si="27"/>
        <v>N</v>
      </c>
      <c r="AV19" s="1" t="str">
        <f t="shared" si="28"/>
        <v>N</v>
      </c>
      <c r="AW19" s="1" t="str">
        <f t="shared" si="29"/>
        <v>N</v>
      </c>
      <c r="AX19" s="1" t="str">
        <f t="shared" si="30"/>
        <v>F3</v>
      </c>
      <c r="AY19" s="1" t="str">
        <f t="shared" si="31"/>
        <v/>
      </c>
      <c r="AZ19" s="1" t="str">
        <f>IF('Hedging Dashboard'!AH19="P",IF(AZ18="",1,AZ18+1),"")</f>
        <v/>
      </c>
      <c r="BA19" s="1">
        <f>IF('Hedging Dashboard'!AH19="B",IF(BA18="",1,BA18+1),"")</f>
        <v>1</v>
      </c>
      <c r="BB19" s="1" t="str">
        <f t="shared" si="32"/>
        <v>20123</v>
      </c>
      <c r="BC19" s="1" t="str">
        <f t="shared" si="32"/>
        <v>01000</v>
      </c>
      <c r="BD19" s="1" t="str">
        <f t="shared" si="48"/>
        <v>120123</v>
      </c>
      <c r="BE19" s="1" t="str">
        <f t="shared" si="48"/>
        <v>001000</v>
      </c>
      <c r="BF19" s="1" t="str">
        <f t="shared" si="49"/>
        <v>P</v>
      </c>
      <c r="BG19" s="1" t="str">
        <f t="shared" si="33"/>
        <v>F3W</v>
      </c>
      <c r="BH19" s="1" t="str">
        <f t="shared" si="50"/>
        <v>F2</v>
      </c>
      <c r="BI19" s="1" t="str">
        <f t="shared" si="34"/>
        <v>F3L</v>
      </c>
      <c r="BJ19" s="1" t="str">
        <f t="shared" si="51"/>
        <v>XF2</v>
      </c>
      <c r="BK19" s="1" t="str">
        <f t="shared" si="35"/>
        <v>F2L</v>
      </c>
      <c r="BL19" s="1" t="str">
        <f t="shared" si="52"/>
        <v>F3</v>
      </c>
      <c r="BM19" s="1" t="str">
        <f t="shared" si="53"/>
        <v>2</v>
      </c>
      <c r="BN19" s="1" t="str">
        <f t="shared" si="54"/>
        <v>2</v>
      </c>
      <c r="BO19" s="1" t="str">
        <f t="shared" si="55"/>
        <v>3</v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</row>
    <row r="20" spans="1:76" ht="15.75" thickBot="1">
      <c r="A20" s="1">
        <v>11</v>
      </c>
      <c r="B20" s="12" t="str">
        <f t="shared" si="11"/>
        <v>B2</v>
      </c>
      <c r="C20" s="92" t="str">
        <f t="shared" si="1"/>
        <v/>
      </c>
      <c r="D20" s="13" t="str">
        <f t="shared" si="36"/>
        <v/>
      </c>
      <c r="E20" s="45" t="str">
        <f t="shared" si="37"/>
        <v>F3</v>
      </c>
      <c r="F20" s="14" t="str">
        <f t="shared" si="12"/>
        <v>W</v>
      </c>
      <c r="H20" s="95" t="str">
        <f t="shared" si="2"/>
        <v/>
      </c>
      <c r="I20" s="13" t="str">
        <f t="shared" si="38"/>
        <v>F3</v>
      </c>
      <c r="J20" s="45" t="str">
        <f t="shared" si="39"/>
        <v/>
      </c>
      <c r="K20" s="14" t="str">
        <f t="shared" si="40"/>
        <v>L</v>
      </c>
      <c r="L20" s="54"/>
      <c r="M20" s="16" t="str">
        <f>IF('Hedging Dashboard'!AH20="","",'Hedging Dashboard'!AH20)</f>
        <v>B</v>
      </c>
      <c r="O20" s="12" t="str">
        <f t="shared" si="3"/>
        <v/>
      </c>
      <c r="P20" s="13" t="str">
        <f t="shared" si="41"/>
        <v/>
      </c>
      <c r="Q20" s="45" t="str">
        <f t="shared" si="42"/>
        <v>XF2</v>
      </c>
      <c r="R20" s="87" t="str">
        <f t="shared" si="43"/>
        <v>W</v>
      </c>
      <c r="S20" s="87">
        <f t="shared" si="13"/>
        <v>-12</v>
      </c>
      <c r="T20" s="98" t="str">
        <f t="shared" si="44"/>
        <v/>
      </c>
      <c r="U20" s="87">
        <f>IF(M20="","",IF(B20="NB",U19,IF(T20="",SUM($T$5:$T20)+S20,SUM($T$5:$T20))))</f>
        <v>5</v>
      </c>
      <c r="V20" s="99" t="str">
        <f t="shared" si="0"/>
        <v/>
      </c>
      <c r="W20" s="74">
        <f t="shared" si="14"/>
        <v>2</v>
      </c>
      <c r="X20" s="76" t="str">
        <f t="shared" si="15"/>
        <v>W</v>
      </c>
      <c r="Y20" s="9" t="str">
        <f t="shared" si="10"/>
        <v>B</v>
      </c>
      <c r="Z20" s="4" t="str">
        <f t="shared" si="6"/>
        <v>C</v>
      </c>
      <c r="AA20" s="4" t="str">
        <f t="shared" si="7"/>
        <v>B</v>
      </c>
      <c r="AB20" s="4" t="str">
        <f t="shared" si="4"/>
        <v>WL</v>
      </c>
      <c r="AC20" s="4" t="str">
        <f t="shared" si="8"/>
        <v>LW</v>
      </c>
      <c r="AD20" s="4" t="str">
        <f t="shared" si="9"/>
        <v>LL</v>
      </c>
      <c r="AE20" s="1" t="str">
        <f t="shared" si="16"/>
        <v/>
      </c>
      <c r="AF20" s="1" t="str">
        <f t="shared" si="17"/>
        <v>F3</v>
      </c>
      <c r="AG20" s="1" t="str">
        <f t="shared" si="18"/>
        <v>F3</v>
      </c>
      <c r="AH20" s="1" t="str">
        <f t="shared" si="19"/>
        <v/>
      </c>
      <c r="AI20" s="1" t="str">
        <f t="shared" si="20"/>
        <v/>
      </c>
      <c r="AJ20" s="1" t="str">
        <f t="shared" si="21"/>
        <v>XF2</v>
      </c>
      <c r="AK20" s="1">
        <f t="shared" si="45"/>
        <v>3</v>
      </c>
      <c r="AL20" s="1">
        <f t="shared" si="46"/>
        <v>5</v>
      </c>
      <c r="AM20" s="1">
        <f t="shared" si="5"/>
        <v>-9</v>
      </c>
      <c r="AN20" s="1">
        <f t="shared" si="22"/>
        <v>1</v>
      </c>
      <c r="AO20" s="1" t="str">
        <f t="shared" si="56"/>
        <v>C</v>
      </c>
      <c r="AP20" s="1" t="str">
        <f t="shared" si="23"/>
        <v>N</v>
      </c>
      <c r="AQ20" s="1" t="str">
        <f t="shared" si="24"/>
        <v>N</v>
      </c>
      <c r="AR20" s="1" t="str">
        <f t="shared" si="25"/>
        <v>N</v>
      </c>
      <c r="AS20" s="1">
        <f t="shared" si="26"/>
        <v>5</v>
      </c>
      <c r="AT20" s="15" t="str">
        <f t="shared" si="47"/>
        <v>Y</v>
      </c>
      <c r="AU20" s="1" t="str">
        <f t="shared" si="27"/>
        <v>N</v>
      </c>
      <c r="AV20" s="1" t="str">
        <f t="shared" si="28"/>
        <v>N</v>
      </c>
      <c r="AW20" s="1" t="str">
        <f t="shared" si="29"/>
        <v>N</v>
      </c>
      <c r="AX20" s="1" t="str">
        <f t="shared" si="30"/>
        <v/>
      </c>
      <c r="AY20" s="1" t="str">
        <f t="shared" si="31"/>
        <v>XF2</v>
      </c>
      <c r="AZ20" s="1" t="str">
        <f>IF('Hedging Dashboard'!AH20="P",IF(AZ19="",1,AZ19+1),"")</f>
        <v/>
      </c>
      <c r="BA20" s="1">
        <f>IF('Hedging Dashboard'!AH20="B",IF(BA19="",1,BA19+1),"")</f>
        <v>2</v>
      </c>
      <c r="BB20" s="1" t="str">
        <f t="shared" si="32"/>
        <v>01230</v>
      </c>
      <c r="BC20" s="1" t="str">
        <f t="shared" si="32"/>
        <v>10001</v>
      </c>
      <c r="BD20" s="1" t="str">
        <f t="shared" si="48"/>
        <v>201230</v>
      </c>
      <c r="BE20" s="1" t="str">
        <f t="shared" si="48"/>
        <v>010001</v>
      </c>
      <c r="BF20" s="1" t="str">
        <f t="shared" si="49"/>
        <v>P</v>
      </c>
      <c r="BG20" s="1" t="str">
        <f t="shared" si="33"/>
        <v>F2L</v>
      </c>
      <c r="BH20" s="1" t="str">
        <f t="shared" si="50"/>
        <v>F3</v>
      </c>
      <c r="BI20" s="1" t="str">
        <f t="shared" si="34"/>
        <v>XF2W</v>
      </c>
      <c r="BJ20" s="1" t="str">
        <f t="shared" si="51"/>
        <v>F3</v>
      </c>
      <c r="BK20" s="1" t="str">
        <f t="shared" si="35"/>
        <v>F3L</v>
      </c>
      <c r="BL20" s="1" t="str">
        <f t="shared" si="52"/>
        <v>XF2</v>
      </c>
      <c r="BM20" s="1" t="str">
        <f t="shared" si="53"/>
        <v>3</v>
      </c>
      <c r="BN20" s="1" t="str">
        <f t="shared" si="54"/>
        <v>3</v>
      </c>
      <c r="BO20" s="1" t="str">
        <f t="shared" si="55"/>
        <v>2</v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3</v>
      </c>
    </row>
    <row r="21" spans="1:76" ht="15.75" thickBot="1">
      <c r="A21" s="1">
        <v>12</v>
      </c>
      <c r="B21" s="9" t="str">
        <f t="shared" si="11"/>
        <v>B2</v>
      </c>
      <c r="C21" s="93" t="str">
        <f t="shared" si="1"/>
        <v/>
      </c>
      <c r="D21" s="88" t="str">
        <f t="shared" si="36"/>
        <v/>
      </c>
      <c r="E21" s="89" t="str">
        <f t="shared" si="37"/>
        <v>B</v>
      </c>
      <c r="F21" s="8" t="str">
        <f t="shared" si="12"/>
        <v/>
      </c>
      <c r="H21" s="96" t="str">
        <f t="shared" si="2"/>
        <v/>
      </c>
      <c r="I21" s="88" t="str">
        <f t="shared" si="38"/>
        <v>XF2</v>
      </c>
      <c r="J21" s="89" t="str">
        <f t="shared" si="39"/>
        <v/>
      </c>
      <c r="K21" s="8" t="str">
        <f t="shared" si="40"/>
        <v/>
      </c>
      <c r="L21" s="54"/>
      <c r="M21" s="17" t="str">
        <f>IF('Hedging Dashboard'!AH21="","",'Hedging Dashboard'!AH21)</f>
        <v/>
      </c>
      <c r="O21" s="9" t="str">
        <f t="shared" si="3"/>
        <v/>
      </c>
      <c r="P21" s="88" t="str">
        <f t="shared" si="41"/>
        <v/>
      </c>
      <c r="Q21" s="89" t="str">
        <f t="shared" si="42"/>
        <v>F3</v>
      </c>
      <c r="R21" s="4" t="str">
        <f t="shared" si="43"/>
        <v/>
      </c>
      <c r="S21" s="4" t="str">
        <f t="shared" si="13"/>
        <v/>
      </c>
      <c r="T21" s="112" t="str">
        <f t="shared" si="44"/>
        <v/>
      </c>
      <c r="U21" s="4" t="str">
        <f>IF(M21="","",IF(B21="NB",U20,IF(T21="",SUM($T$5:$T21)+S21,SUM($T$5:$T21))))</f>
        <v/>
      </c>
      <c r="V21" s="100" t="str">
        <f t="shared" si="0"/>
        <v/>
      </c>
      <c r="W21" s="74" t="e">
        <f t="shared" si="14"/>
        <v>#VALUE!</v>
      </c>
      <c r="X21" s="76" t="str">
        <f t="shared" si="15"/>
        <v/>
      </c>
      <c r="Y21" s="9" t="str">
        <f t="shared" si="10"/>
        <v>B</v>
      </c>
      <c r="Z21" s="4" t="str">
        <f t="shared" si="6"/>
        <v>C</v>
      </c>
      <c r="AA21" s="4" t="str">
        <f t="shared" si="7"/>
        <v>B</v>
      </c>
      <c r="AB21" s="4" t="str">
        <f t="shared" si="4"/>
        <v>LW</v>
      </c>
      <c r="AC21" s="4" t="str">
        <f t="shared" si="8"/>
        <v>WL</v>
      </c>
      <c r="AD21" s="4" t="str">
        <f t="shared" si="9"/>
        <v>LW</v>
      </c>
      <c r="AE21" s="1" t="str">
        <f t="shared" si="16"/>
        <v/>
      </c>
      <c r="AF21" s="1" t="str">
        <f t="shared" si="17"/>
        <v>B</v>
      </c>
      <c r="AG21" s="1" t="str">
        <f t="shared" si="18"/>
        <v>XF2</v>
      </c>
      <c r="AH21" s="1" t="str">
        <f t="shared" si="19"/>
        <v/>
      </c>
      <c r="AI21" s="1" t="str">
        <f t="shared" si="20"/>
        <v/>
      </c>
      <c r="AJ21" s="1" t="str">
        <f t="shared" si="21"/>
        <v>F3</v>
      </c>
      <c r="AK21" s="1">
        <f t="shared" si="45"/>
        <v>2</v>
      </c>
      <c r="AL21" s="1">
        <f t="shared" si="46"/>
        <v>4</v>
      </c>
      <c r="AM21" s="1" t="str">
        <f t="shared" si="5"/>
        <v/>
      </c>
      <c r="AN21" s="1">
        <f t="shared" si="22"/>
        <v>0</v>
      </c>
      <c r="AO21" s="1" t="str">
        <f t="shared" si="56"/>
        <v>C</v>
      </c>
      <c r="AP21" s="1" t="str">
        <f t="shared" si="23"/>
        <v>N</v>
      </c>
      <c r="AQ21" s="1" t="str">
        <f t="shared" si="24"/>
        <v>N</v>
      </c>
      <c r="AR21" s="1" t="str">
        <f t="shared" si="25"/>
        <v>N</v>
      </c>
      <c r="AS21" s="1">
        <f t="shared" si="26"/>
        <v>6</v>
      </c>
      <c r="AT21" s="15" t="str">
        <f t="shared" si="47"/>
        <v>N</v>
      </c>
      <c r="AU21" s="1" t="str">
        <f t="shared" si="27"/>
        <v>N</v>
      </c>
      <c r="AV21" s="1" t="str">
        <f t="shared" si="28"/>
        <v>N</v>
      </c>
      <c r="AW21" s="1" t="str">
        <f t="shared" si="29"/>
        <v>N</v>
      </c>
      <c r="AX21" s="1" t="str">
        <f t="shared" si="30"/>
        <v/>
      </c>
      <c r="AY21" s="1" t="str">
        <f t="shared" si="31"/>
        <v>F3</v>
      </c>
      <c r="AZ21" s="1" t="str">
        <f>IF('Hedging Dashboard'!AH21="P",IF(AZ20="",1,AZ20+1),"")</f>
        <v/>
      </c>
      <c r="BA21" s="1" t="str">
        <f>IF('Hedging Dashboard'!AH21="B",IF(BA20="",1,BA20+1),"")</f>
        <v/>
      </c>
      <c r="BB21" s="1" t="str">
        <f t="shared" si="32"/>
        <v>12300</v>
      </c>
      <c r="BC21" s="1" t="str">
        <f t="shared" si="32"/>
        <v>00012</v>
      </c>
      <c r="BD21" s="1" t="str">
        <f t="shared" si="48"/>
        <v>012300</v>
      </c>
      <c r="BE21" s="1" t="str">
        <f t="shared" si="48"/>
        <v>100012</v>
      </c>
      <c r="BF21" s="1" t="str">
        <f t="shared" si="49"/>
        <v>P</v>
      </c>
      <c r="BG21" s="1" t="str">
        <f t="shared" si="33"/>
        <v>F3W</v>
      </c>
      <c r="BH21" s="1" t="str">
        <f t="shared" si="50"/>
        <v>B</v>
      </c>
      <c r="BI21" s="1" t="str">
        <f t="shared" si="34"/>
        <v>F3L</v>
      </c>
      <c r="BJ21" s="1" t="str">
        <f t="shared" si="51"/>
        <v>XF2</v>
      </c>
      <c r="BK21" s="1" t="str">
        <f t="shared" si="35"/>
        <v>XF2W</v>
      </c>
      <c r="BL21" s="1" t="str">
        <f t="shared" si="52"/>
        <v>F3</v>
      </c>
      <c r="BM21" s="1">
        <f t="shared" si="53"/>
        <v>1</v>
      </c>
      <c r="BN21" s="1" t="str">
        <f t="shared" si="54"/>
        <v>2</v>
      </c>
      <c r="BO21" s="1" t="str">
        <f t="shared" si="55"/>
        <v>3</v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-3</v>
      </c>
    </row>
    <row r="22" spans="1:76" ht="15.75" thickBot="1">
      <c r="A22" s="1">
        <v>13</v>
      </c>
      <c r="B22" s="9" t="str">
        <f t="shared" si="11"/>
        <v/>
      </c>
      <c r="C22" s="93" t="str">
        <f t="shared" si="1"/>
        <v/>
      </c>
      <c r="D22" s="88" t="str">
        <f t="shared" si="36"/>
        <v/>
      </c>
      <c r="E22" s="89" t="str">
        <f t="shared" si="37"/>
        <v/>
      </c>
      <c r="F22" s="8" t="str">
        <f t="shared" si="12"/>
        <v/>
      </c>
      <c r="H22" s="96" t="str">
        <f t="shared" si="2"/>
        <v/>
      </c>
      <c r="I22" s="88" t="str">
        <f t="shared" si="38"/>
        <v/>
      </c>
      <c r="J22" s="89" t="str">
        <f t="shared" si="39"/>
        <v/>
      </c>
      <c r="K22" s="8" t="str">
        <f t="shared" si="40"/>
        <v/>
      </c>
      <c r="L22" s="54"/>
      <c r="M22" s="17" t="str">
        <f>IF('Hedging Dashboard'!AH22="","",'Hedging Dashboard'!AH22)</f>
        <v/>
      </c>
      <c r="O22" s="9" t="str">
        <f t="shared" si="3"/>
        <v/>
      </c>
      <c r="P22" s="88" t="str">
        <f t="shared" si="41"/>
        <v/>
      </c>
      <c r="Q22" s="89" t="str">
        <f t="shared" si="42"/>
        <v/>
      </c>
      <c r="R22" s="4" t="str">
        <f t="shared" si="43"/>
        <v/>
      </c>
      <c r="S22" s="4" t="str">
        <f t="shared" si="13"/>
        <v/>
      </c>
      <c r="T22" s="112" t="str">
        <f t="shared" si="44"/>
        <v/>
      </c>
      <c r="U22" s="4" t="str">
        <f>IF(M22="","",IF(B22="NB",U21,IF(T22="",SUM($T$5:$T22)+S22,SUM($T$5:$T22))))</f>
        <v/>
      </c>
      <c r="V22" s="100" t="str">
        <f t="shared" si="0"/>
        <v/>
      </c>
      <c r="W22" s="74" t="e">
        <f t="shared" si="14"/>
        <v>#VALUE!</v>
      </c>
      <c r="X22" s="76" t="str">
        <f t="shared" si="15"/>
        <v/>
      </c>
      <c r="Y22" s="9" t="str">
        <f t="shared" si="10"/>
        <v>B</v>
      </c>
      <c r="Z22" s="4" t="str">
        <f t="shared" si="6"/>
        <v>C</v>
      </c>
      <c r="AA22" s="4" t="str">
        <f t="shared" si="7"/>
        <v>B</v>
      </c>
      <c r="AB22" s="4" t="str">
        <f t="shared" si="4"/>
        <v>W</v>
      </c>
      <c r="AC22" s="4" t="str">
        <f t="shared" si="8"/>
        <v>L</v>
      </c>
      <c r="AD22" s="4" t="str">
        <f t="shared" si="9"/>
        <v>W</v>
      </c>
      <c r="AE22" s="1" t="str">
        <f t="shared" si="16"/>
        <v/>
      </c>
      <c r="AF22" s="1" t="str">
        <f t="shared" si="17"/>
        <v/>
      </c>
      <c r="AG22" s="1" t="str">
        <f t="shared" si="18"/>
        <v/>
      </c>
      <c r="AH22" s="1" t="str">
        <f t="shared" si="19"/>
        <v/>
      </c>
      <c r="AI22" s="1" t="str">
        <f t="shared" si="20"/>
        <v/>
      </c>
      <c r="AJ22" s="1" t="str">
        <f t="shared" si="21"/>
        <v/>
      </c>
      <c r="AK22" s="1">
        <f t="shared" si="45"/>
        <v>0</v>
      </c>
      <c r="AL22" s="1">
        <f t="shared" si="46"/>
        <v>0</v>
      </c>
      <c r="AM22" s="1" t="str">
        <f t="shared" si="5"/>
        <v/>
      </c>
      <c r="AN22" s="1">
        <f t="shared" si="22"/>
        <v>0</v>
      </c>
      <c r="AO22" s="1" t="str">
        <f t="shared" si="56"/>
        <v/>
      </c>
      <c r="AP22" s="1" t="str">
        <f t="shared" si="23"/>
        <v>Y</v>
      </c>
      <c r="AQ22" s="1" t="str">
        <f t="shared" si="24"/>
        <v>N</v>
      </c>
      <c r="AR22" s="1" t="str">
        <f t="shared" si="25"/>
        <v>N</v>
      </c>
      <c r="AS22" s="1" t="str">
        <f t="shared" si="26"/>
        <v/>
      </c>
      <c r="AT22" s="15" t="str">
        <f t="shared" si="47"/>
        <v/>
      </c>
      <c r="AU22" s="1" t="str">
        <f t="shared" si="27"/>
        <v/>
      </c>
      <c r="AV22" s="1" t="str">
        <f t="shared" si="28"/>
        <v/>
      </c>
      <c r="AW22" s="1" t="str">
        <f t="shared" si="29"/>
        <v/>
      </c>
      <c r="AX22" s="1" t="str">
        <f t="shared" si="30"/>
        <v/>
      </c>
      <c r="AY22" s="1" t="str">
        <f t="shared" si="31"/>
        <v/>
      </c>
      <c r="AZ22" s="1" t="str">
        <f>IF('Hedging Dashboard'!AH22="P",IF(AZ21="",1,AZ21+1),"")</f>
        <v/>
      </c>
      <c r="BA22" s="1" t="str">
        <f>IF('Hedging Dashboard'!AH22="B",IF(BA21="",1,BA21+1),"")</f>
        <v/>
      </c>
      <c r="BB22" s="1" t="str">
        <f t="shared" si="32"/>
        <v>23000</v>
      </c>
      <c r="BC22" s="1" t="str">
        <f t="shared" si="32"/>
        <v>00120</v>
      </c>
      <c r="BD22" s="1" t="str">
        <f t="shared" si="48"/>
        <v>123000</v>
      </c>
      <c r="BE22" s="1" t="str">
        <f t="shared" si="48"/>
        <v>000120</v>
      </c>
      <c r="BF22" s="1" t="str">
        <f t="shared" si="49"/>
        <v>B</v>
      </c>
      <c r="BG22" s="1" t="str">
        <f t="shared" si="33"/>
        <v>B</v>
      </c>
      <c r="BH22" s="1" t="str">
        <f t="shared" si="50"/>
        <v/>
      </c>
      <c r="BI22" s="1" t="str">
        <f t="shared" si="34"/>
        <v>XF2</v>
      </c>
      <c r="BJ22" s="1" t="str">
        <f t="shared" si="51"/>
        <v/>
      </c>
      <c r="BK22" s="1" t="str">
        <f t="shared" si="35"/>
        <v>F3</v>
      </c>
      <c r="BL22" s="1" t="str">
        <f t="shared" si="52"/>
        <v/>
      </c>
      <c r="BM22" s="1" t="str">
        <f t="shared" si="53"/>
        <v/>
      </c>
      <c r="BN22" s="1" t="str">
        <f t="shared" si="54"/>
        <v/>
      </c>
      <c r="BO22" s="1" t="str">
        <f t="shared" si="55"/>
        <v/>
      </c>
      <c r="BR22" s="1">
        <f>General!A20</f>
        <v>0</v>
      </c>
      <c r="BS22" s="1">
        <f>General!B20</f>
        <v>0</v>
      </c>
      <c r="BT22" s="1" t="str">
        <f>General!C20</f>
        <v/>
      </c>
      <c r="BU22" s="1">
        <f>General!D20</f>
        <v>0</v>
      </c>
      <c r="BW22" s="1" t="str">
        <f>General!F20</f>
        <v>LWLW</v>
      </c>
      <c r="BX22" s="1">
        <f>General!G20</f>
        <v>1</v>
      </c>
    </row>
    <row r="23" spans="1:76" ht="15.75" thickBot="1">
      <c r="A23" s="1">
        <v>14</v>
      </c>
      <c r="B23" s="9" t="str">
        <f t="shared" si="11"/>
        <v/>
      </c>
      <c r="C23" s="93" t="str">
        <f t="shared" si="1"/>
        <v/>
      </c>
      <c r="D23" s="88" t="str">
        <f t="shared" si="36"/>
        <v/>
      </c>
      <c r="E23" s="89" t="str">
        <f t="shared" si="37"/>
        <v/>
      </c>
      <c r="F23" s="8" t="str">
        <f t="shared" si="12"/>
        <v/>
      </c>
      <c r="H23" s="96" t="str">
        <f t="shared" si="2"/>
        <v/>
      </c>
      <c r="I23" s="88" t="str">
        <f t="shared" si="38"/>
        <v/>
      </c>
      <c r="J23" s="89" t="str">
        <f t="shared" si="39"/>
        <v/>
      </c>
      <c r="K23" s="8" t="str">
        <f t="shared" si="40"/>
        <v/>
      </c>
      <c r="L23" s="54"/>
      <c r="M23" s="17" t="str">
        <f>IF('Hedging Dashboard'!AH23="","",'Hedging Dashboard'!AH23)</f>
        <v/>
      </c>
      <c r="O23" s="9" t="str">
        <f t="shared" si="3"/>
        <v/>
      </c>
      <c r="P23" s="88" t="str">
        <f t="shared" si="41"/>
        <v/>
      </c>
      <c r="Q23" s="89" t="str">
        <f t="shared" si="42"/>
        <v/>
      </c>
      <c r="R23" s="4" t="str">
        <f t="shared" si="43"/>
        <v/>
      </c>
      <c r="S23" s="4" t="str">
        <f t="shared" si="13"/>
        <v/>
      </c>
      <c r="T23" s="112" t="str">
        <f t="shared" si="44"/>
        <v/>
      </c>
      <c r="U23" s="4" t="str">
        <f>IF(M23="","",IF(B23="NB",U22,IF(T23="",SUM($T$5:$T23)+S23,SUM($T$5:$T23))))</f>
        <v/>
      </c>
      <c r="V23" s="100" t="str">
        <f t="shared" si="0"/>
        <v/>
      </c>
      <c r="W23" s="74" t="e">
        <f t="shared" si="14"/>
        <v>#VALUE!</v>
      </c>
      <c r="X23" s="76" t="str">
        <f t="shared" si="15"/>
        <v/>
      </c>
      <c r="Y23" s="9" t="str">
        <f t="shared" si="10"/>
        <v>B</v>
      </c>
      <c r="Z23" s="4" t="str">
        <f t="shared" si="6"/>
        <v>C</v>
      </c>
      <c r="AA23" s="4" t="str">
        <f t="shared" si="7"/>
        <v>B</v>
      </c>
      <c r="AB23" s="4" t="str">
        <f t="shared" si="4"/>
        <v/>
      </c>
      <c r="AC23" s="4" t="str">
        <f t="shared" si="8"/>
        <v/>
      </c>
      <c r="AD23" s="4" t="str">
        <f t="shared" si="9"/>
        <v/>
      </c>
      <c r="AE23" s="1" t="str">
        <f t="shared" si="16"/>
        <v/>
      </c>
      <c r="AF23" s="1" t="str">
        <f t="shared" si="17"/>
        <v/>
      </c>
      <c r="AG23" s="1" t="str">
        <f t="shared" si="18"/>
        <v/>
      </c>
      <c r="AH23" s="1" t="str">
        <f t="shared" si="19"/>
        <v/>
      </c>
      <c r="AI23" s="1" t="str">
        <f t="shared" si="20"/>
        <v/>
      </c>
      <c r="AJ23" s="1" t="str">
        <f t="shared" si="21"/>
        <v/>
      </c>
      <c r="AK23" s="1">
        <f t="shared" si="45"/>
        <v>0</v>
      </c>
      <c r="AL23" s="1">
        <f t="shared" si="46"/>
        <v>0</v>
      </c>
      <c r="AM23" s="1" t="str">
        <f t="shared" si="5"/>
        <v/>
      </c>
      <c r="AN23" s="1">
        <f t="shared" si="22"/>
        <v>0</v>
      </c>
      <c r="AO23" s="1" t="str">
        <f t="shared" si="56"/>
        <v/>
      </c>
      <c r="AP23" s="1" t="str">
        <f t="shared" si="23"/>
        <v>N</v>
      </c>
      <c r="AQ23" s="1" t="str">
        <f t="shared" si="24"/>
        <v>N</v>
      </c>
      <c r="AR23" s="1" t="str">
        <f t="shared" si="25"/>
        <v>N</v>
      </c>
      <c r="AS23" s="1" t="str">
        <f t="shared" si="26"/>
        <v/>
      </c>
      <c r="AT23" s="15" t="str">
        <f t="shared" si="47"/>
        <v/>
      </c>
      <c r="AU23" s="1" t="str">
        <f t="shared" si="27"/>
        <v/>
      </c>
      <c r="AV23" s="1" t="str">
        <f t="shared" si="28"/>
        <v/>
      </c>
      <c r="AW23" s="1" t="str">
        <f t="shared" si="29"/>
        <v/>
      </c>
      <c r="AX23" s="1" t="str">
        <f t="shared" si="30"/>
        <v/>
      </c>
      <c r="AY23" s="1" t="str">
        <f t="shared" si="31"/>
        <v/>
      </c>
      <c r="AZ23" s="1" t="str">
        <f>IF('Hedging Dashboard'!AH23="P",IF(AZ22="",1,AZ22+1),"")</f>
        <v/>
      </c>
      <c r="BA23" s="1" t="str">
        <f>IF('Hedging Dashboard'!AH23="B",IF(BA22="",1,BA22+1),"")</f>
        <v/>
      </c>
      <c r="BB23" s="1" t="str">
        <f t="shared" si="32"/>
        <v>30000</v>
      </c>
      <c r="BC23" s="1" t="str">
        <f t="shared" si="32"/>
        <v>01200</v>
      </c>
      <c r="BD23" s="1" t="str">
        <f t="shared" si="48"/>
        <v>230000</v>
      </c>
      <c r="BE23" s="1" t="str">
        <f t="shared" si="48"/>
        <v>001200</v>
      </c>
      <c r="BF23" s="1" t="str">
        <f t="shared" si="49"/>
        <v>B</v>
      </c>
      <c r="BG23" s="1" t="str">
        <f t="shared" si="33"/>
        <v/>
      </c>
      <c r="BH23" s="1">
        <f t="shared" si="50"/>
        <v>0</v>
      </c>
      <c r="BI23" s="1" t="str">
        <f t="shared" si="34"/>
        <v/>
      </c>
      <c r="BJ23" s="1">
        <f t="shared" si="51"/>
        <v>0</v>
      </c>
      <c r="BK23" s="1" t="str">
        <f t="shared" si="35"/>
        <v/>
      </c>
      <c r="BL23" s="1">
        <f t="shared" si="52"/>
        <v>0</v>
      </c>
      <c r="BM23" s="1" t="str">
        <f t="shared" si="53"/>
        <v>0</v>
      </c>
      <c r="BN23" s="1" t="str">
        <f t="shared" si="54"/>
        <v>0</v>
      </c>
      <c r="BO23" s="1" t="str">
        <f t="shared" si="55"/>
        <v>0</v>
      </c>
      <c r="BR23" s="1">
        <f>General!A21</f>
        <v>0</v>
      </c>
      <c r="BS23" s="1">
        <f>General!B21</f>
        <v>0</v>
      </c>
      <c r="BT23" s="1" t="str">
        <f>General!C21</f>
        <v/>
      </c>
      <c r="BU23" s="1">
        <f>General!D21</f>
        <v>0</v>
      </c>
      <c r="BW23" s="1" t="str">
        <f>General!F21</f>
        <v>LWWL</v>
      </c>
      <c r="BX23" s="1">
        <f>General!G21</f>
        <v>-1</v>
      </c>
    </row>
    <row r="24" spans="1:76" ht="15.75" thickBot="1">
      <c r="A24" s="1">
        <v>15</v>
      </c>
      <c r="B24" s="77" t="str">
        <f t="shared" si="11"/>
        <v/>
      </c>
      <c r="C24" s="94" t="str">
        <f t="shared" si="1"/>
        <v/>
      </c>
      <c r="D24" s="90" t="str">
        <f t="shared" si="36"/>
        <v/>
      </c>
      <c r="E24" s="91" t="str">
        <f t="shared" si="37"/>
        <v/>
      </c>
      <c r="F24" s="10" t="str">
        <f t="shared" si="12"/>
        <v/>
      </c>
      <c r="H24" s="97" t="str">
        <f t="shared" si="2"/>
        <v/>
      </c>
      <c r="I24" s="90" t="str">
        <f t="shared" si="38"/>
        <v/>
      </c>
      <c r="J24" s="91" t="str">
        <f t="shared" si="39"/>
        <v/>
      </c>
      <c r="K24" s="10" t="str">
        <f t="shared" si="40"/>
        <v/>
      </c>
      <c r="L24" s="54"/>
      <c r="M24" s="18" t="str">
        <f>IF('Hedging Dashboard'!AH24="","",'Hedging Dashboard'!AH24)</f>
        <v/>
      </c>
      <c r="O24" s="77" t="str">
        <f t="shared" si="3"/>
        <v/>
      </c>
      <c r="P24" s="90" t="str">
        <f t="shared" si="41"/>
        <v/>
      </c>
      <c r="Q24" s="91" t="str">
        <f t="shared" si="42"/>
        <v/>
      </c>
      <c r="R24" s="5" t="str">
        <f t="shared" si="43"/>
        <v/>
      </c>
      <c r="S24" s="5" t="str">
        <f t="shared" si="13"/>
        <v/>
      </c>
      <c r="T24" s="113" t="str">
        <f t="shared" si="44"/>
        <v/>
      </c>
      <c r="U24" s="5" t="str">
        <f>IF(M24="","",IF(B24="NB",U23,IF(T24="",SUM($T$5:$T24)+S24,SUM($T$5:$T24))))</f>
        <v/>
      </c>
      <c r="V24" s="101" t="str">
        <f t="shared" si="0"/>
        <v/>
      </c>
      <c r="W24" s="74" t="e">
        <f t="shared" si="14"/>
        <v>#VALUE!</v>
      </c>
      <c r="X24" s="76" t="str">
        <f t="shared" si="15"/>
        <v/>
      </c>
      <c r="Y24" s="9" t="str">
        <f t="shared" si="10"/>
        <v>B</v>
      </c>
      <c r="Z24" s="4" t="str">
        <f t="shared" si="6"/>
        <v>C</v>
      </c>
      <c r="AA24" s="4" t="str">
        <f t="shared" si="7"/>
        <v>B</v>
      </c>
      <c r="AB24" s="4" t="str">
        <f t="shared" si="4"/>
        <v/>
      </c>
      <c r="AC24" s="4" t="str">
        <f t="shared" si="8"/>
        <v/>
      </c>
      <c r="AD24" s="4" t="str">
        <f t="shared" si="9"/>
        <v/>
      </c>
      <c r="AE24" s="1" t="str">
        <f t="shared" si="16"/>
        <v/>
      </c>
      <c r="AF24" s="1" t="str">
        <f t="shared" si="17"/>
        <v/>
      </c>
      <c r="AG24" s="1" t="str">
        <f t="shared" si="18"/>
        <v/>
      </c>
      <c r="AH24" s="1" t="str">
        <f t="shared" si="19"/>
        <v/>
      </c>
      <c r="AI24" s="1" t="str">
        <f t="shared" si="20"/>
        <v/>
      </c>
      <c r="AJ24" s="1" t="str">
        <f t="shared" si="21"/>
        <v/>
      </c>
      <c r="AK24" s="1">
        <f t="shared" si="45"/>
        <v>0</v>
      </c>
      <c r="AL24" s="1">
        <f t="shared" si="46"/>
        <v>0</v>
      </c>
      <c r="AM24" s="1" t="str">
        <f t="shared" si="5"/>
        <v/>
      </c>
      <c r="AN24" s="1">
        <f t="shared" si="22"/>
        <v>0</v>
      </c>
      <c r="AO24" s="1" t="str">
        <f t="shared" si="56"/>
        <v/>
      </c>
      <c r="AP24" s="1" t="str">
        <f t="shared" si="23"/>
        <v>N</v>
      </c>
      <c r="AQ24" s="1" t="str">
        <f t="shared" si="24"/>
        <v>N</v>
      </c>
      <c r="AR24" s="1" t="str">
        <f t="shared" si="25"/>
        <v>N</v>
      </c>
      <c r="AS24" s="1" t="str">
        <f t="shared" si="26"/>
        <v/>
      </c>
      <c r="AT24" s="15" t="str">
        <f t="shared" si="47"/>
        <v/>
      </c>
      <c r="AU24" s="1" t="str">
        <f t="shared" si="27"/>
        <v/>
      </c>
      <c r="AV24" s="1" t="str">
        <f t="shared" si="28"/>
        <v/>
      </c>
      <c r="AW24" s="1" t="str">
        <f t="shared" si="29"/>
        <v/>
      </c>
      <c r="AX24" s="1" t="str">
        <f t="shared" si="30"/>
        <v/>
      </c>
      <c r="AY24" s="1" t="str">
        <f t="shared" si="31"/>
        <v/>
      </c>
      <c r="AZ24" s="1" t="str">
        <f>IF('Hedging Dashboard'!AH24="P",IF(AZ23="",1,AZ23+1),"")</f>
        <v/>
      </c>
      <c r="BA24" s="1" t="str">
        <f>IF('Hedging Dashboard'!AH24="B",IF(BA23="",1,BA23+1),"")</f>
        <v/>
      </c>
      <c r="BB24" s="1" t="str">
        <f t="shared" si="32"/>
        <v>00000</v>
      </c>
      <c r="BC24" s="1" t="str">
        <f t="shared" si="32"/>
        <v>12000</v>
      </c>
      <c r="BD24" s="1" t="str">
        <f t="shared" si="48"/>
        <v>300000</v>
      </c>
      <c r="BE24" s="1" t="str">
        <f t="shared" si="48"/>
        <v>012000</v>
      </c>
      <c r="BF24" s="1" t="str">
        <f t="shared" si="49"/>
        <v>B</v>
      </c>
      <c r="BG24" s="1" t="str">
        <f t="shared" si="33"/>
        <v/>
      </c>
      <c r="BH24" s="1">
        <f t="shared" si="50"/>
        <v>0</v>
      </c>
      <c r="BI24" s="1" t="str">
        <f t="shared" si="34"/>
        <v/>
      </c>
      <c r="BJ24" s="1">
        <f t="shared" si="51"/>
        <v>0</v>
      </c>
      <c r="BK24" s="1" t="str">
        <f t="shared" si="35"/>
        <v/>
      </c>
      <c r="BL24" s="1">
        <f t="shared" si="52"/>
        <v>0</v>
      </c>
      <c r="BM24" s="1" t="str">
        <f t="shared" si="53"/>
        <v>0</v>
      </c>
      <c r="BN24" s="1" t="str">
        <f t="shared" si="54"/>
        <v>0</v>
      </c>
      <c r="BO24" s="1" t="str">
        <f t="shared" si="55"/>
        <v>0</v>
      </c>
      <c r="BR24" s="1">
        <f>General!A22</f>
        <v>0</v>
      </c>
      <c r="BS24" s="1">
        <f>General!B22</f>
        <v>0</v>
      </c>
      <c r="BT24" s="1" t="str">
        <f>General!C22</f>
        <v/>
      </c>
      <c r="BU24" s="1">
        <f>General!D22</f>
        <v>0</v>
      </c>
      <c r="BW24" s="1" t="str">
        <f>General!F22</f>
        <v>LWWW</v>
      </c>
      <c r="BX24" s="1">
        <f>General!G22</f>
        <v>6</v>
      </c>
    </row>
    <row r="25" spans="1:76" ht="15.75" thickBot="1">
      <c r="A25" s="1">
        <v>16</v>
      </c>
      <c r="B25" s="12" t="str">
        <f t="shared" si="11"/>
        <v/>
      </c>
      <c r="C25" s="92" t="str">
        <f t="shared" si="1"/>
        <v/>
      </c>
      <c r="D25" s="13" t="str">
        <f t="shared" si="36"/>
        <v/>
      </c>
      <c r="E25" s="45" t="str">
        <f t="shared" si="37"/>
        <v/>
      </c>
      <c r="F25" s="14" t="str">
        <f t="shared" si="12"/>
        <v/>
      </c>
      <c r="H25" s="95" t="str">
        <f t="shared" si="2"/>
        <v/>
      </c>
      <c r="I25" s="13" t="str">
        <f t="shared" si="38"/>
        <v/>
      </c>
      <c r="J25" s="45" t="str">
        <f t="shared" si="39"/>
        <v/>
      </c>
      <c r="K25" s="14" t="str">
        <f t="shared" si="40"/>
        <v/>
      </c>
      <c r="L25" s="54"/>
      <c r="M25" s="16" t="str">
        <f>IF('Hedging Dashboard'!AH25="","",'Hedging Dashboard'!AH25)</f>
        <v/>
      </c>
      <c r="O25" s="12" t="str">
        <f t="shared" si="3"/>
        <v/>
      </c>
      <c r="P25" s="13" t="str">
        <f t="shared" si="41"/>
        <v/>
      </c>
      <c r="Q25" s="45" t="str">
        <f t="shared" si="42"/>
        <v/>
      </c>
      <c r="R25" s="87" t="str">
        <f t="shared" si="43"/>
        <v/>
      </c>
      <c r="S25" s="87" t="str">
        <f t="shared" si="13"/>
        <v/>
      </c>
      <c r="T25" s="98" t="str">
        <f t="shared" si="44"/>
        <v/>
      </c>
      <c r="U25" s="87" t="str">
        <f>IF(M25="","",IF(B25="NB",U24,IF(T25="",SUM($T$5:$T25)+S25,SUM($T$5:$T25))))</f>
        <v/>
      </c>
      <c r="V25" s="99" t="str">
        <f t="shared" si="0"/>
        <v/>
      </c>
      <c r="W25" s="74" t="e">
        <f t="shared" si="14"/>
        <v>#VALUE!</v>
      </c>
      <c r="X25" s="76" t="str">
        <f t="shared" si="15"/>
        <v/>
      </c>
      <c r="Y25" s="9" t="str">
        <f t="shared" si="10"/>
        <v>B</v>
      </c>
      <c r="Z25" s="4" t="str">
        <f t="shared" si="6"/>
        <v>C</v>
      </c>
      <c r="AA25" s="4" t="str">
        <f t="shared" si="7"/>
        <v>B</v>
      </c>
      <c r="AB25" s="4" t="str">
        <f t="shared" si="4"/>
        <v/>
      </c>
      <c r="AC25" s="4" t="str">
        <f t="shared" si="8"/>
        <v/>
      </c>
      <c r="AD25" s="4" t="str">
        <f t="shared" si="9"/>
        <v/>
      </c>
      <c r="AE25" s="1" t="str">
        <f t="shared" si="16"/>
        <v/>
      </c>
      <c r="AF25" s="1" t="str">
        <f t="shared" si="17"/>
        <v/>
      </c>
      <c r="AG25" s="1" t="str">
        <f t="shared" si="18"/>
        <v/>
      </c>
      <c r="AH25" s="1" t="str">
        <f t="shared" si="19"/>
        <v/>
      </c>
      <c r="AI25" s="1" t="str">
        <f t="shared" si="20"/>
        <v/>
      </c>
      <c r="AJ25" s="1" t="str">
        <f t="shared" si="21"/>
        <v/>
      </c>
      <c r="AK25" s="1">
        <f t="shared" si="45"/>
        <v>0</v>
      </c>
      <c r="AL25" s="1">
        <f t="shared" si="46"/>
        <v>0</v>
      </c>
      <c r="AM25" s="1" t="str">
        <f t="shared" si="5"/>
        <v/>
      </c>
      <c r="AN25" s="1">
        <f t="shared" si="22"/>
        <v>0</v>
      </c>
      <c r="AO25" s="1" t="str">
        <f t="shared" si="56"/>
        <v/>
      </c>
      <c r="AP25" s="1" t="str">
        <f t="shared" si="23"/>
        <v>N</v>
      </c>
      <c r="AQ25" s="1" t="str">
        <f t="shared" si="24"/>
        <v>N</v>
      </c>
      <c r="AR25" s="1" t="str">
        <f t="shared" si="25"/>
        <v>N</v>
      </c>
      <c r="AS25" s="1" t="str">
        <f t="shared" si="26"/>
        <v/>
      </c>
      <c r="AT25" s="15" t="str">
        <f t="shared" si="47"/>
        <v/>
      </c>
      <c r="AU25" s="1" t="str">
        <f t="shared" si="27"/>
        <v/>
      </c>
      <c r="AV25" s="1" t="str">
        <f t="shared" si="28"/>
        <v/>
      </c>
      <c r="AW25" s="1" t="str">
        <f t="shared" si="29"/>
        <v/>
      </c>
      <c r="AX25" s="1" t="str">
        <f t="shared" si="30"/>
        <v/>
      </c>
      <c r="AY25" s="1" t="str">
        <f t="shared" si="31"/>
        <v/>
      </c>
      <c r="AZ25" s="1" t="str">
        <f>IF('Hedging Dashboard'!AH25="P",IF(AZ24="",1,AZ24+1),"")</f>
        <v/>
      </c>
      <c r="BA25" s="1" t="str">
        <f>IF('Hedging Dashboard'!AH25="B",IF(BA24="",1,BA24+1),"")</f>
        <v/>
      </c>
      <c r="BB25" s="1" t="str">
        <f t="shared" si="32"/>
        <v>00000</v>
      </c>
      <c r="BC25" s="1" t="str">
        <f t="shared" si="32"/>
        <v>20000</v>
      </c>
      <c r="BD25" s="1" t="str">
        <f t="shared" si="48"/>
        <v>000000</v>
      </c>
      <c r="BE25" s="1" t="str">
        <f t="shared" si="48"/>
        <v>120000</v>
      </c>
      <c r="BF25" s="1" t="str">
        <f t="shared" si="49"/>
        <v>B</v>
      </c>
      <c r="BG25" s="1" t="str">
        <f t="shared" si="33"/>
        <v/>
      </c>
      <c r="BH25" s="1">
        <f t="shared" si="50"/>
        <v>0</v>
      </c>
      <c r="BI25" s="1" t="str">
        <f t="shared" si="34"/>
        <v/>
      </c>
      <c r="BJ25" s="1">
        <f t="shared" si="51"/>
        <v>0</v>
      </c>
      <c r="BK25" s="1" t="str">
        <f t="shared" si="35"/>
        <v/>
      </c>
      <c r="BL25" s="1">
        <f t="shared" si="52"/>
        <v>0</v>
      </c>
      <c r="BM25" s="1" t="str">
        <f t="shared" si="53"/>
        <v>0</v>
      </c>
      <c r="BN25" s="1" t="str">
        <f t="shared" si="54"/>
        <v>0</v>
      </c>
      <c r="BO25" s="1" t="str">
        <f t="shared" si="55"/>
        <v>0</v>
      </c>
      <c r="BR25" s="1">
        <f>General!A23</f>
        <v>0</v>
      </c>
      <c r="BS25" s="1">
        <f>General!B23</f>
        <v>0</v>
      </c>
      <c r="BT25" s="1" t="str">
        <f>General!C23</f>
        <v/>
      </c>
      <c r="BU25" s="1">
        <f>General!D23</f>
        <v>0</v>
      </c>
      <c r="BW25" s="1" t="str">
        <f>General!F23</f>
        <v>WLLL</v>
      </c>
      <c r="BX25" s="1">
        <f>General!G23</f>
        <v>-6</v>
      </c>
    </row>
    <row r="26" spans="1:76" ht="15.75" thickBot="1">
      <c r="A26" s="1">
        <v>17</v>
      </c>
      <c r="B26" s="9" t="str">
        <f t="shared" si="11"/>
        <v/>
      </c>
      <c r="C26" s="93" t="str">
        <f t="shared" si="1"/>
        <v/>
      </c>
      <c r="D26" s="88" t="str">
        <f t="shared" si="36"/>
        <v/>
      </c>
      <c r="E26" s="89" t="str">
        <f t="shared" si="37"/>
        <v/>
      </c>
      <c r="F26" s="8" t="str">
        <f t="shared" si="12"/>
        <v/>
      </c>
      <c r="H26" s="96" t="str">
        <f t="shared" si="2"/>
        <v/>
      </c>
      <c r="I26" s="88" t="str">
        <f t="shared" si="38"/>
        <v/>
      </c>
      <c r="J26" s="89" t="str">
        <f t="shared" si="39"/>
        <v/>
      </c>
      <c r="K26" s="8" t="str">
        <f t="shared" si="40"/>
        <v/>
      </c>
      <c r="L26" s="54"/>
      <c r="M26" s="17" t="str">
        <f>IF('Hedging Dashboard'!AH26="","",'Hedging Dashboard'!AH26)</f>
        <v/>
      </c>
      <c r="O26" s="9" t="str">
        <f t="shared" si="3"/>
        <v/>
      </c>
      <c r="P26" s="88" t="str">
        <f t="shared" si="41"/>
        <v/>
      </c>
      <c r="Q26" s="89" t="str">
        <f t="shared" si="42"/>
        <v/>
      </c>
      <c r="R26" s="4" t="str">
        <f t="shared" si="43"/>
        <v/>
      </c>
      <c r="S26" s="4" t="str">
        <f t="shared" si="13"/>
        <v/>
      </c>
      <c r="T26" s="112" t="str">
        <f t="shared" si="44"/>
        <v/>
      </c>
      <c r="U26" s="4" t="str">
        <f>IF(M26="","",IF(B26="NB",U25,IF(T26="",SUM($T$5:$T26)+S26,SUM($T$5:$T26))))</f>
        <v/>
      </c>
      <c r="V26" s="100" t="str">
        <f t="shared" si="0"/>
        <v/>
      </c>
      <c r="W26" s="74" t="e">
        <f t="shared" si="14"/>
        <v>#VALUE!</v>
      </c>
      <c r="X26" s="76" t="str">
        <f t="shared" si="15"/>
        <v/>
      </c>
      <c r="Y26" s="9" t="str">
        <f t="shared" si="10"/>
        <v>B</v>
      </c>
      <c r="Z26" s="4" t="str">
        <f t="shared" si="6"/>
        <v>C</v>
      </c>
      <c r="AA26" s="4" t="str">
        <f t="shared" si="7"/>
        <v>B</v>
      </c>
      <c r="AB26" s="4" t="str">
        <f t="shared" si="4"/>
        <v/>
      </c>
      <c r="AC26" s="4" t="str">
        <f t="shared" si="8"/>
        <v/>
      </c>
      <c r="AD26" s="4" t="str">
        <f t="shared" si="9"/>
        <v/>
      </c>
      <c r="AE26" s="1" t="str">
        <f t="shared" si="16"/>
        <v/>
      </c>
      <c r="AF26" s="1" t="str">
        <f t="shared" si="17"/>
        <v/>
      </c>
      <c r="AG26" s="1" t="str">
        <f t="shared" si="18"/>
        <v/>
      </c>
      <c r="AH26" s="1" t="str">
        <f t="shared" si="19"/>
        <v/>
      </c>
      <c r="AI26" s="1" t="str">
        <f t="shared" si="20"/>
        <v/>
      </c>
      <c r="AJ26" s="1" t="str">
        <f t="shared" si="21"/>
        <v/>
      </c>
      <c r="AK26" s="1">
        <f t="shared" si="45"/>
        <v>0</v>
      </c>
      <c r="AL26" s="1">
        <f t="shared" si="46"/>
        <v>0</v>
      </c>
      <c r="AM26" s="1" t="str">
        <f t="shared" si="5"/>
        <v/>
      </c>
      <c r="AN26" s="1">
        <f t="shared" si="22"/>
        <v>0</v>
      </c>
      <c r="AO26" s="1" t="str">
        <f t="shared" si="56"/>
        <v/>
      </c>
      <c r="AP26" s="1" t="str">
        <f t="shared" si="23"/>
        <v>N</v>
      </c>
      <c r="AQ26" s="1" t="str">
        <f t="shared" si="24"/>
        <v>N</v>
      </c>
      <c r="AR26" s="1" t="str">
        <f t="shared" si="25"/>
        <v>N</v>
      </c>
      <c r="AS26" s="1" t="str">
        <f t="shared" si="26"/>
        <v/>
      </c>
      <c r="AT26" s="15" t="str">
        <f t="shared" si="47"/>
        <v/>
      </c>
      <c r="AU26" s="1" t="str">
        <f t="shared" si="27"/>
        <v/>
      </c>
      <c r="AV26" s="1" t="str">
        <f t="shared" si="28"/>
        <v/>
      </c>
      <c r="AW26" s="1" t="str">
        <f t="shared" si="29"/>
        <v/>
      </c>
      <c r="AX26" s="1" t="str">
        <f t="shared" si="30"/>
        <v/>
      </c>
      <c r="AY26" s="1" t="str">
        <f t="shared" si="31"/>
        <v/>
      </c>
      <c r="AZ26" s="1" t="str">
        <f>IF('Hedging Dashboard'!AH26="P",IF(AZ25="",1,AZ25+1),"")</f>
        <v/>
      </c>
      <c r="BA26" s="1" t="str">
        <f>IF('Hedging Dashboard'!AH26="B",IF(BA25="",1,BA25+1),"")</f>
        <v/>
      </c>
      <c r="BB26" s="1" t="str">
        <f t="shared" ref="BB26:BC45" si="57">IF(AZ21="",0,AZ21)&amp;IF(AZ22="",0,AZ22)&amp;IF(AZ23="",0,AZ23)&amp;IF(AZ24="",0,AZ24)&amp;IF(AZ25="",0,AZ25)</f>
        <v>00000</v>
      </c>
      <c r="BC26" s="1" t="str">
        <f t="shared" si="57"/>
        <v>00000</v>
      </c>
      <c r="BD26" s="1" t="str">
        <f t="shared" si="48"/>
        <v>000000</v>
      </c>
      <c r="BE26" s="1" t="str">
        <f t="shared" si="48"/>
        <v>200000</v>
      </c>
      <c r="BF26" s="1" t="str">
        <f t="shared" si="49"/>
        <v>B</v>
      </c>
      <c r="BG26" s="1" t="str">
        <f t="shared" si="33"/>
        <v/>
      </c>
      <c r="BH26" s="1">
        <f t="shared" si="50"/>
        <v>0</v>
      </c>
      <c r="BI26" s="1" t="str">
        <f t="shared" si="34"/>
        <v/>
      </c>
      <c r="BJ26" s="1">
        <f t="shared" si="51"/>
        <v>0</v>
      </c>
      <c r="BK26" s="1" t="str">
        <f t="shared" si="35"/>
        <v/>
      </c>
      <c r="BL26" s="1">
        <f t="shared" si="52"/>
        <v>0</v>
      </c>
      <c r="BM26" s="1" t="str">
        <f t="shared" si="53"/>
        <v>0</v>
      </c>
      <c r="BN26" s="1" t="str">
        <f t="shared" si="54"/>
        <v>0</v>
      </c>
      <c r="BO26" s="1" t="str">
        <f t="shared" si="55"/>
        <v>0</v>
      </c>
      <c r="BR26" s="1">
        <f>General!A24</f>
        <v>0</v>
      </c>
      <c r="BS26" s="1">
        <f>General!B24</f>
        <v>0</v>
      </c>
      <c r="BT26" s="1" t="str">
        <f>General!C24</f>
        <v/>
      </c>
      <c r="BU26" s="1">
        <f>General!D24</f>
        <v>0</v>
      </c>
      <c r="BW26" s="1" t="str">
        <f>General!F24</f>
        <v>WLLW</v>
      </c>
      <c r="BX26" s="1">
        <f>General!G24</f>
        <v>1</v>
      </c>
    </row>
    <row r="27" spans="1:76" ht="15.75" thickBot="1">
      <c r="A27" s="1">
        <v>18</v>
      </c>
      <c r="B27" s="9" t="str">
        <f t="shared" si="11"/>
        <v/>
      </c>
      <c r="C27" s="93" t="str">
        <f t="shared" si="1"/>
        <v/>
      </c>
      <c r="D27" s="88" t="str">
        <f t="shared" si="36"/>
        <v/>
      </c>
      <c r="E27" s="89" t="str">
        <f t="shared" si="37"/>
        <v/>
      </c>
      <c r="F27" s="8" t="str">
        <f t="shared" si="12"/>
        <v/>
      </c>
      <c r="H27" s="96" t="str">
        <f t="shared" si="2"/>
        <v/>
      </c>
      <c r="I27" s="88" t="str">
        <f t="shared" si="38"/>
        <v/>
      </c>
      <c r="J27" s="89" t="str">
        <f t="shared" si="39"/>
        <v/>
      </c>
      <c r="K27" s="8" t="str">
        <f t="shared" si="40"/>
        <v/>
      </c>
      <c r="L27" s="54"/>
      <c r="M27" s="17" t="str">
        <f>IF('Hedging Dashboard'!AH27="","",'Hedging Dashboard'!AH27)</f>
        <v/>
      </c>
      <c r="O27" s="9" t="str">
        <f t="shared" si="3"/>
        <v/>
      </c>
      <c r="P27" s="88" t="str">
        <f t="shared" si="41"/>
        <v/>
      </c>
      <c r="Q27" s="89" t="str">
        <f t="shared" si="42"/>
        <v/>
      </c>
      <c r="R27" s="4" t="str">
        <f t="shared" si="43"/>
        <v/>
      </c>
      <c r="S27" s="4" t="str">
        <f t="shared" si="13"/>
        <v/>
      </c>
      <c r="T27" s="112" t="str">
        <f t="shared" si="44"/>
        <v/>
      </c>
      <c r="U27" s="4" t="str">
        <f>IF(M27="","",IF(B27="NB",U26,IF(T27="",SUM($T$5:$T27)+S27,SUM($T$5:$T27))))</f>
        <v/>
      </c>
      <c r="V27" s="100" t="str">
        <f t="shared" si="0"/>
        <v/>
      </c>
      <c r="W27" s="74" t="e">
        <f t="shared" si="14"/>
        <v>#VALUE!</v>
      </c>
      <c r="X27" s="76" t="str">
        <f t="shared" si="15"/>
        <v/>
      </c>
      <c r="Y27" s="9" t="str">
        <f t="shared" si="10"/>
        <v>B</v>
      </c>
      <c r="Z27" s="4" t="str">
        <f t="shared" si="6"/>
        <v>C</v>
      </c>
      <c r="AA27" s="4" t="str">
        <f t="shared" si="7"/>
        <v>B</v>
      </c>
      <c r="AB27" s="4" t="str">
        <f t="shared" si="4"/>
        <v/>
      </c>
      <c r="AC27" s="4" t="str">
        <f t="shared" si="8"/>
        <v/>
      </c>
      <c r="AD27" s="4" t="str">
        <f t="shared" si="9"/>
        <v/>
      </c>
      <c r="AE27" s="1" t="str">
        <f t="shared" si="16"/>
        <v/>
      </c>
      <c r="AF27" s="1" t="str">
        <f t="shared" si="17"/>
        <v/>
      </c>
      <c r="AG27" s="1" t="str">
        <f t="shared" si="18"/>
        <v/>
      </c>
      <c r="AH27" s="1" t="str">
        <f t="shared" si="19"/>
        <v/>
      </c>
      <c r="AI27" s="1" t="str">
        <f t="shared" si="20"/>
        <v/>
      </c>
      <c r="AJ27" s="1" t="str">
        <f t="shared" si="21"/>
        <v/>
      </c>
      <c r="AK27" s="1">
        <f t="shared" si="45"/>
        <v>0</v>
      </c>
      <c r="AL27" s="1">
        <f t="shared" si="46"/>
        <v>0</v>
      </c>
      <c r="AM27" s="1" t="str">
        <f t="shared" si="5"/>
        <v/>
      </c>
      <c r="AN27" s="1">
        <f t="shared" si="22"/>
        <v>0</v>
      </c>
      <c r="AO27" s="1" t="str">
        <f t="shared" si="56"/>
        <v/>
      </c>
      <c r="AP27" s="1" t="str">
        <f t="shared" si="23"/>
        <v>N</v>
      </c>
      <c r="AQ27" s="1" t="str">
        <f t="shared" si="24"/>
        <v>N</v>
      </c>
      <c r="AR27" s="1" t="str">
        <f t="shared" si="25"/>
        <v>N</v>
      </c>
      <c r="AS27" s="1" t="str">
        <f t="shared" si="26"/>
        <v/>
      </c>
      <c r="AT27" s="15" t="str">
        <f t="shared" si="47"/>
        <v/>
      </c>
      <c r="AU27" s="1" t="str">
        <f t="shared" si="27"/>
        <v/>
      </c>
      <c r="AV27" s="1" t="str">
        <f t="shared" si="28"/>
        <v/>
      </c>
      <c r="AW27" s="1" t="str">
        <f t="shared" si="29"/>
        <v/>
      </c>
      <c r="AX27" s="1" t="str">
        <f t="shared" si="30"/>
        <v/>
      </c>
      <c r="AY27" s="1" t="str">
        <f t="shared" si="31"/>
        <v/>
      </c>
      <c r="AZ27" s="1" t="str">
        <f>IF('Hedging Dashboard'!AH27="P",IF(AZ26="",1,AZ26+1),"")</f>
        <v/>
      </c>
      <c r="BA27" s="1" t="str">
        <f>IF('Hedging Dashboard'!AH27="B",IF(BA26="",1,BA26+1),"")</f>
        <v/>
      </c>
      <c r="BB27" s="1" t="str">
        <f t="shared" si="57"/>
        <v>00000</v>
      </c>
      <c r="BC27" s="1" t="str">
        <f t="shared" si="57"/>
        <v>00000</v>
      </c>
      <c r="BD27" s="1" t="str">
        <f t="shared" si="48"/>
        <v>000000</v>
      </c>
      <c r="BE27" s="1" t="str">
        <f t="shared" si="48"/>
        <v>000000</v>
      </c>
      <c r="BF27" s="1" t="str">
        <f t="shared" si="49"/>
        <v>B</v>
      </c>
      <c r="BG27" s="1" t="str">
        <f t="shared" si="33"/>
        <v/>
      </c>
      <c r="BH27" s="1">
        <f t="shared" si="50"/>
        <v>0</v>
      </c>
      <c r="BI27" s="1" t="str">
        <f t="shared" si="34"/>
        <v/>
      </c>
      <c r="BJ27" s="1">
        <f t="shared" si="51"/>
        <v>0</v>
      </c>
      <c r="BK27" s="1" t="str">
        <f t="shared" si="35"/>
        <v/>
      </c>
      <c r="BL27" s="1">
        <f t="shared" si="52"/>
        <v>0</v>
      </c>
      <c r="BM27" s="1" t="str">
        <f t="shared" si="53"/>
        <v>0</v>
      </c>
      <c r="BN27" s="1" t="str">
        <f t="shared" si="54"/>
        <v>0</v>
      </c>
      <c r="BO27" s="1" t="str">
        <f t="shared" si="55"/>
        <v>0</v>
      </c>
      <c r="BR27" s="1">
        <f>General!A25</f>
        <v>0</v>
      </c>
      <c r="BS27" s="1">
        <f>General!B25</f>
        <v>0</v>
      </c>
      <c r="BT27" s="1" t="str">
        <f>General!C25</f>
        <v/>
      </c>
      <c r="BU27" s="1">
        <f>General!D25</f>
        <v>0</v>
      </c>
      <c r="BW27" s="1" t="str">
        <f>General!F25</f>
        <v>WLWL</v>
      </c>
      <c r="BX27" s="1">
        <f>General!G25</f>
        <v>-1</v>
      </c>
    </row>
    <row r="28" spans="1:76" ht="15.75" thickBot="1">
      <c r="A28" s="1">
        <v>19</v>
      </c>
      <c r="B28" s="9" t="str">
        <f t="shared" si="11"/>
        <v/>
      </c>
      <c r="C28" s="93" t="str">
        <f t="shared" si="1"/>
        <v/>
      </c>
      <c r="D28" s="88" t="str">
        <f t="shared" si="36"/>
        <v/>
      </c>
      <c r="E28" s="89" t="str">
        <f t="shared" si="37"/>
        <v/>
      </c>
      <c r="F28" s="8" t="str">
        <f t="shared" si="12"/>
        <v/>
      </c>
      <c r="H28" s="96" t="str">
        <f t="shared" si="2"/>
        <v/>
      </c>
      <c r="I28" s="88" t="str">
        <f t="shared" si="38"/>
        <v/>
      </c>
      <c r="J28" s="89" t="str">
        <f t="shared" si="39"/>
        <v/>
      </c>
      <c r="K28" s="8" t="str">
        <f t="shared" si="40"/>
        <v/>
      </c>
      <c r="L28" s="54"/>
      <c r="M28" s="17" t="str">
        <f>IF('Hedging Dashboard'!AH28="","",'Hedging Dashboard'!AH28)</f>
        <v/>
      </c>
      <c r="O28" s="9" t="str">
        <f t="shared" si="3"/>
        <v/>
      </c>
      <c r="P28" s="88" t="str">
        <f t="shared" si="41"/>
        <v/>
      </c>
      <c r="Q28" s="89" t="str">
        <f t="shared" si="42"/>
        <v/>
      </c>
      <c r="R28" s="4" t="str">
        <f t="shared" si="43"/>
        <v/>
      </c>
      <c r="S28" s="4" t="str">
        <f t="shared" si="13"/>
        <v/>
      </c>
      <c r="T28" s="112" t="str">
        <f t="shared" si="44"/>
        <v/>
      </c>
      <c r="U28" s="4" t="str">
        <f>IF(M28="","",IF(B28="NB",U27,IF(T28="",SUM($T$5:$T28)+S28,SUM($T$5:$T28))))</f>
        <v/>
      </c>
      <c r="V28" s="100" t="str">
        <f t="shared" si="0"/>
        <v/>
      </c>
      <c r="W28" s="74" t="e">
        <f t="shared" si="14"/>
        <v>#VALUE!</v>
      </c>
      <c r="X28" s="76" t="str">
        <f t="shared" si="15"/>
        <v/>
      </c>
      <c r="Y28" s="9" t="str">
        <f t="shared" si="10"/>
        <v>B</v>
      </c>
      <c r="Z28" s="4" t="str">
        <f t="shared" si="6"/>
        <v>C</v>
      </c>
      <c r="AA28" s="4" t="str">
        <f t="shared" si="7"/>
        <v>B</v>
      </c>
      <c r="AB28" s="4" t="str">
        <f t="shared" si="4"/>
        <v/>
      </c>
      <c r="AC28" s="4" t="str">
        <f t="shared" si="8"/>
        <v/>
      </c>
      <c r="AD28" s="4" t="str">
        <f t="shared" si="9"/>
        <v/>
      </c>
      <c r="AE28" s="1" t="str">
        <f t="shared" si="16"/>
        <v/>
      </c>
      <c r="AF28" s="1" t="str">
        <f t="shared" si="17"/>
        <v/>
      </c>
      <c r="AG28" s="1" t="str">
        <f t="shared" si="18"/>
        <v/>
      </c>
      <c r="AH28" s="1" t="str">
        <f t="shared" si="19"/>
        <v/>
      </c>
      <c r="AI28" s="1" t="str">
        <f t="shared" si="20"/>
        <v/>
      </c>
      <c r="AJ28" s="1" t="str">
        <f t="shared" si="21"/>
        <v/>
      </c>
      <c r="AK28" s="1">
        <f t="shared" si="45"/>
        <v>0</v>
      </c>
      <c r="AL28" s="1">
        <f t="shared" si="46"/>
        <v>0</v>
      </c>
      <c r="AM28" s="1" t="str">
        <f t="shared" si="5"/>
        <v/>
      </c>
      <c r="AN28" s="1">
        <f t="shared" si="22"/>
        <v>0</v>
      </c>
      <c r="AO28" s="1" t="str">
        <f t="shared" si="56"/>
        <v/>
      </c>
      <c r="AP28" s="1" t="str">
        <f t="shared" si="23"/>
        <v>N</v>
      </c>
      <c r="AQ28" s="1" t="str">
        <f t="shared" si="24"/>
        <v>N</v>
      </c>
      <c r="AR28" s="1" t="str">
        <f t="shared" si="25"/>
        <v>N</v>
      </c>
      <c r="AS28" s="1" t="str">
        <f t="shared" si="26"/>
        <v/>
      </c>
      <c r="AT28" s="15" t="str">
        <f t="shared" si="47"/>
        <v/>
      </c>
      <c r="AU28" s="1" t="str">
        <f t="shared" si="27"/>
        <v/>
      </c>
      <c r="AV28" s="1" t="str">
        <f t="shared" si="28"/>
        <v/>
      </c>
      <c r="AW28" s="1" t="str">
        <f t="shared" si="29"/>
        <v/>
      </c>
      <c r="AX28" s="1" t="str">
        <f t="shared" si="30"/>
        <v/>
      </c>
      <c r="AY28" s="1" t="str">
        <f t="shared" si="31"/>
        <v/>
      </c>
      <c r="AZ28" s="1" t="str">
        <f>IF('Hedging Dashboard'!AH28="P",IF(AZ27="",1,AZ27+1),"")</f>
        <v/>
      </c>
      <c r="BA28" s="1" t="str">
        <f>IF('Hedging Dashboard'!AH28="B",IF(BA27="",1,BA27+1),"")</f>
        <v/>
      </c>
      <c r="BB28" s="1" t="str">
        <f t="shared" si="57"/>
        <v>00000</v>
      </c>
      <c r="BC28" s="1" t="str">
        <f t="shared" si="57"/>
        <v>00000</v>
      </c>
      <c r="BD28" s="1" t="str">
        <f t="shared" si="48"/>
        <v>000000</v>
      </c>
      <c r="BE28" s="1" t="str">
        <f t="shared" si="48"/>
        <v>000000</v>
      </c>
      <c r="BF28" s="1" t="str">
        <f t="shared" si="49"/>
        <v>B</v>
      </c>
      <c r="BG28" s="1" t="str">
        <f t="shared" si="33"/>
        <v/>
      </c>
      <c r="BH28" s="1">
        <f t="shared" si="50"/>
        <v>0</v>
      </c>
      <c r="BI28" s="1" t="str">
        <f t="shared" si="34"/>
        <v/>
      </c>
      <c r="BJ28" s="1">
        <f t="shared" si="51"/>
        <v>0</v>
      </c>
      <c r="BK28" s="1" t="str">
        <f t="shared" si="35"/>
        <v/>
      </c>
      <c r="BL28" s="1">
        <f t="shared" si="52"/>
        <v>0</v>
      </c>
      <c r="BM28" s="1" t="str">
        <f t="shared" si="53"/>
        <v>0</v>
      </c>
      <c r="BN28" s="1" t="str">
        <f t="shared" si="54"/>
        <v>0</v>
      </c>
      <c r="BO28" s="1" t="str">
        <f t="shared" si="55"/>
        <v>0</v>
      </c>
      <c r="BR28" s="1">
        <f>General!A26</f>
        <v>0</v>
      </c>
      <c r="BS28" s="1">
        <f>General!B26</f>
        <v>0</v>
      </c>
      <c r="BT28" s="1" t="str">
        <f>General!C26</f>
        <v/>
      </c>
      <c r="BU28" s="1">
        <f>General!D26</f>
        <v>0</v>
      </c>
      <c r="BW28" s="1" t="str">
        <f>General!F26</f>
        <v>WLWW</v>
      </c>
      <c r="BX28" s="1">
        <f>General!G26</f>
        <v>3</v>
      </c>
    </row>
    <row r="29" spans="1:76" ht="15.75" thickBot="1">
      <c r="A29" s="1">
        <v>20</v>
      </c>
      <c r="B29" s="77" t="str">
        <f t="shared" si="11"/>
        <v/>
      </c>
      <c r="C29" s="94" t="str">
        <f t="shared" si="1"/>
        <v/>
      </c>
      <c r="D29" s="90" t="str">
        <f t="shared" si="36"/>
        <v/>
      </c>
      <c r="E29" s="91" t="str">
        <f t="shared" si="37"/>
        <v/>
      </c>
      <c r="F29" s="10" t="str">
        <f t="shared" si="12"/>
        <v/>
      </c>
      <c r="H29" s="97" t="str">
        <f t="shared" si="2"/>
        <v/>
      </c>
      <c r="I29" s="90" t="str">
        <f t="shared" si="38"/>
        <v/>
      </c>
      <c r="J29" s="91" t="str">
        <f t="shared" si="39"/>
        <v/>
      </c>
      <c r="K29" s="10" t="str">
        <f t="shared" si="40"/>
        <v/>
      </c>
      <c r="L29" s="54"/>
      <c r="M29" s="18" t="str">
        <f>IF('Hedging Dashboard'!AH29="","",'Hedging Dashboard'!AH29)</f>
        <v/>
      </c>
      <c r="O29" s="77" t="str">
        <f t="shared" si="3"/>
        <v/>
      </c>
      <c r="P29" s="90" t="str">
        <f t="shared" si="41"/>
        <v/>
      </c>
      <c r="Q29" s="91" t="str">
        <f t="shared" si="42"/>
        <v/>
      </c>
      <c r="R29" s="5" t="str">
        <f t="shared" si="43"/>
        <v/>
      </c>
      <c r="S29" s="5" t="str">
        <f t="shared" si="13"/>
        <v/>
      </c>
      <c r="T29" s="113" t="str">
        <f t="shared" si="44"/>
        <v/>
      </c>
      <c r="U29" s="5" t="str">
        <f>IF(M29="","",IF(B29="NB",U28,IF(T29="",SUM($T$5:$T29)+S29,SUM($T$5:$T29))))</f>
        <v/>
      </c>
      <c r="V29" s="101" t="str">
        <f t="shared" si="0"/>
        <v/>
      </c>
      <c r="W29" s="74" t="e">
        <f t="shared" si="14"/>
        <v>#VALUE!</v>
      </c>
      <c r="X29" s="76" t="str">
        <f t="shared" si="15"/>
        <v/>
      </c>
      <c r="Y29" s="9" t="str">
        <f t="shared" si="10"/>
        <v>B</v>
      </c>
      <c r="Z29" s="4" t="str">
        <f t="shared" si="6"/>
        <v>C</v>
      </c>
      <c r="AA29" s="4" t="str">
        <f t="shared" si="7"/>
        <v>B</v>
      </c>
      <c r="AB29" s="4" t="str">
        <f t="shared" si="4"/>
        <v/>
      </c>
      <c r="AC29" s="4" t="str">
        <f t="shared" si="8"/>
        <v/>
      </c>
      <c r="AD29" s="4" t="str">
        <f t="shared" si="9"/>
        <v/>
      </c>
      <c r="AE29" s="1" t="str">
        <f t="shared" si="16"/>
        <v/>
      </c>
      <c r="AF29" s="1" t="str">
        <f t="shared" si="17"/>
        <v/>
      </c>
      <c r="AG29" s="1" t="str">
        <f t="shared" si="18"/>
        <v/>
      </c>
      <c r="AH29" s="1" t="str">
        <f t="shared" si="19"/>
        <v/>
      </c>
      <c r="AI29" s="1" t="str">
        <f t="shared" si="20"/>
        <v/>
      </c>
      <c r="AJ29" s="1" t="str">
        <f t="shared" si="21"/>
        <v/>
      </c>
      <c r="AK29" s="1">
        <f t="shared" si="45"/>
        <v>0</v>
      </c>
      <c r="AL29" s="1">
        <f t="shared" si="46"/>
        <v>0</v>
      </c>
      <c r="AM29" s="1" t="str">
        <f t="shared" si="5"/>
        <v/>
      </c>
      <c r="AN29" s="1">
        <f t="shared" si="22"/>
        <v>0</v>
      </c>
      <c r="AO29" s="1" t="str">
        <f t="shared" si="56"/>
        <v/>
      </c>
      <c r="AP29" s="1" t="str">
        <f t="shared" si="23"/>
        <v>N</v>
      </c>
      <c r="AQ29" s="1" t="str">
        <f t="shared" si="24"/>
        <v>N</v>
      </c>
      <c r="AR29" s="1" t="str">
        <f t="shared" si="25"/>
        <v>N</v>
      </c>
      <c r="AS29" s="1" t="str">
        <f t="shared" si="26"/>
        <v/>
      </c>
      <c r="AT29" s="15" t="str">
        <f t="shared" si="47"/>
        <v/>
      </c>
      <c r="AU29" s="1" t="str">
        <f t="shared" si="27"/>
        <v/>
      </c>
      <c r="AV29" s="1" t="str">
        <f t="shared" si="28"/>
        <v/>
      </c>
      <c r="AW29" s="1" t="str">
        <f t="shared" si="29"/>
        <v/>
      </c>
      <c r="AX29" s="1" t="str">
        <f t="shared" si="30"/>
        <v/>
      </c>
      <c r="AY29" s="1" t="str">
        <f t="shared" si="31"/>
        <v/>
      </c>
      <c r="AZ29" s="1" t="str">
        <f>IF('Hedging Dashboard'!AH29="P",IF(AZ28="",1,AZ28+1),"")</f>
        <v/>
      </c>
      <c r="BA29" s="1" t="str">
        <f>IF('Hedging Dashboard'!AH29="B",IF(BA28="",1,BA28+1),"")</f>
        <v/>
      </c>
      <c r="BB29" s="1" t="str">
        <f t="shared" si="57"/>
        <v>00000</v>
      </c>
      <c r="BC29" s="1" t="str">
        <f t="shared" si="57"/>
        <v>00000</v>
      </c>
      <c r="BD29" s="1" t="str">
        <f t="shared" si="48"/>
        <v>000000</v>
      </c>
      <c r="BE29" s="1" t="str">
        <f t="shared" si="48"/>
        <v>000000</v>
      </c>
      <c r="BF29" s="1" t="str">
        <f t="shared" si="49"/>
        <v>B</v>
      </c>
      <c r="BG29" s="1" t="str">
        <f t="shared" si="33"/>
        <v/>
      </c>
      <c r="BH29" s="1">
        <f t="shared" si="50"/>
        <v>0</v>
      </c>
      <c r="BI29" s="1" t="str">
        <f t="shared" si="34"/>
        <v/>
      </c>
      <c r="BJ29" s="1">
        <f t="shared" si="51"/>
        <v>0</v>
      </c>
      <c r="BK29" s="1" t="str">
        <f t="shared" si="35"/>
        <v/>
      </c>
      <c r="BL29" s="1">
        <f t="shared" si="52"/>
        <v>0</v>
      </c>
      <c r="BM29" s="1" t="str">
        <f t="shared" si="53"/>
        <v>0</v>
      </c>
      <c r="BN29" s="1" t="str">
        <f t="shared" si="54"/>
        <v>0</v>
      </c>
      <c r="BO29" s="1" t="str">
        <f t="shared" si="55"/>
        <v>0</v>
      </c>
      <c r="BR29" s="1">
        <f>General!A27</f>
        <v>0</v>
      </c>
      <c r="BS29" s="1">
        <f>General!B27</f>
        <v>0</v>
      </c>
      <c r="BT29" s="1" t="str">
        <f>General!C27</f>
        <v/>
      </c>
      <c r="BU29" s="1">
        <f>General!D27</f>
        <v>0</v>
      </c>
      <c r="BW29" s="1" t="str">
        <f>General!F27</f>
        <v>WWLL</v>
      </c>
      <c r="BX29" s="1">
        <f>General!G27</f>
        <v>-3</v>
      </c>
    </row>
    <row r="30" spans="1:76" ht="15.75" thickBot="1">
      <c r="A30" s="1">
        <v>21</v>
      </c>
      <c r="B30" s="12" t="str">
        <f t="shared" si="11"/>
        <v/>
      </c>
      <c r="C30" s="92" t="str">
        <f t="shared" si="1"/>
        <v/>
      </c>
      <c r="D30" s="13" t="str">
        <f t="shared" si="36"/>
        <v/>
      </c>
      <c r="E30" s="45" t="str">
        <f t="shared" si="37"/>
        <v/>
      </c>
      <c r="F30" s="14" t="str">
        <f t="shared" si="12"/>
        <v/>
      </c>
      <c r="H30" s="95" t="str">
        <f t="shared" si="2"/>
        <v/>
      </c>
      <c r="I30" s="13" t="str">
        <f t="shared" si="38"/>
        <v/>
      </c>
      <c r="J30" s="45" t="str">
        <f t="shared" si="39"/>
        <v/>
      </c>
      <c r="K30" s="14" t="str">
        <f t="shared" si="40"/>
        <v/>
      </c>
      <c r="L30" s="54"/>
      <c r="M30" s="16" t="str">
        <f>IF('Hedging Dashboard'!AH30="","",'Hedging Dashboard'!AH30)</f>
        <v/>
      </c>
      <c r="O30" s="12" t="str">
        <f t="shared" si="3"/>
        <v/>
      </c>
      <c r="P30" s="13" t="str">
        <f t="shared" si="41"/>
        <v/>
      </c>
      <c r="Q30" s="45" t="str">
        <f t="shared" si="42"/>
        <v/>
      </c>
      <c r="R30" s="87" t="str">
        <f t="shared" si="43"/>
        <v/>
      </c>
      <c r="S30" s="87" t="str">
        <f t="shared" si="13"/>
        <v/>
      </c>
      <c r="T30" s="98" t="str">
        <f t="shared" si="44"/>
        <v/>
      </c>
      <c r="U30" s="87" t="str">
        <f>IF(M30="","",IF(B30="NB",U29,IF(T30="",SUM($T$5:$T30)+S30,SUM($T$5:$T30))))</f>
        <v/>
      </c>
      <c r="V30" s="99" t="str">
        <f t="shared" si="0"/>
        <v/>
      </c>
      <c r="W30" s="74" t="e">
        <f t="shared" si="14"/>
        <v>#VALUE!</v>
      </c>
      <c r="X30" s="76" t="str">
        <f t="shared" si="15"/>
        <v/>
      </c>
      <c r="Y30" s="9" t="str">
        <f t="shared" si="10"/>
        <v>B</v>
      </c>
      <c r="Z30" s="4" t="str">
        <f t="shared" si="6"/>
        <v>C</v>
      </c>
      <c r="AA30" s="4" t="str">
        <f t="shared" si="7"/>
        <v>B</v>
      </c>
      <c r="AB30" s="4" t="str">
        <f t="shared" si="4"/>
        <v/>
      </c>
      <c r="AC30" s="4" t="str">
        <f t="shared" si="8"/>
        <v/>
      </c>
      <c r="AD30" s="4" t="str">
        <f t="shared" si="9"/>
        <v/>
      </c>
      <c r="AE30" s="1" t="str">
        <f t="shared" si="16"/>
        <v/>
      </c>
      <c r="AF30" s="1" t="str">
        <f t="shared" si="17"/>
        <v/>
      </c>
      <c r="AG30" s="1" t="str">
        <f t="shared" si="18"/>
        <v/>
      </c>
      <c r="AH30" s="1" t="str">
        <f t="shared" si="19"/>
        <v/>
      </c>
      <c r="AI30" s="1" t="str">
        <f t="shared" si="20"/>
        <v/>
      </c>
      <c r="AJ30" s="1" t="str">
        <f t="shared" si="21"/>
        <v/>
      </c>
      <c r="AK30" s="1">
        <f t="shared" si="45"/>
        <v>0</v>
      </c>
      <c r="AL30" s="1">
        <f t="shared" si="46"/>
        <v>0</v>
      </c>
      <c r="AM30" s="1" t="str">
        <f t="shared" si="5"/>
        <v/>
      </c>
      <c r="AN30" s="1">
        <f t="shared" si="22"/>
        <v>0</v>
      </c>
      <c r="AO30" s="1" t="str">
        <f t="shared" si="56"/>
        <v/>
      </c>
      <c r="AP30" s="1" t="str">
        <f t="shared" si="23"/>
        <v>N</v>
      </c>
      <c r="AQ30" s="1" t="str">
        <f t="shared" si="24"/>
        <v>N</v>
      </c>
      <c r="AR30" s="1" t="str">
        <f t="shared" si="25"/>
        <v>N</v>
      </c>
      <c r="AS30" s="1" t="str">
        <f t="shared" si="26"/>
        <v/>
      </c>
      <c r="AT30" s="15" t="str">
        <f t="shared" si="47"/>
        <v/>
      </c>
      <c r="AU30" s="1" t="str">
        <f t="shared" si="27"/>
        <v/>
      </c>
      <c r="AV30" s="1" t="str">
        <f t="shared" si="28"/>
        <v/>
      </c>
      <c r="AW30" s="1" t="str">
        <f t="shared" si="29"/>
        <v/>
      </c>
      <c r="AX30" s="1" t="str">
        <f t="shared" si="30"/>
        <v/>
      </c>
      <c r="AY30" s="1" t="str">
        <f t="shared" si="31"/>
        <v/>
      </c>
      <c r="AZ30" s="1" t="str">
        <f>IF('Hedging Dashboard'!AH30="P",IF(AZ29="",1,AZ29+1),"")</f>
        <v/>
      </c>
      <c r="BA30" s="1" t="str">
        <f>IF('Hedging Dashboard'!AH30="B",IF(BA29="",1,BA29+1),"")</f>
        <v/>
      </c>
      <c r="BB30" s="1" t="str">
        <f t="shared" si="57"/>
        <v>00000</v>
      </c>
      <c r="BC30" s="1" t="str">
        <f t="shared" si="57"/>
        <v>00000</v>
      </c>
      <c r="BD30" s="1" t="str">
        <f t="shared" si="48"/>
        <v>000000</v>
      </c>
      <c r="BE30" s="1" t="str">
        <f t="shared" si="48"/>
        <v>000000</v>
      </c>
      <c r="BF30" s="1" t="str">
        <f t="shared" si="49"/>
        <v>B</v>
      </c>
      <c r="BG30" s="1" t="str">
        <f t="shared" si="33"/>
        <v/>
      </c>
      <c r="BH30" s="1">
        <f t="shared" si="50"/>
        <v>0</v>
      </c>
      <c r="BI30" s="1" t="str">
        <f t="shared" si="34"/>
        <v/>
      </c>
      <c r="BJ30" s="1">
        <f t="shared" si="51"/>
        <v>0</v>
      </c>
      <c r="BK30" s="1" t="str">
        <f t="shared" si="35"/>
        <v/>
      </c>
      <c r="BL30" s="1">
        <f t="shared" si="52"/>
        <v>0</v>
      </c>
      <c r="BM30" s="1" t="str">
        <f t="shared" si="53"/>
        <v>0</v>
      </c>
      <c r="BN30" s="1" t="str">
        <f t="shared" si="54"/>
        <v>0</v>
      </c>
      <c r="BO30" s="1" t="str">
        <f t="shared" si="55"/>
        <v>0</v>
      </c>
      <c r="BR30" s="1">
        <f>General!A28</f>
        <v>0</v>
      </c>
      <c r="BS30" s="1">
        <f>General!B28</f>
        <v>0</v>
      </c>
      <c r="BT30" s="1" t="str">
        <f>General!C28</f>
        <v/>
      </c>
      <c r="BU30" s="1">
        <f>General!D28</f>
        <v>0</v>
      </c>
      <c r="BW30" s="1" t="str">
        <f>General!F28</f>
        <v>WWLW</v>
      </c>
      <c r="BX30" s="1">
        <f>General!G28</f>
        <v>1</v>
      </c>
    </row>
    <row r="31" spans="1:76" ht="15.75" thickBot="1">
      <c r="A31" s="1">
        <v>22</v>
      </c>
      <c r="B31" s="9" t="str">
        <f t="shared" si="11"/>
        <v/>
      </c>
      <c r="C31" s="93" t="str">
        <f t="shared" si="1"/>
        <v/>
      </c>
      <c r="D31" s="88" t="str">
        <f t="shared" si="36"/>
        <v/>
      </c>
      <c r="E31" s="89" t="str">
        <f t="shared" si="37"/>
        <v/>
      </c>
      <c r="F31" s="8" t="str">
        <f t="shared" si="12"/>
        <v/>
      </c>
      <c r="H31" s="96" t="str">
        <f t="shared" si="2"/>
        <v/>
      </c>
      <c r="I31" s="88" t="str">
        <f t="shared" si="38"/>
        <v/>
      </c>
      <c r="J31" s="89" t="str">
        <f t="shared" si="39"/>
        <v/>
      </c>
      <c r="K31" s="8" t="str">
        <f t="shared" si="40"/>
        <v/>
      </c>
      <c r="L31" s="54"/>
      <c r="M31" s="17" t="str">
        <f>IF('Hedging Dashboard'!AH31="","",'Hedging Dashboard'!AH31)</f>
        <v/>
      </c>
      <c r="O31" s="9" t="str">
        <f t="shared" si="3"/>
        <v/>
      </c>
      <c r="P31" s="88" t="str">
        <f t="shared" si="41"/>
        <v/>
      </c>
      <c r="Q31" s="89" t="str">
        <f t="shared" si="42"/>
        <v/>
      </c>
      <c r="R31" s="4" t="str">
        <f t="shared" si="43"/>
        <v/>
      </c>
      <c r="S31" s="4" t="str">
        <f t="shared" si="13"/>
        <v/>
      </c>
      <c r="T31" s="112" t="str">
        <f t="shared" si="44"/>
        <v/>
      </c>
      <c r="U31" s="4" t="str">
        <f>IF(M31="","",IF(B31="NB",U30,IF(T31="",SUM($T$5:$T31)+S31,SUM($T$5:$T31))))</f>
        <v/>
      </c>
      <c r="V31" s="100" t="str">
        <f t="shared" si="0"/>
        <v/>
      </c>
      <c r="W31" s="74" t="e">
        <f t="shared" si="14"/>
        <v>#VALUE!</v>
      </c>
      <c r="X31" s="76" t="str">
        <f t="shared" si="15"/>
        <v/>
      </c>
      <c r="Y31" s="9" t="str">
        <f t="shared" si="10"/>
        <v>B</v>
      </c>
      <c r="Z31" s="4" t="str">
        <f t="shared" si="6"/>
        <v>C</v>
      </c>
      <c r="AA31" s="4" t="str">
        <f t="shared" si="7"/>
        <v>B</v>
      </c>
      <c r="AB31" s="4" t="str">
        <f t="shared" si="4"/>
        <v/>
      </c>
      <c r="AC31" s="4" t="str">
        <f t="shared" si="8"/>
        <v/>
      </c>
      <c r="AD31" s="4" t="str">
        <f t="shared" si="9"/>
        <v/>
      </c>
      <c r="AE31" s="1" t="str">
        <f t="shared" si="16"/>
        <v/>
      </c>
      <c r="AF31" s="1" t="str">
        <f t="shared" si="17"/>
        <v/>
      </c>
      <c r="AG31" s="1" t="str">
        <f t="shared" si="18"/>
        <v/>
      </c>
      <c r="AH31" s="1" t="str">
        <f t="shared" si="19"/>
        <v/>
      </c>
      <c r="AI31" s="1" t="str">
        <f t="shared" si="20"/>
        <v/>
      </c>
      <c r="AJ31" s="1" t="str">
        <f t="shared" si="21"/>
        <v/>
      </c>
      <c r="AK31" s="1">
        <f t="shared" si="45"/>
        <v>0</v>
      </c>
      <c r="AL31" s="1">
        <f t="shared" si="46"/>
        <v>0</v>
      </c>
      <c r="AM31" s="1" t="str">
        <f t="shared" si="5"/>
        <v/>
      </c>
      <c r="AN31" s="1">
        <f t="shared" si="22"/>
        <v>0</v>
      </c>
      <c r="AO31" s="1" t="str">
        <f t="shared" si="56"/>
        <v/>
      </c>
      <c r="AP31" s="1" t="str">
        <f t="shared" si="23"/>
        <v>N</v>
      </c>
      <c r="AQ31" s="1" t="str">
        <f t="shared" si="24"/>
        <v>N</v>
      </c>
      <c r="AR31" s="1" t="str">
        <f t="shared" si="25"/>
        <v>N</v>
      </c>
      <c r="AS31" s="1" t="str">
        <f t="shared" si="26"/>
        <v/>
      </c>
      <c r="AT31" s="15" t="str">
        <f t="shared" si="47"/>
        <v/>
      </c>
      <c r="AU31" s="1" t="str">
        <f t="shared" si="27"/>
        <v/>
      </c>
      <c r="AV31" s="1" t="str">
        <f t="shared" si="28"/>
        <v/>
      </c>
      <c r="AW31" s="1" t="str">
        <f t="shared" si="29"/>
        <v/>
      </c>
      <c r="AX31" s="1" t="str">
        <f t="shared" si="30"/>
        <v/>
      </c>
      <c r="AY31" s="1" t="str">
        <f t="shared" si="31"/>
        <v/>
      </c>
      <c r="AZ31" s="1" t="str">
        <f>IF('Hedging Dashboard'!AH31="P",IF(AZ30="",1,AZ30+1),"")</f>
        <v/>
      </c>
      <c r="BA31" s="1" t="str">
        <f>IF('Hedging Dashboard'!AH31="B",IF(BA30="",1,BA30+1),"")</f>
        <v/>
      </c>
      <c r="BB31" s="1" t="str">
        <f t="shared" si="57"/>
        <v>00000</v>
      </c>
      <c r="BC31" s="1" t="str">
        <f t="shared" si="57"/>
        <v>00000</v>
      </c>
      <c r="BD31" s="1" t="str">
        <f t="shared" si="48"/>
        <v>000000</v>
      </c>
      <c r="BE31" s="1" t="str">
        <f t="shared" si="48"/>
        <v>000000</v>
      </c>
      <c r="BF31" s="1" t="str">
        <f t="shared" si="49"/>
        <v>B</v>
      </c>
      <c r="BG31" s="1" t="str">
        <f t="shared" si="33"/>
        <v/>
      </c>
      <c r="BH31" s="1">
        <f t="shared" si="50"/>
        <v>0</v>
      </c>
      <c r="BI31" s="1" t="str">
        <f t="shared" si="34"/>
        <v/>
      </c>
      <c r="BJ31" s="1">
        <f t="shared" si="51"/>
        <v>0</v>
      </c>
      <c r="BK31" s="1" t="str">
        <f t="shared" si="35"/>
        <v/>
      </c>
      <c r="BL31" s="1">
        <f t="shared" si="52"/>
        <v>0</v>
      </c>
      <c r="BM31" s="1" t="str">
        <f t="shared" si="53"/>
        <v>0</v>
      </c>
      <c r="BN31" s="1" t="str">
        <f t="shared" si="54"/>
        <v>0</v>
      </c>
      <c r="BO31" s="1" t="str">
        <f t="shared" si="55"/>
        <v>0</v>
      </c>
      <c r="BR31" s="1">
        <f>General!A29</f>
        <v>0</v>
      </c>
      <c r="BS31" s="1">
        <f>General!B29</f>
        <v>0</v>
      </c>
      <c r="BT31" s="1" t="str">
        <f>General!C29</f>
        <v/>
      </c>
      <c r="BU31" s="1">
        <f>General!D29</f>
        <v>0</v>
      </c>
      <c r="BW31" s="1" t="str">
        <f>General!F29</f>
        <v>WWWL</v>
      </c>
      <c r="BX31" s="1">
        <f>General!G29</f>
        <v>-1</v>
      </c>
    </row>
    <row r="32" spans="1:76" ht="15.75" thickBot="1">
      <c r="A32" s="1">
        <v>23</v>
      </c>
      <c r="B32" s="9" t="str">
        <f t="shared" si="11"/>
        <v/>
      </c>
      <c r="C32" s="93" t="str">
        <f t="shared" si="1"/>
        <v/>
      </c>
      <c r="D32" s="88" t="str">
        <f t="shared" si="36"/>
        <v/>
      </c>
      <c r="E32" s="89" t="str">
        <f t="shared" si="37"/>
        <v/>
      </c>
      <c r="F32" s="8" t="str">
        <f t="shared" si="12"/>
        <v/>
      </c>
      <c r="H32" s="96" t="str">
        <f t="shared" si="2"/>
        <v/>
      </c>
      <c r="I32" s="88" t="str">
        <f t="shared" si="38"/>
        <v/>
      </c>
      <c r="J32" s="89" t="str">
        <f t="shared" si="39"/>
        <v/>
      </c>
      <c r="K32" s="8" t="str">
        <f t="shared" si="40"/>
        <v/>
      </c>
      <c r="L32" s="54"/>
      <c r="M32" s="17" t="str">
        <f>IF('Hedging Dashboard'!AH32="","",'Hedging Dashboard'!AH32)</f>
        <v/>
      </c>
      <c r="O32" s="9" t="str">
        <f t="shared" si="3"/>
        <v/>
      </c>
      <c r="P32" s="88" t="str">
        <f t="shared" si="41"/>
        <v/>
      </c>
      <c r="Q32" s="89" t="str">
        <f t="shared" si="42"/>
        <v/>
      </c>
      <c r="R32" s="4" t="str">
        <f t="shared" si="43"/>
        <v/>
      </c>
      <c r="S32" s="4" t="str">
        <f t="shared" si="13"/>
        <v/>
      </c>
      <c r="T32" s="112" t="str">
        <f t="shared" si="44"/>
        <v/>
      </c>
      <c r="U32" s="4" t="str">
        <f>IF(M32="","",IF(B32="NB",U31,IF(T32="",SUM($T$5:$T32)+S32,SUM($T$5:$T32))))</f>
        <v/>
      </c>
      <c r="V32" s="100" t="str">
        <f t="shared" si="0"/>
        <v/>
      </c>
      <c r="W32" s="74" t="e">
        <f t="shared" si="14"/>
        <v>#VALUE!</v>
      </c>
      <c r="X32" s="76" t="str">
        <f t="shared" si="15"/>
        <v/>
      </c>
      <c r="Y32" s="9" t="str">
        <f t="shared" si="10"/>
        <v>B</v>
      </c>
      <c r="Z32" s="4" t="str">
        <f t="shared" si="6"/>
        <v>C</v>
      </c>
      <c r="AA32" s="4" t="str">
        <f t="shared" si="7"/>
        <v>B</v>
      </c>
      <c r="AB32" s="4" t="str">
        <f t="shared" si="4"/>
        <v/>
      </c>
      <c r="AC32" s="4" t="str">
        <f t="shared" si="8"/>
        <v/>
      </c>
      <c r="AD32" s="4" t="str">
        <f t="shared" si="9"/>
        <v/>
      </c>
      <c r="AE32" s="1" t="str">
        <f t="shared" si="16"/>
        <v/>
      </c>
      <c r="AF32" s="1" t="str">
        <f t="shared" si="17"/>
        <v/>
      </c>
      <c r="AG32" s="1" t="str">
        <f t="shared" si="18"/>
        <v/>
      </c>
      <c r="AH32" s="1" t="str">
        <f t="shared" si="19"/>
        <v/>
      </c>
      <c r="AI32" s="1" t="str">
        <f t="shared" si="20"/>
        <v/>
      </c>
      <c r="AJ32" s="1" t="str">
        <f t="shared" si="21"/>
        <v/>
      </c>
      <c r="AK32" s="1">
        <f t="shared" si="45"/>
        <v>0</v>
      </c>
      <c r="AL32" s="1">
        <f t="shared" si="46"/>
        <v>0</v>
      </c>
      <c r="AM32" s="1" t="str">
        <f t="shared" si="5"/>
        <v/>
      </c>
      <c r="AN32" s="1">
        <f t="shared" si="22"/>
        <v>0</v>
      </c>
      <c r="AO32" s="1" t="str">
        <f t="shared" si="56"/>
        <v/>
      </c>
      <c r="AP32" s="1" t="str">
        <f t="shared" si="23"/>
        <v>N</v>
      </c>
      <c r="AQ32" s="1" t="str">
        <f t="shared" si="24"/>
        <v>N</v>
      </c>
      <c r="AR32" s="1" t="str">
        <f t="shared" si="25"/>
        <v>N</v>
      </c>
      <c r="AS32" s="1" t="str">
        <f t="shared" si="26"/>
        <v/>
      </c>
      <c r="AT32" s="15" t="str">
        <f t="shared" si="47"/>
        <v/>
      </c>
      <c r="AU32" s="1" t="str">
        <f t="shared" si="27"/>
        <v/>
      </c>
      <c r="AV32" s="1" t="str">
        <f t="shared" si="28"/>
        <v/>
      </c>
      <c r="AW32" s="1" t="str">
        <f t="shared" si="29"/>
        <v/>
      </c>
      <c r="AX32" s="1" t="str">
        <f t="shared" si="30"/>
        <v/>
      </c>
      <c r="AY32" s="1" t="str">
        <f t="shared" si="31"/>
        <v/>
      </c>
      <c r="AZ32" s="1" t="str">
        <f>IF('Hedging Dashboard'!AH32="P",IF(AZ31="",1,AZ31+1),"")</f>
        <v/>
      </c>
      <c r="BA32" s="1" t="str">
        <f>IF('Hedging Dashboard'!AH32="B",IF(BA31="",1,BA31+1),"")</f>
        <v/>
      </c>
      <c r="BB32" s="1" t="str">
        <f t="shared" si="57"/>
        <v>00000</v>
      </c>
      <c r="BC32" s="1" t="str">
        <f t="shared" si="57"/>
        <v>00000</v>
      </c>
      <c r="BD32" s="1" t="str">
        <f t="shared" si="48"/>
        <v>000000</v>
      </c>
      <c r="BE32" s="1" t="str">
        <f t="shared" si="48"/>
        <v>000000</v>
      </c>
      <c r="BF32" s="1" t="str">
        <f t="shared" si="49"/>
        <v>B</v>
      </c>
      <c r="BG32" s="1" t="str">
        <f t="shared" si="33"/>
        <v/>
      </c>
      <c r="BH32" s="1">
        <f t="shared" si="50"/>
        <v>0</v>
      </c>
      <c r="BI32" s="1" t="str">
        <f t="shared" si="34"/>
        <v/>
      </c>
      <c r="BJ32" s="1">
        <f t="shared" si="51"/>
        <v>0</v>
      </c>
      <c r="BK32" s="1" t="str">
        <f t="shared" si="35"/>
        <v/>
      </c>
      <c r="BL32" s="1">
        <f t="shared" si="52"/>
        <v>0</v>
      </c>
      <c r="BM32" s="1" t="str">
        <f t="shared" si="53"/>
        <v>0</v>
      </c>
      <c r="BN32" s="1" t="str">
        <f t="shared" si="54"/>
        <v>0</v>
      </c>
      <c r="BO32" s="1" t="str">
        <f t="shared" si="55"/>
        <v>0</v>
      </c>
      <c r="BR32" s="1">
        <f>General!A30</f>
        <v>0</v>
      </c>
      <c r="BS32" s="1">
        <f>General!B30</f>
        <v>0</v>
      </c>
      <c r="BT32" s="1" t="str">
        <f>General!C30</f>
        <v/>
      </c>
      <c r="BU32" s="1">
        <f>General!D30</f>
        <v>0</v>
      </c>
      <c r="BW32" s="1" t="str">
        <f>General!F30</f>
        <v>WWWW</v>
      </c>
      <c r="BX32" s="1">
        <f>General!G30</f>
        <v>6</v>
      </c>
    </row>
    <row r="33" spans="1:76" ht="15.75" thickBot="1">
      <c r="A33" s="1">
        <v>24</v>
      </c>
      <c r="B33" s="9" t="str">
        <f t="shared" si="11"/>
        <v/>
      </c>
      <c r="C33" s="93" t="str">
        <f t="shared" si="1"/>
        <v/>
      </c>
      <c r="D33" s="88" t="str">
        <f t="shared" si="36"/>
        <v/>
      </c>
      <c r="E33" s="89" t="str">
        <f t="shared" si="37"/>
        <v/>
      </c>
      <c r="F33" s="8" t="str">
        <f t="shared" si="12"/>
        <v/>
      </c>
      <c r="H33" s="96" t="str">
        <f t="shared" si="2"/>
        <v/>
      </c>
      <c r="I33" s="88" t="str">
        <f t="shared" si="38"/>
        <v/>
      </c>
      <c r="J33" s="89" t="str">
        <f t="shared" si="39"/>
        <v/>
      </c>
      <c r="K33" s="8" t="str">
        <f t="shared" si="40"/>
        <v/>
      </c>
      <c r="L33" s="54"/>
      <c r="M33" s="17" t="str">
        <f>IF('Hedging Dashboard'!AH33="","",'Hedging Dashboard'!AH33)</f>
        <v/>
      </c>
      <c r="O33" s="9" t="str">
        <f t="shared" si="3"/>
        <v/>
      </c>
      <c r="P33" s="88" t="str">
        <f t="shared" si="41"/>
        <v/>
      </c>
      <c r="Q33" s="89" t="str">
        <f t="shared" si="42"/>
        <v/>
      </c>
      <c r="R33" s="4" t="str">
        <f t="shared" si="43"/>
        <v/>
      </c>
      <c r="S33" s="4" t="str">
        <f t="shared" si="13"/>
        <v/>
      </c>
      <c r="T33" s="112" t="str">
        <f t="shared" si="44"/>
        <v/>
      </c>
      <c r="U33" s="4" t="str">
        <f>IF(M33="","",IF(B33="NB",U32,IF(T33="",SUM($T$5:$T33)+S33,SUM($T$5:$T33))))</f>
        <v/>
      </c>
      <c r="V33" s="100" t="str">
        <f t="shared" si="0"/>
        <v/>
      </c>
      <c r="W33" s="74" t="e">
        <f t="shared" si="14"/>
        <v>#VALUE!</v>
      </c>
      <c r="X33" s="76" t="str">
        <f t="shared" si="15"/>
        <v/>
      </c>
      <c r="Y33" s="9" t="str">
        <f t="shared" si="10"/>
        <v>B</v>
      </c>
      <c r="Z33" s="4" t="str">
        <f t="shared" si="6"/>
        <v>C</v>
      </c>
      <c r="AA33" s="4" t="str">
        <f t="shared" si="7"/>
        <v>B</v>
      </c>
      <c r="AB33" s="4" t="str">
        <f t="shared" si="4"/>
        <v/>
      </c>
      <c r="AC33" s="4" t="str">
        <f t="shared" si="8"/>
        <v/>
      </c>
      <c r="AD33" s="4" t="str">
        <f t="shared" si="9"/>
        <v/>
      </c>
      <c r="AE33" s="1" t="str">
        <f t="shared" si="16"/>
        <v/>
      </c>
      <c r="AF33" s="1" t="str">
        <f t="shared" si="17"/>
        <v/>
      </c>
      <c r="AG33" s="1" t="str">
        <f t="shared" si="18"/>
        <v/>
      </c>
      <c r="AH33" s="1" t="str">
        <f t="shared" si="19"/>
        <v/>
      </c>
      <c r="AI33" s="1" t="str">
        <f t="shared" si="20"/>
        <v/>
      </c>
      <c r="AJ33" s="1" t="str">
        <f t="shared" si="21"/>
        <v/>
      </c>
      <c r="AK33" s="1">
        <f t="shared" si="45"/>
        <v>0</v>
      </c>
      <c r="AL33" s="1">
        <f t="shared" si="46"/>
        <v>0</v>
      </c>
      <c r="AM33" s="1" t="str">
        <f t="shared" si="5"/>
        <v/>
      </c>
      <c r="AN33" s="1">
        <f t="shared" si="22"/>
        <v>0</v>
      </c>
      <c r="AO33" s="1" t="str">
        <f t="shared" si="56"/>
        <v/>
      </c>
      <c r="AP33" s="1" t="str">
        <f t="shared" si="23"/>
        <v>N</v>
      </c>
      <c r="AQ33" s="1" t="str">
        <f t="shared" si="24"/>
        <v>N</v>
      </c>
      <c r="AR33" s="1" t="str">
        <f t="shared" si="25"/>
        <v>N</v>
      </c>
      <c r="AS33" s="1" t="str">
        <f t="shared" si="26"/>
        <v/>
      </c>
      <c r="AT33" s="15" t="str">
        <f t="shared" si="47"/>
        <v/>
      </c>
      <c r="AU33" s="1" t="str">
        <f t="shared" si="27"/>
        <v/>
      </c>
      <c r="AV33" s="1" t="str">
        <f t="shared" si="28"/>
        <v/>
      </c>
      <c r="AW33" s="1" t="str">
        <f t="shared" si="29"/>
        <v/>
      </c>
      <c r="AX33" s="1" t="str">
        <f t="shared" si="30"/>
        <v/>
      </c>
      <c r="AY33" s="1" t="str">
        <f t="shared" si="31"/>
        <v/>
      </c>
      <c r="AZ33" s="1" t="str">
        <f>IF('Hedging Dashboard'!AH33="P",IF(AZ32="",1,AZ32+1),"")</f>
        <v/>
      </c>
      <c r="BA33" s="1" t="str">
        <f>IF('Hedging Dashboard'!AH33="B",IF(BA32="",1,BA32+1),"")</f>
        <v/>
      </c>
      <c r="BB33" s="1" t="str">
        <f t="shared" si="57"/>
        <v>00000</v>
      </c>
      <c r="BC33" s="1" t="str">
        <f t="shared" si="57"/>
        <v>00000</v>
      </c>
      <c r="BD33" s="1" t="str">
        <f t="shared" si="48"/>
        <v>000000</v>
      </c>
      <c r="BE33" s="1" t="str">
        <f t="shared" si="48"/>
        <v>000000</v>
      </c>
      <c r="BF33" s="1" t="str">
        <f t="shared" si="49"/>
        <v>B</v>
      </c>
      <c r="BG33" s="1" t="str">
        <f t="shared" si="33"/>
        <v/>
      </c>
      <c r="BH33" s="1">
        <f t="shared" si="50"/>
        <v>0</v>
      </c>
      <c r="BI33" s="1" t="str">
        <f t="shared" si="34"/>
        <v/>
      </c>
      <c r="BJ33" s="1">
        <f t="shared" si="51"/>
        <v>0</v>
      </c>
      <c r="BK33" s="1" t="str">
        <f t="shared" si="35"/>
        <v/>
      </c>
      <c r="BL33" s="1">
        <f t="shared" si="52"/>
        <v>0</v>
      </c>
      <c r="BM33" s="1" t="str">
        <f t="shared" si="53"/>
        <v>0</v>
      </c>
      <c r="BN33" s="1" t="str">
        <f t="shared" si="54"/>
        <v>0</v>
      </c>
      <c r="BO33" s="1" t="str">
        <f t="shared" si="55"/>
        <v>0</v>
      </c>
      <c r="BR33" s="1">
        <f>General!A31</f>
        <v>0</v>
      </c>
      <c r="BS33" s="1">
        <f>General!B31</f>
        <v>0</v>
      </c>
      <c r="BT33" s="1" t="str">
        <f>General!C31</f>
        <v/>
      </c>
      <c r="BU33" s="1">
        <f>General!D31</f>
        <v>0</v>
      </c>
      <c r="BW33" s="1" t="str">
        <f>General!F31</f>
        <v>LLLLL</v>
      </c>
      <c r="BX33" s="1">
        <f>General!G31</f>
        <v>-6</v>
      </c>
    </row>
    <row r="34" spans="1:76" ht="15.75" thickBot="1">
      <c r="A34" s="1">
        <v>25</v>
      </c>
      <c r="B34" s="77" t="str">
        <f t="shared" si="11"/>
        <v/>
      </c>
      <c r="C34" s="94" t="str">
        <f t="shared" si="1"/>
        <v/>
      </c>
      <c r="D34" s="90" t="str">
        <f t="shared" si="36"/>
        <v/>
      </c>
      <c r="E34" s="91" t="str">
        <f t="shared" si="37"/>
        <v/>
      </c>
      <c r="F34" s="10" t="str">
        <f t="shared" si="12"/>
        <v/>
      </c>
      <c r="H34" s="97" t="str">
        <f t="shared" si="2"/>
        <v/>
      </c>
      <c r="I34" s="90" t="str">
        <f t="shared" si="38"/>
        <v/>
      </c>
      <c r="J34" s="91" t="str">
        <f t="shared" si="39"/>
        <v/>
      </c>
      <c r="K34" s="10" t="str">
        <f t="shared" si="40"/>
        <v/>
      </c>
      <c r="L34" s="54"/>
      <c r="M34" s="18" t="str">
        <f>IF('Hedging Dashboard'!AH34="","",'Hedging Dashboard'!AH34)</f>
        <v/>
      </c>
      <c r="O34" s="77" t="str">
        <f t="shared" si="3"/>
        <v/>
      </c>
      <c r="P34" s="90" t="str">
        <f t="shared" si="41"/>
        <v/>
      </c>
      <c r="Q34" s="91" t="str">
        <f t="shared" si="42"/>
        <v/>
      </c>
      <c r="R34" s="5" t="str">
        <f t="shared" si="43"/>
        <v/>
      </c>
      <c r="S34" s="5" t="str">
        <f t="shared" si="13"/>
        <v/>
      </c>
      <c r="T34" s="113" t="str">
        <f t="shared" si="44"/>
        <v/>
      </c>
      <c r="U34" s="5" t="str">
        <f>IF(M34="","",IF(B34="NB",U33,IF(T34="",SUM($T$5:$T34)+S34,SUM($T$5:$T34))))</f>
        <v/>
      </c>
      <c r="V34" s="101" t="str">
        <f t="shared" si="0"/>
        <v/>
      </c>
      <c r="W34" s="74" t="e">
        <f t="shared" si="14"/>
        <v>#VALUE!</v>
      </c>
      <c r="X34" s="76" t="str">
        <f t="shared" si="15"/>
        <v/>
      </c>
      <c r="Y34" s="9" t="str">
        <f t="shared" si="10"/>
        <v>B</v>
      </c>
      <c r="Z34" s="4" t="str">
        <f t="shared" si="6"/>
        <v>C</v>
      </c>
      <c r="AA34" s="4" t="str">
        <f t="shared" si="7"/>
        <v>B</v>
      </c>
      <c r="AB34" s="4" t="str">
        <f t="shared" si="4"/>
        <v/>
      </c>
      <c r="AC34" s="4" t="str">
        <f t="shared" si="8"/>
        <v/>
      </c>
      <c r="AD34" s="4" t="str">
        <f t="shared" si="9"/>
        <v/>
      </c>
      <c r="AE34" s="1" t="str">
        <f t="shared" si="16"/>
        <v/>
      </c>
      <c r="AF34" s="1" t="str">
        <f t="shared" si="17"/>
        <v/>
      </c>
      <c r="AG34" s="1" t="str">
        <f t="shared" si="18"/>
        <v/>
      </c>
      <c r="AH34" s="1" t="str">
        <f t="shared" si="19"/>
        <v/>
      </c>
      <c r="AI34" s="1" t="str">
        <f t="shared" si="20"/>
        <v/>
      </c>
      <c r="AJ34" s="1" t="str">
        <f t="shared" si="21"/>
        <v/>
      </c>
      <c r="AK34" s="1">
        <f t="shared" si="45"/>
        <v>0</v>
      </c>
      <c r="AL34" s="1">
        <f t="shared" si="46"/>
        <v>0</v>
      </c>
      <c r="AM34" s="1" t="str">
        <f t="shared" si="5"/>
        <v/>
      </c>
      <c r="AN34" s="1">
        <f t="shared" si="22"/>
        <v>0</v>
      </c>
      <c r="AO34" s="1" t="str">
        <f t="shared" si="56"/>
        <v/>
      </c>
      <c r="AP34" s="1" t="str">
        <f t="shared" si="23"/>
        <v>N</v>
      </c>
      <c r="AQ34" s="1" t="str">
        <f t="shared" si="24"/>
        <v>N</v>
      </c>
      <c r="AR34" s="1" t="str">
        <f t="shared" si="25"/>
        <v>N</v>
      </c>
      <c r="AS34" s="1" t="str">
        <f t="shared" si="26"/>
        <v/>
      </c>
      <c r="AT34" s="15" t="str">
        <f t="shared" si="47"/>
        <v/>
      </c>
      <c r="AU34" s="1" t="str">
        <f t="shared" si="27"/>
        <v/>
      </c>
      <c r="AV34" s="1" t="str">
        <f t="shared" si="28"/>
        <v/>
      </c>
      <c r="AW34" s="1" t="str">
        <f t="shared" si="29"/>
        <v/>
      </c>
      <c r="AX34" s="1" t="str">
        <f t="shared" si="30"/>
        <v/>
      </c>
      <c r="AY34" s="1" t="str">
        <f t="shared" si="31"/>
        <v/>
      </c>
      <c r="AZ34" s="1" t="str">
        <f>IF('Hedging Dashboard'!AH34="P",IF(AZ33="",1,AZ33+1),"")</f>
        <v/>
      </c>
      <c r="BA34" s="1" t="str">
        <f>IF('Hedging Dashboard'!AH34="B",IF(BA33="",1,BA33+1),"")</f>
        <v/>
      </c>
      <c r="BB34" s="1" t="str">
        <f t="shared" si="57"/>
        <v>00000</v>
      </c>
      <c r="BC34" s="1" t="str">
        <f t="shared" si="57"/>
        <v>00000</v>
      </c>
      <c r="BD34" s="1" t="str">
        <f t="shared" si="48"/>
        <v>000000</v>
      </c>
      <c r="BE34" s="1" t="str">
        <f t="shared" si="48"/>
        <v>000000</v>
      </c>
      <c r="BF34" s="1" t="str">
        <f t="shared" si="49"/>
        <v>B</v>
      </c>
      <c r="BG34" s="1" t="str">
        <f t="shared" si="33"/>
        <v/>
      </c>
      <c r="BH34" s="1">
        <f t="shared" si="50"/>
        <v>0</v>
      </c>
      <c r="BI34" s="1" t="str">
        <f t="shared" si="34"/>
        <v/>
      </c>
      <c r="BJ34" s="1">
        <f t="shared" si="51"/>
        <v>0</v>
      </c>
      <c r="BK34" s="1" t="str">
        <f t="shared" si="35"/>
        <v/>
      </c>
      <c r="BL34" s="1">
        <f t="shared" si="52"/>
        <v>0</v>
      </c>
      <c r="BM34" s="1" t="str">
        <f t="shared" si="53"/>
        <v>0</v>
      </c>
      <c r="BN34" s="1" t="str">
        <f t="shared" si="54"/>
        <v>0</v>
      </c>
      <c r="BO34" s="1" t="str">
        <f t="shared" si="55"/>
        <v>0</v>
      </c>
      <c r="BR34" s="1">
        <f>General!A32</f>
        <v>0</v>
      </c>
      <c r="BS34" s="1">
        <f>General!B32</f>
        <v>0</v>
      </c>
      <c r="BT34" s="1" t="str">
        <f>General!C32</f>
        <v/>
      </c>
      <c r="BU34" s="1">
        <f>General!D32</f>
        <v>0</v>
      </c>
      <c r="BW34" s="1" t="str">
        <f>General!F32</f>
        <v>LLLLW</v>
      </c>
      <c r="BX34" s="1">
        <f>General!G32</f>
        <v>1</v>
      </c>
    </row>
    <row r="35" spans="1:76" ht="15.75" thickBot="1">
      <c r="A35" s="1">
        <v>26</v>
      </c>
      <c r="B35" s="12" t="str">
        <f t="shared" si="11"/>
        <v/>
      </c>
      <c r="C35" s="92" t="str">
        <f t="shared" si="1"/>
        <v/>
      </c>
      <c r="D35" s="13" t="str">
        <f t="shared" si="36"/>
        <v/>
      </c>
      <c r="E35" s="45" t="str">
        <f t="shared" si="37"/>
        <v/>
      </c>
      <c r="F35" s="14" t="str">
        <f t="shared" si="12"/>
        <v/>
      </c>
      <c r="H35" s="95" t="str">
        <f t="shared" si="2"/>
        <v/>
      </c>
      <c r="I35" s="13" t="str">
        <f t="shared" si="38"/>
        <v/>
      </c>
      <c r="J35" s="45" t="str">
        <f t="shared" si="39"/>
        <v/>
      </c>
      <c r="K35" s="14" t="str">
        <f t="shared" si="40"/>
        <v/>
      </c>
      <c r="L35" s="54"/>
      <c r="M35" s="16" t="str">
        <f>IF('Hedging Dashboard'!AH35="","",'Hedging Dashboard'!AH35)</f>
        <v/>
      </c>
      <c r="O35" s="12" t="str">
        <f t="shared" si="3"/>
        <v/>
      </c>
      <c r="P35" s="13" t="str">
        <f t="shared" si="41"/>
        <v/>
      </c>
      <c r="Q35" s="45" t="str">
        <f t="shared" si="42"/>
        <v/>
      </c>
      <c r="R35" s="87" t="str">
        <f t="shared" si="43"/>
        <v/>
      </c>
      <c r="S35" s="87" t="str">
        <f t="shared" si="13"/>
        <v/>
      </c>
      <c r="T35" s="98" t="str">
        <f t="shared" si="44"/>
        <v/>
      </c>
      <c r="U35" s="87" t="str">
        <f>IF(M35="","",IF(B35="NB",U34,IF(T35="",SUM($T$5:$T35)+S35,SUM($T$5:$T35))))</f>
        <v/>
      </c>
      <c r="V35" s="99" t="str">
        <f t="shared" si="0"/>
        <v/>
      </c>
      <c r="W35" s="74" t="e">
        <f t="shared" si="14"/>
        <v>#VALUE!</v>
      </c>
      <c r="X35" s="76" t="str">
        <f t="shared" si="15"/>
        <v/>
      </c>
      <c r="Y35" s="9" t="str">
        <f t="shared" si="10"/>
        <v>B</v>
      </c>
      <c r="Z35" s="4" t="str">
        <f t="shared" si="6"/>
        <v>C</v>
      </c>
      <c r="AA35" s="4" t="str">
        <f t="shared" si="7"/>
        <v>B</v>
      </c>
      <c r="AB35" s="4" t="str">
        <f t="shared" si="4"/>
        <v/>
      </c>
      <c r="AC35" s="4" t="str">
        <f t="shared" si="8"/>
        <v/>
      </c>
      <c r="AD35" s="4" t="str">
        <f t="shared" si="9"/>
        <v/>
      </c>
      <c r="AE35" s="1" t="str">
        <f t="shared" si="16"/>
        <v/>
      </c>
      <c r="AF35" s="1" t="str">
        <f t="shared" si="17"/>
        <v/>
      </c>
      <c r="AG35" s="1" t="str">
        <f t="shared" si="18"/>
        <v/>
      </c>
      <c r="AH35" s="1" t="str">
        <f t="shared" si="19"/>
        <v/>
      </c>
      <c r="AI35" s="1" t="str">
        <f t="shared" si="20"/>
        <v/>
      </c>
      <c r="AJ35" s="1" t="str">
        <f t="shared" si="21"/>
        <v/>
      </c>
      <c r="AK35" s="1">
        <f t="shared" si="45"/>
        <v>0</v>
      </c>
      <c r="AL35" s="1">
        <f t="shared" si="46"/>
        <v>0</v>
      </c>
      <c r="AM35" s="1" t="str">
        <f t="shared" si="5"/>
        <v/>
      </c>
      <c r="AN35" s="1">
        <f t="shared" si="22"/>
        <v>0</v>
      </c>
      <c r="AO35" s="1" t="str">
        <f t="shared" si="56"/>
        <v/>
      </c>
      <c r="AP35" s="1" t="str">
        <f t="shared" si="23"/>
        <v>N</v>
      </c>
      <c r="AQ35" s="1" t="str">
        <f t="shared" si="24"/>
        <v>N</v>
      </c>
      <c r="AR35" s="1" t="str">
        <f t="shared" si="25"/>
        <v>N</v>
      </c>
      <c r="AS35" s="1" t="str">
        <f t="shared" si="26"/>
        <v/>
      </c>
      <c r="AT35" s="15" t="str">
        <f t="shared" si="47"/>
        <v/>
      </c>
      <c r="AU35" s="1" t="str">
        <f t="shared" si="27"/>
        <v/>
      </c>
      <c r="AV35" s="1" t="str">
        <f t="shared" si="28"/>
        <v/>
      </c>
      <c r="AW35" s="1" t="str">
        <f t="shared" si="29"/>
        <v/>
      </c>
      <c r="AX35" s="1" t="str">
        <f t="shared" si="30"/>
        <v/>
      </c>
      <c r="AY35" s="1" t="str">
        <f t="shared" si="31"/>
        <v/>
      </c>
      <c r="AZ35" s="1" t="str">
        <f>IF('Hedging Dashboard'!AH35="P",IF(AZ34="",1,AZ34+1),"")</f>
        <v/>
      </c>
      <c r="BA35" s="1" t="str">
        <f>IF('Hedging Dashboard'!AH35="B",IF(BA34="",1,BA34+1),"")</f>
        <v/>
      </c>
      <c r="BB35" s="1" t="str">
        <f t="shared" si="57"/>
        <v>00000</v>
      </c>
      <c r="BC35" s="1" t="str">
        <f t="shared" si="57"/>
        <v>00000</v>
      </c>
      <c r="BD35" s="1" t="str">
        <f t="shared" si="48"/>
        <v>000000</v>
      </c>
      <c r="BE35" s="1" t="str">
        <f t="shared" si="48"/>
        <v>000000</v>
      </c>
      <c r="BF35" s="1" t="str">
        <f t="shared" si="49"/>
        <v>B</v>
      </c>
      <c r="BG35" s="1" t="str">
        <f t="shared" si="33"/>
        <v/>
      </c>
      <c r="BH35" s="1">
        <f t="shared" si="50"/>
        <v>0</v>
      </c>
      <c r="BI35" s="1" t="str">
        <f t="shared" si="34"/>
        <v/>
      </c>
      <c r="BJ35" s="1">
        <f t="shared" si="51"/>
        <v>0</v>
      </c>
      <c r="BK35" s="1" t="str">
        <f t="shared" si="35"/>
        <v/>
      </c>
      <c r="BL35" s="1">
        <f t="shared" si="52"/>
        <v>0</v>
      </c>
      <c r="BM35" s="1" t="str">
        <f t="shared" si="53"/>
        <v>0</v>
      </c>
      <c r="BN35" s="1" t="str">
        <f t="shared" si="54"/>
        <v>0</v>
      </c>
      <c r="BO35" s="1" t="str">
        <f t="shared" si="55"/>
        <v>0</v>
      </c>
      <c r="BR35" s="1">
        <f>General!A33</f>
        <v>0</v>
      </c>
      <c r="BS35" s="1">
        <f>General!B33</f>
        <v>0</v>
      </c>
      <c r="BT35" s="1" t="str">
        <f>General!C33</f>
        <v/>
      </c>
      <c r="BU35" s="1">
        <f>General!D33</f>
        <v>0</v>
      </c>
      <c r="BW35" s="1" t="str">
        <f>General!F33</f>
        <v>LLLWL</v>
      </c>
      <c r="BX35" s="1">
        <f>General!G33</f>
        <v>-1</v>
      </c>
    </row>
    <row r="36" spans="1:76" ht="15.75" thickBot="1">
      <c r="A36" s="1">
        <v>27</v>
      </c>
      <c r="B36" s="9" t="str">
        <f t="shared" si="11"/>
        <v/>
      </c>
      <c r="C36" s="93" t="str">
        <f t="shared" si="1"/>
        <v/>
      </c>
      <c r="D36" s="88" t="str">
        <f t="shared" si="36"/>
        <v/>
      </c>
      <c r="E36" s="89" t="str">
        <f t="shared" si="37"/>
        <v/>
      </c>
      <c r="F36" s="8" t="str">
        <f t="shared" si="12"/>
        <v/>
      </c>
      <c r="H36" s="96" t="str">
        <f t="shared" si="2"/>
        <v/>
      </c>
      <c r="I36" s="88" t="str">
        <f t="shared" si="38"/>
        <v/>
      </c>
      <c r="J36" s="89" t="str">
        <f t="shared" si="39"/>
        <v/>
      </c>
      <c r="K36" s="8" t="str">
        <f t="shared" si="40"/>
        <v/>
      </c>
      <c r="L36" s="54"/>
      <c r="M36" s="17" t="str">
        <f>IF('Hedging Dashboard'!AH36="","",'Hedging Dashboard'!AH36)</f>
        <v/>
      </c>
      <c r="O36" s="9" t="str">
        <f t="shared" si="3"/>
        <v/>
      </c>
      <c r="P36" s="88" t="str">
        <f t="shared" si="41"/>
        <v/>
      </c>
      <c r="Q36" s="89" t="str">
        <f t="shared" si="42"/>
        <v/>
      </c>
      <c r="R36" s="4" t="str">
        <f t="shared" si="43"/>
        <v/>
      </c>
      <c r="S36" s="4" t="str">
        <f t="shared" si="13"/>
        <v/>
      </c>
      <c r="T36" s="112" t="str">
        <f t="shared" si="44"/>
        <v/>
      </c>
      <c r="U36" s="4" t="str">
        <f>IF(M36="","",IF(B36="NB",U35,IF(T36="",SUM($T$5:$T36)+S36,SUM($T$5:$T36))))</f>
        <v/>
      </c>
      <c r="V36" s="100" t="str">
        <f t="shared" si="0"/>
        <v/>
      </c>
      <c r="W36" s="74" t="e">
        <f t="shared" si="14"/>
        <v>#VALUE!</v>
      </c>
      <c r="X36" s="76" t="str">
        <f t="shared" si="15"/>
        <v/>
      </c>
      <c r="Y36" s="9" t="str">
        <f t="shared" si="10"/>
        <v>B</v>
      </c>
      <c r="Z36" s="4" t="str">
        <f t="shared" si="6"/>
        <v>C</v>
      </c>
      <c r="AA36" s="4" t="str">
        <f t="shared" si="7"/>
        <v>B</v>
      </c>
      <c r="AB36" s="4" t="str">
        <f t="shared" si="4"/>
        <v/>
      </c>
      <c r="AC36" s="4" t="str">
        <f t="shared" si="8"/>
        <v/>
      </c>
      <c r="AD36" s="4" t="str">
        <f t="shared" si="9"/>
        <v/>
      </c>
      <c r="AE36" s="1" t="str">
        <f t="shared" si="16"/>
        <v/>
      </c>
      <c r="AF36" s="1" t="str">
        <f t="shared" si="17"/>
        <v/>
      </c>
      <c r="AG36" s="1" t="str">
        <f t="shared" si="18"/>
        <v/>
      </c>
      <c r="AH36" s="1" t="str">
        <f t="shared" si="19"/>
        <v/>
      </c>
      <c r="AI36" s="1" t="str">
        <f t="shared" si="20"/>
        <v/>
      </c>
      <c r="AJ36" s="1" t="str">
        <f t="shared" si="21"/>
        <v/>
      </c>
      <c r="AK36" s="1">
        <f t="shared" si="45"/>
        <v>0</v>
      </c>
      <c r="AL36" s="1">
        <f t="shared" si="46"/>
        <v>0</v>
      </c>
      <c r="AM36" s="1" t="str">
        <f t="shared" si="5"/>
        <v/>
      </c>
      <c r="AN36" s="1">
        <f t="shared" si="22"/>
        <v>0</v>
      </c>
      <c r="AO36" s="1" t="str">
        <f t="shared" si="56"/>
        <v/>
      </c>
      <c r="AP36" s="1" t="str">
        <f t="shared" si="23"/>
        <v>N</v>
      </c>
      <c r="AQ36" s="1" t="str">
        <f t="shared" si="24"/>
        <v>N</v>
      </c>
      <c r="AR36" s="1" t="str">
        <f t="shared" si="25"/>
        <v>N</v>
      </c>
      <c r="AS36" s="1" t="str">
        <f t="shared" si="26"/>
        <v/>
      </c>
      <c r="AT36" s="15" t="str">
        <f t="shared" si="47"/>
        <v/>
      </c>
      <c r="AU36" s="1" t="str">
        <f t="shared" si="27"/>
        <v/>
      </c>
      <c r="AV36" s="1" t="str">
        <f t="shared" si="28"/>
        <v/>
      </c>
      <c r="AW36" s="1" t="str">
        <f t="shared" si="29"/>
        <v/>
      </c>
      <c r="AX36" s="1" t="str">
        <f t="shared" si="30"/>
        <v/>
      </c>
      <c r="AY36" s="1" t="str">
        <f t="shared" si="31"/>
        <v/>
      </c>
      <c r="AZ36" s="1" t="str">
        <f>IF('Hedging Dashboard'!AH36="P",IF(AZ35="",1,AZ35+1),"")</f>
        <v/>
      </c>
      <c r="BA36" s="1" t="str">
        <f>IF('Hedging Dashboard'!AH36="B",IF(BA35="",1,BA35+1),"")</f>
        <v/>
      </c>
      <c r="BB36" s="1" t="str">
        <f t="shared" si="57"/>
        <v>00000</v>
      </c>
      <c r="BC36" s="1" t="str">
        <f t="shared" si="57"/>
        <v>00000</v>
      </c>
      <c r="BD36" s="1" t="str">
        <f t="shared" si="48"/>
        <v>000000</v>
      </c>
      <c r="BE36" s="1" t="str">
        <f t="shared" si="48"/>
        <v>000000</v>
      </c>
      <c r="BF36" s="1" t="str">
        <f t="shared" si="49"/>
        <v>B</v>
      </c>
      <c r="BG36" s="1" t="str">
        <f t="shared" si="33"/>
        <v/>
      </c>
      <c r="BH36" s="1">
        <f t="shared" si="50"/>
        <v>0</v>
      </c>
      <c r="BI36" s="1" t="str">
        <f t="shared" si="34"/>
        <v/>
      </c>
      <c r="BJ36" s="1">
        <f t="shared" si="51"/>
        <v>0</v>
      </c>
      <c r="BK36" s="1" t="str">
        <f t="shared" si="35"/>
        <v/>
      </c>
      <c r="BL36" s="1">
        <f t="shared" si="52"/>
        <v>0</v>
      </c>
      <c r="BM36" s="1" t="str">
        <f t="shared" si="53"/>
        <v>0</v>
      </c>
      <c r="BN36" s="1" t="str">
        <f t="shared" si="54"/>
        <v>0</v>
      </c>
      <c r="BO36" s="1" t="str">
        <f t="shared" si="55"/>
        <v>0</v>
      </c>
      <c r="BR36" s="1">
        <f>General!A34</f>
        <v>0</v>
      </c>
      <c r="BS36" s="1">
        <f>General!B34</f>
        <v>0</v>
      </c>
      <c r="BT36" s="1" t="str">
        <f>General!C34</f>
        <v/>
      </c>
      <c r="BU36" s="1">
        <f>General!D34</f>
        <v>0</v>
      </c>
      <c r="BW36" s="1" t="str">
        <f>General!F34</f>
        <v>LLLWW</v>
      </c>
      <c r="BX36" s="1">
        <f>General!G34</f>
        <v>3</v>
      </c>
    </row>
    <row r="37" spans="1:76" ht="15.75" thickBot="1">
      <c r="A37" s="1">
        <v>28</v>
      </c>
      <c r="B37" s="9" t="str">
        <f t="shared" si="11"/>
        <v/>
      </c>
      <c r="C37" s="93" t="str">
        <f t="shared" si="1"/>
        <v/>
      </c>
      <c r="D37" s="88" t="str">
        <f t="shared" si="36"/>
        <v/>
      </c>
      <c r="E37" s="89" t="str">
        <f t="shared" si="37"/>
        <v/>
      </c>
      <c r="F37" s="8" t="str">
        <f t="shared" si="12"/>
        <v/>
      </c>
      <c r="H37" s="96" t="str">
        <f t="shared" si="2"/>
        <v/>
      </c>
      <c r="I37" s="88" t="str">
        <f t="shared" si="38"/>
        <v/>
      </c>
      <c r="J37" s="89" t="str">
        <f t="shared" si="39"/>
        <v/>
      </c>
      <c r="K37" s="8" t="str">
        <f t="shared" si="40"/>
        <v/>
      </c>
      <c r="L37" s="54"/>
      <c r="M37" s="17" t="str">
        <f>IF('Hedging Dashboard'!AH37="","",'Hedging Dashboard'!AH37)</f>
        <v/>
      </c>
      <c r="O37" s="9" t="str">
        <f t="shared" si="3"/>
        <v/>
      </c>
      <c r="P37" s="88" t="str">
        <f t="shared" si="41"/>
        <v/>
      </c>
      <c r="Q37" s="89" t="str">
        <f t="shared" si="42"/>
        <v/>
      </c>
      <c r="R37" s="4" t="str">
        <f t="shared" si="43"/>
        <v/>
      </c>
      <c r="S37" s="4" t="str">
        <f t="shared" si="13"/>
        <v/>
      </c>
      <c r="T37" s="112" t="str">
        <f t="shared" si="44"/>
        <v/>
      </c>
      <c r="U37" s="4" t="str">
        <f>IF(M37="","",IF(B37="NB",U36,IF(T37="",SUM($T$5:$T37)+S37,SUM($T$5:$T37))))</f>
        <v/>
      </c>
      <c r="V37" s="100" t="str">
        <f t="shared" si="0"/>
        <v/>
      </c>
      <c r="W37" s="74" t="e">
        <f t="shared" si="14"/>
        <v>#VALUE!</v>
      </c>
      <c r="X37" s="76" t="str">
        <f t="shared" si="15"/>
        <v/>
      </c>
      <c r="Y37" s="9" t="str">
        <f t="shared" si="10"/>
        <v>B</v>
      </c>
      <c r="Z37" s="4" t="str">
        <f t="shared" si="6"/>
        <v>C</v>
      </c>
      <c r="AA37" s="4" t="str">
        <f t="shared" si="7"/>
        <v>B</v>
      </c>
      <c r="AB37" s="4" t="str">
        <f t="shared" si="4"/>
        <v/>
      </c>
      <c r="AC37" s="4" t="str">
        <f t="shared" si="8"/>
        <v/>
      </c>
      <c r="AD37" s="4" t="str">
        <f t="shared" si="9"/>
        <v/>
      </c>
      <c r="AE37" s="1" t="str">
        <f t="shared" si="16"/>
        <v/>
      </c>
      <c r="AF37" s="1" t="str">
        <f t="shared" si="17"/>
        <v/>
      </c>
      <c r="AG37" s="1" t="str">
        <f t="shared" si="18"/>
        <v/>
      </c>
      <c r="AH37" s="1" t="str">
        <f t="shared" si="19"/>
        <v/>
      </c>
      <c r="AI37" s="1" t="str">
        <f t="shared" si="20"/>
        <v/>
      </c>
      <c r="AJ37" s="1" t="str">
        <f t="shared" si="21"/>
        <v/>
      </c>
      <c r="AK37" s="1">
        <f t="shared" si="45"/>
        <v>0</v>
      </c>
      <c r="AL37" s="1">
        <f t="shared" si="46"/>
        <v>0</v>
      </c>
      <c r="AM37" s="1" t="str">
        <f t="shared" si="5"/>
        <v/>
      </c>
      <c r="AN37" s="1">
        <f t="shared" si="22"/>
        <v>0</v>
      </c>
      <c r="AO37" s="1" t="str">
        <f t="shared" si="56"/>
        <v/>
      </c>
      <c r="AP37" s="1" t="str">
        <f t="shared" si="23"/>
        <v>N</v>
      </c>
      <c r="AQ37" s="1" t="str">
        <f t="shared" si="24"/>
        <v>N</v>
      </c>
      <c r="AR37" s="1" t="str">
        <f t="shared" si="25"/>
        <v>N</v>
      </c>
      <c r="AS37" s="1" t="str">
        <f t="shared" si="26"/>
        <v/>
      </c>
      <c r="AT37" s="15" t="str">
        <f t="shared" si="47"/>
        <v/>
      </c>
      <c r="AU37" s="1" t="str">
        <f t="shared" si="27"/>
        <v/>
      </c>
      <c r="AV37" s="1" t="str">
        <f t="shared" si="28"/>
        <v/>
      </c>
      <c r="AW37" s="1" t="str">
        <f t="shared" si="29"/>
        <v/>
      </c>
      <c r="AX37" s="1" t="str">
        <f t="shared" si="30"/>
        <v/>
      </c>
      <c r="AY37" s="1" t="str">
        <f t="shared" si="31"/>
        <v/>
      </c>
      <c r="AZ37" s="1" t="str">
        <f>IF('Hedging Dashboard'!AH37="P",IF(AZ36="",1,AZ36+1),"")</f>
        <v/>
      </c>
      <c r="BA37" s="1" t="str">
        <f>IF('Hedging Dashboard'!AH37="B",IF(BA36="",1,BA36+1),"")</f>
        <v/>
      </c>
      <c r="BB37" s="1" t="str">
        <f t="shared" si="57"/>
        <v>00000</v>
      </c>
      <c r="BC37" s="1" t="str">
        <f t="shared" si="57"/>
        <v>00000</v>
      </c>
      <c r="BD37" s="1" t="str">
        <f t="shared" si="48"/>
        <v>000000</v>
      </c>
      <c r="BE37" s="1" t="str">
        <f t="shared" si="48"/>
        <v>000000</v>
      </c>
      <c r="BF37" s="1" t="str">
        <f t="shared" si="49"/>
        <v>B</v>
      </c>
      <c r="BG37" s="1" t="str">
        <f t="shared" si="33"/>
        <v/>
      </c>
      <c r="BH37" s="1">
        <f t="shared" si="50"/>
        <v>0</v>
      </c>
      <c r="BI37" s="1" t="str">
        <f t="shared" si="34"/>
        <v/>
      </c>
      <c r="BJ37" s="1">
        <f t="shared" si="51"/>
        <v>0</v>
      </c>
      <c r="BK37" s="1" t="str">
        <f t="shared" si="35"/>
        <v/>
      </c>
      <c r="BL37" s="1">
        <f t="shared" si="52"/>
        <v>0</v>
      </c>
      <c r="BM37" s="1" t="str">
        <f t="shared" si="53"/>
        <v>0</v>
      </c>
      <c r="BN37" s="1" t="str">
        <f t="shared" si="54"/>
        <v>0</v>
      </c>
      <c r="BO37" s="1" t="str">
        <f t="shared" si="55"/>
        <v>0</v>
      </c>
      <c r="BR37" s="1">
        <f>General!A35</f>
        <v>0</v>
      </c>
      <c r="BS37" s="1">
        <f>General!B35</f>
        <v>0</v>
      </c>
      <c r="BT37" s="1" t="str">
        <f>General!C35</f>
        <v/>
      </c>
      <c r="BU37" s="1">
        <f>General!D35</f>
        <v>0</v>
      </c>
      <c r="BW37" s="1" t="str">
        <f>General!F35</f>
        <v>LLWLL</v>
      </c>
      <c r="BX37" s="1">
        <f>General!G35</f>
        <v>-3</v>
      </c>
    </row>
    <row r="38" spans="1:76" ht="15.75" thickBot="1">
      <c r="A38" s="1">
        <v>29</v>
      </c>
      <c r="B38" s="9" t="str">
        <f t="shared" si="11"/>
        <v/>
      </c>
      <c r="C38" s="93" t="str">
        <f t="shared" si="1"/>
        <v/>
      </c>
      <c r="D38" s="88" t="str">
        <f t="shared" si="36"/>
        <v/>
      </c>
      <c r="E38" s="89" t="str">
        <f t="shared" si="37"/>
        <v/>
      </c>
      <c r="F38" s="8" t="str">
        <f t="shared" si="12"/>
        <v/>
      </c>
      <c r="H38" s="96" t="str">
        <f t="shared" si="2"/>
        <v/>
      </c>
      <c r="I38" s="88" t="str">
        <f t="shared" si="38"/>
        <v/>
      </c>
      <c r="J38" s="89" t="str">
        <f t="shared" si="39"/>
        <v/>
      </c>
      <c r="K38" s="8" t="str">
        <f t="shared" si="40"/>
        <v/>
      </c>
      <c r="L38" s="54"/>
      <c r="M38" s="17" t="str">
        <f>IF('Hedging Dashboard'!AH38="","",'Hedging Dashboard'!AH38)</f>
        <v/>
      </c>
      <c r="O38" s="9" t="str">
        <f t="shared" si="3"/>
        <v/>
      </c>
      <c r="P38" s="88" t="str">
        <f t="shared" si="41"/>
        <v/>
      </c>
      <c r="Q38" s="89" t="str">
        <f t="shared" si="42"/>
        <v/>
      </c>
      <c r="R38" s="4" t="str">
        <f t="shared" si="43"/>
        <v/>
      </c>
      <c r="S38" s="4" t="str">
        <f t="shared" si="13"/>
        <v/>
      </c>
      <c r="T38" s="112" t="str">
        <f t="shared" si="44"/>
        <v/>
      </c>
      <c r="U38" s="4" t="str">
        <f>IF(M38="","",IF(B38="NB",U37,IF(T38="",SUM($T$5:$T38)+S38,SUM($T$5:$T38))))</f>
        <v/>
      </c>
      <c r="V38" s="100" t="str">
        <f t="shared" si="0"/>
        <v/>
      </c>
      <c r="W38" s="74" t="e">
        <f t="shared" si="14"/>
        <v>#VALUE!</v>
      </c>
      <c r="X38" s="76" t="str">
        <f t="shared" si="15"/>
        <v/>
      </c>
      <c r="Y38" s="9" t="str">
        <f t="shared" si="10"/>
        <v>B</v>
      </c>
      <c r="Z38" s="4" t="str">
        <f t="shared" si="6"/>
        <v>C</v>
      </c>
      <c r="AA38" s="4" t="str">
        <f t="shared" si="7"/>
        <v>B</v>
      </c>
      <c r="AB38" s="4" t="str">
        <f t="shared" si="4"/>
        <v/>
      </c>
      <c r="AC38" s="4" t="str">
        <f t="shared" si="8"/>
        <v/>
      </c>
      <c r="AD38" s="4" t="str">
        <f t="shared" si="9"/>
        <v/>
      </c>
      <c r="AE38" s="1" t="str">
        <f t="shared" si="16"/>
        <v/>
      </c>
      <c r="AF38" s="1" t="str">
        <f t="shared" si="17"/>
        <v/>
      </c>
      <c r="AG38" s="1" t="str">
        <f t="shared" si="18"/>
        <v/>
      </c>
      <c r="AH38" s="1" t="str">
        <f t="shared" si="19"/>
        <v/>
      </c>
      <c r="AI38" s="1" t="str">
        <f t="shared" si="20"/>
        <v/>
      </c>
      <c r="AJ38" s="1" t="str">
        <f t="shared" si="21"/>
        <v/>
      </c>
      <c r="AK38" s="1">
        <f t="shared" si="45"/>
        <v>0</v>
      </c>
      <c r="AL38" s="1">
        <f t="shared" si="46"/>
        <v>0</v>
      </c>
      <c r="AM38" s="1" t="str">
        <f t="shared" si="5"/>
        <v/>
      </c>
      <c r="AN38" s="1">
        <f t="shared" si="22"/>
        <v>0</v>
      </c>
      <c r="AO38" s="1" t="str">
        <f t="shared" si="56"/>
        <v/>
      </c>
      <c r="AP38" s="1" t="str">
        <f t="shared" si="23"/>
        <v>N</v>
      </c>
      <c r="AQ38" s="1" t="str">
        <f t="shared" si="24"/>
        <v>N</v>
      </c>
      <c r="AR38" s="1" t="str">
        <f t="shared" si="25"/>
        <v>N</v>
      </c>
      <c r="AS38" s="1" t="str">
        <f t="shared" si="26"/>
        <v/>
      </c>
      <c r="AT38" s="15" t="str">
        <f t="shared" si="47"/>
        <v/>
      </c>
      <c r="AU38" s="1" t="str">
        <f t="shared" si="27"/>
        <v/>
      </c>
      <c r="AV38" s="1" t="str">
        <f t="shared" si="28"/>
        <v/>
      </c>
      <c r="AW38" s="1" t="str">
        <f t="shared" si="29"/>
        <v/>
      </c>
      <c r="AX38" s="1" t="str">
        <f t="shared" si="30"/>
        <v/>
      </c>
      <c r="AY38" s="1" t="str">
        <f t="shared" si="31"/>
        <v/>
      </c>
      <c r="AZ38" s="1" t="str">
        <f>IF('Hedging Dashboard'!AH38="P",IF(AZ37="",1,AZ37+1),"")</f>
        <v/>
      </c>
      <c r="BA38" s="1" t="str">
        <f>IF('Hedging Dashboard'!AH38="B",IF(BA37="",1,BA37+1),"")</f>
        <v/>
      </c>
      <c r="BB38" s="1" t="str">
        <f t="shared" si="57"/>
        <v>00000</v>
      </c>
      <c r="BC38" s="1" t="str">
        <f t="shared" si="57"/>
        <v>00000</v>
      </c>
      <c r="BD38" s="1" t="str">
        <f t="shared" si="48"/>
        <v>000000</v>
      </c>
      <c r="BE38" s="1" t="str">
        <f t="shared" si="48"/>
        <v>000000</v>
      </c>
      <c r="BF38" s="1" t="str">
        <f t="shared" si="49"/>
        <v>B</v>
      </c>
      <c r="BG38" s="1" t="str">
        <f t="shared" si="33"/>
        <v/>
      </c>
      <c r="BH38" s="1">
        <f t="shared" si="50"/>
        <v>0</v>
      </c>
      <c r="BI38" s="1" t="str">
        <f t="shared" si="34"/>
        <v/>
      </c>
      <c r="BJ38" s="1">
        <f t="shared" si="51"/>
        <v>0</v>
      </c>
      <c r="BK38" s="1" t="str">
        <f t="shared" si="35"/>
        <v/>
      </c>
      <c r="BL38" s="1">
        <f t="shared" si="52"/>
        <v>0</v>
      </c>
      <c r="BM38" s="1" t="str">
        <f t="shared" si="53"/>
        <v>0</v>
      </c>
      <c r="BN38" s="1" t="str">
        <f t="shared" si="54"/>
        <v>0</v>
      </c>
      <c r="BO38" s="1" t="str">
        <f t="shared" si="55"/>
        <v>0</v>
      </c>
      <c r="BR38" s="1">
        <f>General!A36</f>
        <v>0</v>
      </c>
      <c r="BS38" s="1">
        <f>General!B36</f>
        <v>0</v>
      </c>
      <c r="BT38" s="1" t="str">
        <f>General!C36</f>
        <v/>
      </c>
      <c r="BU38" s="1">
        <f>General!D36</f>
        <v>0</v>
      </c>
      <c r="BW38" s="1" t="str">
        <f>General!F36</f>
        <v>LLWLW</v>
      </c>
      <c r="BX38" s="1">
        <f>General!G36</f>
        <v>1</v>
      </c>
    </row>
    <row r="39" spans="1:76" ht="15.75" thickBot="1">
      <c r="A39" s="1">
        <v>30</v>
      </c>
      <c r="B39" s="77" t="str">
        <f t="shared" si="11"/>
        <v/>
      </c>
      <c r="C39" s="94" t="str">
        <f t="shared" si="1"/>
        <v/>
      </c>
      <c r="D39" s="90" t="str">
        <f t="shared" si="36"/>
        <v/>
      </c>
      <c r="E39" s="91" t="str">
        <f t="shared" si="37"/>
        <v/>
      </c>
      <c r="F39" s="10" t="str">
        <f t="shared" si="12"/>
        <v/>
      </c>
      <c r="H39" s="97" t="str">
        <f t="shared" si="2"/>
        <v/>
      </c>
      <c r="I39" s="90" t="str">
        <f t="shared" si="38"/>
        <v/>
      </c>
      <c r="J39" s="91" t="str">
        <f t="shared" si="39"/>
        <v/>
      </c>
      <c r="K39" s="10" t="str">
        <f t="shared" si="40"/>
        <v/>
      </c>
      <c r="L39" s="54"/>
      <c r="M39" s="18" t="str">
        <f>IF('Hedging Dashboard'!AH39="","",'Hedging Dashboard'!AH39)</f>
        <v/>
      </c>
      <c r="O39" s="77" t="str">
        <f t="shared" si="3"/>
        <v/>
      </c>
      <c r="P39" s="90" t="str">
        <f t="shared" si="41"/>
        <v/>
      </c>
      <c r="Q39" s="91" t="str">
        <f t="shared" si="42"/>
        <v/>
      </c>
      <c r="R39" s="5" t="str">
        <f t="shared" si="43"/>
        <v/>
      </c>
      <c r="S39" s="5" t="str">
        <f t="shared" si="13"/>
        <v/>
      </c>
      <c r="T39" s="113" t="str">
        <f t="shared" si="44"/>
        <v/>
      </c>
      <c r="U39" s="5" t="str">
        <f>IF(M39="","",IF(B39="NB",U38,IF(T39="",SUM($T$5:$T39)+S39,SUM($T$5:$T39))))</f>
        <v/>
      </c>
      <c r="V39" s="101" t="str">
        <f t="shared" si="0"/>
        <v/>
      </c>
      <c r="W39" s="74" t="e">
        <f t="shared" si="14"/>
        <v>#VALUE!</v>
      </c>
      <c r="X39" s="76" t="str">
        <f t="shared" si="15"/>
        <v/>
      </c>
      <c r="Y39" s="9" t="str">
        <f t="shared" si="10"/>
        <v>B</v>
      </c>
      <c r="Z39" s="4" t="str">
        <f t="shared" si="6"/>
        <v>C</v>
      </c>
      <c r="AA39" s="4" t="str">
        <f t="shared" si="7"/>
        <v>B</v>
      </c>
      <c r="AB39" s="4" t="str">
        <f t="shared" si="4"/>
        <v/>
      </c>
      <c r="AC39" s="4" t="str">
        <f t="shared" si="8"/>
        <v/>
      </c>
      <c r="AD39" s="4" t="str">
        <f t="shared" si="9"/>
        <v/>
      </c>
      <c r="AE39" s="1" t="str">
        <f t="shared" si="16"/>
        <v/>
      </c>
      <c r="AF39" s="1" t="str">
        <f t="shared" si="17"/>
        <v/>
      </c>
      <c r="AG39" s="1" t="str">
        <f t="shared" si="18"/>
        <v/>
      </c>
      <c r="AH39" s="1" t="str">
        <f t="shared" si="19"/>
        <v/>
      </c>
      <c r="AI39" s="1" t="str">
        <f t="shared" si="20"/>
        <v/>
      </c>
      <c r="AJ39" s="1" t="str">
        <f t="shared" si="21"/>
        <v/>
      </c>
      <c r="AK39" s="1">
        <f t="shared" si="45"/>
        <v>0</v>
      </c>
      <c r="AL39" s="1">
        <f t="shared" si="46"/>
        <v>0</v>
      </c>
      <c r="AM39" s="1" t="str">
        <f t="shared" ref="AM39:AM70" si="58">IF(M39="","",IF(AM38+AN39&gt;=10,10,IF(AM38+AN39&lt;=-10,-10,AM38+AN39)))</f>
        <v/>
      </c>
      <c r="AN39" s="1">
        <f t="shared" si="22"/>
        <v>0</v>
      </c>
      <c r="AO39" s="1" t="str">
        <f t="shared" si="56"/>
        <v/>
      </c>
      <c r="AP39" s="1" t="str">
        <f t="shared" si="23"/>
        <v>N</v>
      </c>
      <c r="AQ39" s="1" t="str">
        <f t="shared" si="24"/>
        <v>N</v>
      </c>
      <c r="AR39" s="1" t="str">
        <f t="shared" si="25"/>
        <v>N</v>
      </c>
      <c r="AS39" s="1" t="str">
        <f t="shared" si="26"/>
        <v/>
      </c>
      <c r="AT39" s="15" t="str">
        <f t="shared" si="47"/>
        <v/>
      </c>
      <c r="AU39" s="1" t="str">
        <f t="shared" si="27"/>
        <v/>
      </c>
      <c r="AV39" s="1" t="str">
        <f t="shared" si="28"/>
        <v/>
      </c>
      <c r="AW39" s="1" t="str">
        <f t="shared" si="29"/>
        <v/>
      </c>
      <c r="AX39" s="1" t="str">
        <f t="shared" si="30"/>
        <v/>
      </c>
      <c r="AY39" s="1" t="str">
        <f t="shared" si="31"/>
        <v/>
      </c>
      <c r="AZ39" s="1" t="str">
        <f>IF('Hedging Dashboard'!AH39="P",IF(AZ38="",1,AZ38+1),"")</f>
        <v/>
      </c>
      <c r="BA39" s="1" t="str">
        <f>IF('Hedging Dashboard'!AH39="B",IF(BA38="",1,BA38+1),"")</f>
        <v/>
      </c>
      <c r="BB39" s="1" t="str">
        <f t="shared" si="57"/>
        <v>00000</v>
      </c>
      <c r="BC39" s="1" t="str">
        <f t="shared" si="57"/>
        <v>00000</v>
      </c>
      <c r="BD39" s="1" t="str">
        <f t="shared" si="48"/>
        <v>000000</v>
      </c>
      <c r="BE39" s="1" t="str">
        <f t="shared" si="48"/>
        <v>000000</v>
      </c>
      <c r="BF39" s="1" t="str">
        <f t="shared" si="49"/>
        <v>B</v>
      </c>
      <c r="BG39" s="1" t="str">
        <f t="shared" si="33"/>
        <v/>
      </c>
      <c r="BH39" s="1">
        <f t="shared" si="50"/>
        <v>0</v>
      </c>
      <c r="BI39" s="1" t="str">
        <f t="shared" si="34"/>
        <v/>
      </c>
      <c r="BJ39" s="1">
        <f t="shared" si="51"/>
        <v>0</v>
      </c>
      <c r="BK39" s="1" t="str">
        <f t="shared" si="35"/>
        <v/>
      </c>
      <c r="BL39" s="1">
        <f t="shared" si="52"/>
        <v>0</v>
      </c>
      <c r="BM39" s="1" t="str">
        <f t="shared" si="53"/>
        <v>0</v>
      </c>
      <c r="BN39" s="1" t="str">
        <f t="shared" si="54"/>
        <v>0</v>
      </c>
      <c r="BO39" s="1" t="str">
        <f t="shared" si="55"/>
        <v>0</v>
      </c>
      <c r="BR39" s="1">
        <f>General!A37</f>
        <v>0</v>
      </c>
      <c r="BS39" s="1">
        <f>General!B37</f>
        <v>0</v>
      </c>
      <c r="BT39" s="1" t="str">
        <f>General!C37</f>
        <v/>
      </c>
      <c r="BU39" s="1">
        <f>General!D37</f>
        <v>0</v>
      </c>
      <c r="BW39" s="1" t="str">
        <f>General!F37</f>
        <v>LLWWL</v>
      </c>
      <c r="BX39" s="1">
        <f>General!G37</f>
        <v>-1</v>
      </c>
    </row>
    <row r="40" spans="1:76" ht="15.75" thickBot="1">
      <c r="A40" s="1">
        <v>31</v>
      </c>
      <c r="B40" s="12" t="str">
        <f t="shared" si="11"/>
        <v/>
      </c>
      <c r="C40" s="92" t="str">
        <f t="shared" si="1"/>
        <v/>
      </c>
      <c r="D40" s="13" t="str">
        <f t="shared" si="36"/>
        <v/>
      </c>
      <c r="E40" s="45" t="str">
        <f t="shared" si="37"/>
        <v/>
      </c>
      <c r="F40" s="14" t="str">
        <f t="shared" si="12"/>
        <v/>
      </c>
      <c r="H40" s="95" t="str">
        <f t="shared" si="2"/>
        <v/>
      </c>
      <c r="I40" s="13" t="str">
        <f t="shared" si="38"/>
        <v/>
      </c>
      <c r="J40" s="45" t="str">
        <f t="shared" si="39"/>
        <v/>
      </c>
      <c r="K40" s="14" t="str">
        <f t="shared" si="40"/>
        <v/>
      </c>
      <c r="L40" s="54"/>
      <c r="M40" s="16" t="str">
        <f>IF('Hedging Dashboard'!AH40="","",'Hedging Dashboard'!AH40)</f>
        <v/>
      </c>
      <c r="O40" s="12" t="str">
        <f t="shared" si="3"/>
        <v/>
      </c>
      <c r="P40" s="13" t="str">
        <f t="shared" si="41"/>
        <v/>
      </c>
      <c r="Q40" s="45" t="str">
        <f t="shared" si="42"/>
        <v/>
      </c>
      <c r="R40" s="87" t="str">
        <f t="shared" si="43"/>
        <v/>
      </c>
      <c r="S40" s="87" t="str">
        <f t="shared" si="13"/>
        <v/>
      </c>
      <c r="T40" s="98" t="str">
        <f t="shared" si="44"/>
        <v/>
      </c>
      <c r="U40" s="87" t="str">
        <f>IF(M40="","",IF(B40="NB",U39,IF(T40="",SUM($T$5:$T40)+S40,SUM($T$5:$T40))))</f>
        <v/>
      </c>
      <c r="V40" s="99" t="str">
        <f t="shared" si="0"/>
        <v/>
      </c>
      <c r="W40" s="74" t="e">
        <f t="shared" si="14"/>
        <v>#VALUE!</v>
      </c>
      <c r="X40" s="76" t="str">
        <f t="shared" si="15"/>
        <v/>
      </c>
      <c r="Y40" s="9" t="str">
        <f t="shared" si="10"/>
        <v>B</v>
      </c>
      <c r="Z40" s="4" t="str">
        <f t="shared" si="6"/>
        <v>C</v>
      </c>
      <c r="AA40" s="4" t="str">
        <f t="shared" si="7"/>
        <v>B</v>
      </c>
      <c r="AB40" s="4" t="str">
        <f t="shared" si="4"/>
        <v/>
      </c>
      <c r="AC40" s="4" t="str">
        <f t="shared" si="8"/>
        <v/>
      </c>
      <c r="AD40" s="4" t="str">
        <f t="shared" si="9"/>
        <v/>
      </c>
      <c r="AE40" s="1" t="str">
        <f t="shared" si="16"/>
        <v/>
      </c>
      <c r="AF40" s="1" t="str">
        <f t="shared" si="17"/>
        <v/>
      </c>
      <c r="AG40" s="1" t="str">
        <f t="shared" si="18"/>
        <v/>
      </c>
      <c r="AH40" s="1" t="str">
        <f t="shared" si="19"/>
        <v/>
      </c>
      <c r="AI40" s="1" t="str">
        <f t="shared" si="20"/>
        <v/>
      </c>
      <c r="AJ40" s="1" t="str">
        <f t="shared" si="21"/>
        <v/>
      </c>
      <c r="AK40" s="1">
        <f t="shared" si="45"/>
        <v>0</v>
      </c>
      <c r="AL40" s="1">
        <f t="shared" si="46"/>
        <v>0</v>
      </c>
      <c r="AM40" s="1" t="str">
        <f t="shared" si="58"/>
        <v/>
      </c>
      <c r="AN40" s="1">
        <f t="shared" si="22"/>
        <v>0</v>
      </c>
      <c r="AO40" s="1" t="str">
        <f t="shared" si="56"/>
        <v/>
      </c>
      <c r="AP40" s="1" t="str">
        <f t="shared" si="23"/>
        <v>N</v>
      </c>
      <c r="AQ40" s="1" t="str">
        <f t="shared" si="24"/>
        <v>N</v>
      </c>
      <c r="AR40" s="1" t="str">
        <f t="shared" si="25"/>
        <v>N</v>
      </c>
      <c r="AS40" s="1" t="str">
        <f t="shared" si="26"/>
        <v/>
      </c>
      <c r="AT40" s="15" t="str">
        <f t="shared" si="47"/>
        <v/>
      </c>
      <c r="AU40" s="1" t="str">
        <f t="shared" si="27"/>
        <v/>
      </c>
      <c r="AV40" s="1" t="str">
        <f t="shared" si="28"/>
        <v/>
      </c>
      <c r="AW40" s="1" t="str">
        <f t="shared" si="29"/>
        <v/>
      </c>
      <c r="AX40" s="1" t="str">
        <f t="shared" si="30"/>
        <v/>
      </c>
      <c r="AY40" s="1" t="str">
        <f t="shared" si="31"/>
        <v/>
      </c>
      <c r="AZ40" s="1" t="str">
        <f>IF('Hedging Dashboard'!AH40="P",IF(AZ39="",1,AZ39+1),"")</f>
        <v/>
      </c>
      <c r="BA40" s="1" t="str">
        <f>IF('Hedging Dashboard'!AH40="B",IF(BA39="",1,BA39+1),"")</f>
        <v/>
      </c>
      <c r="BB40" s="1" t="str">
        <f t="shared" si="57"/>
        <v>00000</v>
      </c>
      <c r="BC40" s="1" t="str">
        <f t="shared" si="57"/>
        <v>00000</v>
      </c>
      <c r="BD40" s="1" t="str">
        <f t="shared" si="48"/>
        <v>000000</v>
      </c>
      <c r="BE40" s="1" t="str">
        <f t="shared" si="48"/>
        <v>000000</v>
      </c>
      <c r="BF40" s="1" t="str">
        <f t="shared" si="49"/>
        <v>B</v>
      </c>
      <c r="BG40" s="1" t="str">
        <f t="shared" si="33"/>
        <v/>
      </c>
      <c r="BH40" s="1">
        <f t="shared" si="50"/>
        <v>0</v>
      </c>
      <c r="BI40" s="1" t="str">
        <f t="shared" si="34"/>
        <v/>
      </c>
      <c r="BJ40" s="1">
        <f t="shared" si="51"/>
        <v>0</v>
      </c>
      <c r="BK40" s="1" t="str">
        <f t="shared" si="35"/>
        <v/>
      </c>
      <c r="BL40" s="1">
        <f t="shared" si="52"/>
        <v>0</v>
      </c>
      <c r="BM40" s="1" t="str">
        <f t="shared" si="53"/>
        <v>0</v>
      </c>
      <c r="BN40" s="1" t="str">
        <f t="shared" si="54"/>
        <v>0</v>
      </c>
      <c r="BO40" s="1" t="str">
        <f t="shared" si="55"/>
        <v>0</v>
      </c>
      <c r="BR40" s="1">
        <f>General!A38</f>
        <v>0</v>
      </c>
      <c r="BS40" s="1">
        <f>General!B38</f>
        <v>0</v>
      </c>
      <c r="BT40" s="1" t="str">
        <f>General!C38</f>
        <v/>
      </c>
      <c r="BU40" s="1">
        <f>General!D38</f>
        <v>0</v>
      </c>
      <c r="BW40" s="1" t="str">
        <f>General!F38</f>
        <v>LLWWW</v>
      </c>
      <c r="BX40" s="1">
        <f>General!G38</f>
        <v>6</v>
      </c>
    </row>
    <row r="41" spans="1:76" ht="15.75" thickBot="1">
      <c r="A41" s="1">
        <v>32</v>
      </c>
      <c r="B41" s="9" t="str">
        <f t="shared" si="11"/>
        <v/>
      </c>
      <c r="C41" s="93" t="str">
        <f t="shared" si="1"/>
        <v/>
      </c>
      <c r="D41" s="88" t="str">
        <f t="shared" si="36"/>
        <v/>
      </c>
      <c r="E41" s="89" t="str">
        <f t="shared" si="37"/>
        <v/>
      </c>
      <c r="F41" s="8" t="str">
        <f t="shared" si="12"/>
        <v/>
      </c>
      <c r="H41" s="96" t="str">
        <f t="shared" si="2"/>
        <v/>
      </c>
      <c r="I41" s="88" t="str">
        <f t="shared" si="38"/>
        <v/>
      </c>
      <c r="J41" s="89" t="str">
        <f t="shared" si="39"/>
        <v/>
      </c>
      <c r="K41" s="8" t="str">
        <f t="shared" si="40"/>
        <v/>
      </c>
      <c r="L41" s="54"/>
      <c r="M41" s="17" t="str">
        <f>IF('Hedging Dashboard'!AH41="","",'Hedging Dashboard'!AH41)</f>
        <v/>
      </c>
      <c r="O41" s="9" t="str">
        <f t="shared" si="3"/>
        <v/>
      </c>
      <c r="P41" s="88" t="str">
        <f t="shared" si="41"/>
        <v/>
      </c>
      <c r="Q41" s="89" t="str">
        <f t="shared" si="42"/>
        <v/>
      </c>
      <c r="R41" s="4" t="str">
        <f t="shared" si="43"/>
        <v/>
      </c>
      <c r="S41" s="4" t="str">
        <f t="shared" si="13"/>
        <v/>
      </c>
      <c r="T41" s="112" t="str">
        <f t="shared" si="44"/>
        <v/>
      </c>
      <c r="U41" s="4" t="str">
        <f>IF(M41="","",IF(B41="NB",U40,IF(T41="",SUM($T$5:$T41)+S41,SUM($T$5:$T41))))</f>
        <v/>
      </c>
      <c r="V41" s="100" t="str">
        <f t="shared" si="0"/>
        <v/>
      </c>
      <c r="W41" s="74" t="e">
        <f t="shared" si="14"/>
        <v>#VALUE!</v>
      </c>
      <c r="X41" s="76" t="str">
        <f t="shared" si="15"/>
        <v/>
      </c>
      <c r="Y41" s="9" t="str">
        <f t="shared" si="10"/>
        <v>B</v>
      </c>
      <c r="Z41" s="4" t="str">
        <f t="shared" si="6"/>
        <v>C</v>
      </c>
      <c r="AA41" s="4" t="str">
        <f t="shared" si="7"/>
        <v>B</v>
      </c>
      <c r="AB41" s="4" t="str">
        <f t="shared" si="4"/>
        <v/>
      </c>
      <c r="AC41" s="4" t="str">
        <f t="shared" si="8"/>
        <v/>
      </c>
      <c r="AD41" s="4" t="str">
        <f t="shared" si="9"/>
        <v/>
      </c>
      <c r="AE41" s="1" t="str">
        <f t="shared" si="16"/>
        <v/>
      </c>
      <c r="AF41" s="1" t="str">
        <f t="shared" si="17"/>
        <v/>
      </c>
      <c r="AG41" s="1" t="str">
        <f t="shared" si="18"/>
        <v/>
      </c>
      <c r="AH41" s="1" t="str">
        <f t="shared" si="19"/>
        <v/>
      </c>
      <c r="AI41" s="1" t="str">
        <f t="shared" si="20"/>
        <v/>
      </c>
      <c r="AJ41" s="1" t="str">
        <f t="shared" si="21"/>
        <v/>
      </c>
      <c r="AK41" s="1">
        <f t="shared" si="45"/>
        <v>0</v>
      </c>
      <c r="AL41" s="1">
        <f t="shared" si="46"/>
        <v>0</v>
      </c>
      <c r="AM41" s="1" t="str">
        <f t="shared" si="58"/>
        <v/>
      </c>
      <c r="AN41" s="1">
        <f t="shared" si="22"/>
        <v>0</v>
      </c>
      <c r="AO41" s="1" t="str">
        <f t="shared" si="56"/>
        <v/>
      </c>
      <c r="AP41" s="1" t="str">
        <f t="shared" si="23"/>
        <v>N</v>
      </c>
      <c r="AQ41" s="1" t="str">
        <f t="shared" si="24"/>
        <v>N</v>
      </c>
      <c r="AR41" s="1" t="str">
        <f t="shared" si="25"/>
        <v>N</v>
      </c>
      <c r="AS41" s="1" t="str">
        <f t="shared" si="26"/>
        <v/>
      </c>
      <c r="AT41" s="15" t="str">
        <f t="shared" si="47"/>
        <v/>
      </c>
      <c r="AU41" s="1" t="str">
        <f t="shared" si="27"/>
        <v/>
      </c>
      <c r="AV41" s="1" t="str">
        <f t="shared" si="28"/>
        <v/>
      </c>
      <c r="AW41" s="1" t="str">
        <f t="shared" si="29"/>
        <v/>
      </c>
      <c r="AX41" s="1" t="str">
        <f t="shared" si="30"/>
        <v/>
      </c>
      <c r="AY41" s="1" t="str">
        <f t="shared" si="31"/>
        <v/>
      </c>
      <c r="AZ41" s="1" t="str">
        <f>IF('Hedging Dashboard'!AH41="P",IF(AZ40="",1,AZ40+1),"")</f>
        <v/>
      </c>
      <c r="BA41" s="1" t="str">
        <f>IF('Hedging Dashboard'!AH41="B",IF(BA40="",1,BA40+1),"")</f>
        <v/>
      </c>
      <c r="BB41" s="1" t="str">
        <f t="shared" si="57"/>
        <v>00000</v>
      </c>
      <c r="BC41" s="1" t="str">
        <f t="shared" si="57"/>
        <v>00000</v>
      </c>
      <c r="BD41" s="1" t="str">
        <f t="shared" si="48"/>
        <v>000000</v>
      </c>
      <c r="BE41" s="1" t="str">
        <f t="shared" si="48"/>
        <v>000000</v>
      </c>
      <c r="BF41" s="1" t="str">
        <f t="shared" si="49"/>
        <v>B</v>
      </c>
      <c r="BG41" s="1" t="str">
        <f t="shared" si="33"/>
        <v/>
      </c>
      <c r="BH41" s="1">
        <f t="shared" si="50"/>
        <v>0</v>
      </c>
      <c r="BI41" s="1" t="str">
        <f t="shared" si="34"/>
        <v/>
      </c>
      <c r="BJ41" s="1">
        <f t="shared" si="51"/>
        <v>0</v>
      </c>
      <c r="BK41" s="1" t="str">
        <f t="shared" si="35"/>
        <v/>
      </c>
      <c r="BL41" s="1">
        <f t="shared" si="52"/>
        <v>0</v>
      </c>
      <c r="BM41" s="1" t="str">
        <f t="shared" si="53"/>
        <v>0</v>
      </c>
      <c r="BN41" s="1" t="str">
        <f t="shared" si="54"/>
        <v>0</v>
      </c>
      <c r="BO41" s="1" t="str">
        <f t="shared" si="55"/>
        <v>0</v>
      </c>
      <c r="BR41" s="1">
        <f>General!A39</f>
        <v>0</v>
      </c>
      <c r="BS41" s="1">
        <f>General!B39</f>
        <v>0</v>
      </c>
      <c r="BT41" s="1" t="str">
        <f>General!C39</f>
        <v/>
      </c>
      <c r="BU41" s="1">
        <f>General!D39</f>
        <v>0</v>
      </c>
      <c r="BW41" s="1" t="str">
        <f>General!F39</f>
        <v>LWLLL</v>
      </c>
      <c r="BX41" s="1">
        <f>General!G39</f>
        <v>-6</v>
      </c>
    </row>
    <row r="42" spans="1:76" ht="15.75" thickBot="1">
      <c r="A42" s="1">
        <v>33</v>
      </c>
      <c r="B42" s="9" t="str">
        <f t="shared" ref="B42:B73" si="59">IF(M41="","",IF(AK42=AL42,"NB",IF(AK42&gt;AL42,"P"&amp;(AK42-AL42),"B"&amp;(AL42-AK42))))</f>
        <v/>
      </c>
      <c r="C42" s="93" t="str">
        <f t="shared" si="1"/>
        <v/>
      </c>
      <c r="D42" s="88" t="str">
        <f t="shared" si="36"/>
        <v/>
      </c>
      <c r="E42" s="89" t="str">
        <f t="shared" si="37"/>
        <v/>
      </c>
      <c r="F42" s="8" t="str">
        <f t="shared" si="12"/>
        <v/>
      </c>
      <c r="H42" s="96" t="str">
        <f t="shared" si="2"/>
        <v/>
      </c>
      <c r="I42" s="88" t="str">
        <f t="shared" si="38"/>
        <v/>
      </c>
      <c r="J42" s="89" t="str">
        <f t="shared" si="39"/>
        <v/>
      </c>
      <c r="K42" s="8" t="str">
        <f t="shared" si="40"/>
        <v/>
      </c>
      <c r="L42" s="54"/>
      <c r="M42" s="17" t="str">
        <f>IF('Hedging Dashboard'!AH42="","",'Hedging Dashboard'!AH42)</f>
        <v/>
      </c>
      <c r="O42" s="9" t="str">
        <f t="shared" si="3"/>
        <v/>
      </c>
      <c r="P42" s="88" t="str">
        <f t="shared" si="41"/>
        <v/>
      </c>
      <c r="Q42" s="89" t="str">
        <f t="shared" si="42"/>
        <v/>
      </c>
      <c r="R42" s="4" t="str">
        <f t="shared" si="43"/>
        <v/>
      </c>
      <c r="S42" s="4" t="str">
        <f t="shared" ref="S42:S73" si="60">IF(M42="","",IF(X42="",IF(AO42="S",0,S41),IF(X42="W",IF(AO42="S",0,S41)+INT(REPLACE(B42,1,1,"")),IF(AO42="S",0,S41)-INT(REPLACE(B42,1,1,"")))))</f>
        <v/>
      </c>
      <c r="T42" s="112" t="str">
        <f t="shared" si="44"/>
        <v/>
      </c>
      <c r="U42" s="4" t="str">
        <f>IF(M42="","",IF(B42="NB",U41,IF(T42="",SUM($T$5:$T42)+S42,SUM($T$5:$T42))))</f>
        <v/>
      </c>
      <c r="V42" s="100" t="str">
        <f t="shared" si="0"/>
        <v/>
      </c>
      <c r="W42" s="74" t="e">
        <f t="shared" ref="W42:W73" si="61">IF(M42="","",IF(K42="W",0+BN42,0-BN42)+IF(F42="W",0+BM42,0-BM42))+IF(R42="W",0+BO42,0-BO42)</f>
        <v>#VALUE!</v>
      </c>
      <c r="X42" s="76" t="str">
        <f t="shared" si="15"/>
        <v/>
      </c>
      <c r="Y42" s="9" t="str">
        <f t="shared" si="10"/>
        <v>B</v>
      </c>
      <c r="Z42" s="4" t="str">
        <f t="shared" si="6"/>
        <v>C</v>
      </c>
      <c r="AA42" s="4" t="str">
        <f t="shared" si="7"/>
        <v>B</v>
      </c>
      <c r="AB42" s="4" t="str">
        <f t="shared" si="4"/>
        <v/>
      </c>
      <c r="AC42" s="4" t="str">
        <f t="shared" si="8"/>
        <v/>
      </c>
      <c r="AD42" s="4" t="str">
        <f t="shared" si="9"/>
        <v/>
      </c>
      <c r="AE42" s="1" t="str">
        <f t="shared" ref="AE42:AE73" si="62">IF(M41="","",IF(Y42="B",IF(M41="P",BH42,""),IF(BF42="B",BH42,"")))</f>
        <v/>
      </c>
      <c r="AF42" s="1" t="str">
        <f t="shared" ref="AF42:AF73" si="63">IF(M41="","",IF(Y42="B",IF(M41="B",BH42,""),IF(BF42="P",BH42,"")))</f>
        <v/>
      </c>
      <c r="AG42" s="1" t="str">
        <f t="shared" ref="AG42:AG73" si="64">IF(M41="","",IF(Z42="C",IF(M41="B",BJ42,""),IF(BF42="B",BJ42,"")))</f>
        <v/>
      </c>
      <c r="AH42" s="1" t="str">
        <f t="shared" ref="AH42:AH73" si="65">IF(M41="","",IF(Z42="C",IF(M41="P",BJ42,""),IF(BF42="P",BJ42,"")))</f>
        <v/>
      </c>
      <c r="AI42" s="1" t="str">
        <f t="shared" ref="AI42:AI73" si="66">IF(M41="","",IF(AND(AE42="L5",AH42="L5",AY42=""),"L0",AX42))</f>
        <v/>
      </c>
      <c r="AJ42" s="1" t="str">
        <f t="shared" ref="AJ42:AJ73" si="67">IF(M41="","",IF(AND(AF42="L5",AH42="L5",AX42=""),"L0",AY42))</f>
        <v/>
      </c>
      <c r="AK42" s="1">
        <f t="shared" si="45"/>
        <v>0</v>
      </c>
      <c r="AL42" s="1">
        <f t="shared" si="46"/>
        <v>0</v>
      </c>
      <c r="AM42" s="1" t="str">
        <f t="shared" si="58"/>
        <v/>
      </c>
      <c r="AN42" s="1">
        <f t="shared" ref="AN42:AN73" si="68">IF(X42="",0,IFERROR(VLOOKUP(X37&amp;X38&amp;X39&amp;X40&amp;X41&amp;X42,BW:BX,2,FALSE),0))</f>
        <v>0</v>
      </c>
      <c r="AO42" s="1" t="str">
        <f t="shared" si="56"/>
        <v/>
      </c>
      <c r="AP42" s="1" t="str">
        <f t="shared" si="23"/>
        <v>N</v>
      </c>
      <c r="AQ42" s="1" t="str">
        <f t="shared" ref="AQ42:AQ73" si="69">IF(OR(K38&amp;K39&amp;K40="WLW",K39&amp;K40="WW"),"Y","N")</f>
        <v>N</v>
      </c>
      <c r="AR42" s="1" t="str">
        <f t="shared" ref="AR42:AR73" si="70">IF(OR(R38&amp;R39&amp;R40="WLW",R39&amp;R40="WW"),"Y","N")</f>
        <v>N</v>
      </c>
      <c r="AS42" s="1" t="str">
        <f t="shared" ref="AS42:AS73" si="71">IF(M41="","",IF(AO42="S",1,AS41+1))</f>
        <v/>
      </c>
      <c r="AT42" s="15" t="str">
        <f t="shared" si="47"/>
        <v/>
      </c>
      <c r="AU42" s="1" t="str">
        <f t="shared" ref="AU42:AU73" si="72">IF(AU41="Y","N",IF(M41="","",IF(AND(K41&amp;K42="WW",OR(AO41&amp;AO42="SC",AO41&amp;AO42="CC")),"Y",IF(AND(K40&amp;K41&amp;K42="WLW",BJ42&lt;&gt;"B",OR(AO40&amp;AO41&amp;AO42="SCC",AO40&amp;AO41&amp;AO42="CCC")),"Y","N"))))</f>
        <v/>
      </c>
      <c r="AV42" s="1" t="str">
        <f t="shared" ref="AV42:AV73" si="73">IF(AV41="Y","N",IF(M41="","",IF(AND(R41&amp;R42="WW",OR(AO41&amp;AO42="SC",AO41&amp;AO42="CC")),"Y",IF(AND(R40&amp;R41&amp;R42="WLW",BL42&lt;&gt;"B",OR(AO40&amp;AO41&amp;AO42="SCC",AO40&amp;AO41&amp;AO42="CCC")),"Y","N"))))</f>
        <v/>
      </c>
      <c r="AW42" s="1" t="str">
        <f t="shared" ref="AW42:AW73" si="74">IF(M41="","",IF(AND(S42&lt;0,AS42&gt;2,S42&gt;=(2-AS42)),"R","N"))</f>
        <v/>
      </c>
      <c r="AX42" s="1" t="str">
        <f t="shared" ref="AX42:AX73" si="75">IF(M41="","",IF(AA42="B",IF(M41="P",BL42,""),IF(M41="B",BL42,"")))</f>
        <v/>
      </c>
      <c r="AY42" s="1" t="str">
        <f t="shared" ref="AY42:AY73" si="76">IF(M41="","",IF(AA42="B",IF(M41="B",BL42,""),IF(M41="P",BL42,"")))</f>
        <v/>
      </c>
      <c r="AZ42" s="1" t="str">
        <f>IF('Hedging Dashboard'!AH42="P",IF(AZ41="",1,AZ41+1),"")</f>
        <v/>
      </c>
      <c r="BA42" s="1" t="str">
        <f>IF('Hedging Dashboard'!AH42="B",IF(BA41="",1,BA41+1),"")</f>
        <v/>
      </c>
      <c r="BB42" s="1" t="str">
        <f t="shared" si="57"/>
        <v>00000</v>
      </c>
      <c r="BC42" s="1" t="str">
        <f t="shared" si="57"/>
        <v>00000</v>
      </c>
      <c r="BD42" s="1" t="str">
        <f t="shared" si="48"/>
        <v>000000</v>
      </c>
      <c r="BE42" s="1" t="str">
        <f t="shared" si="48"/>
        <v>000000</v>
      </c>
      <c r="BF42" s="1" t="str">
        <f t="shared" si="49"/>
        <v>B</v>
      </c>
      <c r="BG42" s="1" t="str">
        <f t="shared" ref="BG42:BG73" si="77">IF(AE41="",AF41,AE41)&amp;F41</f>
        <v/>
      </c>
      <c r="BH42" s="1">
        <f t="shared" si="50"/>
        <v>0</v>
      </c>
      <c r="BI42" s="1" t="str">
        <f t="shared" ref="BI42:BI73" si="78">IF(AG41="",AH41,AG41)&amp;K41</f>
        <v/>
      </c>
      <c r="BJ42" s="1">
        <f t="shared" si="51"/>
        <v>0</v>
      </c>
      <c r="BK42" s="1" t="str">
        <f t="shared" ref="BK42:BK73" si="79">IF(AI41="",AJ41,AI41)&amp;R41</f>
        <v/>
      </c>
      <c r="BL42" s="1">
        <f t="shared" si="52"/>
        <v>0</v>
      </c>
      <c r="BM42" s="1" t="str">
        <f t="shared" si="53"/>
        <v>0</v>
      </c>
      <c r="BN42" s="1" t="str">
        <f t="shared" si="54"/>
        <v>0</v>
      </c>
      <c r="BO42" s="1" t="str">
        <f t="shared" si="55"/>
        <v>0</v>
      </c>
      <c r="BR42" s="1">
        <f>General!A40</f>
        <v>0</v>
      </c>
      <c r="BS42" s="1">
        <f>General!B40</f>
        <v>0</v>
      </c>
      <c r="BT42" s="1" t="str">
        <f>General!C40</f>
        <v/>
      </c>
      <c r="BU42" s="1">
        <f>General!D40</f>
        <v>0</v>
      </c>
      <c r="BW42" s="1" t="str">
        <f>General!F40</f>
        <v>LWLLW</v>
      </c>
      <c r="BX42" s="1">
        <f>General!G40</f>
        <v>1</v>
      </c>
    </row>
    <row r="43" spans="1:76" ht="15.75" thickBot="1">
      <c r="A43" s="1">
        <v>34</v>
      </c>
      <c r="B43" s="9" t="str">
        <f t="shared" si="59"/>
        <v/>
      </c>
      <c r="C43" s="93" t="str">
        <f t="shared" si="1"/>
        <v/>
      </c>
      <c r="D43" s="88" t="str">
        <f t="shared" si="36"/>
        <v/>
      </c>
      <c r="E43" s="89" t="str">
        <f t="shared" si="37"/>
        <v/>
      </c>
      <c r="F43" s="8" t="str">
        <f t="shared" si="12"/>
        <v/>
      </c>
      <c r="H43" s="96" t="str">
        <f t="shared" si="2"/>
        <v/>
      </c>
      <c r="I43" s="88" t="str">
        <f t="shared" si="38"/>
        <v/>
      </c>
      <c r="J43" s="89" t="str">
        <f t="shared" si="39"/>
        <v/>
      </c>
      <c r="K43" s="8" t="str">
        <f t="shared" si="40"/>
        <v/>
      </c>
      <c r="L43" s="54"/>
      <c r="M43" s="17" t="str">
        <f>IF('Hedging Dashboard'!AH43="","",'Hedging Dashboard'!AH43)</f>
        <v/>
      </c>
      <c r="O43" s="9" t="str">
        <f t="shared" si="3"/>
        <v/>
      </c>
      <c r="P43" s="88" t="str">
        <f t="shared" si="41"/>
        <v/>
      </c>
      <c r="Q43" s="89" t="str">
        <f t="shared" si="42"/>
        <v/>
      </c>
      <c r="R43" s="4" t="str">
        <f t="shared" si="43"/>
        <v/>
      </c>
      <c r="S43" s="4" t="str">
        <f t="shared" si="60"/>
        <v/>
      </c>
      <c r="T43" s="112" t="str">
        <f t="shared" si="44"/>
        <v/>
      </c>
      <c r="U43" s="4" t="str">
        <f>IF(M43="","",IF(B43="NB",U42,IF(T43="",SUM($T$5:$T43)+S43,SUM($T$5:$T43))))</f>
        <v/>
      </c>
      <c r="V43" s="100" t="str">
        <f t="shared" si="0"/>
        <v/>
      </c>
      <c r="W43" s="74" t="e">
        <f t="shared" si="61"/>
        <v>#VALUE!</v>
      </c>
      <c r="X43" s="76" t="str">
        <f t="shared" si="15"/>
        <v/>
      </c>
      <c r="Y43" s="9" t="str">
        <f t="shared" si="10"/>
        <v>B</v>
      </c>
      <c r="Z43" s="4" t="str">
        <f t="shared" si="6"/>
        <v>C</v>
      </c>
      <c r="AA43" s="4" t="str">
        <f t="shared" si="7"/>
        <v>B</v>
      </c>
      <c r="AB43" s="4" t="str">
        <f t="shared" si="4"/>
        <v/>
      </c>
      <c r="AC43" s="4" t="str">
        <f t="shared" si="8"/>
        <v/>
      </c>
      <c r="AD43" s="4" t="str">
        <f t="shared" si="9"/>
        <v/>
      </c>
      <c r="AE43" s="1" t="str">
        <f t="shared" si="62"/>
        <v/>
      </c>
      <c r="AF43" s="1" t="str">
        <f t="shared" si="63"/>
        <v/>
      </c>
      <c r="AG43" s="1" t="str">
        <f t="shared" si="64"/>
        <v/>
      </c>
      <c r="AH43" s="1" t="str">
        <f t="shared" si="65"/>
        <v/>
      </c>
      <c r="AI43" s="1" t="str">
        <f t="shared" si="66"/>
        <v/>
      </c>
      <c r="AJ43" s="1" t="str">
        <f t="shared" si="67"/>
        <v/>
      </c>
      <c r="AK43" s="1">
        <f t="shared" si="45"/>
        <v>0</v>
      </c>
      <c r="AL43" s="1">
        <f t="shared" si="46"/>
        <v>0</v>
      </c>
      <c r="AM43" s="1" t="str">
        <f t="shared" si="58"/>
        <v/>
      </c>
      <c r="AN43" s="1">
        <f t="shared" si="68"/>
        <v>0</v>
      </c>
      <c r="AO43" s="1" t="str">
        <f t="shared" si="56"/>
        <v/>
      </c>
      <c r="AP43" s="1" t="str">
        <f t="shared" si="23"/>
        <v>N</v>
      </c>
      <c r="AQ43" s="1" t="str">
        <f t="shared" si="69"/>
        <v>N</v>
      </c>
      <c r="AR43" s="1" t="str">
        <f t="shared" si="70"/>
        <v>N</v>
      </c>
      <c r="AS43" s="1" t="str">
        <f t="shared" si="71"/>
        <v/>
      </c>
      <c r="AT43" s="15" t="str">
        <f t="shared" si="47"/>
        <v/>
      </c>
      <c r="AU43" s="1" t="str">
        <f t="shared" si="72"/>
        <v/>
      </c>
      <c r="AV43" s="1" t="str">
        <f t="shared" si="73"/>
        <v/>
      </c>
      <c r="AW43" s="1" t="str">
        <f t="shared" si="74"/>
        <v/>
      </c>
      <c r="AX43" s="1" t="str">
        <f t="shared" si="75"/>
        <v/>
      </c>
      <c r="AY43" s="1" t="str">
        <f t="shared" si="76"/>
        <v/>
      </c>
      <c r="AZ43" s="1" t="str">
        <f>IF('Hedging Dashboard'!AH43="P",IF(AZ42="",1,AZ42+1),"")</f>
        <v/>
      </c>
      <c r="BA43" s="1" t="str">
        <f>IF('Hedging Dashboard'!AH43="B",IF(BA42="",1,BA42+1),"")</f>
        <v/>
      </c>
      <c r="BB43" s="1" t="str">
        <f t="shared" si="57"/>
        <v>00000</v>
      </c>
      <c r="BC43" s="1" t="str">
        <f t="shared" si="57"/>
        <v>00000</v>
      </c>
      <c r="BD43" s="1" t="str">
        <f t="shared" si="48"/>
        <v>000000</v>
      </c>
      <c r="BE43" s="1" t="str">
        <f t="shared" si="48"/>
        <v>000000</v>
      </c>
      <c r="BF43" s="1" t="str">
        <f t="shared" si="49"/>
        <v>B</v>
      </c>
      <c r="BG43" s="1" t="str">
        <f t="shared" si="77"/>
        <v/>
      </c>
      <c r="BH43" s="1">
        <f t="shared" si="50"/>
        <v>0</v>
      </c>
      <c r="BI43" s="1" t="str">
        <f t="shared" si="78"/>
        <v/>
      </c>
      <c r="BJ43" s="1">
        <f t="shared" si="51"/>
        <v>0</v>
      </c>
      <c r="BK43" s="1" t="str">
        <f t="shared" si="79"/>
        <v/>
      </c>
      <c r="BL43" s="1">
        <f t="shared" si="52"/>
        <v>0</v>
      </c>
      <c r="BM43" s="1" t="str">
        <f t="shared" si="53"/>
        <v>0</v>
      </c>
      <c r="BN43" s="1" t="str">
        <f t="shared" si="54"/>
        <v>0</v>
      </c>
      <c r="BO43" s="1" t="str">
        <f t="shared" si="55"/>
        <v>0</v>
      </c>
      <c r="BR43" s="1">
        <f>General!A41</f>
        <v>0</v>
      </c>
      <c r="BS43" s="1">
        <f>General!B41</f>
        <v>0</v>
      </c>
      <c r="BT43" s="1" t="str">
        <f>General!C41</f>
        <v/>
      </c>
      <c r="BU43" s="1">
        <f>General!D41</f>
        <v>0</v>
      </c>
      <c r="BW43" s="1" t="str">
        <f>General!F41</f>
        <v>LWLWL</v>
      </c>
      <c r="BX43" s="1">
        <f>General!G41</f>
        <v>-1</v>
      </c>
    </row>
    <row r="44" spans="1:76" ht="15.75" thickBot="1">
      <c r="A44" s="1">
        <v>35</v>
      </c>
      <c r="B44" s="77" t="str">
        <f t="shared" si="59"/>
        <v/>
      </c>
      <c r="C44" s="94" t="str">
        <f t="shared" si="1"/>
        <v/>
      </c>
      <c r="D44" s="90" t="str">
        <f t="shared" si="36"/>
        <v/>
      </c>
      <c r="E44" s="91" t="str">
        <f t="shared" si="37"/>
        <v/>
      </c>
      <c r="F44" s="10" t="str">
        <f t="shared" si="12"/>
        <v/>
      </c>
      <c r="H44" s="97" t="str">
        <f t="shared" si="2"/>
        <v/>
      </c>
      <c r="I44" s="90" t="str">
        <f t="shared" si="38"/>
        <v/>
      </c>
      <c r="J44" s="91" t="str">
        <f t="shared" si="39"/>
        <v/>
      </c>
      <c r="K44" s="10" t="str">
        <f t="shared" si="40"/>
        <v/>
      </c>
      <c r="L44" s="54"/>
      <c r="M44" s="18" t="str">
        <f>IF('Hedging Dashboard'!AH44="","",'Hedging Dashboard'!AH44)</f>
        <v/>
      </c>
      <c r="O44" s="77" t="str">
        <f t="shared" si="3"/>
        <v/>
      </c>
      <c r="P44" s="90" t="str">
        <f t="shared" si="41"/>
        <v/>
      </c>
      <c r="Q44" s="91" t="str">
        <f t="shared" si="42"/>
        <v/>
      </c>
      <c r="R44" s="5" t="str">
        <f t="shared" si="43"/>
        <v/>
      </c>
      <c r="S44" s="5" t="str">
        <f t="shared" si="60"/>
        <v/>
      </c>
      <c r="T44" s="113" t="str">
        <f t="shared" si="44"/>
        <v/>
      </c>
      <c r="U44" s="5" t="str">
        <f>IF(M44="","",IF(B44="NB",U43,IF(T44="",SUM($T$5:$T44)+S44,SUM($T$5:$T44))))</f>
        <v/>
      </c>
      <c r="V44" s="101" t="str">
        <f t="shared" si="0"/>
        <v/>
      </c>
      <c r="W44" s="74" t="e">
        <f t="shared" si="61"/>
        <v>#VALUE!</v>
      </c>
      <c r="X44" s="76" t="str">
        <f t="shared" si="15"/>
        <v/>
      </c>
      <c r="Y44" s="9" t="str">
        <f t="shared" si="10"/>
        <v>B</v>
      </c>
      <c r="Z44" s="4" t="str">
        <f t="shared" si="6"/>
        <v>C</v>
      </c>
      <c r="AA44" s="4" t="str">
        <f t="shared" si="7"/>
        <v>B</v>
      </c>
      <c r="AB44" s="4" t="str">
        <f t="shared" si="4"/>
        <v/>
      </c>
      <c r="AC44" s="4" t="str">
        <f t="shared" si="8"/>
        <v/>
      </c>
      <c r="AD44" s="4" t="str">
        <f t="shared" si="9"/>
        <v/>
      </c>
      <c r="AE44" s="1" t="str">
        <f t="shared" si="62"/>
        <v/>
      </c>
      <c r="AF44" s="1" t="str">
        <f t="shared" si="63"/>
        <v/>
      </c>
      <c r="AG44" s="1" t="str">
        <f t="shared" si="64"/>
        <v/>
      </c>
      <c r="AH44" s="1" t="str">
        <f t="shared" si="65"/>
        <v/>
      </c>
      <c r="AI44" s="1" t="str">
        <f t="shared" si="66"/>
        <v/>
      </c>
      <c r="AJ44" s="1" t="str">
        <f t="shared" si="67"/>
        <v/>
      </c>
      <c r="AK44" s="1">
        <f t="shared" si="45"/>
        <v>0</v>
      </c>
      <c r="AL44" s="1">
        <f t="shared" si="46"/>
        <v>0</v>
      </c>
      <c r="AM44" s="1" t="str">
        <f t="shared" si="58"/>
        <v/>
      </c>
      <c r="AN44" s="1">
        <f t="shared" si="68"/>
        <v>0</v>
      </c>
      <c r="AO44" s="1" t="str">
        <f t="shared" si="56"/>
        <v/>
      </c>
      <c r="AP44" s="1" t="str">
        <f t="shared" si="23"/>
        <v>N</v>
      </c>
      <c r="AQ44" s="1" t="str">
        <f t="shared" si="69"/>
        <v>N</v>
      </c>
      <c r="AR44" s="1" t="str">
        <f t="shared" si="70"/>
        <v>N</v>
      </c>
      <c r="AS44" s="1" t="str">
        <f t="shared" si="71"/>
        <v/>
      </c>
      <c r="AT44" s="15" t="str">
        <f t="shared" si="47"/>
        <v/>
      </c>
      <c r="AU44" s="1" t="str">
        <f t="shared" si="72"/>
        <v/>
      </c>
      <c r="AV44" s="1" t="str">
        <f t="shared" si="73"/>
        <v/>
      </c>
      <c r="AW44" s="1" t="str">
        <f t="shared" si="74"/>
        <v/>
      </c>
      <c r="AX44" s="1" t="str">
        <f t="shared" si="75"/>
        <v/>
      </c>
      <c r="AY44" s="1" t="str">
        <f t="shared" si="76"/>
        <v/>
      </c>
      <c r="AZ44" s="1" t="str">
        <f>IF('Hedging Dashboard'!AH44="P",IF(AZ43="",1,AZ43+1),"")</f>
        <v/>
      </c>
      <c r="BA44" s="1" t="str">
        <f>IF('Hedging Dashboard'!AH44="B",IF(BA43="",1,BA43+1),"")</f>
        <v/>
      </c>
      <c r="BB44" s="1" t="str">
        <f t="shared" si="57"/>
        <v>00000</v>
      </c>
      <c r="BC44" s="1" t="str">
        <f t="shared" si="57"/>
        <v>00000</v>
      </c>
      <c r="BD44" s="1" t="str">
        <f t="shared" si="48"/>
        <v>000000</v>
      </c>
      <c r="BE44" s="1" t="str">
        <f t="shared" si="48"/>
        <v>000000</v>
      </c>
      <c r="BF44" s="1" t="str">
        <f t="shared" si="49"/>
        <v>B</v>
      </c>
      <c r="BG44" s="1" t="str">
        <f t="shared" si="77"/>
        <v/>
      </c>
      <c r="BH44" s="1">
        <f t="shared" si="50"/>
        <v>0</v>
      </c>
      <c r="BI44" s="1" t="str">
        <f t="shared" si="78"/>
        <v/>
      </c>
      <c r="BJ44" s="1">
        <f t="shared" si="51"/>
        <v>0</v>
      </c>
      <c r="BK44" s="1" t="str">
        <f t="shared" si="79"/>
        <v/>
      </c>
      <c r="BL44" s="1">
        <f t="shared" si="52"/>
        <v>0</v>
      </c>
      <c r="BM44" s="1" t="str">
        <f t="shared" si="53"/>
        <v>0</v>
      </c>
      <c r="BN44" s="1" t="str">
        <f t="shared" si="54"/>
        <v>0</v>
      </c>
      <c r="BO44" s="1" t="str">
        <f t="shared" si="55"/>
        <v>0</v>
      </c>
      <c r="BR44" s="1">
        <f>General!A42</f>
        <v>0</v>
      </c>
      <c r="BS44" s="1">
        <f>General!B42</f>
        <v>0</v>
      </c>
      <c r="BT44" s="1" t="str">
        <f>General!C42</f>
        <v/>
      </c>
      <c r="BU44" s="1">
        <f>General!D42</f>
        <v>0</v>
      </c>
      <c r="BW44" s="1" t="str">
        <f>General!F42</f>
        <v>LWLWW</v>
      </c>
      <c r="BX44" s="1">
        <f>General!G42</f>
        <v>3</v>
      </c>
    </row>
    <row r="45" spans="1:76" ht="15.75" thickBot="1">
      <c r="A45" s="1">
        <v>36</v>
      </c>
      <c r="B45" s="12" t="str">
        <f t="shared" si="59"/>
        <v/>
      </c>
      <c r="C45" s="92" t="str">
        <f t="shared" si="1"/>
        <v/>
      </c>
      <c r="D45" s="13" t="str">
        <f t="shared" si="36"/>
        <v/>
      </c>
      <c r="E45" s="45" t="str">
        <f t="shared" si="37"/>
        <v/>
      </c>
      <c r="F45" s="14" t="str">
        <f t="shared" si="12"/>
        <v/>
      </c>
      <c r="H45" s="95" t="str">
        <f t="shared" si="2"/>
        <v/>
      </c>
      <c r="I45" s="13" t="str">
        <f t="shared" si="38"/>
        <v/>
      </c>
      <c r="J45" s="45" t="str">
        <f t="shared" si="39"/>
        <v/>
      </c>
      <c r="K45" s="14" t="str">
        <f t="shared" si="40"/>
        <v/>
      </c>
      <c r="L45" s="54"/>
      <c r="M45" s="16" t="str">
        <f>IF('Hedging Dashboard'!AH45="","",'Hedging Dashboard'!AH45)</f>
        <v/>
      </c>
      <c r="O45" s="12" t="str">
        <f t="shared" si="3"/>
        <v/>
      </c>
      <c r="P45" s="13" t="str">
        <f t="shared" si="41"/>
        <v/>
      </c>
      <c r="Q45" s="45" t="str">
        <f t="shared" si="42"/>
        <v/>
      </c>
      <c r="R45" s="87" t="str">
        <f t="shared" si="43"/>
        <v/>
      </c>
      <c r="S45" s="87" t="str">
        <f t="shared" si="60"/>
        <v/>
      </c>
      <c r="T45" s="98" t="str">
        <f t="shared" si="44"/>
        <v/>
      </c>
      <c r="U45" s="87" t="str">
        <f>IF(M45="","",IF(B45="NB",U44,IF(T45="",SUM($T$5:$T45)+S45,SUM($T$5:$T45))))</f>
        <v/>
      </c>
      <c r="V45" s="99" t="str">
        <f t="shared" si="0"/>
        <v/>
      </c>
      <c r="W45" s="74" t="e">
        <f t="shared" si="61"/>
        <v>#VALUE!</v>
      </c>
      <c r="X45" s="76" t="str">
        <f t="shared" si="15"/>
        <v/>
      </c>
      <c r="Y45" s="9" t="str">
        <f t="shared" si="10"/>
        <v>B</v>
      </c>
      <c r="Z45" s="4" t="str">
        <f t="shared" si="6"/>
        <v>C</v>
      </c>
      <c r="AA45" s="4" t="str">
        <f t="shared" si="7"/>
        <v>B</v>
      </c>
      <c r="AB45" s="4" t="str">
        <f t="shared" si="4"/>
        <v/>
      </c>
      <c r="AC45" s="4" t="str">
        <f t="shared" si="8"/>
        <v/>
      </c>
      <c r="AD45" s="4" t="str">
        <f t="shared" si="9"/>
        <v/>
      </c>
      <c r="AE45" s="1" t="str">
        <f t="shared" si="62"/>
        <v/>
      </c>
      <c r="AF45" s="1" t="str">
        <f t="shared" si="63"/>
        <v/>
      </c>
      <c r="AG45" s="1" t="str">
        <f t="shared" si="64"/>
        <v/>
      </c>
      <c r="AH45" s="1" t="str">
        <f t="shared" si="65"/>
        <v/>
      </c>
      <c r="AI45" s="1" t="str">
        <f t="shared" si="66"/>
        <v/>
      </c>
      <c r="AJ45" s="1" t="str">
        <f t="shared" si="67"/>
        <v/>
      </c>
      <c r="AK45" s="1">
        <f t="shared" si="45"/>
        <v>0</v>
      </c>
      <c r="AL45" s="1">
        <f t="shared" si="46"/>
        <v>0</v>
      </c>
      <c r="AM45" s="1" t="str">
        <f t="shared" si="58"/>
        <v/>
      </c>
      <c r="AN45" s="1">
        <f t="shared" si="68"/>
        <v>0</v>
      </c>
      <c r="AO45" s="1" t="str">
        <f t="shared" si="56"/>
        <v/>
      </c>
      <c r="AP45" s="1" t="str">
        <f t="shared" si="23"/>
        <v>N</v>
      </c>
      <c r="AQ45" s="1" t="str">
        <f t="shared" si="69"/>
        <v>N</v>
      </c>
      <c r="AR45" s="1" t="str">
        <f t="shared" si="70"/>
        <v>N</v>
      </c>
      <c r="AS45" s="1" t="str">
        <f t="shared" si="71"/>
        <v/>
      </c>
      <c r="AT45" s="15" t="str">
        <f t="shared" si="47"/>
        <v/>
      </c>
      <c r="AU45" s="1" t="str">
        <f t="shared" si="72"/>
        <v/>
      </c>
      <c r="AV45" s="1" t="str">
        <f t="shared" si="73"/>
        <v/>
      </c>
      <c r="AW45" s="1" t="str">
        <f t="shared" si="74"/>
        <v/>
      </c>
      <c r="AX45" s="1" t="str">
        <f t="shared" si="75"/>
        <v/>
      </c>
      <c r="AY45" s="1" t="str">
        <f t="shared" si="76"/>
        <v/>
      </c>
      <c r="AZ45" s="1" t="str">
        <f>IF('Hedging Dashboard'!AH45="P",IF(AZ44="",1,AZ44+1),"")</f>
        <v/>
      </c>
      <c r="BA45" s="1" t="str">
        <f>IF('Hedging Dashboard'!AH45="B",IF(BA44="",1,BA44+1),"")</f>
        <v/>
      </c>
      <c r="BB45" s="1" t="str">
        <f t="shared" si="57"/>
        <v>00000</v>
      </c>
      <c r="BC45" s="1" t="str">
        <f t="shared" si="57"/>
        <v>00000</v>
      </c>
      <c r="BD45" s="1" t="str">
        <f t="shared" si="48"/>
        <v>000000</v>
      </c>
      <c r="BE45" s="1" t="str">
        <f t="shared" si="48"/>
        <v>000000</v>
      </c>
      <c r="BF45" s="1" t="str">
        <f t="shared" si="49"/>
        <v>B</v>
      </c>
      <c r="BG45" s="1" t="str">
        <f t="shared" si="77"/>
        <v/>
      </c>
      <c r="BH45" s="1">
        <f t="shared" si="50"/>
        <v>0</v>
      </c>
      <c r="BI45" s="1" t="str">
        <f t="shared" si="78"/>
        <v/>
      </c>
      <c r="BJ45" s="1">
        <f t="shared" si="51"/>
        <v>0</v>
      </c>
      <c r="BK45" s="1" t="str">
        <f t="shared" si="79"/>
        <v/>
      </c>
      <c r="BL45" s="1">
        <f t="shared" si="52"/>
        <v>0</v>
      </c>
      <c r="BM45" s="1" t="str">
        <f t="shared" si="53"/>
        <v>0</v>
      </c>
      <c r="BN45" s="1" t="str">
        <f t="shared" si="54"/>
        <v>0</v>
      </c>
      <c r="BO45" s="1" t="str">
        <f t="shared" si="55"/>
        <v>0</v>
      </c>
      <c r="BR45" s="1">
        <f>General!A43</f>
        <v>0</v>
      </c>
      <c r="BS45" s="1">
        <f>General!B43</f>
        <v>0</v>
      </c>
      <c r="BT45" s="1" t="str">
        <f>General!C43</f>
        <v/>
      </c>
      <c r="BU45" s="1">
        <f>General!D43</f>
        <v>0</v>
      </c>
      <c r="BW45" s="1" t="str">
        <f>General!F43</f>
        <v>LWWLL</v>
      </c>
      <c r="BX45" s="1">
        <f>General!G43</f>
        <v>-3</v>
      </c>
    </row>
    <row r="46" spans="1:76" ht="15.75" thickBot="1">
      <c r="A46" s="1">
        <v>37</v>
      </c>
      <c r="B46" s="9" t="str">
        <f t="shared" si="59"/>
        <v/>
      </c>
      <c r="C46" s="93" t="str">
        <f t="shared" si="1"/>
        <v/>
      </c>
      <c r="D46" s="88" t="str">
        <f t="shared" si="36"/>
        <v/>
      </c>
      <c r="E46" s="89" t="str">
        <f t="shared" si="37"/>
        <v/>
      </c>
      <c r="F46" s="8" t="str">
        <f t="shared" si="12"/>
        <v/>
      </c>
      <c r="H46" s="96" t="str">
        <f t="shared" si="2"/>
        <v/>
      </c>
      <c r="I46" s="88" t="str">
        <f t="shared" si="38"/>
        <v/>
      </c>
      <c r="J46" s="89" t="str">
        <f t="shared" si="39"/>
        <v/>
      </c>
      <c r="K46" s="8" t="str">
        <f t="shared" si="40"/>
        <v/>
      </c>
      <c r="L46" s="54"/>
      <c r="M46" s="17" t="str">
        <f>IF('Hedging Dashboard'!AH46="","",'Hedging Dashboard'!AH46)</f>
        <v/>
      </c>
      <c r="O46" s="9" t="str">
        <f t="shared" si="3"/>
        <v/>
      </c>
      <c r="P46" s="88" t="str">
        <f t="shared" si="41"/>
        <v/>
      </c>
      <c r="Q46" s="89" t="str">
        <f t="shared" si="42"/>
        <v/>
      </c>
      <c r="R46" s="4" t="str">
        <f t="shared" si="43"/>
        <v/>
      </c>
      <c r="S46" s="4" t="str">
        <f t="shared" si="60"/>
        <v/>
      </c>
      <c r="T46" s="112" t="str">
        <f t="shared" si="44"/>
        <v/>
      </c>
      <c r="U46" s="4" t="str">
        <f>IF(M46="","",IF(B46="NB",U45,IF(T46="",SUM($T$5:$T46)+S46,SUM($T$5:$T46))))</f>
        <v/>
      </c>
      <c r="V46" s="100" t="str">
        <f t="shared" si="0"/>
        <v/>
      </c>
      <c r="W46" s="74" t="e">
        <f t="shared" si="61"/>
        <v>#VALUE!</v>
      </c>
      <c r="X46" s="76" t="str">
        <f t="shared" si="15"/>
        <v/>
      </c>
      <c r="Y46" s="9" t="str">
        <f t="shared" si="10"/>
        <v>B</v>
      </c>
      <c r="Z46" s="4" t="str">
        <f t="shared" si="6"/>
        <v>C</v>
      </c>
      <c r="AA46" s="4" t="str">
        <f t="shared" si="7"/>
        <v>B</v>
      </c>
      <c r="AB46" s="4" t="str">
        <f t="shared" si="4"/>
        <v/>
      </c>
      <c r="AC46" s="4" t="str">
        <f t="shared" si="8"/>
        <v/>
      </c>
      <c r="AD46" s="4" t="str">
        <f t="shared" si="9"/>
        <v/>
      </c>
      <c r="AE46" s="1" t="str">
        <f t="shared" si="62"/>
        <v/>
      </c>
      <c r="AF46" s="1" t="str">
        <f t="shared" si="63"/>
        <v/>
      </c>
      <c r="AG46" s="1" t="str">
        <f t="shared" si="64"/>
        <v/>
      </c>
      <c r="AH46" s="1" t="str">
        <f t="shared" si="65"/>
        <v/>
      </c>
      <c r="AI46" s="1" t="str">
        <f t="shared" si="66"/>
        <v/>
      </c>
      <c r="AJ46" s="1" t="str">
        <f t="shared" si="67"/>
        <v/>
      </c>
      <c r="AK46" s="1">
        <f t="shared" si="45"/>
        <v>0</v>
      </c>
      <c r="AL46" s="1">
        <f t="shared" si="46"/>
        <v>0</v>
      </c>
      <c r="AM46" s="1" t="str">
        <f t="shared" si="58"/>
        <v/>
      </c>
      <c r="AN46" s="1">
        <f t="shared" si="68"/>
        <v>0</v>
      </c>
      <c r="AO46" s="1" t="str">
        <f t="shared" si="56"/>
        <v/>
      </c>
      <c r="AP46" s="1" t="str">
        <f t="shared" si="23"/>
        <v>N</v>
      </c>
      <c r="AQ46" s="1" t="str">
        <f t="shared" si="69"/>
        <v>N</v>
      </c>
      <c r="AR46" s="1" t="str">
        <f t="shared" si="70"/>
        <v>N</v>
      </c>
      <c r="AS46" s="1" t="str">
        <f t="shared" si="71"/>
        <v/>
      </c>
      <c r="AT46" s="15" t="str">
        <f t="shared" si="47"/>
        <v/>
      </c>
      <c r="AU46" s="1" t="str">
        <f t="shared" si="72"/>
        <v/>
      </c>
      <c r="AV46" s="1" t="str">
        <f t="shared" si="73"/>
        <v/>
      </c>
      <c r="AW46" s="1" t="str">
        <f t="shared" si="74"/>
        <v/>
      </c>
      <c r="AX46" s="1" t="str">
        <f t="shared" si="75"/>
        <v/>
      </c>
      <c r="AY46" s="1" t="str">
        <f t="shared" si="76"/>
        <v/>
      </c>
      <c r="AZ46" s="1" t="str">
        <f>IF('Hedging Dashboard'!AH46="P",IF(AZ45="",1,AZ45+1),"")</f>
        <v/>
      </c>
      <c r="BA46" s="1" t="str">
        <f>IF('Hedging Dashboard'!AH46="B",IF(BA45="",1,BA45+1),"")</f>
        <v/>
      </c>
      <c r="BB46" s="1" t="str">
        <f t="shared" ref="BB46:BC61" si="80">IF(AZ41="",0,AZ41)&amp;IF(AZ42="",0,AZ42)&amp;IF(AZ43="",0,AZ43)&amp;IF(AZ44="",0,AZ44)&amp;IF(AZ45="",0,AZ45)</f>
        <v>00000</v>
      </c>
      <c r="BC46" s="1" t="str">
        <f t="shared" si="80"/>
        <v>00000</v>
      </c>
      <c r="BD46" s="1" t="str">
        <f t="shared" ref="BD46:BE61" si="81">IF(AZ40="",0,AZ40)&amp;IF(AZ41="",0,AZ41)&amp;IF(AZ42="",0,AZ42)&amp;IF(AZ43="",0,AZ43)&amp;IF(AZ44="",0,AZ44)&amp;IF(AZ45="",0,AZ45)</f>
        <v>000000</v>
      </c>
      <c r="BE46" s="1" t="str">
        <f t="shared" si="81"/>
        <v>000000</v>
      </c>
      <c r="BF46" s="1" t="str">
        <f t="shared" si="49"/>
        <v>B</v>
      </c>
      <c r="BG46" s="1" t="str">
        <f t="shared" si="77"/>
        <v/>
      </c>
      <c r="BH46" s="1">
        <f t="shared" si="50"/>
        <v>0</v>
      </c>
      <c r="BI46" s="1" t="str">
        <f t="shared" si="78"/>
        <v/>
      </c>
      <c r="BJ46" s="1">
        <f t="shared" si="51"/>
        <v>0</v>
      </c>
      <c r="BK46" s="1" t="str">
        <f t="shared" si="79"/>
        <v/>
      </c>
      <c r="BL46" s="1">
        <f t="shared" si="52"/>
        <v>0</v>
      </c>
      <c r="BM46" s="1" t="str">
        <f t="shared" si="53"/>
        <v>0</v>
      </c>
      <c r="BN46" s="1" t="str">
        <f t="shared" si="54"/>
        <v>0</v>
      </c>
      <c r="BO46" s="1" t="str">
        <f t="shared" si="55"/>
        <v>0</v>
      </c>
      <c r="BR46" s="1">
        <f>General!A44</f>
        <v>0</v>
      </c>
      <c r="BS46" s="1">
        <f>General!B44</f>
        <v>0</v>
      </c>
      <c r="BT46" s="1" t="str">
        <f>General!C44</f>
        <v/>
      </c>
      <c r="BU46" s="1">
        <f>General!D44</f>
        <v>0</v>
      </c>
      <c r="BW46" s="1" t="str">
        <f>General!F44</f>
        <v>LWWLW</v>
      </c>
      <c r="BX46" s="1">
        <f>General!G44</f>
        <v>1</v>
      </c>
    </row>
    <row r="47" spans="1:76" ht="15.75" thickBot="1">
      <c r="A47" s="1">
        <v>38</v>
      </c>
      <c r="B47" s="9" t="str">
        <f t="shared" si="59"/>
        <v/>
      </c>
      <c r="C47" s="93" t="str">
        <f t="shared" si="1"/>
        <v/>
      </c>
      <c r="D47" s="88" t="str">
        <f t="shared" si="36"/>
        <v/>
      </c>
      <c r="E47" s="89" t="str">
        <f t="shared" si="37"/>
        <v/>
      </c>
      <c r="F47" s="8" t="str">
        <f t="shared" si="12"/>
        <v/>
      </c>
      <c r="H47" s="96" t="str">
        <f t="shared" si="2"/>
        <v/>
      </c>
      <c r="I47" s="88" t="str">
        <f t="shared" si="38"/>
        <v/>
      </c>
      <c r="J47" s="89" t="str">
        <f t="shared" si="39"/>
        <v/>
      </c>
      <c r="K47" s="8" t="str">
        <f t="shared" si="40"/>
        <v/>
      </c>
      <c r="L47" s="54"/>
      <c r="M47" s="17" t="str">
        <f>IF('Hedging Dashboard'!AH47="","",'Hedging Dashboard'!AH47)</f>
        <v/>
      </c>
      <c r="O47" s="9" t="str">
        <f t="shared" si="3"/>
        <v/>
      </c>
      <c r="P47" s="88" t="str">
        <f t="shared" si="41"/>
        <v/>
      </c>
      <c r="Q47" s="89" t="str">
        <f t="shared" si="42"/>
        <v/>
      </c>
      <c r="R47" s="4" t="str">
        <f t="shared" si="43"/>
        <v/>
      </c>
      <c r="S47" s="4" t="str">
        <f t="shared" si="60"/>
        <v/>
      </c>
      <c r="T47" s="112" t="str">
        <f t="shared" si="44"/>
        <v/>
      </c>
      <c r="U47" s="4" t="str">
        <f>IF(M47="","",IF(B47="NB",U46,IF(T47="",SUM($T$5:$T47)+S47,SUM($T$5:$T47))))</f>
        <v/>
      </c>
      <c r="V47" s="100" t="str">
        <f t="shared" si="0"/>
        <v/>
      </c>
      <c r="W47" s="74" t="e">
        <f t="shared" si="61"/>
        <v>#VALUE!</v>
      </c>
      <c r="X47" s="76" t="str">
        <f t="shared" si="15"/>
        <v/>
      </c>
      <c r="Y47" s="9" t="str">
        <f t="shared" si="10"/>
        <v>B</v>
      </c>
      <c r="Z47" s="4" t="str">
        <f t="shared" si="6"/>
        <v>C</v>
      </c>
      <c r="AA47" s="4" t="str">
        <f t="shared" si="7"/>
        <v>B</v>
      </c>
      <c r="AB47" s="4" t="str">
        <f t="shared" si="4"/>
        <v/>
      </c>
      <c r="AC47" s="4" t="str">
        <f t="shared" si="8"/>
        <v/>
      </c>
      <c r="AD47" s="4" t="str">
        <f t="shared" si="9"/>
        <v/>
      </c>
      <c r="AE47" s="1" t="str">
        <f t="shared" si="62"/>
        <v/>
      </c>
      <c r="AF47" s="1" t="str">
        <f t="shared" si="63"/>
        <v/>
      </c>
      <c r="AG47" s="1" t="str">
        <f t="shared" si="64"/>
        <v/>
      </c>
      <c r="AH47" s="1" t="str">
        <f t="shared" si="65"/>
        <v/>
      </c>
      <c r="AI47" s="1" t="str">
        <f t="shared" si="66"/>
        <v/>
      </c>
      <c r="AJ47" s="1" t="str">
        <f t="shared" si="67"/>
        <v/>
      </c>
      <c r="AK47" s="1">
        <f t="shared" si="45"/>
        <v>0</v>
      </c>
      <c r="AL47" s="1">
        <f t="shared" si="46"/>
        <v>0</v>
      </c>
      <c r="AM47" s="1" t="str">
        <f t="shared" si="58"/>
        <v/>
      </c>
      <c r="AN47" s="1">
        <f t="shared" si="68"/>
        <v>0</v>
      </c>
      <c r="AO47" s="1" t="str">
        <f t="shared" si="56"/>
        <v/>
      </c>
      <c r="AP47" s="1" t="str">
        <f t="shared" si="23"/>
        <v>N</v>
      </c>
      <c r="AQ47" s="1" t="str">
        <f t="shared" si="69"/>
        <v>N</v>
      </c>
      <c r="AR47" s="1" t="str">
        <f t="shared" si="70"/>
        <v>N</v>
      </c>
      <c r="AS47" s="1" t="str">
        <f t="shared" si="71"/>
        <v/>
      </c>
      <c r="AT47" s="15" t="str">
        <f t="shared" si="47"/>
        <v/>
      </c>
      <c r="AU47" s="1" t="str">
        <f t="shared" si="72"/>
        <v/>
      </c>
      <c r="AV47" s="1" t="str">
        <f t="shared" si="73"/>
        <v/>
      </c>
      <c r="AW47" s="1" t="str">
        <f t="shared" si="74"/>
        <v/>
      </c>
      <c r="AX47" s="1" t="str">
        <f t="shared" si="75"/>
        <v/>
      </c>
      <c r="AY47" s="1" t="str">
        <f t="shared" si="76"/>
        <v/>
      </c>
      <c r="AZ47" s="1" t="str">
        <f>IF('Hedging Dashboard'!AH47="P",IF(AZ46="",1,AZ46+1),"")</f>
        <v/>
      </c>
      <c r="BA47" s="1" t="str">
        <f>IF('Hedging Dashboard'!AH47="B",IF(BA46="",1,BA46+1),"")</f>
        <v/>
      </c>
      <c r="BB47" s="1" t="str">
        <f t="shared" si="80"/>
        <v>00000</v>
      </c>
      <c r="BC47" s="1" t="str">
        <f t="shared" si="80"/>
        <v>00000</v>
      </c>
      <c r="BD47" s="1" t="str">
        <f t="shared" si="81"/>
        <v>000000</v>
      </c>
      <c r="BE47" s="1" t="str">
        <f t="shared" si="81"/>
        <v>000000</v>
      </c>
      <c r="BF47" s="1" t="str">
        <f t="shared" si="49"/>
        <v>B</v>
      </c>
      <c r="BG47" s="1" t="str">
        <f t="shared" si="77"/>
        <v/>
      </c>
      <c r="BH47" s="1">
        <f t="shared" si="50"/>
        <v>0</v>
      </c>
      <c r="BI47" s="1" t="str">
        <f t="shared" si="78"/>
        <v/>
      </c>
      <c r="BJ47" s="1">
        <f t="shared" si="51"/>
        <v>0</v>
      </c>
      <c r="BK47" s="1" t="str">
        <f t="shared" si="79"/>
        <v/>
      </c>
      <c r="BL47" s="1">
        <f t="shared" si="52"/>
        <v>0</v>
      </c>
      <c r="BM47" s="1" t="str">
        <f t="shared" si="53"/>
        <v>0</v>
      </c>
      <c r="BN47" s="1" t="str">
        <f t="shared" si="54"/>
        <v>0</v>
      </c>
      <c r="BO47" s="1" t="str">
        <f t="shared" si="55"/>
        <v>0</v>
      </c>
      <c r="BR47" s="1">
        <f>General!A45</f>
        <v>0</v>
      </c>
      <c r="BS47" s="1">
        <f>General!B45</f>
        <v>0</v>
      </c>
      <c r="BT47" s="1" t="str">
        <f>General!C45</f>
        <v/>
      </c>
      <c r="BU47" s="1">
        <f>General!D45</f>
        <v>0</v>
      </c>
      <c r="BW47" s="1" t="str">
        <f>General!F45</f>
        <v>LWWWL</v>
      </c>
      <c r="BX47" s="1">
        <f>General!G45</f>
        <v>-1</v>
      </c>
    </row>
    <row r="48" spans="1:76" ht="15.75" thickBot="1">
      <c r="A48" s="1">
        <v>39</v>
      </c>
      <c r="B48" s="9" t="str">
        <f t="shared" si="59"/>
        <v/>
      </c>
      <c r="C48" s="93" t="str">
        <f t="shared" si="1"/>
        <v/>
      </c>
      <c r="D48" s="88" t="str">
        <f t="shared" si="36"/>
        <v/>
      </c>
      <c r="E48" s="89" t="str">
        <f t="shared" si="37"/>
        <v/>
      </c>
      <c r="F48" s="8" t="str">
        <f t="shared" si="12"/>
        <v/>
      </c>
      <c r="H48" s="96" t="str">
        <f t="shared" si="2"/>
        <v/>
      </c>
      <c r="I48" s="88" t="str">
        <f t="shared" si="38"/>
        <v/>
      </c>
      <c r="J48" s="89" t="str">
        <f t="shared" si="39"/>
        <v/>
      </c>
      <c r="K48" s="8" t="str">
        <f t="shared" si="40"/>
        <v/>
      </c>
      <c r="L48" s="54"/>
      <c r="M48" s="17" t="str">
        <f>IF('Hedging Dashboard'!AH48="","",'Hedging Dashboard'!AH48)</f>
        <v/>
      </c>
      <c r="O48" s="9" t="str">
        <f t="shared" si="3"/>
        <v/>
      </c>
      <c r="P48" s="88" t="str">
        <f t="shared" si="41"/>
        <v/>
      </c>
      <c r="Q48" s="89" t="str">
        <f t="shared" si="42"/>
        <v/>
      </c>
      <c r="R48" s="4" t="str">
        <f t="shared" si="43"/>
        <v/>
      </c>
      <c r="S48" s="4" t="str">
        <f t="shared" si="60"/>
        <v/>
      </c>
      <c r="T48" s="112" t="str">
        <f t="shared" si="44"/>
        <v/>
      </c>
      <c r="U48" s="4" t="str">
        <f>IF(M48="","",IF(B48="NB",U47,IF(T48="",SUM($T$5:$T48)+S48,SUM($T$5:$T48))))</f>
        <v/>
      </c>
      <c r="V48" s="100" t="str">
        <f t="shared" si="0"/>
        <v/>
      </c>
      <c r="W48" s="74" t="e">
        <f t="shared" si="61"/>
        <v>#VALUE!</v>
      </c>
      <c r="X48" s="76" t="str">
        <f t="shared" si="15"/>
        <v/>
      </c>
      <c r="Y48" s="9" t="str">
        <f t="shared" si="10"/>
        <v>B</v>
      </c>
      <c r="Z48" s="4" t="str">
        <f t="shared" si="6"/>
        <v>C</v>
      </c>
      <c r="AA48" s="4" t="str">
        <f t="shared" si="7"/>
        <v>B</v>
      </c>
      <c r="AB48" s="4" t="str">
        <f t="shared" si="4"/>
        <v/>
      </c>
      <c r="AC48" s="4" t="str">
        <f t="shared" si="8"/>
        <v/>
      </c>
      <c r="AD48" s="4" t="str">
        <f t="shared" si="9"/>
        <v/>
      </c>
      <c r="AE48" s="1" t="str">
        <f t="shared" si="62"/>
        <v/>
      </c>
      <c r="AF48" s="1" t="str">
        <f t="shared" si="63"/>
        <v/>
      </c>
      <c r="AG48" s="1" t="str">
        <f t="shared" si="64"/>
        <v/>
      </c>
      <c r="AH48" s="1" t="str">
        <f t="shared" si="65"/>
        <v/>
      </c>
      <c r="AI48" s="1" t="str">
        <f t="shared" si="66"/>
        <v/>
      </c>
      <c r="AJ48" s="1" t="str">
        <f t="shared" si="67"/>
        <v/>
      </c>
      <c r="AK48" s="1">
        <f t="shared" si="45"/>
        <v>0</v>
      </c>
      <c r="AL48" s="1">
        <f t="shared" si="46"/>
        <v>0</v>
      </c>
      <c r="AM48" s="1" t="str">
        <f t="shared" si="58"/>
        <v/>
      </c>
      <c r="AN48" s="1">
        <f t="shared" si="68"/>
        <v>0</v>
      </c>
      <c r="AO48" s="1" t="str">
        <f t="shared" si="56"/>
        <v/>
      </c>
      <c r="AP48" s="1" t="str">
        <f t="shared" si="23"/>
        <v>N</v>
      </c>
      <c r="AQ48" s="1" t="str">
        <f t="shared" si="69"/>
        <v>N</v>
      </c>
      <c r="AR48" s="1" t="str">
        <f t="shared" si="70"/>
        <v>N</v>
      </c>
      <c r="AS48" s="1" t="str">
        <f t="shared" si="71"/>
        <v/>
      </c>
      <c r="AT48" s="15" t="str">
        <f t="shared" si="47"/>
        <v/>
      </c>
      <c r="AU48" s="1" t="str">
        <f t="shared" si="72"/>
        <v/>
      </c>
      <c r="AV48" s="1" t="str">
        <f t="shared" si="73"/>
        <v/>
      </c>
      <c r="AW48" s="1" t="str">
        <f t="shared" si="74"/>
        <v/>
      </c>
      <c r="AX48" s="1" t="str">
        <f t="shared" si="75"/>
        <v/>
      </c>
      <c r="AY48" s="1" t="str">
        <f t="shared" si="76"/>
        <v/>
      </c>
      <c r="AZ48" s="1" t="str">
        <f>IF('Hedging Dashboard'!AH48="P",IF(AZ47="",1,AZ47+1),"")</f>
        <v/>
      </c>
      <c r="BA48" s="1" t="str">
        <f>IF('Hedging Dashboard'!AH48="B",IF(BA47="",1,BA47+1),"")</f>
        <v/>
      </c>
      <c r="BB48" s="1" t="str">
        <f t="shared" si="80"/>
        <v>00000</v>
      </c>
      <c r="BC48" s="1" t="str">
        <f t="shared" si="80"/>
        <v>00000</v>
      </c>
      <c r="BD48" s="1" t="str">
        <f t="shared" si="81"/>
        <v>000000</v>
      </c>
      <c r="BE48" s="1" t="str">
        <f t="shared" si="81"/>
        <v>000000</v>
      </c>
      <c r="BF48" s="1" t="str">
        <f t="shared" si="49"/>
        <v>B</v>
      </c>
      <c r="BG48" s="1" t="str">
        <f t="shared" si="77"/>
        <v/>
      </c>
      <c r="BH48" s="1">
        <f t="shared" si="50"/>
        <v>0</v>
      </c>
      <c r="BI48" s="1" t="str">
        <f t="shared" si="78"/>
        <v/>
      </c>
      <c r="BJ48" s="1">
        <f t="shared" si="51"/>
        <v>0</v>
      </c>
      <c r="BK48" s="1" t="str">
        <f t="shared" si="79"/>
        <v/>
      </c>
      <c r="BL48" s="1">
        <f t="shared" si="52"/>
        <v>0</v>
      </c>
      <c r="BM48" s="1" t="str">
        <f t="shared" si="53"/>
        <v>0</v>
      </c>
      <c r="BN48" s="1" t="str">
        <f t="shared" si="54"/>
        <v>0</v>
      </c>
      <c r="BO48" s="1" t="str">
        <f t="shared" si="55"/>
        <v>0</v>
      </c>
      <c r="BR48" s="1">
        <f>General!A46</f>
        <v>0</v>
      </c>
      <c r="BS48" s="1">
        <f>General!B46</f>
        <v>0</v>
      </c>
      <c r="BT48" s="1" t="str">
        <f>General!C46</f>
        <v/>
      </c>
      <c r="BU48" s="1">
        <f>General!D46</f>
        <v>0</v>
      </c>
      <c r="BW48" s="1" t="str">
        <f>General!F46</f>
        <v>LWWWW</v>
      </c>
      <c r="BX48" s="1">
        <f>General!G46</f>
        <v>6</v>
      </c>
    </row>
    <row r="49" spans="1:76" ht="15.75" thickBot="1">
      <c r="A49" s="1">
        <v>40</v>
      </c>
      <c r="B49" s="77" t="str">
        <f t="shared" si="59"/>
        <v/>
      </c>
      <c r="C49" s="94" t="str">
        <f t="shared" si="1"/>
        <v/>
      </c>
      <c r="D49" s="90" t="str">
        <f t="shared" si="36"/>
        <v/>
      </c>
      <c r="E49" s="91" t="str">
        <f t="shared" si="37"/>
        <v/>
      </c>
      <c r="F49" s="10" t="str">
        <f t="shared" si="12"/>
        <v/>
      </c>
      <c r="H49" s="97" t="str">
        <f t="shared" si="2"/>
        <v/>
      </c>
      <c r="I49" s="90" t="str">
        <f t="shared" si="38"/>
        <v/>
      </c>
      <c r="J49" s="91" t="str">
        <f t="shared" si="39"/>
        <v/>
      </c>
      <c r="K49" s="10" t="str">
        <f t="shared" si="40"/>
        <v/>
      </c>
      <c r="L49" s="54"/>
      <c r="M49" s="18" t="str">
        <f>IF('Hedging Dashboard'!AH49="","",'Hedging Dashboard'!AH49)</f>
        <v/>
      </c>
      <c r="O49" s="77" t="str">
        <f t="shared" si="3"/>
        <v/>
      </c>
      <c r="P49" s="90" t="str">
        <f t="shared" si="41"/>
        <v/>
      </c>
      <c r="Q49" s="91" t="str">
        <f t="shared" si="42"/>
        <v/>
      </c>
      <c r="R49" s="5" t="str">
        <f t="shared" si="43"/>
        <v/>
      </c>
      <c r="S49" s="5" t="str">
        <f t="shared" si="60"/>
        <v/>
      </c>
      <c r="T49" s="113" t="str">
        <f t="shared" si="44"/>
        <v/>
      </c>
      <c r="U49" s="5" t="str">
        <f>IF(M49="","",IF(B49="NB",U48,IF(T49="",SUM($T$5:$T49)+S49,SUM($T$5:$T49))))</f>
        <v/>
      </c>
      <c r="V49" s="101" t="str">
        <f t="shared" si="0"/>
        <v/>
      </c>
      <c r="W49" s="74" t="e">
        <f t="shared" si="61"/>
        <v>#VALUE!</v>
      </c>
      <c r="X49" s="76" t="str">
        <f t="shared" si="15"/>
        <v/>
      </c>
      <c r="Y49" s="9" t="str">
        <f t="shared" si="10"/>
        <v>B</v>
      </c>
      <c r="Z49" s="4" t="str">
        <f t="shared" si="6"/>
        <v>C</v>
      </c>
      <c r="AA49" s="4" t="str">
        <f t="shared" si="7"/>
        <v>B</v>
      </c>
      <c r="AB49" s="4" t="str">
        <f t="shared" si="4"/>
        <v/>
      </c>
      <c r="AC49" s="4" t="str">
        <f t="shared" si="8"/>
        <v/>
      </c>
      <c r="AD49" s="4" t="str">
        <f t="shared" si="9"/>
        <v/>
      </c>
      <c r="AE49" s="1" t="str">
        <f t="shared" si="62"/>
        <v/>
      </c>
      <c r="AF49" s="1" t="str">
        <f t="shared" si="63"/>
        <v/>
      </c>
      <c r="AG49" s="1" t="str">
        <f t="shared" si="64"/>
        <v/>
      </c>
      <c r="AH49" s="1" t="str">
        <f t="shared" si="65"/>
        <v/>
      </c>
      <c r="AI49" s="1" t="str">
        <f t="shared" si="66"/>
        <v/>
      </c>
      <c r="AJ49" s="1" t="str">
        <f t="shared" si="67"/>
        <v/>
      </c>
      <c r="AK49" s="1">
        <f t="shared" si="45"/>
        <v>0</v>
      </c>
      <c r="AL49" s="1">
        <f t="shared" si="46"/>
        <v>0</v>
      </c>
      <c r="AM49" s="1" t="str">
        <f t="shared" si="58"/>
        <v/>
      </c>
      <c r="AN49" s="1">
        <f t="shared" si="68"/>
        <v>0</v>
      </c>
      <c r="AO49" s="1" t="str">
        <f t="shared" si="56"/>
        <v/>
      </c>
      <c r="AP49" s="1" t="str">
        <f t="shared" si="23"/>
        <v>N</v>
      </c>
      <c r="AQ49" s="1" t="str">
        <f t="shared" si="69"/>
        <v>N</v>
      </c>
      <c r="AR49" s="1" t="str">
        <f t="shared" si="70"/>
        <v>N</v>
      </c>
      <c r="AS49" s="1" t="str">
        <f t="shared" si="71"/>
        <v/>
      </c>
      <c r="AT49" s="15" t="str">
        <f t="shared" si="47"/>
        <v/>
      </c>
      <c r="AU49" s="1" t="str">
        <f t="shared" si="72"/>
        <v/>
      </c>
      <c r="AV49" s="1" t="str">
        <f t="shared" si="73"/>
        <v/>
      </c>
      <c r="AW49" s="1" t="str">
        <f t="shared" si="74"/>
        <v/>
      </c>
      <c r="AX49" s="1" t="str">
        <f t="shared" si="75"/>
        <v/>
      </c>
      <c r="AY49" s="1" t="str">
        <f t="shared" si="76"/>
        <v/>
      </c>
      <c r="AZ49" s="1" t="str">
        <f>IF('Hedging Dashboard'!AH49="P",IF(AZ48="",1,AZ48+1),"")</f>
        <v/>
      </c>
      <c r="BA49" s="1" t="str">
        <f>IF('Hedging Dashboard'!AH49="B",IF(BA48="",1,BA48+1),"")</f>
        <v/>
      </c>
      <c r="BB49" s="1" t="str">
        <f t="shared" si="80"/>
        <v>00000</v>
      </c>
      <c r="BC49" s="1" t="str">
        <f t="shared" si="80"/>
        <v>00000</v>
      </c>
      <c r="BD49" s="1" t="str">
        <f t="shared" si="81"/>
        <v>000000</v>
      </c>
      <c r="BE49" s="1" t="str">
        <f t="shared" si="81"/>
        <v>000000</v>
      </c>
      <c r="BF49" s="1" t="str">
        <f t="shared" si="49"/>
        <v>B</v>
      </c>
      <c r="BG49" s="1" t="str">
        <f t="shared" si="77"/>
        <v/>
      </c>
      <c r="BH49" s="1">
        <f t="shared" si="50"/>
        <v>0</v>
      </c>
      <c r="BI49" s="1" t="str">
        <f t="shared" si="78"/>
        <v/>
      </c>
      <c r="BJ49" s="1">
        <f t="shared" si="51"/>
        <v>0</v>
      </c>
      <c r="BK49" s="1" t="str">
        <f t="shared" si="79"/>
        <v/>
      </c>
      <c r="BL49" s="1">
        <f t="shared" si="52"/>
        <v>0</v>
      </c>
      <c r="BM49" s="1" t="str">
        <f t="shared" si="53"/>
        <v>0</v>
      </c>
      <c r="BN49" s="1" t="str">
        <f t="shared" si="54"/>
        <v>0</v>
      </c>
      <c r="BO49" s="1" t="str">
        <f t="shared" si="55"/>
        <v>0</v>
      </c>
      <c r="BR49" s="1">
        <f>General!A47</f>
        <v>0</v>
      </c>
      <c r="BS49" s="1">
        <f>General!B47</f>
        <v>0</v>
      </c>
      <c r="BT49" s="1" t="str">
        <f>General!C47</f>
        <v/>
      </c>
      <c r="BU49" s="1">
        <f>General!D47</f>
        <v>0</v>
      </c>
      <c r="BW49" s="1" t="str">
        <f>General!F47</f>
        <v>WLLLL</v>
      </c>
      <c r="BX49" s="1">
        <f>General!G47</f>
        <v>-6</v>
      </c>
    </row>
    <row r="50" spans="1:76" ht="15.75" thickBot="1">
      <c r="A50" s="1">
        <v>41</v>
      </c>
      <c r="B50" s="12" t="str">
        <f t="shared" si="59"/>
        <v/>
      </c>
      <c r="C50" s="92" t="str">
        <f t="shared" si="1"/>
        <v/>
      </c>
      <c r="D50" s="13" t="str">
        <f t="shared" si="36"/>
        <v/>
      </c>
      <c r="E50" s="45" t="str">
        <f t="shared" si="37"/>
        <v/>
      </c>
      <c r="F50" s="14" t="str">
        <f t="shared" si="12"/>
        <v/>
      </c>
      <c r="H50" s="95" t="str">
        <f t="shared" si="2"/>
        <v/>
      </c>
      <c r="I50" s="13" t="str">
        <f t="shared" si="38"/>
        <v/>
      </c>
      <c r="J50" s="45" t="str">
        <f t="shared" si="39"/>
        <v/>
      </c>
      <c r="K50" s="14" t="str">
        <f t="shared" si="40"/>
        <v/>
      </c>
      <c r="L50" s="54"/>
      <c r="M50" s="16" t="str">
        <f>IF('Hedging Dashboard'!AH50="","",'Hedging Dashboard'!AH50)</f>
        <v/>
      </c>
      <c r="O50" s="12" t="str">
        <f t="shared" si="3"/>
        <v/>
      </c>
      <c r="P50" s="13" t="str">
        <f t="shared" si="41"/>
        <v/>
      </c>
      <c r="Q50" s="45" t="str">
        <f t="shared" si="42"/>
        <v/>
      </c>
      <c r="R50" s="87" t="str">
        <f t="shared" si="43"/>
        <v/>
      </c>
      <c r="S50" s="87" t="str">
        <f t="shared" si="60"/>
        <v/>
      </c>
      <c r="T50" s="98" t="str">
        <f t="shared" si="44"/>
        <v/>
      </c>
      <c r="U50" s="87" t="str">
        <f>IF(M50="","",IF(B50="NB",U49,IF(T50="",SUM($T$5:$T50)+S50,SUM($T$5:$T50))))</f>
        <v/>
      </c>
      <c r="V50" s="99" t="str">
        <f t="shared" si="0"/>
        <v/>
      </c>
      <c r="W50" s="74" t="e">
        <f t="shared" si="61"/>
        <v>#VALUE!</v>
      </c>
      <c r="X50" s="76" t="str">
        <f t="shared" si="15"/>
        <v/>
      </c>
      <c r="Y50" s="9" t="str">
        <f t="shared" si="10"/>
        <v>B</v>
      </c>
      <c r="Z50" s="4" t="str">
        <f t="shared" si="6"/>
        <v>C</v>
      </c>
      <c r="AA50" s="4" t="str">
        <f t="shared" si="7"/>
        <v>B</v>
      </c>
      <c r="AB50" s="4" t="str">
        <f t="shared" si="4"/>
        <v/>
      </c>
      <c r="AC50" s="4" t="str">
        <f t="shared" si="8"/>
        <v/>
      </c>
      <c r="AD50" s="4" t="str">
        <f t="shared" si="9"/>
        <v/>
      </c>
      <c r="AE50" s="1" t="str">
        <f t="shared" si="62"/>
        <v/>
      </c>
      <c r="AF50" s="1" t="str">
        <f t="shared" si="63"/>
        <v/>
      </c>
      <c r="AG50" s="1" t="str">
        <f t="shared" si="64"/>
        <v/>
      </c>
      <c r="AH50" s="1" t="str">
        <f t="shared" si="65"/>
        <v/>
      </c>
      <c r="AI50" s="1" t="str">
        <f t="shared" si="66"/>
        <v/>
      </c>
      <c r="AJ50" s="1" t="str">
        <f t="shared" si="67"/>
        <v/>
      </c>
      <c r="AK50" s="1">
        <f t="shared" si="45"/>
        <v>0</v>
      </c>
      <c r="AL50" s="1">
        <f t="shared" si="46"/>
        <v>0</v>
      </c>
      <c r="AM50" s="1" t="str">
        <f t="shared" si="58"/>
        <v/>
      </c>
      <c r="AN50" s="1">
        <f t="shared" si="68"/>
        <v>0</v>
      </c>
      <c r="AO50" s="1" t="str">
        <f t="shared" si="56"/>
        <v/>
      </c>
      <c r="AP50" s="1" t="str">
        <f t="shared" si="23"/>
        <v>N</v>
      </c>
      <c r="AQ50" s="1" t="str">
        <f t="shared" si="69"/>
        <v>N</v>
      </c>
      <c r="AR50" s="1" t="str">
        <f t="shared" si="70"/>
        <v>N</v>
      </c>
      <c r="AS50" s="1" t="str">
        <f t="shared" si="71"/>
        <v/>
      </c>
      <c r="AT50" s="15" t="str">
        <f t="shared" si="47"/>
        <v/>
      </c>
      <c r="AU50" s="1" t="str">
        <f t="shared" si="72"/>
        <v/>
      </c>
      <c r="AV50" s="1" t="str">
        <f t="shared" si="73"/>
        <v/>
      </c>
      <c r="AW50" s="1" t="str">
        <f t="shared" si="74"/>
        <v/>
      </c>
      <c r="AX50" s="1" t="str">
        <f t="shared" si="75"/>
        <v/>
      </c>
      <c r="AY50" s="1" t="str">
        <f t="shared" si="76"/>
        <v/>
      </c>
      <c r="AZ50" s="1" t="str">
        <f>IF('Hedging Dashboard'!AH50="P",IF(AZ49="",1,AZ49+1),"")</f>
        <v/>
      </c>
      <c r="BA50" s="1" t="str">
        <f>IF('Hedging Dashboard'!AH50="B",IF(BA49="",1,BA49+1),"")</f>
        <v/>
      </c>
      <c r="BB50" s="1" t="str">
        <f t="shared" si="80"/>
        <v>00000</v>
      </c>
      <c r="BC50" s="1" t="str">
        <f t="shared" si="80"/>
        <v>00000</v>
      </c>
      <c r="BD50" s="1" t="str">
        <f t="shared" si="81"/>
        <v>000000</v>
      </c>
      <c r="BE50" s="1" t="str">
        <f t="shared" si="81"/>
        <v>000000</v>
      </c>
      <c r="BF50" s="1" t="str">
        <f t="shared" si="49"/>
        <v>B</v>
      </c>
      <c r="BG50" s="1" t="str">
        <f t="shared" si="77"/>
        <v/>
      </c>
      <c r="BH50" s="1">
        <f t="shared" si="50"/>
        <v>0</v>
      </c>
      <c r="BI50" s="1" t="str">
        <f t="shared" si="78"/>
        <v/>
      </c>
      <c r="BJ50" s="1">
        <f t="shared" si="51"/>
        <v>0</v>
      </c>
      <c r="BK50" s="1" t="str">
        <f t="shared" si="79"/>
        <v/>
      </c>
      <c r="BL50" s="1">
        <f t="shared" si="52"/>
        <v>0</v>
      </c>
      <c r="BM50" s="1" t="str">
        <f t="shared" si="53"/>
        <v>0</v>
      </c>
      <c r="BN50" s="1" t="str">
        <f t="shared" si="54"/>
        <v>0</v>
      </c>
      <c r="BO50" s="1" t="str">
        <f t="shared" si="55"/>
        <v>0</v>
      </c>
      <c r="BR50" s="1">
        <f>General!A48</f>
        <v>0</v>
      </c>
      <c r="BS50" s="1">
        <f>General!B48</f>
        <v>0</v>
      </c>
      <c r="BT50" s="1" t="str">
        <f>General!C48</f>
        <v/>
      </c>
      <c r="BU50" s="1">
        <f>General!D48</f>
        <v>0</v>
      </c>
      <c r="BW50" s="1" t="str">
        <f>General!F48</f>
        <v>WLLLW</v>
      </c>
      <c r="BX50" s="1">
        <f>General!G48</f>
        <v>1</v>
      </c>
    </row>
    <row r="51" spans="1:76" ht="15.75" thickBot="1">
      <c r="A51" s="1">
        <v>42</v>
      </c>
      <c r="B51" s="9" t="str">
        <f t="shared" si="59"/>
        <v/>
      </c>
      <c r="C51" s="93" t="str">
        <f t="shared" si="1"/>
        <v/>
      </c>
      <c r="D51" s="88" t="str">
        <f t="shared" si="36"/>
        <v/>
      </c>
      <c r="E51" s="89" t="str">
        <f t="shared" si="37"/>
        <v/>
      </c>
      <c r="F51" s="8" t="str">
        <f t="shared" si="12"/>
        <v/>
      </c>
      <c r="H51" s="96" t="str">
        <f t="shared" si="2"/>
        <v/>
      </c>
      <c r="I51" s="88" t="str">
        <f t="shared" si="38"/>
        <v/>
      </c>
      <c r="J51" s="89" t="str">
        <f t="shared" si="39"/>
        <v/>
      </c>
      <c r="K51" s="8" t="str">
        <f t="shared" si="40"/>
        <v/>
      </c>
      <c r="L51" s="54"/>
      <c r="M51" s="17" t="str">
        <f>IF('Hedging Dashboard'!AH51="","",'Hedging Dashboard'!AH51)</f>
        <v/>
      </c>
      <c r="O51" s="9" t="str">
        <f t="shared" si="3"/>
        <v/>
      </c>
      <c r="P51" s="88" t="str">
        <f t="shared" si="41"/>
        <v/>
      </c>
      <c r="Q51" s="89" t="str">
        <f t="shared" si="42"/>
        <v/>
      </c>
      <c r="R51" s="4" t="str">
        <f t="shared" si="43"/>
        <v/>
      </c>
      <c r="S51" s="4" t="str">
        <f t="shared" si="60"/>
        <v/>
      </c>
      <c r="T51" s="112" t="str">
        <f t="shared" si="44"/>
        <v/>
      </c>
      <c r="U51" s="4" t="str">
        <f>IF(M51="","",IF(B51="NB",U50,IF(T51="",SUM($T$5:$T51)+S51,SUM($T$5:$T51))))</f>
        <v/>
      </c>
      <c r="V51" s="100" t="str">
        <f t="shared" si="0"/>
        <v/>
      </c>
      <c r="W51" s="74" t="e">
        <f t="shared" si="61"/>
        <v>#VALUE!</v>
      </c>
      <c r="X51" s="76" t="str">
        <f t="shared" si="15"/>
        <v/>
      </c>
      <c r="Y51" s="9" t="str">
        <f t="shared" si="10"/>
        <v>B</v>
      </c>
      <c r="Z51" s="4" t="str">
        <f t="shared" si="6"/>
        <v>C</v>
      </c>
      <c r="AA51" s="4" t="str">
        <f t="shared" si="7"/>
        <v>B</v>
      </c>
      <c r="AB51" s="4" t="str">
        <f t="shared" si="4"/>
        <v/>
      </c>
      <c r="AC51" s="4" t="str">
        <f t="shared" si="8"/>
        <v/>
      </c>
      <c r="AD51" s="4" t="str">
        <f t="shared" si="9"/>
        <v/>
      </c>
      <c r="AE51" s="1" t="str">
        <f t="shared" si="62"/>
        <v/>
      </c>
      <c r="AF51" s="1" t="str">
        <f t="shared" si="63"/>
        <v/>
      </c>
      <c r="AG51" s="1" t="str">
        <f t="shared" si="64"/>
        <v/>
      </c>
      <c r="AH51" s="1" t="str">
        <f t="shared" si="65"/>
        <v/>
      </c>
      <c r="AI51" s="1" t="str">
        <f t="shared" si="66"/>
        <v/>
      </c>
      <c r="AJ51" s="1" t="str">
        <f t="shared" si="67"/>
        <v/>
      </c>
      <c r="AK51" s="1">
        <f t="shared" si="45"/>
        <v>0</v>
      </c>
      <c r="AL51" s="1">
        <f t="shared" si="46"/>
        <v>0</v>
      </c>
      <c r="AM51" s="1" t="str">
        <f t="shared" si="58"/>
        <v/>
      </c>
      <c r="AN51" s="1">
        <f t="shared" si="68"/>
        <v>0</v>
      </c>
      <c r="AO51" s="1" t="str">
        <f t="shared" si="56"/>
        <v/>
      </c>
      <c r="AP51" s="1" t="str">
        <f t="shared" si="23"/>
        <v>N</v>
      </c>
      <c r="AQ51" s="1" t="str">
        <f t="shared" si="69"/>
        <v>N</v>
      </c>
      <c r="AR51" s="1" t="str">
        <f t="shared" si="70"/>
        <v>N</v>
      </c>
      <c r="AS51" s="1" t="str">
        <f t="shared" si="71"/>
        <v/>
      </c>
      <c r="AT51" s="15" t="str">
        <f t="shared" si="47"/>
        <v/>
      </c>
      <c r="AU51" s="1" t="str">
        <f t="shared" si="72"/>
        <v/>
      </c>
      <c r="AV51" s="1" t="str">
        <f t="shared" si="73"/>
        <v/>
      </c>
      <c r="AW51" s="1" t="str">
        <f t="shared" si="74"/>
        <v/>
      </c>
      <c r="AX51" s="1" t="str">
        <f t="shared" si="75"/>
        <v/>
      </c>
      <c r="AY51" s="1" t="str">
        <f t="shared" si="76"/>
        <v/>
      </c>
      <c r="AZ51" s="1" t="str">
        <f>IF('Hedging Dashboard'!AH51="P",IF(AZ50="",1,AZ50+1),"")</f>
        <v/>
      </c>
      <c r="BA51" s="1" t="str">
        <f>IF('Hedging Dashboard'!AH51="B",IF(BA50="",1,BA50+1),"")</f>
        <v/>
      </c>
      <c r="BB51" s="1" t="str">
        <f t="shared" si="80"/>
        <v>00000</v>
      </c>
      <c r="BC51" s="1" t="str">
        <f t="shared" si="80"/>
        <v>00000</v>
      </c>
      <c r="BD51" s="1" t="str">
        <f t="shared" si="81"/>
        <v>000000</v>
      </c>
      <c r="BE51" s="1" t="str">
        <f t="shared" si="81"/>
        <v>000000</v>
      </c>
      <c r="BF51" s="1" t="str">
        <f t="shared" si="49"/>
        <v>B</v>
      </c>
      <c r="BG51" s="1" t="str">
        <f t="shared" si="77"/>
        <v/>
      </c>
      <c r="BH51" s="1">
        <f t="shared" si="50"/>
        <v>0</v>
      </c>
      <c r="BI51" s="1" t="str">
        <f t="shared" si="78"/>
        <v/>
      </c>
      <c r="BJ51" s="1">
        <f t="shared" si="51"/>
        <v>0</v>
      </c>
      <c r="BK51" s="1" t="str">
        <f t="shared" si="79"/>
        <v/>
      </c>
      <c r="BL51" s="1">
        <f t="shared" si="52"/>
        <v>0</v>
      </c>
      <c r="BM51" s="1" t="str">
        <f t="shared" si="53"/>
        <v>0</v>
      </c>
      <c r="BN51" s="1" t="str">
        <f t="shared" si="54"/>
        <v>0</v>
      </c>
      <c r="BO51" s="1" t="str">
        <f t="shared" si="55"/>
        <v>0</v>
      </c>
      <c r="BR51" s="1">
        <f>General!A49</f>
        <v>0</v>
      </c>
      <c r="BS51" s="1">
        <f>General!B49</f>
        <v>0</v>
      </c>
      <c r="BT51" s="1" t="str">
        <f>General!C49</f>
        <v/>
      </c>
      <c r="BU51" s="1">
        <f>General!D49</f>
        <v>0</v>
      </c>
      <c r="BW51" s="1" t="str">
        <f>General!F49</f>
        <v>WLLWL</v>
      </c>
      <c r="BX51" s="1">
        <f>General!G49</f>
        <v>-1</v>
      </c>
    </row>
    <row r="52" spans="1:76" ht="15.75" thickBot="1">
      <c r="A52" s="1">
        <v>43</v>
      </c>
      <c r="B52" s="9" t="str">
        <f t="shared" si="59"/>
        <v/>
      </c>
      <c r="C52" s="93" t="str">
        <f t="shared" si="1"/>
        <v/>
      </c>
      <c r="D52" s="88" t="str">
        <f t="shared" si="36"/>
        <v/>
      </c>
      <c r="E52" s="89" t="str">
        <f t="shared" si="37"/>
        <v/>
      </c>
      <c r="F52" s="8" t="str">
        <f t="shared" si="12"/>
        <v/>
      </c>
      <c r="H52" s="96" t="str">
        <f t="shared" si="2"/>
        <v/>
      </c>
      <c r="I52" s="88" t="str">
        <f t="shared" si="38"/>
        <v/>
      </c>
      <c r="J52" s="89" t="str">
        <f t="shared" si="39"/>
        <v/>
      </c>
      <c r="K52" s="8" t="str">
        <f t="shared" si="40"/>
        <v/>
      </c>
      <c r="L52" s="54"/>
      <c r="M52" s="17" t="str">
        <f>IF('Hedging Dashboard'!AH52="","",'Hedging Dashboard'!AH52)</f>
        <v/>
      </c>
      <c r="O52" s="9" t="str">
        <f t="shared" si="3"/>
        <v/>
      </c>
      <c r="P52" s="88" t="str">
        <f t="shared" si="41"/>
        <v/>
      </c>
      <c r="Q52" s="89" t="str">
        <f t="shared" si="42"/>
        <v/>
      </c>
      <c r="R52" s="4" t="str">
        <f t="shared" si="43"/>
        <v/>
      </c>
      <c r="S52" s="4" t="str">
        <f t="shared" si="60"/>
        <v/>
      </c>
      <c r="T52" s="112" t="str">
        <f t="shared" si="44"/>
        <v/>
      </c>
      <c r="U52" s="4" t="str">
        <f>IF(M52="","",IF(B52="NB",U51,IF(T52="",SUM($T$5:$T52)+S52,SUM($T$5:$T52))))</f>
        <v/>
      </c>
      <c r="V52" s="100" t="str">
        <f t="shared" si="0"/>
        <v/>
      </c>
      <c r="W52" s="74" t="e">
        <f t="shared" si="61"/>
        <v>#VALUE!</v>
      </c>
      <c r="X52" s="76" t="str">
        <f t="shared" si="15"/>
        <v/>
      </c>
      <c r="Y52" s="9" t="str">
        <f t="shared" si="10"/>
        <v>B</v>
      </c>
      <c r="Z52" s="4" t="str">
        <f t="shared" si="6"/>
        <v>C</v>
      </c>
      <c r="AA52" s="4" t="str">
        <f t="shared" si="7"/>
        <v>B</v>
      </c>
      <c r="AB52" s="4" t="str">
        <f t="shared" si="4"/>
        <v/>
      </c>
      <c r="AC52" s="4" t="str">
        <f t="shared" si="8"/>
        <v/>
      </c>
      <c r="AD52" s="4" t="str">
        <f t="shared" si="9"/>
        <v/>
      </c>
      <c r="AE52" s="1" t="str">
        <f t="shared" si="62"/>
        <v/>
      </c>
      <c r="AF52" s="1" t="str">
        <f t="shared" si="63"/>
        <v/>
      </c>
      <c r="AG52" s="1" t="str">
        <f t="shared" si="64"/>
        <v/>
      </c>
      <c r="AH52" s="1" t="str">
        <f t="shared" si="65"/>
        <v/>
      </c>
      <c r="AI52" s="1" t="str">
        <f t="shared" si="66"/>
        <v/>
      </c>
      <c r="AJ52" s="1" t="str">
        <f t="shared" si="67"/>
        <v/>
      </c>
      <c r="AK52" s="1">
        <f t="shared" si="45"/>
        <v>0</v>
      </c>
      <c r="AL52" s="1">
        <f t="shared" si="46"/>
        <v>0</v>
      </c>
      <c r="AM52" s="1" t="str">
        <f t="shared" si="58"/>
        <v/>
      </c>
      <c r="AN52" s="1">
        <f t="shared" si="68"/>
        <v>0</v>
      </c>
      <c r="AO52" s="1" t="str">
        <f t="shared" si="56"/>
        <v/>
      </c>
      <c r="AP52" s="1" t="str">
        <f t="shared" si="23"/>
        <v>N</v>
      </c>
      <c r="AQ52" s="1" t="str">
        <f t="shared" si="69"/>
        <v>N</v>
      </c>
      <c r="AR52" s="1" t="str">
        <f t="shared" si="70"/>
        <v>N</v>
      </c>
      <c r="AS52" s="1" t="str">
        <f t="shared" si="71"/>
        <v/>
      </c>
      <c r="AT52" s="15" t="str">
        <f t="shared" si="47"/>
        <v/>
      </c>
      <c r="AU52" s="1" t="str">
        <f t="shared" si="72"/>
        <v/>
      </c>
      <c r="AV52" s="1" t="str">
        <f t="shared" si="73"/>
        <v/>
      </c>
      <c r="AW52" s="1" t="str">
        <f t="shared" si="74"/>
        <v/>
      </c>
      <c r="AX52" s="1" t="str">
        <f t="shared" si="75"/>
        <v/>
      </c>
      <c r="AY52" s="1" t="str">
        <f t="shared" si="76"/>
        <v/>
      </c>
      <c r="AZ52" s="1" t="str">
        <f>IF('Hedging Dashboard'!AH52="P",IF(AZ51="",1,AZ51+1),"")</f>
        <v/>
      </c>
      <c r="BA52" s="1" t="str">
        <f>IF('Hedging Dashboard'!AH52="B",IF(BA51="",1,BA51+1),"")</f>
        <v/>
      </c>
      <c r="BB52" s="1" t="str">
        <f t="shared" si="80"/>
        <v>00000</v>
      </c>
      <c r="BC52" s="1" t="str">
        <f t="shared" si="80"/>
        <v>00000</v>
      </c>
      <c r="BD52" s="1" t="str">
        <f t="shared" si="81"/>
        <v>000000</v>
      </c>
      <c r="BE52" s="1" t="str">
        <f t="shared" si="81"/>
        <v>000000</v>
      </c>
      <c r="BF52" s="1" t="str">
        <f t="shared" si="49"/>
        <v>B</v>
      </c>
      <c r="BG52" s="1" t="str">
        <f t="shared" si="77"/>
        <v/>
      </c>
      <c r="BH52" s="1">
        <f t="shared" si="50"/>
        <v>0</v>
      </c>
      <c r="BI52" s="1" t="str">
        <f t="shared" si="78"/>
        <v/>
      </c>
      <c r="BJ52" s="1">
        <f t="shared" si="51"/>
        <v>0</v>
      </c>
      <c r="BK52" s="1" t="str">
        <f t="shared" si="79"/>
        <v/>
      </c>
      <c r="BL52" s="1">
        <f t="shared" si="52"/>
        <v>0</v>
      </c>
      <c r="BM52" s="1" t="str">
        <f t="shared" si="53"/>
        <v>0</v>
      </c>
      <c r="BN52" s="1" t="str">
        <f t="shared" si="54"/>
        <v>0</v>
      </c>
      <c r="BO52" s="1" t="str">
        <f t="shared" si="55"/>
        <v>0</v>
      </c>
      <c r="BR52" s="1">
        <f>General!A50</f>
        <v>0</v>
      </c>
      <c r="BS52" s="1">
        <f>General!B50</f>
        <v>0</v>
      </c>
      <c r="BT52" s="1" t="str">
        <f>General!C50</f>
        <v/>
      </c>
      <c r="BU52" s="1">
        <f>General!D50</f>
        <v>0</v>
      </c>
      <c r="BW52" s="1" t="str">
        <f>General!F50</f>
        <v>WLLWW</v>
      </c>
      <c r="BX52" s="1">
        <f>General!G50</f>
        <v>3</v>
      </c>
    </row>
    <row r="53" spans="1:76" ht="15.75" thickBot="1">
      <c r="A53" s="1">
        <v>44</v>
      </c>
      <c r="B53" s="9" t="str">
        <f t="shared" si="59"/>
        <v/>
      </c>
      <c r="C53" s="93" t="str">
        <f t="shared" si="1"/>
        <v/>
      </c>
      <c r="D53" s="88" t="str">
        <f t="shared" si="36"/>
        <v/>
      </c>
      <c r="E53" s="89" t="str">
        <f t="shared" si="37"/>
        <v/>
      </c>
      <c r="F53" s="8" t="str">
        <f t="shared" si="12"/>
        <v/>
      </c>
      <c r="H53" s="96" t="str">
        <f t="shared" si="2"/>
        <v/>
      </c>
      <c r="I53" s="88" t="str">
        <f t="shared" si="38"/>
        <v/>
      </c>
      <c r="J53" s="89" t="str">
        <f t="shared" si="39"/>
        <v/>
      </c>
      <c r="K53" s="8" t="str">
        <f t="shared" si="40"/>
        <v/>
      </c>
      <c r="L53" s="54"/>
      <c r="M53" s="17" t="str">
        <f>IF('Hedging Dashboard'!AH53="","",'Hedging Dashboard'!AH53)</f>
        <v/>
      </c>
      <c r="O53" s="9" t="str">
        <f t="shared" si="3"/>
        <v/>
      </c>
      <c r="P53" s="88" t="str">
        <f t="shared" si="41"/>
        <v/>
      </c>
      <c r="Q53" s="89" t="str">
        <f t="shared" si="42"/>
        <v/>
      </c>
      <c r="R53" s="4" t="str">
        <f t="shared" si="43"/>
        <v/>
      </c>
      <c r="S53" s="4" t="str">
        <f t="shared" si="60"/>
        <v/>
      </c>
      <c r="T53" s="112" t="str">
        <f t="shared" si="44"/>
        <v/>
      </c>
      <c r="U53" s="4" t="str">
        <f>IF(M53="","",IF(B53="NB",U52,IF(T53="",SUM($T$5:$T53)+S53,SUM($T$5:$T53))))</f>
        <v/>
      </c>
      <c r="V53" s="100" t="str">
        <f t="shared" si="0"/>
        <v/>
      </c>
      <c r="W53" s="74" t="e">
        <f t="shared" si="61"/>
        <v>#VALUE!</v>
      </c>
      <c r="X53" s="76" t="str">
        <f t="shared" si="15"/>
        <v/>
      </c>
      <c r="Y53" s="9" t="str">
        <f t="shared" si="10"/>
        <v>B</v>
      </c>
      <c r="Z53" s="4" t="str">
        <f t="shared" si="6"/>
        <v>C</v>
      </c>
      <c r="AA53" s="4" t="str">
        <f t="shared" si="7"/>
        <v>B</v>
      </c>
      <c r="AB53" s="4" t="str">
        <f t="shared" si="4"/>
        <v/>
      </c>
      <c r="AC53" s="4" t="str">
        <f t="shared" si="8"/>
        <v/>
      </c>
      <c r="AD53" s="4" t="str">
        <f t="shared" si="9"/>
        <v/>
      </c>
      <c r="AE53" s="1" t="str">
        <f t="shared" si="62"/>
        <v/>
      </c>
      <c r="AF53" s="1" t="str">
        <f t="shared" si="63"/>
        <v/>
      </c>
      <c r="AG53" s="1" t="str">
        <f t="shared" si="64"/>
        <v/>
      </c>
      <c r="AH53" s="1" t="str">
        <f t="shared" si="65"/>
        <v/>
      </c>
      <c r="AI53" s="1" t="str">
        <f t="shared" si="66"/>
        <v/>
      </c>
      <c r="AJ53" s="1" t="str">
        <f t="shared" si="67"/>
        <v/>
      </c>
      <c r="AK53" s="1">
        <f t="shared" si="45"/>
        <v>0</v>
      </c>
      <c r="AL53" s="1">
        <f t="shared" si="46"/>
        <v>0</v>
      </c>
      <c r="AM53" s="1" t="str">
        <f t="shared" si="58"/>
        <v/>
      </c>
      <c r="AN53" s="1">
        <f t="shared" si="68"/>
        <v>0</v>
      </c>
      <c r="AO53" s="1" t="str">
        <f t="shared" si="56"/>
        <v/>
      </c>
      <c r="AP53" s="1" t="str">
        <f t="shared" si="23"/>
        <v>N</v>
      </c>
      <c r="AQ53" s="1" t="str">
        <f t="shared" si="69"/>
        <v>N</v>
      </c>
      <c r="AR53" s="1" t="str">
        <f t="shared" si="70"/>
        <v>N</v>
      </c>
      <c r="AS53" s="1" t="str">
        <f t="shared" si="71"/>
        <v/>
      </c>
      <c r="AT53" s="15" t="str">
        <f t="shared" si="47"/>
        <v/>
      </c>
      <c r="AU53" s="1" t="str">
        <f t="shared" si="72"/>
        <v/>
      </c>
      <c r="AV53" s="1" t="str">
        <f t="shared" si="73"/>
        <v/>
      </c>
      <c r="AW53" s="1" t="str">
        <f t="shared" si="74"/>
        <v/>
      </c>
      <c r="AX53" s="1" t="str">
        <f t="shared" si="75"/>
        <v/>
      </c>
      <c r="AY53" s="1" t="str">
        <f t="shared" si="76"/>
        <v/>
      </c>
      <c r="AZ53" s="1" t="str">
        <f>IF('Hedging Dashboard'!AH53="P",IF(AZ52="",1,AZ52+1),"")</f>
        <v/>
      </c>
      <c r="BA53" s="1" t="str">
        <f>IF('Hedging Dashboard'!AH53="B",IF(BA52="",1,BA52+1),"")</f>
        <v/>
      </c>
      <c r="BB53" s="1" t="str">
        <f t="shared" si="80"/>
        <v>00000</v>
      </c>
      <c r="BC53" s="1" t="str">
        <f t="shared" si="80"/>
        <v>00000</v>
      </c>
      <c r="BD53" s="1" t="str">
        <f t="shared" si="81"/>
        <v>000000</v>
      </c>
      <c r="BE53" s="1" t="str">
        <f t="shared" si="81"/>
        <v>000000</v>
      </c>
      <c r="BF53" s="1" t="str">
        <f t="shared" si="49"/>
        <v>B</v>
      </c>
      <c r="BG53" s="1" t="str">
        <f t="shared" si="77"/>
        <v/>
      </c>
      <c r="BH53" s="1">
        <f t="shared" si="50"/>
        <v>0</v>
      </c>
      <c r="BI53" s="1" t="str">
        <f t="shared" si="78"/>
        <v/>
      </c>
      <c r="BJ53" s="1">
        <f t="shared" si="51"/>
        <v>0</v>
      </c>
      <c r="BK53" s="1" t="str">
        <f t="shared" si="79"/>
        <v/>
      </c>
      <c r="BL53" s="1">
        <f t="shared" si="52"/>
        <v>0</v>
      </c>
      <c r="BM53" s="1" t="str">
        <f t="shared" si="53"/>
        <v>0</v>
      </c>
      <c r="BN53" s="1" t="str">
        <f t="shared" si="54"/>
        <v>0</v>
      </c>
      <c r="BO53" s="1" t="str">
        <f t="shared" si="55"/>
        <v>0</v>
      </c>
      <c r="BR53" s="1">
        <f>General!A51</f>
        <v>0</v>
      </c>
      <c r="BS53" s="1">
        <f>General!B51</f>
        <v>0</v>
      </c>
      <c r="BT53" s="1" t="str">
        <f>General!C51</f>
        <v/>
      </c>
      <c r="BU53" s="1">
        <f>General!D51</f>
        <v>0</v>
      </c>
      <c r="BW53" s="1" t="str">
        <f>General!F51</f>
        <v>WLWLL</v>
      </c>
      <c r="BX53" s="1">
        <f>General!G51</f>
        <v>-3</v>
      </c>
    </row>
    <row r="54" spans="1:76" ht="15.75" thickBot="1">
      <c r="A54" s="1">
        <v>45</v>
      </c>
      <c r="B54" s="77" t="str">
        <f t="shared" si="59"/>
        <v/>
      </c>
      <c r="C54" s="94" t="str">
        <f t="shared" si="1"/>
        <v/>
      </c>
      <c r="D54" s="90" t="str">
        <f t="shared" si="36"/>
        <v/>
      </c>
      <c r="E54" s="91" t="str">
        <f t="shared" si="37"/>
        <v/>
      </c>
      <c r="F54" s="10" t="str">
        <f t="shared" si="12"/>
        <v/>
      </c>
      <c r="H54" s="97" t="str">
        <f t="shared" si="2"/>
        <v/>
      </c>
      <c r="I54" s="90" t="str">
        <f t="shared" si="38"/>
        <v/>
      </c>
      <c r="J54" s="91" t="str">
        <f t="shared" si="39"/>
        <v/>
      </c>
      <c r="K54" s="10" t="str">
        <f t="shared" si="40"/>
        <v/>
      </c>
      <c r="L54" s="54"/>
      <c r="M54" s="18" t="str">
        <f>IF('Hedging Dashboard'!AH54="","",'Hedging Dashboard'!AH54)</f>
        <v/>
      </c>
      <c r="O54" s="77" t="str">
        <f t="shared" si="3"/>
        <v/>
      </c>
      <c r="P54" s="90" t="str">
        <f t="shared" si="41"/>
        <v/>
      </c>
      <c r="Q54" s="91" t="str">
        <f t="shared" si="42"/>
        <v/>
      </c>
      <c r="R54" s="5" t="str">
        <f t="shared" si="43"/>
        <v/>
      </c>
      <c r="S54" s="5" t="str">
        <f t="shared" si="60"/>
        <v/>
      </c>
      <c r="T54" s="113" t="str">
        <f t="shared" si="44"/>
        <v/>
      </c>
      <c r="U54" s="5" t="str">
        <f>IF(M54="","",IF(B54="NB",U53,IF(T54="",SUM($T$5:$T54)+S54,SUM($T$5:$T54))))</f>
        <v/>
      </c>
      <c r="V54" s="101" t="str">
        <f t="shared" si="0"/>
        <v/>
      </c>
      <c r="W54" s="74" t="e">
        <f t="shared" si="61"/>
        <v>#VALUE!</v>
      </c>
      <c r="X54" s="76" t="str">
        <f t="shared" si="15"/>
        <v/>
      </c>
      <c r="Y54" s="9" t="str">
        <f t="shared" si="10"/>
        <v>B</v>
      </c>
      <c r="Z54" s="4" t="str">
        <f t="shared" si="6"/>
        <v>C</v>
      </c>
      <c r="AA54" s="4" t="str">
        <f t="shared" si="7"/>
        <v>B</v>
      </c>
      <c r="AB54" s="4" t="str">
        <f t="shared" si="4"/>
        <v/>
      </c>
      <c r="AC54" s="4" t="str">
        <f t="shared" si="8"/>
        <v/>
      </c>
      <c r="AD54" s="4" t="str">
        <f t="shared" si="9"/>
        <v/>
      </c>
      <c r="AE54" s="1" t="str">
        <f t="shared" si="62"/>
        <v/>
      </c>
      <c r="AF54" s="1" t="str">
        <f t="shared" si="63"/>
        <v/>
      </c>
      <c r="AG54" s="1" t="str">
        <f t="shared" si="64"/>
        <v/>
      </c>
      <c r="AH54" s="1" t="str">
        <f t="shared" si="65"/>
        <v/>
      </c>
      <c r="AI54" s="1" t="str">
        <f t="shared" si="66"/>
        <v/>
      </c>
      <c r="AJ54" s="1" t="str">
        <f t="shared" si="67"/>
        <v/>
      </c>
      <c r="AK54" s="1">
        <f t="shared" si="45"/>
        <v>0</v>
      </c>
      <c r="AL54" s="1">
        <f t="shared" si="46"/>
        <v>0</v>
      </c>
      <c r="AM54" s="1" t="str">
        <f t="shared" si="58"/>
        <v/>
      </c>
      <c r="AN54" s="1">
        <f t="shared" si="68"/>
        <v>0</v>
      </c>
      <c r="AO54" s="1" t="str">
        <f t="shared" si="56"/>
        <v/>
      </c>
      <c r="AP54" s="1" t="str">
        <f t="shared" si="23"/>
        <v>N</v>
      </c>
      <c r="AQ54" s="1" t="str">
        <f t="shared" si="69"/>
        <v>N</v>
      </c>
      <c r="AR54" s="1" t="str">
        <f t="shared" si="70"/>
        <v>N</v>
      </c>
      <c r="AS54" s="1" t="str">
        <f t="shared" si="71"/>
        <v/>
      </c>
      <c r="AT54" s="15" t="str">
        <f t="shared" si="47"/>
        <v/>
      </c>
      <c r="AU54" s="1" t="str">
        <f t="shared" si="72"/>
        <v/>
      </c>
      <c r="AV54" s="1" t="str">
        <f t="shared" si="73"/>
        <v/>
      </c>
      <c r="AW54" s="1" t="str">
        <f t="shared" si="74"/>
        <v/>
      </c>
      <c r="AX54" s="1" t="str">
        <f t="shared" si="75"/>
        <v/>
      </c>
      <c r="AY54" s="1" t="str">
        <f t="shared" si="76"/>
        <v/>
      </c>
      <c r="AZ54" s="1" t="str">
        <f>IF('Hedging Dashboard'!AH54="P",IF(AZ53="",1,AZ53+1),"")</f>
        <v/>
      </c>
      <c r="BA54" s="1" t="str">
        <f>IF('Hedging Dashboard'!AH54="B",IF(BA53="",1,BA53+1),"")</f>
        <v/>
      </c>
      <c r="BB54" s="1" t="str">
        <f t="shared" si="80"/>
        <v>00000</v>
      </c>
      <c r="BC54" s="1" t="str">
        <f t="shared" si="80"/>
        <v>00000</v>
      </c>
      <c r="BD54" s="1" t="str">
        <f t="shared" si="81"/>
        <v>000000</v>
      </c>
      <c r="BE54" s="1" t="str">
        <f t="shared" si="81"/>
        <v>000000</v>
      </c>
      <c r="BF54" s="1" t="str">
        <f t="shared" si="49"/>
        <v>B</v>
      </c>
      <c r="BG54" s="1" t="str">
        <f t="shared" si="77"/>
        <v/>
      </c>
      <c r="BH54" s="1">
        <f t="shared" si="50"/>
        <v>0</v>
      </c>
      <c r="BI54" s="1" t="str">
        <f t="shared" si="78"/>
        <v/>
      </c>
      <c r="BJ54" s="1">
        <f t="shared" si="51"/>
        <v>0</v>
      </c>
      <c r="BK54" s="1" t="str">
        <f t="shared" si="79"/>
        <v/>
      </c>
      <c r="BL54" s="1">
        <f t="shared" si="52"/>
        <v>0</v>
      </c>
      <c r="BM54" s="1" t="str">
        <f t="shared" si="53"/>
        <v>0</v>
      </c>
      <c r="BN54" s="1" t="str">
        <f t="shared" si="54"/>
        <v>0</v>
      </c>
      <c r="BO54" s="1" t="str">
        <f t="shared" si="55"/>
        <v>0</v>
      </c>
      <c r="BR54" s="1">
        <f>General!A52</f>
        <v>0</v>
      </c>
      <c r="BS54" s="1">
        <f>General!B52</f>
        <v>0</v>
      </c>
      <c r="BT54" s="1" t="str">
        <f>General!C52</f>
        <v/>
      </c>
      <c r="BU54" s="1">
        <f>General!D52</f>
        <v>0</v>
      </c>
      <c r="BW54" s="1" t="str">
        <f>General!F52</f>
        <v>WLWLW</v>
      </c>
      <c r="BX54" s="1">
        <f>General!G52</f>
        <v>1</v>
      </c>
    </row>
    <row r="55" spans="1:76" ht="15.75" thickBot="1">
      <c r="A55" s="1">
        <v>46</v>
      </c>
      <c r="B55" s="12" t="str">
        <f t="shared" si="59"/>
        <v/>
      </c>
      <c r="C55" s="92" t="str">
        <f t="shared" si="1"/>
        <v/>
      </c>
      <c r="D55" s="13" t="str">
        <f t="shared" si="36"/>
        <v/>
      </c>
      <c r="E55" s="45" t="str">
        <f t="shared" si="37"/>
        <v/>
      </c>
      <c r="F55" s="14" t="str">
        <f t="shared" si="12"/>
        <v/>
      </c>
      <c r="H55" s="95" t="str">
        <f t="shared" si="2"/>
        <v/>
      </c>
      <c r="I55" s="13" t="str">
        <f t="shared" si="38"/>
        <v/>
      </c>
      <c r="J55" s="45" t="str">
        <f t="shared" si="39"/>
        <v/>
      </c>
      <c r="K55" s="14" t="str">
        <f t="shared" si="40"/>
        <v/>
      </c>
      <c r="L55" s="54"/>
      <c r="M55" s="16" t="str">
        <f>IF('Hedging Dashboard'!AH55="","",'Hedging Dashboard'!AH55)</f>
        <v/>
      </c>
      <c r="O55" s="12" t="str">
        <f t="shared" si="3"/>
        <v/>
      </c>
      <c r="P55" s="13" t="str">
        <f t="shared" si="41"/>
        <v/>
      </c>
      <c r="Q55" s="45" t="str">
        <f t="shared" si="42"/>
        <v/>
      </c>
      <c r="R55" s="87" t="str">
        <f t="shared" si="43"/>
        <v/>
      </c>
      <c r="S55" s="87" t="str">
        <f t="shared" si="60"/>
        <v/>
      </c>
      <c r="T55" s="98" t="str">
        <f t="shared" si="44"/>
        <v/>
      </c>
      <c r="U55" s="87" t="str">
        <f>IF(M55="","",IF(B55="NB",U54,IF(T55="",SUM($T$5:$T55)+S55,SUM($T$5:$T55))))</f>
        <v/>
      </c>
      <c r="V55" s="99" t="str">
        <f t="shared" si="0"/>
        <v/>
      </c>
      <c r="W55" s="74" t="e">
        <f t="shared" si="61"/>
        <v>#VALUE!</v>
      </c>
      <c r="X55" s="76" t="str">
        <f t="shared" si="15"/>
        <v/>
      </c>
      <c r="Y55" s="9" t="str">
        <f t="shared" si="10"/>
        <v>B</v>
      </c>
      <c r="Z55" s="4" t="str">
        <f t="shared" si="6"/>
        <v>C</v>
      </c>
      <c r="AA55" s="4" t="str">
        <f t="shared" si="7"/>
        <v>B</v>
      </c>
      <c r="AB55" s="4" t="str">
        <f t="shared" si="4"/>
        <v/>
      </c>
      <c r="AC55" s="4" t="str">
        <f t="shared" si="8"/>
        <v/>
      </c>
      <c r="AD55" s="4" t="str">
        <f t="shared" si="9"/>
        <v/>
      </c>
      <c r="AE55" s="1" t="str">
        <f t="shared" si="62"/>
        <v/>
      </c>
      <c r="AF55" s="1" t="str">
        <f t="shared" si="63"/>
        <v/>
      </c>
      <c r="AG55" s="1" t="str">
        <f t="shared" si="64"/>
        <v/>
      </c>
      <c r="AH55" s="1" t="str">
        <f t="shared" si="65"/>
        <v/>
      </c>
      <c r="AI55" s="1" t="str">
        <f t="shared" si="66"/>
        <v/>
      </c>
      <c r="AJ55" s="1" t="str">
        <f t="shared" si="67"/>
        <v/>
      </c>
      <c r="AK55" s="1">
        <f t="shared" si="45"/>
        <v>0</v>
      </c>
      <c r="AL55" s="1">
        <f t="shared" si="46"/>
        <v>0</v>
      </c>
      <c r="AM55" s="1" t="str">
        <f t="shared" si="58"/>
        <v/>
      </c>
      <c r="AN55" s="1">
        <f t="shared" si="68"/>
        <v>0</v>
      </c>
      <c r="AO55" s="1" t="str">
        <f t="shared" si="56"/>
        <v/>
      </c>
      <c r="AP55" s="1" t="str">
        <f t="shared" si="23"/>
        <v>N</v>
      </c>
      <c r="AQ55" s="1" t="str">
        <f t="shared" si="69"/>
        <v>N</v>
      </c>
      <c r="AR55" s="1" t="str">
        <f t="shared" si="70"/>
        <v>N</v>
      </c>
      <c r="AS55" s="1" t="str">
        <f t="shared" si="71"/>
        <v/>
      </c>
      <c r="AT55" s="15" t="str">
        <f t="shared" si="47"/>
        <v/>
      </c>
      <c r="AU55" s="1" t="str">
        <f t="shared" si="72"/>
        <v/>
      </c>
      <c r="AV55" s="1" t="str">
        <f t="shared" si="73"/>
        <v/>
      </c>
      <c r="AW55" s="1" t="str">
        <f t="shared" si="74"/>
        <v/>
      </c>
      <c r="AX55" s="1" t="str">
        <f t="shared" si="75"/>
        <v/>
      </c>
      <c r="AY55" s="1" t="str">
        <f t="shared" si="76"/>
        <v/>
      </c>
      <c r="AZ55" s="1" t="str">
        <f>IF('Hedging Dashboard'!AH55="P",IF(AZ54="",1,AZ54+1),"")</f>
        <v/>
      </c>
      <c r="BA55" s="1" t="str">
        <f>IF('Hedging Dashboard'!AH55="B",IF(BA54="",1,BA54+1),"")</f>
        <v/>
      </c>
      <c r="BB55" s="1" t="str">
        <f t="shared" si="80"/>
        <v>00000</v>
      </c>
      <c r="BC55" s="1" t="str">
        <f t="shared" si="80"/>
        <v>00000</v>
      </c>
      <c r="BD55" s="1" t="str">
        <f t="shared" si="81"/>
        <v>000000</v>
      </c>
      <c r="BE55" s="1" t="str">
        <f t="shared" si="81"/>
        <v>000000</v>
      </c>
      <c r="BF55" s="1" t="str">
        <f t="shared" si="49"/>
        <v>B</v>
      </c>
      <c r="BG55" s="1" t="str">
        <f t="shared" si="77"/>
        <v/>
      </c>
      <c r="BH55" s="1">
        <f t="shared" si="50"/>
        <v>0</v>
      </c>
      <c r="BI55" s="1" t="str">
        <f t="shared" si="78"/>
        <v/>
      </c>
      <c r="BJ55" s="1">
        <f t="shared" si="51"/>
        <v>0</v>
      </c>
      <c r="BK55" s="1" t="str">
        <f t="shared" si="79"/>
        <v/>
      </c>
      <c r="BL55" s="1">
        <f t="shared" si="52"/>
        <v>0</v>
      </c>
      <c r="BM55" s="1" t="str">
        <f t="shared" si="53"/>
        <v>0</v>
      </c>
      <c r="BN55" s="1" t="str">
        <f t="shared" si="54"/>
        <v>0</v>
      </c>
      <c r="BO55" s="1" t="str">
        <f t="shared" si="55"/>
        <v>0</v>
      </c>
      <c r="BR55" s="1">
        <f>General!A53</f>
        <v>0</v>
      </c>
      <c r="BS55" s="1">
        <f>General!B53</f>
        <v>0</v>
      </c>
      <c r="BT55" s="1" t="str">
        <f>General!C53</f>
        <v/>
      </c>
      <c r="BU55" s="1">
        <f>General!D53</f>
        <v>0</v>
      </c>
      <c r="BW55" s="1" t="str">
        <f>General!F53</f>
        <v>WLWWL</v>
      </c>
      <c r="BX55" s="1">
        <f>General!G53</f>
        <v>-1</v>
      </c>
    </row>
    <row r="56" spans="1:76" ht="15.75" thickBot="1">
      <c r="A56" s="1">
        <v>47</v>
      </c>
      <c r="B56" s="9" t="str">
        <f t="shared" si="59"/>
        <v/>
      </c>
      <c r="C56" s="93" t="str">
        <f t="shared" si="1"/>
        <v/>
      </c>
      <c r="D56" s="88" t="str">
        <f t="shared" si="36"/>
        <v/>
      </c>
      <c r="E56" s="89" t="str">
        <f t="shared" si="37"/>
        <v/>
      </c>
      <c r="F56" s="8" t="str">
        <f t="shared" si="12"/>
        <v/>
      </c>
      <c r="H56" s="96" t="str">
        <f t="shared" si="2"/>
        <v/>
      </c>
      <c r="I56" s="88" t="str">
        <f t="shared" si="38"/>
        <v/>
      </c>
      <c r="J56" s="89" t="str">
        <f t="shared" si="39"/>
        <v/>
      </c>
      <c r="K56" s="8" t="str">
        <f t="shared" si="40"/>
        <v/>
      </c>
      <c r="L56" s="54"/>
      <c r="M56" s="17" t="str">
        <f>IF('Hedging Dashboard'!AH56="","",'Hedging Dashboard'!AH56)</f>
        <v/>
      </c>
      <c r="O56" s="9" t="str">
        <f t="shared" si="3"/>
        <v/>
      </c>
      <c r="P56" s="88" t="str">
        <f t="shared" si="41"/>
        <v/>
      </c>
      <c r="Q56" s="89" t="str">
        <f t="shared" si="42"/>
        <v/>
      </c>
      <c r="R56" s="4" t="str">
        <f t="shared" si="43"/>
        <v/>
      </c>
      <c r="S56" s="4" t="str">
        <f t="shared" si="60"/>
        <v/>
      </c>
      <c r="T56" s="112" t="str">
        <f t="shared" si="44"/>
        <v/>
      </c>
      <c r="U56" s="4" t="str">
        <f>IF(M56="","",IF(B56="NB",U55,IF(T56="",SUM($T$5:$T56)+S56,SUM($T$5:$T56))))</f>
        <v/>
      </c>
      <c r="V56" s="100" t="str">
        <f t="shared" si="0"/>
        <v/>
      </c>
      <c r="W56" s="74" t="e">
        <f t="shared" si="61"/>
        <v>#VALUE!</v>
      </c>
      <c r="X56" s="76" t="str">
        <f t="shared" si="15"/>
        <v/>
      </c>
      <c r="Y56" s="9" t="str">
        <f t="shared" si="10"/>
        <v>B</v>
      </c>
      <c r="Z56" s="4" t="str">
        <f t="shared" si="6"/>
        <v>C</v>
      </c>
      <c r="AA56" s="4" t="str">
        <f t="shared" si="7"/>
        <v>B</v>
      </c>
      <c r="AB56" s="4" t="str">
        <f t="shared" si="4"/>
        <v/>
      </c>
      <c r="AC56" s="4" t="str">
        <f t="shared" si="8"/>
        <v/>
      </c>
      <c r="AD56" s="4" t="str">
        <f t="shared" si="9"/>
        <v/>
      </c>
      <c r="AE56" s="1" t="str">
        <f t="shared" si="62"/>
        <v/>
      </c>
      <c r="AF56" s="1" t="str">
        <f t="shared" si="63"/>
        <v/>
      </c>
      <c r="AG56" s="1" t="str">
        <f t="shared" si="64"/>
        <v/>
      </c>
      <c r="AH56" s="1" t="str">
        <f t="shared" si="65"/>
        <v/>
      </c>
      <c r="AI56" s="1" t="str">
        <f t="shared" si="66"/>
        <v/>
      </c>
      <c r="AJ56" s="1" t="str">
        <f t="shared" si="67"/>
        <v/>
      </c>
      <c r="AK56" s="1">
        <f t="shared" si="45"/>
        <v>0</v>
      </c>
      <c r="AL56" s="1">
        <f t="shared" si="46"/>
        <v>0</v>
      </c>
      <c r="AM56" s="1" t="str">
        <f t="shared" si="58"/>
        <v/>
      </c>
      <c r="AN56" s="1">
        <f t="shared" si="68"/>
        <v>0</v>
      </c>
      <c r="AO56" s="1" t="str">
        <f t="shared" si="56"/>
        <v/>
      </c>
      <c r="AP56" s="1" t="str">
        <f t="shared" si="23"/>
        <v>N</v>
      </c>
      <c r="AQ56" s="1" t="str">
        <f t="shared" si="69"/>
        <v>N</v>
      </c>
      <c r="AR56" s="1" t="str">
        <f t="shared" si="70"/>
        <v>N</v>
      </c>
      <c r="AS56" s="1" t="str">
        <f t="shared" si="71"/>
        <v/>
      </c>
      <c r="AT56" s="15" t="str">
        <f t="shared" si="47"/>
        <v/>
      </c>
      <c r="AU56" s="1" t="str">
        <f t="shared" si="72"/>
        <v/>
      </c>
      <c r="AV56" s="1" t="str">
        <f t="shared" si="73"/>
        <v/>
      </c>
      <c r="AW56" s="1" t="str">
        <f t="shared" si="74"/>
        <v/>
      </c>
      <c r="AX56" s="1" t="str">
        <f t="shared" si="75"/>
        <v/>
      </c>
      <c r="AY56" s="1" t="str">
        <f t="shared" si="76"/>
        <v/>
      </c>
      <c r="AZ56" s="1" t="str">
        <f>IF('Hedging Dashboard'!AH56="P",IF(AZ55="",1,AZ55+1),"")</f>
        <v/>
      </c>
      <c r="BA56" s="1" t="str">
        <f>IF('Hedging Dashboard'!AH56="B",IF(BA55="",1,BA55+1),"")</f>
        <v/>
      </c>
      <c r="BB56" s="1" t="str">
        <f t="shared" si="80"/>
        <v>00000</v>
      </c>
      <c r="BC56" s="1" t="str">
        <f t="shared" si="80"/>
        <v>00000</v>
      </c>
      <c r="BD56" s="1" t="str">
        <f t="shared" si="81"/>
        <v>000000</v>
      </c>
      <c r="BE56" s="1" t="str">
        <f t="shared" si="81"/>
        <v>000000</v>
      </c>
      <c r="BF56" s="1" t="str">
        <f t="shared" si="49"/>
        <v>B</v>
      </c>
      <c r="BG56" s="1" t="str">
        <f t="shared" si="77"/>
        <v/>
      </c>
      <c r="BH56" s="1">
        <f t="shared" si="50"/>
        <v>0</v>
      </c>
      <c r="BI56" s="1" t="str">
        <f t="shared" si="78"/>
        <v/>
      </c>
      <c r="BJ56" s="1">
        <f t="shared" si="51"/>
        <v>0</v>
      </c>
      <c r="BK56" s="1" t="str">
        <f t="shared" si="79"/>
        <v/>
      </c>
      <c r="BL56" s="1">
        <f t="shared" si="52"/>
        <v>0</v>
      </c>
      <c r="BM56" s="1" t="str">
        <f t="shared" si="53"/>
        <v>0</v>
      </c>
      <c r="BN56" s="1" t="str">
        <f t="shared" si="54"/>
        <v>0</v>
      </c>
      <c r="BO56" s="1" t="str">
        <f t="shared" si="55"/>
        <v>0</v>
      </c>
      <c r="BR56" s="1">
        <f>General!A54</f>
        <v>0</v>
      </c>
      <c r="BS56" s="1">
        <f>General!B54</f>
        <v>0</v>
      </c>
      <c r="BT56" s="1" t="str">
        <f>General!C54</f>
        <v/>
      </c>
      <c r="BU56" s="1">
        <f>General!D54</f>
        <v>0</v>
      </c>
      <c r="BW56" s="1" t="str">
        <f>General!F54</f>
        <v>WLWWW</v>
      </c>
      <c r="BX56" s="1">
        <f>General!G54</f>
        <v>6</v>
      </c>
    </row>
    <row r="57" spans="1:76" ht="15.75" thickBot="1">
      <c r="A57" s="1">
        <v>48</v>
      </c>
      <c r="B57" s="9" t="str">
        <f t="shared" si="59"/>
        <v/>
      </c>
      <c r="C57" s="93" t="str">
        <f t="shared" si="1"/>
        <v/>
      </c>
      <c r="D57" s="88" t="str">
        <f t="shared" si="36"/>
        <v/>
      </c>
      <c r="E57" s="89" t="str">
        <f t="shared" si="37"/>
        <v/>
      </c>
      <c r="F57" s="8" t="str">
        <f t="shared" si="12"/>
        <v/>
      </c>
      <c r="H57" s="96" t="str">
        <f t="shared" si="2"/>
        <v/>
      </c>
      <c r="I57" s="88" t="str">
        <f t="shared" si="38"/>
        <v/>
      </c>
      <c r="J57" s="89" t="str">
        <f t="shared" si="39"/>
        <v/>
      </c>
      <c r="K57" s="8" t="str">
        <f t="shared" si="40"/>
        <v/>
      </c>
      <c r="L57" s="54"/>
      <c r="M57" s="17" t="str">
        <f>IF('Hedging Dashboard'!AH57="","",'Hedging Dashboard'!AH57)</f>
        <v/>
      </c>
      <c r="O57" s="9" t="str">
        <f t="shared" si="3"/>
        <v/>
      </c>
      <c r="P57" s="88" t="str">
        <f t="shared" si="41"/>
        <v/>
      </c>
      <c r="Q57" s="89" t="str">
        <f t="shared" si="42"/>
        <v/>
      </c>
      <c r="R57" s="4" t="str">
        <f t="shared" si="43"/>
        <v/>
      </c>
      <c r="S57" s="4" t="str">
        <f t="shared" si="60"/>
        <v/>
      </c>
      <c r="T57" s="112" t="str">
        <f t="shared" si="44"/>
        <v/>
      </c>
      <c r="U57" s="4" t="str">
        <f>IF(M57="","",IF(B57="NB",U56,IF(T57="",SUM($T$5:$T57)+S57,SUM($T$5:$T57))))</f>
        <v/>
      </c>
      <c r="V57" s="100" t="str">
        <f t="shared" si="0"/>
        <v/>
      </c>
      <c r="W57" s="74" t="e">
        <f t="shared" si="61"/>
        <v>#VALUE!</v>
      </c>
      <c r="X57" s="76" t="str">
        <f t="shared" si="15"/>
        <v/>
      </c>
      <c r="Y57" s="9" t="str">
        <f t="shared" si="10"/>
        <v>B</v>
      </c>
      <c r="Z57" s="4" t="str">
        <f t="shared" si="6"/>
        <v>C</v>
      </c>
      <c r="AA57" s="4" t="str">
        <f t="shared" si="7"/>
        <v>B</v>
      </c>
      <c r="AB57" s="4" t="str">
        <f t="shared" si="4"/>
        <v/>
      </c>
      <c r="AC57" s="4" t="str">
        <f t="shared" si="8"/>
        <v/>
      </c>
      <c r="AD57" s="4" t="str">
        <f t="shared" si="9"/>
        <v/>
      </c>
      <c r="AE57" s="1" t="str">
        <f t="shared" si="62"/>
        <v/>
      </c>
      <c r="AF57" s="1" t="str">
        <f t="shared" si="63"/>
        <v/>
      </c>
      <c r="AG57" s="1" t="str">
        <f t="shared" si="64"/>
        <v/>
      </c>
      <c r="AH57" s="1" t="str">
        <f t="shared" si="65"/>
        <v/>
      </c>
      <c r="AI57" s="1" t="str">
        <f t="shared" si="66"/>
        <v/>
      </c>
      <c r="AJ57" s="1" t="str">
        <f t="shared" si="67"/>
        <v/>
      </c>
      <c r="AK57" s="1">
        <f t="shared" si="45"/>
        <v>0</v>
      </c>
      <c r="AL57" s="1">
        <f t="shared" si="46"/>
        <v>0</v>
      </c>
      <c r="AM57" s="1" t="str">
        <f t="shared" si="58"/>
        <v/>
      </c>
      <c r="AN57" s="1">
        <f t="shared" si="68"/>
        <v>0</v>
      </c>
      <c r="AO57" s="1" t="str">
        <f t="shared" si="56"/>
        <v/>
      </c>
      <c r="AP57" s="1" t="str">
        <f t="shared" si="23"/>
        <v>N</v>
      </c>
      <c r="AQ57" s="1" t="str">
        <f t="shared" si="69"/>
        <v>N</v>
      </c>
      <c r="AR57" s="1" t="str">
        <f t="shared" si="70"/>
        <v>N</v>
      </c>
      <c r="AS57" s="1" t="str">
        <f t="shared" si="71"/>
        <v/>
      </c>
      <c r="AT57" s="15" t="str">
        <f t="shared" si="47"/>
        <v/>
      </c>
      <c r="AU57" s="1" t="str">
        <f t="shared" si="72"/>
        <v/>
      </c>
      <c r="AV57" s="1" t="str">
        <f t="shared" si="73"/>
        <v/>
      </c>
      <c r="AW57" s="1" t="str">
        <f t="shared" si="74"/>
        <v/>
      </c>
      <c r="AX57" s="1" t="str">
        <f t="shared" si="75"/>
        <v/>
      </c>
      <c r="AY57" s="1" t="str">
        <f t="shared" si="76"/>
        <v/>
      </c>
      <c r="AZ57" s="1" t="str">
        <f>IF('Hedging Dashboard'!AH57="P",IF(AZ56="",1,AZ56+1),"")</f>
        <v/>
      </c>
      <c r="BA57" s="1" t="str">
        <f>IF('Hedging Dashboard'!AH57="B",IF(BA56="",1,BA56+1),"")</f>
        <v/>
      </c>
      <c r="BB57" s="1" t="str">
        <f t="shared" si="80"/>
        <v>00000</v>
      </c>
      <c r="BC57" s="1" t="str">
        <f t="shared" si="80"/>
        <v>00000</v>
      </c>
      <c r="BD57" s="1" t="str">
        <f t="shared" si="81"/>
        <v>000000</v>
      </c>
      <c r="BE57" s="1" t="str">
        <f t="shared" si="81"/>
        <v>000000</v>
      </c>
      <c r="BF57" s="1" t="str">
        <f t="shared" si="49"/>
        <v>B</v>
      </c>
      <c r="BG57" s="1" t="str">
        <f t="shared" si="77"/>
        <v/>
      </c>
      <c r="BH57" s="1">
        <f t="shared" si="50"/>
        <v>0</v>
      </c>
      <c r="BI57" s="1" t="str">
        <f t="shared" si="78"/>
        <v/>
      </c>
      <c r="BJ57" s="1">
        <f t="shared" si="51"/>
        <v>0</v>
      </c>
      <c r="BK57" s="1" t="str">
        <f t="shared" si="79"/>
        <v/>
      </c>
      <c r="BL57" s="1">
        <f t="shared" si="52"/>
        <v>0</v>
      </c>
      <c r="BM57" s="1" t="str">
        <f t="shared" si="53"/>
        <v>0</v>
      </c>
      <c r="BN57" s="1" t="str">
        <f t="shared" si="54"/>
        <v>0</v>
      </c>
      <c r="BO57" s="1" t="str">
        <f t="shared" si="55"/>
        <v>0</v>
      </c>
      <c r="BR57" s="1">
        <f>General!A55</f>
        <v>0</v>
      </c>
      <c r="BS57" s="1">
        <f>General!B55</f>
        <v>0</v>
      </c>
      <c r="BT57" s="1" t="str">
        <f>General!C55</f>
        <v/>
      </c>
      <c r="BU57" s="1">
        <f>General!D55</f>
        <v>0</v>
      </c>
      <c r="BW57" s="1" t="str">
        <f>General!F55</f>
        <v>WWLLL</v>
      </c>
      <c r="BX57" s="1">
        <f>General!G55</f>
        <v>-6</v>
      </c>
    </row>
    <row r="58" spans="1:76" ht="15.75" thickBot="1">
      <c r="A58" s="1">
        <v>49</v>
      </c>
      <c r="B58" s="9" t="str">
        <f t="shared" si="59"/>
        <v/>
      </c>
      <c r="C58" s="93" t="str">
        <f t="shared" si="1"/>
        <v/>
      </c>
      <c r="D58" s="88" t="str">
        <f t="shared" si="36"/>
        <v/>
      </c>
      <c r="E58" s="89" t="str">
        <f t="shared" si="37"/>
        <v/>
      </c>
      <c r="F58" s="8" t="str">
        <f t="shared" si="12"/>
        <v/>
      </c>
      <c r="H58" s="96" t="str">
        <f t="shared" si="2"/>
        <v/>
      </c>
      <c r="I58" s="88" t="str">
        <f t="shared" si="38"/>
        <v/>
      </c>
      <c r="J58" s="89" t="str">
        <f t="shared" si="39"/>
        <v/>
      </c>
      <c r="K58" s="8" t="str">
        <f t="shared" si="40"/>
        <v/>
      </c>
      <c r="L58" s="54"/>
      <c r="M58" s="17" t="str">
        <f>IF('Hedging Dashboard'!AH58="","",'Hedging Dashboard'!AH58)</f>
        <v/>
      </c>
      <c r="O58" s="9" t="str">
        <f t="shared" si="3"/>
        <v/>
      </c>
      <c r="P58" s="88" t="str">
        <f t="shared" si="41"/>
        <v/>
      </c>
      <c r="Q58" s="89" t="str">
        <f t="shared" si="42"/>
        <v/>
      </c>
      <c r="R58" s="4" t="str">
        <f t="shared" si="43"/>
        <v/>
      </c>
      <c r="S58" s="4" t="str">
        <f t="shared" si="60"/>
        <v/>
      </c>
      <c r="T58" s="112" t="str">
        <f t="shared" si="44"/>
        <v/>
      </c>
      <c r="U58" s="4" t="str">
        <f>IF(M58="","",IF(B58="NB",U57,IF(T58="",SUM($T$5:$T58)+S58,SUM($T$5:$T58))))</f>
        <v/>
      </c>
      <c r="V58" s="100" t="str">
        <f t="shared" si="0"/>
        <v/>
      </c>
      <c r="W58" s="74" t="e">
        <f t="shared" si="61"/>
        <v>#VALUE!</v>
      </c>
      <c r="X58" s="76" t="str">
        <f t="shared" si="15"/>
        <v/>
      </c>
      <c r="Y58" s="9" t="str">
        <f t="shared" si="10"/>
        <v>B</v>
      </c>
      <c r="Z58" s="4" t="str">
        <f t="shared" si="6"/>
        <v>C</v>
      </c>
      <c r="AA58" s="4" t="str">
        <f t="shared" si="7"/>
        <v>B</v>
      </c>
      <c r="AB58" s="4" t="str">
        <f t="shared" si="4"/>
        <v/>
      </c>
      <c r="AC58" s="4" t="str">
        <f t="shared" si="8"/>
        <v/>
      </c>
      <c r="AD58" s="4" t="str">
        <f t="shared" si="9"/>
        <v/>
      </c>
      <c r="AE58" s="1" t="str">
        <f t="shared" si="62"/>
        <v/>
      </c>
      <c r="AF58" s="1" t="str">
        <f t="shared" si="63"/>
        <v/>
      </c>
      <c r="AG58" s="1" t="str">
        <f t="shared" si="64"/>
        <v/>
      </c>
      <c r="AH58" s="1" t="str">
        <f t="shared" si="65"/>
        <v/>
      </c>
      <c r="AI58" s="1" t="str">
        <f t="shared" si="66"/>
        <v/>
      </c>
      <c r="AJ58" s="1" t="str">
        <f t="shared" si="67"/>
        <v/>
      </c>
      <c r="AK58" s="1">
        <f t="shared" si="45"/>
        <v>0</v>
      </c>
      <c r="AL58" s="1">
        <f t="shared" si="46"/>
        <v>0</v>
      </c>
      <c r="AM58" s="1" t="str">
        <f t="shared" si="58"/>
        <v/>
      </c>
      <c r="AN58" s="1">
        <f t="shared" si="68"/>
        <v>0</v>
      </c>
      <c r="AO58" s="1" t="str">
        <f t="shared" si="56"/>
        <v/>
      </c>
      <c r="AP58" s="1" t="str">
        <f t="shared" si="23"/>
        <v>N</v>
      </c>
      <c r="AQ58" s="1" t="str">
        <f t="shared" si="69"/>
        <v>N</v>
      </c>
      <c r="AR58" s="1" t="str">
        <f t="shared" si="70"/>
        <v>N</v>
      </c>
      <c r="AS58" s="1" t="str">
        <f t="shared" si="71"/>
        <v/>
      </c>
      <c r="AT58" s="15" t="str">
        <f t="shared" si="47"/>
        <v/>
      </c>
      <c r="AU58" s="1" t="str">
        <f t="shared" si="72"/>
        <v/>
      </c>
      <c r="AV58" s="1" t="str">
        <f t="shared" si="73"/>
        <v/>
      </c>
      <c r="AW58" s="1" t="str">
        <f t="shared" si="74"/>
        <v/>
      </c>
      <c r="AX58" s="1" t="str">
        <f t="shared" si="75"/>
        <v/>
      </c>
      <c r="AY58" s="1" t="str">
        <f t="shared" si="76"/>
        <v/>
      </c>
      <c r="AZ58" s="1" t="str">
        <f>IF('Hedging Dashboard'!AH58="P",IF(AZ57="",1,AZ57+1),"")</f>
        <v/>
      </c>
      <c r="BA58" s="1" t="str">
        <f>IF('Hedging Dashboard'!AH58="B",IF(BA57="",1,BA57+1),"")</f>
        <v/>
      </c>
      <c r="BB58" s="1" t="str">
        <f t="shared" si="80"/>
        <v>00000</v>
      </c>
      <c r="BC58" s="1" t="str">
        <f t="shared" si="80"/>
        <v>00000</v>
      </c>
      <c r="BD58" s="1" t="str">
        <f t="shared" si="81"/>
        <v>000000</v>
      </c>
      <c r="BE58" s="1" t="str">
        <f t="shared" si="81"/>
        <v>000000</v>
      </c>
      <c r="BF58" s="1" t="str">
        <f t="shared" si="49"/>
        <v>B</v>
      </c>
      <c r="BG58" s="1" t="str">
        <f t="shared" si="77"/>
        <v/>
      </c>
      <c r="BH58" s="1">
        <f t="shared" si="50"/>
        <v>0</v>
      </c>
      <c r="BI58" s="1" t="str">
        <f t="shared" si="78"/>
        <v/>
      </c>
      <c r="BJ58" s="1">
        <f t="shared" si="51"/>
        <v>0</v>
      </c>
      <c r="BK58" s="1" t="str">
        <f t="shared" si="79"/>
        <v/>
      </c>
      <c r="BL58" s="1">
        <f t="shared" si="52"/>
        <v>0</v>
      </c>
      <c r="BM58" s="1" t="str">
        <f t="shared" si="53"/>
        <v>0</v>
      </c>
      <c r="BN58" s="1" t="str">
        <f t="shared" si="54"/>
        <v>0</v>
      </c>
      <c r="BO58" s="1" t="str">
        <f t="shared" si="55"/>
        <v>0</v>
      </c>
      <c r="BR58" s="1">
        <f>General!A56</f>
        <v>0</v>
      </c>
      <c r="BS58" s="1">
        <f>General!B56</f>
        <v>0</v>
      </c>
      <c r="BT58" s="1" t="str">
        <f>General!C56</f>
        <v/>
      </c>
      <c r="BU58" s="1">
        <f>General!D56</f>
        <v>0</v>
      </c>
      <c r="BW58" s="1" t="str">
        <f>General!F56</f>
        <v>WWLLW</v>
      </c>
      <c r="BX58" s="1">
        <f>General!G56</f>
        <v>1</v>
      </c>
    </row>
    <row r="59" spans="1:76" ht="15.75" thickBot="1">
      <c r="A59" s="1">
        <v>50</v>
      </c>
      <c r="B59" s="77" t="str">
        <f t="shared" si="59"/>
        <v/>
      </c>
      <c r="C59" s="94" t="str">
        <f t="shared" si="1"/>
        <v/>
      </c>
      <c r="D59" s="90" t="str">
        <f t="shared" si="36"/>
        <v/>
      </c>
      <c r="E59" s="91" t="str">
        <f t="shared" si="37"/>
        <v/>
      </c>
      <c r="F59" s="10" t="str">
        <f t="shared" si="12"/>
        <v/>
      </c>
      <c r="H59" s="97" t="str">
        <f t="shared" si="2"/>
        <v/>
      </c>
      <c r="I59" s="90" t="str">
        <f t="shared" si="38"/>
        <v/>
      </c>
      <c r="J59" s="91" t="str">
        <f t="shared" si="39"/>
        <v/>
      </c>
      <c r="K59" s="10" t="str">
        <f t="shared" si="40"/>
        <v/>
      </c>
      <c r="L59" s="54"/>
      <c r="M59" s="18" t="str">
        <f>IF('Hedging Dashboard'!AH59="","",'Hedging Dashboard'!AH59)</f>
        <v/>
      </c>
      <c r="O59" s="77" t="str">
        <f t="shared" si="3"/>
        <v/>
      </c>
      <c r="P59" s="90" t="str">
        <f t="shared" si="41"/>
        <v/>
      </c>
      <c r="Q59" s="91" t="str">
        <f t="shared" si="42"/>
        <v/>
      </c>
      <c r="R59" s="5" t="str">
        <f t="shared" si="43"/>
        <v/>
      </c>
      <c r="S59" s="5" t="str">
        <f t="shared" si="60"/>
        <v/>
      </c>
      <c r="T59" s="113" t="str">
        <f t="shared" si="44"/>
        <v/>
      </c>
      <c r="U59" s="5" t="str">
        <f>IF(M59="","",IF(B59="NB",U58,IF(T59="",SUM($T$5:$T59)+S59,SUM($T$5:$T59))))</f>
        <v/>
      </c>
      <c r="V59" s="101" t="str">
        <f t="shared" si="0"/>
        <v/>
      </c>
      <c r="W59" s="74" t="e">
        <f t="shared" si="61"/>
        <v>#VALUE!</v>
      </c>
      <c r="X59" s="76" t="str">
        <f t="shared" si="15"/>
        <v/>
      </c>
      <c r="Y59" s="9" t="str">
        <f t="shared" si="10"/>
        <v>B</v>
      </c>
      <c r="Z59" s="4" t="str">
        <f t="shared" si="6"/>
        <v>C</v>
      </c>
      <c r="AA59" s="4" t="str">
        <f t="shared" si="7"/>
        <v>B</v>
      </c>
      <c r="AB59" s="4" t="str">
        <f t="shared" si="4"/>
        <v/>
      </c>
      <c r="AC59" s="4" t="str">
        <f t="shared" si="8"/>
        <v/>
      </c>
      <c r="AD59" s="4" t="str">
        <f t="shared" si="9"/>
        <v/>
      </c>
      <c r="AE59" s="1" t="str">
        <f t="shared" si="62"/>
        <v/>
      </c>
      <c r="AF59" s="1" t="str">
        <f t="shared" si="63"/>
        <v/>
      </c>
      <c r="AG59" s="1" t="str">
        <f t="shared" si="64"/>
        <v/>
      </c>
      <c r="AH59" s="1" t="str">
        <f t="shared" si="65"/>
        <v/>
      </c>
      <c r="AI59" s="1" t="str">
        <f t="shared" si="66"/>
        <v/>
      </c>
      <c r="AJ59" s="1" t="str">
        <f t="shared" si="67"/>
        <v/>
      </c>
      <c r="AK59" s="1">
        <f t="shared" si="45"/>
        <v>0</v>
      </c>
      <c r="AL59" s="1">
        <f t="shared" si="46"/>
        <v>0</v>
      </c>
      <c r="AM59" s="1" t="str">
        <f t="shared" si="58"/>
        <v/>
      </c>
      <c r="AN59" s="1">
        <f t="shared" si="68"/>
        <v>0</v>
      </c>
      <c r="AO59" s="1" t="str">
        <f t="shared" si="56"/>
        <v/>
      </c>
      <c r="AP59" s="1" t="str">
        <f t="shared" si="23"/>
        <v>N</v>
      </c>
      <c r="AQ59" s="1" t="str">
        <f t="shared" si="69"/>
        <v>N</v>
      </c>
      <c r="AR59" s="1" t="str">
        <f t="shared" si="70"/>
        <v>N</v>
      </c>
      <c r="AS59" s="1" t="str">
        <f t="shared" si="71"/>
        <v/>
      </c>
      <c r="AT59" s="15" t="str">
        <f t="shared" si="47"/>
        <v/>
      </c>
      <c r="AU59" s="1" t="str">
        <f t="shared" si="72"/>
        <v/>
      </c>
      <c r="AV59" s="1" t="str">
        <f t="shared" si="73"/>
        <v/>
      </c>
      <c r="AW59" s="1" t="str">
        <f t="shared" si="74"/>
        <v/>
      </c>
      <c r="AX59" s="1" t="str">
        <f t="shared" si="75"/>
        <v/>
      </c>
      <c r="AY59" s="1" t="str">
        <f t="shared" si="76"/>
        <v/>
      </c>
      <c r="AZ59" s="1" t="str">
        <f>IF('Hedging Dashboard'!AH59="P",IF(AZ58="",1,AZ58+1),"")</f>
        <v/>
      </c>
      <c r="BA59" s="1" t="str">
        <f>IF('Hedging Dashboard'!AH59="B",IF(BA58="",1,BA58+1),"")</f>
        <v/>
      </c>
      <c r="BB59" s="1" t="str">
        <f t="shared" si="80"/>
        <v>00000</v>
      </c>
      <c r="BC59" s="1" t="str">
        <f t="shared" si="80"/>
        <v>00000</v>
      </c>
      <c r="BD59" s="1" t="str">
        <f t="shared" si="81"/>
        <v>000000</v>
      </c>
      <c r="BE59" s="1" t="str">
        <f t="shared" si="81"/>
        <v>000000</v>
      </c>
      <c r="BF59" s="1" t="str">
        <f t="shared" si="49"/>
        <v>B</v>
      </c>
      <c r="BG59" s="1" t="str">
        <f t="shared" si="77"/>
        <v/>
      </c>
      <c r="BH59" s="1">
        <f t="shared" si="50"/>
        <v>0</v>
      </c>
      <c r="BI59" s="1" t="str">
        <f t="shared" si="78"/>
        <v/>
      </c>
      <c r="BJ59" s="1">
        <f t="shared" si="51"/>
        <v>0</v>
      </c>
      <c r="BK59" s="1" t="str">
        <f t="shared" si="79"/>
        <v/>
      </c>
      <c r="BL59" s="1">
        <f t="shared" si="52"/>
        <v>0</v>
      </c>
      <c r="BM59" s="1" t="str">
        <f t="shared" si="53"/>
        <v>0</v>
      </c>
      <c r="BN59" s="1" t="str">
        <f t="shared" si="54"/>
        <v>0</v>
      </c>
      <c r="BO59" s="1" t="str">
        <f t="shared" si="55"/>
        <v>0</v>
      </c>
      <c r="BR59" s="1">
        <f>General!A57</f>
        <v>0</v>
      </c>
      <c r="BS59" s="1">
        <f>General!B57</f>
        <v>0</v>
      </c>
      <c r="BT59" s="1" t="str">
        <f>General!C57</f>
        <v/>
      </c>
      <c r="BU59" s="1">
        <f>General!D57</f>
        <v>0</v>
      </c>
      <c r="BW59" s="1" t="str">
        <f>General!F57</f>
        <v>WWLWL</v>
      </c>
      <c r="BX59" s="1">
        <f>General!G57</f>
        <v>-1</v>
      </c>
    </row>
    <row r="60" spans="1:76" ht="15.75" thickBot="1">
      <c r="A60" s="1">
        <v>51</v>
      </c>
      <c r="B60" s="12" t="str">
        <f t="shared" si="59"/>
        <v/>
      </c>
      <c r="C60" s="92" t="str">
        <f t="shared" si="1"/>
        <v/>
      </c>
      <c r="D60" s="13" t="str">
        <f t="shared" si="36"/>
        <v/>
      </c>
      <c r="E60" s="45" t="str">
        <f t="shared" si="37"/>
        <v/>
      </c>
      <c r="F60" s="14" t="str">
        <f t="shared" si="12"/>
        <v/>
      </c>
      <c r="H60" s="95" t="str">
        <f t="shared" si="2"/>
        <v/>
      </c>
      <c r="I60" s="13" t="str">
        <f t="shared" si="38"/>
        <v/>
      </c>
      <c r="J60" s="45" t="str">
        <f t="shared" si="39"/>
        <v/>
      </c>
      <c r="K60" s="14" t="str">
        <f t="shared" si="40"/>
        <v/>
      </c>
      <c r="L60" s="54"/>
      <c r="M60" s="16" t="str">
        <f>IF('Hedging Dashboard'!AH60="","",'Hedging Dashboard'!AH60)</f>
        <v/>
      </c>
      <c r="O60" s="12" t="str">
        <f t="shared" si="3"/>
        <v/>
      </c>
      <c r="P60" s="13" t="str">
        <f t="shared" si="41"/>
        <v/>
      </c>
      <c r="Q60" s="45" t="str">
        <f t="shared" si="42"/>
        <v/>
      </c>
      <c r="R60" s="87" t="str">
        <f t="shared" si="43"/>
        <v/>
      </c>
      <c r="S60" s="87" t="str">
        <f t="shared" si="60"/>
        <v/>
      </c>
      <c r="T60" s="98" t="str">
        <f t="shared" si="44"/>
        <v/>
      </c>
      <c r="U60" s="87" t="str">
        <f>IF(M60="","",IF(B60="NB",U59,IF(T60="",SUM($T$5:$T60)+S60,SUM($T$5:$T60))))</f>
        <v/>
      </c>
      <c r="V60" s="99" t="str">
        <f t="shared" si="0"/>
        <v/>
      </c>
      <c r="W60" s="74" t="e">
        <f t="shared" si="61"/>
        <v>#VALUE!</v>
      </c>
      <c r="X60" s="76" t="str">
        <f t="shared" si="15"/>
        <v/>
      </c>
      <c r="Y60" s="9" t="str">
        <f t="shared" si="10"/>
        <v>B</v>
      </c>
      <c r="Z60" s="4" t="str">
        <f t="shared" si="6"/>
        <v>C</v>
      </c>
      <c r="AA60" s="4" t="str">
        <f t="shared" si="7"/>
        <v>B</v>
      </c>
      <c r="AB60" s="4" t="str">
        <f t="shared" si="4"/>
        <v/>
      </c>
      <c r="AC60" s="4" t="str">
        <f t="shared" si="8"/>
        <v/>
      </c>
      <c r="AD60" s="4" t="str">
        <f t="shared" si="9"/>
        <v/>
      </c>
      <c r="AE60" s="1" t="str">
        <f t="shared" si="62"/>
        <v/>
      </c>
      <c r="AF60" s="1" t="str">
        <f t="shared" si="63"/>
        <v/>
      </c>
      <c r="AG60" s="1" t="str">
        <f t="shared" si="64"/>
        <v/>
      </c>
      <c r="AH60" s="1" t="str">
        <f t="shared" si="65"/>
        <v/>
      </c>
      <c r="AI60" s="1" t="str">
        <f t="shared" si="66"/>
        <v/>
      </c>
      <c r="AJ60" s="1" t="str">
        <f t="shared" si="67"/>
        <v/>
      </c>
      <c r="AK60" s="1">
        <f t="shared" si="45"/>
        <v>0</v>
      </c>
      <c r="AL60" s="1">
        <f t="shared" si="46"/>
        <v>0</v>
      </c>
      <c r="AM60" s="1" t="str">
        <f t="shared" si="58"/>
        <v/>
      </c>
      <c r="AN60" s="1">
        <f t="shared" si="68"/>
        <v>0</v>
      </c>
      <c r="AO60" s="1" t="str">
        <f t="shared" si="56"/>
        <v/>
      </c>
      <c r="AP60" s="1" t="str">
        <f t="shared" si="23"/>
        <v>N</v>
      </c>
      <c r="AQ60" s="1" t="str">
        <f t="shared" si="69"/>
        <v>N</v>
      </c>
      <c r="AR60" s="1" t="str">
        <f t="shared" si="70"/>
        <v>N</v>
      </c>
      <c r="AS60" s="1" t="str">
        <f t="shared" si="71"/>
        <v/>
      </c>
      <c r="AT60" s="15" t="str">
        <f t="shared" si="47"/>
        <v/>
      </c>
      <c r="AU60" s="1" t="str">
        <f t="shared" si="72"/>
        <v/>
      </c>
      <c r="AV60" s="1" t="str">
        <f t="shared" si="73"/>
        <v/>
      </c>
      <c r="AW60" s="1" t="str">
        <f t="shared" si="74"/>
        <v/>
      </c>
      <c r="AX60" s="1" t="str">
        <f t="shared" si="75"/>
        <v/>
      </c>
      <c r="AY60" s="1" t="str">
        <f t="shared" si="76"/>
        <v/>
      </c>
      <c r="AZ60" s="1" t="str">
        <f>IF('Hedging Dashboard'!AH60="P",IF(AZ59="",1,AZ59+1),"")</f>
        <v/>
      </c>
      <c r="BA60" s="1" t="str">
        <f>IF('Hedging Dashboard'!AH60="B",IF(BA59="",1,BA59+1),"")</f>
        <v/>
      </c>
      <c r="BB60" s="1" t="str">
        <f t="shared" si="80"/>
        <v>00000</v>
      </c>
      <c r="BC60" s="1" t="str">
        <f t="shared" si="80"/>
        <v>00000</v>
      </c>
      <c r="BD60" s="1" t="str">
        <f t="shared" si="81"/>
        <v>000000</v>
      </c>
      <c r="BE60" s="1" t="str">
        <f t="shared" si="81"/>
        <v>000000</v>
      </c>
      <c r="BF60" s="1" t="str">
        <f t="shared" si="49"/>
        <v>B</v>
      </c>
      <c r="BG60" s="1" t="str">
        <f t="shared" si="77"/>
        <v/>
      </c>
      <c r="BH60" s="1">
        <f t="shared" si="50"/>
        <v>0</v>
      </c>
      <c r="BI60" s="1" t="str">
        <f t="shared" si="78"/>
        <v/>
      </c>
      <c r="BJ60" s="1">
        <f t="shared" si="51"/>
        <v>0</v>
      </c>
      <c r="BK60" s="1" t="str">
        <f t="shared" si="79"/>
        <v/>
      </c>
      <c r="BL60" s="1">
        <f t="shared" si="52"/>
        <v>0</v>
      </c>
      <c r="BM60" s="1" t="str">
        <f t="shared" si="53"/>
        <v>0</v>
      </c>
      <c r="BN60" s="1" t="str">
        <f t="shared" si="54"/>
        <v>0</v>
      </c>
      <c r="BO60" s="1" t="str">
        <f t="shared" si="55"/>
        <v>0</v>
      </c>
      <c r="BR60" s="1">
        <f>General!A58</f>
        <v>0</v>
      </c>
      <c r="BS60" s="1">
        <f>General!B58</f>
        <v>0</v>
      </c>
      <c r="BT60" s="1" t="str">
        <f>General!C58</f>
        <v/>
      </c>
      <c r="BU60" s="1">
        <f>General!D58</f>
        <v>0</v>
      </c>
      <c r="BW60" s="1" t="str">
        <f>General!F58</f>
        <v>WWLWW</v>
      </c>
      <c r="BX60" s="1">
        <f>General!G58</f>
        <v>3</v>
      </c>
    </row>
    <row r="61" spans="1:76" ht="15.75" thickBot="1">
      <c r="A61" s="1">
        <v>52</v>
      </c>
      <c r="B61" s="9" t="str">
        <f t="shared" si="59"/>
        <v/>
      </c>
      <c r="C61" s="93" t="str">
        <f t="shared" si="1"/>
        <v/>
      </c>
      <c r="D61" s="88" t="str">
        <f t="shared" si="36"/>
        <v/>
      </c>
      <c r="E61" s="89" t="str">
        <f t="shared" si="37"/>
        <v/>
      </c>
      <c r="F61" s="8" t="str">
        <f t="shared" si="12"/>
        <v/>
      </c>
      <c r="H61" s="96" t="str">
        <f t="shared" si="2"/>
        <v/>
      </c>
      <c r="I61" s="88" t="str">
        <f t="shared" si="38"/>
        <v/>
      </c>
      <c r="J61" s="89" t="str">
        <f t="shared" si="39"/>
        <v/>
      </c>
      <c r="K61" s="8" t="str">
        <f t="shared" si="40"/>
        <v/>
      </c>
      <c r="L61" s="54"/>
      <c r="M61" s="17" t="str">
        <f>IF('Hedging Dashboard'!AH61="","",'Hedging Dashboard'!AH61)</f>
        <v/>
      </c>
      <c r="O61" s="9" t="str">
        <f t="shared" si="3"/>
        <v/>
      </c>
      <c r="P61" s="88" t="str">
        <f t="shared" si="41"/>
        <v/>
      </c>
      <c r="Q61" s="89" t="str">
        <f t="shared" si="42"/>
        <v/>
      </c>
      <c r="R61" s="4" t="str">
        <f t="shared" si="43"/>
        <v/>
      </c>
      <c r="S61" s="4" t="str">
        <f t="shared" si="60"/>
        <v/>
      </c>
      <c r="T61" s="112" t="str">
        <f t="shared" si="44"/>
        <v/>
      </c>
      <c r="U61" s="4" t="str">
        <f>IF(M61="","",IF(B61="NB",U60,IF(T61="",SUM($T$5:$T61)+S61,SUM($T$5:$T61))))</f>
        <v/>
      </c>
      <c r="V61" s="100" t="str">
        <f t="shared" si="0"/>
        <v/>
      </c>
      <c r="W61" s="74" t="e">
        <f t="shared" si="61"/>
        <v>#VALUE!</v>
      </c>
      <c r="X61" s="76" t="str">
        <f t="shared" si="15"/>
        <v/>
      </c>
      <c r="Y61" s="9" t="str">
        <f t="shared" si="10"/>
        <v>B</v>
      </c>
      <c r="Z61" s="4" t="str">
        <f t="shared" si="6"/>
        <v>C</v>
      </c>
      <c r="AA61" s="4" t="str">
        <f t="shared" si="7"/>
        <v>B</v>
      </c>
      <c r="AB61" s="4" t="str">
        <f t="shared" si="4"/>
        <v/>
      </c>
      <c r="AC61" s="4" t="str">
        <f t="shared" si="8"/>
        <v/>
      </c>
      <c r="AD61" s="4" t="str">
        <f t="shared" si="9"/>
        <v/>
      </c>
      <c r="AE61" s="1" t="str">
        <f t="shared" si="62"/>
        <v/>
      </c>
      <c r="AF61" s="1" t="str">
        <f t="shared" si="63"/>
        <v/>
      </c>
      <c r="AG61" s="1" t="str">
        <f t="shared" si="64"/>
        <v/>
      </c>
      <c r="AH61" s="1" t="str">
        <f t="shared" si="65"/>
        <v/>
      </c>
      <c r="AI61" s="1" t="str">
        <f t="shared" si="66"/>
        <v/>
      </c>
      <c r="AJ61" s="1" t="str">
        <f t="shared" si="67"/>
        <v/>
      </c>
      <c r="AK61" s="1">
        <f t="shared" si="45"/>
        <v>0</v>
      </c>
      <c r="AL61" s="1">
        <f t="shared" si="46"/>
        <v>0</v>
      </c>
      <c r="AM61" s="1" t="str">
        <f t="shared" si="58"/>
        <v/>
      </c>
      <c r="AN61" s="1">
        <f t="shared" si="68"/>
        <v>0</v>
      </c>
      <c r="AO61" s="1" t="str">
        <f t="shared" si="56"/>
        <v/>
      </c>
      <c r="AP61" s="1" t="str">
        <f t="shared" si="23"/>
        <v>N</v>
      </c>
      <c r="AQ61" s="1" t="str">
        <f t="shared" si="69"/>
        <v>N</v>
      </c>
      <c r="AR61" s="1" t="str">
        <f t="shared" si="70"/>
        <v>N</v>
      </c>
      <c r="AS61" s="1" t="str">
        <f t="shared" si="71"/>
        <v/>
      </c>
      <c r="AT61" s="15" t="str">
        <f t="shared" si="47"/>
        <v/>
      </c>
      <c r="AU61" s="1" t="str">
        <f t="shared" si="72"/>
        <v/>
      </c>
      <c r="AV61" s="1" t="str">
        <f t="shared" si="73"/>
        <v/>
      </c>
      <c r="AW61" s="1" t="str">
        <f t="shared" si="74"/>
        <v/>
      </c>
      <c r="AX61" s="1" t="str">
        <f t="shared" si="75"/>
        <v/>
      </c>
      <c r="AY61" s="1" t="str">
        <f t="shared" si="76"/>
        <v/>
      </c>
      <c r="AZ61" s="1" t="str">
        <f>IF('Hedging Dashboard'!AH61="P",IF(AZ60="",1,AZ60+1),"")</f>
        <v/>
      </c>
      <c r="BA61" s="1" t="str">
        <f>IF('Hedging Dashboard'!AH61="B",IF(BA60="",1,BA60+1),"")</f>
        <v/>
      </c>
      <c r="BB61" s="1" t="str">
        <f t="shared" si="80"/>
        <v>00000</v>
      </c>
      <c r="BC61" s="1" t="str">
        <f t="shared" si="80"/>
        <v>00000</v>
      </c>
      <c r="BD61" s="1" t="str">
        <f t="shared" si="81"/>
        <v>000000</v>
      </c>
      <c r="BE61" s="1" t="str">
        <f t="shared" si="81"/>
        <v>000000</v>
      </c>
      <c r="BF61" s="1" t="str">
        <f t="shared" si="49"/>
        <v>B</v>
      </c>
      <c r="BG61" s="1" t="str">
        <f t="shared" si="77"/>
        <v/>
      </c>
      <c r="BH61" s="1">
        <f t="shared" si="50"/>
        <v>0</v>
      </c>
      <c r="BI61" s="1" t="str">
        <f t="shared" si="78"/>
        <v/>
      </c>
      <c r="BJ61" s="1">
        <f t="shared" si="51"/>
        <v>0</v>
      </c>
      <c r="BK61" s="1" t="str">
        <f t="shared" si="79"/>
        <v/>
      </c>
      <c r="BL61" s="1">
        <f t="shared" si="52"/>
        <v>0</v>
      </c>
      <c r="BM61" s="1" t="str">
        <f t="shared" si="53"/>
        <v>0</v>
      </c>
      <c r="BN61" s="1" t="str">
        <f t="shared" si="54"/>
        <v>0</v>
      </c>
      <c r="BO61" s="1" t="str">
        <f t="shared" si="55"/>
        <v>0</v>
      </c>
      <c r="BR61" s="1">
        <f>General!A59</f>
        <v>0</v>
      </c>
      <c r="BS61" s="1">
        <f>General!B59</f>
        <v>0</v>
      </c>
      <c r="BT61" s="1" t="str">
        <f>General!C59</f>
        <v/>
      </c>
      <c r="BU61" s="1">
        <f>General!D59</f>
        <v>0</v>
      </c>
      <c r="BW61" s="1" t="str">
        <f>General!F59</f>
        <v>WWWLL</v>
      </c>
      <c r="BX61" s="1">
        <f>General!G59</f>
        <v>-3</v>
      </c>
    </row>
    <row r="62" spans="1:76" ht="15.75" thickBot="1">
      <c r="A62" s="1">
        <v>53</v>
      </c>
      <c r="B62" s="9" t="str">
        <f t="shared" si="59"/>
        <v/>
      </c>
      <c r="C62" s="93" t="str">
        <f t="shared" si="1"/>
        <v/>
      </c>
      <c r="D62" s="88" t="str">
        <f t="shared" si="36"/>
        <v/>
      </c>
      <c r="E62" s="89" t="str">
        <f t="shared" si="37"/>
        <v/>
      </c>
      <c r="F62" s="8" t="str">
        <f t="shared" si="12"/>
        <v/>
      </c>
      <c r="H62" s="96" t="str">
        <f t="shared" si="2"/>
        <v/>
      </c>
      <c r="I62" s="88" t="str">
        <f t="shared" si="38"/>
        <v/>
      </c>
      <c r="J62" s="89" t="str">
        <f t="shared" si="39"/>
        <v/>
      </c>
      <c r="K62" s="8" t="str">
        <f t="shared" si="40"/>
        <v/>
      </c>
      <c r="L62" s="54"/>
      <c r="M62" s="17" t="str">
        <f>IF('Hedging Dashboard'!AH62="","",'Hedging Dashboard'!AH62)</f>
        <v/>
      </c>
      <c r="O62" s="9" t="str">
        <f t="shared" si="3"/>
        <v/>
      </c>
      <c r="P62" s="88" t="str">
        <f t="shared" si="41"/>
        <v/>
      </c>
      <c r="Q62" s="89" t="str">
        <f t="shared" si="42"/>
        <v/>
      </c>
      <c r="R62" s="4" t="str">
        <f t="shared" si="43"/>
        <v/>
      </c>
      <c r="S62" s="4" t="str">
        <f t="shared" si="60"/>
        <v/>
      </c>
      <c r="T62" s="112" t="str">
        <f t="shared" si="44"/>
        <v/>
      </c>
      <c r="U62" s="4" t="str">
        <f>IF(M62="","",IF(B62="NB",U61,IF(T62="",SUM($T$5:$T62)+S62,SUM($T$5:$T62))))</f>
        <v/>
      </c>
      <c r="V62" s="100" t="str">
        <f t="shared" si="0"/>
        <v/>
      </c>
      <c r="W62" s="74" t="e">
        <f t="shared" si="61"/>
        <v>#VALUE!</v>
      </c>
      <c r="X62" s="76" t="str">
        <f t="shared" si="15"/>
        <v/>
      </c>
      <c r="Y62" s="9" t="str">
        <f t="shared" si="10"/>
        <v>B</v>
      </c>
      <c r="Z62" s="4" t="str">
        <f t="shared" si="6"/>
        <v>C</v>
      </c>
      <c r="AA62" s="4" t="str">
        <f t="shared" si="7"/>
        <v>B</v>
      </c>
      <c r="AB62" s="4" t="str">
        <f t="shared" si="4"/>
        <v/>
      </c>
      <c r="AC62" s="4" t="str">
        <f t="shared" si="8"/>
        <v/>
      </c>
      <c r="AD62" s="4" t="str">
        <f t="shared" si="9"/>
        <v/>
      </c>
      <c r="AE62" s="1" t="str">
        <f t="shared" si="62"/>
        <v/>
      </c>
      <c r="AF62" s="1" t="str">
        <f t="shared" si="63"/>
        <v/>
      </c>
      <c r="AG62" s="1" t="str">
        <f t="shared" si="64"/>
        <v/>
      </c>
      <c r="AH62" s="1" t="str">
        <f t="shared" si="65"/>
        <v/>
      </c>
      <c r="AI62" s="1" t="str">
        <f t="shared" si="66"/>
        <v/>
      </c>
      <c r="AJ62" s="1" t="str">
        <f t="shared" si="67"/>
        <v/>
      </c>
      <c r="AK62" s="1">
        <f t="shared" si="45"/>
        <v>0</v>
      </c>
      <c r="AL62" s="1">
        <f t="shared" si="46"/>
        <v>0</v>
      </c>
      <c r="AM62" s="1" t="str">
        <f t="shared" si="58"/>
        <v/>
      </c>
      <c r="AN62" s="1">
        <f t="shared" si="68"/>
        <v>0</v>
      </c>
      <c r="AO62" s="1" t="str">
        <f t="shared" si="56"/>
        <v/>
      </c>
      <c r="AP62" s="1" t="str">
        <f t="shared" si="23"/>
        <v>N</v>
      </c>
      <c r="AQ62" s="1" t="str">
        <f t="shared" si="69"/>
        <v>N</v>
      </c>
      <c r="AR62" s="1" t="str">
        <f t="shared" si="70"/>
        <v>N</v>
      </c>
      <c r="AS62" s="1" t="str">
        <f t="shared" si="71"/>
        <v/>
      </c>
      <c r="AT62" s="15" t="str">
        <f t="shared" si="47"/>
        <v/>
      </c>
      <c r="AU62" s="1" t="str">
        <f t="shared" si="72"/>
        <v/>
      </c>
      <c r="AV62" s="1" t="str">
        <f t="shared" si="73"/>
        <v/>
      </c>
      <c r="AW62" s="1" t="str">
        <f t="shared" si="74"/>
        <v/>
      </c>
      <c r="AX62" s="1" t="str">
        <f t="shared" si="75"/>
        <v/>
      </c>
      <c r="AY62" s="1" t="str">
        <f t="shared" si="76"/>
        <v/>
      </c>
      <c r="AZ62" s="1" t="str">
        <f>IF('Hedging Dashboard'!AH62="P",IF(AZ61="",1,AZ61+1),"")</f>
        <v/>
      </c>
      <c r="BA62" s="1" t="str">
        <f>IF('Hedging Dashboard'!AH62="B",IF(BA61="",1,BA61+1),"")</f>
        <v/>
      </c>
      <c r="BB62" s="1" t="str">
        <f t="shared" ref="BB62:BC109" si="82">IF(AZ57="",0,AZ57)&amp;IF(AZ58="",0,AZ58)&amp;IF(AZ59="",0,AZ59)&amp;IF(AZ60="",0,AZ60)&amp;IF(AZ61="",0,AZ61)</f>
        <v>00000</v>
      </c>
      <c r="BC62" s="1" t="str">
        <f t="shared" si="82"/>
        <v>00000</v>
      </c>
      <c r="BD62" s="1" t="str">
        <f t="shared" ref="BD62:BE109" si="83">IF(AZ56="",0,AZ56)&amp;IF(AZ57="",0,AZ57)&amp;IF(AZ58="",0,AZ58)&amp;IF(AZ59="",0,AZ59)&amp;IF(AZ60="",0,AZ60)&amp;IF(AZ61="",0,AZ61)</f>
        <v>000000</v>
      </c>
      <c r="BE62" s="1" t="str">
        <f t="shared" si="83"/>
        <v>000000</v>
      </c>
      <c r="BF62" s="1" t="str">
        <f t="shared" si="49"/>
        <v>B</v>
      </c>
      <c r="BG62" s="1" t="str">
        <f t="shared" si="77"/>
        <v/>
      </c>
      <c r="BH62" s="1">
        <f t="shared" si="50"/>
        <v>0</v>
      </c>
      <c r="BI62" s="1" t="str">
        <f t="shared" si="78"/>
        <v/>
      </c>
      <c r="BJ62" s="1">
        <f t="shared" si="51"/>
        <v>0</v>
      </c>
      <c r="BK62" s="1" t="str">
        <f t="shared" si="79"/>
        <v/>
      </c>
      <c r="BL62" s="1">
        <f t="shared" si="52"/>
        <v>0</v>
      </c>
      <c r="BM62" s="1" t="str">
        <f t="shared" si="53"/>
        <v>0</v>
      </c>
      <c r="BN62" s="1" t="str">
        <f t="shared" si="54"/>
        <v>0</v>
      </c>
      <c r="BO62" s="1" t="str">
        <f t="shared" si="55"/>
        <v>0</v>
      </c>
      <c r="BR62" s="1">
        <f>General!A60</f>
        <v>0</v>
      </c>
      <c r="BS62" s="1">
        <f>General!B60</f>
        <v>0</v>
      </c>
      <c r="BT62" s="1" t="str">
        <f>General!C60</f>
        <v/>
      </c>
      <c r="BU62" s="1">
        <f>General!D60</f>
        <v>0</v>
      </c>
      <c r="BW62" s="1" t="str">
        <f>General!F60</f>
        <v>WWWLW</v>
      </c>
      <c r="BX62" s="1">
        <f>General!G60</f>
        <v>1</v>
      </c>
    </row>
    <row r="63" spans="1:76" ht="15.75" thickBot="1">
      <c r="A63" s="1">
        <v>54</v>
      </c>
      <c r="B63" s="9" t="str">
        <f t="shared" si="59"/>
        <v/>
      </c>
      <c r="C63" s="93" t="str">
        <f t="shared" si="1"/>
        <v/>
      </c>
      <c r="D63" s="88" t="str">
        <f t="shared" si="36"/>
        <v/>
      </c>
      <c r="E63" s="89" t="str">
        <f t="shared" si="37"/>
        <v/>
      </c>
      <c r="F63" s="8" t="str">
        <f t="shared" si="12"/>
        <v/>
      </c>
      <c r="H63" s="96" t="str">
        <f t="shared" si="2"/>
        <v/>
      </c>
      <c r="I63" s="88" t="str">
        <f t="shared" si="38"/>
        <v/>
      </c>
      <c r="J63" s="89" t="str">
        <f t="shared" si="39"/>
        <v/>
      </c>
      <c r="K63" s="8" t="str">
        <f t="shared" si="40"/>
        <v/>
      </c>
      <c r="L63" s="54"/>
      <c r="M63" s="17" t="str">
        <f>IF('Hedging Dashboard'!AH63="","",'Hedging Dashboard'!AH63)</f>
        <v/>
      </c>
      <c r="O63" s="9" t="str">
        <f t="shared" si="3"/>
        <v/>
      </c>
      <c r="P63" s="88" t="str">
        <f t="shared" si="41"/>
        <v/>
      </c>
      <c r="Q63" s="89" t="str">
        <f t="shared" si="42"/>
        <v/>
      </c>
      <c r="R63" s="4" t="str">
        <f t="shared" si="43"/>
        <v/>
      </c>
      <c r="S63" s="4" t="str">
        <f t="shared" si="60"/>
        <v/>
      </c>
      <c r="T63" s="112" t="str">
        <f t="shared" si="44"/>
        <v/>
      </c>
      <c r="U63" s="4" t="str">
        <f>IF(M63="","",IF(B63="NB",U62,IF(T63="",SUM($T$5:$T63)+S63,SUM($T$5:$T63))))</f>
        <v/>
      </c>
      <c r="V63" s="100" t="str">
        <f t="shared" si="0"/>
        <v/>
      </c>
      <c r="W63" s="74" t="e">
        <f t="shared" si="61"/>
        <v>#VALUE!</v>
      </c>
      <c r="X63" s="76" t="str">
        <f t="shared" si="15"/>
        <v/>
      </c>
      <c r="Y63" s="9" t="str">
        <f t="shared" si="10"/>
        <v>B</v>
      </c>
      <c r="Z63" s="4" t="str">
        <f t="shared" si="6"/>
        <v>C</v>
      </c>
      <c r="AA63" s="4" t="str">
        <f t="shared" si="7"/>
        <v>B</v>
      </c>
      <c r="AB63" s="4" t="str">
        <f t="shared" si="4"/>
        <v/>
      </c>
      <c r="AC63" s="4" t="str">
        <f t="shared" si="8"/>
        <v/>
      </c>
      <c r="AD63" s="4" t="str">
        <f t="shared" si="9"/>
        <v/>
      </c>
      <c r="AE63" s="1" t="str">
        <f t="shared" si="62"/>
        <v/>
      </c>
      <c r="AF63" s="1" t="str">
        <f t="shared" si="63"/>
        <v/>
      </c>
      <c r="AG63" s="1" t="str">
        <f t="shared" si="64"/>
        <v/>
      </c>
      <c r="AH63" s="1" t="str">
        <f t="shared" si="65"/>
        <v/>
      </c>
      <c r="AI63" s="1" t="str">
        <f t="shared" si="66"/>
        <v/>
      </c>
      <c r="AJ63" s="1" t="str">
        <f t="shared" si="67"/>
        <v/>
      </c>
      <c r="AK63" s="1">
        <f t="shared" si="45"/>
        <v>0</v>
      </c>
      <c r="AL63" s="1">
        <f t="shared" si="46"/>
        <v>0</v>
      </c>
      <c r="AM63" s="1" t="str">
        <f t="shared" si="58"/>
        <v/>
      </c>
      <c r="AN63" s="1">
        <f t="shared" si="68"/>
        <v>0</v>
      </c>
      <c r="AO63" s="1" t="str">
        <f t="shared" si="56"/>
        <v/>
      </c>
      <c r="AP63" s="1" t="str">
        <f t="shared" si="23"/>
        <v>N</v>
      </c>
      <c r="AQ63" s="1" t="str">
        <f t="shared" si="69"/>
        <v>N</v>
      </c>
      <c r="AR63" s="1" t="str">
        <f t="shared" si="70"/>
        <v>N</v>
      </c>
      <c r="AS63" s="1" t="str">
        <f t="shared" si="71"/>
        <v/>
      </c>
      <c r="AT63" s="15" t="str">
        <f t="shared" si="47"/>
        <v/>
      </c>
      <c r="AU63" s="1" t="str">
        <f t="shared" si="72"/>
        <v/>
      </c>
      <c r="AV63" s="1" t="str">
        <f t="shared" si="73"/>
        <v/>
      </c>
      <c r="AW63" s="1" t="str">
        <f t="shared" si="74"/>
        <v/>
      </c>
      <c r="AX63" s="1" t="str">
        <f t="shared" si="75"/>
        <v/>
      </c>
      <c r="AY63" s="1" t="str">
        <f t="shared" si="76"/>
        <v/>
      </c>
      <c r="AZ63" s="1" t="str">
        <f>IF('Hedging Dashboard'!AH63="P",IF(AZ62="",1,AZ62+1),"")</f>
        <v/>
      </c>
      <c r="BA63" s="1" t="str">
        <f>IF('Hedging Dashboard'!AH63="B",IF(BA62="",1,BA62+1),"")</f>
        <v/>
      </c>
      <c r="BB63" s="1" t="str">
        <f t="shared" si="82"/>
        <v>00000</v>
      </c>
      <c r="BC63" s="1" t="str">
        <f t="shared" si="82"/>
        <v>00000</v>
      </c>
      <c r="BD63" s="1" t="str">
        <f t="shared" si="83"/>
        <v>000000</v>
      </c>
      <c r="BE63" s="1" t="str">
        <f t="shared" si="83"/>
        <v>000000</v>
      </c>
      <c r="BF63" s="1" t="str">
        <f t="shared" si="49"/>
        <v>B</v>
      </c>
      <c r="BG63" s="1" t="str">
        <f t="shared" si="77"/>
        <v/>
      </c>
      <c r="BH63" s="1">
        <f t="shared" si="50"/>
        <v>0</v>
      </c>
      <c r="BI63" s="1" t="str">
        <f t="shared" si="78"/>
        <v/>
      </c>
      <c r="BJ63" s="1">
        <f t="shared" si="51"/>
        <v>0</v>
      </c>
      <c r="BK63" s="1" t="str">
        <f t="shared" si="79"/>
        <v/>
      </c>
      <c r="BL63" s="1">
        <f t="shared" si="52"/>
        <v>0</v>
      </c>
      <c r="BM63" s="1" t="str">
        <f t="shared" si="53"/>
        <v>0</v>
      </c>
      <c r="BN63" s="1" t="str">
        <f t="shared" si="54"/>
        <v>0</v>
      </c>
      <c r="BO63" s="1" t="str">
        <f t="shared" si="55"/>
        <v>0</v>
      </c>
      <c r="BR63" s="1">
        <f>General!A61</f>
        <v>0</v>
      </c>
      <c r="BS63" s="1">
        <f>General!B61</f>
        <v>0</v>
      </c>
      <c r="BT63" s="1" t="str">
        <f>General!C61</f>
        <v/>
      </c>
      <c r="BU63" s="1">
        <f>General!D61</f>
        <v>0</v>
      </c>
      <c r="BW63" s="1" t="str">
        <f>General!F61</f>
        <v>WWWWL</v>
      </c>
      <c r="BX63" s="1">
        <f>General!G61</f>
        <v>-1</v>
      </c>
    </row>
    <row r="64" spans="1:76" ht="15.75" thickBot="1">
      <c r="A64" s="1">
        <v>55</v>
      </c>
      <c r="B64" s="77" t="str">
        <f t="shared" si="59"/>
        <v/>
      </c>
      <c r="C64" s="94" t="str">
        <f t="shared" si="1"/>
        <v/>
      </c>
      <c r="D64" s="90" t="str">
        <f t="shared" si="36"/>
        <v/>
      </c>
      <c r="E64" s="91" t="str">
        <f t="shared" si="37"/>
        <v/>
      </c>
      <c r="F64" s="10" t="str">
        <f t="shared" si="12"/>
        <v/>
      </c>
      <c r="H64" s="97" t="str">
        <f t="shared" si="2"/>
        <v/>
      </c>
      <c r="I64" s="90" t="str">
        <f t="shared" si="38"/>
        <v/>
      </c>
      <c r="J64" s="91" t="str">
        <f t="shared" si="39"/>
        <v/>
      </c>
      <c r="K64" s="10" t="str">
        <f t="shared" si="40"/>
        <v/>
      </c>
      <c r="L64" s="54" t="str">
        <f>AH64</f>
        <v/>
      </c>
      <c r="M64" s="18" t="str">
        <f>IF('Hedging Dashboard'!AH64="","",'Hedging Dashboard'!AH64)</f>
        <v/>
      </c>
      <c r="O64" s="77" t="str">
        <f t="shared" si="3"/>
        <v/>
      </c>
      <c r="P64" s="90" t="str">
        <f t="shared" si="41"/>
        <v/>
      </c>
      <c r="Q64" s="91" t="str">
        <f t="shared" si="42"/>
        <v/>
      </c>
      <c r="R64" s="5" t="str">
        <f t="shared" si="43"/>
        <v/>
      </c>
      <c r="S64" s="5" t="str">
        <f t="shared" si="60"/>
        <v/>
      </c>
      <c r="T64" s="113" t="str">
        <f t="shared" si="44"/>
        <v/>
      </c>
      <c r="U64" s="5" t="str">
        <f>IF(M64="","",IF(B64="NB",U63,IF(T64="",SUM($T$5:$T64)+S64,SUM($T$5:$T64))))</f>
        <v/>
      </c>
      <c r="V64" s="101" t="str">
        <f t="shared" si="0"/>
        <v/>
      </c>
      <c r="W64" s="74" t="e">
        <f t="shared" si="61"/>
        <v>#VALUE!</v>
      </c>
      <c r="X64" s="76" t="str">
        <f t="shared" si="15"/>
        <v/>
      </c>
      <c r="Y64" s="9" t="str">
        <f t="shared" si="10"/>
        <v>B</v>
      </c>
      <c r="Z64" s="4" t="str">
        <f t="shared" si="6"/>
        <v>C</v>
      </c>
      <c r="AA64" s="4" t="str">
        <f t="shared" si="7"/>
        <v>B</v>
      </c>
      <c r="AB64" s="4" t="str">
        <f t="shared" si="4"/>
        <v/>
      </c>
      <c r="AC64" s="4" t="str">
        <f t="shared" si="8"/>
        <v/>
      </c>
      <c r="AD64" s="4" t="str">
        <f t="shared" si="9"/>
        <v/>
      </c>
      <c r="AE64" s="1" t="str">
        <f t="shared" si="62"/>
        <v/>
      </c>
      <c r="AF64" s="1" t="str">
        <f t="shared" si="63"/>
        <v/>
      </c>
      <c r="AG64" s="1" t="str">
        <f t="shared" si="64"/>
        <v/>
      </c>
      <c r="AH64" s="1" t="str">
        <f t="shared" si="65"/>
        <v/>
      </c>
      <c r="AI64" s="1" t="str">
        <f t="shared" si="66"/>
        <v/>
      </c>
      <c r="AJ64" s="1" t="str">
        <f t="shared" si="67"/>
        <v/>
      </c>
      <c r="AK64" s="1">
        <f t="shared" si="45"/>
        <v>0</v>
      </c>
      <c r="AL64" s="1">
        <f t="shared" si="46"/>
        <v>0</v>
      </c>
      <c r="AM64" s="1" t="str">
        <f t="shared" si="58"/>
        <v/>
      </c>
      <c r="AN64" s="1">
        <f t="shared" si="68"/>
        <v>0</v>
      </c>
      <c r="AO64" s="1" t="str">
        <f t="shared" si="56"/>
        <v/>
      </c>
      <c r="AP64" s="1" t="str">
        <f t="shared" si="23"/>
        <v>N</v>
      </c>
      <c r="AQ64" s="1" t="str">
        <f t="shared" si="69"/>
        <v>N</v>
      </c>
      <c r="AR64" s="1" t="str">
        <f t="shared" si="70"/>
        <v>N</v>
      </c>
      <c r="AS64" s="1" t="str">
        <f t="shared" si="71"/>
        <v/>
      </c>
      <c r="AT64" s="15" t="str">
        <f t="shared" si="47"/>
        <v/>
      </c>
      <c r="AU64" s="1" t="str">
        <f t="shared" si="72"/>
        <v/>
      </c>
      <c r="AV64" s="1" t="str">
        <f t="shared" si="73"/>
        <v/>
      </c>
      <c r="AW64" s="1" t="str">
        <f t="shared" si="74"/>
        <v/>
      </c>
      <c r="AX64" s="1" t="str">
        <f t="shared" si="75"/>
        <v/>
      </c>
      <c r="AY64" s="1" t="str">
        <f t="shared" si="76"/>
        <v/>
      </c>
      <c r="AZ64" s="1" t="str">
        <f>IF('Hedging Dashboard'!AH64="P",IF(AZ63="",1,AZ63+1),"")</f>
        <v/>
      </c>
      <c r="BA64" s="1" t="str">
        <f>IF('Hedging Dashboard'!AH64="B",IF(BA63="",1,BA63+1),"")</f>
        <v/>
      </c>
      <c r="BB64" s="1" t="str">
        <f t="shared" si="82"/>
        <v>00000</v>
      </c>
      <c r="BC64" s="1" t="str">
        <f t="shared" si="82"/>
        <v>00000</v>
      </c>
      <c r="BD64" s="1" t="str">
        <f t="shared" si="83"/>
        <v>000000</v>
      </c>
      <c r="BE64" s="1" t="str">
        <f t="shared" si="83"/>
        <v>000000</v>
      </c>
      <c r="BF64" s="1" t="str">
        <f t="shared" si="49"/>
        <v>B</v>
      </c>
      <c r="BG64" s="1" t="str">
        <f t="shared" si="77"/>
        <v/>
      </c>
      <c r="BH64" s="1">
        <f t="shared" si="50"/>
        <v>0</v>
      </c>
      <c r="BI64" s="1" t="str">
        <f t="shared" si="78"/>
        <v/>
      </c>
      <c r="BJ64" s="1">
        <f t="shared" si="51"/>
        <v>0</v>
      </c>
      <c r="BK64" s="1" t="str">
        <f t="shared" si="79"/>
        <v/>
      </c>
      <c r="BL64" s="1">
        <f t="shared" si="52"/>
        <v>0</v>
      </c>
      <c r="BM64" s="1" t="str">
        <f t="shared" si="53"/>
        <v>0</v>
      </c>
      <c r="BN64" s="1" t="str">
        <f t="shared" si="54"/>
        <v>0</v>
      </c>
      <c r="BO64" s="1" t="str">
        <f t="shared" si="55"/>
        <v>0</v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6</v>
      </c>
    </row>
    <row r="65" spans="1:76" ht="15.75" thickBot="1">
      <c r="A65" s="1">
        <v>56</v>
      </c>
      <c r="B65" s="12" t="str">
        <f t="shared" si="59"/>
        <v/>
      </c>
      <c r="C65" s="92" t="str">
        <f t="shared" si="1"/>
        <v/>
      </c>
      <c r="D65" s="13" t="str">
        <f t="shared" si="36"/>
        <v/>
      </c>
      <c r="E65" s="45" t="str">
        <f t="shared" si="37"/>
        <v/>
      </c>
      <c r="F65" s="14" t="str">
        <f t="shared" si="12"/>
        <v/>
      </c>
      <c r="H65" s="95" t="str">
        <f t="shared" si="2"/>
        <v/>
      </c>
      <c r="I65" s="13" t="str">
        <f t="shared" si="38"/>
        <v/>
      </c>
      <c r="J65" s="45" t="str">
        <f t="shared" si="39"/>
        <v/>
      </c>
      <c r="K65" s="14" t="str">
        <f t="shared" si="40"/>
        <v/>
      </c>
      <c r="L65" s="54"/>
      <c r="M65" s="16" t="str">
        <f>IF('Hedging Dashboard'!AH65="","",'Hedging Dashboard'!AH65)</f>
        <v/>
      </c>
      <c r="O65" s="12" t="str">
        <f t="shared" si="3"/>
        <v/>
      </c>
      <c r="P65" s="13" t="str">
        <f t="shared" si="41"/>
        <v/>
      </c>
      <c r="Q65" s="45" t="str">
        <f t="shared" si="42"/>
        <v/>
      </c>
      <c r="R65" s="87" t="str">
        <f t="shared" si="43"/>
        <v/>
      </c>
      <c r="S65" s="87" t="str">
        <f t="shared" si="60"/>
        <v/>
      </c>
      <c r="T65" s="98" t="str">
        <f t="shared" si="44"/>
        <v/>
      </c>
      <c r="U65" s="87" t="str">
        <f>IF(M65="","",IF(B65="NB",U64,IF(T65="",SUM($T$5:$T65)+S65,SUM($T$5:$T65))))</f>
        <v/>
      </c>
      <c r="V65" s="99" t="str">
        <f t="shared" si="0"/>
        <v/>
      </c>
      <c r="W65" s="74" t="e">
        <f t="shared" si="61"/>
        <v>#VALUE!</v>
      </c>
      <c r="X65" s="76" t="str">
        <f t="shared" si="15"/>
        <v/>
      </c>
      <c r="Y65" s="9" t="str">
        <f t="shared" si="10"/>
        <v>B</v>
      </c>
      <c r="Z65" s="4" t="str">
        <f t="shared" si="6"/>
        <v>C</v>
      </c>
      <c r="AA65" s="4" t="str">
        <f t="shared" si="7"/>
        <v>B</v>
      </c>
      <c r="AB65" s="4" t="str">
        <f t="shared" si="4"/>
        <v/>
      </c>
      <c r="AC65" s="4" t="str">
        <f t="shared" si="8"/>
        <v/>
      </c>
      <c r="AD65" s="4" t="str">
        <f t="shared" si="9"/>
        <v/>
      </c>
      <c r="AE65" s="1" t="str">
        <f t="shared" si="62"/>
        <v/>
      </c>
      <c r="AF65" s="1" t="str">
        <f t="shared" si="63"/>
        <v/>
      </c>
      <c r="AG65" s="1" t="str">
        <f t="shared" si="64"/>
        <v/>
      </c>
      <c r="AH65" s="1" t="str">
        <f t="shared" si="65"/>
        <v/>
      </c>
      <c r="AI65" s="1" t="str">
        <f t="shared" si="66"/>
        <v/>
      </c>
      <c r="AJ65" s="1" t="str">
        <f t="shared" si="67"/>
        <v/>
      </c>
      <c r="AK65" s="1">
        <f t="shared" si="45"/>
        <v>0</v>
      </c>
      <c r="AL65" s="1">
        <f t="shared" si="46"/>
        <v>0</v>
      </c>
      <c r="AM65" s="1" t="str">
        <f t="shared" si="58"/>
        <v/>
      </c>
      <c r="AN65" s="1">
        <f t="shared" si="68"/>
        <v>0</v>
      </c>
      <c r="AO65" s="1" t="str">
        <f t="shared" si="56"/>
        <v/>
      </c>
      <c r="AP65" s="1" t="str">
        <f t="shared" si="23"/>
        <v>N</v>
      </c>
      <c r="AQ65" s="1" t="str">
        <f t="shared" si="69"/>
        <v>N</v>
      </c>
      <c r="AR65" s="1" t="str">
        <f t="shared" si="70"/>
        <v>N</v>
      </c>
      <c r="AS65" s="1" t="str">
        <f t="shared" si="71"/>
        <v/>
      </c>
      <c r="AT65" s="15" t="str">
        <f t="shared" si="47"/>
        <v/>
      </c>
      <c r="AU65" s="1" t="str">
        <f t="shared" si="72"/>
        <v/>
      </c>
      <c r="AV65" s="1" t="str">
        <f t="shared" si="73"/>
        <v/>
      </c>
      <c r="AW65" s="1" t="str">
        <f t="shared" si="74"/>
        <v/>
      </c>
      <c r="AX65" s="1" t="str">
        <f t="shared" si="75"/>
        <v/>
      </c>
      <c r="AY65" s="1" t="str">
        <f t="shared" si="76"/>
        <v/>
      </c>
      <c r="AZ65" s="1" t="str">
        <f>IF('Hedging Dashboard'!AH65="P",IF(AZ64="",1,AZ64+1),"")</f>
        <v/>
      </c>
      <c r="BA65" s="1" t="str">
        <f>IF('Hedging Dashboard'!AH65="B",IF(BA64="",1,BA64+1),"")</f>
        <v/>
      </c>
      <c r="BB65" s="1" t="str">
        <f t="shared" si="82"/>
        <v>00000</v>
      </c>
      <c r="BC65" s="1" t="str">
        <f t="shared" si="82"/>
        <v>00000</v>
      </c>
      <c r="BD65" s="1" t="str">
        <f t="shared" si="83"/>
        <v>000000</v>
      </c>
      <c r="BE65" s="1" t="str">
        <f t="shared" si="83"/>
        <v>000000</v>
      </c>
      <c r="BF65" s="1" t="str">
        <f t="shared" si="49"/>
        <v>B</v>
      </c>
      <c r="BG65" s="1" t="str">
        <f t="shared" si="77"/>
        <v/>
      </c>
      <c r="BH65" s="1">
        <f t="shared" si="50"/>
        <v>0</v>
      </c>
      <c r="BI65" s="1" t="str">
        <f t="shared" si="78"/>
        <v/>
      </c>
      <c r="BJ65" s="1">
        <f t="shared" si="51"/>
        <v>0</v>
      </c>
      <c r="BK65" s="1" t="str">
        <f t="shared" si="79"/>
        <v/>
      </c>
      <c r="BL65" s="1">
        <f t="shared" si="52"/>
        <v>0</v>
      </c>
      <c r="BM65" s="1" t="str">
        <f t="shared" si="53"/>
        <v>0</v>
      </c>
      <c r="BN65" s="1" t="str">
        <f t="shared" si="54"/>
        <v>0</v>
      </c>
      <c r="BO65" s="1" t="str">
        <f t="shared" si="55"/>
        <v>0</v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-6</v>
      </c>
    </row>
    <row r="66" spans="1:76" ht="15.75" thickBot="1">
      <c r="A66" s="1">
        <v>57</v>
      </c>
      <c r="B66" s="9" t="str">
        <f t="shared" si="59"/>
        <v/>
      </c>
      <c r="C66" s="93" t="str">
        <f t="shared" si="1"/>
        <v/>
      </c>
      <c r="D66" s="88" t="str">
        <f t="shared" si="36"/>
        <v/>
      </c>
      <c r="E66" s="89" t="str">
        <f t="shared" si="37"/>
        <v/>
      </c>
      <c r="F66" s="8" t="str">
        <f t="shared" si="12"/>
        <v/>
      </c>
      <c r="H66" s="96" t="str">
        <f t="shared" si="2"/>
        <v/>
      </c>
      <c r="I66" s="88" t="str">
        <f t="shared" si="38"/>
        <v/>
      </c>
      <c r="J66" s="89" t="str">
        <f t="shared" si="39"/>
        <v/>
      </c>
      <c r="K66" s="8" t="str">
        <f t="shared" si="40"/>
        <v/>
      </c>
      <c r="L66" s="54"/>
      <c r="M66" s="17" t="str">
        <f>IF('Hedging Dashboard'!AH66="","",'Hedging Dashboard'!AH66)</f>
        <v/>
      </c>
      <c r="O66" s="9" t="str">
        <f t="shared" si="3"/>
        <v/>
      </c>
      <c r="P66" s="88" t="str">
        <f t="shared" si="41"/>
        <v/>
      </c>
      <c r="Q66" s="89" t="str">
        <f t="shared" si="42"/>
        <v/>
      </c>
      <c r="R66" s="4" t="str">
        <f t="shared" si="43"/>
        <v/>
      </c>
      <c r="S66" s="4" t="str">
        <f t="shared" si="60"/>
        <v/>
      </c>
      <c r="T66" s="112" t="str">
        <f t="shared" si="44"/>
        <v/>
      </c>
      <c r="U66" s="4" t="str">
        <f>IF(M66="","",IF(B66="NB",U65,IF(T66="",SUM($T$5:$T66)+S66,SUM($T$5:$T66))))</f>
        <v/>
      </c>
      <c r="V66" s="100" t="str">
        <f t="shared" si="0"/>
        <v/>
      </c>
      <c r="W66" s="74" t="e">
        <f t="shared" si="61"/>
        <v>#VALUE!</v>
      </c>
      <c r="X66" s="76" t="str">
        <f t="shared" si="15"/>
        <v/>
      </c>
      <c r="Y66" s="9" t="str">
        <f t="shared" si="10"/>
        <v>B</v>
      </c>
      <c r="Z66" s="4" t="str">
        <f t="shared" si="6"/>
        <v>C</v>
      </c>
      <c r="AA66" s="4" t="str">
        <f t="shared" si="7"/>
        <v>B</v>
      </c>
      <c r="AB66" s="4" t="str">
        <f t="shared" si="4"/>
        <v/>
      </c>
      <c r="AC66" s="4" t="str">
        <f t="shared" si="8"/>
        <v/>
      </c>
      <c r="AD66" s="4" t="str">
        <f t="shared" si="9"/>
        <v/>
      </c>
      <c r="AE66" s="1" t="str">
        <f t="shared" si="62"/>
        <v/>
      </c>
      <c r="AF66" s="1" t="str">
        <f t="shared" si="63"/>
        <v/>
      </c>
      <c r="AG66" s="1" t="str">
        <f t="shared" si="64"/>
        <v/>
      </c>
      <c r="AH66" s="1" t="str">
        <f t="shared" si="65"/>
        <v/>
      </c>
      <c r="AI66" s="1" t="str">
        <f t="shared" si="66"/>
        <v/>
      </c>
      <c r="AJ66" s="1" t="str">
        <f t="shared" si="67"/>
        <v/>
      </c>
      <c r="AK66" s="1">
        <f t="shared" si="45"/>
        <v>0</v>
      </c>
      <c r="AL66" s="1">
        <f t="shared" si="46"/>
        <v>0</v>
      </c>
      <c r="AM66" s="1" t="str">
        <f t="shared" si="58"/>
        <v/>
      </c>
      <c r="AN66" s="1">
        <f t="shared" si="68"/>
        <v>0</v>
      </c>
      <c r="AO66" s="1" t="str">
        <f t="shared" si="56"/>
        <v/>
      </c>
      <c r="AP66" s="1" t="str">
        <f t="shared" si="23"/>
        <v>N</v>
      </c>
      <c r="AQ66" s="1" t="str">
        <f t="shared" si="69"/>
        <v>N</v>
      </c>
      <c r="AR66" s="1" t="str">
        <f t="shared" si="70"/>
        <v>N</v>
      </c>
      <c r="AS66" s="1" t="str">
        <f t="shared" si="71"/>
        <v/>
      </c>
      <c r="AT66" s="15" t="str">
        <f t="shared" si="47"/>
        <v/>
      </c>
      <c r="AU66" s="1" t="str">
        <f t="shared" si="72"/>
        <v/>
      </c>
      <c r="AV66" s="1" t="str">
        <f t="shared" si="73"/>
        <v/>
      </c>
      <c r="AW66" s="1" t="str">
        <f t="shared" si="74"/>
        <v/>
      </c>
      <c r="AX66" s="1" t="str">
        <f t="shared" si="75"/>
        <v/>
      </c>
      <c r="AY66" s="1" t="str">
        <f t="shared" si="76"/>
        <v/>
      </c>
      <c r="AZ66" s="1" t="str">
        <f>IF('Hedging Dashboard'!AH66="P",IF(AZ65="",1,AZ65+1),"")</f>
        <v/>
      </c>
      <c r="BA66" s="1" t="str">
        <f>IF('Hedging Dashboard'!AH66="B",IF(BA65="",1,BA65+1),"")</f>
        <v/>
      </c>
      <c r="BB66" s="1" t="str">
        <f t="shared" si="82"/>
        <v>00000</v>
      </c>
      <c r="BC66" s="1" t="str">
        <f t="shared" si="82"/>
        <v>00000</v>
      </c>
      <c r="BD66" s="1" t="str">
        <f t="shared" si="83"/>
        <v>000000</v>
      </c>
      <c r="BE66" s="1" t="str">
        <f t="shared" si="83"/>
        <v>000000</v>
      </c>
      <c r="BF66" s="1" t="str">
        <f t="shared" si="49"/>
        <v>B</v>
      </c>
      <c r="BG66" s="1" t="str">
        <f t="shared" si="77"/>
        <v/>
      </c>
      <c r="BH66" s="1">
        <f t="shared" si="50"/>
        <v>0</v>
      </c>
      <c r="BI66" s="1" t="str">
        <f t="shared" si="78"/>
        <v/>
      </c>
      <c r="BJ66" s="1">
        <f t="shared" si="51"/>
        <v>0</v>
      </c>
      <c r="BK66" s="1" t="str">
        <f t="shared" si="79"/>
        <v/>
      </c>
      <c r="BL66" s="1">
        <f t="shared" si="52"/>
        <v>0</v>
      </c>
      <c r="BM66" s="1" t="str">
        <f t="shared" si="53"/>
        <v>0</v>
      </c>
      <c r="BN66" s="1" t="str">
        <f t="shared" si="54"/>
        <v>0</v>
      </c>
      <c r="BO66" s="1" t="str">
        <f t="shared" si="55"/>
        <v>0</v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</row>
    <row r="67" spans="1:76" ht="15.75" thickBot="1">
      <c r="A67" s="1">
        <v>58</v>
      </c>
      <c r="B67" s="9" t="str">
        <f t="shared" si="59"/>
        <v/>
      </c>
      <c r="C67" s="93" t="str">
        <f t="shared" si="1"/>
        <v/>
      </c>
      <c r="D67" s="88" t="str">
        <f t="shared" si="36"/>
        <v/>
      </c>
      <c r="E67" s="89" t="str">
        <f t="shared" si="37"/>
        <v/>
      </c>
      <c r="F67" s="8" t="str">
        <f t="shared" si="12"/>
        <v/>
      </c>
      <c r="H67" s="96" t="str">
        <f t="shared" si="2"/>
        <v/>
      </c>
      <c r="I67" s="88" t="str">
        <f t="shared" si="38"/>
        <v/>
      </c>
      <c r="J67" s="89" t="str">
        <f t="shared" si="39"/>
        <v/>
      </c>
      <c r="K67" s="8" t="str">
        <f t="shared" si="40"/>
        <v/>
      </c>
      <c r="L67" s="54"/>
      <c r="M67" s="17" t="str">
        <f>IF('Hedging Dashboard'!AH67="","",'Hedging Dashboard'!AH67)</f>
        <v/>
      </c>
      <c r="O67" s="9" t="str">
        <f t="shared" si="3"/>
        <v/>
      </c>
      <c r="P67" s="88" t="str">
        <f t="shared" si="41"/>
        <v/>
      </c>
      <c r="Q67" s="89" t="str">
        <f t="shared" si="42"/>
        <v/>
      </c>
      <c r="R67" s="4" t="str">
        <f t="shared" si="43"/>
        <v/>
      </c>
      <c r="S67" s="4" t="str">
        <f t="shared" si="60"/>
        <v/>
      </c>
      <c r="T67" s="112" t="str">
        <f t="shared" si="44"/>
        <v/>
      </c>
      <c r="U67" s="4" t="str">
        <f>IF(M67="","",IF(B67="NB",U66,IF(T67="",SUM($T$5:$T67)+S67,SUM($T$5:$T67))))</f>
        <v/>
      </c>
      <c r="V67" s="100" t="str">
        <f t="shared" si="0"/>
        <v/>
      </c>
      <c r="W67" s="74" t="e">
        <f t="shared" si="61"/>
        <v>#VALUE!</v>
      </c>
      <c r="X67" s="76" t="str">
        <f t="shared" si="15"/>
        <v/>
      </c>
      <c r="Y67" s="9" t="str">
        <f t="shared" si="10"/>
        <v>B</v>
      </c>
      <c r="Z67" s="4" t="str">
        <f t="shared" si="6"/>
        <v>C</v>
      </c>
      <c r="AA67" s="4" t="str">
        <f t="shared" si="7"/>
        <v>B</v>
      </c>
      <c r="AB67" s="4" t="str">
        <f t="shared" si="4"/>
        <v/>
      </c>
      <c r="AC67" s="4" t="str">
        <f t="shared" si="8"/>
        <v/>
      </c>
      <c r="AD67" s="4" t="str">
        <f t="shared" si="9"/>
        <v/>
      </c>
      <c r="AE67" s="1" t="str">
        <f t="shared" si="62"/>
        <v/>
      </c>
      <c r="AF67" s="1" t="str">
        <f t="shared" si="63"/>
        <v/>
      </c>
      <c r="AG67" s="1" t="str">
        <f t="shared" si="64"/>
        <v/>
      </c>
      <c r="AH67" s="1" t="str">
        <f t="shared" si="65"/>
        <v/>
      </c>
      <c r="AI67" s="1" t="str">
        <f t="shared" si="66"/>
        <v/>
      </c>
      <c r="AJ67" s="1" t="str">
        <f t="shared" si="67"/>
        <v/>
      </c>
      <c r="AK67" s="1">
        <f t="shared" si="45"/>
        <v>0</v>
      </c>
      <c r="AL67" s="1">
        <f t="shared" si="46"/>
        <v>0</v>
      </c>
      <c r="AM67" s="1" t="str">
        <f t="shared" si="58"/>
        <v/>
      </c>
      <c r="AN67" s="1">
        <f t="shared" si="68"/>
        <v>0</v>
      </c>
      <c r="AO67" s="1" t="str">
        <f t="shared" si="56"/>
        <v/>
      </c>
      <c r="AP67" s="1" t="str">
        <f t="shared" si="23"/>
        <v>N</v>
      </c>
      <c r="AQ67" s="1" t="str">
        <f t="shared" si="69"/>
        <v>N</v>
      </c>
      <c r="AR67" s="1" t="str">
        <f t="shared" si="70"/>
        <v>N</v>
      </c>
      <c r="AS67" s="1" t="str">
        <f t="shared" si="71"/>
        <v/>
      </c>
      <c r="AT67" s="15" t="str">
        <f t="shared" si="47"/>
        <v/>
      </c>
      <c r="AU67" s="1" t="str">
        <f t="shared" si="72"/>
        <v/>
      </c>
      <c r="AV67" s="1" t="str">
        <f t="shared" si="73"/>
        <v/>
      </c>
      <c r="AW67" s="1" t="str">
        <f t="shared" si="74"/>
        <v/>
      </c>
      <c r="AX67" s="1" t="str">
        <f t="shared" si="75"/>
        <v/>
      </c>
      <c r="AY67" s="1" t="str">
        <f t="shared" si="76"/>
        <v/>
      </c>
      <c r="AZ67" s="1" t="str">
        <f>IF('Hedging Dashboard'!AH67="P",IF(AZ66="",1,AZ66+1),"")</f>
        <v/>
      </c>
      <c r="BA67" s="1" t="str">
        <f>IF('Hedging Dashboard'!AH67="B",IF(BA66="",1,BA66+1),"")</f>
        <v/>
      </c>
      <c r="BB67" s="1" t="str">
        <f t="shared" si="82"/>
        <v>00000</v>
      </c>
      <c r="BC67" s="1" t="str">
        <f t="shared" si="82"/>
        <v>00000</v>
      </c>
      <c r="BD67" s="1" t="str">
        <f t="shared" si="83"/>
        <v>000000</v>
      </c>
      <c r="BE67" s="1" t="str">
        <f t="shared" si="83"/>
        <v>000000</v>
      </c>
      <c r="BF67" s="1" t="str">
        <f t="shared" si="49"/>
        <v>B</v>
      </c>
      <c r="BG67" s="1" t="str">
        <f t="shared" si="77"/>
        <v/>
      </c>
      <c r="BH67" s="1">
        <f t="shared" si="50"/>
        <v>0</v>
      </c>
      <c r="BI67" s="1" t="str">
        <f t="shared" si="78"/>
        <v/>
      </c>
      <c r="BJ67" s="1">
        <f t="shared" si="51"/>
        <v>0</v>
      </c>
      <c r="BK67" s="1" t="str">
        <f t="shared" si="79"/>
        <v/>
      </c>
      <c r="BL67" s="1">
        <f t="shared" si="52"/>
        <v>0</v>
      </c>
      <c r="BM67" s="1" t="str">
        <f t="shared" si="53"/>
        <v>0</v>
      </c>
      <c r="BN67" s="1" t="str">
        <f t="shared" si="54"/>
        <v>0</v>
      </c>
      <c r="BO67" s="1" t="str">
        <f t="shared" si="55"/>
        <v>0</v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</row>
    <row r="68" spans="1:76" ht="15.75" thickBot="1">
      <c r="A68" s="1">
        <v>59</v>
      </c>
      <c r="B68" s="9" t="str">
        <f t="shared" si="59"/>
        <v/>
      </c>
      <c r="C68" s="93" t="str">
        <f t="shared" si="1"/>
        <v/>
      </c>
      <c r="D68" s="88" t="str">
        <f t="shared" si="36"/>
        <v/>
      </c>
      <c r="E68" s="89" t="str">
        <f t="shared" si="37"/>
        <v/>
      </c>
      <c r="F68" s="8" t="str">
        <f t="shared" si="12"/>
        <v/>
      </c>
      <c r="H68" s="96" t="str">
        <f t="shared" si="2"/>
        <v/>
      </c>
      <c r="I68" s="88" t="str">
        <f t="shared" si="38"/>
        <v/>
      </c>
      <c r="J68" s="89" t="str">
        <f t="shared" si="39"/>
        <v/>
      </c>
      <c r="K68" s="8" t="str">
        <f t="shared" si="40"/>
        <v/>
      </c>
      <c r="L68" s="54"/>
      <c r="M68" s="17" t="str">
        <f>IF('Hedging Dashboard'!AH68="","",'Hedging Dashboard'!AH68)</f>
        <v/>
      </c>
      <c r="O68" s="9" t="str">
        <f t="shared" si="3"/>
        <v/>
      </c>
      <c r="P68" s="88" t="str">
        <f t="shared" si="41"/>
        <v/>
      </c>
      <c r="Q68" s="89" t="str">
        <f t="shared" si="42"/>
        <v/>
      </c>
      <c r="R68" s="4" t="str">
        <f t="shared" si="43"/>
        <v/>
      </c>
      <c r="S68" s="4" t="str">
        <f t="shared" si="60"/>
        <v/>
      </c>
      <c r="T68" s="112" t="str">
        <f t="shared" si="44"/>
        <v/>
      </c>
      <c r="U68" s="4" t="str">
        <f>IF(M68="","",IF(B68="NB",U67,IF(T68="",SUM($T$5:$T68)+S68,SUM($T$5:$T68))))</f>
        <v/>
      </c>
      <c r="V68" s="100" t="str">
        <f t="shared" si="0"/>
        <v/>
      </c>
      <c r="W68" s="74" t="e">
        <f t="shared" si="61"/>
        <v>#VALUE!</v>
      </c>
      <c r="X68" s="76" t="str">
        <f t="shared" si="15"/>
        <v/>
      </c>
      <c r="Y68" s="9" t="str">
        <f t="shared" si="10"/>
        <v>B</v>
      </c>
      <c r="Z68" s="4" t="str">
        <f t="shared" si="6"/>
        <v>C</v>
      </c>
      <c r="AA68" s="4" t="str">
        <f t="shared" si="7"/>
        <v>B</v>
      </c>
      <c r="AB68" s="4" t="str">
        <f t="shared" si="4"/>
        <v/>
      </c>
      <c r="AC68" s="4" t="str">
        <f t="shared" si="8"/>
        <v/>
      </c>
      <c r="AD68" s="4" t="str">
        <f t="shared" si="9"/>
        <v/>
      </c>
      <c r="AE68" s="1" t="str">
        <f t="shared" si="62"/>
        <v/>
      </c>
      <c r="AF68" s="1" t="str">
        <f t="shared" si="63"/>
        <v/>
      </c>
      <c r="AG68" s="1" t="str">
        <f t="shared" si="64"/>
        <v/>
      </c>
      <c r="AH68" s="1" t="str">
        <f t="shared" si="65"/>
        <v/>
      </c>
      <c r="AI68" s="1" t="str">
        <f t="shared" si="66"/>
        <v/>
      </c>
      <c r="AJ68" s="1" t="str">
        <f t="shared" si="67"/>
        <v/>
      </c>
      <c r="AK68" s="1">
        <f t="shared" si="45"/>
        <v>0</v>
      </c>
      <c r="AL68" s="1">
        <f t="shared" si="46"/>
        <v>0</v>
      </c>
      <c r="AM68" s="1" t="str">
        <f t="shared" si="58"/>
        <v/>
      </c>
      <c r="AN68" s="1">
        <f t="shared" si="68"/>
        <v>0</v>
      </c>
      <c r="AO68" s="1" t="str">
        <f t="shared" si="56"/>
        <v/>
      </c>
      <c r="AP68" s="1" t="str">
        <f t="shared" si="23"/>
        <v>N</v>
      </c>
      <c r="AQ68" s="1" t="str">
        <f t="shared" si="69"/>
        <v>N</v>
      </c>
      <c r="AR68" s="1" t="str">
        <f t="shared" si="70"/>
        <v>N</v>
      </c>
      <c r="AS68" s="1" t="str">
        <f t="shared" si="71"/>
        <v/>
      </c>
      <c r="AT68" s="15" t="str">
        <f t="shared" si="47"/>
        <v/>
      </c>
      <c r="AU68" s="1" t="str">
        <f t="shared" si="72"/>
        <v/>
      </c>
      <c r="AV68" s="1" t="str">
        <f t="shared" si="73"/>
        <v/>
      </c>
      <c r="AW68" s="1" t="str">
        <f t="shared" si="74"/>
        <v/>
      </c>
      <c r="AX68" s="1" t="str">
        <f t="shared" si="75"/>
        <v/>
      </c>
      <c r="AY68" s="1" t="str">
        <f t="shared" si="76"/>
        <v/>
      </c>
      <c r="AZ68" s="1" t="str">
        <f>IF('Hedging Dashboard'!AH68="P",IF(AZ67="",1,AZ67+1),"")</f>
        <v/>
      </c>
      <c r="BA68" s="1" t="str">
        <f>IF('Hedging Dashboard'!AH68="B",IF(BA67="",1,BA67+1),"")</f>
        <v/>
      </c>
      <c r="BB68" s="1" t="str">
        <f t="shared" si="82"/>
        <v>00000</v>
      </c>
      <c r="BC68" s="1" t="str">
        <f t="shared" si="82"/>
        <v>00000</v>
      </c>
      <c r="BD68" s="1" t="str">
        <f t="shared" si="83"/>
        <v>000000</v>
      </c>
      <c r="BE68" s="1" t="str">
        <f t="shared" si="83"/>
        <v>000000</v>
      </c>
      <c r="BF68" s="1" t="str">
        <f t="shared" si="49"/>
        <v>B</v>
      </c>
      <c r="BG68" s="1" t="str">
        <f t="shared" si="77"/>
        <v/>
      </c>
      <c r="BH68" s="1">
        <f t="shared" si="50"/>
        <v>0</v>
      </c>
      <c r="BI68" s="1" t="str">
        <f t="shared" si="78"/>
        <v/>
      </c>
      <c r="BJ68" s="1">
        <f t="shared" si="51"/>
        <v>0</v>
      </c>
      <c r="BK68" s="1" t="str">
        <f t="shared" si="79"/>
        <v/>
      </c>
      <c r="BL68" s="1">
        <f t="shared" si="52"/>
        <v>0</v>
      </c>
      <c r="BM68" s="1" t="str">
        <f t="shared" si="53"/>
        <v>0</v>
      </c>
      <c r="BN68" s="1" t="str">
        <f t="shared" si="54"/>
        <v>0</v>
      </c>
      <c r="BO68" s="1" t="str">
        <f t="shared" si="55"/>
        <v>0</v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3</v>
      </c>
    </row>
    <row r="69" spans="1:76" ht="15.75" thickBot="1">
      <c r="A69" s="1">
        <v>60</v>
      </c>
      <c r="B69" s="77" t="str">
        <f t="shared" si="59"/>
        <v/>
      </c>
      <c r="C69" s="94" t="str">
        <f t="shared" si="1"/>
        <v/>
      </c>
      <c r="D69" s="90" t="str">
        <f t="shared" si="36"/>
        <v/>
      </c>
      <c r="E69" s="91" t="str">
        <f t="shared" si="37"/>
        <v/>
      </c>
      <c r="F69" s="10" t="str">
        <f t="shared" si="12"/>
        <v/>
      </c>
      <c r="H69" s="97" t="str">
        <f t="shared" si="2"/>
        <v/>
      </c>
      <c r="I69" s="90" t="str">
        <f t="shared" si="38"/>
        <v/>
      </c>
      <c r="J69" s="91" t="str">
        <f t="shared" si="39"/>
        <v/>
      </c>
      <c r="K69" s="10" t="str">
        <f t="shared" si="40"/>
        <v/>
      </c>
      <c r="L69" s="54"/>
      <c r="M69" s="18" t="str">
        <f>IF('Hedging Dashboard'!AH69="","",'Hedging Dashboard'!AH69)</f>
        <v/>
      </c>
      <c r="O69" s="77" t="str">
        <f t="shared" si="3"/>
        <v/>
      </c>
      <c r="P69" s="90" t="str">
        <f t="shared" si="41"/>
        <v/>
      </c>
      <c r="Q69" s="91" t="str">
        <f t="shared" si="42"/>
        <v/>
      </c>
      <c r="R69" s="5" t="str">
        <f t="shared" si="43"/>
        <v/>
      </c>
      <c r="S69" s="5" t="str">
        <f t="shared" si="60"/>
        <v/>
      </c>
      <c r="T69" s="113" t="str">
        <f t="shared" si="44"/>
        <v/>
      </c>
      <c r="U69" s="5" t="str">
        <f>IF(M69="","",IF(B69="NB",U68,IF(T69="",SUM($T$5:$T69)+S69,SUM($T$5:$T69))))</f>
        <v/>
      </c>
      <c r="V69" s="101" t="str">
        <f t="shared" ref="V69:V109" si="84">IF(AW69="R","Rabbit","")</f>
        <v/>
      </c>
      <c r="W69" s="74" t="e">
        <f t="shared" si="61"/>
        <v>#VALUE!</v>
      </c>
      <c r="X69" s="76" t="str">
        <f t="shared" si="15"/>
        <v/>
      </c>
      <c r="Y69" s="9" t="str">
        <f t="shared" si="10"/>
        <v>B</v>
      </c>
      <c r="Z69" s="4" t="str">
        <f t="shared" si="6"/>
        <v>C</v>
      </c>
      <c r="AA69" s="4" t="str">
        <f t="shared" si="7"/>
        <v>B</v>
      </c>
      <c r="AB69" s="4" t="str">
        <f t="shared" si="4"/>
        <v/>
      </c>
      <c r="AC69" s="4" t="str">
        <f t="shared" si="8"/>
        <v/>
      </c>
      <c r="AD69" s="4" t="str">
        <f t="shared" si="9"/>
        <v/>
      </c>
      <c r="AE69" s="1" t="str">
        <f t="shared" si="62"/>
        <v/>
      </c>
      <c r="AF69" s="1" t="str">
        <f t="shared" si="63"/>
        <v/>
      </c>
      <c r="AG69" s="1" t="str">
        <f t="shared" si="64"/>
        <v/>
      </c>
      <c r="AH69" s="1" t="str">
        <f t="shared" si="65"/>
        <v/>
      </c>
      <c r="AI69" s="1" t="str">
        <f t="shared" si="66"/>
        <v/>
      </c>
      <c r="AJ69" s="1" t="str">
        <f t="shared" si="67"/>
        <v/>
      </c>
      <c r="AK69" s="1">
        <f t="shared" si="45"/>
        <v>0</v>
      </c>
      <c r="AL69" s="1">
        <f t="shared" si="46"/>
        <v>0</v>
      </c>
      <c r="AM69" s="1" t="str">
        <f t="shared" si="58"/>
        <v/>
      </c>
      <c r="AN69" s="1">
        <f t="shared" si="68"/>
        <v>0</v>
      </c>
      <c r="AO69" s="1" t="str">
        <f t="shared" si="56"/>
        <v/>
      </c>
      <c r="AP69" s="1" t="str">
        <f t="shared" si="23"/>
        <v>N</v>
      </c>
      <c r="AQ69" s="1" t="str">
        <f t="shared" si="69"/>
        <v>N</v>
      </c>
      <c r="AR69" s="1" t="str">
        <f t="shared" si="70"/>
        <v>N</v>
      </c>
      <c r="AS69" s="1" t="str">
        <f t="shared" si="71"/>
        <v/>
      </c>
      <c r="AT69" s="15" t="str">
        <f t="shared" si="47"/>
        <v/>
      </c>
      <c r="AU69" s="1" t="str">
        <f t="shared" si="72"/>
        <v/>
      </c>
      <c r="AV69" s="1" t="str">
        <f t="shared" si="73"/>
        <v/>
      </c>
      <c r="AW69" s="1" t="str">
        <f t="shared" si="74"/>
        <v/>
      </c>
      <c r="AX69" s="1" t="str">
        <f t="shared" si="75"/>
        <v/>
      </c>
      <c r="AY69" s="1" t="str">
        <f t="shared" si="76"/>
        <v/>
      </c>
      <c r="AZ69" s="1" t="str">
        <f>IF('Hedging Dashboard'!AH69="P",IF(AZ68="",1,AZ68+1),"")</f>
        <v/>
      </c>
      <c r="BA69" s="1" t="str">
        <f>IF('Hedging Dashboard'!AH69="B",IF(BA68="",1,BA68+1),"")</f>
        <v/>
      </c>
      <c r="BB69" s="1" t="str">
        <f t="shared" si="82"/>
        <v>00000</v>
      </c>
      <c r="BC69" s="1" t="str">
        <f t="shared" si="82"/>
        <v>00000</v>
      </c>
      <c r="BD69" s="1" t="str">
        <f t="shared" si="83"/>
        <v>000000</v>
      </c>
      <c r="BE69" s="1" t="str">
        <f t="shared" si="83"/>
        <v>000000</v>
      </c>
      <c r="BF69" s="1" t="str">
        <f t="shared" si="49"/>
        <v>B</v>
      </c>
      <c r="BG69" s="1" t="str">
        <f t="shared" si="77"/>
        <v/>
      </c>
      <c r="BH69" s="1">
        <f t="shared" si="50"/>
        <v>0</v>
      </c>
      <c r="BI69" s="1" t="str">
        <f t="shared" si="78"/>
        <v/>
      </c>
      <c r="BJ69" s="1">
        <f t="shared" si="51"/>
        <v>0</v>
      </c>
      <c r="BK69" s="1" t="str">
        <f t="shared" si="79"/>
        <v/>
      </c>
      <c r="BL69" s="1">
        <f t="shared" si="52"/>
        <v>0</v>
      </c>
      <c r="BM69" s="1" t="str">
        <f t="shared" si="53"/>
        <v>0</v>
      </c>
      <c r="BN69" s="1" t="str">
        <f t="shared" si="54"/>
        <v>0</v>
      </c>
      <c r="BO69" s="1" t="str">
        <f t="shared" si="55"/>
        <v>0</v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-3</v>
      </c>
    </row>
    <row r="70" spans="1:76" ht="15.75" thickBot="1">
      <c r="A70" s="1">
        <v>61</v>
      </c>
      <c r="B70" s="12" t="str">
        <f t="shared" si="59"/>
        <v/>
      </c>
      <c r="C70" s="92" t="str">
        <f t="shared" si="1"/>
        <v/>
      </c>
      <c r="D70" s="13" t="str">
        <f t="shared" si="36"/>
        <v/>
      </c>
      <c r="E70" s="45" t="str">
        <f t="shared" si="37"/>
        <v/>
      </c>
      <c r="F70" s="14" t="str">
        <f t="shared" si="12"/>
        <v/>
      </c>
      <c r="H70" s="95" t="str">
        <f t="shared" si="2"/>
        <v/>
      </c>
      <c r="I70" s="13" t="str">
        <f t="shared" si="38"/>
        <v/>
      </c>
      <c r="J70" s="45" t="str">
        <f t="shared" si="39"/>
        <v/>
      </c>
      <c r="K70" s="14" t="str">
        <f t="shared" si="40"/>
        <v/>
      </c>
      <c r="L70" s="54"/>
      <c r="M70" s="16" t="str">
        <f>IF('Hedging Dashboard'!AH70="","",'Hedging Dashboard'!AH70)</f>
        <v/>
      </c>
      <c r="O70" s="12" t="str">
        <f t="shared" si="3"/>
        <v/>
      </c>
      <c r="P70" s="13" t="str">
        <f t="shared" si="41"/>
        <v/>
      </c>
      <c r="Q70" s="45" t="str">
        <f t="shared" si="42"/>
        <v/>
      </c>
      <c r="R70" s="87" t="str">
        <f t="shared" si="43"/>
        <v/>
      </c>
      <c r="S70" s="87" t="str">
        <f t="shared" si="60"/>
        <v/>
      </c>
      <c r="T70" s="98" t="str">
        <f t="shared" si="44"/>
        <v/>
      </c>
      <c r="U70" s="87" t="str">
        <f>IF(M70="","",IF(B70="NB",U69,IF(T70="",SUM($T$5:$T70)+S70,SUM($T$5:$T70))))</f>
        <v/>
      </c>
      <c r="V70" s="99" t="str">
        <f t="shared" si="84"/>
        <v/>
      </c>
      <c r="W70" s="74" t="e">
        <f t="shared" si="61"/>
        <v>#VALUE!</v>
      </c>
      <c r="X70" s="76" t="str">
        <f t="shared" si="15"/>
        <v/>
      </c>
      <c r="Y70" s="9" t="str">
        <f t="shared" si="10"/>
        <v>B</v>
      </c>
      <c r="Z70" s="4" t="str">
        <f t="shared" si="6"/>
        <v>C</v>
      </c>
      <c r="AA70" s="4" t="str">
        <f t="shared" si="7"/>
        <v>B</v>
      </c>
      <c r="AB70" s="4" t="str">
        <f t="shared" si="4"/>
        <v/>
      </c>
      <c r="AC70" s="4" t="str">
        <f t="shared" si="8"/>
        <v/>
      </c>
      <c r="AD70" s="4" t="str">
        <f t="shared" si="9"/>
        <v/>
      </c>
      <c r="AE70" s="1" t="str">
        <f t="shared" si="62"/>
        <v/>
      </c>
      <c r="AF70" s="1" t="str">
        <f t="shared" si="63"/>
        <v/>
      </c>
      <c r="AG70" s="1" t="str">
        <f t="shared" si="64"/>
        <v/>
      </c>
      <c r="AH70" s="1" t="str">
        <f t="shared" si="65"/>
        <v/>
      </c>
      <c r="AI70" s="1" t="str">
        <f t="shared" si="66"/>
        <v/>
      </c>
      <c r="AJ70" s="1" t="str">
        <f t="shared" si="67"/>
        <v/>
      </c>
      <c r="AK70" s="1">
        <f t="shared" si="45"/>
        <v>0</v>
      </c>
      <c r="AL70" s="1">
        <f t="shared" si="46"/>
        <v>0</v>
      </c>
      <c r="AM70" s="1" t="str">
        <f t="shared" si="58"/>
        <v/>
      </c>
      <c r="AN70" s="1">
        <f t="shared" si="68"/>
        <v>0</v>
      </c>
      <c r="AO70" s="1" t="str">
        <f t="shared" si="56"/>
        <v/>
      </c>
      <c r="AP70" s="1" t="str">
        <f t="shared" si="23"/>
        <v>N</v>
      </c>
      <c r="AQ70" s="1" t="str">
        <f t="shared" si="69"/>
        <v>N</v>
      </c>
      <c r="AR70" s="1" t="str">
        <f t="shared" si="70"/>
        <v>N</v>
      </c>
      <c r="AS70" s="1" t="str">
        <f t="shared" si="71"/>
        <v/>
      </c>
      <c r="AT70" s="15" t="str">
        <f t="shared" si="47"/>
        <v/>
      </c>
      <c r="AU70" s="1" t="str">
        <f t="shared" si="72"/>
        <v/>
      </c>
      <c r="AV70" s="1" t="str">
        <f t="shared" si="73"/>
        <v/>
      </c>
      <c r="AW70" s="1" t="str">
        <f t="shared" si="74"/>
        <v/>
      </c>
      <c r="AX70" s="1" t="str">
        <f t="shared" si="75"/>
        <v/>
      </c>
      <c r="AY70" s="1" t="str">
        <f t="shared" si="76"/>
        <v/>
      </c>
      <c r="AZ70" s="1" t="str">
        <f>IF('Hedging Dashboard'!AH70="P",IF(AZ69="",1,AZ69+1),"")</f>
        <v/>
      </c>
      <c r="BA70" s="1" t="str">
        <f>IF('Hedging Dashboard'!AH70="B",IF(BA69="",1,BA69+1),"")</f>
        <v/>
      </c>
      <c r="BB70" s="1" t="str">
        <f t="shared" si="82"/>
        <v>00000</v>
      </c>
      <c r="BC70" s="1" t="str">
        <f t="shared" si="82"/>
        <v>00000</v>
      </c>
      <c r="BD70" s="1" t="str">
        <f t="shared" si="83"/>
        <v>000000</v>
      </c>
      <c r="BE70" s="1" t="str">
        <f t="shared" si="83"/>
        <v>000000</v>
      </c>
      <c r="BF70" s="1" t="str">
        <f t="shared" si="49"/>
        <v>B</v>
      </c>
      <c r="BG70" s="1" t="str">
        <f t="shared" si="77"/>
        <v/>
      </c>
      <c r="BH70" s="1">
        <f t="shared" si="50"/>
        <v>0</v>
      </c>
      <c r="BI70" s="1" t="str">
        <f t="shared" si="78"/>
        <v/>
      </c>
      <c r="BJ70" s="1">
        <f t="shared" si="51"/>
        <v>0</v>
      </c>
      <c r="BK70" s="1" t="str">
        <f t="shared" si="79"/>
        <v/>
      </c>
      <c r="BL70" s="1">
        <f t="shared" si="52"/>
        <v>0</v>
      </c>
      <c r="BM70" s="1" t="str">
        <f t="shared" si="53"/>
        <v>0</v>
      </c>
      <c r="BN70" s="1" t="str">
        <f t="shared" si="54"/>
        <v>0</v>
      </c>
      <c r="BO70" s="1" t="str">
        <f t="shared" si="55"/>
        <v>0</v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</row>
    <row r="71" spans="1:76" ht="15.75" thickBot="1">
      <c r="A71" s="1">
        <v>62</v>
      </c>
      <c r="B71" s="9" t="str">
        <f t="shared" si="59"/>
        <v/>
      </c>
      <c r="C71" s="93" t="str">
        <f t="shared" ref="C71:C109" si="85">IF(Y71=Y70,"",Y71)</f>
        <v/>
      </c>
      <c r="D71" s="88" t="str">
        <f t="shared" si="36"/>
        <v/>
      </c>
      <c r="E71" s="89" t="str">
        <f t="shared" si="37"/>
        <v/>
      </c>
      <c r="F71" s="8" t="str">
        <f t="shared" si="12"/>
        <v/>
      </c>
      <c r="H71" s="96" t="str">
        <f t="shared" ref="H71:H109" si="86">IF(Z71=Z70,"",Z71)</f>
        <v/>
      </c>
      <c r="I71" s="88" t="str">
        <f t="shared" si="38"/>
        <v/>
      </c>
      <c r="J71" s="89" t="str">
        <f t="shared" si="39"/>
        <v/>
      </c>
      <c r="K71" s="8" t="str">
        <f t="shared" si="40"/>
        <v/>
      </c>
      <c r="L71" s="54"/>
      <c r="M71" s="17" t="str">
        <f>IF('Hedging Dashboard'!AH71="","",'Hedging Dashboard'!AH71)</f>
        <v/>
      </c>
      <c r="O71" s="9" t="str">
        <f t="shared" ref="O71:O109" si="87">IF(AA70=AA71,"",AA71)</f>
        <v/>
      </c>
      <c r="P71" s="88" t="str">
        <f t="shared" si="41"/>
        <v/>
      </c>
      <c r="Q71" s="89" t="str">
        <f t="shared" si="42"/>
        <v/>
      </c>
      <c r="R71" s="4" t="str">
        <f t="shared" si="43"/>
        <v/>
      </c>
      <c r="S71" s="4" t="str">
        <f t="shared" si="60"/>
        <v/>
      </c>
      <c r="T71" s="112" t="str">
        <f t="shared" si="44"/>
        <v/>
      </c>
      <c r="U71" s="4" t="str">
        <f>IF(M71="","",IF(B71="NB",U70,IF(T71="",SUM($T$5:$T71)+S71,SUM($T$5:$T71))))</f>
        <v/>
      </c>
      <c r="V71" s="100" t="str">
        <f t="shared" si="84"/>
        <v/>
      </c>
      <c r="W71" s="74" t="e">
        <f t="shared" si="61"/>
        <v>#VALUE!</v>
      </c>
      <c r="X71" s="76" t="str">
        <f t="shared" si="15"/>
        <v/>
      </c>
      <c r="Y71" s="9" t="str">
        <f t="shared" si="10"/>
        <v>B</v>
      </c>
      <c r="Z71" s="4" t="str">
        <f t="shared" si="6"/>
        <v>C</v>
      </c>
      <c r="AA71" s="4" t="str">
        <f t="shared" si="7"/>
        <v>B</v>
      </c>
      <c r="AB71" s="4" t="str">
        <f t="shared" ref="AB71:AB116" si="88">F69&amp;F70</f>
        <v/>
      </c>
      <c r="AC71" s="4" t="str">
        <f t="shared" si="8"/>
        <v/>
      </c>
      <c r="AD71" s="4" t="str">
        <f t="shared" si="9"/>
        <v/>
      </c>
      <c r="AE71" s="1" t="str">
        <f t="shared" si="62"/>
        <v/>
      </c>
      <c r="AF71" s="1" t="str">
        <f t="shared" si="63"/>
        <v/>
      </c>
      <c r="AG71" s="1" t="str">
        <f t="shared" si="64"/>
        <v/>
      </c>
      <c r="AH71" s="1" t="str">
        <f t="shared" si="65"/>
        <v/>
      </c>
      <c r="AI71" s="1" t="str">
        <f t="shared" si="66"/>
        <v/>
      </c>
      <c r="AJ71" s="1" t="str">
        <f t="shared" si="67"/>
        <v/>
      </c>
      <c r="AK71" s="1">
        <f t="shared" si="45"/>
        <v>0</v>
      </c>
      <c r="AL71" s="1">
        <f t="shared" si="46"/>
        <v>0</v>
      </c>
      <c r="AM71" s="1" t="str">
        <f t="shared" ref="AM71:AM102" si="89">IF(M71="","",IF(AM70+AN71&gt;=10,10,IF(AM70+AN71&lt;=-10,-10,AM70+AN71)))</f>
        <v/>
      </c>
      <c r="AN71" s="1">
        <f t="shared" si="68"/>
        <v>0</v>
      </c>
      <c r="AO71" s="1" t="str">
        <f t="shared" si="56"/>
        <v/>
      </c>
      <c r="AP71" s="1" t="str">
        <f t="shared" si="23"/>
        <v>N</v>
      </c>
      <c r="AQ71" s="1" t="str">
        <f t="shared" si="69"/>
        <v>N</v>
      </c>
      <c r="AR71" s="1" t="str">
        <f t="shared" si="70"/>
        <v>N</v>
      </c>
      <c r="AS71" s="1" t="str">
        <f t="shared" si="71"/>
        <v/>
      </c>
      <c r="AT71" s="15" t="str">
        <f t="shared" si="47"/>
        <v/>
      </c>
      <c r="AU71" s="1" t="str">
        <f t="shared" si="72"/>
        <v/>
      </c>
      <c r="AV71" s="1" t="str">
        <f t="shared" si="73"/>
        <v/>
      </c>
      <c r="AW71" s="1" t="str">
        <f t="shared" si="74"/>
        <v/>
      </c>
      <c r="AX71" s="1" t="str">
        <f t="shared" si="75"/>
        <v/>
      </c>
      <c r="AY71" s="1" t="str">
        <f t="shared" si="76"/>
        <v/>
      </c>
      <c r="AZ71" s="1" t="str">
        <f>IF('Hedging Dashboard'!AH71="P",IF(AZ70="",1,AZ70+1),"")</f>
        <v/>
      </c>
      <c r="BA71" s="1" t="str">
        <f>IF('Hedging Dashboard'!AH71="B",IF(BA70="",1,BA70+1),"")</f>
        <v/>
      </c>
      <c r="BB71" s="1" t="str">
        <f t="shared" si="82"/>
        <v>00000</v>
      </c>
      <c r="BC71" s="1" t="str">
        <f t="shared" si="82"/>
        <v>00000</v>
      </c>
      <c r="BD71" s="1" t="str">
        <f t="shared" si="83"/>
        <v>000000</v>
      </c>
      <c r="BE71" s="1" t="str">
        <f t="shared" si="83"/>
        <v>000000</v>
      </c>
      <c r="BF71" s="1" t="str">
        <f t="shared" si="49"/>
        <v>B</v>
      </c>
      <c r="BG71" s="1" t="str">
        <f t="shared" si="77"/>
        <v/>
      </c>
      <c r="BH71" s="1">
        <f t="shared" si="50"/>
        <v>0</v>
      </c>
      <c r="BI71" s="1" t="str">
        <f t="shared" si="78"/>
        <v/>
      </c>
      <c r="BJ71" s="1">
        <f t="shared" si="51"/>
        <v>0</v>
      </c>
      <c r="BK71" s="1" t="str">
        <f t="shared" si="79"/>
        <v/>
      </c>
      <c r="BL71" s="1">
        <f t="shared" si="52"/>
        <v>0</v>
      </c>
      <c r="BM71" s="1" t="str">
        <f t="shared" si="53"/>
        <v>0</v>
      </c>
      <c r="BN71" s="1" t="str">
        <f t="shared" si="54"/>
        <v>0</v>
      </c>
      <c r="BO71" s="1" t="str">
        <f t="shared" si="55"/>
        <v>0</v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</row>
    <row r="72" spans="1:76" ht="15.75" thickBot="1">
      <c r="A72" s="1">
        <v>63</v>
      </c>
      <c r="B72" s="9" t="str">
        <f t="shared" si="59"/>
        <v/>
      </c>
      <c r="C72" s="93" t="str">
        <f t="shared" si="85"/>
        <v/>
      </c>
      <c r="D72" s="88" t="str">
        <f t="shared" si="36"/>
        <v/>
      </c>
      <c r="E72" s="89" t="str">
        <f t="shared" si="37"/>
        <v/>
      </c>
      <c r="F72" s="8" t="str">
        <f t="shared" si="12"/>
        <v/>
      </c>
      <c r="H72" s="96" t="str">
        <f t="shared" si="86"/>
        <v/>
      </c>
      <c r="I72" s="88" t="str">
        <f t="shared" si="38"/>
        <v/>
      </c>
      <c r="J72" s="89" t="str">
        <f t="shared" si="39"/>
        <v/>
      </c>
      <c r="K72" s="8" t="str">
        <f t="shared" si="40"/>
        <v/>
      </c>
      <c r="L72" s="54"/>
      <c r="M72" s="17" t="str">
        <f>IF('Hedging Dashboard'!AH72="","",'Hedging Dashboard'!AH72)</f>
        <v/>
      </c>
      <c r="O72" s="9" t="str">
        <f t="shared" si="87"/>
        <v/>
      </c>
      <c r="P72" s="88" t="str">
        <f t="shared" si="41"/>
        <v/>
      </c>
      <c r="Q72" s="89" t="str">
        <f t="shared" si="42"/>
        <v/>
      </c>
      <c r="R72" s="4" t="str">
        <f t="shared" si="43"/>
        <v/>
      </c>
      <c r="S72" s="4" t="str">
        <f t="shared" si="60"/>
        <v/>
      </c>
      <c r="T72" s="112" t="str">
        <f t="shared" si="44"/>
        <v/>
      </c>
      <c r="U72" s="4" t="str">
        <f>IF(M72="","",IF(B72="NB",U71,IF(T72="",SUM($T$5:$T72)+S72,SUM($T$5:$T72))))</f>
        <v/>
      </c>
      <c r="V72" s="100" t="str">
        <f t="shared" si="84"/>
        <v/>
      </c>
      <c r="W72" s="74" t="e">
        <f t="shared" si="61"/>
        <v>#VALUE!</v>
      </c>
      <c r="X72" s="76" t="str">
        <f t="shared" si="15"/>
        <v/>
      </c>
      <c r="Y72" s="9" t="str">
        <f t="shared" si="10"/>
        <v>B</v>
      </c>
      <c r="Z72" s="4" t="str">
        <f t="shared" ref="Z72:Z109" si="90">IF(AND(AC72="LL",Z70=Z71),IF(Z71="F","C","F"),Z71)</f>
        <v>C</v>
      </c>
      <c r="AA72" s="4" t="str">
        <f t="shared" ref="AA72:AA109" si="91">IF(AND(AD72="LL",AA70=AA71),IF(AA71="C","B","C"),AA71)</f>
        <v>B</v>
      </c>
      <c r="AB72" s="4" t="str">
        <f t="shared" si="88"/>
        <v/>
      </c>
      <c r="AC72" s="4" t="str">
        <f t="shared" ref="AC72:AC116" si="92">K70&amp;K71</f>
        <v/>
      </c>
      <c r="AD72" s="4" t="str">
        <f t="shared" ref="AD72:AD116" si="93">R70&amp;R71</f>
        <v/>
      </c>
      <c r="AE72" s="1" t="str">
        <f t="shared" si="62"/>
        <v/>
      </c>
      <c r="AF72" s="1" t="str">
        <f t="shared" si="63"/>
        <v/>
      </c>
      <c r="AG72" s="1" t="str">
        <f t="shared" si="64"/>
        <v/>
      </c>
      <c r="AH72" s="1" t="str">
        <f t="shared" si="65"/>
        <v/>
      </c>
      <c r="AI72" s="1" t="str">
        <f t="shared" si="66"/>
        <v/>
      </c>
      <c r="AJ72" s="1" t="str">
        <f t="shared" si="67"/>
        <v/>
      </c>
      <c r="AK72" s="1">
        <f t="shared" si="45"/>
        <v>0</v>
      </c>
      <c r="AL72" s="1">
        <f t="shared" si="46"/>
        <v>0</v>
      </c>
      <c r="AM72" s="1" t="str">
        <f t="shared" si="89"/>
        <v/>
      </c>
      <c r="AN72" s="1">
        <f t="shared" si="68"/>
        <v>0</v>
      </c>
      <c r="AO72" s="1" t="str">
        <f t="shared" si="56"/>
        <v/>
      </c>
      <c r="AP72" s="1" t="str">
        <f t="shared" si="23"/>
        <v>N</v>
      </c>
      <c r="AQ72" s="1" t="str">
        <f t="shared" si="69"/>
        <v>N</v>
      </c>
      <c r="AR72" s="1" t="str">
        <f t="shared" si="70"/>
        <v>N</v>
      </c>
      <c r="AS72" s="1" t="str">
        <f t="shared" si="71"/>
        <v/>
      </c>
      <c r="AT72" s="15" t="str">
        <f t="shared" si="47"/>
        <v/>
      </c>
      <c r="AU72" s="1" t="str">
        <f t="shared" si="72"/>
        <v/>
      </c>
      <c r="AV72" s="1" t="str">
        <f t="shared" si="73"/>
        <v/>
      </c>
      <c r="AW72" s="1" t="str">
        <f t="shared" si="74"/>
        <v/>
      </c>
      <c r="AX72" s="1" t="str">
        <f t="shared" si="75"/>
        <v/>
      </c>
      <c r="AY72" s="1" t="str">
        <f t="shared" si="76"/>
        <v/>
      </c>
      <c r="AZ72" s="1" t="str">
        <f>IF('Hedging Dashboard'!AH72="P",IF(AZ71="",1,AZ71+1),"")</f>
        <v/>
      </c>
      <c r="BA72" s="1" t="str">
        <f>IF('Hedging Dashboard'!AH72="B",IF(BA71="",1,BA71+1),"")</f>
        <v/>
      </c>
      <c r="BB72" s="1" t="str">
        <f t="shared" si="82"/>
        <v>00000</v>
      </c>
      <c r="BC72" s="1" t="str">
        <f t="shared" si="82"/>
        <v>00000</v>
      </c>
      <c r="BD72" s="1" t="str">
        <f t="shared" si="83"/>
        <v>000000</v>
      </c>
      <c r="BE72" s="1" t="str">
        <f t="shared" si="83"/>
        <v>000000</v>
      </c>
      <c r="BF72" s="1" t="str">
        <f t="shared" si="49"/>
        <v>B</v>
      </c>
      <c r="BG72" s="1" t="str">
        <f t="shared" si="77"/>
        <v/>
      </c>
      <c r="BH72" s="1">
        <f t="shared" si="50"/>
        <v>0</v>
      </c>
      <c r="BI72" s="1" t="str">
        <f t="shared" si="78"/>
        <v/>
      </c>
      <c r="BJ72" s="1">
        <f t="shared" si="51"/>
        <v>0</v>
      </c>
      <c r="BK72" s="1" t="str">
        <f t="shared" si="79"/>
        <v/>
      </c>
      <c r="BL72" s="1">
        <f t="shared" si="52"/>
        <v>0</v>
      </c>
      <c r="BM72" s="1" t="str">
        <f t="shared" si="53"/>
        <v>0</v>
      </c>
      <c r="BN72" s="1" t="str">
        <f t="shared" si="54"/>
        <v>0</v>
      </c>
      <c r="BO72" s="1" t="str">
        <f t="shared" si="55"/>
        <v>0</v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6</v>
      </c>
    </row>
    <row r="73" spans="1:76" ht="15.75" thickBot="1">
      <c r="A73" s="1">
        <v>64</v>
      </c>
      <c r="B73" s="9" t="str">
        <f t="shared" si="59"/>
        <v/>
      </c>
      <c r="C73" s="93" t="str">
        <f t="shared" si="85"/>
        <v/>
      </c>
      <c r="D73" s="88" t="str">
        <f t="shared" si="36"/>
        <v/>
      </c>
      <c r="E73" s="89" t="str">
        <f t="shared" si="37"/>
        <v/>
      </c>
      <c r="F73" s="8" t="str">
        <f t="shared" si="12"/>
        <v/>
      </c>
      <c r="H73" s="96" t="str">
        <f t="shared" si="86"/>
        <v/>
      </c>
      <c r="I73" s="88" t="str">
        <f t="shared" si="38"/>
        <v/>
      </c>
      <c r="J73" s="89" t="str">
        <f t="shared" si="39"/>
        <v/>
      </c>
      <c r="K73" s="8" t="str">
        <f t="shared" si="40"/>
        <v/>
      </c>
      <c r="L73" s="54"/>
      <c r="M73" s="17" t="str">
        <f>IF('Hedging Dashboard'!AH73="","",'Hedging Dashboard'!AH73)</f>
        <v/>
      </c>
      <c r="O73" s="9" t="str">
        <f t="shared" si="87"/>
        <v/>
      </c>
      <c r="P73" s="88" t="str">
        <f t="shared" si="41"/>
        <v/>
      </c>
      <c r="Q73" s="89" t="str">
        <f t="shared" si="42"/>
        <v/>
      </c>
      <c r="R73" s="4" t="str">
        <f t="shared" si="43"/>
        <v/>
      </c>
      <c r="S73" s="4" t="str">
        <f t="shared" si="60"/>
        <v/>
      </c>
      <c r="T73" s="112" t="str">
        <f t="shared" si="44"/>
        <v/>
      </c>
      <c r="U73" s="4" t="str">
        <f>IF(M73="","",IF(B73="NB",U72,IF(T73="",SUM($T$5:$T73)+S73,SUM($T$5:$T73))))</f>
        <v/>
      </c>
      <c r="V73" s="100" t="str">
        <f t="shared" si="84"/>
        <v/>
      </c>
      <c r="W73" s="74" t="e">
        <f t="shared" si="61"/>
        <v>#VALUE!</v>
      </c>
      <c r="X73" s="76" t="str">
        <f t="shared" si="15"/>
        <v/>
      </c>
      <c r="Y73" s="9" t="str">
        <f t="shared" ref="Y73:Y109" si="94">IF(AND(AB73="LL",Y71=Y72),IF(Y72="B","F","B"),Y72)</f>
        <v>B</v>
      </c>
      <c r="Z73" s="4" t="str">
        <f t="shared" si="90"/>
        <v>C</v>
      </c>
      <c r="AA73" s="4" t="str">
        <f t="shared" si="91"/>
        <v>B</v>
      </c>
      <c r="AB73" s="4" t="str">
        <f t="shared" si="88"/>
        <v/>
      </c>
      <c r="AC73" s="4" t="str">
        <f t="shared" si="92"/>
        <v/>
      </c>
      <c r="AD73" s="4" t="str">
        <f t="shared" si="93"/>
        <v/>
      </c>
      <c r="AE73" s="1" t="str">
        <f t="shared" si="62"/>
        <v/>
      </c>
      <c r="AF73" s="1" t="str">
        <f t="shared" si="63"/>
        <v/>
      </c>
      <c r="AG73" s="1" t="str">
        <f t="shared" si="64"/>
        <v/>
      </c>
      <c r="AH73" s="1" t="str">
        <f t="shared" si="65"/>
        <v/>
      </c>
      <c r="AI73" s="1" t="str">
        <f t="shared" si="66"/>
        <v/>
      </c>
      <c r="AJ73" s="1" t="str">
        <f t="shared" si="67"/>
        <v/>
      </c>
      <c r="AK73" s="1">
        <f t="shared" si="45"/>
        <v>0</v>
      </c>
      <c r="AL73" s="1">
        <f t="shared" si="46"/>
        <v>0</v>
      </c>
      <c r="AM73" s="1" t="str">
        <f t="shared" si="89"/>
        <v/>
      </c>
      <c r="AN73" s="1">
        <f t="shared" si="68"/>
        <v>0</v>
      </c>
      <c r="AO73" s="1" t="str">
        <f t="shared" si="56"/>
        <v/>
      </c>
      <c r="AP73" s="1" t="str">
        <f t="shared" si="23"/>
        <v>N</v>
      </c>
      <c r="AQ73" s="1" t="str">
        <f t="shared" si="69"/>
        <v>N</v>
      </c>
      <c r="AR73" s="1" t="str">
        <f t="shared" si="70"/>
        <v>N</v>
      </c>
      <c r="AS73" s="1" t="str">
        <f t="shared" si="71"/>
        <v/>
      </c>
      <c r="AT73" s="15" t="str">
        <f t="shared" si="47"/>
        <v/>
      </c>
      <c r="AU73" s="1" t="str">
        <f t="shared" si="72"/>
        <v/>
      </c>
      <c r="AV73" s="1" t="str">
        <f t="shared" si="73"/>
        <v/>
      </c>
      <c r="AW73" s="1" t="str">
        <f t="shared" si="74"/>
        <v/>
      </c>
      <c r="AX73" s="1" t="str">
        <f t="shared" si="75"/>
        <v/>
      </c>
      <c r="AY73" s="1" t="str">
        <f t="shared" si="76"/>
        <v/>
      </c>
      <c r="AZ73" s="1" t="str">
        <f>IF('Hedging Dashboard'!AH73="P",IF(AZ72="",1,AZ72+1),"")</f>
        <v/>
      </c>
      <c r="BA73" s="1" t="str">
        <f>IF('Hedging Dashboard'!AH73="B",IF(BA72="",1,BA72+1),"")</f>
        <v/>
      </c>
      <c r="BB73" s="1" t="str">
        <f t="shared" si="82"/>
        <v>00000</v>
      </c>
      <c r="BC73" s="1" t="str">
        <f t="shared" si="82"/>
        <v>00000</v>
      </c>
      <c r="BD73" s="1" t="str">
        <f t="shared" si="83"/>
        <v>000000</v>
      </c>
      <c r="BE73" s="1" t="str">
        <f t="shared" si="83"/>
        <v>000000</v>
      </c>
      <c r="BF73" s="1" t="str">
        <f t="shared" si="49"/>
        <v>B</v>
      </c>
      <c r="BG73" s="1" t="str">
        <f t="shared" si="77"/>
        <v/>
      </c>
      <c r="BH73" s="1">
        <f t="shared" si="50"/>
        <v>0</v>
      </c>
      <c r="BI73" s="1" t="str">
        <f t="shared" si="78"/>
        <v/>
      </c>
      <c r="BJ73" s="1">
        <f t="shared" si="51"/>
        <v>0</v>
      </c>
      <c r="BK73" s="1" t="str">
        <f t="shared" si="79"/>
        <v/>
      </c>
      <c r="BL73" s="1">
        <f t="shared" si="52"/>
        <v>0</v>
      </c>
      <c r="BM73" s="1" t="str">
        <f t="shared" si="53"/>
        <v>0</v>
      </c>
      <c r="BN73" s="1" t="str">
        <f t="shared" si="54"/>
        <v>0</v>
      </c>
      <c r="BO73" s="1" t="str">
        <f t="shared" si="55"/>
        <v>0</v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-6</v>
      </c>
    </row>
    <row r="74" spans="1:76" ht="15.75" thickBot="1">
      <c r="A74" s="1">
        <v>65</v>
      </c>
      <c r="B74" s="77" t="str">
        <f t="shared" ref="B74:B109" si="95">IF(M73="","",IF(AK74=AL74,"NB",IF(AK74&gt;AL74,"P"&amp;(AK74-AL74),"B"&amp;(AL74-AK74))))</f>
        <v/>
      </c>
      <c r="C74" s="94" t="str">
        <f t="shared" si="85"/>
        <v/>
      </c>
      <c r="D74" s="90" t="str">
        <f t="shared" si="36"/>
        <v/>
      </c>
      <c r="E74" s="91" t="str">
        <f t="shared" si="37"/>
        <v/>
      </c>
      <c r="F74" s="10" t="str">
        <f t="shared" ref="F74:F109" si="96">IF(M74="","",IF(M74="P",IF(D74="","L","W"),IF(E74="","L","W")))</f>
        <v/>
      </c>
      <c r="H74" s="97" t="str">
        <f t="shared" si="86"/>
        <v/>
      </c>
      <c r="I74" s="90" t="str">
        <f t="shared" si="38"/>
        <v/>
      </c>
      <c r="J74" s="91" t="str">
        <f t="shared" si="39"/>
        <v/>
      </c>
      <c r="K74" s="10" t="str">
        <f t="shared" si="40"/>
        <v/>
      </c>
      <c r="L74" s="54"/>
      <c r="M74" s="18" t="str">
        <f>IF('Hedging Dashboard'!AH74="","",'Hedging Dashboard'!AH74)</f>
        <v/>
      </c>
      <c r="O74" s="77" t="str">
        <f t="shared" si="87"/>
        <v/>
      </c>
      <c r="P74" s="90" t="str">
        <f t="shared" si="41"/>
        <v/>
      </c>
      <c r="Q74" s="91" t="str">
        <f t="shared" si="42"/>
        <v/>
      </c>
      <c r="R74" s="5" t="str">
        <f t="shared" si="43"/>
        <v/>
      </c>
      <c r="S74" s="5" t="str">
        <f t="shared" ref="S74:S109" si="97">IF(M74="","",IF(X74="",IF(AO74="S",0,S73),IF(X74="W",IF(AO74="S",0,S73)+INT(REPLACE(B74,1,1,"")),IF(AO74="S",0,S73)-INT(REPLACE(B74,1,1,"")))))</f>
        <v/>
      </c>
      <c r="T74" s="113" t="str">
        <f t="shared" si="44"/>
        <v/>
      </c>
      <c r="U74" s="5" t="str">
        <f>IF(M74="","",IF(B74="NB",U73,IF(T74="",SUM($T$5:$T74)+S74,SUM($T$5:$T74))))</f>
        <v/>
      </c>
      <c r="V74" s="101" t="str">
        <f t="shared" si="84"/>
        <v/>
      </c>
      <c r="W74" s="74" t="e">
        <f t="shared" ref="W74:W109" si="98">IF(M74="","",IF(K74="W",0+BN74,0-BN74)+IF(F74="W",0+BM74,0-BM74))+IF(R74="W",0+BO74,0-BO74)</f>
        <v>#VALUE!</v>
      </c>
      <c r="X74" s="76" t="str">
        <f t="shared" ref="X74:X109" si="99">IF(M74="","",IF(W74&gt;0,"W",IF(W74&lt;0,"L","")))</f>
        <v/>
      </c>
      <c r="Y74" s="9" t="str">
        <f t="shared" si="94"/>
        <v>B</v>
      </c>
      <c r="Z74" s="4" t="str">
        <f t="shared" si="90"/>
        <v>C</v>
      </c>
      <c r="AA74" s="4" t="str">
        <f t="shared" si="91"/>
        <v>B</v>
      </c>
      <c r="AB74" s="4" t="str">
        <f t="shared" si="88"/>
        <v/>
      </c>
      <c r="AC74" s="4" t="str">
        <f t="shared" si="92"/>
        <v/>
      </c>
      <c r="AD74" s="4" t="str">
        <f t="shared" si="93"/>
        <v/>
      </c>
      <c r="AE74" s="1" t="str">
        <f t="shared" ref="AE74:AE105" si="100">IF(M73="","",IF(Y74="B",IF(M73="P",BH74,""),IF(BF74="B",BH74,"")))</f>
        <v/>
      </c>
      <c r="AF74" s="1" t="str">
        <f t="shared" ref="AF74:AF105" si="101">IF(M73="","",IF(Y74="B",IF(M73="B",BH74,""),IF(BF74="P",BH74,"")))</f>
        <v/>
      </c>
      <c r="AG74" s="1" t="str">
        <f t="shared" ref="AG74:AG105" si="102">IF(M73="","",IF(Z74="C",IF(M73="B",BJ74,""),IF(BF74="B",BJ74,"")))</f>
        <v/>
      </c>
      <c r="AH74" s="1" t="str">
        <f t="shared" ref="AH74:AH105" si="103">IF(M73="","",IF(Z74="C",IF(M73="P",BJ74,""),IF(BF74="P",BJ74,"")))</f>
        <v/>
      </c>
      <c r="AI74" s="1" t="str">
        <f t="shared" ref="AI74:AI105" si="104">IF(M73="","",IF(AND(AE74="L5",AH74="L5",AY74=""),"L0",AX74))</f>
        <v/>
      </c>
      <c r="AJ74" s="1" t="str">
        <f t="shared" ref="AJ74:AJ105" si="105">IF(M73="","",IF(AND(AF74="L5",AH74="L5",AX74=""),"L0",AY74))</f>
        <v/>
      </c>
      <c r="AK74" s="1">
        <f t="shared" si="45"/>
        <v>0</v>
      </c>
      <c r="AL74" s="1">
        <f t="shared" si="46"/>
        <v>0</v>
      </c>
      <c r="AM74" s="1" t="str">
        <f t="shared" si="89"/>
        <v/>
      </c>
      <c r="AN74" s="1">
        <f t="shared" ref="AN74:AN105" si="106">IF(X74="",0,IFERROR(VLOOKUP(X69&amp;X70&amp;X71&amp;X72&amp;X73&amp;X74,BW:BX,2,FALSE),0))</f>
        <v>0</v>
      </c>
      <c r="AO74" s="1" t="str">
        <f t="shared" si="56"/>
        <v/>
      </c>
      <c r="AP74" s="1" t="str">
        <f t="shared" ref="AP74:AP137" si="107">IF(OR(F70&amp;F71&amp;F72="WLW",F71&amp;F72="WW"),"Y","N")</f>
        <v>N</v>
      </c>
      <c r="AQ74" s="1" t="str">
        <f t="shared" ref="AQ74:AQ105" si="108">IF(OR(K70&amp;K71&amp;K72="WLW",K71&amp;K72="WW"),"Y","N")</f>
        <v>N</v>
      </c>
      <c r="AR74" s="1" t="str">
        <f t="shared" ref="AR74:AR105" si="109">IF(OR(R70&amp;R71&amp;R72="WLW",R71&amp;R72="WW"),"Y","N")</f>
        <v>N</v>
      </c>
      <c r="AS74" s="1" t="str">
        <f t="shared" ref="AS74:AS109" si="110">IF(M73="","",IF(AO74="S",1,AS73+1))</f>
        <v/>
      </c>
      <c r="AT74" s="15" t="str">
        <f t="shared" si="47"/>
        <v/>
      </c>
      <c r="AU74" s="1" t="str">
        <f t="shared" ref="AU74:AU105" si="111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05" si="112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113">IF(M73="","",IF(AND(S74&lt;0,AS74&gt;2,S74&gt;=(2-AS74)),"R","N"))</f>
        <v/>
      </c>
      <c r="AX74" s="1" t="str">
        <f t="shared" ref="AX74:AX109" si="114">IF(M73="","",IF(AA74="B",IF(M73="P",BL74,""),IF(M73="B",BL74,"")))</f>
        <v/>
      </c>
      <c r="AY74" s="1" t="str">
        <f t="shared" ref="AY74:AY109" si="115">IF(M73="","",IF(AA74="B",IF(M73="B",BL74,""),IF(M73="P",BL74,"")))</f>
        <v/>
      </c>
      <c r="AZ74" s="1" t="str">
        <f>IF('Hedging Dashboard'!AH74="P",IF(AZ73="",1,AZ73+1),"")</f>
        <v/>
      </c>
      <c r="BA74" s="1" t="str">
        <f>IF('Hedging Dashboard'!AH74="B",IF(BA73="",1,BA73+1),"")</f>
        <v/>
      </c>
      <c r="BB74" s="1" t="str">
        <f t="shared" si="82"/>
        <v>00000</v>
      </c>
      <c r="BC74" s="1" t="str">
        <f t="shared" si="82"/>
        <v>00000</v>
      </c>
      <c r="BD74" s="1" t="str">
        <f t="shared" si="83"/>
        <v>000000</v>
      </c>
      <c r="BE74" s="1" t="str">
        <f t="shared" si="83"/>
        <v>000000</v>
      </c>
      <c r="BF74" s="1" t="str">
        <f t="shared" si="49"/>
        <v>B</v>
      </c>
      <c r="BG74" s="1" t="str">
        <f t="shared" ref="BG74:BG109" si="116">IF(AE73="",AF73,AE73)&amp;F73</f>
        <v/>
      </c>
      <c r="BH74" s="1">
        <f t="shared" si="50"/>
        <v>0</v>
      </c>
      <c r="BI74" s="1" t="str">
        <f t="shared" ref="BI74:BI109" si="117">IF(AG73="",AH73,AG73)&amp;K73</f>
        <v/>
      </c>
      <c r="BJ74" s="1">
        <f t="shared" si="51"/>
        <v>0</v>
      </c>
      <c r="BK74" s="1" t="str">
        <f t="shared" ref="BK74:BK109" si="118">IF(AI73="",AJ73,AI73)&amp;R73</f>
        <v/>
      </c>
      <c r="BL74" s="1">
        <f t="shared" si="52"/>
        <v>0</v>
      </c>
      <c r="BM74" s="1" t="str">
        <f t="shared" si="53"/>
        <v>0</v>
      </c>
      <c r="BN74" s="1" t="str">
        <f t="shared" si="54"/>
        <v>0</v>
      </c>
      <c r="BO74" s="1" t="str">
        <f t="shared" si="55"/>
        <v>0</v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</row>
    <row r="75" spans="1:76" ht="15.75" thickBot="1">
      <c r="A75" s="1">
        <v>66</v>
      </c>
      <c r="B75" s="12" t="str">
        <f t="shared" si="95"/>
        <v/>
      </c>
      <c r="C75" s="92" t="str">
        <f t="shared" si="85"/>
        <v/>
      </c>
      <c r="D75" s="13" t="str">
        <f t="shared" ref="D75:D109" si="119">AE75</f>
        <v/>
      </c>
      <c r="E75" s="45" t="str">
        <f t="shared" ref="E75:E109" si="120">AF75</f>
        <v/>
      </c>
      <c r="F75" s="14" t="str">
        <f t="shared" si="96"/>
        <v/>
      </c>
      <c r="H75" s="95" t="str">
        <f t="shared" si="86"/>
        <v/>
      </c>
      <c r="I75" s="13" t="str">
        <f t="shared" ref="I75:I109" si="121">AG75</f>
        <v/>
      </c>
      <c r="J75" s="45" t="str">
        <f t="shared" ref="J75:J109" si="122">AH75</f>
        <v/>
      </c>
      <c r="K75" s="14" t="str">
        <f t="shared" ref="K75:K109" si="123">IF(M75="","",IF(M75="P",IF(I75="","L","W"),IF(J75="","L","W")))</f>
        <v/>
      </c>
      <c r="L75" s="54"/>
      <c r="M75" s="16" t="str">
        <f>IF('Hedging Dashboard'!AH75="","",'Hedging Dashboard'!AH75)</f>
        <v/>
      </c>
      <c r="O75" s="12" t="str">
        <f t="shared" si="87"/>
        <v/>
      </c>
      <c r="P75" s="13" t="str">
        <f t="shared" ref="P75:P109" si="124">AI75</f>
        <v/>
      </c>
      <c r="Q75" s="45" t="str">
        <f t="shared" ref="Q75:Q109" si="125">AJ75</f>
        <v/>
      </c>
      <c r="R75" s="87" t="str">
        <f t="shared" ref="R75:R109" si="126">IF(M75="","",IF(M75="P",IF(P75="","L","W"),IF(Q75="","L","W")))</f>
        <v/>
      </c>
      <c r="S75" s="87" t="str">
        <f t="shared" si="97"/>
        <v/>
      </c>
      <c r="T75" s="98" t="str">
        <f t="shared" ref="T75:T109" si="127">IF(M74="","",IF(AO75="S","",IF(S75&gt;=0,S75,IF(AW75="R",S75,""))))</f>
        <v/>
      </c>
      <c r="U75" s="87" t="str">
        <f>IF(M75="","",IF(B75="NB",U74,IF(T75="",SUM($T$5:$T75)+S75,SUM($T$5:$T75))))</f>
        <v/>
      </c>
      <c r="V75" s="99" t="str">
        <f t="shared" si="84"/>
        <v/>
      </c>
      <c r="W75" s="74" t="e">
        <f t="shared" si="98"/>
        <v>#VALUE!</v>
      </c>
      <c r="X75" s="76" t="str">
        <f t="shared" si="99"/>
        <v/>
      </c>
      <c r="Y75" s="9" t="str">
        <f t="shared" si="94"/>
        <v>B</v>
      </c>
      <c r="Z75" s="4" t="str">
        <f t="shared" si="90"/>
        <v>C</v>
      </c>
      <c r="AA75" s="4" t="str">
        <f t="shared" si="91"/>
        <v>B</v>
      </c>
      <c r="AB75" s="4" t="str">
        <f t="shared" si="88"/>
        <v/>
      </c>
      <c r="AC75" s="4" t="str">
        <f t="shared" si="92"/>
        <v/>
      </c>
      <c r="AD75" s="4" t="str">
        <f t="shared" si="93"/>
        <v/>
      </c>
      <c r="AE75" s="1" t="str">
        <f t="shared" si="100"/>
        <v/>
      </c>
      <c r="AF75" s="1" t="str">
        <f t="shared" si="101"/>
        <v/>
      </c>
      <c r="AG75" s="1" t="str">
        <f t="shared" si="102"/>
        <v/>
      </c>
      <c r="AH75" s="1" t="str">
        <f t="shared" si="103"/>
        <v/>
      </c>
      <c r="AI75" s="1" t="str">
        <f t="shared" si="104"/>
        <v/>
      </c>
      <c r="AJ75" s="1" t="str">
        <f t="shared" si="105"/>
        <v/>
      </c>
      <c r="AK75" s="1">
        <f t="shared" ref="AK75:AK138" si="128">IF(D75="",0,IF(OR(D75="B",D75="XB"),1,INT(RIGHT(D75))))+IF(I75="",0,IF(OR(I75="B",I75="XB"),1,INT(RIGHT(I75))))+IF(P75="",0,IF(OR(P75="B",P75="XB"),1,INT(RIGHT(P75))))</f>
        <v>0</v>
      </c>
      <c r="AL75" s="1">
        <f t="shared" ref="AL75:AL138" si="129">IF(E75="",0,IF(OR(E75="B",E75="XB"),1,INT(RIGHT(E75))))+IF(J75="",0,IF(OR(J75="B",J75="XB"),1,INT(RIGHT(J75))))+IF(Q75="",0,IF(OR(Q75="B",Q75="XB"),1,INT(RIGHT(Q75))))</f>
        <v>0</v>
      </c>
      <c r="AM75" s="1" t="str">
        <f t="shared" si="89"/>
        <v/>
      </c>
      <c r="AN75" s="1">
        <f t="shared" si="106"/>
        <v>0</v>
      </c>
      <c r="AO75" s="1" t="str">
        <f t="shared" si="56"/>
        <v/>
      </c>
      <c r="AP75" s="1" t="str">
        <f t="shared" si="107"/>
        <v>N</v>
      </c>
      <c r="AQ75" s="1" t="str">
        <f t="shared" si="108"/>
        <v>N</v>
      </c>
      <c r="AR75" s="1" t="str">
        <f t="shared" si="109"/>
        <v>N</v>
      </c>
      <c r="AS75" s="1" t="str">
        <f t="shared" si="110"/>
        <v/>
      </c>
      <c r="AT75" s="15" t="str">
        <f t="shared" ref="AT75:AT138" si="130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si="111"/>
        <v/>
      </c>
      <c r="AV75" s="1" t="str">
        <f t="shared" si="112"/>
        <v/>
      </c>
      <c r="AW75" s="1" t="str">
        <f t="shared" si="113"/>
        <v/>
      </c>
      <c r="AX75" s="1" t="str">
        <f t="shared" si="114"/>
        <v/>
      </c>
      <c r="AY75" s="1" t="str">
        <f t="shared" si="115"/>
        <v/>
      </c>
      <c r="AZ75" s="1" t="str">
        <f>IF('Hedging Dashboard'!AH75="P",IF(AZ74="",1,AZ74+1),"")</f>
        <v/>
      </c>
      <c r="BA75" s="1" t="str">
        <f>IF('Hedging Dashboard'!AH75="B",IF(BA74="",1,BA74+1),"")</f>
        <v/>
      </c>
      <c r="BB75" s="1" t="str">
        <f t="shared" si="82"/>
        <v>00000</v>
      </c>
      <c r="BC75" s="1" t="str">
        <f t="shared" si="82"/>
        <v>00000</v>
      </c>
      <c r="BD75" s="1" t="str">
        <f t="shared" si="83"/>
        <v>000000</v>
      </c>
      <c r="BE75" s="1" t="str">
        <f t="shared" si="83"/>
        <v>000000</v>
      </c>
      <c r="BF75" s="1" t="str">
        <f t="shared" ref="BF75:BF109" si="131">IF(COUNTBLANK(AZ70:AZ74)&gt;2,"B","P")</f>
        <v>B</v>
      </c>
      <c r="BG75" s="1" t="str">
        <f t="shared" si="116"/>
        <v/>
      </c>
      <c r="BH75" s="1">
        <f t="shared" ref="BH75:BH109" si="132">IF(OR(AO75="S",AND(AT74="Y",AP75="N",BH74&lt;&gt;"B")),"B",IFERROR(VLOOKUP(BG75,BT:BU,2,FALSE),""))</f>
        <v>0</v>
      </c>
      <c r="BI75" s="1" t="str">
        <f t="shared" si="117"/>
        <v/>
      </c>
      <c r="BJ75" s="1">
        <f t="shared" ref="BJ75:BJ109" si="133">IF(OR(AO75="S",AND(AU74="Y",AQ75="N",BJ74&lt;&gt;"B")),"B",IFERROR(VLOOKUP(BI75,BT:BU,2,FALSE),""))</f>
        <v>0</v>
      </c>
      <c r="BK75" s="1" t="str">
        <f t="shared" si="118"/>
        <v/>
      </c>
      <c r="BL75" s="1">
        <f t="shared" ref="BL75:BL109" si="134">IF(OR(AO75="S",AND(AV74="Y",AR75="N",BL74&lt;&gt;"B")),"B",IFERROR(VLOOKUP(BK75,BT:BU,2,FALSE),""))</f>
        <v>0</v>
      </c>
      <c r="BM75" s="1" t="str">
        <f t="shared" ref="BM75:BM109" si="135">IF(BH75="","",IF(OR(BH75="B",BH75="XB"),1,RIGHT(BH75)))</f>
        <v>0</v>
      </c>
      <c r="BN75" s="1" t="str">
        <f t="shared" ref="BN75:BN109" si="136">IF(BJ75="","",IF(OR(BJ75="B",BJ75="XB"),1,RIGHT(BJ75)))</f>
        <v>0</v>
      </c>
      <c r="BO75" s="1" t="str">
        <f t="shared" ref="BO75:BO109" si="137">IF(BL75="","",IF(OR(BL75="B",BL75="XB"),1,RIGHT(BL75)))</f>
        <v>0</v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</row>
    <row r="76" spans="1:76" ht="15.75" thickBot="1">
      <c r="A76" s="1">
        <v>67</v>
      </c>
      <c r="B76" s="9" t="str">
        <f t="shared" si="95"/>
        <v/>
      </c>
      <c r="C76" s="93" t="str">
        <f t="shared" si="85"/>
        <v/>
      </c>
      <c r="D76" s="88" t="str">
        <f t="shared" si="119"/>
        <v/>
      </c>
      <c r="E76" s="89" t="str">
        <f t="shared" si="120"/>
        <v/>
      </c>
      <c r="F76" s="8" t="str">
        <f t="shared" si="96"/>
        <v/>
      </c>
      <c r="H76" s="96" t="str">
        <f t="shared" si="86"/>
        <v/>
      </c>
      <c r="I76" s="88" t="str">
        <f t="shared" si="121"/>
        <v/>
      </c>
      <c r="J76" s="89" t="str">
        <f t="shared" si="122"/>
        <v/>
      </c>
      <c r="K76" s="8" t="str">
        <f t="shared" si="123"/>
        <v/>
      </c>
      <c r="L76" s="54"/>
      <c r="M76" s="17" t="str">
        <f>IF('Hedging Dashboard'!AH76="","",'Hedging Dashboard'!AH76)</f>
        <v/>
      </c>
      <c r="O76" s="9" t="str">
        <f t="shared" si="87"/>
        <v/>
      </c>
      <c r="P76" s="88" t="str">
        <f t="shared" si="124"/>
        <v/>
      </c>
      <c r="Q76" s="89" t="str">
        <f t="shared" si="125"/>
        <v/>
      </c>
      <c r="R76" s="4" t="str">
        <f t="shared" si="126"/>
        <v/>
      </c>
      <c r="S76" s="4" t="str">
        <f t="shared" si="97"/>
        <v/>
      </c>
      <c r="T76" s="112" t="str">
        <f t="shared" si="127"/>
        <v/>
      </c>
      <c r="U76" s="4" t="str">
        <f>IF(M76="","",IF(B76="NB",U75,IF(T76="",SUM($T$5:$T76)+S76,SUM($T$5:$T76))))</f>
        <v/>
      </c>
      <c r="V76" s="100" t="str">
        <f t="shared" si="84"/>
        <v/>
      </c>
      <c r="W76" s="74" t="e">
        <f t="shared" si="98"/>
        <v>#VALUE!</v>
      </c>
      <c r="X76" s="76" t="str">
        <f t="shared" si="99"/>
        <v/>
      </c>
      <c r="Y76" s="9" t="str">
        <f t="shared" si="94"/>
        <v>B</v>
      </c>
      <c r="Z76" s="4" t="str">
        <f t="shared" si="90"/>
        <v>C</v>
      </c>
      <c r="AA76" s="4" t="str">
        <f t="shared" si="91"/>
        <v>B</v>
      </c>
      <c r="AB76" s="4" t="str">
        <f t="shared" si="88"/>
        <v/>
      </c>
      <c r="AC76" s="4" t="str">
        <f t="shared" si="92"/>
        <v/>
      </c>
      <c r="AD76" s="4" t="str">
        <f t="shared" si="93"/>
        <v/>
      </c>
      <c r="AE76" s="1" t="str">
        <f t="shared" si="100"/>
        <v/>
      </c>
      <c r="AF76" s="1" t="str">
        <f t="shared" si="101"/>
        <v/>
      </c>
      <c r="AG76" s="1" t="str">
        <f t="shared" si="102"/>
        <v/>
      </c>
      <c r="AH76" s="1" t="str">
        <f t="shared" si="103"/>
        <v/>
      </c>
      <c r="AI76" s="1" t="str">
        <f t="shared" si="104"/>
        <v/>
      </c>
      <c r="AJ76" s="1" t="str">
        <f t="shared" si="105"/>
        <v/>
      </c>
      <c r="AK76" s="1">
        <f t="shared" si="128"/>
        <v>0</v>
      </c>
      <c r="AL76" s="1">
        <f t="shared" si="129"/>
        <v>0</v>
      </c>
      <c r="AM76" s="1" t="str">
        <f t="shared" si="89"/>
        <v/>
      </c>
      <c r="AN76" s="1">
        <f t="shared" si="106"/>
        <v>0</v>
      </c>
      <c r="AO76" s="1" t="str">
        <f t="shared" ref="AO76:AO109" si="138">IF(M75="","",IF(AW75="R","S",IF(AO75="S","C",IF(S75&gt;=0,"S","C"))))</f>
        <v/>
      </c>
      <c r="AP76" s="1" t="str">
        <f t="shared" si="107"/>
        <v>N</v>
      </c>
      <c r="AQ76" s="1" t="str">
        <f t="shared" si="108"/>
        <v>N</v>
      </c>
      <c r="AR76" s="1" t="str">
        <f t="shared" si="109"/>
        <v>N</v>
      </c>
      <c r="AS76" s="1" t="str">
        <f t="shared" si="110"/>
        <v/>
      </c>
      <c r="AT76" s="15" t="str">
        <f t="shared" si="130"/>
        <v/>
      </c>
      <c r="AU76" s="1" t="str">
        <f t="shared" si="111"/>
        <v/>
      </c>
      <c r="AV76" s="1" t="str">
        <f t="shared" si="112"/>
        <v/>
      </c>
      <c r="AW76" s="1" t="str">
        <f t="shared" si="113"/>
        <v/>
      </c>
      <c r="AX76" s="1" t="str">
        <f t="shared" si="114"/>
        <v/>
      </c>
      <c r="AY76" s="1" t="str">
        <f t="shared" si="115"/>
        <v/>
      </c>
      <c r="AZ76" s="1" t="str">
        <f>IF('Hedging Dashboard'!AH76="P",IF(AZ75="",1,AZ75+1),"")</f>
        <v/>
      </c>
      <c r="BA76" s="1" t="str">
        <f>IF('Hedging Dashboard'!AH76="B",IF(BA75="",1,BA75+1),"")</f>
        <v/>
      </c>
      <c r="BB76" s="1" t="str">
        <f t="shared" si="82"/>
        <v>00000</v>
      </c>
      <c r="BC76" s="1" t="str">
        <f t="shared" si="82"/>
        <v>00000</v>
      </c>
      <c r="BD76" s="1" t="str">
        <f t="shared" si="83"/>
        <v>000000</v>
      </c>
      <c r="BE76" s="1" t="str">
        <f t="shared" si="83"/>
        <v>000000</v>
      </c>
      <c r="BF76" s="1" t="str">
        <f t="shared" si="131"/>
        <v>B</v>
      </c>
      <c r="BG76" s="1" t="str">
        <f t="shared" si="116"/>
        <v/>
      </c>
      <c r="BH76" s="1">
        <f t="shared" si="132"/>
        <v>0</v>
      </c>
      <c r="BI76" s="1" t="str">
        <f t="shared" si="117"/>
        <v/>
      </c>
      <c r="BJ76" s="1">
        <f t="shared" si="133"/>
        <v>0</v>
      </c>
      <c r="BK76" s="1" t="str">
        <f t="shared" si="118"/>
        <v/>
      </c>
      <c r="BL76" s="1">
        <f t="shared" si="134"/>
        <v>0</v>
      </c>
      <c r="BM76" s="1" t="str">
        <f t="shared" si="135"/>
        <v>0</v>
      </c>
      <c r="BN76" s="1" t="str">
        <f t="shared" si="136"/>
        <v>0</v>
      </c>
      <c r="BO76" s="1" t="str">
        <f t="shared" si="137"/>
        <v>0</v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3</v>
      </c>
    </row>
    <row r="77" spans="1:76" ht="15.75" thickBot="1">
      <c r="A77" s="1">
        <v>68</v>
      </c>
      <c r="B77" s="9" t="str">
        <f t="shared" si="95"/>
        <v/>
      </c>
      <c r="C77" s="93" t="str">
        <f t="shared" si="85"/>
        <v/>
      </c>
      <c r="D77" s="88" t="str">
        <f t="shared" si="119"/>
        <v/>
      </c>
      <c r="E77" s="89" t="str">
        <f t="shared" si="120"/>
        <v/>
      </c>
      <c r="F77" s="8" t="str">
        <f t="shared" si="96"/>
        <v/>
      </c>
      <c r="H77" s="96" t="str">
        <f t="shared" si="86"/>
        <v/>
      </c>
      <c r="I77" s="88" t="str">
        <f t="shared" si="121"/>
        <v/>
      </c>
      <c r="J77" s="89" t="str">
        <f t="shared" si="122"/>
        <v/>
      </c>
      <c r="K77" s="8" t="str">
        <f t="shared" si="123"/>
        <v/>
      </c>
      <c r="L77" s="54"/>
      <c r="M77" s="17" t="str">
        <f>IF('Hedging Dashboard'!AH77="","",'Hedging Dashboard'!AH77)</f>
        <v/>
      </c>
      <c r="O77" s="9" t="str">
        <f t="shared" si="87"/>
        <v/>
      </c>
      <c r="P77" s="88" t="str">
        <f t="shared" si="124"/>
        <v/>
      </c>
      <c r="Q77" s="89" t="str">
        <f t="shared" si="125"/>
        <v/>
      </c>
      <c r="R77" s="4" t="str">
        <f t="shared" si="126"/>
        <v/>
      </c>
      <c r="S77" s="4" t="str">
        <f t="shared" si="97"/>
        <v/>
      </c>
      <c r="T77" s="112" t="str">
        <f t="shared" si="127"/>
        <v/>
      </c>
      <c r="U77" s="4" t="str">
        <f>IF(M77="","",IF(B77="NB",U76,IF(T77="",SUM($T$5:$T77)+S77,SUM($T$5:$T77))))</f>
        <v/>
      </c>
      <c r="V77" s="100" t="str">
        <f t="shared" si="84"/>
        <v/>
      </c>
      <c r="W77" s="74" t="e">
        <f t="shared" si="98"/>
        <v>#VALUE!</v>
      </c>
      <c r="X77" s="76" t="str">
        <f t="shared" si="99"/>
        <v/>
      </c>
      <c r="Y77" s="9" t="str">
        <f t="shared" si="94"/>
        <v>B</v>
      </c>
      <c r="Z77" s="4" t="str">
        <f t="shared" si="90"/>
        <v>C</v>
      </c>
      <c r="AA77" s="4" t="str">
        <f t="shared" si="91"/>
        <v>B</v>
      </c>
      <c r="AB77" s="4" t="str">
        <f t="shared" si="88"/>
        <v/>
      </c>
      <c r="AC77" s="4" t="str">
        <f t="shared" si="92"/>
        <v/>
      </c>
      <c r="AD77" s="4" t="str">
        <f t="shared" si="93"/>
        <v/>
      </c>
      <c r="AE77" s="1" t="str">
        <f t="shared" si="100"/>
        <v/>
      </c>
      <c r="AF77" s="1" t="str">
        <f t="shared" si="101"/>
        <v/>
      </c>
      <c r="AG77" s="1" t="str">
        <f t="shared" si="102"/>
        <v/>
      </c>
      <c r="AH77" s="1" t="str">
        <f t="shared" si="103"/>
        <v/>
      </c>
      <c r="AI77" s="1" t="str">
        <f t="shared" si="104"/>
        <v/>
      </c>
      <c r="AJ77" s="1" t="str">
        <f t="shared" si="105"/>
        <v/>
      </c>
      <c r="AK77" s="1">
        <f t="shared" si="128"/>
        <v>0</v>
      </c>
      <c r="AL77" s="1">
        <f t="shared" si="129"/>
        <v>0</v>
      </c>
      <c r="AM77" s="1" t="str">
        <f t="shared" si="89"/>
        <v/>
      </c>
      <c r="AN77" s="1">
        <f t="shared" si="106"/>
        <v>0</v>
      </c>
      <c r="AO77" s="1" t="str">
        <f t="shared" si="138"/>
        <v/>
      </c>
      <c r="AP77" s="1" t="str">
        <f t="shared" si="107"/>
        <v>N</v>
      </c>
      <c r="AQ77" s="1" t="str">
        <f t="shared" si="108"/>
        <v>N</v>
      </c>
      <c r="AR77" s="1" t="str">
        <f t="shared" si="109"/>
        <v>N</v>
      </c>
      <c r="AS77" s="1" t="str">
        <f t="shared" si="110"/>
        <v/>
      </c>
      <c r="AT77" s="15" t="str">
        <f t="shared" si="130"/>
        <v/>
      </c>
      <c r="AU77" s="1" t="str">
        <f t="shared" si="111"/>
        <v/>
      </c>
      <c r="AV77" s="1" t="str">
        <f t="shared" si="112"/>
        <v/>
      </c>
      <c r="AW77" s="1" t="str">
        <f t="shared" si="113"/>
        <v/>
      </c>
      <c r="AX77" s="1" t="str">
        <f t="shared" si="114"/>
        <v/>
      </c>
      <c r="AY77" s="1" t="str">
        <f t="shared" si="115"/>
        <v/>
      </c>
      <c r="AZ77" s="1" t="str">
        <f>IF('Hedging Dashboard'!AH77="P",IF(AZ76="",1,AZ76+1),"")</f>
        <v/>
      </c>
      <c r="BA77" s="1" t="str">
        <f>IF('Hedging Dashboard'!AH77="B",IF(BA76="",1,BA76+1),"")</f>
        <v/>
      </c>
      <c r="BB77" s="1" t="str">
        <f t="shared" si="82"/>
        <v>00000</v>
      </c>
      <c r="BC77" s="1" t="str">
        <f t="shared" si="82"/>
        <v>00000</v>
      </c>
      <c r="BD77" s="1" t="str">
        <f t="shared" si="83"/>
        <v>000000</v>
      </c>
      <c r="BE77" s="1" t="str">
        <f t="shared" si="83"/>
        <v>000000</v>
      </c>
      <c r="BF77" s="1" t="str">
        <f t="shared" si="131"/>
        <v>B</v>
      </c>
      <c r="BG77" s="1" t="str">
        <f t="shared" si="116"/>
        <v/>
      </c>
      <c r="BH77" s="1">
        <f t="shared" si="132"/>
        <v>0</v>
      </c>
      <c r="BI77" s="1" t="str">
        <f t="shared" si="117"/>
        <v/>
      </c>
      <c r="BJ77" s="1">
        <f t="shared" si="133"/>
        <v>0</v>
      </c>
      <c r="BK77" s="1" t="str">
        <f t="shared" si="118"/>
        <v/>
      </c>
      <c r="BL77" s="1">
        <f t="shared" si="134"/>
        <v>0</v>
      </c>
      <c r="BM77" s="1" t="str">
        <f t="shared" si="135"/>
        <v>0</v>
      </c>
      <c r="BN77" s="1" t="str">
        <f t="shared" si="136"/>
        <v>0</v>
      </c>
      <c r="BO77" s="1" t="str">
        <f t="shared" si="137"/>
        <v>0</v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-3</v>
      </c>
    </row>
    <row r="78" spans="1:76" ht="15.75" thickBot="1">
      <c r="A78" s="1">
        <v>69</v>
      </c>
      <c r="B78" s="9" t="str">
        <f t="shared" si="95"/>
        <v/>
      </c>
      <c r="C78" s="93" t="str">
        <f t="shared" si="85"/>
        <v/>
      </c>
      <c r="D78" s="88" t="str">
        <f t="shared" si="119"/>
        <v/>
      </c>
      <c r="E78" s="89" t="str">
        <f t="shared" si="120"/>
        <v/>
      </c>
      <c r="F78" s="8" t="str">
        <f t="shared" si="96"/>
        <v/>
      </c>
      <c r="H78" s="96" t="str">
        <f t="shared" si="86"/>
        <v/>
      </c>
      <c r="I78" s="88" t="str">
        <f t="shared" si="121"/>
        <v/>
      </c>
      <c r="J78" s="89" t="str">
        <f t="shared" si="122"/>
        <v/>
      </c>
      <c r="K78" s="8" t="str">
        <f t="shared" si="123"/>
        <v/>
      </c>
      <c r="L78" s="54"/>
      <c r="M78" s="17" t="str">
        <f>IF('Hedging Dashboard'!AH78="","",'Hedging Dashboard'!AH78)</f>
        <v/>
      </c>
      <c r="O78" s="9" t="str">
        <f t="shared" si="87"/>
        <v/>
      </c>
      <c r="P78" s="88" t="str">
        <f t="shared" si="124"/>
        <v/>
      </c>
      <c r="Q78" s="89" t="str">
        <f t="shared" si="125"/>
        <v/>
      </c>
      <c r="R78" s="4" t="str">
        <f t="shared" si="126"/>
        <v/>
      </c>
      <c r="S78" s="4" t="str">
        <f t="shared" si="97"/>
        <v/>
      </c>
      <c r="T78" s="112" t="str">
        <f t="shared" si="127"/>
        <v/>
      </c>
      <c r="U78" s="4" t="str">
        <f>IF(M78="","",IF(B78="NB",U77,IF(T78="",SUM($T$5:$T78)+S78,SUM($T$5:$T78))))</f>
        <v/>
      </c>
      <c r="V78" s="100" t="str">
        <f t="shared" si="84"/>
        <v/>
      </c>
      <c r="W78" s="74" t="e">
        <f t="shared" si="98"/>
        <v>#VALUE!</v>
      </c>
      <c r="X78" s="76" t="str">
        <f t="shared" si="99"/>
        <v/>
      </c>
      <c r="Y78" s="9" t="str">
        <f t="shared" si="94"/>
        <v>B</v>
      </c>
      <c r="Z78" s="4" t="str">
        <f t="shared" si="90"/>
        <v>C</v>
      </c>
      <c r="AA78" s="4" t="str">
        <f t="shared" si="91"/>
        <v>B</v>
      </c>
      <c r="AB78" s="4" t="str">
        <f t="shared" si="88"/>
        <v/>
      </c>
      <c r="AC78" s="4" t="str">
        <f t="shared" si="92"/>
        <v/>
      </c>
      <c r="AD78" s="4" t="str">
        <f t="shared" si="93"/>
        <v/>
      </c>
      <c r="AE78" s="1" t="str">
        <f t="shared" si="100"/>
        <v/>
      </c>
      <c r="AF78" s="1" t="str">
        <f t="shared" si="101"/>
        <v/>
      </c>
      <c r="AG78" s="1" t="str">
        <f t="shared" si="102"/>
        <v/>
      </c>
      <c r="AH78" s="1" t="str">
        <f t="shared" si="103"/>
        <v/>
      </c>
      <c r="AI78" s="1" t="str">
        <f t="shared" si="104"/>
        <v/>
      </c>
      <c r="AJ78" s="1" t="str">
        <f t="shared" si="105"/>
        <v/>
      </c>
      <c r="AK78" s="1">
        <f t="shared" si="128"/>
        <v>0</v>
      </c>
      <c r="AL78" s="1">
        <f t="shared" si="129"/>
        <v>0</v>
      </c>
      <c r="AM78" s="1" t="str">
        <f t="shared" si="89"/>
        <v/>
      </c>
      <c r="AN78" s="1">
        <f t="shared" si="106"/>
        <v>0</v>
      </c>
      <c r="AO78" s="1" t="str">
        <f t="shared" si="138"/>
        <v/>
      </c>
      <c r="AP78" s="1" t="str">
        <f t="shared" si="107"/>
        <v>N</v>
      </c>
      <c r="AQ78" s="1" t="str">
        <f t="shared" si="108"/>
        <v>N</v>
      </c>
      <c r="AR78" s="1" t="str">
        <f t="shared" si="109"/>
        <v>N</v>
      </c>
      <c r="AS78" s="1" t="str">
        <f t="shared" si="110"/>
        <v/>
      </c>
      <c r="AT78" s="15" t="str">
        <f t="shared" si="130"/>
        <v/>
      </c>
      <c r="AU78" s="1" t="str">
        <f t="shared" si="111"/>
        <v/>
      </c>
      <c r="AV78" s="1" t="str">
        <f t="shared" si="112"/>
        <v/>
      </c>
      <c r="AW78" s="1" t="str">
        <f t="shared" si="113"/>
        <v/>
      </c>
      <c r="AX78" s="1" t="str">
        <f t="shared" si="114"/>
        <v/>
      </c>
      <c r="AY78" s="1" t="str">
        <f t="shared" si="115"/>
        <v/>
      </c>
      <c r="AZ78" s="1" t="str">
        <f>IF('Hedging Dashboard'!AH78="P",IF(AZ77="",1,AZ77+1),"")</f>
        <v/>
      </c>
      <c r="BA78" s="1" t="str">
        <f>IF('Hedging Dashboard'!AH78="B",IF(BA77="",1,BA77+1),"")</f>
        <v/>
      </c>
      <c r="BB78" s="1" t="str">
        <f t="shared" si="82"/>
        <v>00000</v>
      </c>
      <c r="BC78" s="1" t="str">
        <f t="shared" si="82"/>
        <v>00000</v>
      </c>
      <c r="BD78" s="1" t="str">
        <f t="shared" si="83"/>
        <v>000000</v>
      </c>
      <c r="BE78" s="1" t="str">
        <f t="shared" si="83"/>
        <v>000000</v>
      </c>
      <c r="BF78" s="1" t="str">
        <f t="shared" si="131"/>
        <v>B</v>
      </c>
      <c r="BG78" s="1" t="str">
        <f t="shared" si="116"/>
        <v/>
      </c>
      <c r="BH78" s="1">
        <f t="shared" si="132"/>
        <v>0</v>
      </c>
      <c r="BI78" s="1" t="str">
        <f t="shared" si="117"/>
        <v/>
      </c>
      <c r="BJ78" s="1">
        <f t="shared" si="133"/>
        <v>0</v>
      </c>
      <c r="BK78" s="1" t="str">
        <f t="shared" si="118"/>
        <v/>
      </c>
      <c r="BL78" s="1">
        <f t="shared" si="134"/>
        <v>0</v>
      </c>
      <c r="BM78" s="1" t="str">
        <f t="shared" si="135"/>
        <v>0</v>
      </c>
      <c r="BN78" s="1" t="str">
        <f t="shared" si="136"/>
        <v>0</v>
      </c>
      <c r="BO78" s="1" t="str">
        <f t="shared" si="137"/>
        <v>0</v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</row>
    <row r="79" spans="1:76" ht="15.75" thickBot="1">
      <c r="A79" s="1">
        <v>70</v>
      </c>
      <c r="B79" s="77" t="str">
        <f t="shared" si="95"/>
        <v/>
      </c>
      <c r="C79" s="94" t="str">
        <f t="shared" si="85"/>
        <v/>
      </c>
      <c r="D79" s="90" t="str">
        <f t="shared" si="119"/>
        <v/>
      </c>
      <c r="E79" s="91" t="str">
        <f t="shared" si="120"/>
        <v/>
      </c>
      <c r="F79" s="10" t="str">
        <f t="shared" si="96"/>
        <v/>
      </c>
      <c r="H79" s="97" t="str">
        <f t="shared" si="86"/>
        <v/>
      </c>
      <c r="I79" s="90" t="str">
        <f t="shared" si="121"/>
        <v/>
      </c>
      <c r="J79" s="91" t="str">
        <f t="shared" si="122"/>
        <v/>
      </c>
      <c r="K79" s="10" t="str">
        <f t="shared" si="123"/>
        <v/>
      </c>
      <c r="L79" s="54"/>
      <c r="M79" s="18" t="str">
        <f>IF('Hedging Dashboard'!AH79="","",'Hedging Dashboard'!AH79)</f>
        <v/>
      </c>
      <c r="O79" s="77" t="str">
        <f t="shared" si="87"/>
        <v/>
      </c>
      <c r="P79" s="90" t="str">
        <f t="shared" si="124"/>
        <v/>
      </c>
      <c r="Q79" s="91" t="str">
        <f t="shared" si="125"/>
        <v/>
      </c>
      <c r="R79" s="5" t="str">
        <f t="shared" si="126"/>
        <v/>
      </c>
      <c r="S79" s="5" t="str">
        <f t="shared" si="97"/>
        <v/>
      </c>
      <c r="T79" s="113" t="str">
        <f t="shared" si="127"/>
        <v/>
      </c>
      <c r="U79" s="5" t="str">
        <f>IF(M79="","",IF(B79="NB",U78,IF(T79="",SUM($T$5:$T79)+S79,SUM($T$5:$T79))))</f>
        <v/>
      </c>
      <c r="V79" s="101" t="str">
        <f t="shared" si="84"/>
        <v/>
      </c>
      <c r="W79" s="74" t="e">
        <f t="shared" si="98"/>
        <v>#VALUE!</v>
      </c>
      <c r="X79" s="76" t="str">
        <f t="shared" si="99"/>
        <v/>
      </c>
      <c r="Y79" s="9" t="str">
        <f t="shared" si="94"/>
        <v>B</v>
      </c>
      <c r="Z79" s="4" t="str">
        <f t="shared" si="90"/>
        <v>C</v>
      </c>
      <c r="AA79" s="4" t="str">
        <f t="shared" si="91"/>
        <v>B</v>
      </c>
      <c r="AB79" s="4" t="str">
        <f t="shared" si="88"/>
        <v/>
      </c>
      <c r="AC79" s="4" t="str">
        <f t="shared" si="92"/>
        <v/>
      </c>
      <c r="AD79" s="4" t="str">
        <f t="shared" si="93"/>
        <v/>
      </c>
      <c r="AE79" s="1" t="str">
        <f t="shared" si="100"/>
        <v/>
      </c>
      <c r="AF79" s="1" t="str">
        <f t="shared" si="101"/>
        <v/>
      </c>
      <c r="AG79" s="1" t="str">
        <f t="shared" si="102"/>
        <v/>
      </c>
      <c r="AH79" s="1" t="str">
        <f t="shared" si="103"/>
        <v/>
      </c>
      <c r="AI79" s="1" t="str">
        <f t="shared" si="104"/>
        <v/>
      </c>
      <c r="AJ79" s="1" t="str">
        <f t="shared" si="105"/>
        <v/>
      </c>
      <c r="AK79" s="1">
        <f t="shared" si="128"/>
        <v>0</v>
      </c>
      <c r="AL79" s="1">
        <f t="shared" si="129"/>
        <v>0</v>
      </c>
      <c r="AM79" s="1" t="str">
        <f t="shared" si="89"/>
        <v/>
      </c>
      <c r="AN79" s="1">
        <f t="shared" si="106"/>
        <v>0</v>
      </c>
      <c r="AO79" s="1" t="str">
        <f t="shared" si="138"/>
        <v/>
      </c>
      <c r="AP79" s="1" t="str">
        <f t="shared" si="107"/>
        <v>N</v>
      </c>
      <c r="AQ79" s="1" t="str">
        <f t="shared" si="108"/>
        <v>N</v>
      </c>
      <c r="AR79" s="1" t="str">
        <f t="shared" si="109"/>
        <v>N</v>
      </c>
      <c r="AS79" s="1" t="str">
        <f t="shared" si="110"/>
        <v/>
      </c>
      <c r="AT79" s="15" t="str">
        <f t="shared" si="130"/>
        <v/>
      </c>
      <c r="AU79" s="1" t="str">
        <f t="shared" si="111"/>
        <v/>
      </c>
      <c r="AV79" s="1" t="str">
        <f t="shared" si="112"/>
        <v/>
      </c>
      <c r="AW79" s="1" t="str">
        <f t="shared" si="113"/>
        <v/>
      </c>
      <c r="AX79" s="1" t="str">
        <f t="shared" si="114"/>
        <v/>
      </c>
      <c r="AY79" s="1" t="str">
        <f t="shared" si="115"/>
        <v/>
      </c>
      <c r="AZ79" s="1" t="str">
        <f>IF('Hedging Dashboard'!AH79="P",IF(AZ78="",1,AZ78+1),"")</f>
        <v/>
      </c>
      <c r="BA79" s="1" t="str">
        <f>IF('Hedging Dashboard'!AH79="B",IF(BA78="",1,BA78+1),"")</f>
        <v/>
      </c>
      <c r="BB79" s="1" t="str">
        <f t="shared" si="82"/>
        <v>00000</v>
      </c>
      <c r="BC79" s="1" t="str">
        <f t="shared" si="82"/>
        <v>00000</v>
      </c>
      <c r="BD79" s="1" t="str">
        <f t="shared" si="83"/>
        <v>000000</v>
      </c>
      <c r="BE79" s="1" t="str">
        <f t="shared" si="83"/>
        <v>000000</v>
      </c>
      <c r="BF79" s="1" t="str">
        <f t="shared" si="131"/>
        <v>B</v>
      </c>
      <c r="BG79" s="1" t="str">
        <f t="shared" si="116"/>
        <v/>
      </c>
      <c r="BH79" s="1">
        <f t="shared" si="132"/>
        <v>0</v>
      </c>
      <c r="BI79" s="1" t="str">
        <f t="shared" si="117"/>
        <v/>
      </c>
      <c r="BJ79" s="1">
        <f t="shared" si="133"/>
        <v>0</v>
      </c>
      <c r="BK79" s="1" t="str">
        <f t="shared" si="118"/>
        <v/>
      </c>
      <c r="BL79" s="1">
        <f t="shared" si="134"/>
        <v>0</v>
      </c>
      <c r="BM79" s="1" t="str">
        <f t="shared" si="135"/>
        <v>0</v>
      </c>
      <c r="BN79" s="1" t="str">
        <f t="shared" si="136"/>
        <v>0</v>
      </c>
      <c r="BO79" s="1" t="str">
        <f t="shared" si="137"/>
        <v>0</v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</row>
    <row r="80" spans="1:76" ht="15.75" thickBot="1">
      <c r="A80" s="1">
        <v>71</v>
      </c>
      <c r="B80" s="12" t="str">
        <f t="shared" si="95"/>
        <v/>
      </c>
      <c r="C80" s="92" t="str">
        <f t="shared" si="85"/>
        <v/>
      </c>
      <c r="D80" s="13" t="str">
        <f t="shared" si="119"/>
        <v/>
      </c>
      <c r="E80" s="45" t="str">
        <f t="shared" si="120"/>
        <v/>
      </c>
      <c r="F80" s="14" t="str">
        <f t="shared" si="96"/>
        <v/>
      </c>
      <c r="H80" s="95" t="str">
        <f t="shared" si="86"/>
        <v/>
      </c>
      <c r="I80" s="13" t="str">
        <f t="shared" si="121"/>
        <v/>
      </c>
      <c r="J80" s="45" t="str">
        <f t="shared" si="122"/>
        <v/>
      </c>
      <c r="K80" s="14" t="str">
        <f t="shared" si="123"/>
        <v/>
      </c>
      <c r="L80" s="54"/>
      <c r="M80" s="16" t="str">
        <f>IF('Hedging Dashboard'!AH80="","",'Hedging Dashboard'!AH80)</f>
        <v/>
      </c>
      <c r="O80" s="12" t="str">
        <f t="shared" si="87"/>
        <v/>
      </c>
      <c r="P80" s="13" t="str">
        <f t="shared" si="124"/>
        <v/>
      </c>
      <c r="Q80" s="45" t="str">
        <f t="shared" si="125"/>
        <v/>
      </c>
      <c r="R80" s="87" t="str">
        <f t="shared" si="126"/>
        <v/>
      </c>
      <c r="S80" s="87" t="str">
        <f t="shared" si="97"/>
        <v/>
      </c>
      <c r="T80" s="98" t="str">
        <f t="shared" si="127"/>
        <v/>
      </c>
      <c r="U80" s="87" t="str">
        <f>IF(M80="","",IF(B80="NB",U79,IF(T80="",SUM($T$5:$T80)+S80,SUM($T$5:$T80))))</f>
        <v/>
      </c>
      <c r="V80" s="99" t="str">
        <f t="shared" si="84"/>
        <v/>
      </c>
      <c r="W80" s="74" t="e">
        <f t="shared" si="98"/>
        <v>#VALUE!</v>
      </c>
      <c r="X80" s="76" t="str">
        <f t="shared" si="99"/>
        <v/>
      </c>
      <c r="Y80" s="9" t="str">
        <f t="shared" si="94"/>
        <v>B</v>
      </c>
      <c r="Z80" s="4" t="str">
        <f t="shared" si="90"/>
        <v>C</v>
      </c>
      <c r="AA80" s="4" t="str">
        <f t="shared" si="91"/>
        <v>B</v>
      </c>
      <c r="AB80" s="4" t="str">
        <f t="shared" si="88"/>
        <v/>
      </c>
      <c r="AC80" s="4" t="str">
        <f t="shared" si="92"/>
        <v/>
      </c>
      <c r="AD80" s="4" t="str">
        <f t="shared" si="93"/>
        <v/>
      </c>
      <c r="AE80" s="1" t="str">
        <f t="shared" si="100"/>
        <v/>
      </c>
      <c r="AF80" s="1" t="str">
        <f t="shared" si="101"/>
        <v/>
      </c>
      <c r="AG80" s="1" t="str">
        <f t="shared" si="102"/>
        <v/>
      </c>
      <c r="AH80" s="1" t="str">
        <f t="shared" si="103"/>
        <v/>
      </c>
      <c r="AI80" s="1" t="str">
        <f t="shared" si="104"/>
        <v/>
      </c>
      <c r="AJ80" s="1" t="str">
        <f t="shared" si="105"/>
        <v/>
      </c>
      <c r="AK80" s="1">
        <f t="shared" si="128"/>
        <v>0</v>
      </c>
      <c r="AL80" s="1">
        <f t="shared" si="129"/>
        <v>0</v>
      </c>
      <c r="AM80" s="1" t="str">
        <f t="shared" si="89"/>
        <v/>
      </c>
      <c r="AN80" s="1">
        <f t="shared" si="106"/>
        <v>0</v>
      </c>
      <c r="AO80" s="1" t="str">
        <f t="shared" si="138"/>
        <v/>
      </c>
      <c r="AP80" s="1" t="str">
        <f t="shared" si="107"/>
        <v>N</v>
      </c>
      <c r="AQ80" s="1" t="str">
        <f t="shared" si="108"/>
        <v>N</v>
      </c>
      <c r="AR80" s="1" t="str">
        <f t="shared" si="109"/>
        <v>N</v>
      </c>
      <c r="AS80" s="1" t="str">
        <f t="shared" si="110"/>
        <v/>
      </c>
      <c r="AT80" s="15" t="str">
        <f t="shared" si="130"/>
        <v/>
      </c>
      <c r="AU80" s="1" t="str">
        <f t="shared" si="111"/>
        <v/>
      </c>
      <c r="AV80" s="1" t="str">
        <f t="shared" si="112"/>
        <v/>
      </c>
      <c r="AW80" s="1" t="str">
        <f t="shared" si="113"/>
        <v/>
      </c>
      <c r="AX80" s="1" t="str">
        <f t="shared" si="114"/>
        <v/>
      </c>
      <c r="AY80" s="1" t="str">
        <f t="shared" si="115"/>
        <v/>
      </c>
      <c r="AZ80" s="1" t="str">
        <f>IF('Hedging Dashboard'!AH80="P",IF(AZ79="",1,AZ79+1),"")</f>
        <v/>
      </c>
      <c r="BA80" s="1" t="str">
        <f>IF('Hedging Dashboard'!AH80="B",IF(BA79="",1,BA79+1),"")</f>
        <v/>
      </c>
      <c r="BB80" s="1" t="str">
        <f t="shared" si="82"/>
        <v>00000</v>
      </c>
      <c r="BC80" s="1" t="str">
        <f t="shared" si="82"/>
        <v>00000</v>
      </c>
      <c r="BD80" s="1" t="str">
        <f t="shared" si="83"/>
        <v>000000</v>
      </c>
      <c r="BE80" s="1" t="str">
        <f t="shared" si="83"/>
        <v>000000</v>
      </c>
      <c r="BF80" s="1" t="str">
        <f t="shared" si="131"/>
        <v>B</v>
      </c>
      <c r="BG80" s="1" t="str">
        <f t="shared" si="116"/>
        <v/>
      </c>
      <c r="BH80" s="1">
        <f t="shared" si="132"/>
        <v>0</v>
      </c>
      <c r="BI80" s="1" t="str">
        <f t="shared" si="117"/>
        <v/>
      </c>
      <c r="BJ80" s="1">
        <f t="shared" si="133"/>
        <v>0</v>
      </c>
      <c r="BK80" s="1" t="str">
        <f t="shared" si="118"/>
        <v/>
      </c>
      <c r="BL80" s="1">
        <f t="shared" si="134"/>
        <v>0</v>
      </c>
      <c r="BM80" s="1" t="str">
        <f t="shared" si="135"/>
        <v>0</v>
      </c>
      <c r="BN80" s="1" t="str">
        <f t="shared" si="136"/>
        <v>0</v>
      </c>
      <c r="BO80" s="1" t="str">
        <f t="shared" si="137"/>
        <v>0</v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6</v>
      </c>
    </row>
    <row r="81" spans="1:76" ht="15.75" thickBot="1">
      <c r="A81" s="1">
        <v>72</v>
      </c>
      <c r="B81" s="9" t="str">
        <f t="shared" si="95"/>
        <v/>
      </c>
      <c r="C81" s="93" t="str">
        <f t="shared" si="85"/>
        <v/>
      </c>
      <c r="D81" s="88" t="str">
        <f t="shared" si="119"/>
        <v/>
      </c>
      <c r="E81" s="89" t="str">
        <f t="shared" si="120"/>
        <v/>
      </c>
      <c r="F81" s="8" t="str">
        <f t="shared" si="96"/>
        <v/>
      </c>
      <c r="H81" s="96" t="str">
        <f t="shared" si="86"/>
        <v/>
      </c>
      <c r="I81" s="88" t="str">
        <f t="shared" si="121"/>
        <v/>
      </c>
      <c r="J81" s="89" t="str">
        <f t="shared" si="122"/>
        <v/>
      </c>
      <c r="K81" s="8" t="str">
        <f t="shared" si="123"/>
        <v/>
      </c>
      <c r="L81" s="54"/>
      <c r="M81" s="17" t="str">
        <f>IF('Hedging Dashboard'!AH81="","",'Hedging Dashboard'!AH81)</f>
        <v/>
      </c>
      <c r="O81" s="9" t="str">
        <f t="shared" si="87"/>
        <v/>
      </c>
      <c r="P81" s="88" t="str">
        <f t="shared" si="124"/>
        <v/>
      </c>
      <c r="Q81" s="89" t="str">
        <f t="shared" si="125"/>
        <v/>
      </c>
      <c r="R81" s="4" t="str">
        <f t="shared" si="126"/>
        <v/>
      </c>
      <c r="S81" s="4" t="str">
        <f t="shared" si="97"/>
        <v/>
      </c>
      <c r="T81" s="112" t="str">
        <f t="shared" si="127"/>
        <v/>
      </c>
      <c r="U81" s="4" t="str">
        <f>IF(M81="","",IF(B81="NB",U80,IF(T81="",SUM($T$5:$T81)+S81,SUM($T$5:$T81))))</f>
        <v/>
      </c>
      <c r="V81" s="100" t="str">
        <f t="shared" si="84"/>
        <v/>
      </c>
      <c r="W81" s="74" t="e">
        <f t="shared" si="98"/>
        <v>#VALUE!</v>
      </c>
      <c r="X81" s="76" t="str">
        <f t="shared" si="99"/>
        <v/>
      </c>
      <c r="Y81" s="9" t="str">
        <f t="shared" si="94"/>
        <v>B</v>
      </c>
      <c r="Z81" s="4" t="str">
        <f t="shared" si="90"/>
        <v>C</v>
      </c>
      <c r="AA81" s="4" t="str">
        <f t="shared" si="91"/>
        <v>B</v>
      </c>
      <c r="AB81" s="4" t="str">
        <f t="shared" si="88"/>
        <v/>
      </c>
      <c r="AC81" s="4" t="str">
        <f t="shared" si="92"/>
        <v/>
      </c>
      <c r="AD81" s="4" t="str">
        <f t="shared" si="93"/>
        <v/>
      </c>
      <c r="AE81" s="1" t="str">
        <f t="shared" si="100"/>
        <v/>
      </c>
      <c r="AF81" s="1" t="str">
        <f t="shared" si="101"/>
        <v/>
      </c>
      <c r="AG81" s="1" t="str">
        <f t="shared" si="102"/>
        <v/>
      </c>
      <c r="AH81" s="1" t="str">
        <f t="shared" si="103"/>
        <v/>
      </c>
      <c r="AI81" s="1" t="str">
        <f t="shared" si="104"/>
        <v/>
      </c>
      <c r="AJ81" s="1" t="str">
        <f t="shared" si="105"/>
        <v/>
      </c>
      <c r="AK81" s="1">
        <f t="shared" si="128"/>
        <v>0</v>
      </c>
      <c r="AL81" s="1">
        <f t="shared" si="129"/>
        <v>0</v>
      </c>
      <c r="AM81" s="1" t="str">
        <f t="shared" si="89"/>
        <v/>
      </c>
      <c r="AN81" s="1">
        <f t="shared" si="106"/>
        <v>0</v>
      </c>
      <c r="AO81" s="1" t="str">
        <f t="shared" si="138"/>
        <v/>
      </c>
      <c r="AP81" s="1" t="str">
        <f t="shared" si="107"/>
        <v>N</v>
      </c>
      <c r="AQ81" s="1" t="str">
        <f t="shared" si="108"/>
        <v>N</v>
      </c>
      <c r="AR81" s="1" t="str">
        <f t="shared" si="109"/>
        <v>N</v>
      </c>
      <c r="AS81" s="1" t="str">
        <f t="shared" si="110"/>
        <v/>
      </c>
      <c r="AT81" s="15" t="str">
        <f t="shared" si="130"/>
        <v/>
      </c>
      <c r="AU81" s="1" t="str">
        <f t="shared" si="111"/>
        <v/>
      </c>
      <c r="AV81" s="1" t="str">
        <f t="shared" si="112"/>
        <v/>
      </c>
      <c r="AW81" s="1" t="str">
        <f t="shared" si="113"/>
        <v/>
      </c>
      <c r="AX81" s="1" t="str">
        <f t="shared" si="114"/>
        <v/>
      </c>
      <c r="AY81" s="1" t="str">
        <f t="shared" si="115"/>
        <v/>
      </c>
      <c r="AZ81" s="1" t="str">
        <f>IF('Hedging Dashboard'!AH81="P",IF(AZ80="",1,AZ80+1),"")</f>
        <v/>
      </c>
      <c r="BA81" s="1" t="str">
        <f>IF('Hedging Dashboard'!AH81="B",IF(BA80="",1,BA80+1),"")</f>
        <v/>
      </c>
      <c r="BB81" s="1" t="str">
        <f t="shared" si="82"/>
        <v>00000</v>
      </c>
      <c r="BC81" s="1" t="str">
        <f t="shared" si="82"/>
        <v>00000</v>
      </c>
      <c r="BD81" s="1" t="str">
        <f t="shared" si="83"/>
        <v>000000</v>
      </c>
      <c r="BE81" s="1" t="str">
        <f t="shared" si="83"/>
        <v>000000</v>
      </c>
      <c r="BF81" s="1" t="str">
        <f t="shared" si="131"/>
        <v>B</v>
      </c>
      <c r="BG81" s="1" t="str">
        <f t="shared" si="116"/>
        <v/>
      </c>
      <c r="BH81" s="1">
        <f t="shared" si="132"/>
        <v>0</v>
      </c>
      <c r="BI81" s="1" t="str">
        <f t="shared" si="117"/>
        <v/>
      </c>
      <c r="BJ81" s="1">
        <f t="shared" si="133"/>
        <v>0</v>
      </c>
      <c r="BK81" s="1" t="str">
        <f t="shared" si="118"/>
        <v/>
      </c>
      <c r="BL81" s="1">
        <f t="shared" si="134"/>
        <v>0</v>
      </c>
      <c r="BM81" s="1" t="str">
        <f t="shared" si="135"/>
        <v>0</v>
      </c>
      <c r="BN81" s="1" t="str">
        <f t="shared" si="136"/>
        <v>0</v>
      </c>
      <c r="BO81" s="1" t="str">
        <f t="shared" si="137"/>
        <v>0</v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-6</v>
      </c>
    </row>
    <row r="82" spans="1:76" ht="15.75" thickBot="1">
      <c r="A82" s="1">
        <v>73</v>
      </c>
      <c r="B82" s="9" t="str">
        <f t="shared" si="95"/>
        <v/>
      </c>
      <c r="C82" s="93" t="str">
        <f t="shared" si="85"/>
        <v/>
      </c>
      <c r="D82" s="88" t="str">
        <f t="shared" si="119"/>
        <v/>
      </c>
      <c r="E82" s="89" t="str">
        <f t="shared" si="120"/>
        <v/>
      </c>
      <c r="F82" s="8" t="str">
        <f t="shared" si="96"/>
        <v/>
      </c>
      <c r="H82" s="96" t="str">
        <f t="shared" si="86"/>
        <v/>
      </c>
      <c r="I82" s="88" t="str">
        <f t="shared" si="121"/>
        <v/>
      </c>
      <c r="J82" s="89" t="str">
        <f t="shared" si="122"/>
        <v/>
      </c>
      <c r="K82" s="8" t="str">
        <f t="shared" si="123"/>
        <v/>
      </c>
      <c r="L82" s="54"/>
      <c r="M82" s="17" t="str">
        <f>IF('Hedging Dashboard'!AH82="","",'Hedging Dashboard'!AH82)</f>
        <v/>
      </c>
      <c r="O82" s="9" t="str">
        <f t="shared" si="87"/>
        <v/>
      </c>
      <c r="P82" s="88" t="str">
        <f t="shared" si="124"/>
        <v/>
      </c>
      <c r="Q82" s="89" t="str">
        <f t="shared" si="125"/>
        <v/>
      </c>
      <c r="R82" s="4" t="str">
        <f t="shared" si="126"/>
        <v/>
      </c>
      <c r="S82" s="4" t="str">
        <f t="shared" si="97"/>
        <v/>
      </c>
      <c r="T82" s="112" t="str">
        <f t="shared" si="127"/>
        <v/>
      </c>
      <c r="U82" s="4" t="str">
        <f>IF(M82="","",IF(B82="NB",U81,IF(T82="",SUM($T$5:$T82)+S82,SUM($T$5:$T82))))</f>
        <v/>
      </c>
      <c r="V82" s="100" t="str">
        <f t="shared" si="84"/>
        <v/>
      </c>
      <c r="W82" s="74" t="e">
        <f t="shared" si="98"/>
        <v>#VALUE!</v>
      </c>
      <c r="X82" s="76" t="str">
        <f t="shared" si="99"/>
        <v/>
      </c>
      <c r="Y82" s="9" t="str">
        <f t="shared" si="94"/>
        <v>B</v>
      </c>
      <c r="Z82" s="4" t="str">
        <f t="shared" si="90"/>
        <v>C</v>
      </c>
      <c r="AA82" s="4" t="str">
        <f t="shared" si="91"/>
        <v>B</v>
      </c>
      <c r="AB82" s="4" t="str">
        <f t="shared" si="88"/>
        <v/>
      </c>
      <c r="AC82" s="4" t="str">
        <f t="shared" si="92"/>
        <v/>
      </c>
      <c r="AD82" s="4" t="str">
        <f t="shared" si="93"/>
        <v/>
      </c>
      <c r="AE82" s="1" t="str">
        <f t="shared" si="100"/>
        <v/>
      </c>
      <c r="AF82" s="1" t="str">
        <f t="shared" si="101"/>
        <v/>
      </c>
      <c r="AG82" s="1" t="str">
        <f t="shared" si="102"/>
        <v/>
      </c>
      <c r="AH82" s="1" t="str">
        <f t="shared" si="103"/>
        <v/>
      </c>
      <c r="AI82" s="1" t="str">
        <f t="shared" si="104"/>
        <v/>
      </c>
      <c r="AJ82" s="1" t="str">
        <f t="shared" si="105"/>
        <v/>
      </c>
      <c r="AK82" s="1">
        <f t="shared" si="128"/>
        <v>0</v>
      </c>
      <c r="AL82" s="1">
        <f t="shared" si="129"/>
        <v>0</v>
      </c>
      <c r="AM82" s="1" t="str">
        <f t="shared" si="89"/>
        <v/>
      </c>
      <c r="AN82" s="1">
        <f t="shared" si="106"/>
        <v>0</v>
      </c>
      <c r="AO82" s="1" t="str">
        <f t="shared" si="138"/>
        <v/>
      </c>
      <c r="AP82" s="1" t="str">
        <f t="shared" si="107"/>
        <v>N</v>
      </c>
      <c r="AQ82" s="1" t="str">
        <f t="shared" si="108"/>
        <v>N</v>
      </c>
      <c r="AR82" s="1" t="str">
        <f t="shared" si="109"/>
        <v>N</v>
      </c>
      <c r="AS82" s="1" t="str">
        <f t="shared" si="110"/>
        <v/>
      </c>
      <c r="AT82" s="15" t="str">
        <f t="shared" si="130"/>
        <v/>
      </c>
      <c r="AU82" s="1" t="str">
        <f t="shared" si="111"/>
        <v/>
      </c>
      <c r="AV82" s="1" t="str">
        <f t="shared" si="112"/>
        <v/>
      </c>
      <c r="AW82" s="1" t="str">
        <f t="shared" si="113"/>
        <v/>
      </c>
      <c r="AX82" s="1" t="str">
        <f t="shared" si="114"/>
        <v/>
      </c>
      <c r="AY82" s="1" t="str">
        <f t="shared" si="115"/>
        <v/>
      </c>
      <c r="AZ82" s="1" t="str">
        <f>IF('Hedging Dashboard'!AH82="P",IF(AZ81="",1,AZ81+1),"")</f>
        <v/>
      </c>
      <c r="BA82" s="1" t="str">
        <f>IF('Hedging Dashboard'!AH82="B",IF(BA81="",1,BA81+1),"")</f>
        <v/>
      </c>
      <c r="BB82" s="1" t="str">
        <f t="shared" si="82"/>
        <v>00000</v>
      </c>
      <c r="BC82" s="1" t="str">
        <f t="shared" si="82"/>
        <v>00000</v>
      </c>
      <c r="BD82" s="1" t="str">
        <f t="shared" si="83"/>
        <v>000000</v>
      </c>
      <c r="BE82" s="1" t="str">
        <f t="shared" si="83"/>
        <v>000000</v>
      </c>
      <c r="BF82" s="1" t="str">
        <f t="shared" si="131"/>
        <v>B</v>
      </c>
      <c r="BG82" s="1" t="str">
        <f t="shared" si="116"/>
        <v/>
      </c>
      <c r="BH82" s="1">
        <f t="shared" si="132"/>
        <v>0</v>
      </c>
      <c r="BI82" s="1" t="str">
        <f t="shared" si="117"/>
        <v/>
      </c>
      <c r="BJ82" s="1">
        <f t="shared" si="133"/>
        <v>0</v>
      </c>
      <c r="BK82" s="1" t="str">
        <f t="shared" si="118"/>
        <v/>
      </c>
      <c r="BL82" s="1">
        <f t="shared" si="134"/>
        <v>0</v>
      </c>
      <c r="BM82" s="1" t="str">
        <f t="shared" si="135"/>
        <v>0</v>
      </c>
      <c r="BN82" s="1" t="str">
        <f t="shared" si="136"/>
        <v>0</v>
      </c>
      <c r="BO82" s="1" t="str">
        <f t="shared" si="137"/>
        <v>0</v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</row>
    <row r="83" spans="1:76" ht="15.75" thickBot="1">
      <c r="A83" s="1">
        <v>74</v>
      </c>
      <c r="B83" s="9" t="str">
        <f t="shared" si="95"/>
        <v/>
      </c>
      <c r="C83" s="93" t="str">
        <f t="shared" si="85"/>
        <v/>
      </c>
      <c r="D83" s="88" t="str">
        <f t="shared" si="119"/>
        <v/>
      </c>
      <c r="E83" s="89" t="str">
        <f t="shared" si="120"/>
        <v/>
      </c>
      <c r="F83" s="8" t="str">
        <f t="shared" si="96"/>
        <v/>
      </c>
      <c r="H83" s="96" t="str">
        <f t="shared" si="86"/>
        <v/>
      </c>
      <c r="I83" s="88" t="str">
        <f t="shared" si="121"/>
        <v/>
      </c>
      <c r="J83" s="89" t="str">
        <f t="shared" si="122"/>
        <v/>
      </c>
      <c r="K83" s="8" t="str">
        <f t="shared" si="123"/>
        <v/>
      </c>
      <c r="L83" s="54"/>
      <c r="M83" s="17" t="str">
        <f>IF('Hedging Dashboard'!AH83="","",'Hedging Dashboard'!AH83)</f>
        <v/>
      </c>
      <c r="O83" s="9" t="str">
        <f t="shared" si="87"/>
        <v/>
      </c>
      <c r="P83" s="88" t="str">
        <f t="shared" si="124"/>
        <v/>
      </c>
      <c r="Q83" s="89" t="str">
        <f t="shared" si="125"/>
        <v/>
      </c>
      <c r="R83" s="4" t="str">
        <f t="shared" si="126"/>
        <v/>
      </c>
      <c r="S83" s="4" t="str">
        <f t="shared" si="97"/>
        <v/>
      </c>
      <c r="T83" s="112" t="str">
        <f t="shared" si="127"/>
        <v/>
      </c>
      <c r="U83" s="4" t="str">
        <f>IF(M83="","",IF(B83="NB",U82,IF(T83="",SUM($T$5:$T83)+S83,SUM($T$5:$T83))))</f>
        <v/>
      </c>
      <c r="V83" s="100" t="str">
        <f t="shared" si="84"/>
        <v/>
      </c>
      <c r="W83" s="74" t="e">
        <f t="shared" si="98"/>
        <v>#VALUE!</v>
      </c>
      <c r="X83" s="76" t="str">
        <f t="shared" si="99"/>
        <v/>
      </c>
      <c r="Y83" s="9" t="str">
        <f t="shared" si="94"/>
        <v>B</v>
      </c>
      <c r="Z83" s="4" t="str">
        <f t="shared" si="90"/>
        <v>C</v>
      </c>
      <c r="AA83" s="4" t="str">
        <f t="shared" si="91"/>
        <v>B</v>
      </c>
      <c r="AB83" s="4" t="str">
        <f t="shared" si="88"/>
        <v/>
      </c>
      <c r="AC83" s="4" t="str">
        <f t="shared" si="92"/>
        <v/>
      </c>
      <c r="AD83" s="4" t="str">
        <f t="shared" si="93"/>
        <v/>
      </c>
      <c r="AE83" s="1" t="str">
        <f t="shared" si="100"/>
        <v/>
      </c>
      <c r="AF83" s="1" t="str">
        <f t="shared" si="101"/>
        <v/>
      </c>
      <c r="AG83" s="1" t="str">
        <f t="shared" si="102"/>
        <v/>
      </c>
      <c r="AH83" s="1" t="str">
        <f t="shared" si="103"/>
        <v/>
      </c>
      <c r="AI83" s="1" t="str">
        <f t="shared" si="104"/>
        <v/>
      </c>
      <c r="AJ83" s="1" t="str">
        <f t="shared" si="105"/>
        <v/>
      </c>
      <c r="AK83" s="1">
        <f t="shared" si="128"/>
        <v>0</v>
      </c>
      <c r="AL83" s="1">
        <f t="shared" si="129"/>
        <v>0</v>
      </c>
      <c r="AM83" s="1" t="str">
        <f t="shared" si="89"/>
        <v/>
      </c>
      <c r="AN83" s="1">
        <f t="shared" si="106"/>
        <v>0</v>
      </c>
      <c r="AO83" s="1" t="str">
        <f t="shared" si="138"/>
        <v/>
      </c>
      <c r="AP83" s="1" t="str">
        <f t="shared" si="107"/>
        <v>N</v>
      </c>
      <c r="AQ83" s="1" t="str">
        <f t="shared" si="108"/>
        <v>N</v>
      </c>
      <c r="AR83" s="1" t="str">
        <f t="shared" si="109"/>
        <v>N</v>
      </c>
      <c r="AS83" s="1" t="str">
        <f t="shared" si="110"/>
        <v/>
      </c>
      <c r="AT83" s="15" t="str">
        <f t="shared" si="130"/>
        <v/>
      </c>
      <c r="AU83" s="1" t="str">
        <f t="shared" si="111"/>
        <v/>
      </c>
      <c r="AV83" s="1" t="str">
        <f t="shared" si="112"/>
        <v/>
      </c>
      <c r="AW83" s="1" t="str">
        <f t="shared" si="113"/>
        <v/>
      </c>
      <c r="AX83" s="1" t="str">
        <f t="shared" si="114"/>
        <v/>
      </c>
      <c r="AY83" s="1" t="str">
        <f t="shared" si="115"/>
        <v/>
      </c>
      <c r="AZ83" s="1" t="str">
        <f>IF('Hedging Dashboard'!AH83="P",IF(AZ82="",1,AZ82+1),"")</f>
        <v/>
      </c>
      <c r="BA83" s="1" t="str">
        <f>IF('Hedging Dashboard'!AH83="B",IF(BA82="",1,BA82+1),"")</f>
        <v/>
      </c>
      <c r="BB83" s="1" t="str">
        <f t="shared" si="82"/>
        <v>00000</v>
      </c>
      <c r="BC83" s="1" t="str">
        <f t="shared" si="82"/>
        <v>00000</v>
      </c>
      <c r="BD83" s="1" t="str">
        <f t="shared" si="83"/>
        <v>000000</v>
      </c>
      <c r="BE83" s="1" t="str">
        <f t="shared" si="83"/>
        <v>000000</v>
      </c>
      <c r="BF83" s="1" t="str">
        <f t="shared" si="131"/>
        <v>B</v>
      </c>
      <c r="BG83" s="1" t="str">
        <f t="shared" si="116"/>
        <v/>
      </c>
      <c r="BH83" s="1">
        <f t="shared" si="132"/>
        <v>0</v>
      </c>
      <c r="BI83" s="1" t="str">
        <f t="shared" si="117"/>
        <v/>
      </c>
      <c r="BJ83" s="1">
        <f t="shared" si="133"/>
        <v>0</v>
      </c>
      <c r="BK83" s="1" t="str">
        <f t="shared" si="118"/>
        <v/>
      </c>
      <c r="BL83" s="1">
        <f t="shared" si="134"/>
        <v>0</v>
      </c>
      <c r="BM83" s="1" t="str">
        <f t="shared" si="135"/>
        <v>0</v>
      </c>
      <c r="BN83" s="1" t="str">
        <f t="shared" si="136"/>
        <v>0</v>
      </c>
      <c r="BO83" s="1" t="str">
        <f t="shared" si="137"/>
        <v>0</v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</row>
    <row r="84" spans="1:76" ht="15.75" thickBot="1">
      <c r="A84" s="1">
        <v>75</v>
      </c>
      <c r="B84" s="77" t="str">
        <f t="shared" si="95"/>
        <v/>
      </c>
      <c r="C84" s="94" t="str">
        <f t="shared" si="85"/>
        <v/>
      </c>
      <c r="D84" s="90" t="str">
        <f t="shared" si="119"/>
        <v/>
      </c>
      <c r="E84" s="91" t="str">
        <f t="shared" si="120"/>
        <v/>
      </c>
      <c r="F84" s="10" t="str">
        <f t="shared" si="96"/>
        <v/>
      </c>
      <c r="H84" s="97" t="str">
        <f t="shared" si="86"/>
        <v/>
      </c>
      <c r="I84" s="90" t="str">
        <f t="shared" si="121"/>
        <v/>
      </c>
      <c r="J84" s="91" t="str">
        <f t="shared" si="122"/>
        <v/>
      </c>
      <c r="K84" s="10" t="str">
        <f t="shared" si="123"/>
        <v/>
      </c>
      <c r="L84" s="54"/>
      <c r="M84" s="18" t="str">
        <f>IF('Hedging Dashboard'!AH84="","",'Hedging Dashboard'!AH84)</f>
        <v/>
      </c>
      <c r="O84" s="77" t="str">
        <f t="shared" si="87"/>
        <v/>
      </c>
      <c r="P84" s="90" t="str">
        <f t="shared" si="124"/>
        <v/>
      </c>
      <c r="Q84" s="91" t="str">
        <f t="shared" si="125"/>
        <v/>
      </c>
      <c r="R84" s="5" t="str">
        <f t="shared" si="126"/>
        <v/>
      </c>
      <c r="S84" s="5" t="str">
        <f t="shared" si="97"/>
        <v/>
      </c>
      <c r="T84" s="113" t="str">
        <f t="shared" si="127"/>
        <v/>
      </c>
      <c r="U84" s="5" t="str">
        <f>IF(M84="","",IF(B84="NB",U83,IF(T84="",SUM($T$5:$T84)+S84,SUM($T$5:$T84))))</f>
        <v/>
      </c>
      <c r="V84" s="101" t="str">
        <f t="shared" si="84"/>
        <v/>
      </c>
      <c r="W84" s="74" t="e">
        <f t="shared" si="98"/>
        <v>#VALUE!</v>
      </c>
      <c r="X84" s="76" t="str">
        <f t="shared" si="99"/>
        <v/>
      </c>
      <c r="Y84" s="9" t="str">
        <f t="shared" si="94"/>
        <v>B</v>
      </c>
      <c r="Z84" s="4" t="str">
        <f t="shared" si="90"/>
        <v>C</v>
      </c>
      <c r="AA84" s="4" t="str">
        <f t="shared" si="91"/>
        <v>B</v>
      </c>
      <c r="AB84" s="4" t="str">
        <f t="shared" si="88"/>
        <v/>
      </c>
      <c r="AC84" s="4" t="str">
        <f t="shared" si="92"/>
        <v/>
      </c>
      <c r="AD84" s="4" t="str">
        <f t="shared" si="93"/>
        <v/>
      </c>
      <c r="AE84" s="1" t="str">
        <f t="shared" si="100"/>
        <v/>
      </c>
      <c r="AF84" s="1" t="str">
        <f t="shared" si="101"/>
        <v/>
      </c>
      <c r="AG84" s="1" t="str">
        <f t="shared" si="102"/>
        <v/>
      </c>
      <c r="AH84" s="1" t="str">
        <f t="shared" si="103"/>
        <v/>
      </c>
      <c r="AI84" s="1" t="str">
        <f t="shared" si="104"/>
        <v/>
      </c>
      <c r="AJ84" s="1" t="str">
        <f t="shared" si="105"/>
        <v/>
      </c>
      <c r="AK84" s="1">
        <f t="shared" si="128"/>
        <v>0</v>
      </c>
      <c r="AL84" s="1">
        <f t="shared" si="129"/>
        <v>0</v>
      </c>
      <c r="AM84" s="1" t="str">
        <f t="shared" si="89"/>
        <v/>
      </c>
      <c r="AN84" s="1">
        <f t="shared" si="106"/>
        <v>0</v>
      </c>
      <c r="AO84" s="1" t="str">
        <f t="shared" si="138"/>
        <v/>
      </c>
      <c r="AP84" s="1" t="str">
        <f t="shared" si="107"/>
        <v>N</v>
      </c>
      <c r="AQ84" s="1" t="str">
        <f t="shared" si="108"/>
        <v>N</v>
      </c>
      <c r="AR84" s="1" t="str">
        <f t="shared" si="109"/>
        <v>N</v>
      </c>
      <c r="AS84" s="1" t="str">
        <f t="shared" si="110"/>
        <v/>
      </c>
      <c r="AT84" s="15" t="str">
        <f t="shared" si="130"/>
        <v/>
      </c>
      <c r="AU84" s="1" t="str">
        <f t="shared" si="111"/>
        <v/>
      </c>
      <c r="AV84" s="1" t="str">
        <f t="shared" si="112"/>
        <v/>
      </c>
      <c r="AW84" s="1" t="str">
        <f t="shared" si="113"/>
        <v/>
      </c>
      <c r="AX84" s="1" t="str">
        <f t="shared" si="114"/>
        <v/>
      </c>
      <c r="AY84" s="1" t="str">
        <f t="shared" si="115"/>
        <v/>
      </c>
      <c r="AZ84" s="1" t="str">
        <f>IF('Hedging Dashboard'!AH84="P",IF(AZ83="",1,AZ83+1),"")</f>
        <v/>
      </c>
      <c r="BA84" s="1" t="str">
        <f>IF('Hedging Dashboard'!AH84="B",IF(BA83="",1,BA83+1),"")</f>
        <v/>
      </c>
      <c r="BB84" s="1" t="str">
        <f t="shared" si="82"/>
        <v>00000</v>
      </c>
      <c r="BC84" s="1" t="str">
        <f t="shared" si="82"/>
        <v>00000</v>
      </c>
      <c r="BD84" s="1" t="str">
        <f t="shared" si="83"/>
        <v>000000</v>
      </c>
      <c r="BE84" s="1" t="str">
        <f t="shared" si="83"/>
        <v>000000</v>
      </c>
      <c r="BF84" s="1" t="str">
        <f t="shared" si="131"/>
        <v>B</v>
      </c>
      <c r="BG84" s="1" t="str">
        <f t="shared" si="116"/>
        <v/>
      </c>
      <c r="BH84" s="1">
        <f t="shared" si="132"/>
        <v>0</v>
      </c>
      <c r="BI84" s="1" t="str">
        <f t="shared" si="117"/>
        <v/>
      </c>
      <c r="BJ84" s="1">
        <f t="shared" si="133"/>
        <v>0</v>
      </c>
      <c r="BK84" s="1" t="str">
        <f t="shared" si="118"/>
        <v/>
      </c>
      <c r="BL84" s="1">
        <f t="shared" si="134"/>
        <v>0</v>
      </c>
      <c r="BM84" s="1" t="str">
        <f t="shared" si="135"/>
        <v>0</v>
      </c>
      <c r="BN84" s="1" t="str">
        <f t="shared" si="136"/>
        <v>0</v>
      </c>
      <c r="BO84" s="1" t="str">
        <f t="shared" si="137"/>
        <v>0</v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3</v>
      </c>
    </row>
    <row r="85" spans="1:76" ht="15.75" thickBot="1">
      <c r="A85" s="1">
        <v>76</v>
      </c>
      <c r="B85" s="12" t="str">
        <f t="shared" si="95"/>
        <v/>
      </c>
      <c r="C85" s="92" t="str">
        <f t="shared" si="85"/>
        <v/>
      </c>
      <c r="D85" s="13" t="str">
        <f t="shared" si="119"/>
        <v/>
      </c>
      <c r="E85" s="45" t="str">
        <f t="shared" si="120"/>
        <v/>
      </c>
      <c r="F85" s="14" t="str">
        <f t="shared" si="96"/>
        <v/>
      </c>
      <c r="H85" s="95" t="str">
        <f t="shared" si="86"/>
        <v/>
      </c>
      <c r="I85" s="13" t="str">
        <f t="shared" si="121"/>
        <v/>
      </c>
      <c r="J85" s="45" t="str">
        <f t="shared" si="122"/>
        <v/>
      </c>
      <c r="K85" s="14" t="str">
        <f t="shared" si="123"/>
        <v/>
      </c>
      <c r="L85" s="54"/>
      <c r="M85" s="16" t="str">
        <f>IF('Hedging Dashboard'!AH85="","",'Hedging Dashboard'!AH85)</f>
        <v/>
      </c>
      <c r="O85" s="12" t="str">
        <f t="shared" si="87"/>
        <v/>
      </c>
      <c r="P85" s="13" t="str">
        <f t="shared" si="124"/>
        <v/>
      </c>
      <c r="Q85" s="45" t="str">
        <f t="shared" si="125"/>
        <v/>
      </c>
      <c r="R85" s="87" t="str">
        <f t="shared" si="126"/>
        <v/>
      </c>
      <c r="S85" s="87" t="str">
        <f t="shared" si="97"/>
        <v/>
      </c>
      <c r="T85" s="98" t="str">
        <f t="shared" si="127"/>
        <v/>
      </c>
      <c r="U85" s="87" t="str">
        <f>IF(M85="","",IF(B85="NB",U84,IF(T85="",SUM($T$5:$T85)+S85,SUM($T$5:$T85))))</f>
        <v/>
      </c>
      <c r="V85" s="99" t="str">
        <f t="shared" si="84"/>
        <v/>
      </c>
      <c r="W85" s="74" t="e">
        <f t="shared" si="98"/>
        <v>#VALUE!</v>
      </c>
      <c r="X85" s="76" t="str">
        <f t="shared" si="99"/>
        <v/>
      </c>
      <c r="Y85" s="9" t="str">
        <f t="shared" si="94"/>
        <v>B</v>
      </c>
      <c r="Z85" s="4" t="str">
        <f t="shared" si="90"/>
        <v>C</v>
      </c>
      <c r="AA85" s="4" t="str">
        <f t="shared" si="91"/>
        <v>B</v>
      </c>
      <c r="AB85" s="4" t="str">
        <f t="shared" si="88"/>
        <v/>
      </c>
      <c r="AC85" s="4" t="str">
        <f t="shared" si="92"/>
        <v/>
      </c>
      <c r="AD85" s="4" t="str">
        <f t="shared" si="93"/>
        <v/>
      </c>
      <c r="AE85" s="1" t="str">
        <f t="shared" si="100"/>
        <v/>
      </c>
      <c r="AF85" s="1" t="str">
        <f t="shared" si="101"/>
        <v/>
      </c>
      <c r="AG85" s="1" t="str">
        <f t="shared" si="102"/>
        <v/>
      </c>
      <c r="AH85" s="1" t="str">
        <f t="shared" si="103"/>
        <v/>
      </c>
      <c r="AI85" s="1" t="str">
        <f t="shared" si="104"/>
        <v/>
      </c>
      <c r="AJ85" s="1" t="str">
        <f t="shared" si="105"/>
        <v/>
      </c>
      <c r="AK85" s="1">
        <f t="shared" si="128"/>
        <v>0</v>
      </c>
      <c r="AL85" s="1">
        <f t="shared" si="129"/>
        <v>0</v>
      </c>
      <c r="AM85" s="1" t="str">
        <f t="shared" si="89"/>
        <v/>
      </c>
      <c r="AN85" s="1">
        <f t="shared" si="106"/>
        <v>0</v>
      </c>
      <c r="AO85" s="1" t="str">
        <f t="shared" si="138"/>
        <v/>
      </c>
      <c r="AP85" s="1" t="str">
        <f t="shared" si="107"/>
        <v>N</v>
      </c>
      <c r="AQ85" s="1" t="str">
        <f t="shared" si="108"/>
        <v>N</v>
      </c>
      <c r="AR85" s="1" t="str">
        <f t="shared" si="109"/>
        <v>N</v>
      </c>
      <c r="AS85" s="1" t="str">
        <f t="shared" si="110"/>
        <v/>
      </c>
      <c r="AT85" s="15" t="str">
        <f t="shared" si="130"/>
        <v/>
      </c>
      <c r="AU85" s="1" t="str">
        <f t="shared" si="111"/>
        <v/>
      </c>
      <c r="AV85" s="1" t="str">
        <f t="shared" si="112"/>
        <v/>
      </c>
      <c r="AW85" s="1" t="str">
        <f t="shared" si="113"/>
        <v/>
      </c>
      <c r="AX85" s="1" t="str">
        <f t="shared" si="114"/>
        <v/>
      </c>
      <c r="AY85" s="1" t="str">
        <f t="shared" si="115"/>
        <v/>
      </c>
      <c r="AZ85" s="1" t="str">
        <f>IF('Hedging Dashboard'!AH85="P",IF(AZ84="",1,AZ84+1),"")</f>
        <v/>
      </c>
      <c r="BA85" s="1" t="str">
        <f>IF('Hedging Dashboard'!AH85="B",IF(BA84="",1,BA84+1),"")</f>
        <v/>
      </c>
      <c r="BB85" s="1" t="str">
        <f t="shared" si="82"/>
        <v>00000</v>
      </c>
      <c r="BC85" s="1" t="str">
        <f t="shared" si="82"/>
        <v>00000</v>
      </c>
      <c r="BD85" s="1" t="str">
        <f t="shared" si="83"/>
        <v>000000</v>
      </c>
      <c r="BE85" s="1" t="str">
        <f t="shared" si="83"/>
        <v>000000</v>
      </c>
      <c r="BF85" s="1" t="str">
        <f t="shared" si="131"/>
        <v>B</v>
      </c>
      <c r="BG85" s="1" t="str">
        <f t="shared" si="116"/>
        <v/>
      </c>
      <c r="BH85" s="1">
        <f t="shared" si="132"/>
        <v>0</v>
      </c>
      <c r="BI85" s="1" t="str">
        <f t="shared" si="117"/>
        <v/>
      </c>
      <c r="BJ85" s="1">
        <f t="shared" si="133"/>
        <v>0</v>
      </c>
      <c r="BK85" s="1" t="str">
        <f t="shared" si="118"/>
        <v/>
      </c>
      <c r="BL85" s="1">
        <f t="shared" si="134"/>
        <v>0</v>
      </c>
      <c r="BM85" s="1" t="str">
        <f t="shared" si="135"/>
        <v>0</v>
      </c>
      <c r="BN85" s="1" t="str">
        <f t="shared" si="136"/>
        <v>0</v>
      </c>
      <c r="BO85" s="1" t="str">
        <f t="shared" si="137"/>
        <v>0</v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-3</v>
      </c>
    </row>
    <row r="86" spans="1:76" ht="15.75" thickBot="1">
      <c r="A86" s="1">
        <v>77</v>
      </c>
      <c r="B86" s="9" t="str">
        <f t="shared" si="95"/>
        <v/>
      </c>
      <c r="C86" s="93" t="str">
        <f t="shared" si="85"/>
        <v/>
      </c>
      <c r="D86" s="88" t="str">
        <f t="shared" si="119"/>
        <v/>
      </c>
      <c r="E86" s="89" t="str">
        <f t="shared" si="120"/>
        <v/>
      </c>
      <c r="F86" s="8" t="str">
        <f t="shared" si="96"/>
        <v/>
      </c>
      <c r="H86" s="96" t="str">
        <f t="shared" si="86"/>
        <v/>
      </c>
      <c r="I86" s="88" t="str">
        <f t="shared" si="121"/>
        <v/>
      </c>
      <c r="J86" s="89" t="str">
        <f t="shared" si="122"/>
        <v/>
      </c>
      <c r="K86" s="8" t="str">
        <f t="shared" si="123"/>
        <v/>
      </c>
      <c r="L86" s="54"/>
      <c r="M86" s="17" t="str">
        <f>IF('Hedging Dashboard'!AH86="","",'Hedging Dashboard'!AH86)</f>
        <v/>
      </c>
      <c r="O86" s="9" t="str">
        <f t="shared" si="87"/>
        <v/>
      </c>
      <c r="P86" s="88" t="str">
        <f t="shared" si="124"/>
        <v/>
      </c>
      <c r="Q86" s="89" t="str">
        <f t="shared" si="125"/>
        <v/>
      </c>
      <c r="R86" s="4" t="str">
        <f t="shared" si="126"/>
        <v/>
      </c>
      <c r="S86" s="4" t="str">
        <f t="shared" si="97"/>
        <v/>
      </c>
      <c r="T86" s="112" t="str">
        <f t="shared" si="127"/>
        <v/>
      </c>
      <c r="U86" s="4" t="str">
        <f>IF(M86="","",IF(B86="NB",U85,IF(T86="",SUM($T$5:$T86)+S86,SUM($T$5:$T86))))</f>
        <v/>
      </c>
      <c r="V86" s="100" t="str">
        <f t="shared" si="84"/>
        <v/>
      </c>
      <c r="W86" s="74" t="e">
        <f t="shared" si="98"/>
        <v>#VALUE!</v>
      </c>
      <c r="X86" s="76" t="str">
        <f t="shared" si="99"/>
        <v/>
      </c>
      <c r="Y86" s="9" t="str">
        <f t="shared" si="94"/>
        <v>B</v>
      </c>
      <c r="Z86" s="4" t="str">
        <f t="shared" si="90"/>
        <v>C</v>
      </c>
      <c r="AA86" s="4" t="str">
        <f t="shared" si="91"/>
        <v>B</v>
      </c>
      <c r="AB86" s="4" t="str">
        <f t="shared" si="88"/>
        <v/>
      </c>
      <c r="AC86" s="4" t="str">
        <f t="shared" si="92"/>
        <v/>
      </c>
      <c r="AD86" s="4" t="str">
        <f t="shared" si="93"/>
        <v/>
      </c>
      <c r="AE86" s="1" t="str">
        <f t="shared" si="100"/>
        <v/>
      </c>
      <c r="AF86" s="1" t="str">
        <f t="shared" si="101"/>
        <v/>
      </c>
      <c r="AG86" s="1" t="str">
        <f t="shared" si="102"/>
        <v/>
      </c>
      <c r="AH86" s="1" t="str">
        <f t="shared" si="103"/>
        <v/>
      </c>
      <c r="AI86" s="1" t="str">
        <f t="shared" si="104"/>
        <v/>
      </c>
      <c r="AJ86" s="1" t="str">
        <f t="shared" si="105"/>
        <v/>
      </c>
      <c r="AK86" s="1">
        <f t="shared" si="128"/>
        <v>0</v>
      </c>
      <c r="AL86" s="1">
        <f t="shared" si="129"/>
        <v>0</v>
      </c>
      <c r="AM86" s="1" t="str">
        <f t="shared" si="89"/>
        <v/>
      </c>
      <c r="AN86" s="1">
        <f t="shared" si="106"/>
        <v>0</v>
      </c>
      <c r="AO86" s="1" t="str">
        <f t="shared" si="138"/>
        <v/>
      </c>
      <c r="AP86" s="1" t="str">
        <f t="shared" si="107"/>
        <v>N</v>
      </c>
      <c r="AQ86" s="1" t="str">
        <f t="shared" si="108"/>
        <v>N</v>
      </c>
      <c r="AR86" s="1" t="str">
        <f t="shared" si="109"/>
        <v>N</v>
      </c>
      <c r="AS86" s="1" t="str">
        <f t="shared" si="110"/>
        <v/>
      </c>
      <c r="AT86" s="15" t="str">
        <f t="shared" si="130"/>
        <v/>
      </c>
      <c r="AU86" s="1" t="str">
        <f t="shared" si="111"/>
        <v/>
      </c>
      <c r="AV86" s="1" t="str">
        <f t="shared" si="112"/>
        <v/>
      </c>
      <c r="AW86" s="1" t="str">
        <f t="shared" si="113"/>
        <v/>
      </c>
      <c r="AX86" s="1" t="str">
        <f t="shared" si="114"/>
        <v/>
      </c>
      <c r="AY86" s="1" t="str">
        <f t="shared" si="115"/>
        <v/>
      </c>
      <c r="AZ86" s="1" t="str">
        <f>IF('Hedging Dashboard'!AH86="P",IF(AZ85="",1,AZ85+1),"")</f>
        <v/>
      </c>
      <c r="BA86" s="1" t="str">
        <f>IF('Hedging Dashboard'!AH86="B",IF(BA85="",1,BA85+1),"")</f>
        <v/>
      </c>
      <c r="BB86" s="1" t="str">
        <f t="shared" si="82"/>
        <v>00000</v>
      </c>
      <c r="BC86" s="1" t="str">
        <f t="shared" si="82"/>
        <v>00000</v>
      </c>
      <c r="BD86" s="1" t="str">
        <f t="shared" si="83"/>
        <v>000000</v>
      </c>
      <c r="BE86" s="1" t="str">
        <f t="shared" si="83"/>
        <v>000000</v>
      </c>
      <c r="BF86" s="1" t="str">
        <f t="shared" si="131"/>
        <v>B</v>
      </c>
      <c r="BG86" s="1" t="str">
        <f t="shared" si="116"/>
        <v/>
      </c>
      <c r="BH86" s="1">
        <f t="shared" si="132"/>
        <v>0</v>
      </c>
      <c r="BI86" s="1" t="str">
        <f t="shared" si="117"/>
        <v/>
      </c>
      <c r="BJ86" s="1">
        <f t="shared" si="133"/>
        <v>0</v>
      </c>
      <c r="BK86" s="1" t="str">
        <f t="shared" si="118"/>
        <v/>
      </c>
      <c r="BL86" s="1">
        <f t="shared" si="134"/>
        <v>0</v>
      </c>
      <c r="BM86" s="1" t="str">
        <f t="shared" si="135"/>
        <v>0</v>
      </c>
      <c r="BN86" s="1" t="str">
        <f t="shared" si="136"/>
        <v>0</v>
      </c>
      <c r="BO86" s="1" t="str">
        <f t="shared" si="137"/>
        <v>0</v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</row>
    <row r="87" spans="1:76" ht="15.75" thickBot="1">
      <c r="A87" s="1">
        <v>78</v>
      </c>
      <c r="B87" s="9" t="str">
        <f t="shared" si="95"/>
        <v/>
      </c>
      <c r="C87" s="93" t="str">
        <f t="shared" si="85"/>
        <v/>
      </c>
      <c r="D87" s="88" t="str">
        <f t="shared" si="119"/>
        <v/>
      </c>
      <c r="E87" s="89" t="str">
        <f t="shared" si="120"/>
        <v/>
      </c>
      <c r="F87" s="8" t="str">
        <f t="shared" si="96"/>
        <v/>
      </c>
      <c r="H87" s="96" t="str">
        <f t="shared" si="86"/>
        <v/>
      </c>
      <c r="I87" s="88" t="str">
        <f t="shared" si="121"/>
        <v/>
      </c>
      <c r="J87" s="89" t="str">
        <f t="shared" si="122"/>
        <v/>
      </c>
      <c r="K87" s="8" t="str">
        <f t="shared" si="123"/>
        <v/>
      </c>
      <c r="L87" s="54"/>
      <c r="M87" s="17" t="str">
        <f>IF('Hedging Dashboard'!AH87="","",'Hedging Dashboard'!AH87)</f>
        <v/>
      </c>
      <c r="O87" s="9" t="str">
        <f t="shared" si="87"/>
        <v/>
      </c>
      <c r="P87" s="88" t="str">
        <f t="shared" si="124"/>
        <v/>
      </c>
      <c r="Q87" s="89" t="str">
        <f t="shared" si="125"/>
        <v/>
      </c>
      <c r="R87" s="4" t="str">
        <f t="shared" si="126"/>
        <v/>
      </c>
      <c r="S87" s="4" t="str">
        <f t="shared" si="97"/>
        <v/>
      </c>
      <c r="T87" s="112" t="str">
        <f t="shared" si="127"/>
        <v/>
      </c>
      <c r="U87" s="4" t="str">
        <f>IF(M87="","",IF(B87="NB",U86,IF(T87="",SUM($T$5:$T87)+S87,SUM($T$5:$T87))))</f>
        <v/>
      </c>
      <c r="V87" s="100" t="str">
        <f t="shared" si="84"/>
        <v/>
      </c>
      <c r="W87" s="74" t="e">
        <f t="shared" si="98"/>
        <v>#VALUE!</v>
      </c>
      <c r="X87" s="76" t="str">
        <f t="shared" si="99"/>
        <v/>
      </c>
      <c r="Y87" s="9" t="str">
        <f t="shared" si="94"/>
        <v>B</v>
      </c>
      <c r="Z87" s="4" t="str">
        <f t="shared" si="90"/>
        <v>C</v>
      </c>
      <c r="AA87" s="4" t="str">
        <f t="shared" si="91"/>
        <v>B</v>
      </c>
      <c r="AB87" s="4" t="str">
        <f t="shared" si="88"/>
        <v/>
      </c>
      <c r="AC87" s="4" t="str">
        <f t="shared" si="92"/>
        <v/>
      </c>
      <c r="AD87" s="4" t="str">
        <f t="shared" si="93"/>
        <v/>
      </c>
      <c r="AE87" s="1" t="str">
        <f t="shared" si="100"/>
        <v/>
      </c>
      <c r="AF87" s="1" t="str">
        <f t="shared" si="101"/>
        <v/>
      </c>
      <c r="AG87" s="1" t="str">
        <f t="shared" si="102"/>
        <v/>
      </c>
      <c r="AH87" s="1" t="str">
        <f t="shared" si="103"/>
        <v/>
      </c>
      <c r="AI87" s="1" t="str">
        <f t="shared" si="104"/>
        <v/>
      </c>
      <c r="AJ87" s="1" t="str">
        <f t="shared" si="105"/>
        <v/>
      </c>
      <c r="AK87" s="1">
        <f t="shared" si="128"/>
        <v>0</v>
      </c>
      <c r="AL87" s="1">
        <f t="shared" si="129"/>
        <v>0</v>
      </c>
      <c r="AM87" s="1" t="str">
        <f t="shared" si="89"/>
        <v/>
      </c>
      <c r="AN87" s="1">
        <f t="shared" si="106"/>
        <v>0</v>
      </c>
      <c r="AO87" s="1" t="str">
        <f t="shared" si="138"/>
        <v/>
      </c>
      <c r="AP87" s="1" t="str">
        <f t="shared" si="107"/>
        <v>N</v>
      </c>
      <c r="AQ87" s="1" t="str">
        <f t="shared" si="108"/>
        <v>N</v>
      </c>
      <c r="AR87" s="1" t="str">
        <f t="shared" si="109"/>
        <v>N</v>
      </c>
      <c r="AS87" s="1" t="str">
        <f t="shared" si="110"/>
        <v/>
      </c>
      <c r="AT87" s="15" t="str">
        <f t="shared" si="130"/>
        <v/>
      </c>
      <c r="AU87" s="1" t="str">
        <f t="shared" si="111"/>
        <v/>
      </c>
      <c r="AV87" s="1" t="str">
        <f t="shared" si="112"/>
        <v/>
      </c>
      <c r="AW87" s="1" t="str">
        <f t="shared" si="113"/>
        <v/>
      </c>
      <c r="AX87" s="1" t="str">
        <f t="shared" si="114"/>
        <v/>
      </c>
      <c r="AY87" s="1" t="str">
        <f t="shared" si="115"/>
        <v/>
      </c>
      <c r="AZ87" s="1" t="str">
        <f>IF('Hedging Dashboard'!AH87="P",IF(AZ86="",1,AZ86+1),"")</f>
        <v/>
      </c>
      <c r="BA87" s="1" t="str">
        <f>IF('Hedging Dashboard'!AH87="B",IF(BA86="",1,BA86+1),"")</f>
        <v/>
      </c>
      <c r="BB87" s="1" t="str">
        <f t="shared" si="82"/>
        <v>00000</v>
      </c>
      <c r="BC87" s="1" t="str">
        <f t="shared" si="82"/>
        <v>00000</v>
      </c>
      <c r="BD87" s="1" t="str">
        <f t="shared" si="83"/>
        <v>000000</v>
      </c>
      <c r="BE87" s="1" t="str">
        <f t="shared" si="83"/>
        <v>000000</v>
      </c>
      <c r="BF87" s="1" t="str">
        <f t="shared" si="131"/>
        <v>B</v>
      </c>
      <c r="BG87" s="1" t="str">
        <f t="shared" si="116"/>
        <v/>
      </c>
      <c r="BH87" s="1">
        <f t="shared" si="132"/>
        <v>0</v>
      </c>
      <c r="BI87" s="1" t="str">
        <f t="shared" si="117"/>
        <v/>
      </c>
      <c r="BJ87" s="1">
        <f t="shared" si="133"/>
        <v>0</v>
      </c>
      <c r="BK87" s="1" t="str">
        <f t="shared" si="118"/>
        <v/>
      </c>
      <c r="BL87" s="1">
        <f t="shared" si="134"/>
        <v>0</v>
      </c>
      <c r="BM87" s="1" t="str">
        <f t="shared" si="135"/>
        <v>0</v>
      </c>
      <c r="BN87" s="1" t="str">
        <f t="shared" si="136"/>
        <v>0</v>
      </c>
      <c r="BO87" s="1" t="str">
        <f t="shared" si="137"/>
        <v>0</v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</row>
    <row r="88" spans="1:76" ht="15.75" thickBot="1">
      <c r="A88" s="1">
        <v>79</v>
      </c>
      <c r="B88" s="9" t="str">
        <f t="shared" si="95"/>
        <v/>
      </c>
      <c r="C88" s="93" t="str">
        <f t="shared" si="85"/>
        <v/>
      </c>
      <c r="D88" s="88" t="str">
        <f t="shared" si="119"/>
        <v/>
      </c>
      <c r="E88" s="89" t="str">
        <f t="shared" si="120"/>
        <v/>
      </c>
      <c r="F88" s="8" t="str">
        <f t="shared" si="96"/>
        <v/>
      </c>
      <c r="H88" s="96" t="str">
        <f t="shared" si="86"/>
        <v/>
      </c>
      <c r="I88" s="88" t="str">
        <f t="shared" si="121"/>
        <v/>
      </c>
      <c r="J88" s="89" t="str">
        <f t="shared" si="122"/>
        <v/>
      </c>
      <c r="K88" s="8" t="str">
        <f t="shared" si="123"/>
        <v/>
      </c>
      <c r="L88" s="54"/>
      <c r="M88" s="17" t="str">
        <f>IF('Hedging Dashboard'!AH88="","",'Hedging Dashboard'!AH88)</f>
        <v/>
      </c>
      <c r="O88" s="9" t="str">
        <f t="shared" si="87"/>
        <v/>
      </c>
      <c r="P88" s="88" t="str">
        <f t="shared" si="124"/>
        <v/>
      </c>
      <c r="Q88" s="89" t="str">
        <f t="shared" si="125"/>
        <v/>
      </c>
      <c r="R88" s="4" t="str">
        <f t="shared" si="126"/>
        <v/>
      </c>
      <c r="S88" s="4" t="str">
        <f t="shared" si="97"/>
        <v/>
      </c>
      <c r="T88" s="112" t="str">
        <f t="shared" si="127"/>
        <v/>
      </c>
      <c r="U88" s="4" t="str">
        <f>IF(M88="","",IF(B88="NB",U87,IF(T88="",SUM($T$5:$T88)+S88,SUM($T$5:$T88))))</f>
        <v/>
      </c>
      <c r="V88" s="100" t="str">
        <f t="shared" si="84"/>
        <v/>
      </c>
      <c r="W88" s="74" t="e">
        <f t="shared" si="98"/>
        <v>#VALUE!</v>
      </c>
      <c r="X88" s="76" t="str">
        <f t="shared" si="99"/>
        <v/>
      </c>
      <c r="Y88" s="9" t="str">
        <f t="shared" si="94"/>
        <v>B</v>
      </c>
      <c r="Z88" s="4" t="str">
        <f t="shared" si="90"/>
        <v>C</v>
      </c>
      <c r="AA88" s="4" t="str">
        <f t="shared" si="91"/>
        <v>B</v>
      </c>
      <c r="AB88" s="4" t="str">
        <f t="shared" si="88"/>
        <v/>
      </c>
      <c r="AC88" s="4" t="str">
        <f t="shared" si="92"/>
        <v/>
      </c>
      <c r="AD88" s="4" t="str">
        <f t="shared" si="93"/>
        <v/>
      </c>
      <c r="AE88" s="1" t="str">
        <f t="shared" si="100"/>
        <v/>
      </c>
      <c r="AF88" s="1" t="str">
        <f t="shared" si="101"/>
        <v/>
      </c>
      <c r="AG88" s="1" t="str">
        <f t="shared" si="102"/>
        <v/>
      </c>
      <c r="AH88" s="1" t="str">
        <f t="shared" si="103"/>
        <v/>
      </c>
      <c r="AI88" s="1" t="str">
        <f t="shared" si="104"/>
        <v/>
      </c>
      <c r="AJ88" s="1" t="str">
        <f t="shared" si="105"/>
        <v/>
      </c>
      <c r="AK88" s="1">
        <f t="shared" si="128"/>
        <v>0</v>
      </c>
      <c r="AL88" s="1">
        <f t="shared" si="129"/>
        <v>0</v>
      </c>
      <c r="AM88" s="1" t="str">
        <f t="shared" si="89"/>
        <v/>
      </c>
      <c r="AN88" s="1">
        <f t="shared" si="106"/>
        <v>0</v>
      </c>
      <c r="AO88" s="1" t="str">
        <f t="shared" si="138"/>
        <v/>
      </c>
      <c r="AP88" s="1" t="str">
        <f t="shared" si="107"/>
        <v>N</v>
      </c>
      <c r="AQ88" s="1" t="str">
        <f t="shared" si="108"/>
        <v>N</v>
      </c>
      <c r="AR88" s="1" t="str">
        <f t="shared" si="109"/>
        <v>N</v>
      </c>
      <c r="AS88" s="1" t="str">
        <f t="shared" si="110"/>
        <v/>
      </c>
      <c r="AT88" s="15" t="str">
        <f t="shared" si="130"/>
        <v/>
      </c>
      <c r="AU88" s="1" t="str">
        <f t="shared" si="111"/>
        <v/>
      </c>
      <c r="AV88" s="1" t="str">
        <f t="shared" si="112"/>
        <v/>
      </c>
      <c r="AW88" s="1" t="str">
        <f t="shared" si="113"/>
        <v/>
      </c>
      <c r="AX88" s="1" t="str">
        <f t="shared" si="114"/>
        <v/>
      </c>
      <c r="AY88" s="1" t="str">
        <f t="shared" si="115"/>
        <v/>
      </c>
      <c r="AZ88" s="1" t="str">
        <f>IF('Hedging Dashboard'!AH88="P",IF(AZ87="",1,AZ87+1),"")</f>
        <v/>
      </c>
      <c r="BA88" s="1" t="str">
        <f>IF('Hedging Dashboard'!AH88="B",IF(BA87="",1,BA87+1),"")</f>
        <v/>
      </c>
      <c r="BB88" s="1" t="str">
        <f t="shared" si="82"/>
        <v>00000</v>
      </c>
      <c r="BC88" s="1" t="str">
        <f t="shared" si="82"/>
        <v>00000</v>
      </c>
      <c r="BD88" s="1" t="str">
        <f t="shared" si="83"/>
        <v>000000</v>
      </c>
      <c r="BE88" s="1" t="str">
        <f t="shared" si="83"/>
        <v>000000</v>
      </c>
      <c r="BF88" s="1" t="str">
        <f t="shared" si="131"/>
        <v>B</v>
      </c>
      <c r="BG88" s="1" t="str">
        <f t="shared" si="116"/>
        <v/>
      </c>
      <c r="BH88" s="1">
        <f t="shared" si="132"/>
        <v>0</v>
      </c>
      <c r="BI88" s="1" t="str">
        <f t="shared" si="117"/>
        <v/>
      </c>
      <c r="BJ88" s="1">
        <f t="shared" si="133"/>
        <v>0</v>
      </c>
      <c r="BK88" s="1" t="str">
        <f t="shared" si="118"/>
        <v/>
      </c>
      <c r="BL88" s="1">
        <f t="shared" si="134"/>
        <v>0</v>
      </c>
      <c r="BM88" s="1" t="str">
        <f t="shared" si="135"/>
        <v>0</v>
      </c>
      <c r="BN88" s="1" t="str">
        <f t="shared" si="136"/>
        <v>0</v>
      </c>
      <c r="BO88" s="1" t="str">
        <f t="shared" si="137"/>
        <v>0</v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6</v>
      </c>
    </row>
    <row r="89" spans="1:76" ht="15.75" thickBot="1">
      <c r="A89" s="1">
        <v>80</v>
      </c>
      <c r="B89" s="77" t="str">
        <f t="shared" si="95"/>
        <v/>
      </c>
      <c r="C89" s="94" t="str">
        <f t="shared" si="85"/>
        <v/>
      </c>
      <c r="D89" s="90" t="str">
        <f t="shared" si="119"/>
        <v/>
      </c>
      <c r="E89" s="91" t="str">
        <f t="shared" si="120"/>
        <v/>
      </c>
      <c r="F89" s="10" t="str">
        <f t="shared" si="96"/>
        <v/>
      </c>
      <c r="H89" s="97" t="str">
        <f t="shared" si="86"/>
        <v/>
      </c>
      <c r="I89" s="90" t="str">
        <f t="shared" si="121"/>
        <v/>
      </c>
      <c r="J89" s="91" t="str">
        <f t="shared" si="122"/>
        <v/>
      </c>
      <c r="K89" s="10" t="str">
        <f t="shared" si="123"/>
        <v/>
      </c>
      <c r="L89" s="54"/>
      <c r="M89" s="18" t="str">
        <f>IF('Hedging Dashboard'!AH89="","",'Hedging Dashboard'!AH89)</f>
        <v/>
      </c>
      <c r="O89" s="77" t="str">
        <f t="shared" si="87"/>
        <v/>
      </c>
      <c r="P89" s="90" t="str">
        <f t="shared" si="124"/>
        <v/>
      </c>
      <c r="Q89" s="91" t="str">
        <f t="shared" si="125"/>
        <v/>
      </c>
      <c r="R89" s="5" t="str">
        <f t="shared" si="126"/>
        <v/>
      </c>
      <c r="S89" s="5" t="str">
        <f t="shared" si="97"/>
        <v/>
      </c>
      <c r="T89" s="113" t="str">
        <f t="shared" si="127"/>
        <v/>
      </c>
      <c r="U89" s="5" t="str">
        <f>IF(M89="","",IF(B89="NB",U88,IF(T89="",SUM($T$5:$T89)+S89,SUM($T$5:$T89))))</f>
        <v/>
      </c>
      <c r="V89" s="101" t="str">
        <f t="shared" si="84"/>
        <v/>
      </c>
      <c r="W89" s="74" t="e">
        <f t="shared" si="98"/>
        <v>#VALUE!</v>
      </c>
      <c r="X89" s="76" t="str">
        <f t="shared" si="99"/>
        <v/>
      </c>
      <c r="Y89" s="9" t="str">
        <f t="shared" si="94"/>
        <v>B</v>
      </c>
      <c r="Z89" s="4" t="str">
        <f t="shared" si="90"/>
        <v>C</v>
      </c>
      <c r="AA89" s="4" t="str">
        <f t="shared" si="91"/>
        <v>B</v>
      </c>
      <c r="AB89" s="4" t="str">
        <f t="shared" si="88"/>
        <v/>
      </c>
      <c r="AC89" s="4" t="str">
        <f t="shared" si="92"/>
        <v/>
      </c>
      <c r="AD89" s="4" t="str">
        <f t="shared" si="93"/>
        <v/>
      </c>
      <c r="AE89" s="1" t="str">
        <f t="shared" si="100"/>
        <v/>
      </c>
      <c r="AF89" s="1" t="str">
        <f t="shared" si="101"/>
        <v/>
      </c>
      <c r="AG89" s="1" t="str">
        <f t="shared" si="102"/>
        <v/>
      </c>
      <c r="AH89" s="1" t="str">
        <f t="shared" si="103"/>
        <v/>
      </c>
      <c r="AI89" s="1" t="str">
        <f t="shared" si="104"/>
        <v/>
      </c>
      <c r="AJ89" s="1" t="str">
        <f t="shared" si="105"/>
        <v/>
      </c>
      <c r="AK89" s="1">
        <f t="shared" si="128"/>
        <v>0</v>
      </c>
      <c r="AL89" s="1">
        <f t="shared" si="129"/>
        <v>0</v>
      </c>
      <c r="AM89" s="1" t="str">
        <f t="shared" si="89"/>
        <v/>
      </c>
      <c r="AN89" s="1">
        <f t="shared" si="106"/>
        <v>0</v>
      </c>
      <c r="AO89" s="1" t="str">
        <f t="shared" si="138"/>
        <v/>
      </c>
      <c r="AP89" s="1" t="str">
        <f t="shared" si="107"/>
        <v>N</v>
      </c>
      <c r="AQ89" s="1" t="str">
        <f t="shared" si="108"/>
        <v>N</v>
      </c>
      <c r="AR89" s="1" t="str">
        <f t="shared" si="109"/>
        <v>N</v>
      </c>
      <c r="AS89" s="1" t="str">
        <f t="shared" si="110"/>
        <v/>
      </c>
      <c r="AT89" s="15" t="str">
        <f t="shared" si="130"/>
        <v/>
      </c>
      <c r="AU89" s="1" t="str">
        <f t="shared" si="111"/>
        <v/>
      </c>
      <c r="AV89" s="1" t="str">
        <f t="shared" si="112"/>
        <v/>
      </c>
      <c r="AW89" s="1" t="str">
        <f t="shared" si="113"/>
        <v/>
      </c>
      <c r="AX89" s="1" t="str">
        <f t="shared" si="114"/>
        <v/>
      </c>
      <c r="AY89" s="1" t="str">
        <f t="shared" si="115"/>
        <v/>
      </c>
      <c r="AZ89" s="1" t="str">
        <f>IF('Hedging Dashboard'!AH89="P",IF(AZ88="",1,AZ88+1),"")</f>
        <v/>
      </c>
      <c r="BA89" s="1" t="str">
        <f>IF('Hedging Dashboard'!AH89="B",IF(BA88="",1,BA88+1),"")</f>
        <v/>
      </c>
      <c r="BB89" s="1" t="str">
        <f t="shared" si="82"/>
        <v>00000</v>
      </c>
      <c r="BC89" s="1" t="str">
        <f t="shared" si="82"/>
        <v>00000</v>
      </c>
      <c r="BD89" s="1" t="str">
        <f t="shared" si="83"/>
        <v>000000</v>
      </c>
      <c r="BE89" s="1" t="str">
        <f t="shared" si="83"/>
        <v>000000</v>
      </c>
      <c r="BF89" s="1" t="str">
        <f t="shared" si="131"/>
        <v>B</v>
      </c>
      <c r="BG89" s="1" t="str">
        <f t="shared" si="116"/>
        <v/>
      </c>
      <c r="BH89" s="1">
        <f t="shared" si="132"/>
        <v>0</v>
      </c>
      <c r="BI89" s="1" t="str">
        <f t="shared" si="117"/>
        <v/>
      </c>
      <c r="BJ89" s="1">
        <f t="shared" si="133"/>
        <v>0</v>
      </c>
      <c r="BK89" s="1" t="str">
        <f t="shared" si="118"/>
        <v/>
      </c>
      <c r="BL89" s="1">
        <f t="shared" si="134"/>
        <v>0</v>
      </c>
      <c r="BM89" s="1" t="str">
        <f t="shared" si="135"/>
        <v>0</v>
      </c>
      <c r="BN89" s="1" t="str">
        <f t="shared" si="136"/>
        <v>0</v>
      </c>
      <c r="BO89" s="1" t="str">
        <f t="shared" si="137"/>
        <v>0</v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-6</v>
      </c>
    </row>
    <row r="90" spans="1:76" ht="15.75" thickBot="1">
      <c r="A90" s="1">
        <v>81</v>
      </c>
      <c r="B90" s="12" t="str">
        <f t="shared" si="95"/>
        <v/>
      </c>
      <c r="C90" s="92" t="str">
        <f t="shared" si="85"/>
        <v/>
      </c>
      <c r="D90" s="13" t="str">
        <f t="shared" si="119"/>
        <v/>
      </c>
      <c r="E90" s="45" t="str">
        <f t="shared" si="120"/>
        <v/>
      </c>
      <c r="F90" s="14" t="str">
        <f t="shared" si="96"/>
        <v/>
      </c>
      <c r="H90" s="95" t="str">
        <f t="shared" si="86"/>
        <v/>
      </c>
      <c r="I90" s="13" t="str">
        <f t="shared" si="121"/>
        <v/>
      </c>
      <c r="J90" s="45" t="str">
        <f t="shared" si="122"/>
        <v/>
      </c>
      <c r="K90" s="14" t="str">
        <f t="shared" si="123"/>
        <v/>
      </c>
      <c r="L90" s="54"/>
      <c r="M90" s="16" t="str">
        <f>IF('Hedging Dashboard'!AH90="","",'Hedging Dashboard'!AH90)</f>
        <v/>
      </c>
      <c r="O90" s="12" t="str">
        <f t="shared" si="87"/>
        <v/>
      </c>
      <c r="P90" s="13" t="str">
        <f t="shared" si="124"/>
        <v/>
      </c>
      <c r="Q90" s="45" t="str">
        <f t="shared" si="125"/>
        <v/>
      </c>
      <c r="R90" s="87" t="str">
        <f t="shared" si="126"/>
        <v/>
      </c>
      <c r="S90" s="87" t="str">
        <f t="shared" si="97"/>
        <v/>
      </c>
      <c r="T90" s="98" t="str">
        <f t="shared" si="127"/>
        <v/>
      </c>
      <c r="U90" s="87" t="str">
        <f>IF(M90="","",IF(B90="NB",U89,IF(T90="",SUM($T$5:$T90)+S90,SUM($T$5:$T90))))</f>
        <v/>
      </c>
      <c r="V90" s="99" t="str">
        <f t="shared" si="84"/>
        <v/>
      </c>
      <c r="W90" s="74" t="e">
        <f t="shared" si="98"/>
        <v>#VALUE!</v>
      </c>
      <c r="X90" s="76" t="str">
        <f t="shared" si="99"/>
        <v/>
      </c>
      <c r="Y90" s="9" t="str">
        <f t="shared" si="94"/>
        <v>B</v>
      </c>
      <c r="Z90" s="4" t="str">
        <f t="shared" si="90"/>
        <v>C</v>
      </c>
      <c r="AA90" s="4" t="str">
        <f t="shared" si="91"/>
        <v>B</v>
      </c>
      <c r="AB90" s="4" t="str">
        <f t="shared" si="88"/>
        <v/>
      </c>
      <c r="AC90" s="4" t="str">
        <f t="shared" si="92"/>
        <v/>
      </c>
      <c r="AD90" s="4" t="str">
        <f t="shared" si="93"/>
        <v/>
      </c>
      <c r="AE90" s="1" t="str">
        <f t="shared" si="100"/>
        <v/>
      </c>
      <c r="AF90" s="1" t="str">
        <f t="shared" si="101"/>
        <v/>
      </c>
      <c r="AG90" s="1" t="str">
        <f t="shared" si="102"/>
        <v/>
      </c>
      <c r="AH90" s="1" t="str">
        <f t="shared" si="103"/>
        <v/>
      </c>
      <c r="AI90" s="1" t="str">
        <f t="shared" si="104"/>
        <v/>
      </c>
      <c r="AJ90" s="1" t="str">
        <f t="shared" si="105"/>
        <v/>
      </c>
      <c r="AK90" s="1">
        <f t="shared" si="128"/>
        <v>0</v>
      </c>
      <c r="AL90" s="1">
        <f t="shared" si="129"/>
        <v>0</v>
      </c>
      <c r="AM90" s="1" t="str">
        <f t="shared" si="89"/>
        <v/>
      </c>
      <c r="AN90" s="1">
        <f t="shared" si="106"/>
        <v>0</v>
      </c>
      <c r="AO90" s="1" t="str">
        <f t="shared" si="138"/>
        <v/>
      </c>
      <c r="AP90" s="1" t="str">
        <f t="shared" si="107"/>
        <v>N</v>
      </c>
      <c r="AQ90" s="1" t="str">
        <f t="shared" si="108"/>
        <v>N</v>
      </c>
      <c r="AR90" s="1" t="str">
        <f t="shared" si="109"/>
        <v>N</v>
      </c>
      <c r="AS90" s="1" t="str">
        <f t="shared" si="110"/>
        <v/>
      </c>
      <c r="AT90" s="15" t="str">
        <f t="shared" si="130"/>
        <v/>
      </c>
      <c r="AU90" s="1" t="str">
        <f t="shared" si="111"/>
        <v/>
      </c>
      <c r="AV90" s="1" t="str">
        <f t="shared" si="112"/>
        <v/>
      </c>
      <c r="AW90" s="1" t="str">
        <f t="shared" si="113"/>
        <v/>
      </c>
      <c r="AX90" s="1" t="str">
        <f t="shared" si="114"/>
        <v/>
      </c>
      <c r="AY90" s="1" t="str">
        <f t="shared" si="115"/>
        <v/>
      </c>
      <c r="AZ90" s="1" t="str">
        <f>IF('Hedging Dashboard'!AH90="P",IF(AZ89="",1,AZ89+1),"")</f>
        <v/>
      </c>
      <c r="BA90" s="1" t="str">
        <f>IF('Hedging Dashboard'!AH90="B",IF(BA89="",1,BA89+1),"")</f>
        <v/>
      </c>
      <c r="BB90" s="1" t="str">
        <f t="shared" si="82"/>
        <v>00000</v>
      </c>
      <c r="BC90" s="1" t="str">
        <f t="shared" si="82"/>
        <v>00000</v>
      </c>
      <c r="BD90" s="1" t="str">
        <f t="shared" si="83"/>
        <v>000000</v>
      </c>
      <c r="BE90" s="1" t="str">
        <f t="shared" si="83"/>
        <v>000000</v>
      </c>
      <c r="BF90" s="1" t="str">
        <f t="shared" si="131"/>
        <v>B</v>
      </c>
      <c r="BG90" s="1" t="str">
        <f t="shared" si="116"/>
        <v/>
      </c>
      <c r="BH90" s="1">
        <f t="shared" si="132"/>
        <v>0</v>
      </c>
      <c r="BI90" s="1" t="str">
        <f t="shared" si="117"/>
        <v/>
      </c>
      <c r="BJ90" s="1">
        <f t="shared" si="133"/>
        <v>0</v>
      </c>
      <c r="BK90" s="1" t="str">
        <f t="shared" si="118"/>
        <v/>
      </c>
      <c r="BL90" s="1">
        <f t="shared" si="134"/>
        <v>0</v>
      </c>
      <c r="BM90" s="1" t="str">
        <f t="shared" si="135"/>
        <v>0</v>
      </c>
      <c r="BN90" s="1" t="str">
        <f t="shared" si="136"/>
        <v>0</v>
      </c>
      <c r="BO90" s="1" t="str">
        <f t="shared" si="137"/>
        <v>0</v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</row>
    <row r="91" spans="1:76" ht="15.75" thickBot="1">
      <c r="A91" s="1">
        <v>82</v>
      </c>
      <c r="B91" s="9" t="str">
        <f t="shared" si="95"/>
        <v/>
      </c>
      <c r="C91" s="93" t="str">
        <f t="shared" si="85"/>
        <v/>
      </c>
      <c r="D91" s="88" t="str">
        <f t="shared" si="119"/>
        <v/>
      </c>
      <c r="E91" s="89" t="str">
        <f t="shared" si="120"/>
        <v/>
      </c>
      <c r="F91" s="8" t="str">
        <f t="shared" si="96"/>
        <v/>
      </c>
      <c r="H91" s="96" t="str">
        <f t="shared" si="86"/>
        <v/>
      </c>
      <c r="I91" s="88" t="str">
        <f t="shared" si="121"/>
        <v/>
      </c>
      <c r="J91" s="89" t="str">
        <f t="shared" si="122"/>
        <v/>
      </c>
      <c r="K91" s="8" t="str">
        <f t="shared" si="123"/>
        <v/>
      </c>
      <c r="L91" s="54"/>
      <c r="M91" s="17" t="str">
        <f>IF('Hedging Dashboard'!AH91="","",'Hedging Dashboard'!AH91)</f>
        <v/>
      </c>
      <c r="O91" s="9" t="str">
        <f t="shared" si="87"/>
        <v/>
      </c>
      <c r="P91" s="88" t="str">
        <f t="shared" si="124"/>
        <v/>
      </c>
      <c r="Q91" s="89" t="str">
        <f t="shared" si="125"/>
        <v/>
      </c>
      <c r="R91" s="4" t="str">
        <f t="shared" si="126"/>
        <v/>
      </c>
      <c r="S91" s="4" t="str">
        <f t="shared" si="97"/>
        <v/>
      </c>
      <c r="T91" s="112" t="str">
        <f t="shared" si="127"/>
        <v/>
      </c>
      <c r="U91" s="4" t="str">
        <f>IF(M91="","",IF(B91="NB",U90,IF(T91="",SUM($T$5:$T91)+S91,SUM($T$5:$T91))))</f>
        <v/>
      </c>
      <c r="V91" s="100" t="str">
        <f t="shared" si="84"/>
        <v/>
      </c>
      <c r="W91" s="74" t="e">
        <f t="shared" si="98"/>
        <v>#VALUE!</v>
      </c>
      <c r="X91" s="76" t="str">
        <f t="shared" si="99"/>
        <v/>
      </c>
      <c r="Y91" s="9" t="str">
        <f t="shared" si="94"/>
        <v>B</v>
      </c>
      <c r="Z91" s="4" t="str">
        <f t="shared" si="90"/>
        <v>C</v>
      </c>
      <c r="AA91" s="4" t="str">
        <f t="shared" si="91"/>
        <v>B</v>
      </c>
      <c r="AB91" s="4" t="str">
        <f t="shared" si="88"/>
        <v/>
      </c>
      <c r="AC91" s="4" t="str">
        <f t="shared" si="92"/>
        <v/>
      </c>
      <c r="AD91" s="4" t="str">
        <f t="shared" si="93"/>
        <v/>
      </c>
      <c r="AE91" s="1" t="str">
        <f t="shared" si="100"/>
        <v/>
      </c>
      <c r="AF91" s="1" t="str">
        <f t="shared" si="101"/>
        <v/>
      </c>
      <c r="AG91" s="1" t="str">
        <f t="shared" si="102"/>
        <v/>
      </c>
      <c r="AH91" s="1" t="str">
        <f t="shared" si="103"/>
        <v/>
      </c>
      <c r="AI91" s="1" t="str">
        <f t="shared" si="104"/>
        <v/>
      </c>
      <c r="AJ91" s="1" t="str">
        <f t="shared" si="105"/>
        <v/>
      </c>
      <c r="AK91" s="1">
        <f t="shared" si="128"/>
        <v>0</v>
      </c>
      <c r="AL91" s="1">
        <f t="shared" si="129"/>
        <v>0</v>
      </c>
      <c r="AM91" s="1" t="str">
        <f t="shared" si="89"/>
        <v/>
      </c>
      <c r="AN91" s="1">
        <f t="shared" si="106"/>
        <v>0</v>
      </c>
      <c r="AO91" s="1" t="str">
        <f t="shared" si="138"/>
        <v/>
      </c>
      <c r="AP91" s="1" t="str">
        <f t="shared" si="107"/>
        <v>N</v>
      </c>
      <c r="AQ91" s="1" t="str">
        <f t="shared" si="108"/>
        <v>N</v>
      </c>
      <c r="AR91" s="1" t="str">
        <f t="shared" si="109"/>
        <v>N</v>
      </c>
      <c r="AS91" s="1" t="str">
        <f t="shared" si="110"/>
        <v/>
      </c>
      <c r="AT91" s="15" t="str">
        <f t="shared" si="130"/>
        <v/>
      </c>
      <c r="AU91" s="1" t="str">
        <f t="shared" si="111"/>
        <v/>
      </c>
      <c r="AV91" s="1" t="str">
        <f t="shared" si="112"/>
        <v/>
      </c>
      <c r="AW91" s="1" t="str">
        <f t="shared" si="113"/>
        <v/>
      </c>
      <c r="AX91" s="1" t="str">
        <f t="shared" si="114"/>
        <v/>
      </c>
      <c r="AY91" s="1" t="str">
        <f t="shared" si="115"/>
        <v/>
      </c>
      <c r="AZ91" s="1" t="str">
        <f>IF('Hedging Dashboard'!AH91="P",IF(AZ90="",1,AZ90+1),"")</f>
        <v/>
      </c>
      <c r="BA91" s="1" t="str">
        <f>IF('Hedging Dashboard'!AH91="B",IF(BA90="",1,BA90+1),"")</f>
        <v/>
      </c>
      <c r="BB91" s="1" t="str">
        <f t="shared" si="82"/>
        <v>00000</v>
      </c>
      <c r="BC91" s="1" t="str">
        <f t="shared" si="82"/>
        <v>00000</v>
      </c>
      <c r="BD91" s="1" t="str">
        <f t="shared" si="83"/>
        <v>000000</v>
      </c>
      <c r="BE91" s="1" t="str">
        <f t="shared" si="83"/>
        <v>000000</v>
      </c>
      <c r="BF91" s="1" t="str">
        <f t="shared" si="131"/>
        <v>B</v>
      </c>
      <c r="BG91" s="1" t="str">
        <f t="shared" si="116"/>
        <v/>
      </c>
      <c r="BH91" s="1">
        <f t="shared" si="132"/>
        <v>0</v>
      </c>
      <c r="BI91" s="1" t="str">
        <f t="shared" si="117"/>
        <v/>
      </c>
      <c r="BJ91" s="1">
        <f t="shared" si="133"/>
        <v>0</v>
      </c>
      <c r="BK91" s="1" t="str">
        <f t="shared" si="118"/>
        <v/>
      </c>
      <c r="BL91" s="1">
        <f t="shared" si="134"/>
        <v>0</v>
      </c>
      <c r="BM91" s="1" t="str">
        <f t="shared" si="135"/>
        <v>0</v>
      </c>
      <c r="BN91" s="1" t="str">
        <f t="shared" si="136"/>
        <v>0</v>
      </c>
      <c r="BO91" s="1" t="str">
        <f t="shared" si="137"/>
        <v>0</v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</row>
    <row r="92" spans="1:76" ht="15.75" thickBot="1">
      <c r="A92" s="1">
        <v>83</v>
      </c>
      <c r="B92" s="9" t="str">
        <f t="shared" si="95"/>
        <v/>
      </c>
      <c r="C92" s="93" t="str">
        <f t="shared" si="85"/>
        <v/>
      </c>
      <c r="D92" s="88" t="str">
        <f t="shared" si="119"/>
        <v/>
      </c>
      <c r="E92" s="89" t="str">
        <f t="shared" si="120"/>
        <v/>
      </c>
      <c r="F92" s="8" t="str">
        <f t="shared" si="96"/>
        <v/>
      </c>
      <c r="H92" s="96" t="str">
        <f t="shared" si="86"/>
        <v/>
      </c>
      <c r="I92" s="88" t="str">
        <f t="shared" si="121"/>
        <v/>
      </c>
      <c r="J92" s="89" t="str">
        <f t="shared" si="122"/>
        <v/>
      </c>
      <c r="K92" s="8" t="str">
        <f t="shared" si="123"/>
        <v/>
      </c>
      <c r="L92" s="54"/>
      <c r="M92" s="17" t="str">
        <f>IF('Hedging Dashboard'!AH92="","",'Hedging Dashboard'!AH92)</f>
        <v/>
      </c>
      <c r="O92" s="9" t="str">
        <f t="shared" si="87"/>
        <v/>
      </c>
      <c r="P92" s="88" t="str">
        <f t="shared" si="124"/>
        <v/>
      </c>
      <c r="Q92" s="89" t="str">
        <f t="shared" si="125"/>
        <v/>
      </c>
      <c r="R92" s="4" t="str">
        <f t="shared" si="126"/>
        <v/>
      </c>
      <c r="S92" s="4" t="str">
        <f t="shared" si="97"/>
        <v/>
      </c>
      <c r="T92" s="112" t="str">
        <f t="shared" si="127"/>
        <v/>
      </c>
      <c r="U92" s="4" t="str">
        <f>IF(M92="","",IF(B92="NB",U91,IF(T92="",SUM($T$5:$T92)+S92,SUM($T$5:$T92))))</f>
        <v/>
      </c>
      <c r="V92" s="100" t="str">
        <f t="shared" si="84"/>
        <v/>
      </c>
      <c r="W92" s="74" t="e">
        <f t="shared" si="98"/>
        <v>#VALUE!</v>
      </c>
      <c r="X92" s="76" t="str">
        <f t="shared" si="99"/>
        <v/>
      </c>
      <c r="Y92" s="9" t="str">
        <f t="shared" si="94"/>
        <v>B</v>
      </c>
      <c r="Z92" s="4" t="str">
        <f t="shared" si="90"/>
        <v>C</v>
      </c>
      <c r="AA92" s="4" t="str">
        <f t="shared" si="91"/>
        <v>B</v>
      </c>
      <c r="AB92" s="4" t="str">
        <f t="shared" si="88"/>
        <v/>
      </c>
      <c r="AC92" s="4" t="str">
        <f t="shared" si="92"/>
        <v/>
      </c>
      <c r="AD92" s="4" t="str">
        <f t="shared" si="93"/>
        <v/>
      </c>
      <c r="AE92" s="1" t="str">
        <f t="shared" si="100"/>
        <v/>
      </c>
      <c r="AF92" s="1" t="str">
        <f t="shared" si="101"/>
        <v/>
      </c>
      <c r="AG92" s="1" t="str">
        <f t="shared" si="102"/>
        <v/>
      </c>
      <c r="AH92" s="1" t="str">
        <f t="shared" si="103"/>
        <v/>
      </c>
      <c r="AI92" s="1" t="str">
        <f t="shared" si="104"/>
        <v/>
      </c>
      <c r="AJ92" s="1" t="str">
        <f t="shared" si="105"/>
        <v/>
      </c>
      <c r="AK92" s="1">
        <f t="shared" si="128"/>
        <v>0</v>
      </c>
      <c r="AL92" s="1">
        <f t="shared" si="129"/>
        <v>0</v>
      </c>
      <c r="AM92" s="1" t="str">
        <f t="shared" si="89"/>
        <v/>
      </c>
      <c r="AN92" s="1">
        <f t="shared" si="106"/>
        <v>0</v>
      </c>
      <c r="AO92" s="1" t="str">
        <f t="shared" si="138"/>
        <v/>
      </c>
      <c r="AP92" s="1" t="str">
        <f t="shared" si="107"/>
        <v>N</v>
      </c>
      <c r="AQ92" s="1" t="str">
        <f t="shared" si="108"/>
        <v>N</v>
      </c>
      <c r="AR92" s="1" t="str">
        <f t="shared" si="109"/>
        <v>N</v>
      </c>
      <c r="AS92" s="1" t="str">
        <f t="shared" si="110"/>
        <v/>
      </c>
      <c r="AT92" s="15" t="str">
        <f t="shared" si="130"/>
        <v/>
      </c>
      <c r="AU92" s="1" t="str">
        <f t="shared" si="111"/>
        <v/>
      </c>
      <c r="AV92" s="1" t="str">
        <f t="shared" si="112"/>
        <v/>
      </c>
      <c r="AW92" s="1" t="str">
        <f t="shared" si="113"/>
        <v/>
      </c>
      <c r="AX92" s="1" t="str">
        <f t="shared" si="114"/>
        <v/>
      </c>
      <c r="AY92" s="1" t="str">
        <f t="shared" si="115"/>
        <v/>
      </c>
      <c r="AZ92" s="1" t="str">
        <f>IF('Hedging Dashboard'!AH92="P",IF(AZ91="",1,AZ91+1),"")</f>
        <v/>
      </c>
      <c r="BA92" s="1" t="str">
        <f>IF('Hedging Dashboard'!AH92="B",IF(BA91="",1,BA91+1),"")</f>
        <v/>
      </c>
      <c r="BB92" s="1" t="str">
        <f t="shared" si="82"/>
        <v>00000</v>
      </c>
      <c r="BC92" s="1" t="str">
        <f t="shared" si="82"/>
        <v>00000</v>
      </c>
      <c r="BD92" s="1" t="str">
        <f t="shared" si="83"/>
        <v>000000</v>
      </c>
      <c r="BE92" s="1" t="str">
        <f t="shared" si="83"/>
        <v>000000</v>
      </c>
      <c r="BF92" s="1" t="str">
        <f t="shared" si="131"/>
        <v>B</v>
      </c>
      <c r="BG92" s="1" t="str">
        <f t="shared" si="116"/>
        <v/>
      </c>
      <c r="BH92" s="1">
        <f t="shared" si="132"/>
        <v>0</v>
      </c>
      <c r="BI92" s="1" t="str">
        <f t="shared" si="117"/>
        <v/>
      </c>
      <c r="BJ92" s="1">
        <f t="shared" si="133"/>
        <v>0</v>
      </c>
      <c r="BK92" s="1" t="str">
        <f t="shared" si="118"/>
        <v/>
      </c>
      <c r="BL92" s="1">
        <f t="shared" si="134"/>
        <v>0</v>
      </c>
      <c r="BM92" s="1" t="str">
        <f t="shared" si="135"/>
        <v>0</v>
      </c>
      <c r="BN92" s="1" t="str">
        <f t="shared" si="136"/>
        <v>0</v>
      </c>
      <c r="BO92" s="1" t="str">
        <f t="shared" si="137"/>
        <v>0</v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3</v>
      </c>
    </row>
    <row r="93" spans="1:76" ht="15.75" thickBot="1">
      <c r="A93" s="1">
        <v>84</v>
      </c>
      <c r="B93" s="9" t="str">
        <f t="shared" si="95"/>
        <v/>
      </c>
      <c r="C93" s="93" t="str">
        <f t="shared" si="85"/>
        <v/>
      </c>
      <c r="D93" s="88" t="str">
        <f t="shared" si="119"/>
        <v/>
      </c>
      <c r="E93" s="89" t="str">
        <f t="shared" si="120"/>
        <v/>
      </c>
      <c r="F93" s="8" t="str">
        <f t="shared" si="96"/>
        <v/>
      </c>
      <c r="H93" s="96" t="str">
        <f t="shared" si="86"/>
        <v/>
      </c>
      <c r="I93" s="88" t="str">
        <f t="shared" si="121"/>
        <v/>
      </c>
      <c r="J93" s="89" t="str">
        <f t="shared" si="122"/>
        <v/>
      </c>
      <c r="K93" s="8" t="str">
        <f t="shared" si="123"/>
        <v/>
      </c>
      <c r="L93" s="54"/>
      <c r="M93" s="17" t="str">
        <f>IF('Hedging Dashboard'!AH93="","",'Hedging Dashboard'!AH93)</f>
        <v/>
      </c>
      <c r="O93" s="9" t="str">
        <f t="shared" si="87"/>
        <v/>
      </c>
      <c r="P93" s="88" t="str">
        <f t="shared" si="124"/>
        <v/>
      </c>
      <c r="Q93" s="89" t="str">
        <f t="shared" si="125"/>
        <v/>
      </c>
      <c r="R93" s="4" t="str">
        <f t="shared" si="126"/>
        <v/>
      </c>
      <c r="S93" s="4" t="str">
        <f t="shared" si="97"/>
        <v/>
      </c>
      <c r="T93" s="112" t="str">
        <f t="shared" si="127"/>
        <v/>
      </c>
      <c r="U93" s="4" t="str">
        <f>IF(M93="","",IF(B93="NB",U92,IF(T93="",SUM($T$5:$T93)+S93,SUM($T$5:$T93))))</f>
        <v/>
      </c>
      <c r="V93" s="100" t="str">
        <f t="shared" si="84"/>
        <v/>
      </c>
      <c r="W93" s="74" t="e">
        <f t="shared" si="98"/>
        <v>#VALUE!</v>
      </c>
      <c r="X93" s="76" t="str">
        <f t="shared" si="99"/>
        <v/>
      </c>
      <c r="Y93" s="9" t="str">
        <f t="shared" si="94"/>
        <v>B</v>
      </c>
      <c r="Z93" s="4" t="str">
        <f t="shared" si="90"/>
        <v>C</v>
      </c>
      <c r="AA93" s="4" t="str">
        <f t="shared" si="91"/>
        <v>B</v>
      </c>
      <c r="AB93" s="4" t="str">
        <f t="shared" si="88"/>
        <v/>
      </c>
      <c r="AC93" s="4" t="str">
        <f t="shared" si="92"/>
        <v/>
      </c>
      <c r="AD93" s="4" t="str">
        <f t="shared" si="93"/>
        <v/>
      </c>
      <c r="AE93" s="1" t="str">
        <f t="shared" si="100"/>
        <v/>
      </c>
      <c r="AF93" s="1" t="str">
        <f t="shared" si="101"/>
        <v/>
      </c>
      <c r="AG93" s="1" t="str">
        <f t="shared" si="102"/>
        <v/>
      </c>
      <c r="AH93" s="1" t="str">
        <f t="shared" si="103"/>
        <v/>
      </c>
      <c r="AI93" s="1" t="str">
        <f t="shared" si="104"/>
        <v/>
      </c>
      <c r="AJ93" s="1" t="str">
        <f t="shared" si="105"/>
        <v/>
      </c>
      <c r="AK93" s="1">
        <f t="shared" si="128"/>
        <v>0</v>
      </c>
      <c r="AL93" s="1">
        <f t="shared" si="129"/>
        <v>0</v>
      </c>
      <c r="AM93" s="1" t="str">
        <f t="shared" si="89"/>
        <v/>
      </c>
      <c r="AN93" s="1">
        <f t="shared" si="106"/>
        <v>0</v>
      </c>
      <c r="AO93" s="1" t="str">
        <f t="shared" si="138"/>
        <v/>
      </c>
      <c r="AP93" s="1" t="str">
        <f t="shared" si="107"/>
        <v>N</v>
      </c>
      <c r="AQ93" s="1" t="str">
        <f t="shared" si="108"/>
        <v>N</v>
      </c>
      <c r="AR93" s="1" t="str">
        <f t="shared" si="109"/>
        <v>N</v>
      </c>
      <c r="AS93" s="1" t="str">
        <f t="shared" si="110"/>
        <v/>
      </c>
      <c r="AT93" s="15" t="str">
        <f t="shared" si="130"/>
        <v/>
      </c>
      <c r="AU93" s="1" t="str">
        <f t="shared" si="111"/>
        <v/>
      </c>
      <c r="AV93" s="1" t="str">
        <f t="shared" si="112"/>
        <v/>
      </c>
      <c r="AW93" s="1" t="str">
        <f t="shared" si="113"/>
        <v/>
      </c>
      <c r="AX93" s="1" t="str">
        <f t="shared" si="114"/>
        <v/>
      </c>
      <c r="AY93" s="1" t="str">
        <f t="shared" si="115"/>
        <v/>
      </c>
      <c r="AZ93" s="1" t="str">
        <f>IF('Hedging Dashboard'!AH93="P",IF(AZ92="",1,AZ92+1),"")</f>
        <v/>
      </c>
      <c r="BA93" s="1" t="str">
        <f>IF('Hedging Dashboard'!AH93="B",IF(BA92="",1,BA92+1),"")</f>
        <v/>
      </c>
      <c r="BB93" s="1" t="str">
        <f t="shared" si="82"/>
        <v>00000</v>
      </c>
      <c r="BC93" s="1" t="str">
        <f t="shared" si="82"/>
        <v>00000</v>
      </c>
      <c r="BD93" s="1" t="str">
        <f t="shared" si="83"/>
        <v>000000</v>
      </c>
      <c r="BE93" s="1" t="str">
        <f t="shared" si="83"/>
        <v>000000</v>
      </c>
      <c r="BF93" s="1" t="str">
        <f t="shared" si="131"/>
        <v>B</v>
      </c>
      <c r="BG93" s="1" t="str">
        <f t="shared" si="116"/>
        <v/>
      </c>
      <c r="BH93" s="1">
        <f t="shared" si="132"/>
        <v>0</v>
      </c>
      <c r="BI93" s="1" t="str">
        <f t="shared" si="117"/>
        <v/>
      </c>
      <c r="BJ93" s="1">
        <f t="shared" si="133"/>
        <v>0</v>
      </c>
      <c r="BK93" s="1" t="str">
        <f t="shared" si="118"/>
        <v/>
      </c>
      <c r="BL93" s="1">
        <f t="shared" si="134"/>
        <v>0</v>
      </c>
      <c r="BM93" s="1" t="str">
        <f t="shared" si="135"/>
        <v>0</v>
      </c>
      <c r="BN93" s="1" t="str">
        <f t="shared" si="136"/>
        <v>0</v>
      </c>
      <c r="BO93" s="1" t="str">
        <f t="shared" si="137"/>
        <v>0</v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-3</v>
      </c>
    </row>
    <row r="94" spans="1:76" ht="15.75" thickBot="1">
      <c r="A94" s="1">
        <v>85</v>
      </c>
      <c r="B94" s="77" t="str">
        <f t="shared" si="95"/>
        <v/>
      </c>
      <c r="C94" s="94" t="str">
        <f t="shared" si="85"/>
        <v/>
      </c>
      <c r="D94" s="90" t="str">
        <f t="shared" si="119"/>
        <v/>
      </c>
      <c r="E94" s="91" t="str">
        <f t="shared" si="120"/>
        <v/>
      </c>
      <c r="F94" s="10" t="str">
        <f t="shared" si="96"/>
        <v/>
      </c>
      <c r="H94" s="97" t="str">
        <f t="shared" si="86"/>
        <v/>
      </c>
      <c r="I94" s="90" t="str">
        <f t="shared" si="121"/>
        <v/>
      </c>
      <c r="J94" s="91" t="str">
        <f t="shared" si="122"/>
        <v/>
      </c>
      <c r="K94" s="10" t="str">
        <f t="shared" si="123"/>
        <v/>
      </c>
      <c r="L94" s="54"/>
      <c r="M94" s="18" t="str">
        <f>IF('Hedging Dashboard'!AH94="","",'Hedging Dashboard'!AH94)</f>
        <v/>
      </c>
      <c r="O94" s="77" t="str">
        <f t="shared" si="87"/>
        <v/>
      </c>
      <c r="P94" s="90" t="str">
        <f t="shared" si="124"/>
        <v/>
      </c>
      <c r="Q94" s="91" t="str">
        <f t="shared" si="125"/>
        <v/>
      </c>
      <c r="R94" s="5" t="str">
        <f t="shared" si="126"/>
        <v/>
      </c>
      <c r="S94" s="5" t="str">
        <f t="shared" si="97"/>
        <v/>
      </c>
      <c r="T94" s="113" t="str">
        <f t="shared" si="127"/>
        <v/>
      </c>
      <c r="U94" s="5" t="str">
        <f>IF(M94="","",IF(B94="NB",U93,IF(T94="",SUM($T$5:$T94)+S94,SUM($T$5:$T94))))</f>
        <v/>
      </c>
      <c r="V94" s="101" t="str">
        <f t="shared" si="84"/>
        <v/>
      </c>
      <c r="W94" s="74" t="e">
        <f t="shared" si="98"/>
        <v>#VALUE!</v>
      </c>
      <c r="X94" s="76" t="str">
        <f t="shared" si="99"/>
        <v/>
      </c>
      <c r="Y94" s="9" t="str">
        <f t="shared" si="94"/>
        <v>B</v>
      </c>
      <c r="Z94" s="4" t="str">
        <f t="shared" si="90"/>
        <v>C</v>
      </c>
      <c r="AA94" s="4" t="str">
        <f t="shared" si="91"/>
        <v>B</v>
      </c>
      <c r="AB94" s="4" t="str">
        <f t="shared" si="88"/>
        <v/>
      </c>
      <c r="AC94" s="4" t="str">
        <f t="shared" si="92"/>
        <v/>
      </c>
      <c r="AD94" s="4" t="str">
        <f t="shared" si="93"/>
        <v/>
      </c>
      <c r="AE94" s="1" t="str">
        <f t="shared" si="100"/>
        <v/>
      </c>
      <c r="AF94" s="1" t="str">
        <f t="shared" si="101"/>
        <v/>
      </c>
      <c r="AG94" s="1" t="str">
        <f t="shared" si="102"/>
        <v/>
      </c>
      <c r="AH94" s="1" t="str">
        <f t="shared" si="103"/>
        <v/>
      </c>
      <c r="AI94" s="1" t="str">
        <f t="shared" si="104"/>
        <v/>
      </c>
      <c r="AJ94" s="1" t="str">
        <f t="shared" si="105"/>
        <v/>
      </c>
      <c r="AK94" s="1">
        <f t="shared" si="128"/>
        <v>0</v>
      </c>
      <c r="AL94" s="1">
        <f t="shared" si="129"/>
        <v>0</v>
      </c>
      <c r="AM94" s="1" t="str">
        <f t="shared" si="89"/>
        <v/>
      </c>
      <c r="AN94" s="1">
        <f t="shared" si="106"/>
        <v>0</v>
      </c>
      <c r="AO94" s="1" t="str">
        <f t="shared" si="138"/>
        <v/>
      </c>
      <c r="AP94" s="1" t="str">
        <f t="shared" si="107"/>
        <v>N</v>
      </c>
      <c r="AQ94" s="1" t="str">
        <f t="shared" si="108"/>
        <v>N</v>
      </c>
      <c r="AR94" s="1" t="str">
        <f t="shared" si="109"/>
        <v>N</v>
      </c>
      <c r="AS94" s="1" t="str">
        <f t="shared" si="110"/>
        <v/>
      </c>
      <c r="AT94" s="15" t="str">
        <f t="shared" si="130"/>
        <v/>
      </c>
      <c r="AU94" s="1" t="str">
        <f t="shared" si="111"/>
        <v/>
      </c>
      <c r="AV94" s="1" t="str">
        <f t="shared" si="112"/>
        <v/>
      </c>
      <c r="AW94" s="1" t="str">
        <f t="shared" si="113"/>
        <v/>
      </c>
      <c r="AX94" s="1" t="str">
        <f t="shared" si="114"/>
        <v/>
      </c>
      <c r="AY94" s="1" t="str">
        <f t="shared" si="115"/>
        <v/>
      </c>
      <c r="AZ94" s="1" t="str">
        <f>IF('Hedging Dashboard'!AH94="P",IF(AZ93="",1,AZ93+1),"")</f>
        <v/>
      </c>
      <c r="BA94" s="1" t="str">
        <f>IF('Hedging Dashboard'!AH94="B",IF(BA93="",1,BA93+1),"")</f>
        <v/>
      </c>
      <c r="BB94" s="1" t="str">
        <f t="shared" si="82"/>
        <v>00000</v>
      </c>
      <c r="BC94" s="1" t="str">
        <f t="shared" si="82"/>
        <v>00000</v>
      </c>
      <c r="BD94" s="1" t="str">
        <f t="shared" si="83"/>
        <v>000000</v>
      </c>
      <c r="BE94" s="1" t="str">
        <f t="shared" si="83"/>
        <v>000000</v>
      </c>
      <c r="BF94" s="1" t="str">
        <f t="shared" si="131"/>
        <v>B</v>
      </c>
      <c r="BG94" s="1" t="str">
        <f t="shared" si="116"/>
        <v/>
      </c>
      <c r="BH94" s="1">
        <f t="shared" si="132"/>
        <v>0</v>
      </c>
      <c r="BI94" s="1" t="str">
        <f t="shared" si="117"/>
        <v/>
      </c>
      <c r="BJ94" s="1">
        <f t="shared" si="133"/>
        <v>0</v>
      </c>
      <c r="BK94" s="1" t="str">
        <f t="shared" si="118"/>
        <v/>
      </c>
      <c r="BL94" s="1">
        <f t="shared" si="134"/>
        <v>0</v>
      </c>
      <c r="BM94" s="1" t="str">
        <f t="shared" si="135"/>
        <v>0</v>
      </c>
      <c r="BN94" s="1" t="str">
        <f t="shared" si="136"/>
        <v>0</v>
      </c>
      <c r="BO94" s="1" t="str">
        <f t="shared" si="137"/>
        <v>0</v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</row>
    <row r="95" spans="1:76" ht="15.75" thickBot="1">
      <c r="A95" s="1">
        <v>86</v>
      </c>
      <c r="B95" s="12" t="str">
        <f t="shared" si="95"/>
        <v/>
      </c>
      <c r="C95" s="92" t="str">
        <f t="shared" si="85"/>
        <v/>
      </c>
      <c r="D95" s="13" t="str">
        <f t="shared" si="119"/>
        <v/>
      </c>
      <c r="E95" s="45" t="str">
        <f t="shared" si="120"/>
        <v/>
      </c>
      <c r="F95" s="14" t="str">
        <f t="shared" si="96"/>
        <v/>
      </c>
      <c r="H95" s="95" t="str">
        <f t="shared" si="86"/>
        <v/>
      </c>
      <c r="I95" s="13" t="str">
        <f t="shared" si="121"/>
        <v/>
      </c>
      <c r="J95" s="45" t="str">
        <f t="shared" si="122"/>
        <v/>
      </c>
      <c r="K95" s="14" t="str">
        <f t="shared" si="123"/>
        <v/>
      </c>
      <c r="L95" s="54"/>
      <c r="M95" s="16" t="str">
        <f>IF('Hedging Dashboard'!AH95="","",'Hedging Dashboard'!AH95)</f>
        <v/>
      </c>
      <c r="O95" s="12" t="str">
        <f t="shared" si="87"/>
        <v/>
      </c>
      <c r="P95" s="13" t="str">
        <f t="shared" si="124"/>
        <v/>
      </c>
      <c r="Q95" s="45" t="str">
        <f t="shared" si="125"/>
        <v/>
      </c>
      <c r="R95" s="87" t="str">
        <f t="shared" si="126"/>
        <v/>
      </c>
      <c r="S95" s="87" t="str">
        <f t="shared" si="97"/>
        <v/>
      </c>
      <c r="T95" s="98" t="str">
        <f t="shared" si="127"/>
        <v/>
      </c>
      <c r="U95" s="87" t="str">
        <f>IF(M95="","",IF(B95="NB",U94,IF(T95="",SUM($T$5:$T95)+S95,SUM($T$5:$T95))))</f>
        <v/>
      </c>
      <c r="V95" s="99" t="str">
        <f t="shared" si="84"/>
        <v/>
      </c>
      <c r="W95" s="74" t="e">
        <f t="shared" si="98"/>
        <v>#VALUE!</v>
      </c>
      <c r="X95" s="76" t="str">
        <f t="shared" si="99"/>
        <v/>
      </c>
      <c r="Y95" s="9" t="str">
        <f t="shared" si="94"/>
        <v>B</v>
      </c>
      <c r="Z95" s="4" t="str">
        <f t="shared" si="90"/>
        <v>C</v>
      </c>
      <c r="AA95" s="4" t="str">
        <f t="shared" si="91"/>
        <v>B</v>
      </c>
      <c r="AB95" s="4" t="str">
        <f t="shared" si="88"/>
        <v/>
      </c>
      <c r="AC95" s="4" t="str">
        <f t="shared" si="92"/>
        <v/>
      </c>
      <c r="AD95" s="4" t="str">
        <f t="shared" si="93"/>
        <v/>
      </c>
      <c r="AE95" s="1" t="str">
        <f t="shared" si="100"/>
        <v/>
      </c>
      <c r="AF95" s="1" t="str">
        <f t="shared" si="101"/>
        <v/>
      </c>
      <c r="AG95" s="1" t="str">
        <f t="shared" si="102"/>
        <v/>
      </c>
      <c r="AH95" s="1" t="str">
        <f t="shared" si="103"/>
        <v/>
      </c>
      <c r="AI95" s="1" t="str">
        <f t="shared" si="104"/>
        <v/>
      </c>
      <c r="AJ95" s="1" t="str">
        <f t="shared" si="105"/>
        <v/>
      </c>
      <c r="AK95" s="1">
        <f t="shared" si="128"/>
        <v>0</v>
      </c>
      <c r="AL95" s="1">
        <f t="shared" si="129"/>
        <v>0</v>
      </c>
      <c r="AM95" s="1" t="str">
        <f t="shared" si="89"/>
        <v/>
      </c>
      <c r="AN95" s="1">
        <f t="shared" si="106"/>
        <v>0</v>
      </c>
      <c r="AO95" s="1" t="str">
        <f t="shared" si="138"/>
        <v/>
      </c>
      <c r="AP95" s="1" t="str">
        <f t="shared" si="107"/>
        <v>N</v>
      </c>
      <c r="AQ95" s="1" t="str">
        <f t="shared" si="108"/>
        <v>N</v>
      </c>
      <c r="AR95" s="1" t="str">
        <f t="shared" si="109"/>
        <v>N</v>
      </c>
      <c r="AS95" s="1" t="str">
        <f t="shared" si="110"/>
        <v/>
      </c>
      <c r="AT95" s="15" t="str">
        <f t="shared" si="130"/>
        <v/>
      </c>
      <c r="AU95" s="1" t="str">
        <f t="shared" si="111"/>
        <v/>
      </c>
      <c r="AV95" s="1" t="str">
        <f t="shared" si="112"/>
        <v/>
      </c>
      <c r="AW95" s="1" t="str">
        <f t="shared" si="113"/>
        <v/>
      </c>
      <c r="AX95" s="1" t="str">
        <f t="shared" si="114"/>
        <v/>
      </c>
      <c r="AY95" s="1" t="str">
        <f t="shared" si="115"/>
        <v/>
      </c>
      <c r="AZ95" s="1" t="str">
        <f>IF('Hedging Dashboard'!AH95="P",IF(AZ94="",1,AZ94+1),"")</f>
        <v/>
      </c>
      <c r="BA95" s="1" t="str">
        <f>IF('Hedging Dashboard'!AH95="B",IF(BA94="",1,BA94+1),"")</f>
        <v/>
      </c>
      <c r="BB95" s="1" t="str">
        <f t="shared" si="82"/>
        <v>00000</v>
      </c>
      <c r="BC95" s="1" t="str">
        <f t="shared" si="82"/>
        <v>00000</v>
      </c>
      <c r="BD95" s="1" t="str">
        <f t="shared" si="83"/>
        <v>000000</v>
      </c>
      <c r="BE95" s="1" t="str">
        <f t="shared" si="83"/>
        <v>000000</v>
      </c>
      <c r="BF95" s="1" t="str">
        <f t="shared" si="131"/>
        <v>B</v>
      </c>
      <c r="BG95" s="1" t="str">
        <f t="shared" si="116"/>
        <v/>
      </c>
      <c r="BH95" s="1">
        <f t="shared" si="132"/>
        <v>0</v>
      </c>
      <c r="BI95" s="1" t="str">
        <f t="shared" si="117"/>
        <v/>
      </c>
      <c r="BJ95" s="1">
        <f t="shared" si="133"/>
        <v>0</v>
      </c>
      <c r="BK95" s="1" t="str">
        <f t="shared" si="118"/>
        <v/>
      </c>
      <c r="BL95" s="1">
        <f t="shared" si="134"/>
        <v>0</v>
      </c>
      <c r="BM95" s="1" t="str">
        <f t="shared" si="135"/>
        <v>0</v>
      </c>
      <c r="BN95" s="1" t="str">
        <f t="shared" si="136"/>
        <v>0</v>
      </c>
      <c r="BO95" s="1" t="str">
        <f t="shared" si="137"/>
        <v>0</v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</row>
    <row r="96" spans="1:76" ht="15.75" thickBot="1">
      <c r="A96" s="1">
        <v>87</v>
      </c>
      <c r="B96" s="9" t="str">
        <f t="shared" si="95"/>
        <v/>
      </c>
      <c r="C96" s="93" t="str">
        <f t="shared" si="85"/>
        <v/>
      </c>
      <c r="D96" s="88" t="str">
        <f t="shared" si="119"/>
        <v/>
      </c>
      <c r="E96" s="89" t="str">
        <f t="shared" si="120"/>
        <v/>
      </c>
      <c r="F96" s="8" t="str">
        <f t="shared" si="96"/>
        <v/>
      </c>
      <c r="H96" s="96" t="str">
        <f t="shared" si="86"/>
        <v/>
      </c>
      <c r="I96" s="88" t="str">
        <f t="shared" si="121"/>
        <v/>
      </c>
      <c r="J96" s="89" t="str">
        <f t="shared" si="122"/>
        <v/>
      </c>
      <c r="K96" s="8" t="str">
        <f t="shared" si="123"/>
        <v/>
      </c>
      <c r="L96" s="54"/>
      <c r="M96" s="17" t="str">
        <f>IF('Hedging Dashboard'!AH96="","",'Hedging Dashboard'!AH96)</f>
        <v/>
      </c>
      <c r="O96" s="9" t="str">
        <f t="shared" si="87"/>
        <v/>
      </c>
      <c r="P96" s="88" t="str">
        <f t="shared" si="124"/>
        <v/>
      </c>
      <c r="Q96" s="89" t="str">
        <f t="shared" si="125"/>
        <v/>
      </c>
      <c r="R96" s="4" t="str">
        <f t="shared" si="126"/>
        <v/>
      </c>
      <c r="S96" s="4" t="str">
        <f t="shared" si="97"/>
        <v/>
      </c>
      <c r="T96" s="112" t="str">
        <f t="shared" si="127"/>
        <v/>
      </c>
      <c r="U96" s="4" t="str">
        <f>IF(M96="","",IF(B96="NB",U95,IF(T96="",SUM($T$5:$T96)+S96,SUM($T$5:$T96))))</f>
        <v/>
      </c>
      <c r="V96" s="100" t="str">
        <f t="shared" si="84"/>
        <v/>
      </c>
      <c r="W96" s="74" t="e">
        <f t="shared" si="98"/>
        <v>#VALUE!</v>
      </c>
      <c r="X96" s="76" t="str">
        <f t="shared" si="99"/>
        <v/>
      </c>
      <c r="Y96" s="9" t="str">
        <f t="shared" si="94"/>
        <v>B</v>
      </c>
      <c r="Z96" s="4" t="str">
        <f t="shared" si="90"/>
        <v>C</v>
      </c>
      <c r="AA96" s="4" t="str">
        <f t="shared" si="91"/>
        <v>B</v>
      </c>
      <c r="AB96" s="4" t="str">
        <f t="shared" si="88"/>
        <v/>
      </c>
      <c r="AC96" s="4" t="str">
        <f t="shared" si="92"/>
        <v/>
      </c>
      <c r="AD96" s="4" t="str">
        <f t="shared" si="93"/>
        <v/>
      </c>
      <c r="AE96" s="1" t="str">
        <f t="shared" si="100"/>
        <v/>
      </c>
      <c r="AF96" s="1" t="str">
        <f t="shared" si="101"/>
        <v/>
      </c>
      <c r="AG96" s="1" t="str">
        <f t="shared" si="102"/>
        <v/>
      </c>
      <c r="AH96" s="1" t="str">
        <f t="shared" si="103"/>
        <v/>
      </c>
      <c r="AI96" s="1" t="str">
        <f t="shared" si="104"/>
        <v/>
      </c>
      <c r="AJ96" s="1" t="str">
        <f t="shared" si="105"/>
        <v/>
      </c>
      <c r="AK96" s="1">
        <f t="shared" si="128"/>
        <v>0</v>
      </c>
      <c r="AL96" s="1">
        <f t="shared" si="129"/>
        <v>0</v>
      </c>
      <c r="AM96" s="1" t="str">
        <f t="shared" si="89"/>
        <v/>
      </c>
      <c r="AN96" s="1">
        <f t="shared" si="106"/>
        <v>0</v>
      </c>
      <c r="AO96" s="1" t="str">
        <f t="shared" si="138"/>
        <v/>
      </c>
      <c r="AP96" s="1" t="str">
        <f t="shared" si="107"/>
        <v>N</v>
      </c>
      <c r="AQ96" s="1" t="str">
        <f t="shared" si="108"/>
        <v>N</v>
      </c>
      <c r="AR96" s="1" t="str">
        <f t="shared" si="109"/>
        <v>N</v>
      </c>
      <c r="AS96" s="1" t="str">
        <f t="shared" si="110"/>
        <v/>
      </c>
      <c r="AT96" s="15" t="str">
        <f t="shared" si="130"/>
        <v/>
      </c>
      <c r="AU96" s="1" t="str">
        <f t="shared" si="111"/>
        <v/>
      </c>
      <c r="AV96" s="1" t="str">
        <f t="shared" si="112"/>
        <v/>
      </c>
      <c r="AW96" s="1" t="str">
        <f t="shared" si="113"/>
        <v/>
      </c>
      <c r="AX96" s="1" t="str">
        <f t="shared" si="114"/>
        <v/>
      </c>
      <c r="AY96" s="1" t="str">
        <f t="shared" si="115"/>
        <v/>
      </c>
      <c r="AZ96" s="1" t="str">
        <f>IF('Hedging Dashboard'!AH96="P",IF(AZ95="",1,AZ95+1),"")</f>
        <v/>
      </c>
      <c r="BA96" s="1" t="str">
        <f>IF('Hedging Dashboard'!AH96="B",IF(BA95="",1,BA95+1),"")</f>
        <v/>
      </c>
      <c r="BB96" s="1" t="str">
        <f t="shared" si="82"/>
        <v>00000</v>
      </c>
      <c r="BC96" s="1" t="str">
        <f t="shared" si="82"/>
        <v>00000</v>
      </c>
      <c r="BD96" s="1" t="str">
        <f t="shared" si="83"/>
        <v>000000</v>
      </c>
      <c r="BE96" s="1" t="str">
        <f t="shared" si="83"/>
        <v>000000</v>
      </c>
      <c r="BF96" s="1" t="str">
        <f t="shared" si="131"/>
        <v>B</v>
      </c>
      <c r="BG96" s="1" t="str">
        <f t="shared" si="116"/>
        <v/>
      </c>
      <c r="BH96" s="1">
        <f t="shared" si="132"/>
        <v>0</v>
      </c>
      <c r="BI96" s="1" t="str">
        <f t="shared" si="117"/>
        <v/>
      </c>
      <c r="BJ96" s="1">
        <f t="shared" si="133"/>
        <v>0</v>
      </c>
      <c r="BK96" s="1" t="str">
        <f t="shared" si="118"/>
        <v/>
      </c>
      <c r="BL96" s="1">
        <f t="shared" si="134"/>
        <v>0</v>
      </c>
      <c r="BM96" s="1" t="str">
        <f t="shared" si="135"/>
        <v>0</v>
      </c>
      <c r="BN96" s="1" t="str">
        <f t="shared" si="136"/>
        <v>0</v>
      </c>
      <c r="BO96" s="1" t="str">
        <f t="shared" si="137"/>
        <v>0</v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6</v>
      </c>
    </row>
    <row r="97" spans="1:76" ht="15.75" thickBot="1">
      <c r="A97" s="1">
        <v>88</v>
      </c>
      <c r="B97" s="9" t="str">
        <f t="shared" si="95"/>
        <v/>
      </c>
      <c r="C97" s="93" t="str">
        <f t="shared" si="85"/>
        <v/>
      </c>
      <c r="D97" s="88" t="str">
        <f t="shared" si="119"/>
        <v/>
      </c>
      <c r="E97" s="89" t="str">
        <f t="shared" si="120"/>
        <v/>
      </c>
      <c r="F97" s="8" t="str">
        <f t="shared" si="96"/>
        <v/>
      </c>
      <c r="H97" s="96" t="str">
        <f t="shared" si="86"/>
        <v/>
      </c>
      <c r="I97" s="88" t="str">
        <f t="shared" si="121"/>
        <v/>
      </c>
      <c r="J97" s="89" t="str">
        <f t="shared" si="122"/>
        <v/>
      </c>
      <c r="K97" s="8" t="str">
        <f t="shared" si="123"/>
        <v/>
      </c>
      <c r="L97" s="54"/>
      <c r="M97" s="17" t="str">
        <f>IF('Hedging Dashboard'!AH97="","",'Hedging Dashboard'!AH97)</f>
        <v/>
      </c>
      <c r="O97" s="9" t="str">
        <f t="shared" si="87"/>
        <v/>
      </c>
      <c r="P97" s="88" t="str">
        <f t="shared" si="124"/>
        <v/>
      </c>
      <c r="Q97" s="89" t="str">
        <f t="shared" si="125"/>
        <v/>
      </c>
      <c r="R97" s="4" t="str">
        <f t="shared" si="126"/>
        <v/>
      </c>
      <c r="S97" s="4" t="str">
        <f t="shared" si="97"/>
        <v/>
      </c>
      <c r="T97" s="112" t="str">
        <f t="shared" si="127"/>
        <v/>
      </c>
      <c r="U97" s="4" t="str">
        <f>IF(M97="","",IF(B97="NB",U96,IF(T97="",SUM($T$5:$T97)+S97,SUM($T$5:$T97))))</f>
        <v/>
      </c>
      <c r="V97" s="100" t="str">
        <f t="shared" si="84"/>
        <v/>
      </c>
      <c r="W97" s="74" t="e">
        <f t="shared" si="98"/>
        <v>#VALUE!</v>
      </c>
      <c r="X97" s="76" t="str">
        <f t="shared" si="99"/>
        <v/>
      </c>
      <c r="Y97" s="9" t="str">
        <f t="shared" si="94"/>
        <v>B</v>
      </c>
      <c r="Z97" s="4" t="str">
        <f t="shared" si="90"/>
        <v>C</v>
      </c>
      <c r="AA97" s="4" t="str">
        <f t="shared" si="91"/>
        <v>B</v>
      </c>
      <c r="AB97" s="4" t="str">
        <f t="shared" si="88"/>
        <v/>
      </c>
      <c r="AC97" s="4" t="str">
        <f t="shared" si="92"/>
        <v/>
      </c>
      <c r="AD97" s="4" t="str">
        <f t="shared" si="93"/>
        <v/>
      </c>
      <c r="AE97" s="1" t="str">
        <f t="shared" si="100"/>
        <v/>
      </c>
      <c r="AF97" s="1" t="str">
        <f t="shared" si="101"/>
        <v/>
      </c>
      <c r="AG97" s="1" t="str">
        <f t="shared" si="102"/>
        <v/>
      </c>
      <c r="AH97" s="1" t="str">
        <f t="shared" si="103"/>
        <v/>
      </c>
      <c r="AI97" s="1" t="str">
        <f t="shared" si="104"/>
        <v/>
      </c>
      <c r="AJ97" s="1" t="str">
        <f t="shared" si="105"/>
        <v/>
      </c>
      <c r="AK97" s="1">
        <f t="shared" si="128"/>
        <v>0</v>
      </c>
      <c r="AL97" s="1">
        <f t="shared" si="129"/>
        <v>0</v>
      </c>
      <c r="AM97" s="1" t="str">
        <f t="shared" si="89"/>
        <v/>
      </c>
      <c r="AN97" s="1">
        <f t="shared" si="106"/>
        <v>0</v>
      </c>
      <c r="AO97" s="1" t="str">
        <f t="shared" si="138"/>
        <v/>
      </c>
      <c r="AP97" s="1" t="str">
        <f t="shared" si="107"/>
        <v>N</v>
      </c>
      <c r="AQ97" s="1" t="str">
        <f t="shared" si="108"/>
        <v>N</v>
      </c>
      <c r="AR97" s="1" t="str">
        <f t="shared" si="109"/>
        <v>N</v>
      </c>
      <c r="AS97" s="1" t="str">
        <f t="shared" si="110"/>
        <v/>
      </c>
      <c r="AT97" s="15" t="str">
        <f t="shared" si="130"/>
        <v/>
      </c>
      <c r="AU97" s="1" t="str">
        <f t="shared" si="111"/>
        <v/>
      </c>
      <c r="AV97" s="1" t="str">
        <f t="shared" si="112"/>
        <v/>
      </c>
      <c r="AW97" s="1" t="str">
        <f t="shared" si="113"/>
        <v/>
      </c>
      <c r="AX97" s="1" t="str">
        <f t="shared" si="114"/>
        <v/>
      </c>
      <c r="AY97" s="1" t="str">
        <f t="shared" si="115"/>
        <v/>
      </c>
      <c r="AZ97" s="1" t="str">
        <f>IF('Hedging Dashboard'!AH97="P",IF(AZ96="",1,AZ96+1),"")</f>
        <v/>
      </c>
      <c r="BA97" s="1" t="str">
        <f>IF('Hedging Dashboard'!AH97="B",IF(BA96="",1,BA96+1),"")</f>
        <v/>
      </c>
      <c r="BB97" s="1" t="str">
        <f t="shared" si="82"/>
        <v>00000</v>
      </c>
      <c r="BC97" s="1" t="str">
        <f t="shared" si="82"/>
        <v>00000</v>
      </c>
      <c r="BD97" s="1" t="str">
        <f t="shared" si="83"/>
        <v>000000</v>
      </c>
      <c r="BE97" s="1" t="str">
        <f t="shared" si="83"/>
        <v>000000</v>
      </c>
      <c r="BF97" s="1" t="str">
        <f t="shared" si="131"/>
        <v>B</v>
      </c>
      <c r="BG97" s="1" t="str">
        <f t="shared" si="116"/>
        <v/>
      </c>
      <c r="BH97" s="1">
        <f t="shared" si="132"/>
        <v>0</v>
      </c>
      <c r="BI97" s="1" t="str">
        <f t="shared" si="117"/>
        <v/>
      </c>
      <c r="BJ97" s="1">
        <f t="shared" si="133"/>
        <v>0</v>
      </c>
      <c r="BK97" s="1" t="str">
        <f t="shared" si="118"/>
        <v/>
      </c>
      <c r="BL97" s="1">
        <f t="shared" si="134"/>
        <v>0</v>
      </c>
      <c r="BM97" s="1" t="str">
        <f t="shared" si="135"/>
        <v>0</v>
      </c>
      <c r="BN97" s="1" t="str">
        <f t="shared" si="136"/>
        <v>0</v>
      </c>
      <c r="BO97" s="1" t="str">
        <f t="shared" si="137"/>
        <v>0</v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-6</v>
      </c>
    </row>
    <row r="98" spans="1:76" ht="15.75" thickBot="1">
      <c r="A98" s="1">
        <v>89</v>
      </c>
      <c r="B98" s="9" t="str">
        <f t="shared" si="95"/>
        <v/>
      </c>
      <c r="C98" s="93" t="str">
        <f t="shared" si="85"/>
        <v/>
      </c>
      <c r="D98" s="88" t="str">
        <f t="shared" si="119"/>
        <v/>
      </c>
      <c r="E98" s="89" t="str">
        <f t="shared" si="120"/>
        <v/>
      </c>
      <c r="F98" s="8" t="str">
        <f t="shared" si="96"/>
        <v/>
      </c>
      <c r="H98" s="96" t="str">
        <f t="shared" si="86"/>
        <v/>
      </c>
      <c r="I98" s="88" t="str">
        <f t="shared" si="121"/>
        <v/>
      </c>
      <c r="J98" s="89" t="str">
        <f t="shared" si="122"/>
        <v/>
      </c>
      <c r="K98" s="8" t="str">
        <f t="shared" si="123"/>
        <v/>
      </c>
      <c r="L98" s="54"/>
      <c r="M98" s="17" t="str">
        <f>IF('Hedging Dashboard'!AH98="","",'Hedging Dashboard'!AH98)</f>
        <v/>
      </c>
      <c r="O98" s="9" t="str">
        <f t="shared" si="87"/>
        <v/>
      </c>
      <c r="P98" s="88" t="str">
        <f t="shared" si="124"/>
        <v/>
      </c>
      <c r="Q98" s="89" t="str">
        <f t="shared" si="125"/>
        <v/>
      </c>
      <c r="R98" s="4" t="str">
        <f t="shared" si="126"/>
        <v/>
      </c>
      <c r="S98" s="4" t="str">
        <f t="shared" si="97"/>
        <v/>
      </c>
      <c r="T98" s="112" t="str">
        <f t="shared" si="127"/>
        <v/>
      </c>
      <c r="U98" s="4" t="str">
        <f>IF(M98="","",IF(B98="NB",U97,IF(T98="",SUM($T$5:$T98)+S98,SUM($T$5:$T98))))</f>
        <v/>
      </c>
      <c r="V98" s="100" t="str">
        <f t="shared" si="84"/>
        <v/>
      </c>
      <c r="W98" s="74" t="e">
        <f t="shared" si="98"/>
        <v>#VALUE!</v>
      </c>
      <c r="X98" s="76" t="str">
        <f t="shared" si="99"/>
        <v/>
      </c>
      <c r="Y98" s="9" t="str">
        <f t="shared" si="94"/>
        <v>B</v>
      </c>
      <c r="Z98" s="4" t="str">
        <f t="shared" si="90"/>
        <v>C</v>
      </c>
      <c r="AA98" s="4" t="str">
        <f t="shared" si="91"/>
        <v>B</v>
      </c>
      <c r="AB98" s="4" t="str">
        <f t="shared" si="88"/>
        <v/>
      </c>
      <c r="AC98" s="4" t="str">
        <f t="shared" si="92"/>
        <v/>
      </c>
      <c r="AD98" s="4" t="str">
        <f t="shared" si="93"/>
        <v/>
      </c>
      <c r="AE98" s="1" t="str">
        <f t="shared" si="100"/>
        <v/>
      </c>
      <c r="AF98" s="1" t="str">
        <f t="shared" si="101"/>
        <v/>
      </c>
      <c r="AG98" s="1" t="str">
        <f t="shared" si="102"/>
        <v/>
      </c>
      <c r="AH98" s="1" t="str">
        <f t="shared" si="103"/>
        <v/>
      </c>
      <c r="AI98" s="1" t="str">
        <f t="shared" si="104"/>
        <v/>
      </c>
      <c r="AJ98" s="1" t="str">
        <f t="shared" si="105"/>
        <v/>
      </c>
      <c r="AK98" s="1">
        <f t="shared" si="128"/>
        <v>0</v>
      </c>
      <c r="AL98" s="1">
        <f t="shared" si="129"/>
        <v>0</v>
      </c>
      <c r="AM98" s="1" t="str">
        <f t="shared" si="89"/>
        <v/>
      </c>
      <c r="AN98" s="1">
        <f t="shared" si="106"/>
        <v>0</v>
      </c>
      <c r="AO98" s="1" t="str">
        <f t="shared" si="138"/>
        <v/>
      </c>
      <c r="AP98" s="1" t="str">
        <f t="shared" si="107"/>
        <v>N</v>
      </c>
      <c r="AQ98" s="1" t="str">
        <f t="shared" si="108"/>
        <v>N</v>
      </c>
      <c r="AR98" s="1" t="str">
        <f t="shared" si="109"/>
        <v>N</v>
      </c>
      <c r="AS98" s="1" t="str">
        <f t="shared" si="110"/>
        <v/>
      </c>
      <c r="AT98" s="15" t="str">
        <f t="shared" si="130"/>
        <v/>
      </c>
      <c r="AU98" s="1" t="str">
        <f t="shared" si="111"/>
        <v/>
      </c>
      <c r="AV98" s="1" t="str">
        <f t="shared" si="112"/>
        <v/>
      </c>
      <c r="AW98" s="1" t="str">
        <f t="shared" si="113"/>
        <v/>
      </c>
      <c r="AX98" s="1" t="str">
        <f t="shared" si="114"/>
        <v/>
      </c>
      <c r="AY98" s="1" t="str">
        <f t="shared" si="115"/>
        <v/>
      </c>
      <c r="AZ98" s="1" t="str">
        <f>IF('Hedging Dashboard'!AH98="P",IF(AZ97="",1,AZ97+1),"")</f>
        <v/>
      </c>
      <c r="BA98" s="1" t="str">
        <f>IF('Hedging Dashboard'!AH98="B",IF(BA97="",1,BA97+1),"")</f>
        <v/>
      </c>
      <c r="BB98" s="1" t="str">
        <f t="shared" si="82"/>
        <v>00000</v>
      </c>
      <c r="BC98" s="1" t="str">
        <f t="shared" si="82"/>
        <v>00000</v>
      </c>
      <c r="BD98" s="1" t="str">
        <f t="shared" si="83"/>
        <v>000000</v>
      </c>
      <c r="BE98" s="1" t="str">
        <f t="shared" si="83"/>
        <v>000000</v>
      </c>
      <c r="BF98" s="1" t="str">
        <f t="shared" si="131"/>
        <v>B</v>
      </c>
      <c r="BG98" s="1" t="str">
        <f t="shared" si="116"/>
        <v/>
      </c>
      <c r="BH98" s="1">
        <f t="shared" si="132"/>
        <v>0</v>
      </c>
      <c r="BI98" s="1" t="str">
        <f t="shared" si="117"/>
        <v/>
      </c>
      <c r="BJ98" s="1">
        <f t="shared" si="133"/>
        <v>0</v>
      </c>
      <c r="BK98" s="1" t="str">
        <f t="shared" si="118"/>
        <v/>
      </c>
      <c r="BL98" s="1">
        <f t="shared" si="134"/>
        <v>0</v>
      </c>
      <c r="BM98" s="1" t="str">
        <f t="shared" si="135"/>
        <v>0</v>
      </c>
      <c r="BN98" s="1" t="str">
        <f t="shared" si="136"/>
        <v>0</v>
      </c>
      <c r="BO98" s="1" t="str">
        <f t="shared" si="137"/>
        <v>0</v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</row>
    <row r="99" spans="1:76" ht="15.75" thickBot="1">
      <c r="A99" s="1">
        <v>90</v>
      </c>
      <c r="B99" s="77" t="str">
        <f t="shared" si="95"/>
        <v/>
      </c>
      <c r="C99" s="94" t="str">
        <f t="shared" si="85"/>
        <v/>
      </c>
      <c r="D99" s="90" t="str">
        <f t="shared" si="119"/>
        <v/>
      </c>
      <c r="E99" s="91" t="str">
        <f t="shared" si="120"/>
        <v/>
      </c>
      <c r="F99" s="10" t="str">
        <f t="shared" si="96"/>
        <v/>
      </c>
      <c r="H99" s="97" t="str">
        <f t="shared" si="86"/>
        <v/>
      </c>
      <c r="I99" s="90" t="str">
        <f t="shared" si="121"/>
        <v/>
      </c>
      <c r="J99" s="91" t="str">
        <f t="shared" si="122"/>
        <v/>
      </c>
      <c r="K99" s="10" t="str">
        <f t="shared" si="123"/>
        <v/>
      </c>
      <c r="L99" s="54"/>
      <c r="M99" s="18" t="str">
        <f>IF('Hedging Dashboard'!AH99="","",'Hedging Dashboard'!AH99)</f>
        <v/>
      </c>
      <c r="O99" s="77" t="str">
        <f t="shared" si="87"/>
        <v/>
      </c>
      <c r="P99" s="90" t="str">
        <f t="shared" si="124"/>
        <v/>
      </c>
      <c r="Q99" s="91" t="str">
        <f t="shared" si="125"/>
        <v/>
      </c>
      <c r="R99" s="5" t="str">
        <f t="shared" si="126"/>
        <v/>
      </c>
      <c r="S99" s="5" t="str">
        <f t="shared" si="97"/>
        <v/>
      </c>
      <c r="T99" s="113" t="str">
        <f t="shared" si="127"/>
        <v/>
      </c>
      <c r="U99" s="5" t="str">
        <f>IF(M99="","",IF(B99="NB",U98,IF(T99="",SUM($T$5:$T99)+S99,SUM($T$5:$T99))))</f>
        <v/>
      </c>
      <c r="V99" s="101" t="str">
        <f t="shared" si="84"/>
        <v/>
      </c>
      <c r="W99" s="74" t="e">
        <f t="shared" si="98"/>
        <v>#VALUE!</v>
      </c>
      <c r="X99" s="76" t="str">
        <f t="shared" si="99"/>
        <v/>
      </c>
      <c r="Y99" s="9" t="str">
        <f t="shared" si="94"/>
        <v>B</v>
      </c>
      <c r="Z99" s="4" t="str">
        <f t="shared" si="90"/>
        <v>C</v>
      </c>
      <c r="AA99" s="4" t="str">
        <f t="shared" si="91"/>
        <v>B</v>
      </c>
      <c r="AB99" s="4" t="str">
        <f t="shared" si="88"/>
        <v/>
      </c>
      <c r="AC99" s="4" t="str">
        <f t="shared" si="92"/>
        <v/>
      </c>
      <c r="AD99" s="4" t="str">
        <f t="shared" si="93"/>
        <v/>
      </c>
      <c r="AE99" s="1" t="str">
        <f t="shared" si="100"/>
        <v/>
      </c>
      <c r="AF99" s="1" t="str">
        <f t="shared" si="101"/>
        <v/>
      </c>
      <c r="AG99" s="1" t="str">
        <f t="shared" si="102"/>
        <v/>
      </c>
      <c r="AH99" s="1" t="str">
        <f t="shared" si="103"/>
        <v/>
      </c>
      <c r="AI99" s="1" t="str">
        <f t="shared" si="104"/>
        <v/>
      </c>
      <c r="AJ99" s="1" t="str">
        <f t="shared" si="105"/>
        <v/>
      </c>
      <c r="AK99" s="1">
        <f t="shared" si="128"/>
        <v>0</v>
      </c>
      <c r="AL99" s="1">
        <f t="shared" si="129"/>
        <v>0</v>
      </c>
      <c r="AM99" s="1" t="str">
        <f t="shared" si="89"/>
        <v/>
      </c>
      <c r="AN99" s="1">
        <f t="shared" si="106"/>
        <v>0</v>
      </c>
      <c r="AO99" s="1" t="str">
        <f t="shared" si="138"/>
        <v/>
      </c>
      <c r="AP99" s="1" t="str">
        <f t="shared" si="107"/>
        <v>N</v>
      </c>
      <c r="AQ99" s="1" t="str">
        <f t="shared" si="108"/>
        <v>N</v>
      </c>
      <c r="AR99" s="1" t="str">
        <f t="shared" si="109"/>
        <v>N</v>
      </c>
      <c r="AS99" s="1" t="str">
        <f t="shared" si="110"/>
        <v/>
      </c>
      <c r="AT99" s="15" t="str">
        <f t="shared" si="130"/>
        <v/>
      </c>
      <c r="AU99" s="1" t="str">
        <f t="shared" si="111"/>
        <v/>
      </c>
      <c r="AV99" s="1" t="str">
        <f t="shared" si="112"/>
        <v/>
      </c>
      <c r="AW99" s="1" t="str">
        <f t="shared" si="113"/>
        <v/>
      </c>
      <c r="AX99" s="1" t="str">
        <f t="shared" si="114"/>
        <v/>
      </c>
      <c r="AY99" s="1" t="str">
        <f t="shared" si="115"/>
        <v/>
      </c>
      <c r="AZ99" s="1" t="str">
        <f>IF('Hedging Dashboard'!AH99="P",IF(AZ98="",1,AZ98+1),"")</f>
        <v/>
      </c>
      <c r="BA99" s="1" t="str">
        <f>IF('Hedging Dashboard'!AH99="B",IF(BA98="",1,BA98+1),"")</f>
        <v/>
      </c>
      <c r="BB99" s="1" t="str">
        <f t="shared" si="82"/>
        <v>00000</v>
      </c>
      <c r="BC99" s="1" t="str">
        <f t="shared" si="82"/>
        <v>00000</v>
      </c>
      <c r="BD99" s="1" t="str">
        <f t="shared" si="83"/>
        <v>000000</v>
      </c>
      <c r="BE99" s="1" t="str">
        <f t="shared" si="83"/>
        <v>000000</v>
      </c>
      <c r="BF99" s="1" t="str">
        <f t="shared" si="131"/>
        <v>B</v>
      </c>
      <c r="BG99" s="1" t="str">
        <f t="shared" si="116"/>
        <v/>
      </c>
      <c r="BH99" s="1">
        <f t="shared" si="132"/>
        <v>0</v>
      </c>
      <c r="BI99" s="1" t="str">
        <f t="shared" si="117"/>
        <v/>
      </c>
      <c r="BJ99" s="1">
        <f t="shared" si="133"/>
        <v>0</v>
      </c>
      <c r="BK99" s="1" t="str">
        <f t="shared" si="118"/>
        <v/>
      </c>
      <c r="BL99" s="1">
        <f t="shared" si="134"/>
        <v>0</v>
      </c>
      <c r="BM99" s="1" t="str">
        <f t="shared" si="135"/>
        <v>0</v>
      </c>
      <c r="BN99" s="1" t="str">
        <f t="shared" si="136"/>
        <v>0</v>
      </c>
      <c r="BO99" s="1" t="str">
        <f t="shared" si="137"/>
        <v>0</v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</row>
    <row r="100" spans="1:76" ht="15.75" thickBot="1">
      <c r="A100" s="1">
        <v>91</v>
      </c>
      <c r="B100" s="12" t="str">
        <f t="shared" si="95"/>
        <v/>
      </c>
      <c r="C100" s="92" t="str">
        <f t="shared" si="85"/>
        <v/>
      </c>
      <c r="D100" s="13" t="str">
        <f t="shared" si="119"/>
        <v/>
      </c>
      <c r="E100" s="45" t="str">
        <f t="shared" si="120"/>
        <v/>
      </c>
      <c r="F100" s="14" t="str">
        <f t="shared" si="96"/>
        <v/>
      </c>
      <c r="H100" s="95" t="str">
        <f t="shared" si="86"/>
        <v/>
      </c>
      <c r="I100" s="13" t="str">
        <f t="shared" si="121"/>
        <v/>
      </c>
      <c r="J100" s="45" t="str">
        <f t="shared" si="122"/>
        <v/>
      </c>
      <c r="K100" s="14" t="str">
        <f t="shared" si="123"/>
        <v/>
      </c>
      <c r="L100" s="54"/>
      <c r="M100" s="16" t="str">
        <f>IF('Hedging Dashboard'!AH100="","",'Hedging Dashboard'!AH100)</f>
        <v/>
      </c>
      <c r="O100" s="12" t="str">
        <f t="shared" si="87"/>
        <v/>
      </c>
      <c r="P100" s="13" t="str">
        <f t="shared" si="124"/>
        <v/>
      </c>
      <c r="Q100" s="45" t="str">
        <f t="shared" si="125"/>
        <v/>
      </c>
      <c r="R100" s="87" t="str">
        <f t="shared" si="126"/>
        <v/>
      </c>
      <c r="S100" s="87" t="str">
        <f t="shared" si="97"/>
        <v/>
      </c>
      <c r="T100" s="98" t="str">
        <f t="shared" si="127"/>
        <v/>
      </c>
      <c r="U100" s="87" t="str">
        <f>IF(M100="","",IF(B100="NB",U99,IF(T100="",SUM($T$5:$T100)+S100,SUM($T$5:$T100))))</f>
        <v/>
      </c>
      <c r="V100" s="99" t="str">
        <f t="shared" si="84"/>
        <v/>
      </c>
      <c r="W100" s="74" t="e">
        <f t="shared" si="98"/>
        <v>#VALUE!</v>
      </c>
      <c r="X100" s="76" t="str">
        <f t="shared" si="99"/>
        <v/>
      </c>
      <c r="Y100" s="9" t="str">
        <f t="shared" si="94"/>
        <v>B</v>
      </c>
      <c r="Z100" s="4" t="str">
        <f t="shared" si="90"/>
        <v>C</v>
      </c>
      <c r="AA100" s="4" t="str">
        <f t="shared" si="91"/>
        <v>B</v>
      </c>
      <c r="AB100" s="4" t="str">
        <f t="shared" si="88"/>
        <v/>
      </c>
      <c r="AC100" s="4" t="str">
        <f t="shared" si="92"/>
        <v/>
      </c>
      <c r="AD100" s="4" t="str">
        <f t="shared" si="93"/>
        <v/>
      </c>
      <c r="AE100" s="1" t="str">
        <f t="shared" si="100"/>
        <v/>
      </c>
      <c r="AF100" s="1" t="str">
        <f t="shared" si="101"/>
        <v/>
      </c>
      <c r="AG100" s="1" t="str">
        <f t="shared" si="102"/>
        <v/>
      </c>
      <c r="AH100" s="1" t="str">
        <f t="shared" si="103"/>
        <v/>
      </c>
      <c r="AI100" s="1" t="str">
        <f t="shared" si="104"/>
        <v/>
      </c>
      <c r="AJ100" s="1" t="str">
        <f t="shared" si="105"/>
        <v/>
      </c>
      <c r="AK100" s="1">
        <f t="shared" si="128"/>
        <v>0</v>
      </c>
      <c r="AL100" s="1">
        <f t="shared" si="129"/>
        <v>0</v>
      </c>
      <c r="AM100" s="1" t="str">
        <f t="shared" si="89"/>
        <v/>
      </c>
      <c r="AN100" s="1">
        <f t="shared" si="106"/>
        <v>0</v>
      </c>
      <c r="AO100" s="1" t="str">
        <f t="shared" si="138"/>
        <v/>
      </c>
      <c r="AP100" s="1" t="str">
        <f t="shared" si="107"/>
        <v>N</v>
      </c>
      <c r="AQ100" s="1" t="str">
        <f t="shared" si="108"/>
        <v>N</v>
      </c>
      <c r="AR100" s="1" t="str">
        <f t="shared" si="109"/>
        <v>N</v>
      </c>
      <c r="AS100" s="1" t="str">
        <f t="shared" si="110"/>
        <v/>
      </c>
      <c r="AT100" s="15" t="str">
        <f t="shared" si="130"/>
        <v/>
      </c>
      <c r="AU100" s="1" t="str">
        <f t="shared" si="111"/>
        <v/>
      </c>
      <c r="AV100" s="1" t="str">
        <f t="shared" si="112"/>
        <v/>
      </c>
      <c r="AW100" s="1" t="str">
        <f t="shared" si="113"/>
        <v/>
      </c>
      <c r="AX100" s="1" t="str">
        <f t="shared" si="114"/>
        <v/>
      </c>
      <c r="AY100" s="1" t="str">
        <f t="shared" si="115"/>
        <v/>
      </c>
      <c r="AZ100" s="1" t="str">
        <f>IF('Hedging Dashboard'!AH100="P",IF(AZ99="",1,AZ99+1),"")</f>
        <v/>
      </c>
      <c r="BA100" s="1" t="str">
        <f>IF('Hedging Dashboard'!AH100="B",IF(BA99="",1,BA99+1),"")</f>
        <v/>
      </c>
      <c r="BB100" s="1" t="str">
        <f t="shared" si="82"/>
        <v>00000</v>
      </c>
      <c r="BC100" s="1" t="str">
        <f t="shared" si="82"/>
        <v>00000</v>
      </c>
      <c r="BD100" s="1" t="str">
        <f t="shared" si="83"/>
        <v>000000</v>
      </c>
      <c r="BE100" s="1" t="str">
        <f t="shared" si="83"/>
        <v>000000</v>
      </c>
      <c r="BF100" s="1" t="str">
        <f t="shared" si="131"/>
        <v>B</v>
      </c>
      <c r="BG100" s="1" t="str">
        <f t="shared" si="116"/>
        <v/>
      </c>
      <c r="BH100" s="1">
        <f t="shared" si="132"/>
        <v>0</v>
      </c>
      <c r="BI100" s="1" t="str">
        <f t="shared" si="117"/>
        <v/>
      </c>
      <c r="BJ100" s="1">
        <f t="shared" si="133"/>
        <v>0</v>
      </c>
      <c r="BK100" s="1" t="str">
        <f t="shared" si="118"/>
        <v/>
      </c>
      <c r="BL100" s="1">
        <f t="shared" si="134"/>
        <v>0</v>
      </c>
      <c r="BM100" s="1" t="str">
        <f t="shared" si="135"/>
        <v>0</v>
      </c>
      <c r="BN100" s="1" t="str">
        <f t="shared" si="136"/>
        <v>0</v>
      </c>
      <c r="BO100" s="1" t="str">
        <f t="shared" si="137"/>
        <v>0</v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3</v>
      </c>
    </row>
    <row r="101" spans="1:76" ht="15.75" thickBot="1">
      <c r="A101" s="1">
        <v>92</v>
      </c>
      <c r="B101" s="9" t="str">
        <f t="shared" si="95"/>
        <v/>
      </c>
      <c r="C101" s="93" t="str">
        <f t="shared" si="85"/>
        <v/>
      </c>
      <c r="D101" s="88" t="str">
        <f t="shared" si="119"/>
        <v/>
      </c>
      <c r="E101" s="89" t="str">
        <f t="shared" si="120"/>
        <v/>
      </c>
      <c r="F101" s="8" t="str">
        <f t="shared" si="96"/>
        <v/>
      </c>
      <c r="H101" s="96" t="str">
        <f t="shared" si="86"/>
        <v/>
      </c>
      <c r="I101" s="88" t="str">
        <f t="shared" si="121"/>
        <v/>
      </c>
      <c r="J101" s="89" t="str">
        <f t="shared" si="122"/>
        <v/>
      </c>
      <c r="K101" s="8" t="str">
        <f t="shared" si="123"/>
        <v/>
      </c>
      <c r="L101" s="54"/>
      <c r="M101" s="17" t="str">
        <f>IF('Hedging Dashboard'!AH101="","",'Hedging Dashboard'!AH101)</f>
        <v/>
      </c>
      <c r="O101" s="9" t="str">
        <f t="shared" si="87"/>
        <v/>
      </c>
      <c r="P101" s="88" t="str">
        <f t="shared" si="124"/>
        <v/>
      </c>
      <c r="Q101" s="89" t="str">
        <f t="shared" si="125"/>
        <v/>
      </c>
      <c r="R101" s="4" t="str">
        <f t="shared" si="126"/>
        <v/>
      </c>
      <c r="S101" s="4" t="str">
        <f t="shared" si="97"/>
        <v/>
      </c>
      <c r="T101" s="112" t="str">
        <f t="shared" si="127"/>
        <v/>
      </c>
      <c r="U101" s="4" t="str">
        <f>IF(M101="","",IF(B101="NB",U100,IF(T101="",SUM($T$5:$T101)+S101,SUM($T$5:$T101))))</f>
        <v/>
      </c>
      <c r="V101" s="100" t="str">
        <f t="shared" si="84"/>
        <v/>
      </c>
      <c r="W101" s="74" t="e">
        <f t="shared" si="98"/>
        <v>#VALUE!</v>
      </c>
      <c r="X101" s="76" t="str">
        <f t="shared" si="99"/>
        <v/>
      </c>
      <c r="Y101" s="9" t="str">
        <f t="shared" si="94"/>
        <v>B</v>
      </c>
      <c r="Z101" s="4" t="str">
        <f t="shared" si="90"/>
        <v>C</v>
      </c>
      <c r="AA101" s="4" t="str">
        <f t="shared" si="91"/>
        <v>B</v>
      </c>
      <c r="AB101" s="4" t="str">
        <f t="shared" si="88"/>
        <v/>
      </c>
      <c r="AC101" s="4" t="str">
        <f t="shared" si="92"/>
        <v/>
      </c>
      <c r="AD101" s="4" t="str">
        <f t="shared" si="93"/>
        <v/>
      </c>
      <c r="AE101" s="1" t="str">
        <f t="shared" si="100"/>
        <v/>
      </c>
      <c r="AF101" s="1" t="str">
        <f t="shared" si="101"/>
        <v/>
      </c>
      <c r="AG101" s="1" t="str">
        <f t="shared" si="102"/>
        <v/>
      </c>
      <c r="AH101" s="1" t="str">
        <f t="shared" si="103"/>
        <v/>
      </c>
      <c r="AI101" s="1" t="str">
        <f t="shared" si="104"/>
        <v/>
      </c>
      <c r="AJ101" s="1" t="str">
        <f t="shared" si="105"/>
        <v/>
      </c>
      <c r="AK101" s="1">
        <f t="shared" si="128"/>
        <v>0</v>
      </c>
      <c r="AL101" s="1">
        <f t="shared" si="129"/>
        <v>0</v>
      </c>
      <c r="AM101" s="1" t="str">
        <f t="shared" si="89"/>
        <v/>
      </c>
      <c r="AN101" s="1">
        <f t="shared" si="106"/>
        <v>0</v>
      </c>
      <c r="AO101" s="1" t="str">
        <f t="shared" si="138"/>
        <v/>
      </c>
      <c r="AP101" s="1" t="str">
        <f t="shared" si="107"/>
        <v>N</v>
      </c>
      <c r="AQ101" s="1" t="str">
        <f t="shared" si="108"/>
        <v>N</v>
      </c>
      <c r="AR101" s="1" t="str">
        <f t="shared" si="109"/>
        <v>N</v>
      </c>
      <c r="AS101" s="1" t="str">
        <f t="shared" si="110"/>
        <v/>
      </c>
      <c r="AT101" s="15" t="str">
        <f t="shared" si="130"/>
        <v/>
      </c>
      <c r="AU101" s="1" t="str">
        <f t="shared" si="111"/>
        <v/>
      </c>
      <c r="AV101" s="1" t="str">
        <f t="shared" si="112"/>
        <v/>
      </c>
      <c r="AW101" s="1" t="str">
        <f t="shared" si="113"/>
        <v/>
      </c>
      <c r="AX101" s="1" t="str">
        <f t="shared" si="114"/>
        <v/>
      </c>
      <c r="AY101" s="1" t="str">
        <f t="shared" si="115"/>
        <v/>
      </c>
      <c r="AZ101" s="1" t="str">
        <f>IF('Hedging Dashboard'!AH101="P",IF(AZ100="",1,AZ100+1),"")</f>
        <v/>
      </c>
      <c r="BA101" s="1" t="str">
        <f>IF('Hedging Dashboard'!AH101="B",IF(BA100="",1,BA100+1),"")</f>
        <v/>
      </c>
      <c r="BB101" s="1" t="str">
        <f t="shared" si="82"/>
        <v>00000</v>
      </c>
      <c r="BC101" s="1" t="str">
        <f t="shared" si="82"/>
        <v>00000</v>
      </c>
      <c r="BD101" s="1" t="str">
        <f t="shared" si="83"/>
        <v>000000</v>
      </c>
      <c r="BE101" s="1" t="str">
        <f t="shared" si="83"/>
        <v>000000</v>
      </c>
      <c r="BF101" s="1" t="str">
        <f t="shared" si="131"/>
        <v>B</v>
      </c>
      <c r="BG101" s="1" t="str">
        <f t="shared" si="116"/>
        <v/>
      </c>
      <c r="BH101" s="1">
        <f t="shared" si="132"/>
        <v>0</v>
      </c>
      <c r="BI101" s="1" t="str">
        <f t="shared" si="117"/>
        <v/>
      </c>
      <c r="BJ101" s="1">
        <f t="shared" si="133"/>
        <v>0</v>
      </c>
      <c r="BK101" s="1" t="str">
        <f t="shared" si="118"/>
        <v/>
      </c>
      <c r="BL101" s="1">
        <f t="shared" si="134"/>
        <v>0</v>
      </c>
      <c r="BM101" s="1" t="str">
        <f t="shared" si="135"/>
        <v>0</v>
      </c>
      <c r="BN101" s="1" t="str">
        <f t="shared" si="136"/>
        <v>0</v>
      </c>
      <c r="BO101" s="1" t="str">
        <f t="shared" si="137"/>
        <v>0</v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-3</v>
      </c>
    </row>
    <row r="102" spans="1:76" ht="15.75" thickBot="1">
      <c r="A102" s="1">
        <v>93</v>
      </c>
      <c r="B102" s="9" t="str">
        <f t="shared" si="95"/>
        <v/>
      </c>
      <c r="C102" s="93" t="str">
        <f t="shared" si="85"/>
        <v/>
      </c>
      <c r="D102" s="88" t="str">
        <f t="shared" si="119"/>
        <v/>
      </c>
      <c r="E102" s="89" t="str">
        <f t="shared" si="120"/>
        <v/>
      </c>
      <c r="F102" s="8" t="str">
        <f t="shared" si="96"/>
        <v/>
      </c>
      <c r="H102" s="96" t="str">
        <f t="shared" si="86"/>
        <v/>
      </c>
      <c r="I102" s="88" t="str">
        <f t="shared" si="121"/>
        <v/>
      </c>
      <c r="J102" s="89" t="str">
        <f t="shared" si="122"/>
        <v/>
      </c>
      <c r="K102" s="8" t="str">
        <f t="shared" si="123"/>
        <v/>
      </c>
      <c r="L102" s="54"/>
      <c r="M102" s="17" t="str">
        <f>IF('Hedging Dashboard'!AH102="","",'Hedging Dashboard'!AH102)</f>
        <v/>
      </c>
      <c r="O102" s="9" t="str">
        <f t="shared" si="87"/>
        <v/>
      </c>
      <c r="P102" s="88" t="str">
        <f t="shared" si="124"/>
        <v/>
      </c>
      <c r="Q102" s="89" t="str">
        <f t="shared" si="125"/>
        <v/>
      </c>
      <c r="R102" s="4" t="str">
        <f t="shared" si="126"/>
        <v/>
      </c>
      <c r="S102" s="4" t="str">
        <f t="shared" si="97"/>
        <v/>
      </c>
      <c r="T102" s="112" t="str">
        <f t="shared" si="127"/>
        <v/>
      </c>
      <c r="U102" s="4" t="str">
        <f>IF(M102="","",IF(B102="NB",U101,IF(T102="",SUM($T$5:$T102)+S102,SUM($T$5:$T102))))</f>
        <v/>
      </c>
      <c r="V102" s="100" t="str">
        <f t="shared" si="84"/>
        <v/>
      </c>
      <c r="W102" s="74" t="e">
        <f t="shared" si="98"/>
        <v>#VALUE!</v>
      </c>
      <c r="X102" s="76" t="str">
        <f t="shared" si="99"/>
        <v/>
      </c>
      <c r="Y102" s="9" t="str">
        <f t="shared" si="94"/>
        <v>B</v>
      </c>
      <c r="Z102" s="4" t="str">
        <f t="shared" si="90"/>
        <v>C</v>
      </c>
      <c r="AA102" s="4" t="str">
        <f t="shared" si="91"/>
        <v>B</v>
      </c>
      <c r="AB102" s="4" t="str">
        <f t="shared" si="88"/>
        <v/>
      </c>
      <c r="AC102" s="4" t="str">
        <f t="shared" si="92"/>
        <v/>
      </c>
      <c r="AD102" s="4" t="str">
        <f t="shared" si="93"/>
        <v/>
      </c>
      <c r="AE102" s="1" t="str">
        <f t="shared" si="100"/>
        <v/>
      </c>
      <c r="AF102" s="1" t="str">
        <f t="shared" si="101"/>
        <v/>
      </c>
      <c r="AG102" s="1" t="str">
        <f t="shared" si="102"/>
        <v/>
      </c>
      <c r="AH102" s="1" t="str">
        <f t="shared" si="103"/>
        <v/>
      </c>
      <c r="AI102" s="1" t="str">
        <f t="shared" si="104"/>
        <v/>
      </c>
      <c r="AJ102" s="1" t="str">
        <f t="shared" si="105"/>
        <v/>
      </c>
      <c r="AK102" s="1">
        <f t="shared" si="128"/>
        <v>0</v>
      </c>
      <c r="AL102" s="1">
        <f t="shared" si="129"/>
        <v>0</v>
      </c>
      <c r="AM102" s="1" t="str">
        <f t="shared" si="89"/>
        <v/>
      </c>
      <c r="AN102" s="1">
        <f t="shared" si="106"/>
        <v>0</v>
      </c>
      <c r="AO102" s="1" t="str">
        <f t="shared" si="138"/>
        <v/>
      </c>
      <c r="AP102" s="1" t="str">
        <f t="shared" si="107"/>
        <v>N</v>
      </c>
      <c r="AQ102" s="1" t="str">
        <f t="shared" si="108"/>
        <v>N</v>
      </c>
      <c r="AR102" s="1" t="str">
        <f t="shared" si="109"/>
        <v>N</v>
      </c>
      <c r="AS102" s="1" t="str">
        <f t="shared" si="110"/>
        <v/>
      </c>
      <c r="AT102" s="15" t="str">
        <f t="shared" si="130"/>
        <v/>
      </c>
      <c r="AU102" s="1" t="str">
        <f t="shared" si="111"/>
        <v/>
      </c>
      <c r="AV102" s="1" t="str">
        <f t="shared" si="112"/>
        <v/>
      </c>
      <c r="AW102" s="1" t="str">
        <f t="shared" si="113"/>
        <v/>
      </c>
      <c r="AX102" s="1" t="str">
        <f t="shared" si="114"/>
        <v/>
      </c>
      <c r="AY102" s="1" t="str">
        <f t="shared" si="115"/>
        <v/>
      </c>
      <c r="AZ102" s="1" t="str">
        <f>IF('Hedging Dashboard'!AH102="P",IF(AZ101="",1,AZ101+1),"")</f>
        <v/>
      </c>
      <c r="BA102" s="1" t="str">
        <f>IF('Hedging Dashboard'!AH102="B",IF(BA101="",1,BA101+1),"")</f>
        <v/>
      </c>
      <c r="BB102" s="1" t="str">
        <f t="shared" si="82"/>
        <v>00000</v>
      </c>
      <c r="BC102" s="1" t="str">
        <f t="shared" si="82"/>
        <v>00000</v>
      </c>
      <c r="BD102" s="1" t="str">
        <f t="shared" si="83"/>
        <v>000000</v>
      </c>
      <c r="BE102" s="1" t="str">
        <f t="shared" si="83"/>
        <v>000000</v>
      </c>
      <c r="BF102" s="1" t="str">
        <f t="shared" si="131"/>
        <v>B</v>
      </c>
      <c r="BG102" s="1" t="str">
        <f t="shared" si="116"/>
        <v/>
      </c>
      <c r="BH102" s="1">
        <f t="shared" si="132"/>
        <v>0</v>
      </c>
      <c r="BI102" s="1" t="str">
        <f t="shared" si="117"/>
        <v/>
      </c>
      <c r="BJ102" s="1">
        <f t="shared" si="133"/>
        <v>0</v>
      </c>
      <c r="BK102" s="1" t="str">
        <f t="shared" si="118"/>
        <v/>
      </c>
      <c r="BL102" s="1">
        <f t="shared" si="134"/>
        <v>0</v>
      </c>
      <c r="BM102" s="1" t="str">
        <f t="shared" si="135"/>
        <v>0</v>
      </c>
      <c r="BN102" s="1" t="str">
        <f t="shared" si="136"/>
        <v>0</v>
      </c>
      <c r="BO102" s="1" t="str">
        <f t="shared" si="137"/>
        <v>0</v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</row>
    <row r="103" spans="1:76" ht="15.75" thickBot="1">
      <c r="A103" s="1">
        <v>94</v>
      </c>
      <c r="B103" s="9" t="str">
        <f t="shared" si="95"/>
        <v/>
      </c>
      <c r="C103" s="93" t="str">
        <f t="shared" si="85"/>
        <v/>
      </c>
      <c r="D103" s="88" t="str">
        <f t="shared" si="119"/>
        <v/>
      </c>
      <c r="E103" s="89" t="str">
        <f t="shared" si="120"/>
        <v/>
      </c>
      <c r="F103" s="8" t="str">
        <f t="shared" si="96"/>
        <v/>
      </c>
      <c r="H103" s="96" t="str">
        <f t="shared" si="86"/>
        <v/>
      </c>
      <c r="I103" s="88" t="str">
        <f t="shared" si="121"/>
        <v/>
      </c>
      <c r="J103" s="89" t="str">
        <f t="shared" si="122"/>
        <v/>
      </c>
      <c r="K103" s="8" t="str">
        <f t="shared" si="123"/>
        <v/>
      </c>
      <c r="L103" s="54"/>
      <c r="M103" s="17" t="str">
        <f>IF('Hedging Dashboard'!AH103="","",'Hedging Dashboard'!AH103)</f>
        <v/>
      </c>
      <c r="O103" s="9" t="str">
        <f t="shared" si="87"/>
        <v/>
      </c>
      <c r="P103" s="88" t="str">
        <f t="shared" si="124"/>
        <v/>
      </c>
      <c r="Q103" s="89" t="str">
        <f t="shared" si="125"/>
        <v/>
      </c>
      <c r="R103" s="4" t="str">
        <f t="shared" si="126"/>
        <v/>
      </c>
      <c r="S103" s="4" t="str">
        <f t="shared" si="97"/>
        <v/>
      </c>
      <c r="T103" s="112" t="str">
        <f t="shared" si="127"/>
        <v/>
      </c>
      <c r="U103" s="4" t="str">
        <f>IF(M103="","",IF(B103="NB",U102,IF(T103="",SUM($T$5:$T103)+S103,SUM($T$5:$T103))))</f>
        <v/>
      </c>
      <c r="V103" s="100" t="str">
        <f t="shared" si="84"/>
        <v/>
      </c>
      <c r="W103" s="74" t="e">
        <f t="shared" si="98"/>
        <v>#VALUE!</v>
      </c>
      <c r="X103" s="76" t="str">
        <f t="shared" si="99"/>
        <v/>
      </c>
      <c r="Y103" s="9" t="str">
        <f t="shared" si="94"/>
        <v>B</v>
      </c>
      <c r="Z103" s="4" t="str">
        <f t="shared" si="90"/>
        <v>C</v>
      </c>
      <c r="AA103" s="4" t="str">
        <f t="shared" si="91"/>
        <v>B</v>
      </c>
      <c r="AB103" s="4" t="str">
        <f t="shared" si="88"/>
        <v/>
      </c>
      <c r="AC103" s="4" t="str">
        <f t="shared" si="92"/>
        <v/>
      </c>
      <c r="AD103" s="4" t="str">
        <f t="shared" si="93"/>
        <v/>
      </c>
      <c r="AE103" s="1" t="str">
        <f t="shared" si="100"/>
        <v/>
      </c>
      <c r="AF103" s="1" t="str">
        <f t="shared" si="101"/>
        <v/>
      </c>
      <c r="AG103" s="1" t="str">
        <f t="shared" si="102"/>
        <v/>
      </c>
      <c r="AH103" s="1" t="str">
        <f t="shared" si="103"/>
        <v/>
      </c>
      <c r="AI103" s="1" t="str">
        <f t="shared" si="104"/>
        <v/>
      </c>
      <c r="AJ103" s="1" t="str">
        <f t="shared" si="105"/>
        <v/>
      </c>
      <c r="AK103" s="1">
        <f t="shared" si="128"/>
        <v>0</v>
      </c>
      <c r="AL103" s="1">
        <f t="shared" si="129"/>
        <v>0</v>
      </c>
      <c r="AM103" s="1" t="str">
        <f t="shared" ref="AM103:AM109" si="139">IF(M103="","",IF(AM102+AN103&gt;=10,10,IF(AM102+AN103&lt;=-10,-10,AM102+AN103)))</f>
        <v/>
      </c>
      <c r="AN103" s="1">
        <f t="shared" si="106"/>
        <v>0</v>
      </c>
      <c r="AO103" s="1" t="str">
        <f t="shared" si="138"/>
        <v/>
      </c>
      <c r="AP103" s="1" t="str">
        <f t="shared" si="107"/>
        <v>N</v>
      </c>
      <c r="AQ103" s="1" t="str">
        <f t="shared" si="108"/>
        <v>N</v>
      </c>
      <c r="AR103" s="1" t="str">
        <f t="shared" si="109"/>
        <v>N</v>
      </c>
      <c r="AS103" s="1" t="str">
        <f t="shared" si="110"/>
        <v/>
      </c>
      <c r="AT103" s="15" t="str">
        <f t="shared" si="130"/>
        <v/>
      </c>
      <c r="AU103" s="1" t="str">
        <f t="shared" si="111"/>
        <v/>
      </c>
      <c r="AV103" s="1" t="str">
        <f t="shared" si="112"/>
        <v/>
      </c>
      <c r="AW103" s="1" t="str">
        <f t="shared" si="113"/>
        <v/>
      </c>
      <c r="AX103" s="1" t="str">
        <f t="shared" si="114"/>
        <v/>
      </c>
      <c r="AY103" s="1" t="str">
        <f t="shared" si="115"/>
        <v/>
      </c>
      <c r="AZ103" s="1" t="str">
        <f>IF('Hedging Dashboard'!AH103="P",IF(AZ102="",1,AZ102+1),"")</f>
        <v/>
      </c>
      <c r="BA103" s="1" t="str">
        <f>IF('Hedging Dashboard'!AH103="B",IF(BA102="",1,BA102+1),"")</f>
        <v/>
      </c>
      <c r="BB103" s="1" t="str">
        <f t="shared" si="82"/>
        <v>00000</v>
      </c>
      <c r="BC103" s="1" t="str">
        <f t="shared" si="82"/>
        <v>00000</v>
      </c>
      <c r="BD103" s="1" t="str">
        <f t="shared" si="83"/>
        <v>000000</v>
      </c>
      <c r="BE103" s="1" t="str">
        <f t="shared" si="83"/>
        <v>000000</v>
      </c>
      <c r="BF103" s="1" t="str">
        <f t="shared" si="131"/>
        <v>B</v>
      </c>
      <c r="BG103" s="1" t="str">
        <f t="shared" si="116"/>
        <v/>
      </c>
      <c r="BH103" s="1">
        <f t="shared" si="132"/>
        <v>0</v>
      </c>
      <c r="BI103" s="1" t="str">
        <f t="shared" si="117"/>
        <v/>
      </c>
      <c r="BJ103" s="1">
        <f t="shared" si="133"/>
        <v>0</v>
      </c>
      <c r="BK103" s="1" t="str">
        <f t="shared" si="118"/>
        <v/>
      </c>
      <c r="BL103" s="1">
        <f t="shared" si="134"/>
        <v>0</v>
      </c>
      <c r="BM103" s="1" t="str">
        <f t="shared" si="135"/>
        <v>0</v>
      </c>
      <c r="BN103" s="1" t="str">
        <f t="shared" si="136"/>
        <v>0</v>
      </c>
      <c r="BO103" s="1" t="str">
        <f t="shared" si="137"/>
        <v>0</v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</row>
    <row r="104" spans="1:76" ht="15.75" thickBot="1">
      <c r="A104" s="1">
        <v>95</v>
      </c>
      <c r="B104" s="77" t="str">
        <f t="shared" si="95"/>
        <v/>
      </c>
      <c r="C104" s="94" t="str">
        <f t="shared" si="85"/>
        <v/>
      </c>
      <c r="D104" s="90" t="str">
        <f t="shared" si="119"/>
        <v/>
      </c>
      <c r="E104" s="91" t="str">
        <f t="shared" si="120"/>
        <v/>
      </c>
      <c r="F104" s="10" t="str">
        <f t="shared" si="96"/>
        <v/>
      </c>
      <c r="H104" s="97" t="str">
        <f t="shared" si="86"/>
        <v/>
      </c>
      <c r="I104" s="90" t="str">
        <f t="shared" si="121"/>
        <v/>
      </c>
      <c r="J104" s="91" t="str">
        <f t="shared" si="122"/>
        <v/>
      </c>
      <c r="K104" s="10" t="str">
        <f t="shared" si="123"/>
        <v/>
      </c>
      <c r="L104" s="54"/>
      <c r="M104" s="18" t="str">
        <f>IF('Hedging Dashboard'!AH104="","",'Hedging Dashboard'!AH104)</f>
        <v/>
      </c>
      <c r="O104" s="77" t="str">
        <f t="shared" si="87"/>
        <v/>
      </c>
      <c r="P104" s="90" t="str">
        <f t="shared" si="124"/>
        <v/>
      </c>
      <c r="Q104" s="91" t="str">
        <f t="shared" si="125"/>
        <v/>
      </c>
      <c r="R104" s="5" t="str">
        <f t="shared" si="126"/>
        <v/>
      </c>
      <c r="S104" s="5" t="str">
        <f t="shared" si="97"/>
        <v/>
      </c>
      <c r="T104" s="113" t="str">
        <f t="shared" si="127"/>
        <v/>
      </c>
      <c r="U104" s="5" t="str">
        <f>IF(M104="","",IF(B104="NB",U103,IF(T104="",SUM($T$5:$T104)+S104,SUM($T$5:$T104))))</f>
        <v/>
      </c>
      <c r="V104" s="101" t="str">
        <f t="shared" si="84"/>
        <v/>
      </c>
      <c r="W104" s="74" t="e">
        <f t="shared" si="98"/>
        <v>#VALUE!</v>
      </c>
      <c r="X104" s="76" t="str">
        <f t="shared" si="99"/>
        <v/>
      </c>
      <c r="Y104" s="9" t="str">
        <f t="shared" si="94"/>
        <v>B</v>
      </c>
      <c r="Z104" s="4" t="str">
        <f t="shared" si="90"/>
        <v>C</v>
      </c>
      <c r="AA104" s="4" t="str">
        <f t="shared" si="91"/>
        <v>B</v>
      </c>
      <c r="AB104" s="4" t="str">
        <f t="shared" si="88"/>
        <v/>
      </c>
      <c r="AC104" s="4" t="str">
        <f t="shared" si="92"/>
        <v/>
      </c>
      <c r="AD104" s="4" t="str">
        <f t="shared" si="93"/>
        <v/>
      </c>
      <c r="AE104" s="1" t="str">
        <f t="shared" si="100"/>
        <v/>
      </c>
      <c r="AF104" s="1" t="str">
        <f t="shared" si="101"/>
        <v/>
      </c>
      <c r="AG104" s="1" t="str">
        <f t="shared" si="102"/>
        <v/>
      </c>
      <c r="AH104" s="1" t="str">
        <f t="shared" si="103"/>
        <v/>
      </c>
      <c r="AI104" s="1" t="str">
        <f t="shared" si="104"/>
        <v/>
      </c>
      <c r="AJ104" s="1" t="str">
        <f t="shared" si="105"/>
        <v/>
      </c>
      <c r="AK104" s="1">
        <f t="shared" si="128"/>
        <v>0</v>
      </c>
      <c r="AL104" s="1">
        <f t="shared" si="129"/>
        <v>0</v>
      </c>
      <c r="AM104" s="1" t="str">
        <f t="shared" si="139"/>
        <v/>
      </c>
      <c r="AN104" s="1">
        <f t="shared" si="106"/>
        <v>0</v>
      </c>
      <c r="AO104" s="1" t="str">
        <f t="shared" si="138"/>
        <v/>
      </c>
      <c r="AP104" s="1" t="str">
        <f t="shared" si="107"/>
        <v>N</v>
      </c>
      <c r="AQ104" s="1" t="str">
        <f t="shared" si="108"/>
        <v>N</v>
      </c>
      <c r="AR104" s="1" t="str">
        <f t="shared" si="109"/>
        <v>N</v>
      </c>
      <c r="AS104" s="1" t="str">
        <f t="shared" si="110"/>
        <v/>
      </c>
      <c r="AT104" s="15" t="str">
        <f t="shared" si="130"/>
        <v/>
      </c>
      <c r="AU104" s="1" t="str">
        <f t="shared" si="111"/>
        <v/>
      </c>
      <c r="AV104" s="1" t="str">
        <f t="shared" si="112"/>
        <v/>
      </c>
      <c r="AW104" s="1" t="str">
        <f t="shared" si="113"/>
        <v/>
      </c>
      <c r="AX104" s="1" t="str">
        <f t="shared" si="114"/>
        <v/>
      </c>
      <c r="AY104" s="1" t="str">
        <f t="shared" si="115"/>
        <v/>
      </c>
      <c r="AZ104" s="1" t="str">
        <f>IF('Hedging Dashboard'!AH104="P",IF(AZ103="",1,AZ103+1),"")</f>
        <v/>
      </c>
      <c r="BA104" s="1" t="str">
        <f>IF('Hedging Dashboard'!AH104="B",IF(BA103="",1,BA103+1),"")</f>
        <v/>
      </c>
      <c r="BB104" s="1" t="str">
        <f t="shared" si="82"/>
        <v>00000</v>
      </c>
      <c r="BC104" s="1" t="str">
        <f t="shared" si="82"/>
        <v>00000</v>
      </c>
      <c r="BD104" s="1" t="str">
        <f t="shared" si="83"/>
        <v>000000</v>
      </c>
      <c r="BE104" s="1" t="str">
        <f t="shared" si="83"/>
        <v>000000</v>
      </c>
      <c r="BF104" s="1" t="str">
        <f t="shared" si="131"/>
        <v>B</v>
      </c>
      <c r="BG104" s="1" t="str">
        <f t="shared" si="116"/>
        <v/>
      </c>
      <c r="BH104" s="1">
        <f t="shared" si="132"/>
        <v>0</v>
      </c>
      <c r="BI104" s="1" t="str">
        <f t="shared" si="117"/>
        <v/>
      </c>
      <c r="BJ104" s="1">
        <f t="shared" si="133"/>
        <v>0</v>
      </c>
      <c r="BK104" s="1" t="str">
        <f t="shared" si="118"/>
        <v/>
      </c>
      <c r="BL104" s="1">
        <f t="shared" si="134"/>
        <v>0</v>
      </c>
      <c r="BM104" s="1" t="str">
        <f t="shared" si="135"/>
        <v>0</v>
      </c>
      <c r="BN104" s="1" t="str">
        <f t="shared" si="136"/>
        <v>0</v>
      </c>
      <c r="BO104" s="1" t="str">
        <f t="shared" si="137"/>
        <v>0</v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6</v>
      </c>
    </row>
    <row r="105" spans="1:76" ht="15.75" thickBot="1">
      <c r="A105" s="1">
        <v>96</v>
      </c>
      <c r="B105" s="12" t="str">
        <f t="shared" si="95"/>
        <v/>
      </c>
      <c r="C105" s="92" t="str">
        <f t="shared" si="85"/>
        <v/>
      </c>
      <c r="D105" s="13" t="str">
        <f t="shared" si="119"/>
        <v/>
      </c>
      <c r="E105" s="45" t="str">
        <f t="shared" si="120"/>
        <v/>
      </c>
      <c r="F105" s="14" t="str">
        <f t="shared" si="96"/>
        <v/>
      </c>
      <c r="H105" s="95" t="str">
        <f t="shared" si="86"/>
        <v/>
      </c>
      <c r="I105" s="13" t="str">
        <f t="shared" si="121"/>
        <v/>
      </c>
      <c r="J105" s="45" t="str">
        <f t="shared" si="122"/>
        <v/>
      </c>
      <c r="K105" s="14" t="str">
        <f t="shared" si="123"/>
        <v/>
      </c>
      <c r="L105" s="54"/>
      <c r="M105" s="16" t="str">
        <f>IF('Hedging Dashboard'!AH105="","",'Hedging Dashboard'!AH105)</f>
        <v/>
      </c>
      <c r="O105" s="12" t="str">
        <f t="shared" si="87"/>
        <v/>
      </c>
      <c r="P105" s="13" t="str">
        <f t="shared" si="124"/>
        <v/>
      </c>
      <c r="Q105" s="45" t="str">
        <f t="shared" si="125"/>
        <v/>
      </c>
      <c r="R105" s="87" t="str">
        <f t="shared" si="126"/>
        <v/>
      </c>
      <c r="S105" s="87" t="str">
        <f t="shared" si="97"/>
        <v/>
      </c>
      <c r="T105" s="98" t="str">
        <f t="shared" si="127"/>
        <v/>
      </c>
      <c r="U105" s="87" t="str">
        <f>IF(M105="","",IF(B105="NB",U104,IF(T105="",SUM($T$5:$T105)+S105,SUM($T$5:$T105))))</f>
        <v/>
      </c>
      <c r="V105" s="99" t="str">
        <f t="shared" si="84"/>
        <v/>
      </c>
      <c r="W105" s="74" t="e">
        <f t="shared" si="98"/>
        <v>#VALUE!</v>
      </c>
      <c r="X105" s="76" t="str">
        <f t="shared" si="99"/>
        <v/>
      </c>
      <c r="Y105" s="9" t="str">
        <f t="shared" si="94"/>
        <v>B</v>
      </c>
      <c r="Z105" s="4" t="str">
        <f t="shared" si="90"/>
        <v>C</v>
      </c>
      <c r="AA105" s="4" t="str">
        <f t="shared" si="91"/>
        <v>B</v>
      </c>
      <c r="AB105" s="4" t="str">
        <f t="shared" si="88"/>
        <v/>
      </c>
      <c r="AC105" s="4" t="str">
        <f t="shared" si="92"/>
        <v/>
      </c>
      <c r="AD105" s="4" t="str">
        <f t="shared" si="93"/>
        <v/>
      </c>
      <c r="AE105" s="1" t="str">
        <f t="shared" si="100"/>
        <v/>
      </c>
      <c r="AF105" s="1" t="str">
        <f t="shared" si="101"/>
        <v/>
      </c>
      <c r="AG105" s="1" t="str">
        <f t="shared" si="102"/>
        <v/>
      </c>
      <c r="AH105" s="1" t="str">
        <f t="shared" si="103"/>
        <v/>
      </c>
      <c r="AI105" s="1" t="str">
        <f t="shared" si="104"/>
        <v/>
      </c>
      <c r="AJ105" s="1" t="str">
        <f t="shared" si="105"/>
        <v/>
      </c>
      <c r="AK105" s="1">
        <f t="shared" si="128"/>
        <v>0</v>
      </c>
      <c r="AL105" s="1">
        <f t="shared" si="129"/>
        <v>0</v>
      </c>
      <c r="AM105" s="1" t="str">
        <f t="shared" si="139"/>
        <v/>
      </c>
      <c r="AN105" s="1">
        <f t="shared" si="106"/>
        <v>0</v>
      </c>
      <c r="AO105" s="1" t="str">
        <f t="shared" si="138"/>
        <v/>
      </c>
      <c r="AP105" s="1" t="str">
        <f t="shared" si="107"/>
        <v>N</v>
      </c>
      <c r="AQ105" s="1" t="str">
        <f t="shared" si="108"/>
        <v>N</v>
      </c>
      <c r="AR105" s="1" t="str">
        <f t="shared" si="109"/>
        <v>N</v>
      </c>
      <c r="AS105" s="1" t="str">
        <f t="shared" si="110"/>
        <v/>
      </c>
      <c r="AT105" s="15" t="str">
        <f t="shared" si="130"/>
        <v/>
      </c>
      <c r="AU105" s="1" t="str">
        <f t="shared" si="111"/>
        <v/>
      </c>
      <c r="AV105" s="1" t="str">
        <f t="shared" si="112"/>
        <v/>
      </c>
      <c r="AW105" s="1" t="str">
        <f t="shared" si="113"/>
        <v/>
      </c>
      <c r="AX105" s="1" t="str">
        <f t="shared" si="114"/>
        <v/>
      </c>
      <c r="AY105" s="1" t="str">
        <f t="shared" si="115"/>
        <v/>
      </c>
      <c r="AZ105" s="1" t="str">
        <f>IF('Hedging Dashboard'!AH105="P",IF(AZ104="",1,AZ104+1),"")</f>
        <v/>
      </c>
      <c r="BA105" s="1" t="str">
        <f>IF('Hedging Dashboard'!AH105="B",IF(BA104="",1,BA104+1),"")</f>
        <v/>
      </c>
      <c r="BB105" s="1" t="str">
        <f t="shared" si="82"/>
        <v>00000</v>
      </c>
      <c r="BC105" s="1" t="str">
        <f t="shared" si="82"/>
        <v>00000</v>
      </c>
      <c r="BD105" s="1" t="str">
        <f t="shared" si="83"/>
        <v>000000</v>
      </c>
      <c r="BE105" s="1" t="str">
        <f t="shared" si="83"/>
        <v>000000</v>
      </c>
      <c r="BF105" s="1" t="str">
        <f t="shared" si="131"/>
        <v>B</v>
      </c>
      <c r="BG105" s="1" t="str">
        <f t="shared" si="116"/>
        <v/>
      </c>
      <c r="BH105" s="1">
        <f t="shared" si="132"/>
        <v>0</v>
      </c>
      <c r="BI105" s="1" t="str">
        <f t="shared" si="117"/>
        <v/>
      </c>
      <c r="BJ105" s="1">
        <f t="shared" si="133"/>
        <v>0</v>
      </c>
      <c r="BK105" s="1" t="str">
        <f t="shared" si="118"/>
        <v/>
      </c>
      <c r="BL105" s="1">
        <f t="shared" si="134"/>
        <v>0</v>
      </c>
      <c r="BM105" s="1" t="str">
        <f t="shared" si="135"/>
        <v>0</v>
      </c>
      <c r="BN105" s="1" t="str">
        <f t="shared" si="136"/>
        <v>0</v>
      </c>
      <c r="BO105" s="1" t="str">
        <f t="shared" si="137"/>
        <v>0</v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-6</v>
      </c>
    </row>
    <row r="106" spans="1:76" ht="15.75" thickBot="1">
      <c r="A106" s="1">
        <v>97</v>
      </c>
      <c r="B106" s="9" t="str">
        <f t="shared" si="95"/>
        <v/>
      </c>
      <c r="C106" s="93" t="str">
        <f t="shared" si="85"/>
        <v/>
      </c>
      <c r="D106" s="88" t="str">
        <f t="shared" si="119"/>
        <v/>
      </c>
      <c r="E106" s="89" t="str">
        <f t="shared" si="120"/>
        <v/>
      </c>
      <c r="F106" s="8" t="str">
        <f t="shared" si="96"/>
        <v/>
      </c>
      <c r="H106" s="96" t="str">
        <f t="shared" si="86"/>
        <v/>
      </c>
      <c r="I106" s="88" t="str">
        <f t="shared" si="121"/>
        <v/>
      </c>
      <c r="J106" s="89" t="str">
        <f t="shared" si="122"/>
        <v/>
      </c>
      <c r="K106" s="8" t="str">
        <f t="shared" si="123"/>
        <v/>
      </c>
      <c r="L106" s="54"/>
      <c r="M106" s="17" t="str">
        <f>IF('Hedging Dashboard'!AH106="","",'Hedging Dashboard'!AH106)</f>
        <v/>
      </c>
      <c r="O106" s="9" t="str">
        <f t="shared" si="87"/>
        <v/>
      </c>
      <c r="P106" s="88" t="str">
        <f t="shared" si="124"/>
        <v/>
      </c>
      <c r="Q106" s="89" t="str">
        <f t="shared" si="125"/>
        <v/>
      </c>
      <c r="R106" s="4" t="str">
        <f t="shared" si="126"/>
        <v/>
      </c>
      <c r="S106" s="4" t="str">
        <f t="shared" si="97"/>
        <v/>
      </c>
      <c r="T106" s="112" t="str">
        <f t="shared" si="127"/>
        <v/>
      </c>
      <c r="U106" s="4" t="str">
        <f>IF(M106="","",IF(B106="NB",U105,IF(T106="",SUM($T$5:$T106)+S106,SUM($T$5:$T106))))</f>
        <v/>
      </c>
      <c r="V106" s="100" t="str">
        <f t="shared" si="84"/>
        <v/>
      </c>
      <c r="W106" s="74" t="e">
        <f t="shared" si="98"/>
        <v>#VALUE!</v>
      </c>
      <c r="X106" s="76" t="str">
        <f t="shared" si="99"/>
        <v/>
      </c>
      <c r="Y106" s="9" t="str">
        <f t="shared" si="94"/>
        <v>B</v>
      </c>
      <c r="Z106" s="4" t="str">
        <f t="shared" si="90"/>
        <v>C</v>
      </c>
      <c r="AA106" s="4" t="str">
        <f t="shared" si="91"/>
        <v>B</v>
      </c>
      <c r="AB106" s="4" t="str">
        <f t="shared" si="88"/>
        <v/>
      </c>
      <c r="AC106" s="4" t="str">
        <f t="shared" si="92"/>
        <v/>
      </c>
      <c r="AD106" s="4" t="str">
        <f t="shared" si="93"/>
        <v/>
      </c>
      <c r="AE106" s="1" t="str">
        <f t="shared" ref="AE106:AE137" si="140">IF(M105="","",IF(Y106="B",IF(M105="P",BH106,""),IF(BF106="B",BH106,"")))</f>
        <v/>
      </c>
      <c r="AF106" s="1" t="str">
        <f t="shared" ref="AF106:AF137" si="141">IF(M105="","",IF(Y106="B",IF(M105="B",BH106,""),IF(BF106="P",BH106,"")))</f>
        <v/>
      </c>
      <c r="AG106" s="1" t="str">
        <f t="shared" ref="AG106:AG137" si="142">IF(M105="","",IF(Z106="C",IF(M105="B",BJ106,""),IF(BF106="B",BJ106,"")))</f>
        <v/>
      </c>
      <c r="AH106" s="1" t="str">
        <f t="shared" ref="AH106:AH137" si="143">IF(M105="","",IF(Z106="C",IF(M105="P",BJ106,""),IF(BF106="P",BJ106,"")))</f>
        <v/>
      </c>
      <c r="AI106" s="1" t="str">
        <f t="shared" ref="AI106:AI137" si="144">IF(M105="","",IF(AND(AE106="L5",AH106="L5",AY106=""),"L0",AX106))</f>
        <v/>
      </c>
      <c r="AJ106" s="1" t="str">
        <f t="shared" ref="AJ106:AJ137" si="145">IF(M105="","",IF(AND(AF106="L5",AH106="L5",AX106=""),"L0",AY106))</f>
        <v/>
      </c>
      <c r="AK106" s="1">
        <f t="shared" si="128"/>
        <v>0</v>
      </c>
      <c r="AL106" s="1">
        <f t="shared" si="129"/>
        <v>0</v>
      </c>
      <c r="AM106" s="1" t="str">
        <f t="shared" si="139"/>
        <v/>
      </c>
      <c r="AN106" s="1">
        <f>IF(X106="",0,IFERROR(VLOOKUP(X101&amp;X102&amp;X103&amp;X104&amp;X105&amp;X106,BW:BX,2,FALSE),0))</f>
        <v>0</v>
      </c>
      <c r="AO106" s="1" t="str">
        <f t="shared" si="138"/>
        <v/>
      </c>
      <c r="AP106" s="1" t="str">
        <f t="shared" si="107"/>
        <v>N</v>
      </c>
      <c r="AQ106" s="1" t="str">
        <f t="shared" ref="AQ106:AQ137" si="146">IF(OR(K102&amp;K103&amp;K104="WLW",K103&amp;K104="WW"),"Y","N")</f>
        <v>N</v>
      </c>
      <c r="AR106" s="1" t="str">
        <f t="shared" ref="AR106:AR137" si="147">IF(OR(R102&amp;R103&amp;R104="WLW",R103&amp;R104="WW"),"Y","N")</f>
        <v>N</v>
      </c>
      <c r="AS106" s="1" t="str">
        <f t="shared" si="110"/>
        <v/>
      </c>
      <c r="AT106" s="15" t="str">
        <f t="shared" si="130"/>
        <v/>
      </c>
      <c r="AU106" s="1" t="str">
        <f t="shared" ref="AU106:AU137" si="148">IF(AU105="Y","N",IF(M105="","",IF(AND(K105&amp;K106="WW",OR(AO105&amp;AO106="SC",AO105&amp;AO106="CC")),"Y",IF(AND(K104&amp;K105&amp;K106="WLW",BJ106&lt;&gt;"B",OR(AO104&amp;AO105&amp;AO106="SCC",AO104&amp;AO105&amp;AO106="CCC")),"Y","N"))))</f>
        <v/>
      </c>
      <c r="AV106" s="1" t="str">
        <f t="shared" ref="AV106:AV137" si="149">IF(AV105="Y","N",IF(M105="","",IF(AND(R105&amp;R106="WW",OR(AO105&amp;AO106="SC",AO105&amp;AO106="CC")),"Y",IF(AND(R104&amp;R105&amp;R106="WLW",BL106&lt;&gt;"B",OR(AO104&amp;AO105&amp;AO106="SCC",AO104&amp;AO105&amp;AO106="CCC")),"Y","N"))))</f>
        <v/>
      </c>
      <c r="AW106" s="1" t="str">
        <f t="shared" si="113"/>
        <v/>
      </c>
      <c r="AX106" s="1" t="str">
        <f t="shared" si="114"/>
        <v/>
      </c>
      <c r="AY106" s="1" t="str">
        <f t="shared" si="115"/>
        <v/>
      </c>
      <c r="AZ106" s="1" t="str">
        <f>IF('Hedging Dashboard'!AH106="P",IF(AZ105="",1,AZ105+1),"")</f>
        <v/>
      </c>
      <c r="BA106" s="1" t="str">
        <f>IF('Hedging Dashboard'!AH106="B",IF(BA105="",1,BA105+1),"")</f>
        <v/>
      </c>
      <c r="BB106" s="1" t="str">
        <f t="shared" si="82"/>
        <v>00000</v>
      </c>
      <c r="BC106" s="1" t="str">
        <f t="shared" si="82"/>
        <v>00000</v>
      </c>
      <c r="BD106" s="1" t="str">
        <f t="shared" si="83"/>
        <v>000000</v>
      </c>
      <c r="BE106" s="1" t="str">
        <f t="shared" si="83"/>
        <v>000000</v>
      </c>
      <c r="BF106" s="1" t="str">
        <f t="shared" si="131"/>
        <v>B</v>
      </c>
      <c r="BG106" s="1" t="str">
        <f t="shared" si="116"/>
        <v/>
      </c>
      <c r="BH106" s="1">
        <f t="shared" si="132"/>
        <v>0</v>
      </c>
      <c r="BI106" s="1" t="str">
        <f t="shared" si="117"/>
        <v/>
      </c>
      <c r="BJ106" s="1">
        <f t="shared" si="133"/>
        <v>0</v>
      </c>
      <c r="BK106" s="1" t="str">
        <f t="shared" si="118"/>
        <v/>
      </c>
      <c r="BL106" s="1">
        <f t="shared" si="134"/>
        <v>0</v>
      </c>
      <c r="BM106" s="1" t="str">
        <f t="shared" si="135"/>
        <v>0</v>
      </c>
      <c r="BN106" s="1" t="str">
        <f t="shared" si="136"/>
        <v>0</v>
      </c>
      <c r="BO106" s="1" t="str">
        <f t="shared" si="137"/>
        <v>0</v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</row>
    <row r="107" spans="1:76" ht="15.75" thickBot="1">
      <c r="A107" s="1">
        <v>98</v>
      </c>
      <c r="B107" s="9" t="str">
        <f t="shared" si="95"/>
        <v/>
      </c>
      <c r="C107" s="93" t="str">
        <f t="shared" si="85"/>
        <v/>
      </c>
      <c r="D107" s="88" t="str">
        <f t="shared" si="119"/>
        <v/>
      </c>
      <c r="E107" s="89" t="str">
        <f t="shared" si="120"/>
        <v/>
      </c>
      <c r="F107" s="8" t="str">
        <f t="shared" si="96"/>
        <v/>
      </c>
      <c r="H107" s="96" t="str">
        <f t="shared" si="86"/>
        <v/>
      </c>
      <c r="I107" s="88" t="str">
        <f t="shared" si="121"/>
        <v/>
      </c>
      <c r="J107" s="89" t="str">
        <f t="shared" si="122"/>
        <v/>
      </c>
      <c r="K107" s="8" t="str">
        <f t="shared" si="123"/>
        <v/>
      </c>
      <c r="L107" s="54"/>
      <c r="M107" s="17" t="str">
        <f>IF('Hedging Dashboard'!AH107="","",'Hedging Dashboard'!AH107)</f>
        <v/>
      </c>
      <c r="O107" s="9" t="str">
        <f t="shared" si="87"/>
        <v/>
      </c>
      <c r="P107" s="88" t="str">
        <f t="shared" si="124"/>
        <v/>
      </c>
      <c r="Q107" s="89" t="str">
        <f t="shared" si="125"/>
        <v/>
      </c>
      <c r="R107" s="4" t="str">
        <f t="shared" si="126"/>
        <v/>
      </c>
      <c r="S107" s="4" t="str">
        <f t="shared" si="97"/>
        <v/>
      </c>
      <c r="T107" s="112" t="str">
        <f t="shared" si="127"/>
        <v/>
      </c>
      <c r="U107" s="4" t="str">
        <f>IF(M107="","",IF(B107="NB",U106,IF(T107="",SUM($T$5:$T107)+S107,SUM($T$5:$T107))))</f>
        <v/>
      </c>
      <c r="V107" s="100" t="str">
        <f t="shared" si="84"/>
        <v/>
      </c>
      <c r="W107" s="74" t="e">
        <f t="shared" si="98"/>
        <v>#VALUE!</v>
      </c>
      <c r="X107" s="76" t="str">
        <f t="shared" si="99"/>
        <v/>
      </c>
      <c r="Y107" s="9" t="str">
        <f t="shared" si="94"/>
        <v>B</v>
      </c>
      <c r="Z107" s="4" t="str">
        <f t="shared" si="90"/>
        <v>C</v>
      </c>
      <c r="AA107" s="4" t="str">
        <f t="shared" si="91"/>
        <v>B</v>
      </c>
      <c r="AB107" s="4" t="str">
        <f t="shared" si="88"/>
        <v/>
      </c>
      <c r="AC107" s="4" t="str">
        <f t="shared" si="92"/>
        <v/>
      </c>
      <c r="AD107" s="4" t="str">
        <f t="shared" si="93"/>
        <v/>
      </c>
      <c r="AE107" s="1" t="str">
        <f t="shared" si="140"/>
        <v/>
      </c>
      <c r="AF107" s="1" t="str">
        <f t="shared" si="141"/>
        <v/>
      </c>
      <c r="AG107" s="1" t="str">
        <f t="shared" si="142"/>
        <v/>
      </c>
      <c r="AH107" s="1" t="str">
        <f t="shared" si="143"/>
        <v/>
      </c>
      <c r="AI107" s="1" t="str">
        <f t="shared" si="144"/>
        <v/>
      </c>
      <c r="AJ107" s="1" t="str">
        <f t="shared" si="145"/>
        <v/>
      </c>
      <c r="AK107" s="1">
        <f t="shared" si="128"/>
        <v>0</v>
      </c>
      <c r="AL107" s="1">
        <f t="shared" si="129"/>
        <v>0</v>
      </c>
      <c r="AM107" s="1" t="str">
        <f t="shared" si="139"/>
        <v/>
      </c>
      <c r="AN107" s="1">
        <f>IF(X107="",0,IFERROR(VLOOKUP(X102&amp;X103&amp;X104&amp;X105&amp;X106&amp;X107,BW:BX,2,FALSE),0))</f>
        <v>0</v>
      </c>
      <c r="AO107" s="1" t="str">
        <f t="shared" si="138"/>
        <v/>
      </c>
      <c r="AP107" s="1" t="str">
        <f t="shared" si="107"/>
        <v>N</v>
      </c>
      <c r="AQ107" s="1" t="str">
        <f t="shared" si="146"/>
        <v>N</v>
      </c>
      <c r="AR107" s="1" t="str">
        <f t="shared" si="147"/>
        <v>N</v>
      </c>
      <c r="AS107" s="1" t="str">
        <f t="shared" si="110"/>
        <v/>
      </c>
      <c r="AT107" s="15" t="str">
        <f t="shared" si="130"/>
        <v/>
      </c>
      <c r="AU107" s="1" t="str">
        <f t="shared" si="148"/>
        <v/>
      </c>
      <c r="AV107" s="1" t="str">
        <f t="shared" si="149"/>
        <v/>
      </c>
      <c r="AW107" s="1" t="str">
        <f t="shared" si="113"/>
        <v/>
      </c>
      <c r="AX107" s="1" t="str">
        <f t="shared" si="114"/>
        <v/>
      </c>
      <c r="AY107" s="1" t="str">
        <f t="shared" si="115"/>
        <v/>
      </c>
      <c r="AZ107" s="1" t="str">
        <f>IF('Hedging Dashboard'!AH107="P",IF(AZ106="",1,AZ106+1),"")</f>
        <v/>
      </c>
      <c r="BA107" s="1" t="str">
        <f>IF('Hedging Dashboard'!AH107="B",IF(BA106="",1,BA106+1),"")</f>
        <v/>
      </c>
      <c r="BB107" s="1" t="str">
        <f t="shared" si="82"/>
        <v>00000</v>
      </c>
      <c r="BC107" s="1" t="str">
        <f t="shared" si="82"/>
        <v>00000</v>
      </c>
      <c r="BD107" s="1" t="str">
        <f t="shared" si="83"/>
        <v>000000</v>
      </c>
      <c r="BE107" s="1" t="str">
        <f t="shared" si="83"/>
        <v>000000</v>
      </c>
      <c r="BF107" s="1" t="str">
        <f t="shared" si="131"/>
        <v>B</v>
      </c>
      <c r="BG107" s="1" t="str">
        <f t="shared" si="116"/>
        <v/>
      </c>
      <c r="BH107" s="1">
        <f t="shared" si="132"/>
        <v>0</v>
      </c>
      <c r="BI107" s="1" t="str">
        <f t="shared" si="117"/>
        <v/>
      </c>
      <c r="BJ107" s="1">
        <f t="shared" si="133"/>
        <v>0</v>
      </c>
      <c r="BK107" s="1" t="str">
        <f t="shared" si="118"/>
        <v/>
      </c>
      <c r="BL107" s="1">
        <f t="shared" si="134"/>
        <v>0</v>
      </c>
      <c r="BM107" s="1" t="str">
        <f t="shared" si="135"/>
        <v>0</v>
      </c>
      <c r="BN107" s="1" t="str">
        <f t="shared" si="136"/>
        <v>0</v>
      </c>
      <c r="BO107" s="1" t="str">
        <f t="shared" si="137"/>
        <v>0</v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</row>
    <row r="108" spans="1:76" ht="15.75" thickBot="1">
      <c r="A108" s="1">
        <v>99</v>
      </c>
      <c r="B108" s="9" t="str">
        <f t="shared" si="95"/>
        <v/>
      </c>
      <c r="C108" s="93" t="str">
        <f t="shared" si="85"/>
        <v/>
      </c>
      <c r="D108" s="88" t="str">
        <f t="shared" si="119"/>
        <v/>
      </c>
      <c r="E108" s="89" t="str">
        <f t="shared" si="120"/>
        <v/>
      </c>
      <c r="F108" s="8" t="str">
        <f t="shared" si="96"/>
        <v/>
      </c>
      <c r="H108" s="96" t="str">
        <f t="shared" si="86"/>
        <v/>
      </c>
      <c r="I108" s="88" t="str">
        <f t="shared" si="121"/>
        <v/>
      </c>
      <c r="J108" s="89" t="str">
        <f t="shared" si="122"/>
        <v/>
      </c>
      <c r="K108" s="8" t="str">
        <f t="shared" si="123"/>
        <v/>
      </c>
      <c r="L108" s="54"/>
      <c r="M108" s="17" t="str">
        <f>IF('Hedging Dashboard'!AH108="","",'Hedging Dashboard'!AH108)</f>
        <v/>
      </c>
      <c r="O108" s="9" t="str">
        <f t="shared" si="87"/>
        <v/>
      </c>
      <c r="P108" s="88" t="str">
        <f t="shared" si="124"/>
        <v/>
      </c>
      <c r="Q108" s="89" t="str">
        <f t="shared" si="125"/>
        <v/>
      </c>
      <c r="R108" s="4" t="str">
        <f t="shared" si="126"/>
        <v/>
      </c>
      <c r="S108" s="4" t="str">
        <f t="shared" si="97"/>
        <v/>
      </c>
      <c r="T108" s="112" t="str">
        <f t="shared" si="127"/>
        <v/>
      </c>
      <c r="U108" s="4" t="str">
        <f>IF(M108="","",IF(B108="NB",U107,IF(T108="",SUM($T$5:$T108)+S108,SUM($T$5:$T108))))</f>
        <v/>
      </c>
      <c r="V108" s="100" t="str">
        <f t="shared" si="84"/>
        <v/>
      </c>
      <c r="W108" s="74" t="e">
        <f t="shared" si="98"/>
        <v>#VALUE!</v>
      </c>
      <c r="X108" s="76" t="str">
        <f t="shared" si="99"/>
        <v/>
      </c>
      <c r="Y108" s="9" t="str">
        <f t="shared" si="94"/>
        <v>B</v>
      </c>
      <c r="Z108" s="4" t="str">
        <f t="shared" si="90"/>
        <v>C</v>
      </c>
      <c r="AA108" s="4" t="str">
        <f t="shared" si="91"/>
        <v>B</v>
      </c>
      <c r="AB108" s="4" t="str">
        <f t="shared" si="88"/>
        <v/>
      </c>
      <c r="AC108" s="4" t="str">
        <f t="shared" si="92"/>
        <v/>
      </c>
      <c r="AD108" s="4" t="str">
        <f t="shared" si="93"/>
        <v/>
      </c>
      <c r="AE108" s="1" t="str">
        <f t="shared" si="140"/>
        <v/>
      </c>
      <c r="AF108" s="1" t="str">
        <f t="shared" si="141"/>
        <v/>
      </c>
      <c r="AG108" s="1" t="str">
        <f t="shared" si="142"/>
        <v/>
      </c>
      <c r="AH108" s="1" t="str">
        <f t="shared" si="143"/>
        <v/>
      </c>
      <c r="AI108" s="1" t="str">
        <f t="shared" si="144"/>
        <v/>
      </c>
      <c r="AJ108" s="1" t="str">
        <f t="shared" si="145"/>
        <v/>
      </c>
      <c r="AK108" s="1">
        <f t="shared" si="128"/>
        <v>0</v>
      </c>
      <c r="AL108" s="1">
        <f t="shared" si="129"/>
        <v>0</v>
      </c>
      <c r="AM108" s="1" t="str">
        <f t="shared" si="139"/>
        <v/>
      </c>
      <c r="AN108" s="1">
        <f>IF(X108="",0,IFERROR(VLOOKUP(X103&amp;X104&amp;X105&amp;X106&amp;X107&amp;X108,BW:BX,2,FALSE),0))</f>
        <v>0</v>
      </c>
      <c r="AO108" s="1" t="str">
        <f t="shared" si="138"/>
        <v/>
      </c>
      <c r="AP108" s="1" t="str">
        <f t="shared" si="107"/>
        <v>N</v>
      </c>
      <c r="AQ108" s="1" t="str">
        <f t="shared" si="146"/>
        <v>N</v>
      </c>
      <c r="AR108" s="1" t="str">
        <f t="shared" si="147"/>
        <v>N</v>
      </c>
      <c r="AS108" s="1" t="str">
        <f t="shared" si="110"/>
        <v/>
      </c>
      <c r="AT108" s="15" t="str">
        <f t="shared" si="130"/>
        <v/>
      </c>
      <c r="AU108" s="1" t="str">
        <f t="shared" si="148"/>
        <v/>
      </c>
      <c r="AV108" s="1" t="str">
        <f t="shared" si="149"/>
        <v/>
      </c>
      <c r="AW108" s="1" t="str">
        <f t="shared" si="113"/>
        <v/>
      </c>
      <c r="AX108" s="1" t="str">
        <f t="shared" si="114"/>
        <v/>
      </c>
      <c r="AY108" s="1" t="str">
        <f t="shared" si="115"/>
        <v/>
      </c>
      <c r="AZ108" s="1" t="str">
        <f>IF('Hedging Dashboard'!AH108="P",IF(AZ107="",1,AZ107+1),"")</f>
        <v/>
      </c>
      <c r="BA108" s="1" t="str">
        <f>IF('Hedging Dashboard'!AH108="B",IF(BA107="",1,BA107+1),"")</f>
        <v/>
      </c>
      <c r="BB108" s="1" t="str">
        <f t="shared" si="82"/>
        <v>00000</v>
      </c>
      <c r="BC108" s="1" t="str">
        <f t="shared" si="82"/>
        <v>00000</v>
      </c>
      <c r="BD108" s="1" t="str">
        <f t="shared" si="83"/>
        <v>000000</v>
      </c>
      <c r="BE108" s="1" t="str">
        <f t="shared" si="83"/>
        <v>000000</v>
      </c>
      <c r="BF108" s="1" t="str">
        <f t="shared" si="131"/>
        <v>B</v>
      </c>
      <c r="BG108" s="1" t="str">
        <f t="shared" si="116"/>
        <v/>
      </c>
      <c r="BH108" s="1">
        <f t="shared" si="132"/>
        <v>0</v>
      </c>
      <c r="BI108" s="1" t="str">
        <f t="shared" si="117"/>
        <v/>
      </c>
      <c r="BJ108" s="1">
        <f t="shared" si="133"/>
        <v>0</v>
      </c>
      <c r="BK108" s="1" t="str">
        <f t="shared" si="118"/>
        <v/>
      </c>
      <c r="BL108" s="1">
        <f t="shared" si="134"/>
        <v>0</v>
      </c>
      <c r="BM108" s="1" t="str">
        <f t="shared" si="135"/>
        <v>0</v>
      </c>
      <c r="BN108" s="1" t="str">
        <f t="shared" si="136"/>
        <v>0</v>
      </c>
      <c r="BO108" s="1" t="str">
        <f t="shared" si="137"/>
        <v>0</v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3</v>
      </c>
    </row>
    <row r="109" spans="1:76" ht="15.75" thickBot="1">
      <c r="A109" s="1">
        <v>100</v>
      </c>
      <c r="B109" s="77" t="str">
        <f t="shared" si="95"/>
        <v/>
      </c>
      <c r="C109" s="94" t="str">
        <f t="shared" si="85"/>
        <v/>
      </c>
      <c r="D109" s="90" t="str">
        <f t="shared" si="119"/>
        <v/>
      </c>
      <c r="E109" s="91" t="str">
        <f t="shared" si="120"/>
        <v/>
      </c>
      <c r="F109" s="10" t="str">
        <f t="shared" si="96"/>
        <v/>
      </c>
      <c r="H109" s="97" t="str">
        <f t="shared" si="86"/>
        <v/>
      </c>
      <c r="I109" s="90" t="str">
        <f t="shared" si="121"/>
        <v/>
      </c>
      <c r="J109" s="91" t="str">
        <f t="shared" si="122"/>
        <v/>
      </c>
      <c r="K109" s="10" t="str">
        <f t="shared" si="123"/>
        <v/>
      </c>
      <c r="L109" s="54"/>
      <c r="M109" s="18" t="str">
        <f>IF('Hedging Dashboard'!AH109="","",'Hedging Dashboard'!AH109)</f>
        <v/>
      </c>
      <c r="O109" s="77" t="str">
        <f t="shared" si="87"/>
        <v/>
      </c>
      <c r="P109" s="90" t="str">
        <f t="shared" si="124"/>
        <v/>
      </c>
      <c r="Q109" s="91" t="str">
        <f t="shared" si="125"/>
        <v/>
      </c>
      <c r="R109" s="5" t="str">
        <f t="shared" si="126"/>
        <v/>
      </c>
      <c r="S109" s="5" t="str">
        <f t="shared" si="97"/>
        <v/>
      </c>
      <c r="T109" s="113" t="str">
        <f t="shared" si="127"/>
        <v/>
      </c>
      <c r="U109" s="5" t="str">
        <f>IF(M109="","",IF(B109="NB",U108,IF(T109="",SUM($T$5:$T109)+S109,SUM($T$5:$T109))))</f>
        <v/>
      </c>
      <c r="V109" s="101" t="str">
        <f t="shared" si="84"/>
        <v/>
      </c>
      <c r="W109" s="74" t="e">
        <f t="shared" si="98"/>
        <v>#VALUE!</v>
      </c>
      <c r="X109" s="76" t="str">
        <f t="shared" si="99"/>
        <v/>
      </c>
      <c r="Y109" s="9" t="str">
        <f t="shared" si="94"/>
        <v>B</v>
      </c>
      <c r="Z109" s="4" t="str">
        <f t="shared" si="90"/>
        <v>C</v>
      </c>
      <c r="AA109" s="4" t="str">
        <f t="shared" si="91"/>
        <v>B</v>
      </c>
      <c r="AB109" s="4" t="str">
        <f t="shared" si="88"/>
        <v/>
      </c>
      <c r="AC109" s="4" t="str">
        <f t="shared" si="92"/>
        <v/>
      </c>
      <c r="AD109" s="4" t="str">
        <f t="shared" si="93"/>
        <v/>
      </c>
      <c r="AE109" s="1" t="str">
        <f t="shared" si="140"/>
        <v/>
      </c>
      <c r="AF109" s="1" t="str">
        <f t="shared" si="141"/>
        <v/>
      </c>
      <c r="AG109" s="1" t="str">
        <f t="shared" si="142"/>
        <v/>
      </c>
      <c r="AH109" s="1" t="str">
        <f t="shared" si="143"/>
        <v/>
      </c>
      <c r="AI109" s="1" t="str">
        <f t="shared" si="144"/>
        <v/>
      </c>
      <c r="AJ109" s="1" t="str">
        <f t="shared" si="145"/>
        <v/>
      </c>
      <c r="AK109" s="1">
        <f t="shared" si="128"/>
        <v>0</v>
      </c>
      <c r="AL109" s="1">
        <f t="shared" si="129"/>
        <v>0</v>
      </c>
      <c r="AM109" s="1" t="str">
        <f t="shared" si="139"/>
        <v/>
      </c>
      <c r="AN109" s="1">
        <f>IF(X109="",0,IFERROR(VLOOKUP(X104&amp;X105&amp;X106&amp;X107&amp;X108&amp;X109,BW:BX,2,FALSE),0))</f>
        <v>0</v>
      </c>
      <c r="AO109" s="1" t="str">
        <f t="shared" si="138"/>
        <v/>
      </c>
      <c r="AP109" s="1" t="str">
        <f t="shared" si="107"/>
        <v>N</v>
      </c>
      <c r="AQ109" s="1" t="str">
        <f t="shared" si="146"/>
        <v>N</v>
      </c>
      <c r="AR109" s="1" t="str">
        <f t="shared" si="147"/>
        <v>N</v>
      </c>
      <c r="AS109" s="1" t="str">
        <f t="shared" si="110"/>
        <v/>
      </c>
      <c r="AT109" s="15" t="str">
        <f t="shared" si="130"/>
        <v/>
      </c>
      <c r="AU109" s="1" t="str">
        <f t="shared" si="148"/>
        <v/>
      </c>
      <c r="AV109" s="1" t="str">
        <f t="shared" si="149"/>
        <v/>
      </c>
      <c r="AW109" s="1" t="str">
        <f t="shared" si="113"/>
        <v/>
      </c>
      <c r="AX109" s="1" t="str">
        <f t="shared" si="114"/>
        <v/>
      </c>
      <c r="AY109" s="1" t="str">
        <f t="shared" si="115"/>
        <v/>
      </c>
      <c r="AZ109" s="1" t="str">
        <f>IF('Hedging Dashboard'!AH109="P",IF(AZ108="",1,AZ108+1),"")</f>
        <v/>
      </c>
      <c r="BA109" s="1" t="str">
        <f>IF('Hedging Dashboard'!AH109="B",IF(BA108="",1,BA108+1),"")</f>
        <v/>
      </c>
      <c r="BB109" s="1" t="str">
        <f t="shared" si="82"/>
        <v>00000</v>
      </c>
      <c r="BC109" s="1" t="str">
        <f t="shared" si="82"/>
        <v>00000</v>
      </c>
      <c r="BD109" s="1" t="str">
        <f t="shared" si="83"/>
        <v>000000</v>
      </c>
      <c r="BE109" s="1" t="str">
        <f t="shared" si="83"/>
        <v>000000</v>
      </c>
      <c r="BF109" s="1" t="str">
        <f t="shared" si="131"/>
        <v>B</v>
      </c>
      <c r="BG109" s="1" t="str">
        <f t="shared" si="116"/>
        <v/>
      </c>
      <c r="BH109" s="1">
        <f t="shared" si="132"/>
        <v>0</v>
      </c>
      <c r="BI109" s="1" t="str">
        <f t="shared" si="117"/>
        <v/>
      </c>
      <c r="BJ109" s="1">
        <f t="shared" si="133"/>
        <v>0</v>
      </c>
      <c r="BK109" s="1" t="str">
        <f t="shared" si="118"/>
        <v/>
      </c>
      <c r="BL109" s="1">
        <f t="shared" si="134"/>
        <v>0</v>
      </c>
      <c r="BM109" s="1" t="str">
        <f t="shared" si="135"/>
        <v>0</v>
      </c>
      <c r="BN109" s="1" t="str">
        <f t="shared" si="136"/>
        <v>0</v>
      </c>
      <c r="BO109" s="1" t="str">
        <f t="shared" si="137"/>
        <v>0</v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-3</v>
      </c>
    </row>
    <row r="110" spans="1:76" ht="27" thickBot="1">
      <c r="A110" s="198" t="s">
        <v>156</v>
      </c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200"/>
      <c r="W110" s="48"/>
      <c r="Y110" s="72"/>
      <c r="Z110" s="72"/>
      <c r="AA110" s="72"/>
      <c r="AB110" s="4" t="str">
        <f t="shared" si="88"/>
        <v/>
      </c>
      <c r="AC110" s="4" t="str">
        <f t="shared" si="92"/>
        <v/>
      </c>
      <c r="AD110" s="4" t="str">
        <f t="shared" si="93"/>
        <v/>
      </c>
      <c r="AE110" s="1" t="str">
        <f t="shared" si="140"/>
        <v/>
      </c>
      <c r="AF110" s="1" t="str">
        <f t="shared" si="141"/>
        <v/>
      </c>
      <c r="AG110" s="1" t="str">
        <f t="shared" si="142"/>
        <v/>
      </c>
      <c r="AH110" s="1" t="str">
        <f t="shared" si="143"/>
        <v/>
      </c>
      <c r="AI110" s="1" t="str">
        <f t="shared" si="144"/>
        <v/>
      </c>
      <c r="AJ110" s="1" t="str">
        <f t="shared" si="145"/>
        <v/>
      </c>
      <c r="AK110" s="1">
        <f t="shared" si="128"/>
        <v>0</v>
      </c>
      <c r="AL110" s="1">
        <f t="shared" si="129"/>
        <v>0</v>
      </c>
      <c r="AP110" s="1" t="str">
        <f t="shared" si="107"/>
        <v>N</v>
      </c>
      <c r="AQ110" s="1" t="str">
        <f t="shared" si="146"/>
        <v>N</v>
      </c>
      <c r="AR110" s="1" t="str">
        <f t="shared" si="147"/>
        <v>N</v>
      </c>
      <c r="AT110" s="15" t="str">
        <f t="shared" si="130"/>
        <v/>
      </c>
      <c r="AU110" s="1" t="str">
        <f t="shared" si="148"/>
        <v/>
      </c>
      <c r="AV110" s="1" t="str">
        <f t="shared" si="149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</row>
    <row r="111" spans="1:76" ht="15.75" thickBot="1">
      <c r="A111" s="188" t="s">
        <v>158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90"/>
      <c r="AB111" s="4" t="str">
        <f t="shared" si="88"/>
        <v/>
      </c>
      <c r="AC111" s="4" t="str">
        <f t="shared" si="92"/>
        <v/>
      </c>
      <c r="AD111" s="4" t="str">
        <f t="shared" si="93"/>
        <v/>
      </c>
      <c r="AE111" s="1" t="str">
        <f t="shared" si="140"/>
        <v/>
      </c>
      <c r="AF111" s="1" t="str">
        <f t="shared" si="141"/>
        <v/>
      </c>
      <c r="AG111" s="1" t="str">
        <f t="shared" si="142"/>
        <v/>
      </c>
      <c r="AH111" s="1" t="str">
        <f t="shared" si="143"/>
        <v/>
      </c>
      <c r="AI111" s="1" t="str">
        <f t="shared" si="144"/>
        <v/>
      </c>
      <c r="AJ111" s="1" t="str">
        <f t="shared" si="145"/>
        <v/>
      </c>
      <c r="AK111" s="1">
        <f t="shared" si="128"/>
        <v>0</v>
      </c>
      <c r="AL111" s="1">
        <f t="shared" si="129"/>
        <v>0</v>
      </c>
      <c r="AP111" s="1" t="str">
        <f t="shared" si="107"/>
        <v>N</v>
      </c>
      <c r="AQ111" s="1" t="str">
        <f t="shared" si="146"/>
        <v>N</v>
      </c>
      <c r="AR111" s="1" t="str">
        <f t="shared" si="147"/>
        <v>N</v>
      </c>
      <c r="AT111" s="15" t="str">
        <f t="shared" si="130"/>
        <v/>
      </c>
      <c r="AU111" s="1" t="str">
        <f t="shared" si="148"/>
        <v/>
      </c>
      <c r="AV111" s="1" t="str">
        <f t="shared" si="149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</row>
    <row r="112" spans="1:76" ht="15.75" thickBot="1">
      <c r="A112" s="183" t="s">
        <v>159</v>
      </c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>
        <f>COUNTIF(M5:M109,"P")</f>
        <v>8</v>
      </c>
      <c r="P112" s="178"/>
      <c r="Q112" s="178"/>
      <c r="R112" s="178"/>
      <c r="S112" s="178"/>
      <c r="T112" s="178"/>
      <c r="U112" s="178"/>
      <c r="V112" s="179"/>
      <c r="AB112" s="4" t="str">
        <f t="shared" si="88"/>
        <v/>
      </c>
      <c r="AC112" s="4" t="str">
        <f t="shared" si="92"/>
        <v/>
      </c>
      <c r="AD112" s="4" t="str">
        <f t="shared" si="93"/>
        <v/>
      </c>
      <c r="AE112" s="1" t="str">
        <f t="shared" si="140"/>
        <v/>
      </c>
      <c r="AF112" s="1" t="str">
        <f t="shared" si="141"/>
        <v/>
      </c>
      <c r="AG112" s="1" t="str">
        <f t="shared" si="142"/>
        <v/>
      </c>
      <c r="AH112" s="1" t="str">
        <f t="shared" si="143"/>
        <v/>
      </c>
      <c r="AI112" s="1" t="str">
        <f t="shared" si="144"/>
        <v/>
      </c>
      <c r="AJ112" s="1" t="str">
        <f t="shared" si="145"/>
        <v/>
      </c>
      <c r="AK112" s="1">
        <f t="shared" si="128"/>
        <v>0</v>
      </c>
      <c r="AL112" s="1">
        <f t="shared" si="129"/>
        <v>0</v>
      </c>
      <c r="AP112" s="1" t="str">
        <f t="shared" si="107"/>
        <v>N</v>
      </c>
      <c r="AQ112" s="1" t="str">
        <f t="shared" si="146"/>
        <v>N</v>
      </c>
      <c r="AR112" s="1" t="str">
        <f t="shared" si="147"/>
        <v>N</v>
      </c>
      <c r="AT112" s="15" t="str">
        <f t="shared" si="130"/>
        <v/>
      </c>
      <c r="AU112" s="1" t="str">
        <f t="shared" si="148"/>
        <v/>
      </c>
      <c r="AV112" s="1" t="str">
        <f t="shared" si="149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6</v>
      </c>
    </row>
    <row r="113" spans="1:76">
      <c r="A113" s="183" t="s">
        <v>160</v>
      </c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>
        <f>COUNTIF(M5:M109,"B")</f>
        <v>8</v>
      </c>
      <c r="P113" s="178"/>
      <c r="Q113" s="178"/>
      <c r="R113" s="178"/>
      <c r="S113" s="178"/>
      <c r="T113" s="178"/>
      <c r="U113" s="178"/>
      <c r="V113" s="179"/>
      <c r="AB113" s="4" t="str">
        <f t="shared" si="88"/>
        <v/>
      </c>
      <c r="AC113" s="4" t="str">
        <f t="shared" si="92"/>
        <v/>
      </c>
      <c r="AD113" s="4" t="str">
        <f t="shared" si="93"/>
        <v/>
      </c>
      <c r="AE113" s="1" t="str">
        <f t="shared" si="140"/>
        <v/>
      </c>
      <c r="AF113" s="1" t="str">
        <f t="shared" si="141"/>
        <v/>
      </c>
      <c r="AG113" s="1" t="str">
        <f t="shared" si="142"/>
        <v/>
      </c>
      <c r="AH113" s="1" t="str">
        <f t="shared" si="143"/>
        <v/>
      </c>
      <c r="AI113" s="1" t="str">
        <f t="shared" si="144"/>
        <v/>
      </c>
      <c r="AJ113" s="1" t="str">
        <f t="shared" si="145"/>
        <v/>
      </c>
      <c r="AK113" s="1">
        <f t="shared" si="128"/>
        <v>0</v>
      </c>
      <c r="AL113" s="1">
        <f t="shared" si="129"/>
        <v>0</v>
      </c>
      <c r="AP113" s="1" t="str">
        <f t="shared" si="107"/>
        <v>N</v>
      </c>
      <c r="AQ113" s="1" t="str">
        <f t="shared" si="146"/>
        <v>N</v>
      </c>
      <c r="AR113" s="1" t="str">
        <f t="shared" si="147"/>
        <v>N</v>
      </c>
      <c r="AT113" s="15" t="str">
        <f t="shared" si="130"/>
        <v/>
      </c>
      <c r="AU113" s="1" t="str">
        <f t="shared" si="148"/>
        <v/>
      </c>
      <c r="AV113" s="1" t="str">
        <f t="shared" si="149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-6</v>
      </c>
    </row>
    <row r="114" spans="1:76">
      <c r="A114" s="182" t="s">
        <v>161</v>
      </c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 cm="1">
        <f t="array" ref="O114">LOOKUP(2,1/(U10:U109&lt;&gt;""),U10:U109)</f>
        <v>5</v>
      </c>
      <c r="P114" s="180"/>
      <c r="Q114" s="180"/>
      <c r="R114" s="180"/>
      <c r="S114" s="180"/>
      <c r="T114" s="180"/>
      <c r="U114" s="180"/>
      <c r="V114" s="181"/>
      <c r="AB114" s="4" t="str">
        <f t="shared" si="88"/>
        <v/>
      </c>
      <c r="AC114" s="4" t="str">
        <f t="shared" si="92"/>
        <v/>
      </c>
      <c r="AD114" s="4" t="str">
        <f t="shared" si="93"/>
        <v/>
      </c>
      <c r="AE114" s="1" t="str">
        <f t="shared" si="140"/>
        <v/>
      </c>
      <c r="AF114" s="1" t="str">
        <f t="shared" si="141"/>
        <v/>
      </c>
      <c r="AG114" s="1" t="str">
        <f t="shared" si="142"/>
        <v/>
      </c>
      <c r="AH114" s="1" t="str">
        <f t="shared" si="143"/>
        <v/>
      </c>
      <c r="AI114" s="1" t="str">
        <f t="shared" si="144"/>
        <v/>
      </c>
      <c r="AJ114" s="1" t="str">
        <f t="shared" si="145"/>
        <v/>
      </c>
      <c r="AK114" s="1">
        <f t="shared" si="128"/>
        <v>0</v>
      </c>
      <c r="AL114" s="1">
        <f t="shared" si="129"/>
        <v>0</v>
      </c>
      <c r="AP114" s="1" t="str">
        <f t="shared" si="107"/>
        <v>N</v>
      </c>
      <c r="AQ114" s="1" t="str">
        <f t="shared" si="146"/>
        <v>N</v>
      </c>
      <c r="AR114" s="1" t="str">
        <f t="shared" si="147"/>
        <v>N</v>
      </c>
      <c r="AT114" s="15" t="str">
        <f t="shared" si="130"/>
        <v/>
      </c>
      <c r="AU114" s="1" t="str">
        <f t="shared" si="148"/>
        <v/>
      </c>
      <c r="AV114" s="1" t="str">
        <f t="shared" si="149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</row>
    <row r="115" spans="1:76">
      <c r="A115" s="182" t="s">
        <v>162</v>
      </c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>
        <f>COUNTIF(X5:X109,"W")</f>
        <v>4</v>
      </c>
      <c r="P115" s="180"/>
      <c r="Q115" s="180"/>
      <c r="R115" s="180"/>
      <c r="S115" s="180"/>
      <c r="T115" s="180"/>
      <c r="U115" s="180"/>
      <c r="V115" s="181"/>
      <c r="AB115" s="4" t="str">
        <f t="shared" si="88"/>
        <v/>
      </c>
      <c r="AC115" s="4" t="str">
        <f t="shared" si="92"/>
        <v/>
      </c>
      <c r="AD115" s="4" t="str">
        <f t="shared" si="93"/>
        <v/>
      </c>
      <c r="AE115" s="1" t="str">
        <f t="shared" si="140"/>
        <v/>
      </c>
      <c r="AF115" s="1" t="str">
        <f t="shared" si="141"/>
        <v/>
      </c>
      <c r="AG115" s="1" t="str">
        <f t="shared" si="142"/>
        <v/>
      </c>
      <c r="AH115" s="1" t="str">
        <f t="shared" si="143"/>
        <v/>
      </c>
      <c r="AI115" s="1" t="str">
        <f t="shared" si="144"/>
        <v/>
      </c>
      <c r="AJ115" s="1" t="str">
        <f t="shared" si="145"/>
        <v/>
      </c>
      <c r="AK115" s="1">
        <f t="shared" si="128"/>
        <v>0</v>
      </c>
      <c r="AL115" s="1">
        <f t="shared" si="129"/>
        <v>0</v>
      </c>
      <c r="AP115" s="1" t="str">
        <f t="shared" si="107"/>
        <v>N</v>
      </c>
      <c r="AQ115" s="1" t="str">
        <f t="shared" si="146"/>
        <v>N</v>
      </c>
      <c r="AR115" s="1" t="str">
        <f t="shared" si="147"/>
        <v>N</v>
      </c>
      <c r="AT115" s="15" t="str">
        <f t="shared" si="130"/>
        <v/>
      </c>
      <c r="AU115" s="1" t="str">
        <f t="shared" si="148"/>
        <v/>
      </c>
      <c r="AV115" s="1" t="str">
        <f t="shared" si="149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</row>
    <row r="116" spans="1:76">
      <c r="A116" s="182" t="s">
        <v>163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>
        <f>COUNTIF(X5:X109,"L")</f>
        <v>6</v>
      </c>
      <c r="P116" s="180"/>
      <c r="Q116" s="180"/>
      <c r="R116" s="180"/>
      <c r="S116" s="180"/>
      <c r="T116" s="180"/>
      <c r="U116" s="180"/>
      <c r="V116" s="181"/>
      <c r="AB116" s="4" t="str">
        <f t="shared" si="88"/>
        <v/>
      </c>
      <c r="AC116" s="4" t="str">
        <f t="shared" si="92"/>
        <v/>
      </c>
      <c r="AD116" s="4" t="str">
        <f t="shared" si="93"/>
        <v/>
      </c>
      <c r="AE116" s="1" t="str">
        <f t="shared" si="140"/>
        <v/>
      </c>
      <c r="AF116" s="1" t="str">
        <f t="shared" si="141"/>
        <v/>
      </c>
      <c r="AG116" s="1" t="str">
        <f t="shared" si="142"/>
        <v/>
      </c>
      <c r="AH116" s="1" t="str">
        <f t="shared" si="143"/>
        <v/>
      </c>
      <c r="AI116" s="1" t="str">
        <f t="shared" si="144"/>
        <v/>
      </c>
      <c r="AJ116" s="1" t="str">
        <f t="shared" si="145"/>
        <v/>
      </c>
      <c r="AK116" s="1">
        <f t="shared" si="128"/>
        <v>0</v>
      </c>
      <c r="AL116" s="1">
        <f t="shared" si="129"/>
        <v>0</v>
      </c>
      <c r="AP116" s="1" t="str">
        <f t="shared" si="107"/>
        <v>N</v>
      </c>
      <c r="AQ116" s="1" t="str">
        <f t="shared" si="146"/>
        <v>N</v>
      </c>
      <c r="AR116" s="1" t="str">
        <f t="shared" si="147"/>
        <v>N</v>
      </c>
      <c r="AT116" s="15" t="str">
        <f t="shared" si="130"/>
        <v/>
      </c>
      <c r="AU116" s="1" t="str">
        <f t="shared" si="148"/>
        <v/>
      </c>
      <c r="AV116" s="1" t="str">
        <f t="shared" si="149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3</v>
      </c>
    </row>
    <row r="117" spans="1:76">
      <c r="A117" s="182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1"/>
      <c r="AE117" s="1" t="str">
        <f t="shared" si="140"/>
        <v/>
      </c>
      <c r="AF117" s="1" t="str">
        <f t="shared" si="141"/>
        <v/>
      </c>
      <c r="AG117" s="1" t="str">
        <f t="shared" si="142"/>
        <v/>
      </c>
      <c r="AH117" s="1" t="str">
        <f t="shared" si="143"/>
        <v/>
      </c>
      <c r="AI117" s="1" t="str">
        <f t="shared" si="144"/>
        <v/>
      </c>
      <c r="AJ117" s="1" t="str">
        <f t="shared" si="145"/>
        <v/>
      </c>
      <c r="AK117" s="1">
        <f t="shared" si="128"/>
        <v>0</v>
      </c>
      <c r="AL117" s="1">
        <f t="shared" si="129"/>
        <v>0</v>
      </c>
      <c r="AP117" s="1" t="str">
        <f t="shared" si="107"/>
        <v>N</v>
      </c>
      <c r="AQ117" s="1" t="str">
        <f t="shared" si="146"/>
        <v>N</v>
      </c>
      <c r="AR117" s="1" t="str">
        <f t="shared" si="147"/>
        <v>N</v>
      </c>
      <c r="AT117" s="15" t="str">
        <f t="shared" si="130"/>
        <v/>
      </c>
      <c r="AU117" s="1" t="str">
        <f t="shared" si="148"/>
        <v/>
      </c>
      <c r="AV117" s="1" t="str">
        <f t="shared" si="149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-3</v>
      </c>
    </row>
    <row r="118" spans="1:76">
      <c r="A118" s="182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1"/>
      <c r="AE118" s="1" t="str">
        <f t="shared" si="140"/>
        <v/>
      </c>
      <c r="AF118" s="1" t="str">
        <f t="shared" si="141"/>
        <v/>
      </c>
      <c r="AG118" s="1" t="str">
        <f t="shared" si="142"/>
        <v/>
      </c>
      <c r="AH118" s="1" t="str">
        <f t="shared" si="143"/>
        <v/>
      </c>
      <c r="AI118" s="1" t="str">
        <f t="shared" si="144"/>
        <v/>
      </c>
      <c r="AJ118" s="1" t="str">
        <f t="shared" si="145"/>
        <v/>
      </c>
      <c r="AK118" s="1">
        <f t="shared" si="128"/>
        <v>0</v>
      </c>
      <c r="AL118" s="1">
        <f t="shared" si="129"/>
        <v>0</v>
      </c>
      <c r="AP118" s="1" t="str">
        <f t="shared" si="107"/>
        <v>N</v>
      </c>
      <c r="AQ118" s="1" t="str">
        <f t="shared" si="146"/>
        <v>N</v>
      </c>
      <c r="AR118" s="1" t="str">
        <f t="shared" si="147"/>
        <v>N</v>
      </c>
      <c r="AT118" s="15" t="str">
        <f t="shared" si="130"/>
        <v/>
      </c>
      <c r="AU118" s="1" t="str">
        <f t="shared" si="148"/>
        <v/>
      </c>
      <c r="AV118" s="1" t="str">
        <f t="shared" si="149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</row>
    <row r="119" spans="1:76">
      <c r="A119" s="182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1"/>
      <c r="AE119" s="1" t="str">
        <f t="shared" si="140"/>
        <v/>
      </c>
      <c r="AF119" s="1" t="str">
        <f t="shared" si="141"/>
        <v/>
      </c>
      <c r="AG119" s="1" t="str">
        <f t="shared" si="142"/>
        <v/>
      </c>
      <c r="AH119" s="1" t="str">
        <f t="shared" si="143"/>
        <v/>
      </c>
      <c r="AI119" s="1" t="str">
        <f t="shared" si="144"/>
        <v/>
      </c>
      <c r="AJ119" s="1" t="str">
        <f t="shared" si="145"/>
        <v/>
      </c>
      <c r="AK119" s="1">
        <f t="shared" si="128"/>
        <v>0</v>
      </c>
      <c r="AL119" s="1">
        <f t="shared" si="129"/>
        <v>0</v>
      </c>
      <c r="AP119" s="1" t="str">
        <f t="shared" si="107"/>
        <v>N</v>
      </c>
      <c r="AQ119" s="1" t="str">
        <f t="shared" si="146"/>
        <v>N</v>
      </c>
      <c r="AR119" s="1" t="str">
        <f t="shared" si="147"/>
        <v>N</v>
      </c>
      <c r="AT119" s="15" t="str">
        <f t="shared" si="130"/>
        <v/>
      </c>
      <c r="AU119" s="1" t="str">
        <f t="shared" si="148"/>
        <v/>
      </c>
      <c r="AV119" s="1" t="str">
        <f t="shared" si="149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</row>
    <row r="120" spans="1:76">
      <c r="A120" s="182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1"/>
      <c r="AE120" s="1" t="str">
        <f t="shared" si="140"/>
        <v/>
      </c>
      <c r="AF120" s="1" t="str">
        <f t="shared" si="141"/>
        <v/>
      </c>
      <c r="AG120" s="1" t="str">
        <f t="shared" si="142"/>
        <v/>
      </c>
      <c r="AH120" s="1" t="str">
        <f t="shared" si="143"/>
        <v/>
      </c>
      <c r="AI120" s="1" t="str">
        <f t="shared" si="144"/>
        <v/>
      </c>
      <c r="AJ120" s="1" t="str">
        <f t="shared" si="145"/>
        <v/>
      </c>
      <c r="AK120" s="1">
        <f t="shared" si="128"/>
        <v>0</v>
      </c>
      <c r="AL120" s="1">
        <f t="shared" si="129"/>
        <v>0</v>
      </c>
      <c r="AP120" s="1" t="str">
        <f t="shared" si="107"/>
        <v>N</v>
      </c>
      <c r="AQ120" s="1" t="str">
        <f t="shared" si="146"/>
        <v>N</v>
      </c>
      <c r="AR120" s="1" t="str">
        <f t="shared" si="147"/>
        <v>N</v>
      </c>
      <c r="AT120" s="15" t="str">
        <f t="shared" si="130"/>
        <v/>
      </c>
      <c r="AU120" s="1" t="str">
        <f t="shared" si="148"/>
        <v/>
      </c>
      <c r="AV120" s="1" t="str">
        <f t="shared" si="149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6</v>
      </c>
    </row>
    <row r="121" spans="1:76">
      <c r="A121" s="182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1"/>
      <c r="AE121" s="1" t="str">
        <f t="shared" si="140"/>
        <v/>
      </c>
      <c r="AF121" s="1" t="str">
        <f t="shared" si="141"/>
        <v/>
      </c>
      <c r="AG121" s="1" t="str">
        <f t="shared" si="142"/>
        <v/>
      </c>
      <c r="AH121" s="1" t="str">
        <f t="shared" si="143"/>
        <v/>
      </c>
      <c r="AI121" s="1" t="str">
        <f t="shared" si="144"/>
        <v/>
      </c>
      <c r="AJ121" s="1" t="str">
        <f t="shared" si="145"/>
        <v/>
      </c>
      <c r="AK121" s="1">
        <f t="shared" si="128"/>
        <v>0</v>
      </c>
      <c r="AL121" s="1">
        <f t="shared" si="129"/>
        <v>0</v>
      </c>
      <c r="AP121" s="1" t="str">
        <f t="shared" si="107"/>
        <v>N</v>
      </c>
      <c r="AQ121" s="1" t="str">
        <f t="shared" si="146"/>
        <v>N</v>
      </c>
      <c r="AR121" s="1" t="str">
        <f t="shared" si="147"/>
        <v>N</v>
      </c>
      <c r="AT121" s="15" t="str">
        <f t="shared" si="130"/>
        <v/>
      </c>
      <c r="AU121" s="1" t="str">
        <f t="shared" si="148"/>
        <v/>
      </c>
      <c r="AV121" s="1" t="str">
        <f t="shared" si="149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-6</v>
      </c>
    </row>
    <row r="122" spans="1:76">
      <c r="A122" s="182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1"/>
      <c r="AE122" s="1" t="str">
        <f t="shared" si="140"/>
        <v/>
      </c>
      <c r="AF122" s="1" t="str">
        <f t="shared" si="141"/>
        <v/>
      </c>
      <c r="AG122" s="1" t="str">
        <f t="shared" si="142"/>
        <v/>
      </c>
      <c r="AH122" s="1" t="str">
        <f t="shared" si="143"/>
        <v/>
      </c>
      <c r="AI122" s="1" t="str">
        <f t="shared" si="144"/>
        <v/>
      </c>
      <c r="AJ122" s="1" t="str">
        <f t="shared" si="145"/>
        <v/>
      </c>
      <c r="AK122" s="1">
        <f t="shared" si="128"/>
        <v>0</v>
      </c>
      <c r="AL122" s="1">
        <f t="shared" si="129"/>
        <v>0</v>
      </c>
      <c r="AP122" s="1" t="str">
        <f t="shared" si="107"/>
        <v>N</v>
      </c>
      <c r="AQ122" s="1" t="str">
        <f t="shared" si="146"/>
        <v>N</v>
      </c>
      <c r="AR122" s="1" t="str">
        <f t="shared" si="147"/>
        <v>N</v>
      </c>
      <c r="AT122" s="15" t="str">
        <f t="shared" si="130"/>
        <v/>
      </c>
      <c r="AU122" s="1" t="str">
        <f t="shared" si="148"/>
        <v/>
      </c>
      <c r="AV122" s="1" t="str">
        <f t="shared" si="149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</row>
    <row r="123" spans="1:76">
      <c r="A123" s="182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1"/>
      <c r="AE123" s="1" t="str">
        <f t="shared" si="140"/>
        <v/>
      </c>
      <c r="AF123" s="1" t="str">
        <f t="shared" si="141"/>
        <v/>
      </c>
      <c r="AG123" s="1" t="str">
        <f t="shared" si="142"/>
        <v/>
      </c>
      <c r="AH123" s="1" t="str">
        <f t="shared" si="143"/>
        <v/>
      </c>
      <c r="AI123" s="1" t="str">
        <f t="shared" si="144"/>
        <v/>
      </c>
      <c r="AJ123" s="1" t="str">
        <f t="shared" si="145"/>
        <v/>
      </c>
      <c r="AK123" s="1">
        <f t="shared" si="128"/>
        <v>0</v>
      </c>
      <c r="AL123" s="1">
        <f t="shared" si="129"/>
        <v>0</v>
      </c>
      <c r="AP123" s="1" t="str">
        <f t="shared" si="107"/>
        <v>N</v>
      </c>
      <c r="AQ123" s="1" t="str">
        <f t="shared" si="146"/>
        <v>N</v>
      </c>
      <c r="AR123" s="1" t="str">
        <f t="shared" si="147"/>
        <v>N</v>
      </c>
      <c r="AT123" s="15" t="str">
        <f t="shared" si="130"/>
        <v/>
      </c>
      <c r="AU123" s="1" t="str">
        <f t="shared" si="148"/>
        <v/>
      </c>
      <c r="AV123" s="1" t="str">
        <f t="shared" si="149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</row>
    <row r="124" spans="1:76">
      <c r="A124" s="182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1"/>
      <c r="AE124" s="1" t="str">
        <f t="shared" si="140"/>
        <v/>
      </c>
      <c r="AF124" s="1" t="str">
        <f t="shared" si="141"/>
        <v/>
      </c>
      <c r="AG124" s="1" t="str">
        <f t="shared" si="142"/>
        <v/>
      </c>
      <c r="AH124" s="1" t="str">
        <f t="shared" si="143"/>
        <v/>
      </c>
      <c r="AI124" s="1" t="str">
        <f t="shared" si="144"/>
        <v/>
      </c>
      <c r="AJ124" s="1" t="str">
        <f t="shared" si="145"/>
        <v/>
      </c>
      <c r="AK124" s="1">
        <f t="shared" si="128"/>
        <v>0</v>
      </c>
      <c r="AL124" s="1">
        <f t="shared" si="129"/>
        <v>0</v>
      </c>
      <c r="AP124" s="1" t="str">
        <f t="shared" si="107"/>
        <v>N</v>
      </c>
      <c r="AQ124" s="1" t="str">
        <f t="shared" si="146"/>
        <v>N</v>
      </c>
      <c r="AR124" s="1" t="str">
        <f t="shared" si="147"/>
        <v>N</v>
      </c>
      <c r="AT124" s="15" t="str">
        <f t="shared" si="130"/>
        <v/>
      </c>
      <c r="AU124" s="1" t="str">
        <f t="shared" si="148"/>
        <v/>
      </c>
      <c r="AV124" s="1" t="str">
        <f t="shared" si="149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3</v>
      </c>
    </row>
    <row r="125" spans="1:76">
      <c r="A125" s="182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1"/>
      <c r="AE125" s="1" t="str">
        <f t="shared" si="140"/>
        <v/>
      </c>
      <c r="AF125" s="1" t="str">
        <f t="shared" si="141"/>
        <v/>
      </c>
      <c r="AG125" s="1" t="str">
        <f t="shared" si="142"/>
        <v/>
      </c>
      <c r="AH125" s="1" t="str">
        <f t="shared" si="143"/>
        <v/>
      </c>
      <c r="AI125" s="1" t="str">
        <f t="shared" si="144"/>
        <v/>
      </c>
      <c r="AJ125" s="1" t="str">
        <f t="shared" si="145"/>
        <v/>
      </c>
      <c r="AK125" s="1">
        <f t="shared" si="128"/>
        <v>0</v>
      </c>
      <c r="AL125" s="1">
        <f t="shared" si="129"/>
        <v>0</v>
      </c>
      <c r="AP125" s="1" t="str">
        <f t="shared" si="107"/>
        <v>N</v>
      </c>
      <c r="AQ125" s="1" t="str">
        <f t="shared" si="146"/>
        <v>N</v>
      </c>
      <c r="AR125" s="1" t="str">
        <f t="shared" si="147"/>
        <v>N</v>
      </c>
      <c r="AT125" s="15" t="str">
        <f t="shared" si="130"/>
        <v/>
      </c>
      <c r="AU125" s="1" t="str">
        <f t="shared" si="148"/>
        <v/>
      </c>
      <c r="AV125" s="1" t="str">
        <f t="shared" si="149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-3</v>
      </c>
    </row>
    <row r="126" spans="1:76">
      <c r="A126" s="182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1"/>
      <c r="AE126" s="1" t="str">
        <f t="shared" si="140"/>
        <v/>
      </c>
      <c r="AF126" s="1" t="str">
        <f t="shared" si="141"/>
        <v/>
      </c>
      <c r="AG126" s="1" t="str">
        <f t="shared" si="142"/>
        <v/>
      </c>
      <c r="AH126" s="1" t="str">
        <f t="shared" si="143"/>
        <v/>
      </c>
      <c r="AI126" s="1" t="str">
        <f t="shared" si="144"/>
        <v/>
      </c>
      <c r="AJ126" s="1" t="str">
        <f t="shared" si="145"/>
        <v/>
      </c>
      <c r="AK126" s="1">
        <f t="shared" si="128"/>
        <v>0</v>
      </c>
      <c r="AL126" s="1">
        <f t="shared" si="129"/>
        <v>0</v>
      </c>
      <c r="AP126" s="1" t="str">
        <f t="shared" si="107"/>
        <v>N</v>
      </c>
      <c r="AQ126" s="1" t="str">
        <f t="shared" si="146"/>
        <v>N</v>
      </c>
      <c r="AR126" s="1" t="str">
        <f t="shared" si="147"/>
        <v>N</v>
      </c>
      <c r="AT126" s="15" t="str">
        <f t="shared" si="130"/>
        <v/>
      </c>
      <c r="AU126" s="1" t="str">
        <f t="shared" si="148"/>
        <v/>
      </c>
      <c r="AV126" s="1" t="str">
        <f t="shared" si="149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</row>
    <row r="127" spans="1:76" ht="15.75" thickBot="1">
      <c r="A127" s="177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5"/>
      <c r="AE127" s="1" t="str">
        <f t="shared" si="140"/>
        <v/>
      </c>
      <c r="AF127" s="1" t="str">
        <f t="shared" si="141"/>
        <v/>
      </c>
      <c r="AG127" s="1" t="str">
        <f t="shared" si="142"/>
        <v/>
      </c>
      <c r="AH127" s="1" t="str">
        <f t="shared" si="143"/>
        <v/>
      </c>
      <c r="AI127" s="1" t="str">
        <f t="shared" si="144"/>
        <v/>
      </c>
      <c r="AJ127" s="1" t="str">
        <f t="shared" si="145"/>
        <v/>
      </c>
      <c r="AK127" s="1">
        <f t="shared" si="128"/>
        <v>0</v>
      </c>
      <c r="AL127" s="1">
        <f t="shared" si="129"/>
        <v>0</v>
      </c>
      <c r="AP127" s="1" t="str">
        <f t="shared" si="107"/>
        <v>N</v>
      </c>
      <c r="AQ127" s="1" t="str">
        <f t="shared" si="146"/>
        <v>N</v>
      </c>
      <c r="AR127" s="1" t="str">
        <f t="shared" si="147"/>
        <v>N</v>
      </c>
      <c r="AT127" s="15" t="str">
        <f t="shared" si="130"/>
        <v/>
      </c>
      <c r="AU127" s="1" t="str">
        <f t="shared" si="148"/>
        <v/>
      </c>
      <c r="AV127" s="1" t="str">
        <f t="shared" si="149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</row>
    <row r="128" spans="1:7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AE128" s="1" t="str">
        <f t="shared" si="140"/>
        <v/>
      </c>
      <c r="AF128" s="1" t="str">
        <f t="shared" si="141"/>
        <v/>
      </c>
      <c r="AG128" s="1" t="str">
        <f t="shared" si="142"/>
        <v/>
      </c>
      <c r="AH128" s="1" t="str">
        <f t="shared" si="143"/>
        <v/>
      </c>
      <c r="AI128" s="1" t="str">
        <f t="shared" si="144"/>
        <v/>
      </c>
      <c r="AJ128" s="1" t="str">
        <f t="shared" si="145"/>
        <v/>
      </c>
      <c r="AK128" s="1">
        <f t="shared" si="128"/>
        <v>0</v>
      </c>
      <c r="AL128" s="1">
        <f t="shared" si="129"/>
        <v>0</v>
      </c>
      <c r="AP128" s="1" t="str">
        <f t="shared" si="107"/>
        <v>N</v>
      </c>
      <c r="AQ128" s="1" t="str">
        <f t="shared" si="146"/>
        <v>N</v>
      </c>
      <c r="AR128" s="1" t="str">
        <f t="shared" si="147"/>
        <v>N</v>
      </c>
      <c r="AT128" s="15" t="str">
        <f t="shared" si="130"/>
        <v/>
      </c>
      <c r="AU128" s="1" t="str">
        <f t="shared" si="148"/>
        <v/>
      </c>
      <c r="AV128" s="1" t="str">
        <f t="shared" si="149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6</v>
      </c>
    </row>
    <row r="129" spans="31:76">
      <c r="AE129" s="1" t="str">
        <f t="shared" si="140"/>
        <v/>
      </c>
      <c r="AF129" s="1" t="str">
        <f t="shared" si="141"/>
        <v/>
      </c>
      <c r="AG129" s="1" t="str">
        <f t="shared" si="142"/>
        <v/>
      </c>
      <c r="AH129" s="1" t="str">
        <f t="shared" si="143"/>
        <v/>
      </c>
      <c r="AI129" s="1" t="str">
        <f t="shared" si="144"/>
        <v/>
      </c>
      <c r="AJ129" s="1" t="str">
        <f t="shared" si="145"/>
        <v/>
      </c>
      <c r="AK129" s="1">
        <f t="shared" si="128"/>
        <v>0</v>
      </c>
      <c r="AL129" s="1">
        <f t="shared" si="129"/>
        <v>0</v>
      </c>
      <c r="AP129" s="1" t="str">
        <f t="shared" si="107"/>
        <v>N</v>
      </c>
      <c r="AQ129" s="1" t="str">
        <f t="shared" si="146"/>
        <v>N</v>
      </c>
      <c r="AR129" s="1" t="str">
        <f t="shared" si="147"/>
        <v>N</v>
      </c>
      <c r="AT129" s="15" t="str">
        <f t="shared" si="130"/>
        <v/>
      </c>
      <c r="AU129" s="1" t="str">
        <f t="shared" si="148"/>
        <v/>
      </c>
      <c r="AV129" s="1" t="str">
        <f t="shared" si="149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-6</v>
      </c>
    </row>
    <row r="130" spans="31:76">
      <c r="AE130" s="1" t="str">
        <f t="shared" si="140"/>
        <v/>
      </c>
      <c r="AF130" s="1" t="str">
        <f t="shared" si="141"/>
        <v/>
      </c>
      <c r="AG130" s="1" t="str">
        <f t="shared" si="142"/>
        <v/>
      </c>
      <c r="AH130" s="1" t="str">
        <f t="shared" si="143"/>
        <v/>
      </c>
      <c r="AI130" s="1" t="str">
        <f t="shared" si="144"/>
        <v/>
      </c>
      <c r="AJ130" s="1" t="str">
        <f t="shared" si="145"/>
        <v/>
      </c>
      <c r="AK130" s="1">
        <f t="shared" si="128"/>
        <v>0</v>
      </c>
      <c r="AL130" s="1">
        <f t="shared" si="129"/>
        <v>0</v>
      </c>
      <c r="AP130" s="1" t="str">
        <f t="shared" si="107"/>
        <v>N</v>
      </c>
      <c r="AQ130" s="1" t="str">
        <f t="shared" si="146"/>
        <v>N</v>
      </c>
      <c r="AR130" s="1" t="str">
        <f t="shared" si="147"/>
        <v>N</v>
      </c>
      <c r="AT130" s="15" t="str">
        <f t="shared" si="130"/>
        <v/>
      </c>
      <c r="AU130" s="1" t="str">
        <f t="shared" si="148"/>
        <v/>
      </c>
      <c r="AV130" s="1" t="str">
        <f t="shared" si="149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</row>
    <row r="131" spans="31:76">
      <c r="AE131" s="1" t="str">
        <f t="shared" si="140"/>
        <v/>
      </c>
      <c r="AF131" s="1" t="str">
        <f t="shared" si="141"/>
        <v/>
      </c>
      <c r="AG131" s="1" t="str">
        <f t="shared" si="142"/>
        <v/>
      </c>
      <c r="AH131" s="1" t="str">
        <f t="shared" si="143"/>
        <v/>
      </c>
      <c r="AI131" s="1" t="str">
        <f t="shared" si="144"/>
        <v/>
      </c>
      <c r="AJ131" s="1" t="str">
        <f t="shared" si="145"/>
        <v/>
      </c>
      <c r="AK131" s="1">
        <f t="shared" si="128"/>
        <v>0</v>
      </c>
      <c r="AL131" s="1">
        <f t="shared" si="129"/>
        <v>0</v>
      </c>
      <c r="AP131" s="1" t="str">
        <f t="shared" si="107"/>
        <v>N</v>
      </c>
      <c r="AQ131" s="1" t="str">
        <f t="shared" si="146"/>
        <v>N</v>
      </c>
      <c r="AR131" s="1" t="str">
        <f t="shared" si="147"/>
        <v>N</v>
      </c>
      <c r="AT131" s="15" t="str">
        <f t="shared" si="130"/>
        <v/>
      </c>
      <c r="AU131" s="1" t="str">
        <f t="shared" si="148"/>
        <v/>
      </c>
      <c r="AV131" s="1" t="str">
        <f t="shared" si="149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</row>
    <row r="132" spans="31:76">
      <c r="AE132" s="1" t="str">
        <f t="shared" si="140"/>
        <v/>
      </c>
      <c r="AF132" s="1" t="str">
        <f t="shared" si="141"/>
        <v/>
      </c>
      <c r="AG132" s="1" t="str">
        <f t="shared" si="142"/>
        <v/>
      </c>
      <c r="AH132" s="1" t="str">
        <f t="shared" si="143"/>
        <v/>
      </c>
      <c r="AI132" s="1" t="str">
        <f t="shared" si="144"/>
        <v/>
      </c>
      <c r="AJ132" s="1" t="str">
        <f t="shared" si="145"/>
        <v/>
      </c>
      <c r="AK132" s="1">
        <f t="shared" si="128"/>
        <v>0</v>
      </c>
      <c r="AL132" s="1">
        <f t="shared" si="129"/>
        <v>0</v>
      </c>
      <c r="AP132" s="1" t="str">
        <f t="shared" si="107"/>
        <v>N</v>
      </c>
      <c r="AQ132" s="1" t="str">
        <f t="shared" si="146"/>
        <v>N</v>
      </c>
      <c r="AR132" s="1" t="str">
        <f t="shared" si="147"/>
        <v>N</v>
      </c>
      <c r="AT132" s="15" t="str">
        <f t="shared" si="130"/>
        <v/>
      </c>
      <c r="AU132" s="1" t="str">
        <f t="shared" si="148"/>
        <v/>
      </c>
      <c r="AV132" s="1" t="str">
        <f t="shared" si="149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3</v>
      </c>
    </row>
    <row r="133" spans="31:76">
      <c r="AE133" s="1" t="str">
        <f t="shared" si="140"/>
        <v/>
      </c>
      <c r="AF133" s="1" t="str">
        <f t="shared" si="141"/>
        <v/>
      </c>
      <c r="AG133" s="1" t="str">
        <f t="shared" si="142"/>
        <v/>
      </c>
      <c r="AH133" s="1" t="str">
        <f t="shared" si="143"/>
        <v/>
      </c>
      <c r="AI133" s="1" t="str">
        <f t="shared" si="144"/>
        <v/>
      </c>
      <c r="AJ133" s="1" t="str">
        <f t="shared" si="145"/>
        <v/>
      </c>
      <c r="AK133" s="1">
        <f t="shared" si="128"/>
        <v>0</v>
      </c>
      <c r="AL133" s="1">
        <f t="shared" si="129"/>
        <v>0</v>
      </c>
      <c r="AP133" s="1" t="str">
        <f t="shared" si="107"/>
        <v>N</v>
      </c>
      <c r="AQ133" s="1" t="str">
        <f t="shared" si="146"/>
        <v>N</v>
      </c>
      <c r="AR133" s="1" t="str">
        <f t="shared" si="147"/>
        <v>N</v>
      </c>
      <c r="AT133" s="15" t="str">
        <f t="shared" si="130"/>
        <v/>
      </c>
      <c r="AU133" s="1" t="str">
        <f t="shared" si="148"/>
        <v/>
      </c>
      <c r="AV133" s="1" t="str">
        <f t="shared" si="149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-3</v>
      </c>
    </row>
    <row r="134" spans="31:76">
      <c r="AE134" s="1" t="str">
        <f t="shared" si="140"/>
        <v/>
      </c>
      <c r="AF134" s="1" t="str">
        <f t="shared" si="141"/>
        <v/>
      </c>
      <c r="AG134" s="1" t="str">
        <f t="shared" si="142"/>
        <v/>
      </c>
      <c r="AH134" s="1" t="str">
        <f t="shared" si="143"/>
        <v/>
      </c>
      <c r="AI134" s="1" t="str">
        <f t="shared" si="144"/>
        <v/>
      </c>
      <c r="AJ134" s="1" t="str">
        <f t="shared" si="145"/>
        <v/>
      </c>
      <c r="AK134" s="1">
        <f t="shared" si="128"/>
        <v>0</v>
      </c>
      <c r="AL134" s="1">
        <f t="shared" si="129"/>
        <v>0</v>
      </c>
      <c r="AP134" s="1" t="str">
        <f t="shared" si="107"/>
        <v>N</v>
      </c>
      <c r="AQ134" s="1" t="str">
        <f t="shared" si="146"/>
        <v>N</v>
      </c>
      <c r="AR134" s="1" t="str">
        <f t="shared" si="147"/>
        <v>N</v>
      </c>
      <c r="AT134" s="15" t="str">
        <f t="shared" si="130"/>
        <v/>
      </c>
      <c r="AU134" s="1" t="str">
        <f t="shared" si="148"/>
        <v/>
      </c>
      <c r="AV134" s="1" t="str">
        <f t="shared" si="149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6">
      <c r="AE135" s="1" t="str">
        <f t="shared" si="140"/>
        <v/>
      </c>
      <c r="AF135" s="1" t="str">
        <f t="shared" si="141"/>
        <v/>
      </c>
      <c r="AG135" s="1" t="str">
        <f t="shared" si="142"/>
        <v/>
      </c>
      <c r="AH135" s="1" t="str">
        <f t="shared" si="143"/>
        <v/>
      </c>
      <c r="AI135" s="1" t="str">
        <f t="shared" si="144"/>
        <v/>
      </c>
      <c r="AJ135" s="1" t="str">
        <f t="shared" si="145"/>
        <v/>
      </c>
      <c r="AK135" s="1">
        <f t="shared" si="128"/>
        <v>0</v>
      </c>
      <c r="AL135" s="1">
        <f t="shared" si="129"/>
        <v>0</v>
      </c>
      <c r="AP135" s="1" t="str">
        <f t="shared" si="107"/>
        <v>N</v>
      </c>
      <c r="AQ135" s="1" t="str">
        <f t="shared" si="146"/>
        <v>N</v>
      </c>
      <c r="AR135" s="1" t="str">
        <f t="shared" si="147"/>
        <v>N</v>
      </c>
      <c r="AT135" s="15" t="str">
        <f t="shared" si="130"/>
        <v/>
      </c>
      <c r="AU135" s="1" t="str">
        <f t="shared" si="148"/>
        <v/>
      </c>
      <c r="AV135" s="1" t="str">
        <f t="shared" si="149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6">
      <c r="AE136" s="1" t="str">
        <f t="shared" si="140"/>
        <v/>
      </c>
      <c r="AF136" s="1" t="str">
        <f t="shared" si="141"/>
        <v/>
      </c>
      <c r="AG136" s="1" t="str">
        <f t="shared" si="142"/>
        <v/>
      </c>
      <c r="AH136" s="1" t="str">
        <f t="shared" si="143"/>
        <v/>
      </c>
      <c r="AI136" s="1" t="str">
        <f t="shared" si="144"/>
        <v/>
      </c>
      <c r="AJ136" s="1" t="str">
        <f t="shared" si="145"/>
        <v/>
      </c>
      <c r="AK136" s="1">
        <f t="shared" si="128"/>
        <v>0</v>
      </c>
      <c r="AL136" s="1">
        <f t="shared" si="129"/>
        <v>0</v>
      </c>
      <c r="AP136" s="1" t="str">
        <f t="shared" si="107"/>
        <v>N</v>
      </c>
      <c r="AQ136" s="1" t="str">
        <f t="shared" si="146"/>
        <v>N</v>
      </c>
      <c r="AR136" s="1" t="str">
        <f t="shared" si="147"/>
        <v>N</v>
      </c>
      <c r="AT136" s="15" t="str">
        <f t="shared" si="130"/>
        <v/>
      </c>
      <c r="AU136" s="1" t="str">
        <f t="shared" si="148"/>
        <v/>
      </c>
      <c r="AV136" s="1" t="str">
        <f t="shared" si="149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6</v>
      </c>
    </row>
    <row r="137" spans="31:76">
      <c r="AE137" s="1" t="str">
        <f t="shared" si="140"/>
        <v/>
      </c>
      <c r="AF137" s="1" t="str">
        <f t="shared" si="141"/>
        <v/>
      </c>
      <c r="AG137" s="1" t="str">
        <f t="shared" si="142"/>
        <v/>
      </c>
      <c r="AH137" s="1" t="str">
        <f t="shared" si="143"/>
        <v/>
      </c>
      <c r="AI137" s="1" t="str">
        <f t="shared" si="144"/>
        <v/>
      </c>
      <c r="AJ137" s="1" t="str">
        <f t="shared" si="145"/>
        <v/>
      </c>
      <c r="AK137" s="1">
        <f t="shared" si="128"/>
        <v>0</v>
      </c>
      <c r="AL137" s="1">
        <f t="shared" si="129"/>
        <v>0</v>
      </c>
      <c r="AP137" s="1" t="str">
        <f t="shared" si="107"/>
        <v>N</v>
      </c>
      <c r="AQ137" s="1" t="str">
        <f t="shared" si="146"/>
        <v>N</v>
      </c>
      <c r="AR137" s="1" t="str">
        <f t="shared" si="147"/>
        <v>N</v>
      </c>
      <c r="AT137" s="15" t="str">
        <f t="shared" si="130"/>
        <v/>
      </c>
      <c r="AU137" s="1" t="str">
        <f t="shared" si="148"/>
        <v/>
      </c>
      <c r="AV137" s="1" t="str">
        <f t="shared" si="149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-6</v>
      </c>
    </row>
    <row r="138" spans="31:76">
      <c r="AE138" s="1" t="str">
        <f t="shared" ref="AE138:AE169" si="150">IF(M137="","",IF(Y138="B",IF(M137="P",BH138,""),IF(BF138="B",BH138,"")))</f>
        <v/>
      </c>
      <c r="AF138" s="1" t="str">
        <f t="shared" ref="AF138:AF169" si="151">IF(M137="","",IF(Y138="B",IF(M137="B",BH138,""),IF(BF138="P",BH138,"")))</f>
        <v/>
      </c>
      <c r="AG138" s="1" t="str">
        <f t="shared" ref="AG138:AG169" si="152">IF(M137="","",IF(Z138="C",IF(M137="B",BJ138,""),IF(BF138="B",BJ138,"")))</f>
        <v/>
      </c>
      <c r="AH138" s="1" t="str">
        <f t="shared" ref="AH138:AH169" si="153">IF(M137="","",IF(Z138="C",IF(M137="P",BJ138,""),IF(BF138="P",BJ138,"")))</f>
        <v/>
      </c>
      <c r="AI138" s="1" t="str">
        <f t="shared" ref="AI138:AI169" si="154">IF(M137="","",IF(AND(AE138="L5",AH138="L5",AY138=""),"L0",AX138))</f>
        <v/>
      </c>
      <c r="AJ138" s="1" t="str">
        <f t="shared" ref="AJ138:AJ169" si="155">IF(M137="","",IF(AND(AF138="L5",AH138="L5",AX138=""),"L0",AY138))</f>
        <v/>
      </c>
      <c r="AK138" s="1">
        <f t="shared" si="128"/>
        <v>0</v>
      </c>
      <c r="AL138" s="1">
        <f t="shared" si="129"/>
        <v>0</v>
      </c>
      <c r="AP138" s="1" t="str">
        <f t="shared" ref="AP138:AP201" si="156">IF(OR(F134&amp;F135&amp;F136="WLW",F135&amp;F136="WW"),"Y","N")</f>
        <v>N</v>
      </c>
      <c r="AQ138" s="1" t="str">
        <f t="shared" ref="AQ138:AQ169" si="157">IF(OR(K134&amp;K135&amp;K136="WLW",K135&amp;K136="WW"),"Y","N")</f>
        <v>N</v>
      </c>
      <c r="AR138" s="1" t="str">
        <f t="shared" ref="AR138:AR169" si="158">IF(OR(R134&amp;R135&amp;R136="WLW",R135&amp;R136="WW"),"Y","N")</f>
        <v>N</v>
      </c>
      <c r="AT138" s="15" t="str">
        <f t="shared" si="130"/>
        <v/>
      </c>
      <c r="AU138" s="1" t="str">
        <f t="shared" ref="AU138:AU163" si="159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si="160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6">
      <c r="AE139" s="1" t="str">
        <f t="shared" si="150"/>
        <v/>
      </c>
      <c r="AF139" s="1" t="str">
        <f t="shared" si="151"/>
        <v/>
      </c>
      <c r="AG139" s="1" t="str">
        <f t="shared" si="152"/>
        <v/>
      </c>
      <c r="AH139" s="1" t="str">
        <f t="shared" si="153"/>
        <v/>
      </c>
      <c r="AI139" s="1" t="str">
        <f t="shared" si="154"/>
        <v/>
      </c>
      <c r="AJ139" s="1" t="str">
        <f t="shared" si="155"/>
        <v/>
      </c>
      <c r="AK139" s="1">
        <f t="shared" ref="AK139:AK202" si="161">IF(D139="",0,IF(OR(D139="B",D139="XB"),1,INT(RIGHT(D139))))+IF(I139="",0,IF(OR(I139="B",I139="XB"),1,INT(RIGHT(I139))))+IF(P139="",0,IF(OR(P139="B",P139="XB"),1,INT(RIGHT(P139))))</f>
        <v>0</v>
      </c>
      <c r="AL139" s="1">
        <f t="shared" ref="AL139:AL202" si="162">IF(E139="",0,IF(OR(E139="B",E139="XB"),1,INT(RIGHT(E139))))+IF(J139="",0,IF(OR(J139="B",J139="XB"),1,INT(RIGHT(J139))))+IF(Q139="",0,IF(OR(Q139="B",Q139="XB"),1,INT(RIGHT(Q139))))</f>
        <v>0</v>
      </c>
      <c r="AP139" s="1" t="str">
        <f t="shared" si="156"/>
        <v>N</v>
      </c>
      <c r="AQ139" s="1" t="str">
        <f t="shared" si="157"/>
        <v>N</v>
      </c>
      <c r="AR139" s="1" t="str">
        <f t="shared" si="158"/>
        <v>N</v>
      </c>
      <c r="AT139" s="15" t="str">
        <f t="shared" ref="AT139:AT163" si="163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si="159"/>
        <v/>
      </c>
      <c r="AV139" s="1" t="str">
        <f t="shared" si="160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6">
      <c r="AE140" s="1" t="str">
        <f t="shared" si="150"/>
        <v/>
      </c>
      <c r="AF140" s="1" t="str">
        <f t="shared" si="151"/>
        <v/>
      </c>
      <c r="AG140" s="1" t="str">
        <f t="shared" si="152"/>
        <v/>
      </c>
      <c r="AH140" s="1" t="str">
        <f t="shared" si="153"/>
        <v/>
      </c>
      <c r="AI140" s="1" t="str">
        <f t="shared" si="154"/>
        <v/>
      </c>
      <c r="AJ140" s="1" t="str">
        <f t="shared" si="155"/>
        <v/>
      </c>
      <c r="AK140" s="1">
        <f t="shared" si="161"/>
        <v>0</v>
      </c>
      <c r="AL140" s="1">
        <f t="shared" si="162"/>
        <v>0</v>
      </c>
      <c r="AP140" s="1" t="str">
        <f t="shared" si="156"/>
        <v>N</v>
      </c>
      <c r="AQ140" s="1" t="str">
        <f t="shared" si="157"/>
        <v>N</v>
      </c>
      <c r="AR140" s="1" t="str">
        <f t="shared" si="158"/>
        <v>N</v>
      </c>
      <c r="AT140" s="15" t="str">
        <f t="shared" si="163"/>
        <v/>
      </c>
      <c r="AU140" s="1" t="str">
        <f t="shared" si="159"/>
        <v/>
      </c>
      <c r="AV140" s="1" t="str">
        <f t="shared" si="160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3</v>
      </c>
    </row>
    <row r="141" spans="31:76">
      <c r="AE141" s="1" t="str">
        <f t="shared" si="150"/>
        <v/>
      </c>
      <c r="AF141" s="1" t="str">
        <f t="shared" si="151"/>
        <v/>
      </c>
      <c r="AG141" s="1" t="str">
        <f t="shared" si="152"/>
        <v/>
      </c>
      <c r="AH141" s="1" t="str">
        <f t="shared" si="153"/>
        <v/>
      </c>
      <c r="AI141" s="1" t="str">
        <f t="shared" si="154"/>
        <v/>
      </c>
      <c r="AJ141" s="1" t="str">
        <f t="shared" si="155"/>
        <v/>
      </c>
      <c r="AK141" s="1">
        <f t="shared" si="161"/>
        <v>0</v>
      </c>
      <c r="AL141" s="1">
        <f t="shared" si="162"/>
        <v>0</v>
      </c>
      <c r="AP141" s="1" t="str">
        <f t="shared" si="156"/>
        <v>N</v>
      </c>
      <c r="AQ141" s="1" t="str">
        <f t="shared" si="157"/>
        <v>N</v>
      </c>
      <c r="AR141" s="1" t="str">
        <f t="shared" si="158"/>
        <v>N</v>
      </c>
      <c r="AT141" s="15" t="str">
        <f t="shared" si="163"/>
        <v/>
      </c>
      <c r="AU141" s="1" t="str">
        <f t="shared" si="159"/>
        <v/>
      </c>
      <c r="AV141" s="1" t="str">
        <f t="shared" si="160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-3</v>
      </c>
    </row>
    <row r="142" spans="31:76">
      <c r="AE142" s="1" t="str">
        <f t="shared" si="150"/>
        <v/>
      </c>
      <c r="AF142" s="1" t="str">
        <f t="shared" si="151"/>
        <v/>
      </c>
      <c r="AG142" s="1" t="str">
        <f t="shared" si="152"/>
        <v/>
      </c>
      <c r="AH142" s="1" t="str">
        <f t="shared" si="153"/>
        <v/>
      </c>
      <c r="AI142" s="1" t="str">
        <f t="shared" si="154"/>
        <v/>
      </c>
      <c r="AJ142" s="1" t="str">
        <f t="shared" si="155"/>
        <v/>
      </c>
      <c r="AK142" s="1">
        <f t="shared" si="161"/>
        <v>0</v>
      </c>
      <c r="AL142" s="1">
        <f t="shared" si="162"/>
        <v>0</v>
      </c>
      <c r="AP142" s="1" t="str">
        <f t="shared" si="156"/>
        <v>N</v>
      </c>
      <c r="AQ142" s="1" t="str">
        <f t="shared" si="157"/>
        <v>N</v>
      </c>
      <c r="AR142" s="1" t="str">
        <f t="shared" si="158"/>
        <v>N</v>
      </c>
      <c r="AT142" s="15" t="str">
        <f t="shared" si="163"/>
        <v/>
      </c>
      <c r="AU142" s="1" t="str">
        <f t="shared" si="159"/>
        <v/>
      </c>
      <c r="AV142" s="1" t="str">
        <f t="shared" si="160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6">
      <c r="AE143" s="1" t="str">
        <f t="shared" si="150"/>
        <v/>
      </c>
      <c r="AF143" s="1" t="str">
        <f t="shared" si="151"/>
        <v/>
      </c>
      <c r="AG143" s="1" t="str">
        <f t="shared" si="152"/>
        <v/>
      </c>
      <c r="AH143" s="1" t="str">
        <f t="shared" si="153"/>
        <v/>
      </c>
      <c r="AI143" s="1" t="str">
        <f t="shared" si="154"/>
        <v/>
      </c>
      <c r="AJ143" s="1" t="str">
        <f t="shared" si="155"/>
        <v/>
      </c>
      <c r="AK143" s="1">
        <f t="shared" si="161"/>
        <v>0</v>
      </c>
      <c r="AL143" s="1">
        <f t="shared" si="162"/>
        <v>0</v>
      </c>
      <c r="AP143" s="1" t="str">
        <f t="shared" si="156"/>
        <v>N</v>
      </c>
      <c r="AQ143" s="1" t="str">
        <f t="shared" si="157"/>
        <v>N</v>
      </c>
      <c r="AR143" s="1" t="str">
        <f t="shared" si="158"/>
        <v>N</v>
      </c>
      <c r="AT143" s="15" t="str">
        <f t="shared" si="163"/>
        <v/>
      </c>
      <c r="AU143" s="1" t="str">
        <f t="shared" si="159"/>
        <v/>
      </c>
      <c r="AV143" s="1" t="str">
        <f t="shared" si="160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6">
      <c r="AE144" s="1" t="str">
        <f t="shared" si="150"/>
        <v/>
      </c>
      <c r="AF144" s="1" t="str">
        <f t="shared" si="151"/>
        <v/>
      </c>
      <c r="AG144" s="1" t="str">
        <f t="shared" si="152"/>
        <v/>
      </c>
      <c r="AH144" s="1" t="str">
        <f t="shared" si="153"/>
        <v/>
      </c>
      <c r="AI144" s="1" t="str">
        <f t="shared" si="154"/>
        <v/>
      </c>
      <c r="AJ144" s="1" t="str">
        <f t="shared" si="155"/>
        <v/>
      </c>
      <c r="AK144" s="1">
        <f t="shared" si="161"/>
        <v>0</v>
      </c>
      <c r="AL144" s="1">
        <f t="shared" si="162"/>
        <v>0</v>
      </c>
      <c r="AP144" s="1" t="str">
        <f t="shared" si="156"/>
        <v>N</v>
      </c>
      <c r="AQ144" s="1" t="str">
        <f t="shared" si="157"/>
        <v>N</v>
      </c>
      <c r="AR144" s="1" t="str">
        <f t="shared" si="158"/>
        <v>N</v>
      </c>
      <c r="AT144" s="15" t="str">
        <f t="shared" si="163"/>
        <v/>
      </c>
      <c r="AU144" s="1" t="str">
        <f t="shared" si="159"/>
        <v/>
      </c>
      <c r="AV144" s="1" t="str">
        <f t="shared" si="160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6</v>
      </c>
    </row>
    <row r="145" spans="31:76">
      <c r="AE145" s="1" t="str">
        <f t="shared" si="150"/>
        <v/>
      </c>
      <c r="AF145" s="1" t="str">
        <f t="shared" si="151"/>
        <v/>
      </c>
      <c r="AG145" s="1" t="str">
        <f t="shared" si="152"/>
        <v/>
      </c>
      <c r="AH145" s="1" t="str">
        <f t="shared" si="153"/>
        <v/>
      </c>
      <c r="AI145" s="1" t="str">
        <f t="shared" si="154"/>
        <v/>
      </c>
      <c r="AJ145" s="1" t="str">
        <f t="shared" si="155"/>
        <v/>
      </c>
      <c r="AK145" s="1">
        <f t="shared" si="161"/>
        <v>0</v>
      </c>
      <c r="AL145" s="1">
        <f t="shared" si="162"/>
        <v>0</v>
      </c>
      <c r="AP145" s="1" t="str">
        <f t="shared" si="156"/>
        <v>N</v>
      </c>
      <c r="AQ145" s="1" t="str">
        <f t="shared" si="157"/>
        <v>N</v>
      </c>
      <c r="AR145" s="1" t="str">
        <f t="shared" si="158"/>
        <v>N</v>
      </c>
      <c r="AT145" s="15" t="str">
        <f t="shared" si="163"/>
        <v/>
      </c>
      <c r="AU145" s="1" t="str">
        <f t="shared" si="159"/>
        <v/>
      </c>
      <c r="AV145" s="1" t="str">
        <f t="shared" si="160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-6</v>
      </c>
    </row>
    <row r="146" spans="31:76">
      <c r="AE146" s="1" t="str">
        <f t="shared" si="150"/>
        <v/>
      </c>
      <c r="AF146" s="1" t="str">
        <f t="shared" si="151"/>
        <v/>
      </c>
      <c r="AG146" s="1" t="str">
        <f t="shared" si="152"/>
        <v/>
      </c>
      <c r="AH146" s="1" t="str">
        <f t="shared" si="153"/>
        <v/>
      </c>
      <c r="AI146" s="1" t="str">
        <f t="shared" si="154"/>
        <v/>
      </c>
      <c r="AJ146" s="1" t="str">
        <f t="shared" si="155"/>
        <v/>
      </c>
      <c r="AK146" s="1">
        <f t="shared" si="161"/>
        <v>0</v>
      </c>
      <c r="AL146" s="1">
        <f t="shared" si="162"/>
        <v>0</v>
      </c>
      <c r="AP146" s="1" t="str">
        <f t="shared" si="156"/>
        <v>N</v>
      </c>
      <c r="AQ146" s="1" t="str">
        <f t="shared" si="157"/>
        <v>N</v>
      </c>
      <c r="AR146" s="1" t="str">
        <f t="shared" si="158"/>
        <v>N</v>
      </c>
      <c r="AT146" s="15" t="str">
        <f t="shared" si="163"/>
        <v/>
      </c>
      <c r="AU146" s="1" t="str">
        <f t="shared" si="159"/>
        <v/>
      </c>
      <c r="AV146" s="1" t="str">
        <f t="shared" si="160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50"/>
        <v/>
      </c>
      <c r="AF147" s="1" t="str">
        <f t="shared" si="151"/>
        <v/>
      </c>
      <c r="AG147" s="1" t="str">
        <f t="shared" si="152"/>
        <v/>
      </c>
      <c r="AH147" s="1" t="str">
        <f t="shared" si="153"/>
        <v/>
      </c>
      <c r="AI147" s="1" t="str">
        <f t="shared" si="154"/>
        <v/>
      </c>
      <c r="AJ147" s="1" t="str">
        <f t="shared" si="155"/>
        <v/>
      </c>
      <c r="AK147" s="1">
        <f t="shared" si="161"/>
        <v>0</v>
      </c>
      <c r="AL147" s="1">
        <f t="shared" si="162"/>
        <v>0</v>
      </c>
      <c r="AP147" s="1" t="str">
        <f t="shared" si="156"/>
        <v>N</v>
      </c>
      <c r="AQ147" s="1" t="str">
        <f t="shared" si="157"/>
        <v>N</v>
      </c>
      <c r="AR147" s="1" t="str">
        <f t="shared" si="158"/>
        <v>N</v>
      </c>
      <c r="AT147" s="15" t="str">
        <f t="shared" si="163"/>
        <v/>
      </c>
      <c r="AU147" s="1" t="str">
        <f t="shared" si="159"/>
        <v/>
      </c>
      <c r="AV147" s="1" t="str">
        <f t="shared" si="160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50"/>
        <v/>
      </c>
      <c r="AF148" s="1" t="str">
        <f t="shared" si="151"/>
        <v/>
      </c>
      <c r="AG148" s="1" t="str">
        <f t="shared" si="152"/>
        <v/>
      </c>
      <c r="AH148" s="1" t="str">
        <f t="shared" si="153"/>
        <v/>
      </c>
      <c r="AI148" s="1" t="str">
        <f t="shared" si="154"/>
        <v/>
      </c>
      <c r="AJ148" s="1" t="str">
        <f t="shared" si="155"/>
        <v/>
      </c>
      <c r="AK148" s="1">
        <f t="shared" si="161"/>
        <v>0</v>
      </c>
      <c r="AL148" s="1">
        <f t="shared" si="162"/>
        <v>0</v>
      </c>
      <c r="AP148" s="1" t="str">
        <f t="shared" si="156"/>
        <v>N</v>
      </c>
      <c r="AQ148" s="1" t="str">
        <f t="shared" si="157"/>
        <v>N</v>
      </c>
      <c r="AR148" s="1" t="str">
        <f t="shared" si="158"/>
        <v>N</v>
      </c>
      <c r="AT148" s="15" t="str">
        <f t="shared" si="163"/>
        <v/>
      </c>
      <c r="AU148" s="1" t="str">
        <f t="shared" si="159"/>
        <v/>
      </c>
      <c r="AV148" s="1" t="str">
        <f t="shared" si="160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3</v>
      </c>
    </row>
    <row r="149" spans="31:76">
      <c r="AE149" s="1" t="str">
        <f t="shared" si="150"/>
        <v/>
      </c>
      <c r="AF149" s="1" t="str">
        <f t="shared" si="151"/>
        <v/>
      </c>
      <c r="AG149" s="1" t="str">
        <f t="shared" si="152"/>
        <v/>
      </c>
      <c r="AH149" s="1" t="str">
        <f t="shared" si="153"/>
        <v/>
      </c>
      <c r="AI149" s="1" t="str">
        <f t="shared" si="154"/>
        <v/>
      </c>
      <c r="AJ149" s="1" t="str">
        <f t="shared" si="155"/>
        <v/>
      </c>
      <c r="AK149" s="1">
        <f t="shared" si="161"/>
        <v>0</v>
      </c>
      <c r="AL149" s="1">
        <f t="shared" si="162"/>
        <v>0</v>
      </c>
      <c r="AP149" s="1" t="str">
        <f t="shared" si="156"/>
        <v>N</v>
      </c>
      <c r="AQ149" s="1" t="str">
        <f t="shared" si="157"/>
        <v>N</v>
      </c>
      <c r="AR149" s="1" t="str">
        <f t="shared" si="158"/>
        <v>N</v>
      </c>
      <c r="AT149" s="15" t="str">
        <f t="shared" si="163"/>
        <v/>
      </c>
      <c r="AU149" s="1" t="str">
        <f t="shared" si="159"/>
        <v/>
      </c>
      <c r="AV149" s="1" t="str">
        <f t="shared" si="160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-3</v>
      </c>
    </row>
    <row r="150" spans="31:76">
      <c r="AE150" s="1" t="str">
        <f t="shared" si="150"/>
        <v/>
      </c>
      <c r="AF150" s="1" t="str">
        <f t="shared" si="151"/>
        <v/>
      </c>
      <c r="AG150" s="1" t="str">
        <f t="shared" si="152"/>
        <v/>
      </c>
      <c r="AH150" s="1" t="str">
        <f t="shared" si="153"/>
        <v/>
      </c>
      <c r="AI150" s="1" t="str">
        <f t="shared" si="154"/>
        <v/>
      </c>
      <c r="AJ150" s="1" t="str">
        <f t="shared" si="155"/>
        <v/>
      </c>
      <c r="AK150" s="1">
        <f t="shared" si="161"/>
        <v>0</v>
      </c>
      <c r="AL150" s="1">
        <f t="shared" si="162"/>
        <v>0</v>
      </c>
      <c r="AP150" s="1" t="str">
        <f t="shared" si="156"/>
        <v>N</v>
      </c>
      <c r="AQ150" s="1" t="str">
        <f t="shared" si="157"/>
        <v>N</v>
      </c>
      <c r="AR150" s="1" t="str">
        <f t="shared" si="158"/>
        <v>N</v>
      </c>
      <c r="AT150" s="15" t="str">
        <f t="shared" si="163"/>
        <v/>
      </c>
      <c r="AU150" s="1" t="str">
        <f t="shared" si="159"/>
        <v/>
      </c>
      <c r="AV150" s="1" t="str">
        <f t="shared" si="160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50"/>
        <v/>
      </c>
      <c r="AF151" s="1" t="str">
        <f t="shared" si="151"/>
        <v/>
      </c>
      <c r="AG151" s="1" t="str">
        <f t="shared" si="152"/>
        <v/>
      </c>
      <c r="AH151" s="1" t="str">
        <f t="shared" si="153"/>
        <v/>
      </c>
      <c r="AI151" s="1" t="str">
        <f t="shared" si="154"/>
        <v/>
      </c>
      <c r="AJ151" s="1" t="str">
        <f t="shared" si="155"/>
        <v/>
      </c>
      <c r="AK151" s="1">
        <f t="shared" si="161"/>
        <v>0</v>
      </c>
      <c r="AL151" s="1">
        <f t="shared" si="162"/>
        <v>0</v>
      </c>
      <c r="AP151" s="1" t="str">
        <f t="shared" si="156"/>
        <v>N</v>
      </c>
      <c r="AQ151" s="1" t="str">
        <f t="shared" si="157"/>
        <v>N</v>
      </c>
      <c r="AR151" s="1" t="str">
        <f t="shared" si="158"/>
        <v>N</v>
      </c>
      <c r="AT151" s="15" t="str">
        <f t="shared" si="163"/>
        <v/>
      </c>
      <c r="AU151" s="1" t="str">
        <f t="shared" si="159"/>
        <v/>
      </c>
      <c r="AV151" s="1" t="str">
        <f t="shared" si="160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50"/>
        <v/>
      </c>
      <c r="AF152" s="1" t="str">
        <f t="shared" si="151"/>
        <v/>
      </c>
      <c r="AG152" s="1" t="str">
        <f t="shared" si="152"/>
        <v/>
      </c>
      <c r="AH152" s="1" t="str">
        <f t="shared" si="153"/>
        <v/>
      </c>
      <c r="AI152" s="1" t="str">
        <f t="shared" si="154"/>
        <v/>
      </c>
      <c r="AJ152" s="1" t="str">
        <f t="shared" si="155"/>
        <v/>
      </c>
      <c r="AK152" s="1">
        <f t="shared" si="161"/>
        <v>0</v>
      </c>
      <c r="AL152" s="1">
        <f t="shared" si="162"/>
        <v>0</v>
      </c>
      <c r="AP152" s="1" t="str">
        <f t="shared" si="156"/>
        <v>N</v>
      </c>
      <c r="AQ152" s="1" t="str">
        <f t="shared" si="157"/>
        <v>N</v>
      </c>
      <c r="AR152" s="1" t="str">
        <f t="shared" si="158"/>
        <v>N</v>
      </c>
      <c r="AT152" s="15" t="str">
        <f t="shared" si="163"/>
        <v/>
      </c>
      <c r="AU152" s="1" t="str">
        <f t="shared" si="159"/>
        <v/>
      </c>
      <c r="AV152" s="1" t="str">
        <f t="shared" si="160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6</v>
      </c>
    </row>
    <row r="153" spans="31:76">
      <c r="AE153" s="1" t="str">
        <f t="shared" si="150"/>
        <v/>
      </c>
      <c r="AF153" s="1" t="str">
        <f t="shared" si="151"/>
        <v/>
      </c>
      <c r="AG153" s="1" t="str">
        <f t="shared" si="152"/>
        <v/>
      </c>
      <c r="AH153" s="1" t="str">
        <f t="shared" si="153"/>
        <v/>
      </c>
      <c r="AI153" s="1" t="str">
        <f t="shared" si="154"/>
        <v/>
      </c>
      <c r="AJ153" s="1" t="str">
        <f t="shared" si="155"/>
        <v/>
      </c>
      <c r="AK153" s="1">
        <f t="shared" si="161"/>
        <v>0</v>
      </c>
      <c r="AL153" s="1">
        <f t="shared" si="162"/>
        <v>0</v>
      </c>
      <c r="AP153" s="1" t="str">
        <f t="shared" si="156"/>
        <v>N</v>
      </c>
      <c r="AQ153" s="1" t="str">
        <f t="shared" si="157"/>
        <v>N</v>
      </c>
      <c r="AR153" s="1" t="str">
        <f t="shared" si="158"/>
        <v>N</v>
      </c>
      <c r="AT153" s="15" t="str">
        <f t="shared" si="163"/>
        <v/>
      </c>
      <c r="AU153" s="1" t="str">
        <f t="shared" si="159"/>
        <v/>
      </c>
      <c r="AV153" s="1" t="str">
        <f t="shared" si="160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-6</v>
      </c>
    </row>
    <row r="154" spans="31:76">
      <c r="AE154" s="1" t="str">
        <f t="shared" si="150"/>
        <v/>
      </c>
      <c r="AF154" s="1" t="str">
        <f t="shared" si="151"/>
        <v/>
      </c>
      <c r="AG154" s="1" t="str">
        <f t="shared" si="152"/>
        <v/>
      </c>
      <c r="AH154" s="1" t="str">
        <f t="shared" si="153"/>
        <v/>
      </c>
      <c r="AI154" s="1" t="str">
        <f t="shared" si="154"/>
        <v/>
      </c>
      <c r="AJ154" s="1" t="str">
        <f t="shared" si="155"/>
        <v/>
      </c>
      <c r="AK154" s="1">
        <f t="shared" si="161"/>
        <v>0</v>
      </c>
      <c r="AL154" s="1">
        <f t="shared" si="162"/>
        <v>0</v>
      </c>
      <c r="AP154" s="1" t="str">
        <f t="shared" si="156"/>
        <v>N</v>
      </c>
      <c r="AQ154" s="1" t="str">
        <f t="shared" si="157"/>
        <v>N</v>
      </c>
      <c r="AR154" s="1" t="str">
        <f t="shared" si="158"/>
        <v>N</v>
      </c>
      <c r="AT154" s="15" t="str">
        <f t="shared" si="163"/>
        <v/>
      </c>
      <c r="AU154" s="1" t="str">
        <f t="shared" si="159"/>
        <v/>
      </c>
      <c r="AV154" s="1" t="str">
        <f t="shared" si="160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50"/>
        <v/>
      </c>
      <c r="AF155" s="1" t="str">
        <f t="shared" si="151"/>
        <v/>
      </c>
      <c r="AG155" s="1" t="str">
        <f t="shared" si="152"/>
        <v/>
      </c>
      <c r="AH155" s="1" t="str">
        <f t="shared" si="153"/>
        <v/>
      </c>
      <c r="AI155" s="1" t="str">
        <f t="shared" si="154"/>
        <v/>
      </c>
      <c r="AJ155" s="1" t="str">
        <f t="shared" si="155"/>
        <v/>
      </c>
      <c r="AK155" s="1">
        <f t="shared" si="161"/>
        <v>0</v>
      </c>
      <c r="AL155" s="1">
        <f t="shared" si="162"/>
        <v>0</v>
      </c>
      <c r="AP155" s="1" t="str">
        <f t="shared" si="156"/>
        <v>N</v>
      </c>
      <c r="AQ155" s="1" t="str">
        <f t="shared" si="157"/>
        <v>N</v>
      </c>
      <c r="AR155" s="1" t="str">
        <f t="shared" si="158"/>
        <v>N</v>
      </c>
      <c r="AT155" s="15" t="str">
        <f t="shared" si="163"/>
        <v/>
      </c>
      <c r="AU155" s="1" t="str">
        <f t="shared" si="159"/>
        <v/>
      </c>
      <c r="AV155" s="1" t="str">
        <f t="shared" si="160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50"/>
        <v/>
      </c>
      <c r="AF156" s="1" t="str">
        <f t="shared" si="151"/>
        <v/>
      </c>
      <c r="AG156" s="1" t="str">
        <f t="shared" si="152"/>
        <v/>
      </c>
      <c r="AH156" s="1" t="str">
        <f t="shared" si="153"/>
        <v/>
      </c>
      <c r="AI156" s="1" t="str">
        <f t="shared" si="154"/>
        <v/>
      </c>
      <c r="AJ156" s="1" t="str">
        <f t="shared" si="155"/>
        <v/>
      </c>
      <c r="AK156" s="1">
        <f t="shared" si="161"/>
        <v>0</v>
      </c>
      <c r="AL156" s="1">
        <f t="shared" si="162"/>
        <v>0</v>
      </c>
      <c r="AP156" s="1" t="str">
        <f t="shared" si="156"/>
        <v>N</v>
      </c>
      <c r="AQ156" s="1" t="str">
        <f t="shared" si="157"/>
        <v>N</v>
      </c>
      <c r="AR156" s="1" t="str">
        <f t="shared" si="158"/>
        <v>N</v>
      </c>
      <c r="AT156" s="15" t="str">
        <f t="shared" si="163"/>
        <v/>
      </c>
      <c r="AU156" s="1" t="str">
        <f t="shared" si="159"/>
        <v/>
      </c>
      <c r="AV156" s="1" t="str">
        <f t="shared" si="160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3</v>
      </c>
    </row>
    <row r="157" spans="31:76">
      <c r="AE157" s="1" t="str">
        <f t="shared" si="150"/>
        <v/>
      </c>
      <c r="AF157" s="1" t="str">
        <f t="shared" si="151"/>
        <v/>
      </c>
      <c r="AG157" s="1" t="str">
        <f t="shared" si="152"/>
        <v/>
      </c>
      <c r="AH157" s="1" t="str">
        <f t="shared" si="153"/>
        <v/>
      </c>
      <c r="AI157" s="1" t="str">
        <f t="shared" si="154"/>
        <v/>
      </c>
      <c r="AJ157" s="1" t="str">
        <f t="shared" si="155"/>
        <v/>
      </c>
      <c r="AK157" s="1">
        <f t="shared" si="161"/>
        <v>0</v>
      </c>
      <c r="AL157" s="1">
        <f t="shared" si="162"/>
        <v>0</v>
      </c>
      <c r="AP157" s="1" t="str">
        <f t="shared" si="156"/>
        <v>N</v>
      </c>
      <c r="AQ157" s="1" t="str">
        <f t="shared" si="157"/>
        <v>N</v>
      </c>
      <c r="AR157" s="1" t="str">
        <f t="shared" si="158"/>
        <v>N</v>
      </c>
      <c r="AT157" s="15" t="str">
        <f t="shared" si="163"/>
        <v/>
      </c>
      <c r="AU157" s="1" t="str">
        <f t="shared" si="159"/>
        <v/>
      </c>
      <c r="AV157" s="1" t="str">
        <f t="shared" si="160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-3</v>
      </c>
    </row>
    <row r="158" spans="31:76">
      <c r="AE158" s="1" t="str">
        <f t="shared" si="150"/>
        <v/>
      </c>
      <c r="AF158" s="1" t="str">
        <f t="shared" si="151"/>
        <v/>
      </c>
      <c r="AG158" s="1" t="str">
        <f t="shared" si="152"/>
        <v/>
      </c>
      <c r="AH158" s="1" t="str">
        <f t="shared" si="153"/>
        <v/>
      </c>
      <c r="AI158" s="1" t="str">
        <f t="shared" si="154"/>
        <v/>
      </c>
      <c r="AJ158" s="1" t="str">
        <f t="shared" si="155"/>
        <v/>
      </c>
      <c r="AK158" s="1">
        <f t="shared" si="161"/>
        <v>0</v>
      </c>
      <c r="AL158" s="1">
        <f t="shared" si="162"/>
        <v>0</v>
      </c>
      <c r="AP158" s="1" t="str">
        <f t="shared" si="156"/>
        <v>N</v>
      </c>
      <c r="AQ158" s="1" t="str">
        <f t="shared" si="157"/>
        <v>N</v>
      </c>
      <c r="AR158" s="1" t="str">
        <f t="shared" si="158"/>
        <v>N</v>
      </c>
      <c r="AT158" s="15" t="str">
        <f t="shared" si="163"/>
        <v/>
      </c>
      <c r="AU158" s="1" t="str">
        <f t="shared" si="159"/>
        <v/>
      </c>
      <c r="AV158" s="1" t="str">
        <f t="shared" si="160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50"/>
        <v/>
      </c>
      <c r="AF159" s="1" t="str">
        <f t="shared" si="151"/>
        <v/>
      </c>
      <c r="AG159" s="1" t="str">
        <f t="shared" si="152"/>
        <v/>
      </c>
      <c r="AH159" s="1" t="str">
        <f t="shared" si="153"/>
        <v/>
      </c>
      <c r="AI159" s="1" t="str">
        <f t="shared" si="154"/>
        <v/>
      </c>
      <c r="AJ159" s="1" t="str">
        <f t="shared" si="155"/>
        <v/>
      </c>
      <c r="AK159" s="1">
        <f t="shared" si="161"/>
        <v>0</v>
      </c>
      <c r="AL159" s="1">
        <f t="shared" si="162"/>
        <v>0</v>
      </c>
      <c r="AP159" s="1" t="str">
        <f t="shared" si="156"/>
        <v>N</v>
      </c>
      <c r="AQ159" s="1" t="str">
        <f t="shared" si="157"/>
        <v>N</v>
      </c>
      <c r="AR159" s="1" t="str">
        <f t="shared" si="158"/>
        <v>N</v>
      </c>
      <c r="AT159" s="15" t="str">
        <f t="shared" si="163"/>
        <v/>
      </c>
      <c r="AU159" s="1" t="str">
        <f t="shared" si="159"/>
        <v/>
      </c>
      <c r="AV159" s="1" t="str">
        <f t="shared" si="160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50"/>
        <v/>
      </c>
      <c r="AF160" s="1" t="str">
        <f t="shared" si="151"/>
        <v/>
      </c>
      <c r="AG160" s="1" t="str">
        <f t="shared" si="152"/>
        <v/>
      </c>
      <c r="AH160" s="1" t="str">
        <f t="shared" si="153"/>
        <v/>
      </c>
      <c r="AI160" s="1" t="str">
        <f t="shared" si="154"/>
        <v/>
      </c>
      <c r="AJ160" s="1" t="str">
        <f t="shared" si="155"/>
        <v/>
      </c>
      <c r="AK160" s="1">
        <f t="shared" si="161"/>
        <v>0</v>
      </c>
      <c r="AL160" s="1">
        <f t="shared" si="162"/>
        <v>0</v>
      </c>
      <c r="AP160" s="1" t="str">
        <f t="shared" si="156"/>
        <v>N</v>
      </c>
      <c r="AQ160" s="1" t="str">
        <f t="shared" si="157"/>
        <v>N</v>
      </c>
      <c r="AR160" s="1" t="str">
        <f t="shared" si="158"/>
        <v>N</v>
      </c>
      <c r="AT160" s="15" t="str">
        <f t="shared" si="163"/>
        <v/>
      </c>
      <c r="AU160" s="1" t="str">
        <f t="shared" si="159"/>
        <v/>
      </c>
      <c r="AV160" s="1" t="str">
        <f t="shared" si="160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6</v>
      </c>
    </row>
    <row r="161" spans="31:76">
      <c r="AE161" s="1" t="str">
        <f t="shared" si="150"/>
        <v/>
      </c>
      <c r="AF161" s="1" t="str">
        <f t="shared" si="151"/>
        <v/>
      </c>
      <c r="AG161" s="1" t="str">
        <f t="shared" si="152"/>
        <v/>
      </c>
      <c r="AH161" s="1" t="str">
        <f t="shared" si="153"/>
        <v/>
      </c>
      <c r="AI161" s="1" t="str">
        <f t="shared" si="154"/>
        <v/>
      </c>
      <c r="AJ161" s="1" t="str">
        <f t="shared" si="155"/>
        <v/>
      </c>
      <c r="AK161" s="1">
        <f t="shared" si="161"/>
        <v>0</v>
      </c>
      <c r="AL161" s="1">
        <f t="shared" si="162"/>
        <v>0</v>
      </c>
      <c r="AP161" s="1" t="str">
        <f t="shared" si="156"/>
        <v>N</v>
      </c>
      <c r="AQ161" s="1" t="str">
        <f t="shared" si="157"/>
        <v>N</v>
      </c>
      <c r="AR161" s="1" t="str">
        <f t="shared" si="158"/>
        <v>N</v>
      </c>
      <c r="AT161" s="15" t="str">
        <f t="shared" si="163"/>
        <v/>
      </c>
      <c r="AU161" s="1" t="str">
        <f t="shared" si="159"/>
        <v/>
      </c>
      <c r="AV161" s="1" t="str">
        <f t="shared" si="160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-6</v>
      </c>
    </row>
    <row r="162" spans="31:76">
      <c r="AE162" s="1" t="str">
        <f t="shared" si="150"/>
        <v/>
      </c>
      <c r="AF162" s="1" t="str">
        <f t="shared" si="151"/>
        <v/>
      </c>
      <c r="AG162" s="1" t="str">
        <f t="shared" si="152"/>
        <v/>
      </c>
      <c r="AH162" s="1" t="str">
        <f t="shared" si="153"/>
        <v/>
      </c>
      <c r="AI162" s="1" t="str">
        <f t="shared" si="154"/>
        <v/>
      </c>
      <c r="AJ162" s="1" t="str">
        <f t="shared" si="155"/>
        <v/>
      </c>
      <c r="AK162" s="1">
        <f t="shared" si="161"/>
        <v>0</v>
      </c>
      <c r="AL162" s="1">
        <f t="shared" si="162"/>
        <v>0</v>
      </c>
      <c r="AP162" s="1" t="str">
        <f t="shared" si="156"/>
        <v>N</v>
      </c>
      <c r="AQ162" s="1" t="str">
        <f t="shared" si="157"/>
        <v>N</v>
      </c>
      <c r="AR162" s="1" t="str">
        <f t="shared" si="158"/>
        <v>N</v>
      </c>
      <c r="AT162" s="15" t="str">
        <f t="shared" si="163"/>
        <v/>
      </c>
      <c r="AU162" s="1" t="str">
        <f t="shared" si="159"/>
        <v/>
      </c>
      <c r="AV162" s="1" t="str">
        <f t="shared" si="160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50"/>
        <v/>
      </c>
      <c r="AF163" s="1" t="str">
        <f t="shared" si="151"/>
        <v/>
      </c>
      <c r="AG163" s="1" t="str">
        <f t="shared" si="152"/>
        <v/>
      </c>
      <c r="AH163" s="1" t="str">
        <f t="shared" si="153"/>
        <v/>
      </c>
      <c r="AI163" s="1" t="str">
        <f t="shared" si="154"/>
        <v/>
      </c>
      <c r="AJ163" s="1" t="str">
        <f t="shared" si="155"/>
        <v/>
      </c>
      <c r="AK163" s="1">
        <f t="shared" si="161"/>
        <v>0</v>
      </c>
      <c r="AL163" s="1">
        <f t="shared" si="162"/>
        <v>0</v>
      </c>
      <c r="AP163" s="1" t="str">
        <f t="shared" si="156"/>
        <v>N</v>
      </c>
      <c r="AQ163" s="1" t="str">
        <f t="shared" si="157"/>
        <v>N</v>
      </c>
      <c r="AR163" s="1" t="str">
        <f t="shared" si="158"/>
        <v>N</v>
      </c>
      <c r="AT163" s="15" t="str">
        <f t="shared" si="163"/>
        <v/>
      </c>
      <c r="AU163" s="1" t="str">
        <f t="shared" si="159"/>
        <v/>
      </c>
      <c r="AV163" s="1" t="str">
        <f t="shared" si="160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50"/>
        <v/>
      </c>
      <c r="AF164" s="1" t="str">
        <f t="shared" si="151"/>
        <v/>
      </c>
      <c r="AG164" s="1" t="str">
        <f t="shared" si="152"/>
        <v/>
      </c>
      <c r="AH164" s="1" t="str">
        <f t="shared" si="153"/>
        <v/>
      </c>
      <c r="AI164" s="1" t="str">
        <f t="shared" si="154"/>
        <v/>
      </c>
      <c r="AJ164" s="1" t="str">
        <f t="shared" si="155"/>
        <v/>
      </c>
      <c r="AK164" s="1">
        <f t="shared" si="161"/>
        <v>0</v>
      </c>
      <c r="AL164" s="1">
        <f t="shared" si="162"/>
        <v>0</v>
      </c>
      <c r="AP164" s="1" t="str">
        <f t="shared" si="156"/>
        <v>N</v>
      </c>
      <c r="AQ164" s="1" t="str">
        <f t="shared" si="157"/>
        <v>N</v>
      </c>
      <c r="AR164" s="1" t="str">
        <f t="shared" si="158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3</v>
      </c>
    </row>
    <row r="165" spans="31:76">
      <c r="AE165" s="1" t="str">
        <f t="shared" si="150"/>
        <v/>
      </c>
      <c r="AF165" s="1" t="str">
        <f t="shared" si="151"/>
        <v/>
      </c>
      <c r="AG165" s="1" t="str">
        <f t="shared" si="152"/>
        <v/>
      </c>
      <c r="AH165" s="1" t="str">
        <f t="shared" si="153"/>
        <v/>
      </c>
      <c r="AI165" s="1" t="str">
        <f t="shared" si="154"/>
        <v/>
      </c>
      <c r="AJ165" s="1" t="str">
        <f t="shared" si="155"/>
        <v/>
      </c>
      <c r="AK165" s="1">
        <f t="shared" si="161"/>
        <v>0</v>
      </c>
      <c r="AL165" s="1">
        <f t="shared" si="162"/>
        <v>0</v>
      </c>
      <c r="AP165" s="1" t="str">
        <f t="shared" si="156"/>
        <v>N</v>
      </c>
      <c r="AQ165" s="1" t="str">
        <f t="shared" si="157"/>
        <v>N</v>
      </c>
      <c r="AR165" s="1" t="str">
        <f t="shared" si="158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-3</v>
      </c>
    </row>
    <row r="166" spans="31:76">
      <c r="AE166" s="1" t="str">
        <f t="shared" si="150"/>
        <v/>
      </c>
      <c r="AF166" s="1" t="str">
        <f t="shared" si="151"/>
        <v/>
      </c>
      <c r="AG166" s="1" t="str">
        <f t="shared" si="152"/>
        <v/>
      </c>
      <c r="AH166" s="1" t="str">
        <f t="shared" si="153"/>
        <v/>
      </c>
      <c r="AI166" s="1" t="str">
        <f t="shared" si="154"/>
        <v/>
      </c>
      <c r="AJ166" s="1" t="str">
        <f t="shared" si="155"/>
        <v/>
      </c>
      <c r="AK166" s="1">
        <f t="shared" si="161"/>
        <v>0</v>
      </c>
      <c r="AL166" s="1">
        <f t="shared" si="162"/>
        <v>0</v>
      </c>
      <c r="AP166" s="1" t="str">
        <f t="shared" si="156"/>
        <v>N</v>
      </c>
      <c r="AQ166" s="1" t="str">
        <f t="shared" si="157"/>
        <v>N</v>
      </c>
      <c r="AR166" s="1" t="str">
        <f t="shared" si="158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50"/>
        <v/>
      </c>
      <c r="AF167" s="1" t="str">
        <f t="shared" si="151"/>
        <v/>
      </c>
      <c r="AG167" s="1" t="str">
        <f t="shared" si="152"/>
        <v/>
      </c>
      <c r="AH167" s="1" t="str">
        <f t="shared" si="153"/>
        <v/>
      </c>
      <c r="AI167" s="1" t="str">
        <f t="shared" si="154"/>
        <v/>
      </c>
      <c r="AJ167" s="1" t="str">
        <f t="shared" si="155"/>
        <v/>
      </c>
      <c r="AK167" s="1">
        <f t="shared" si="161"/>
        <v>0</v>
      </c>
      <c r="AL167" s="1">
        <f t="shared" si="162"/>
        <v>0</v>
      </c>
      <c r="AP167" s="1" t="str">
        <f t="shared" si="156"/>
        <v>N</v>
      </c>
      <c r="AQ167" s="1" t="str">
        <f t="shared" si="157"/>
        <v>N</v>
      </c>
      <c r="AR167" s="1" t="str">
        <f t="shared" si="158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50"/>
        <v/>
      </c>
      <c r="AF168" s="1" t="str">
        <f t="shared" si="151"/>
        <v/>
      </c>
      <c r="AG168" s="1" t="str">
        <f t="shared" si="152"/>
        <v/>
      </c>
      <c r="AH168" s="1" t="str">
        <f t="shared" si="153"/>
        <v/>
      </c>
      <c r="AI168" s="1" t="str">
        <f t="shared" si="154"/>
        <v/>
      </c>
      <c r="AJ168" s="1" t="str">
        <f t="shared" si="155"/>
        <v/>
      </c>
      <c r="AK168" s="1">
        <f t="shared" si="161"/>
        <v>0</v>
      </c>
      <c r="AL168" s="1">
        <f t="shared" si="162"/>
        <v>0</v>
      </c>
      <c r="AP168" s="1" t="str">
        <f t="shared" si="156"/>
        <v>N</v>
      </c>
      <c r="AQ168" s="1" t="str">
        <f t="shared" si="157"/>
        <v>N</v>
      </c>
      <c r="AR168" s="1" t="str">
        <f t="shared" si="158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6</v>
      </c>
    </row>
    <row r="169" spans="31:76">
      <c r="AE169" s="1" t="str">
        <f t="shared" si="150"/>
        <v/>
      </c>
      <c r="AF169" s="1" t="str">
        <f t="shared" si="151"/>
        <v/>
      </c>
      <c r="AG169" s="1" t="str">
        <f t="shared" si="152"/>
        <v/>
      </c>
      <c r="AH169" s="1" t="str">
        <f t="shared" si="153"/>
        <v/>
      </c>
      <c r="AI169" s="1" t="str">
        <f t="shared" si="154"/>
        <v/>
      </c>
      <c r="AJ169" s="1" t="str">
        <f t="shared" si="155"/>
        <v/>
      </c>
      <c r="AK169" s="1">
        <f t="shared" si="161"/>
        <v>0</v>
      </c>
      <c r="AL169" s="1">
        <f t="shared" si="162"/>
        <v>0</v>
      </c>
      <c r="AP169" s="1" t="str">
        <f t="shared" si="156"/>
        <v>N</v>
      </c>
      <c r="AQ169" s="1" t="str">
        <f t="shared" si="157"/>
        <v>N</v>
      </c>
      <c r="AR169" s="1" t="str">
        <f t="shared" si="158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-6</v>
      </c>
    </row>
    <row r="170" spans="31:76">
      <c r="AE170" s="1" t="str">
        <f t="shared" ref="AE170:AE201" si="164">IF(M169="","",IF(Y170="B",IF(M169="P",BH170,""),IF(BF170="B",BH170,"")))</f>
        <v/>
      </c>
      <c r="AF170" s="1" t="str">
        <f t="shared" ref="AF170:AF201" si="165">IF(M169="","",IF(Y170="B",IF(M169="B",BH170,""),IF(BF170="P",BH170,"")))</f>
        <v/>
      </c>
      <c r="AG170" s="1" t="str">
        <f t="shared" ref="AG170:AG195" si="166">IF(M169="","",IF(Z170="C",IF(M169="B",BJ170,""),IF(BF170="B",BJ170,"")))</f>
        <v/>
      </c>
      <c r="AH170" s="1" t="str">
        <f t="shared" ref="AH170:AH195" si="167">IF(M169="","",IF(Z170="C",IF(M169="P",BJ170,""),IF(BF170="P",BJ170,"")))</f>
        <v/>
      </c>
      <c r="AI170" s="1" t="str">
        <f t="shared" ref="AI170:AI201" si="168">IF(M169="","",IF(AND(AE170="L5",AH170="L5",AY170=""),"L0",AX170))</f>
        <v/>
      </c>
      <c r="AJ170" s="1" t="str">
        <f t="shared" ref="AJ170:AJ201" si="169">IF(M169="","",IF(AND(AF170="L5",AH170="L5",AX170=""),"L0",AY170))</f>
        <v/>
      </c>
      <c r="AK170" s="1">
        <f t="shared" si="161"/>
        <v>0</v>
      </c>
      <c r="AL170" s="1">
        <f t="shared" si="162"/>
        <v>0</v>
      </c>
      <c r="AP170" s="1" t="str">
        <f t="shared" si="156"/>
        <v>N</v>
      </c>
      <c r="AQ170" s="1" t="str">
        <f t="shared" ref="AQ170:AQ201" si="170">IF(OR(K166&amp;K167&amp;K168="WLW",K167&amp;K168="WW"),"Y","N")</f>
        <v>N</v>
      </c>
      <c r="AR170" s="1" t="str">
        <f t="shared" ref="AR170:AR201" si="171">IF(OR(R166&amp;R167&amp;R168="WLW",R167&amp;R168="WW"),"Y","N")</f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64"/>
        <v/>
      </c>
      <c r="AF171" s="1" t="str">
        <f t="shared" si="165"/>
        <v/>
      </c>
      <c r="AG171" s="1" t="str">
        <f t="shared" si="166"/>
        <v/>
      </c>
      <c r="AH171" s="1" t="str">
        <f t="shared" si="167"/>
        <v/>
      </c>
      <c r="AI171" s="1" t="str">
        <f t="shared" si="168"/>
        <v/>
      </c>
      <c r="AJ171" s="1" t="str">
        <f t="shared" si="169"/>
        <v/>
      </c>
      <c r="AK171" s="1">
        <f t="shared" si="161"/>
        <v>0</v>
      </c>
      <c r="AL171" s="1">
        <f t="shared" si="162"/>
        <v>0</v>
      </c>
      <c r="AP171" s="1" t="str">
        <f t="shared" si="156"/>
        <v>N</v>
      </c>
      <c r="AQ171" s="1" t="str">
        <f t="shared" si="170"/>
        <v>N</v>
      </c>
      <c r="AR171" s="1" t="str">
        <f t="shared" si="171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64"/>
        <v/>
      </c>
      <c r="AF172" s="1" t="str">
        <f t="shared" si="165"/>
        <v/>
      </c>
      <c r="AG172" s="1" t="str">
        <f t="shared" si="166"/>
        <v/>
      </c>
      <c r="AH172" s="1" t="str">
        <f t="shared" si="167"/>
        <v/>
      </c>
      <c r="AI172" s="1" t="str">
        <f t="shared" si="168"/>
        <v/>
      </c>
      <c r="AJ172" s="1" t="str">
        <f t="shared" si="169"/>
        <v/>
      </c>
      <c r="AK172" s="1">
        <f t="shared" si="161"/>
        <v>0</v>
      </c>
      <c r="AL172" s="1">
        <f t="shared" si="162"/>
        <v>0</v>
      </c>
      <c r="AP172" s="1" t="str">
        <f t="shared" si="156"/>
        <v>N</v>
      </c>
      <c r="AQ172" s="1" t="str">
        <f t="shared" si="170"/>
        <v>N</v>
      </c>
      <c r="AR172" s="1" t="str">
        <f t="shared" si="171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3</v>
      </c>
    </row>
    <row r="173" spans="31:76">
      <c r="AE173" s="1" t="str">
        <f t="shared" si="164"/>
        <v/>
      </c>
      <c r="AF173" s="1" t="str">
        <f t="shared" si="165"/>
        <v/>
      </c>
      <c r="AG173" s="1" t="str">
        <f t="shared" si="166"/>
        <v/>
      </c>
      <c r="AH173" s="1" t="str">
        <f t="shared" si="167"/>
        <v/>
      </c>
      <c r="AI173" s="1" t="str">
        <f t="shared" si="168"/>
        <v/>
      </c>
      <c r="AJ173" s="1" t="str">
        <f t="shared" si="169"/>
        <v/>
      </c>
      <c r="AK173" s="1">
        <f t="shared" si="161"/>
        <v>0</v>
      </c>
      <c r="AL173" s="1">
        <f t="shared" si="162"/>
        <v>0</v>
      </c>
      <c r="AP173" s="1" t="str">
        <f t="shared" si="156"/>
        <v>N</v>
      </c>
      <c r="AQ173" s="1" t="str">
        <f t="shared" si="170"/>
        <v>N</v>
      </c>
      <c r="AR173" s="1" t="str">
        <f t="shared" si="171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-3</v>
      </c>
    </row>
    <row r="174" spans="31:76">
      <c r="AE174" s="1" t="str">
        <f t="shared" si="164"/>
        <v/>
      </c>
      <c r="AF174" s="1" t="str">
        <f t="shared" si="165"/>
        <v/>
      </c>
      <c r="AG174" s="1" t="str">
        <f t="shared" si="166"/>
        <v/>
      </c>
      <c r="AH174" s="1" t="str">
        <f t="shared" si="167"/>
        <v/>
      </c>
      <c r="AI174" s="1" t="str">
        <f t="shared" si="168"/>
        <v/>
      </c>
      <c r="AJ174" s="1" t="str">
        <f t="shared" si="169"/>
        <v/>
      </c>
      <c r="AK174" s="1">
        <f t="shared" si="161"/>
        <v>0</v>
      </c>
      <c r="AL174" s="1">
        <f t="shared" si="162"/>
        <v>0</v>
      </c>
      <c r="AP174" s="1" t="str">
        <f t="shared" si="156"/>
        <v>N</v>
      </c>
      <c r="AQ174" s="1" t="str">
        <f t="shared" si="170"/>
        <v>N</v>
      </c>
      <c r="AR174" s="1" t="str">
        <f t="shared" si="171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64"/>
        <v/>
      </c>
      <c r="AF175" s="1" t="str">
        <f t="shared" si="165"/>
        <v/>
      </c>
      <c r="AG175" s="1" t="str">
        <f t="shared" si="166"/>
        <v/>
      </c>
      <c r="AH175" s="1" t="str">
        <f t="shared" si="167"/>
        <v/>
      </c>
      <c r="AI175" s="1" t="str">
        <f t="shared" si="168"/>
        <v/>
      </c>
      <c r="AJ175" s="1" t="str">
        <f t="shared" si="169"/>
        <v/>
      </c>
      <c r="AK175" s="1">
        <f t="shared" si="161"/>
        <v>0</v>
      </c>
      <c r="AL175" s="1">
        <f t="shared" si="162"/>
        <v>0</v>
      </c>
      <c r="AP175" s="1" t="str">
        <f t="shared" si="156"/>
        <v>N</v>
      </c>
      <c r="AQ175" s="1" t="str">
        <f t="shared" si="170"/>
        <v>N</v>
      </c>
      <c r="AR175" s="1" t="str">
        <f t="shared" si="171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64"/>
        <v/>
      </c>
      <c r="AF176" s="1" t="str">
        <f t="shared" si="165"/>
        <v/>
      </c>
      <c r="AG176" s="1" t="str">
        <f t="shared" si="166"/>
        <v/>
      </c>
      <c r="AH176" s="1" t="str">
        <f t="shared" si="167"/>
        <v/>
      </c>
      <c r="AI176" s="1" t="str">
        <f t="shared" si="168"/>
        <v/>
      </c>
      <c r="AJ176" s="1" t="str">
        <f t="shared" si="169"/>
        <v/>
      </c>
      <c r="AK176" s="1">
        <f t="shared" si="161"/>
        <v>0</v>
      </c>
      <c r="AL176" s="1">
        <f t="shared" si="162"/>
        <v>0</v>
      </c>
      <c r="AP176" s="1" t="str">
        <f t="shared" si="156"/>
        <v>N</v>
      </c>
      <c r="AQ176" s="1" t="str">
        <f t="shared" si="170"/>
        <v>N</v>
      </c>
      <c r="AR176" s="1" t="str">
        <f t="shared" si="171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6</v>
      </c>
    </row>
    <row r="177" spans="31:76">
      <c r="AE177" s="1" t="str">
        <f t="shared" si="164"/>
        <v/>
      </c>
      <c r="AF177" s="1" t="str">
        <f t="shared" si="165"/>
        <v/>
      </c>
      <c r="AG177" s="1" t="str">
        <f t="shared" si="166"/>
        <v/>
      </c>
      <c r="AH177" s="1" t="str">
        <f t="shared" si="167"/>
        <v/>
      </c>
      <c r="AI177" s="1" t="str">
        <f t="shared" si="168"/>
        <v/>
      </c>
      <c r="AJ177" s="1" t="str">
        <f t="shared" si="169"/>
        <v/>
      </c>
      <c r="AK177" s="1">
        <f t="shared" si="161"/>
        <v>0</v>
      </c>
      <c r="AL177" s="1">
        <f t="shared" si="162"/>
        <v>0</v>
      </c>
      <c r="AP177" s="1" t="str">
        <f t="shared" si="156"/>
        <v>N</v>
      </c>
      <c r="AQ177" s="1" t="str">
        <f t="shared" si="170"/>
        <v>N</v>
      </c>
      <c r="AR177" s="1" t="str">
        <f t="shared" si="171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-6</v>
      </c>
    </row>
    <row r="178" spans="31:76">
      <c r="AE178" s="1" t="str">
        <f t="shared" si="164"/>
        <v/>
      </c>
      <c r="AF178" s="1" t="str">
        <f t="shared" si="165"/>
        <v/>
      </c>
      <c r="AG178" s="1" t="str">
        <f t="shared" si="166"/>
        <v/>
      </c>
      <c r="AH178" s="1" t="str">
        <f t="shared" si="167"/>
        <v/>
      </c>
      <c r="AI178" s="1" t="str">
        <f t="shared" si="168"/>
        <v/>
      </c>
      <c r="AJ178" s="1" t="str">
        <f t="shared" si="169"/>
        <v/>
      </c>
      <c r="AK178" s="1">
        <f t="shared" si="161"/>
        <v>0</v>
      </c>
      <c r="AL178" s="1">
        <f t="shared" si="162"/>
        <v>0</v>
      </c>
      <c r="AP178" s="1" t="str">
        <f t="shared" si="156"/>
        <v>N</v>
      </c>
      <c r="AQ178" s="1" t="str">
        <f t="shared" si="170"/>
        <v>N</v>
      </c>
      <c r="AR178" s="1" t="str">
        <f t="shared" si="171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64"/>
        <v/>
      </c>
      <c r="AF179" s="1" t="str">
        <f t="shared" si="165"/>
        <v/>
      </c>
      <c r="AG179" s="1" t="str">
        <f t="shared" si="166"/>
        <v/>
      </c>
      <c r="AH179" s="1" t="str">
        <f t="shared" si="167"/>
        <v/>
      </c>
      <c r="AI179" s="1" t="str">
        <f t="shared" si="168"/>
        <v/>
      </c>
      <c r="AJ179" s="1" t="str">
        <f t="shared" si="169"/>
        <v/>
      </c>
      <c r="AK179" s="1">
        <f t="shared" si="161"/>
        <v>0</v>
      </c>
      <c r="AL179" s="1">
        <f t="shared" si="162"/>
        <v>0</v>
      </c>
      <c r="AP179" s="1" t="str">
        <f t="shared" si="156"/>
        <v>N</v>
      </c>
      <c r="AQ179" s="1" t="str">
        <f t="shared" si="170"/>
        <v>N</v>
      </c>
      <c r="AR179" s="1" t="str">
        <f t="shared" si="171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64"/>
        <v/>
      </c>
      <c r="AF180" s="1" t="str">
        <f t="shared" si="165"/>
        <v/>
      </c>
      <c r="AG180" s="1" t="str">
        <f t="shared" si="166"/>
        <v/>
      </c>
      <c r="AH180" s="1" t="str">
        <f t="shared" si="167"/>
        <v/>
      </c>
      <c r="AI180" s="1" t="str">
        <f t="shared" si="168"/>
        <v/>
      </c>
      <c r="AJ180" s="1" t="str">
        <f t="shared" si="169"/>
        <v/>
      </c>
      <c r="AK180" s="1">
        <f t="shared" si="161"/>
        <v>0</v>
      </c>
      <c r="AL180" s="1">
        <f t="shared" si="162"/>
        <v>0</v>
      </c>
      <c r="AP180" s="1" t="str">
        <f t="shared" si="156"/>
        <v>N</v>
      </c>
      <c r="AQ180" s="1" t="str">
        <f t="shared" si="170"/>
        <v>N</v>
      </c>
      <c r="AR180" s="1" t="str">
        <f t="shared" si="171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3</v>
      </c>
    </row>
    <row r="181" spans="31:76">
      <c r="AE181" s="1" t="str">
        <f t="shared" si="164"/>
        <v/>
      </c>
      <c r="AF181" s="1" t="str">
        <f t="shared" si="165"/>
        <v/>
      </c>
      <c r="AG181" s="1" t="str">
        <f t="shared" si="166"/>
        <v/>
      </c>
      <c r="AH181" s="1" t="str">
        <f t="shared" si="167"/>
        <v/>
      </c>
      <c r="AI181" s="1" t="str">
        <f t="shared" si="168"/>
        <v/>
      </c>
      <c r="AJ181" s="1" t="str">
        <f t="shared" si="169"/>
        <v/>
      </c>
      <c r="AK181" s="1">
        <f t="shared" si="161"/>
        <v>0</v>
      </c>
      <c r="AL181" s="1">
        <f t="shared" si="162"/>
        <v>0</v>
      </c>
      <c r="AP181" s="1" t="str">
        <f t="shared" si="156"/>
        <v>N</v>
      </c>
      <c r="AQ181" s="1" t="str">
        <f t="shared" si="170"/>
        <v>N</v>
      </c>
      <c r="AR181" s="1" t="str">
        <f t="shared" si="171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-3</v>
      </c>
    </row>
    <row r="182" spans="31:76">
      <c r="AE182" s="1" t="str">
        <f t="shared" si="164"/>
        <v/>
      </c>
      <c r="AF182" s="1" t="str">
        <f t="shared" si="165"/>
        <v/>
      </c>
      <c r="AG182" s="1" t="str">
        <f t="shared" si="166"/>
        <v/>
      </c>
      <c r="AH182" s="1" t="str">
        <f t="shared" si="167"/>
        <v/>
      </c>
      <c r="AI182" s="1" t="str">
        <f t="shared" si="168"/>
        <v/>
      </c>
      <c r="AJ182" s="1" t="str">
        <f t="shared" si="169"/>
        <v/>
      </c>
      <c r="AK182" s="1">
        <f t="shared" si="161"/>
        <v>0</v>
      </c>
      <c r="AL182" s="1">
        <f t="shared" si="162"/>
        <v>0</v>
      </c>
      <c r="AP182" s="1" t="str">
        <f t="shared" si="156"/>
        <v>N</v>
      </c>
      <c r="AQ182" s="1" t="str">
        <f t="shared" si="170"/>
        <v>N</v>
      </c>
      <c r="AR182" s="1" t="str">
        <f t="shared" si="171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64"/>
        <v/>
      </c>
      <c r="AF183" s="1" t="str">
        <f t="shared" si="165"/>
        <v/>
      </c>
      <c r="AG183" s="1" t="str">
        <f t="shared" si="166"/>
        <v/>
      </c>
      <c r="AH183" s="1" t="str">
        <f t="shared" si="167"/>
        <v/>
      </c>
      <c r="AI183" s="1" t="str">
        <f t="shared" si="168"/>
        <v/>
      </c>
      <c r="AJ183" s="1" t="str">
        <f t="shared" si="169"/>
        <v/>
      </c>
      <c r="AK183" s="1">
        <f t="shared" si="161"/>
        <v>0</v>
      </c>
      <c r="AL183" s="1">
        <f t="shared" si="162"/>
        <v>0</v>
      </c>
      <c r="AP183" s="1" t="str">
        <f t="shared" si="156"/>
        <v>N</v>
      </c>
      <c r="AQ183" s="1" t="str">
        <f t="shared" si="170"/>
        <v>N</v>
      </c>
      <c r="AR183" s="1" t="str">
        <f t="shared" si="171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64"/>
        <v/>
      </c>
      <c r="AF184" s="1" t="str">
        <f t="shared" si="165"/>
        <v/>
      </c>
      <c r="AG184" s="1" t="str">
        <f t="shared" si="166"/>
        <v/>
      </c>
      <c r="AH184" s="1" t="str">
        <f t="shared" si="167"/>
        <v/>
      </c>
      <c r="AI184" s="1" t="str">
        <f t="shared" si="168"/>
        <v/>
      </c>
      <c r="AJ184" s="1" t="str">
        <f t="shared" si="169"/>
        <v/>
      </c>
      <c r="AK184" s="1">
        <f t="shared" si="161"/>
        <v>0</v>
      </c>
      <c r="AL184" s="1">
        <f t="shared" si="162"/>
        <v>0</v>
      </c>
      <c r="AP184" s="1" t="str">
        <f t="shared" si="156"/>
        <v>N</v>
      </c>
      <c r="AQ184" s="1" t="str">
        <f t="shared" si="170"/>
        <v>N</v>
      </c>
      <c r="AR184" s="1" t="str">
        <f t="shared" si="171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6</v>
      </c>
    </row>
    <row r="185" spans="31:76">
      <c r="AE185" s="1" t="str">
        <f t="shared" si="164"/>
        <v/>
      </c>
      <c r="AF185" s="1" t="str">
        <f t="shared" si="165"/>
        <v/>
      </c>
      <c r="AG185" s="1" t="str">
        <f t="shared" si="166"/>
        <v/>
      </c>
      <c r="AH185" s="1" t="str">
        <f t="shared" si="167"/>
        <v/>
      </c>
      <c r="AI185" s="1" t="str">
        <f t="shared" si="168"/>
        <v/>
      </c>
      <c r="AJ185" s="1" t="str">
        <f t="shared" si="169"/>
        <v/>
      </c>
      <c r="AK185" s="1">
        <f t="shared" si="161"/>
        <v>0</v>
      </c>
      <c r="AL185" s="1">
        <f t="shared" si="162"/>
        <v>0</v>
      </c>
      <c r="AP185" s="1" t="str">
        <f t="shared" si="156"/>
        <v>N</v>
      </c>
      <c r="AQ185" s="1" t="str">
        <f t="shared" si="170"/>
        <v>N</v>
      </c>
      <c r="AR185" s="1" t="str">
        <f t="shared" si="171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-6</v>
      </c>
    </row>
    <row r="186" spans="31:76">
      <c r="AE186" s="1" t="str">
        <f t="shared" si="164"/>
        <v/>
      </c>
      <c r="AF186" s="1" t="str">
        <f t="shared" si="165"/>
        <v/>
      </c>
      <c r="AG186" s="1" t="str">
        <f t="shared" si="166"/>
        <v/>
      </c>
      <c r="AH186" s="1" t="str">
        <f t="shared" si="167"/>
        <v/>
      </c>
      <c r="AI186" s="1" t="str">
        <f t="shared" si="168"/>
        <v/>
      </c>
      <c r="AJ186" s="1" t="str">
        <f t="shared" si="169"/>
        <v/>
      </c>
      <c r="AK186" s="1">
        <f t="shared" si="161"/>
        <v>0</v>
      </c>
      <c r="AL186" s="1">
        <f t="shared" si="162"/>
        <v>0</v>
      </c>
      <c r="AP186" s="1" t="str">
        <f t="shared" si="156"/>
        <v>N</v>
      </c>
      <c r="AQ186" s="1" t="str">
        <f t="shared" si="170"/>
        <v>N</v>
      </c>
      <c r="AR186" s="1" t="str">
        <f t="shared" si="171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64"/>
        <v/>
      </c>
      <c r="AF187" s="1" t="str">
        <f t="shared" si="165"/>
        <v/>
      </c>
      <c r="AG187" s="1" t="str">
        <f t="shared" si="166"/>
        <v/>
      </c>
      <c r="AH187" s="1" t="str">
        <f t="shared" si="167"/>
        <v/>
      </c>
      <c r="AI187" s="1" t="str">
        <f t="shared" si="168"/>
        <v/>
      </c>
      <c r="AJ187" s="1" t="str">
        <f t="shared" si="169"/>
        <v/>
      </c>
      <c r="AK187" s="1">
        <f t="shared" si="161"/>
        <v>0</v>
      </c>
      <c r="AL187" s="1">
        <f t="shared" si="162"/>
        <v>0</v>
      </c>
      <c r="AP187" s="1" t="str">
        <f t="shared" si="156"/>
        <v>N</v>
      </c>
      <c r="AQ187" s="1" t="str">
        <f t="shared" si="170"/>
        <v>N</v>
      </c>
      <c r="AR187" s="1" t="str">
        <f t="shared" si="171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64"/>
        <v/>
      </c>
      <c r="AF188" s="1" t="str">
        <f t="shared" si="165"/>
        <v/>
      </c>
      <c r="AG188" s="1" t="str">
        <f t="shared" si="166"/>
        <v/>
      </c>
      <c r="AH188" s="1" t="str">
        <f t="shared" si="167"/>
        <v/>
      </c>
      <c r="AI188" s="1" t="str">
        <f t="shared" si="168"/>
        <v/>
      </c>
      <c r="AJ188" s="1" t="str">
        <f t="shared" si="169"/>
        <v/>
      </c>
      <c r="AK188" s="1">
        <f t="shared" si="161"/>
        <v>0</v>
      </c>
      <c r="AL188" s="1">
        <f t="shared" si="162"/>
        <v>0</v>
      </c>
      <c r="AP188" s="1" t="str">
        <f t="shared" si="156"/>
        <v>N</v>
      </c>
      <c r="AQ188" s="1" t="str">
        <f t="shared" si="170"/>
        <v>N</v>
      </c>
      <c r="AR188" s="1" t="str">
        <f t="shared" si="171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3</v>
      </c>
    </row>
    <row r="189" spans="31:76">
      <c r="AE189" s="1" t="str">
        <f t="shared" si="164"/>
        <v/>
      </c>
      <c r="AF189" s="1" t="str">
        <f t="shared" si="165"/>
        <v/>
      </c>
      <c r="AG189" s="1" t="str">
        <f t="shared" si="166"/>
        <v/>
      </c>
      <c r="AH189" s="1" t="str">
        <f t="shared" si="167"/>
        <v/>
      </c>
      <c r="AI189" s="1" t="str">
        <f t="shared" si="168"/>
        <v/>
      </c>
      <c r="AJ189" s="1" t="str">
        <f t="shared" si="169"/>
        <v/>
      </c>
      <c r="AK189" s="1">
        <f t="shared" si="161"/>
        <v>0</v>
      </c>
      <c r="AL189" s="1">
        <f t="shared" si="162"/>
        <v>0</v>
      </c>
      <c r="AP189" s="1" t="str">
        <f t="shared" si="156"/>
        <v>N</v>
      </c>
      <c r="AQ189" s="1" t="str">
        <f t="shared" si="170"/>
        <v>N</v>
      </c>
      <c r="AR189" s="1" t="str">
        <f t="shared" si="171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-3</v>
      </c>
    </row>
    <row r="190" spans="31:76">
      <c r="AE190" s="1" t="str">
        <f t="shared" si="164"/>
        <v/>
      </c>
      <c r="AF190" s="1" t="str">
        <f t="shared" si="165"/>
        <v/>
      </c>
      <c r="AG190" s="1" t="str">
        <f t="shared" si="166"/>
        <v/>
      </c>
      <c r="AH190" s="1" t="str">
        <f t="shared" si="167"/>
        <v/>
      </c>
      <c r="AI190" s="1" t="str">
        <f t="shared" si="168"/>
        <v/>
      </c>
      <c r="AJ190" s="1" t="str">
        <f t="shared" si="169"/>
        <v/>
      </c>
      <c r="AK190" s="1">
        <f t="shared" si="161"/>
        <v>0</v>
      </c>
      <c r="AL190" s="1">
        <f t="shared" si="162"/>
        <v>0</v>
      </c>
      <c r="AP190" s="1" t="str">
        <f t="shared" si="156"/>
        <v>N</v>
      </c>
      <c r="AQ190" s="1" t="str">
        <f t="shared" si="170"/>
        <v>N</v>
      </c>
      <c r="AR190" s="1" t="str">
        <f t="shared" si="171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64"/>
        <v/>
      </c>
      <c r="AF191" s="1" t="str">
        <f t="shared" si="165"/>
        <v/>
      </c>
      <c r="AG191" s="1" t="str">
        <f t="shared" si="166"/>
        <v/>
      </c>
      <c r="AH191" s="1" t="str">
        <f t="shared" si="167"/>
        <v/>
      </c>
      <c r="AI191" s="1" t="str">
        <f t="shared" si="168"/>
        <v/>
      </c>
      <c r="AJ191" s="1" t="str">
        <f t="shared" si="169"/>
        <v/>
      </c>
      <c r="AK191" s="1">
        <f t="shared" si="161"/>
        <v>0</v>
      </c>
      <c r="AL191" s="1">
        <f t="shared" si="162"/>
        <v>0</v>
      </c>
      <c r="AP191" s="1" t="str">
        <f t="shared" si="156"/>
        <v>N</v>
      </c>
      <c r="AQ191" s="1" t="str">
        <f t="shared" si="170"/>
        <v>N</v>
      </c>
      <c r="AR191" s="1" t="str">
        <f t="shared" si="171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64"/>
        <v/>
      </c>
      <c r="AF192" s="1" t="str">
        <f t="shared" si="165"/>
        <v/>
      </c>
      <c r="AG192" s="1" t="str">
        <f t="shared" si="166"/>
        <v/>
      </c>
      <c r="AH192" s="1" t="str">
        <f t="shared" si="167"/>
        <v/>
      </c>
      <c r="AI192" s="1" t="str">
        <f t="shared" si="168"/>
        <v/>
      </c>
      <c r="AJ192" s="1" t="str">
        <f t="shared" si="169"/>
        <v/>
      </c>
      <c r="AK192" s="1">
        <f t="shared" si="161"/>
        <v>0</v>
      </c>
      <c r="AL192" s="1">
        <f t="shared" si="162"/>
        <v>0</v>
      </c>
      <c r="AP192" s="1" t="str">
        <f t="shared" si="156"/>
        <v>N</v>
      </c>
      <c r="AQ192" s="1" t="str">
        <f t="shared" si="170"/>
        <v>N</v>
      </c>
      <c r="AR192" s="1" t="str">
        <f t="shared" si="171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6</v>
      </c>
    </row>
    <row r="193" spans="31:76">
      <c r="AE193" s="1" t="str">
        <f t="shared" si="164"/>
        <v/>
      </c>
      <c r="AF193" s="1" t="str">
        <f t="shared" si="165"/>
        <v/>
      </c>
      <c r="AG193" s="1" t="str">
        <f t="shared" si="166"/>
        <v/>
      </c>
      <c r="AH193" s="1" t="str">
        <f t="shared" si="167"/>
        <v/>
      </c>
      <c r="AI193" s="1" t="str">
        <f t="shared" si="168"/>
        <v/>
      </c>
      <c r="AJ193" s="1" t="str">
        <f t="shared" si="169"/>
        <v/>
      </c>
      <c r="AK193" s="1">
        <f t="shared" si="161"/>
        <v>0</v>
      </c>
      <c r="AL193" s="1">
        <f t="shared" si="162"/>
        <v>0</v>
      </c>
      <c r="AP193" s="1" t="str">
        <f t="shared" si="156"/>
        <v>N</v>
      </c>
      <c r="AQ193" s="1" t="str">
        <f t="shared" si="170"/>
        <v>N</v>
      </c>
      <c r="AR193" s="1" t="str">
        <f t="shared" si="171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-6</v>
      </c>
    </row>
    <row r="194" spans="31:76">
      <c r="AE194" s="1" t="str">
        <f t="shared" si="164"/>
        <v/>
      </c>
      <c r="AF194" s="1" t="str">
        <f t="shared" si="165"/>
        <v/>
      </c>
      <c r="AG194" s="1" t="str">
        <f t="shared" si="166"/>
        <v/>
      </c>
      <c r="AH194" s="1" t="str">
        <f t="shared" si="167"/>
        <v/>
      </c>
      <c r="AI194" s="1" t="str">
        <f t="shared" si="168"/>
        <v/>
      </c>
      <c r="AJ194" s="1" t="str">
        <f t="shared" si="169"/>
        <v/>
      </c>
      <c r="AK194" s="1">
        <f t="shared" si="161"/>
        <v>0</v>
      </c>
      <c r="AL194" s="1">
        <f t="shared" si="162"/>
        <v>0</v>
      </c>
      <c r="AP194" s="1" t="str">
        <f t="shared" si="156"/>
        <v>N</v>
      </c>
      <c r="AQ194" s="1" t="str">
        <f t="shared" si="170"/>
        <v>N</v>
      </c>
      <c r="AR194" s="1" t="str">
        <f t="shared" si="171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64"/>
        <v/>
      </c>
      <c r="AF195" s="1" t="str">
        <f t="shared" si="165"/>
        <v/>
      </c>
      <c r="AG195" s="1" t="str">
        <f t="shared" si="166"/>
        <v/>
      </c>
      <c r="AH195" s="1" t="str">
        <f t="shared" si="167"/>
        <v/>
      </c>
      <c r="AI195" s="1" t="str">
        <f t="shared" si="168"/>
        <v/>
      </c>
      <c r="AJ195" s="1" t="str">
        <f t="shared" si="169"/>
        <v/>
      </c>
      <c r="AK195" s="1">
        <f t="shared" si="161"/>
        <v>0</v>
      </c>
      <c r="AL195" s="1">
        <f t="shared" si="162"/>
        <v>0</v>
      </c>
      <c r="AP195" s="1" t="str">
        <f t="shared" si="156"/>
        <v>N</v>
      </c>
      <c r="AQ195" s="1" t="str">
        <f t="shared" si="170"/>
        <v>N</v>
      </c>
      <c r="AR195" s="1" t="str">
        <f t="shared" si="171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si="164"/>
        <v/>
      </c>
      <c r="AF196" s="1" t="str">
        <f t="shared" si="165"/>
        <v/>
      </c>
      <c r="AH196" s="1" t="str">
        <f t="shared" ref="AH196:AH209" si="172">IF(M195="","",IF(Z196="C",IF(M195="P",BJ196,""),IF(M194="P",BJ196,"")))</f>
        <v/>
      </c>
      <c r="AI196" s="1" t="str">
        <f t="shared" si="168"/>
        <v/>
      </c>
      <c r="AJ196" s="1" t="str">
        <f t="shared" si="169"/>
        <v/>
      </c>
      <c r="AK196" s="1">
        <f t="shared" si="161"/>
        <v>0</v>
      </c>
      <c r="AL196" s="1">
        <f t="shared" si="162"/>
        <v>0</v>
      </c>
      <c r="AP196" s="1" t="str">
        <f t="shared" si="156"/>
        <v>N</v>
      </c>
      <c r="AQ196" s="1" t="str">
        <f t="shared" si="170"/>
        <v>N</v>
      </c>
      <c r="AR196" s="1" t="str">
        <f t="shared" si="171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3</v>
      </c>
    </row>
    <row r="197" spans="31:76">
      <c r="AE197" s="1" t="str">
        <f t="shared" si="164"/>
        <v/>
      </c>
      <c r="AF197" s="1" t="str">
        <f t="shared" si="165"/>
        <v/>
      </c>
      <c r="AH197" s="1" t="str">
        <f t="shared" si="172"/>
        <v/>
      </c>
      <c r="AI197" s="1" t="str">
        <f t="shared" si="168"/>
        <v/>
      </c>
      <c r="AJ197" s="1" t="str">
        <f t="shared" si="169"/>
        <v/>
      </c>
      <c r="AK197" s="1">
        <f t="shared" si="161"/>
        <v>0</v>
      </c>
      <c r="AL197" s="1">
        <f t="shared" si="162"/>
        <v>0</v>
      </c>
      <c r="AP197" s="1" t="str">
        <f t="shared" si="156"/>
        <v>N</v>
      </c>
      <c r="AQ197" s="1" t="str">
        <f t="shared" si="170"/>
        <v>N</v>
      </c>
      <c r="AR197" s="1" t="str">
        <f t="shared" si="171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-3</v>
      </c>
    </row>
    <row r="198" spans="31:76">
      <c r="AE198" s="1" t="str">
        <f t="shared" si="164"/>
        <v/>
      </c>
      <c r="AF198" s="1" t="str">
        <f t="shared" si="165"/>
        <v/>
      </c>
      <c r="AH198" s="1" t="str">
        <f t="shared" si="172"/>
        <v/>
      </c>
      <c r="AI198" s="1" t="str">
        <f t="shared" si="168"/>
        <v/>
      </c>
      <c r="AJ198" s="1" t="str">
        <f t="shared" si="169"/>
        <v/>
      </c>
      <c r="AK198" s="1">
        <f t="shared" si="161"/>
        <v>0</v>
      </c>
      <c r="AL198" s="1">
        <f t="shared" si="162"/>
        <v>0</v>
      </c>
      <c r="AP198" s="1" t="str">
        <f t="shared" si="156"/>
        <v>N</v>
      </c>
      <c r="AQ198" s="1" t="str">
        <f t="shared" si="170"/>
        <v>N</v>
      </c>
      <c r="AR198" s="1" t="str">
        <f t="shared" si="171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64"/>
        <v/>
      </c>
      <c r="AF199" s="1" t="str">
        <f t="shared" si="165"/>
        <v/>
      </c>
      <c r="AH199" s="1" t="str">
        <f t="shared" si="172"/>
        <v/>
      </c>
      <c r="AI199" s="1" t="str">
        <f t="shared" si="168"/>
        <v/>
      </c>
      <c r="AJ199" s="1" t="str">
        <f t="shared" si="169"/>
        <v/>
      </c>
      <c r="AK199" s="1">
        <f t="shared" si="161"/>
        <v>0</v>
      </c>
      <c r="AL199" s="1">
        <f t="shared" si="162"/>
        <v>0</v>
      </c>
      <c r="AP199" s="1" t="str">
        <f t="shared" si="156"/>
        <v>N</v>
      </c>
      <c r="AQ199" s="1" t="str">
        <f t="shared" si="170"/>
        <v>N</v>
      </c>
      <c r="AR199" s="1" t="str">
        <f t="shared" si="171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64"/>
        <v/>
      </c>
      <c r="AF200" s="1" t="str">
        <f t="shared" si="165"/>
        <v/>
      </c>
      <c r="AH200" s="1" t="str">
        <f t="shared" si="172"/>
        <v/>
      </c>
      <c r="AI200" s="1" t="str">
        <f t="shared" si="168"/>
        <v/>
      </c>
      <c r="AJ200" s="1" t="str">
        <f t="shared" si="169"/>
        <v/>
      </c>
      <c r="AK200" s="1">
        <f t="shared" si="161"/>
        <v>0</v>
      </c>
      <c r="AL200" s="1">
        <f t="shared" si="162"/>
        <v>0</v>
      </c>
      <c r="AP200" s="1" t="str">
        <f t="shared" si="156"/>
        <v>N</v>
      </c>
      <c r="AQ200" s="1" t="str">
        <f t="shared" si="170"/>
        <v>N</v>
      </c>
      <c r="AR200" s="1" t="str">
        <f t="shared" si="171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6</v>
      </c>
    </row>
    <row r="201" spans="31:76">
      <c r="AE201" s="1" t="str">
        <f t="shared" si="164"/>
        <v/>
      </c>
      <c r="AF201" s="1" t="str">
        <f t="shared" si="165"/>
        <v/>
      </c>
      <c r="AH201" s="1" t="str">
        <f t="shared" si="172"/>
        <v/>
      </c>
      <c r="AI201" s="1" t="str">
        <f t="shared" si="168"/>
        <v/>
      </c>
      <c r="AJ201" s="1" t="str">
        <f t="shared" si="169"/>
        <v/>
      </c>
      <c r="AK201" s="1">
        <f t="shared" si="161"/>
        <v>0</v>
      </c>
      <c r="AL201" s="1">
        <f t="shared" si="162"/>
        <v>0</v>
      </c>
      <c r="AP201" s="1" t="str">
        <f t="shared" si="156"/>
        <v>N</v>
      </c>
      <c r="AQ201" s="1" t="str">
        <f t="shared" si="170"/>
        <v>N</v>
      </c>
      <c r="AR201" s="1" t="str">
        <f t="shared" si="171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-6</v>
      </c>
    </row>
    <row r="202" spans="31:76">
      <c r="AE202" s="1" t="str">
        <f t="shared" ref="AE202:AE209" si="173">IF(M201="","",IF(Y202="B",IF(M201="P",BH202,""),IF(BF202="B",BH202,"")))</f>
        <v/>
      </c>
      <c r="AF202" s="1" t="str">
        <f t="shared" ref="AF202:AF209" si="174">IF(M201="","",IF(Y202="B",IF(M201="B",BH202,""),IF(BF202="P",BH202,"")))</f>
        <v/>
      </c>
      <c r="AH202" s="1" t="str">
        <f t="shared" si="172"/>
        <v/>
      </c>
      <c r="AI202" s="1" t="str">
        <f t="shared" ref="AI202:AI209" si="175">IF(M201="","",IF(AND(AE202="L5",AH202="L5",AY202=""),"L0",AX202))</f>
        <v/>
      </c>
      <c r="AJ202" s="1" t="str">
        <f t="shared" ref="AJ202:AJ209" si="176">IF(M201="","",IF(AND(AF202="L5",AH202="L5",AX202=""),"L0",AY202))</f>
        <v/>
      </c>
      <c r="AK202" s="1">
        <f t="shared" si="161"/>
        <v>0</v>
      </c>
      <c r="AL202" s="1">
        <f t="shared" si="162"/>
        <v>0</v>
      </c>
      <c r="AP202" s="1" t="str">
        <f t="shared" ref="AP202:AP229" si="177">IF(OR(F198&amp;F199&amp;F200="WLW",F199&amp;F200="WW"),"Y","N")</f>
        <v>N</v>
      </c>
      <c r="AQ202" s="1" t="str">
        <f>IF(OR(K198&amp;K199&amp;K200="WLW",K199&amp;K200="WW"),"Y","N")</f>
        <v>N</v>
      </c>
      <c r="AR202" s="1" t="str">
        <f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73"/>
        <v/>
      </c>
      <c r="AF203" s="1" t="str">
        <f t="shared" si="174"/>
        <v/>
      </c>
      <c r="AH203" s="1" t="str">
        <f t="shared" si="172"/>
        <v/>
      </c>
      <c r="AI203" s="1" t="str">
        <f t="shared" si="175"/>
        <v/>
      </c>
      <c r="AJ203" s="1" t="str">
        <f t="shared" si="176"/>
        <v/>
      </c>
      <c r="AK203" s="1">
        <f t="shared" ref="AK203:AK246" si="178">IF(D203="",0,IF(OR(D203="B",D203="XB"),1,INT(RIGHT(D203))))+IF(I203="",0,IF(OR(I203="B",I203="XB"),1,INT(RIGHT(I203))))+IF(P203="",0,IF(OR(P203="B",P203="XB"),1,INT(RIGHT(P203))))</f>
        <v>0</v>
      </c>
      <c r="AL203" s="1">
        <f t="shared" ref="AL203:AL246" si="179">IF(E203="",0,IF(OR(E203="B",E203="XB"),1,INT(RIGHT(E203))))+IF(J203="",0,IF(OR(J203="B",J203="XB"),1,INT(RIGHT(J203))))+IF(Q203="",0,IF(OR(Q203="B",Q203="XB"),1,INT(RIGHT(Q203))))</f>
        <v>0</v>
      </c>
      <c r="AP203" s="1" t="str">
        <f t="shared" si="177"/>
        <v>N</v>
      </c>
      <c r="AQ203" s="1" t="str">
        <f t="shared" ref="AQ203:AQ229" si="180">IF(OR(K199&amp;K200&amp;K201="WLW",K200&amp;K201="WW"),"Y","N")</f>
        <v>N</v>
      </c>
      <c r="AR203" s="1" t="str">
        <f t="shared" ref="AR203:AR229" si="181">IF(OR(R199&amp;R200&amp;R201="WLW",R200&amp;R201="WW"),"Y","N")</f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73"/>
        <v/>
      </c>
      <c r="AF204" s="1" t="str">
        <f t="shared" si="174"/>
        <v/>
      </c>
      <c r="AH204" s="1" t="str">
        <f t="shared" si="172"/>
        <v/>
      </c>
      <c r="AI204" s="1" t="str">
        <f t="shared" si="175"/>
        <v/>
      </c>
      <c r="AJ204" s="1" t="str">
        <f t="shared" si="176"/>
        <v/>
      </c>
      <c r="AK204" s="1">
        <f t="shared" si="178"/>
        <v>0</v>
      </c>
      <c r="AL204" s="1">
        <f t="shared" si="179"/>
        <v>0</v>
      </c>
      <c r="AP204" s="1" t="str">
        <f t="shared" si="177"/>
        <v>N</v>
      </c>
      <c r="AQ204" s="1" t="str">
        <f t="shared" si="180"/>
        <v>N</v>
      </c>
      <c r="AR204" s="1" t="str">
        <f t="shared" si="181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3</v>
      </c>
    </row>
    <row r="205" spans="31:76">
      <c r="AE205" s="1" t="str">
        <f t="shared" si="173"/>
        <v/>
      </c>
      <c r="AF205" s="1" t="str">
        <f t="shared" si="174"/>
        <v/>
      </c>
      <c r="AH205" s="1" t="str">
        <f t="shared" si="172"/>
        <v/>
      </c>
      <c r="AI205" s="1" t="str">
        <f t="shared" si="175"/>
        <v/>
      </c>
      <c r="AJ205" s="1" t="str">
        <f t="shared" si="176"/>
        <v/>
      </c>
      <c r="AK205" s="1">
        <f t="shared" si="178"/>
        <v>0</v>
      </c>
      <c r="AL205" s="1">
        <f t="shared" si="179"/>
        <v>0</v>
      </c>
      <c r="AP205" s="1" t="str">
        <f t="shared" si="177"/>
        <v>N</v>
      </c>
      <c r="AQ205" s="1" t="str">
        <f t="shared" si="180"/>
        <v>N</v>
      </c>
      <c r="AR205" s="1" t="str">
        <f t="shared" si="181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-3</v>
      </c>
    </row>
    <row r="206" spans="31:76">
      <c r="AE206" s="1" t="str">
        <f t="shared" si="173"/>
        <v/>
      </c>
      <c r="AF206" s="1" t="str">
        <f t="shared" si="174"/>
        <v/>
      </c>
      <c r="AH206" s="1" t="str">
        <f t="shared" si="172"/>
        <v/>
      </c>
      <c r="AI206" s="1" t="str">
        <f t="shared" si="175"/>
        <v/>
      </c>
      <c r="AJ206" s="1" t="str">
        <f t="shared" si="176"/>
        <v/>
      </c>
      <c r="AK206" s="1">
        <f t="shared" si="178"/>
        <v>0</v>
      </c>
      <c r="AL206" s="1">
        <f t="shared" si="179"/>
        <v>0</v>
      </c>
      <c r="AP206" s="1" t="str">
        <f t="shared" si="177"/>
        <v>N</v>
      </c>
      <c r="AQ206" s="1" t="str">
        <f t="shared" si="180"/>
        <v>N</v>
      </c>
      <c r="AR206" s="1" t="str">
        <f t="shared" si="181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73"/>
        <v/>
      </c>
      <c r="AF207" s="1" t="str">
        <f t="shared" si="174"/>
        <v/>
      </c>
      <c r="AH207" s="1" t="str">
        <f t="shared" si="172"/>
        <v/>
      </c>
      <c r="AI207" s="1" t="str">
        <f t="shared" si="175"/>
        <v/>
      </c>
      <c r="AJ207" s="1" t="str">
        <f t="shared" si="176"/>
        <v/>
      </c>
      <c r="AK207" s="1">
        <f t="shared" si="178"/>
        <v>0</v>
      </c>
      <c r="AL207" s="1">
        <f t="shared" si="179"/>
        <v>0</v>
      </c>
      <c r="AP207" s="1" t="str">
        <f t="shared" si="177"/>
        <v>N</v>
      </c>
      <c r="AQ207" s="1" t="str">
        <f t="shared" si="180"/>
        <v>N</v>
      </c>
      <c r="AR207" s="1" t="str">
        <f t="shared" si="181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73"/>
        <v/>
      </c>
      <c r="AF208" s="1" t="str">
        <f t="shared" si="174"/>
        <v/>
      </c>
      <c r="AH208" s="1" t="str">
        <f t="shared" si="172"/>
        <v/>
      </c>
      <c r="AI208" s="1" t="str">
        <f t="shared" si="175"/>
        <v/>
      </c>
      <c r="AJ208" s="1" t="str">
        <f t="shared" si="176"/>
        <v/>
      </c>
      <c r="AK208" s="1">
        <f t="shared" si="178"/>
        <v>0</v>
      </c>
      <c r="AL208" s="1">
        <f t="shared" si="179"/>
        <v>0</v>
      </c>
      <c r="AP208" s="1" t="str">
        <f t="shared" si="177"/>
        <v>N</v>
      </c>
      <c r="AQ208" s="1" t="str">
        <f t="shared" si="180"/>
        <v>N</v>
      </c>
      <c r="AR208" s="1" t="str">
        <f t="shared" si="181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6</v>
      </c>
    </row>
    <row r="209" spans="31:76">
      <c r="AE209" s="1" t="str">
        <f t="shared" si="173"/>
        <v/>
      </c>
      <c r="AF209" s="1" t="str">
        <f t="shared" si="174"/>
        <v/>
      </c>
      <c r="AH209" s="1" t="str">
        <f t="shared" si="172"/>
        <v/>
      </c>
      <c r="AI209" s="1" t="str">
        <f t="shared" si="175"/>
        <v/>
      </c>
      <c r="AJ209" s="1" t="str">
        <f t="shared" si="176"/>
        <v/>
      </c>
      <c r="AK209" s="1">
        <f t="shared" si="178"/>
        <v>0</v>
      </c>
      <c r="AL209" s="1">
        <f t="shared" si="179"/>
        <v>0</v>
      </c>
      <c r="AP209" s="1" t="str">
        <f t="shared" si="177"/>
        <v>N</v>
      </c>
      <c r="AQ209" s="1" t="str">
        <f t="shared" si="180"/>
        <v>N</v>
      </c>
      <c r="AR209" s="1" t="str">
        <f t="shared" si="181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-6</v>
      </c>
    </row>
    <row r="210" spans="31:76">
      <c r="AK210" s="1">
        <f t="shared" si="178"/>
        <v>0</v>
      </c>
      <c r="AL210" s="1">
        <f t="shared" si="179"/>
        <v>0</v>
      </c>
      <c r="AP210" s="1" t="str">
        <f t="shared" si="177"/>
        <v>N</v>
      </c>
      <c r="AQ210" s="1" t="str">
        <f t="shared" si="180"/>
        <v>N</v>
      </c>
      <c r="AR210" s="1" t="str">
        <f t="shared" si="181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78"/>
        <v>0</v>
      </c>
      <c r="AL211" s="1">
        <f t="shared" si="179"/>
        <v>0</v>
      </c>
      <c r="AP211" s="1" t="str">
        <f t="shared" si="177"/>
        <v>N</v>
      </c>
      <c r="AQ211" s="1" t="str">
        <f t="shared" si="180"/>
        <v>N</v>
      </c>
      <c r="AR211" s="1" t="str">
        <f t="shared" si="181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78"/>
        <v>0</v>
      </c>
      <c r="AL212" s="1">
        <f t="shared" si="179"/>
        <v>0</v>
      </c>
      <c r="AP212" s="1" t="str">
        <f t="shared" si="177"/>
        <v>N</v>
      </c>
      <c r="AQ212" s="1" t="str">
        <f t="shared" si="180"/>
        <v>N</v>
      </c>
      <c r="AR212" s="1" t="str">
        <f t="shared" si="181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3</v>
      </c>
    </row>
    <row r="213" spans="31:76">
      <c r="AK213" s="1">
        <f t="shared" si="178"/>
        <v>0</v>
      </c>
      <c r="AL213" s="1">
        <f t="shared" si="179"/>
        <v>0</v>
      </c>
      <c r="AP213" s="1" t="str">
        <f t="shared" si="177"/>
        <v>N</v>
      </c>
      <c r="AQ213" s="1" t="str">
        <f t="shared" si="180"/>
        <v>N</v>
      </c>
      <c r="AR213" s="1" t="str">
        <f t="shared" si="181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-3</v>
      </c>
    </row>
    <row r="214" spans="31:76">
      <c r="AK214" s="1">
        <f t="shared" si="178"/>
        <v>0</v>
      </c>
      <c r="AL214" s="1">
        <f t="shared" si="179"/>
        <v>0</v>
      </c>
      <c r="AP214" s="1" t="str">
        <f t="shared" si="177"/>
        <v>N</v>
      </c>
      <c r="AQ214" s="1" t="str">
        <f t="shared" si="180"/>
        <v>N</v>
      </c>
      <c r="AR214" s="1" t="str">
        <f t="shared" si="181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78"/>
        <v>0</v>
      </c>
      <c r="AL215" s="1">
        <f t="shared" si="179"/>
        <v>0</v>
      </c>
      <c r="AP215" s="1" t="str">
        <f t="shared" si="177"/>
        <v>N</v>
      </c>
      <c r="AQ215" s="1" t="str">
        <f t="shared" si="180"/>
        <v>N</v>
      </c>
      <c r="AR215" s="1" t="str">
        <f t="shared" si="181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78"/>
        <v>0</v>
      </c>
      <c r="AL216" s="1">
        <f t="shared" si="179"/>
        <v>0</v>
      </c>
      <c r="AP216" s="1" t="str">
        <f t="shared" si="177"/>
        <v>N</v>
      </c>
      <c r="AQ216" s="1" t="str">
        <f t="shared" si="180"/>
        <v>N</v>
      </c>
      <c r="AR216" s="1" t="str">
        <f t="shared" si="181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6</v>
      </c>
    </row>
    <row r="217" spans="31:76">
      <c r="AK217" s="1">
        <f t="shared" si="178"/>
        <v>0</v>
      </c>
      <c r="AL217" s="1">
        <f t="shared" si="179"/>
        <v>0</v>
      </c>
      <c r="AP217" s="1" t="str">
        <f t="shared" si="177"/>
        <v>N</v>
      </c>
      <c r="AQ217" s="1" t="str">
        <f t="shared" si="180"/>
        <v>N</v>
      </c>
      <c r="AR217" s="1" t="str">
        <f t="shared" si="181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-6</v>
      </c>
    </row>
    <row r="218" spans="31:76">
      <c r="AK218" s="1">
        <f t="shared" si="178"/>
        <v>0</v>
      </c>
      <c r="AL218" s="1">
        <f t="shared" si="179"/>
        <v>0</v>
      </c>
      <c r="AP218" s="1" t="str">
        <f t="shared" si="177"/>
        <v>N</v>
      </c>
      <c r="AQ218" s="1" t="str">
        <f t="shared" si="180"/>
        <v>N</v>
      </c>
      <c r="AR218" s="1" t="str">
        <f t="shared" si="181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78"/>
        <v>0</v>
      </c>
      <c r="AL219" s="1">
        <f t="shared" si="179"/>
        <v>0</v>
      </c>
      <c r="AP219" s="1" t="str">
        <f t="shared" si="177"/>
        <v>N</v>
      </c>
      <c r="AQ219" s="1" t="str">
        <f t="shared" si="180"/>
        <v>N</v>
      </c>
      <c r="AR219" s="1" t="str">
        <f t="shared" si="181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78"/>
        <v>0</v>
      </c>
      <c r="AL220" s="1">
        <f t="shared" si="179"/>
        <v>0</v>
      </c>
      <c r="AP220" s="1" t="str">
        <f t="shared" si="177"/>
        <v>N</v>
      </c>
      <c r="AQ220" s="1" t="str">
        <f t="shared" si="180"/>
        <v>N</v>
      </c>
      <c r="AR220" s="1" t="str">
        <f t="shared" si="181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3</v>
      </c>
    </row>
    <row r="221" spans="31:76">
      <c r="AK221" s="1">
        <f t="shared" si="178"/>
        <v>0</v>
      </c>
      <c r="AL221" s="1">
        <f t="shared" si="179"/>
        <v>0</v>
      </c>
      <c r="AP221" s="1" t="str">
        <f t="shared" si="177"/>
        <v>N</v>
      </c>
      <c r="AQ221" s="1" t="str">
        <f t="shared" si="180"/>
        <v>N</v>
      </c>
      <c r="AR221" s="1" t="str">
        <f t="shared" si="181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-3</v>
      </c>
    </row>
    <row r="222" spans="31:76">
      <c r="AK222" s="1">
        <f t="shared" si="178"/>
        <v>0</v>
      </c>
      <c r="AL222" s="1">
        <f t="shared" si="179"/>
        <v>0</v>
      </c>
      <c r="AP222" s="1" t="str">
        <f t="shared" si="177"/>
        <v>N</v>
      </c>
      <c r="AQ222" s="1" t="str">
        <f t="shared" si="180"/>
        <v>N</v>
      </c>
      <c r="AR222" s="1" t="str">
        <f t="shared" si="181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78"/>
        <v>0</v>
      </c>
      <c r="AL223" s="1">
        <f t="shared" si="179"/>
        <v>0</v>
      </c>
      <c r="AP223" s="1" t="str">
        <f t="shared" si="177"/>
        <v>N</v>
      </c>
      <c r="AQ223" s="1" t="str">
        <f t="shared" si="180"/>
        <v>N</v>
      </c>
      <c r="AR223" s="1" t="str">
        <f t="shared" si="181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78"/>
        <v>0</v>
      </c>
      <c r="AL224" s="1">
        <f t="shared" si="179"/>
        <v>0</v>
      </c>
      <c r="AP224" s="1" t="str">
        <f t="shared" si="177"/>
        <v>N</v>
      </c>
      <c r="AQ224" s="1" t="str">
        <f t="shared" si="180"/>
        <v>N</v>
      </c>
      <c r="AR224" s="1" t="str">
        <f t="shared" si="181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6</v>
      </c>
    </row>
    <row r="225" spans="37:76">
      <c r="AK225" s="1">
        <f t="shared" si="178"/>
        <v>0</v>
      </c>
      <c r="AL225" s="1">
        <f t="shared" si="179"/>
        <v>0</v>
      </c>
      <c r="AP225" s="1" t="str">
        <f t="shared" si="177"/>
        <v>N</v>
      </c>
      <c r="AQ225" s="1" t="str">
        <f t="shared" si="180"/>
        <v>N</v>
      </c>
      <c r="AR225" s="1" t="str">
        <f t="shared" si="181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-6</v>
      </c>
    </row>
    <row r="226" spans="37:76">
      <c r="AK226" s="1">
        <f t="shared" si="178"/>
        <v>0</v>
      </c>
      <c r="AL226" s="1">
        <f t="shared" si="179"/>
        <v>0</v>
      </c>
      <c r="AP226" s="1" t="str">
        <f t="shared" si="177"/>
        <v>N</v>
      </c>
      <c r="AQ226" s="1" t="str">
        <f t="shared" si="180"/>
        <v>N</v>
      </c>
      <c r="AR226" s="1" t="str">
        <f t="shared" si="181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78"/>
        <v>0</v>
      </c>
      <c r="AL227" s="1">
        <f t="shared" si="179"/>
        <v>0</v>
      </c>
      <c r="AP227" s="1" t="str">
        <f t="shared" si="177"/>
        <v>N</v>
      </c>
      <c r="AQ227" s="1" t="str">
        <f t="shared" si="180"/>
        <v>N</v>
      </c>
      <c r="AR227" s="1" t="str">
        <f t="shared" si="181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78"/>
        <v>0</v>
      </c>
      <c r="AL228" s="1">
        <f t="shared" si="179"/>
        <v>0</v>
      </c>
      <c r="AP228" s="1" t="str">
        <f t="shared" si="177"/>
        <v>N</v>
      </c>
      <c r="AQ228" s="1" t="str">
        <f t="shared" si="180"/>
        <v>N</v>
      </c>
      <c r="AR228" s="1" t="str">
        <f t="shared" si="181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3</v>
      </c>
    </row>
    <row r="229" spans="37:76">
      <c r="AK229" s="1">
        <f t="shared" si="178"/>
        <v>0</v>
      </c>
      <c r="AL229" s="1">
        <f t="shared" si="179"/>
        <v>0</v>
      </c>
      <c r="AP229" s="1" t="str">
        <f t="shared" si="177"/>
        <v>N</v>
      </c>
      <c r="AQ229" s="1" t="str">
        <f t="shared" si="180"/>
        <v>N</v>
      </c>
      <c r="AR229" s="1" t="str">
        <f t="shared" si="181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-3</v>
      </c>
    </row>
    <row r="230" spans="37:76">
      <c r="AK230" s="1">
        <f t="shared" si="178"/>
        <v>0</v>
      </c>
      <c r="AL230" s="1">
        <f t="shared" si="179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78"/>
        <v>0</v>
      </c>
      <c r="AL231" s="1">
        <f t="shared" si="179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78"/>
        <v>0</v>
      </c>
      <c r="AL232" s="1">
        <f t="shared" si="179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6</v>
      </c>
    </row>
    <row r="233" spans="37:76">
      <c r="AK233" s="1">
        <f t="shared" si="178"/>
        <v>0</v>
      </c>
      <c r="AL233" s="1">
        <f t="shared" si="179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-6</v>
      </c>
    </row>
    <row r="234" spans="37:76">
      <c r="AK234" s="1">
        <f t="shared" si="178"/>
        <v>0</v>
      </c>
      <c r="AL234" s="1">
        <f t="shared" si="179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78"/>
        <v>0</v>
      </c>
      <c r="AL235" s="1">
        <f t="shared" si="179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78"/>
        <v>0</v>
      </c>
      <c r="AL236" s="1">
        <f t="shared" si="179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3</v>
      </c>
    </row>
    <row r="237" spans="37:76">
      <c r="AK237" s="1">
        <f t="shared" si="178"/>
        <v>0</v>
      </c>
      <c r="AL237" s="1">
        <f t="shared" si="179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-3</v>
      </c>
    </row>
    <row r="238" spans="37:76">
      <c r="AK238" s="1">
        <f t="shared" si="178"/>
        <v>0</v>
      </c>
      <c r="AL238" s="1">
        <f t="shared" si="179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78"/>
        <v>0</v>
      </c>
      <c r="AL239" s="1">
        <f t="shared" si="179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78"/>
        <v>0</v>
      </c>
      <c r="AL240" s="1">
        <f t="shared" si="179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6</v>
      </c>
    </row>
    <row r="241" spans="37:76">
      <c r="AK241" s="1">
        <f t="shared" si="178"/>
        <v>0</v>
      </c>
      <c r="AL241" s="1">
        <f t="shared" si="179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-6</v>
      </c>
    </row>
    <row r="242" spans="37:76">
      <c r="AK242" s="1">
        <f t="shared" si="178"/>
        <v>0</v>
      </c>
      <c r="AL242" s="1">
        <f t="shared" si="179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78"/>
        <v>0</v>
      </c>
      <c r="AL243" s="1">
        <f t="shared" si="179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78"/>
        <v>0</v>
      </c>
      <c r="AL244" s="1">
        <f t="shared" si="179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3</v>
      </c>
    </row>
    <row r="245" spans="37:76">
      <c r="AK245" s="1">
        <f t="shared" si="178"/>
        <v>0</v>
      </c>
      <c r="AL245" s="1">
        <f t="shared" si="179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-3</v>
      </c>
    </row>
    <row r="246" spans="37:76">
      <c r="AK246" s="1">
        <f t="shared" si="178"/>
        <v>0</v>
      </c>
      <c r="AL246" s="1">
        <f t="shared" si="179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6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-6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3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-3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6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sheetProtection algorithmName="SHA-512" hashValue="s2M/JcQIO27oHaIX8RClwzmw6OHHBFZSTU/QcaW6OBz391vHf/gTGaqI4syvKseLEMRYUHplr5Mx87cFOWbT8g==" saltValue="KJxvyoc5sGBO63zHVL3kDg==" spinCount="100000" sheet="1"/>
  <mergeCells count="61">
    <mergeCell ref="A128:N128"/>
    <mergeCell ref="O128:V128"/>
    <mergeCell ref="A125:N125"/>
    <mergeCell ref="O125:V125"/>
    <mergeCell ref="A126:N126"/>
    <mergeCell ref="O126:V126"/>
    <mergeCell ref="A127:N127"/>
    <mergeCell ref="O127:V127"/>
    <mergeCell ref="A122:N122"/>
    <mergeCell ref="O122:V122"/>
    <mergeCell ref="A123:N123"/>
    <mergeCell ref="O123:V123"/>
    <mergeCell ref="A124:N124"/>
    <mergeCell ref="O124:V124"/>
    <mergeCell ref="A119:N119"/>
    <mergeCell ref="O119:V119"/>
    <mergeCell ref="A120:N120"/>
    <mergeCell ref="O120:V120"/>
    <mergeCell ref="A121:N121"/>
    <mergeCell ref="O121:V121"/>
    <mergeCell ref="A116:N116"/>
    <mergeCell ref="O116:V116"/>
    <mergeCell ref="A117:N117"/>
    <mergeCell ref="O117:V117"/>
    <mergeCell ref="A118:N118"/>
    <mergeCell ref="O118:V118"/>
    <mergeCell ref="A113:N113"/>
    <mergeCell ref="O113:V113"/>
    <mergeCell ref="A114:N114"/>
    <mergeCell ref="O114:V114"/>
    <mergeCell ref="A115:N115"/>
    <mergeCell ref="O115:V115"/>
    <mergeCell ref="BI3:BJ3"/>
    <mergeCell ref="BK3:BL3"/>
    <mergeCell ref="BP3:BQ3"/>
    <mergeCell ref="A110:V110"/>
    <mergeCell ref="A111:V111"/>
    <mergeCell ref="BD3:BE3"/>
    <mergeCell ref="BF3:BF4"/>
    <mergeCell ref="BG3:BH3"/>
    <mergeCell ref="B3:V3"/>
    <mergeCell ref="W3:W4"/>
    <mergeCell ref="Y3:Y4"/>
    <mergeCell ref="Z3:Z4"/>
    <mergeCell ref="AA3:AA4"/>
    <mergeCell ref="AB3:AB4"/>
    <mergeCell ref="A112:N112"/>
    <mergeCell ref="O112:V112"/>
    <mergeCell ref="AZ3:AZ4"/>
    <mergeCell ref="BA3:BA4"/>
    <mergeCell ref="BB3:BC3"/>
    <mergeCell ref="AK3:AK4"/>
    <mergeCell ref="AL3:AL4"/>
    <mergeCell ref="AP3:AP4"/>
    <mergeCell ref="AQ3:AQ4"/>
    <mergeCell ref="AR3:AR4"/>
    <mergeCell ref="AC3:AC4"/>
    <mergeCell ref="AD3:AD4"/>
    <mergeCell ref="AE3:AF3"/>
    <mergeCell ref="AG3:AH3"/>
    <mergeCell ref="AI3:AJ3"/>
  </mergeCells>
  <conditionalFormatting sqref="M5:M109 M129:M1048576">
    <cfRule type="cellIs" dxfId="11" priority="3" operator="equal">
      <formula>"B"</formula>
    </cfRule>
    <cfRule type="cellIs" dxfId="10" priority="4" operator="equal">
      <formula>"P"</formula>
    </cfRule>
  </conditionalFormatting>
  <conditionalFormatting sqref="M5:M109">
    <cfRule type="cellIs" dxfId="9" priority="5" operator="equal">
      <formula>"P"</formula>
    </cfRule>
  </conditionalFormatting>
  <conditionalFormatting sqref="T5:T109 V5:V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C27F-B78C-4A17-926E-0FD5338BE197}">
  <dimension ref="A1:BZ282"/>
  <sheetViews>
    <sheetView topLeftCell="A3" zoomScale="148" zoomScaleNormal="148" workbookViewId="0">
      <pane ySplit="2" topLeftCell="A27" activePane="bottomLeft" state="frozen"/>
      <selection activeCell="A3" sqref="A3"/>
      <selection pane="bottomLeft" activeCell="W3" sqref="W1:BZ1048576"/>
    </sheetView>
  </sheetViews>
  <sheetFormatPr defaultColWidth="9.140625" defaultRowHeight="15"/>
  <cols>
    <col min="1" max="1" width="4.42578125" style="1" customWidth="1"/>
    <col min="2" max="6" width="5.28515625" style="1" customWidth="1"/>
    <col min="7" max="7" width="4.7109375" style="1" customWidth="1"/>
    <col min="8" max="21" width="5.28515625" style="1" customWidth="1"/>
    <col min="22" max="22" width="6" style="15" customWidth="1"/>
    <col min="23" max="24" width="5.28515625" style="1" hidden="1" customWidth="1"/>
    <col min="25" max="30" width="8.7109375" style="4" hidden="1" customWidth="1"/>
    <col min="31" max="40" width="8.7109375" style="1" hidden="1" customWidth="1"/>
    <col min="41" max="51" width="9" style="1" hidden="1" customWidth="1"/>
    <col min="52" max="53" width="7.28515625" style="1" hidden="1" customWidth="1"/>
    <col min="54" max="57" width="7" style="1" hidden="1" customWidth="1"/>
    <col min="58" max="70" width="9.140625" style="1" hidden="1" customWidth="1"/>
    <col min="71" max="71" width="5" style="1" hidden="1" customWidth="1"/>
    <col min="72" max="72" width="7.42578125" style="1" hidden="1" customWidth="1"/>
    <col min="73" max="73" width="10.85546875" style="1" hidden="1" customWidth="1"/>
    <col min="74" max="75" width="9.140625" style="1" hidden="1" customWidth="1"/>
    <col min="76" max="76" width="12.7109375" style="1" hidden="1" customWidth="1"/>
    <col min="77" max="78" width="9.140625" style="1" hidden="1" customWidth="1"/>
    <col min="79" max="16384" width="9.140625" style="1"/>
  </cols>
  <sheetData>
    <row r="1" spans="1:77" ht="15.75" hidden="1" thickBot="1">
      <c r="Y1" s="1"/>
      <c r="Z1" s="1"/>
      <c r="AA1" s="1"/>
      <c r="AB1" s="1"/>
      <c r="AC1" s="1"/>
      <c r="AD1" s="1"/>
    </row>
    <row r="2" spans="1:77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  <c r="BG2" s="2"/>
    </row>
    <row r="3" spans="1:77" ht="19.5" customHeight="1" thickBot="1">
      <c r="B3" s="184" t="str">
        <f>'Hedging Dashboard'!BN3</f>
        <v>H6 | Hedge 1 | (BTC)3</v>
      </c>
      <c r="C3" s="185"/>
      <c r="D3" s="185"/>
      <c r="E3" s="185"/>
      <c r="F3" s="185"/>
      <c r="G3" s="186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7"/>
      <c r="W3" s="196" t="s">
        <v>49</v>
      </c>
      <c r="X3" s="1" t="s">
        <v>50</v>
      </c>
      <c r="Y3" s="201" t="s">
        <v>306</v>
      </c>
      <c r="Z3" s="167" t="s">
        <v>307</v>
      </c>
      <c r="AA3" s="167" t="s">
        <v>308</v>
      </c>
      <c r="AB3" s="167" t="s">
        <v>310</v>
      </c>
      <c r="AC3" s="167" t="s">
        <v>311</v>
      </c>
      <c r="AD3" s="169" t="s">
        <v>312</v>
      </c>
      <c r="AE3" s="173" t="s">
        <v>37</v>
      </c>
      <c r="AF3" s="173"/>
      <c r="AG3" s="173" t="s">
        <v>305</v>
      </c>
      <c r="AH3" s="173"/>
      <c r="AI3" s="173" t="s">
        <v>36</v>
      </c>
      <c r="AJ3" s="173"/>
      <c r="AK3" s="171" t="s">
        <v>318</v>
      </c>
      <c r="AL3" s="171" t="s">
        <v>317</v>
      </c>
      <c r="AO3" s="1" t="s">
        <v>33</v>
      </c>
      <c r="AP3" s="172" t="s">
        <v>292</v>
      </c>
      <c r="AQ3" s="172" t="s">
        <v>319</v>
      </c>
      <c r="AR3" s="172" t="s">
        <v>293</v>
      </c>
      <c r="AZ3" s="191" t="s">
        <v>1</v>
      </c>
      <c r="BA3" s="191" t="s">
        <v>2</v>
      </c>
      <c r="BB3" s="194" t="s">
        <v>7</v>
      </c>
      <c r="BC3" s="195"/>
      <c r="BD3" s="194" t="s">
        <v>16</v>
      </c>
      <c r="BE3" s="195"/>
      <c r="BF3" s="191" t="s">
        <v>8</v>
      </c>
      <c r="BG3" s="191" t="s">
        <v>326</v>
      </c>
      <c r="BH3" s="165" t="s">
        <v>3</v>
      </c>
      <c r="BI3" s="166"/>
      <c r="BJ3" s="165" t="s">
        <v>4</v>
      </c>
      <c r="BK3" s="166"/>
      <c r="BL3" s="165" t="s">
        <v>313</v>
      </c>
      <c r="BM3" s="166"/>
      <c r="BN3" s="7" t="s">
        <v>3</v>
      </c>
      <c r="BO3" s="7" t="s">
        <v>4</v>
      </c>
      <c r="BP3" s="7" t="s">
        <v>313</v>
      </c>
      <c r="BQ3" s="193" t="s">
        <v>30</v>
      </c>
      <c r="BR3" s="193"/>
      <c r="BS3" s="1" t="str">
        <f>General!A1</f>
        <v>Previous Bet</v>
      </c>
      <c r="BT3" s="1" t="str">
        <f>General!B1</f>
        <v>W/L</v>
      </c>
      <c r="BU3" s="1" t="str">
        <f>General!C1</f>
        <v>BET-WINLOSS</v>
      </c>
      <c r="BV3" s="1" t="str">
        <f>General!D1</f>
        <v>Next</v>
      </c>
      <c r="BX3" s="1" t="str">
        <f>General!F1</f>
        <v>W</v>
      </c>
      <c r="BY3" s="1">
        <f>General!G1</f>
        <v>1</v>
      </c>
    </row>
    <row r="4" spans="1:77" ht="21.75" customHeight="1" thickBot="1">
      <c r="B4" s="79" t="s">
        <v>11</v>
      </c>
      <c r="C4" s="80" t="s">
        <v>37</v>
      </c>
      <c r="D4" s="80" t="s">
        <v>5</v>
      </c>
      <c r="E4" s="80" t="s">
        <v>6</v>
      </c>
      <c r="F4" s="81" t="s">
        <v>12</v>
      </c>
      <c r="G4" s="54"/>
      <c r="H4" s="80" t="s">
        <v>305</v>
      </c>
      <c r="I4" s="80" t="s">
        <v>5</v>
      </c>
      <c r="J4" s="80" t="s">
        <v>6</v>
      </c>
      <c r="K4" s="81" t="s">
        <v>12</v>
      </c>
      <c r="L4" s="54"/>
      <c r="M4" s="86" t="s">
        <v>0</v>
      </c>
      <c r="N4" s="53"/>
      <c r="O4" s="79" t="s">
        <v>36</v>
      </c>
      <c r="P4" s="80" t="s">
        <v>5</v>
      </c>
      <c r="Q4" s="80" t="s">
        <v>6</v>
      </c>
      <c r="R4" s="80" t="s">
        <v>12</v>
      </c>
      <c r="S4" s="80" t="s">
        <v>14</v>
      </c>
      <c r="T4" s="80" t="s">
        <v>15</v>
      </c>
      <c r="U4" s="80" t="s">
        <v>157</v>
      </c>
      <c r="V4" s="81" t="s">
        <v>45</v>
      </c>
      <c r="W4" s="197"/>
      <c r="X4" s="1" t="s">
        <v>51</v>
      </c>
      <c r="Y4" s="202"/>
      <c r="Z4" s="168"/>
      <c r="AA4" s="168"/>
      <c r="AB4" s="168"/>
      <c r="AC4" s="168"/>
      <c r="AD4" s="170"/>
      <c r="AE4" s="78" t="s">
        <v>321</v>
      </c>
      <c r="AF4" s="78" t="s">
        <v>6</v>
      </c>
      <c r="AG4" s="78" t="s">
        <v>321</v>
      </c>
      <c r="AH4" s="78" t="s">
        <v>6</v>
      </c>
      <c r="AI4" s="78" t="s">
        <v>321</v>
      </c>
      <c r="AJ4" s="78" t="s">
        <v>6</v>
      </c>
      <c r="AK4" s="171"/>
      <c r="AL4" s="171"/>
      <c r="AM4" s="1" t="str">
        <f>AM28</f>
        <v/>
      </c>
      <c r="AO4" s="1" t="s">
        <v>34</v>
      </c>
      <c r="AP4" s="172"/>
      <c r="AQ4" s="172"/>
      <c r="AR4" s="172"/>
      <c r="AS4" s="1" t="s">
        <v>38</v>
      </c>
      <c r="AT4" s="1" t="s">
        <v>39</v>
      </c>
      <c r="AU4" s="1" t="s">
        <v>320</v>
      </c>
      <c r="AV4" s="1" t="s">
        <v>40</v>
      </c>
      <c r="AW4" s="1" t="s">
        <v>45</v>
      </c>
      <c r="AX4" s="1" t="s">
        <v>46</v>
      </c>
      <c r="AY4" s="1" t="s">
        <v>47</v>
      </c>
      <c r="AZ4" s="192"/>
      <c r="BA4" s="192"/>
      <c r="BB4" s="3" t="s">
        <v>1</v>
      </c>
      <c r="BC4" s="3" t="s">
        <v>2</v>
      </c>
      <c r="BD4" s="3" t="s">
        <v>1</v>
      </c>
      <c r="BE4" s="3" t="s">
        <v>2</v>
      </c>
      <c r="BF4" s="192"/>
      <c r="BG4" s="192"/>
      <c r="BH4" s="6" t="s">
        <v>23</v>
      </c>
      <c r="BI4" s="6" t="s">
        <v>24</v>
      </c>
      <c r="BJ4" s="6" t="s">
        <v>25</v>
      </c>
      <c r="BK4" s="6" t="s">
        <v>26</v>
      </c>
      <c r="BL4" s="6" t="s">
        <v>314</v>
      </c>
      <c r="BM4" s="6" t="s">
        <v>315</v>
      </c>
      <c r="BN4" s="7" t="s">
        <v>27</v>
      </c>
      <c r="BO4" s="7" t="s">
        <v>27</v>
      </c>
      <c r="BP4" s="7" t="s">
        <v>27</v>
      </c>
      <c r="BQ4" s="7" t="s">
        <v>31</v>
      </c>
      <c r="BR4" s="7" t="s">
        <v>32</v>
      </c>
      <c r="BS4" s="1" t="str">
        <f>General!A2</f>
        <v>B</v>
      </c>
      <c r="BT4" s="1" t="str">
        <f>General!B2</f>
        <v>L</v>
      </c>
      <c r="BU4" s="1" t="str">
        <f>General!C2</f>
        <v>BL</v>
      </c>
      <c r="BV4" s="1" t="str">
        <f>General!D2</f>
        <v>F2</v>
      </c>
      <c r="BX4" s="1" t="str">
        <f>General!F2</f>
        <v>L</v>
      </c>
      <c r="BY4" s="1">
        <f>General!G2</f>
        <v>-1</v>
      </c>
    </row>
    <row r="5" spans="1:77">
      <c r="B5" s="47"/>
      <c r="C5" s="21" t="s">
        <v>327</v>
      </c>
      <c r="D5" s="21"/>
      <c r="E5" s="21"/>
      <c r="F5" s="22"/>
      <c r="H5" s="47" t="s">
        <v>6</v>
      </c>
      <c r="I5" s="21"/>
      <c r="J5" s="21"/>
      <c r="K5" s="22"/>
      <c r="L5" s="85"/>
      <c r="M5" s="16" t="str">
        <f>IF('Hedging Dashboard'!AH5="","",'Hedging Dashboard'!AH5)</f>
        <v>P</v>
      </c>
      <c r="O5" s="47" t="s">
        <v>22</v>
      </c>
      <c r="P5" s="21"/>
      <c r="Q5" s="21"/>
      <c r="R5" s="21"/>
      <c r="S5" s="21"/>
      <c r="T5" s="51" t="s">
        <v>48</v>
      </c>
      <c r="U5" s="21"/>
      <c r="V5" s="52" t="str">
        <f t="shared" ref="V5:V68" si="0">IF(AW5="R","Rabbit","")</f>
        <v/>
      </c>
      <c r="W5" s="49" t="s">
        <v>309</v>
      </c>
      <c r="Y5" s="9" t="s">
        <v>327</v>
      </c>
      <c r="Z5" s="4" t="s">
        <v>6</v>
      </c>
      <c r="AA5" s="4" t="s">
        <v>22</v>
      </c>
      <c r="AD5" s="8"/>
      <c r="AM5" s="1">
        <f>AN5</f>
        <v>0</v>
      </c>
      <c r="AN5" s="1">
        <f>IF(X5="",0,IFERROR(VLOOKUP(X5,BX:BY,2,FALSE),0))</f>
        <v>0</v>
      </c>
      <c r="AZ5" s="1">
        <f>IF('Hedging Dashboard'!AH5="P",1,"")</f>
        <v>1</v>
      </c>
      <c r="BA5" s="1" t="str">
        <f>IF('Hedging Dashboard'!AH5="B",1,"")</f>
        <v/>
      </c>
      <c r="BS5" s="1" t="str">
        <f>General!A3</f>
        <v>F2</v>
      </c>
      <c r="BT5" s="1" t="str">
        <f>General!B3</f>
        <v>L</v>
      </c>
      <c r="BU5" s="1" t="str">
        <f>General!C3</f>
        <v>F2L</v>
      </c>
      <c r="BV5" s="1" t="str">
        <f>General!D3</f>
        <v>F3</v>
      </c>
      <c r="BX5" s="1" t="str">
        <f>General!F3</f>
        <v>LL</v>
      </c>
      <c r="BY5" s="1">
        <f>General!G3</f>
        <v>-3</v>
      </c>
    </row>
    <row r="6" spans="1:77">
      <c r="B6" s="43"/>
      <c r="C6" s="23" t="str">
        <f>IF(Y6=Y5,"",Y6)</f>
        <v/>
      </c>
      <c r="D6" s="23"/>
      <c r="E6" s="23"/>
      <c r="F6" s="24"/>
      <c r="H6" s="43" t="str">
        <f>IF(Z6=Z5,"",Z6)</f>
        <v/>
      </c>
      <c r="I6" s="23"/>
      <c r="J6" s="23"/>
      <c r="K6" s="24"/>
      <c r="L6" s="85"/>
      <c r="M6" s="17" t="str">
        <f>IF('Hedging Dashboard'!AH6="","",'Hedging Dashboard'!AH6)</f>
        <v>B</v>
      </c>
      <c r="O6" s="43" t="str">
        <f>IF(AA5=AA6,"",AA6)</f>
        <v/>
      </c>
      <c r="P6" s="23"/>
      <c r="Q6" s="23"/>
      <c r="R6" s="23"/>
      <c r="S6" s="23"/>
      <c r="T6" s="46" t="s">
        <v>48</v>
      </c>
      <c r="U6" s="23"/>
      <c r="V6" s="44" t="str">
        <f t="shared" si="0"/>
        <v/>
      </c>
      <c r="W6" s="50"/>
      <c r="Y6" s="9" t="s">
        <v>327</v>
      </c>
      <c r="Z6" s="4" t="s">
        <v>6</v>
      </c>
      <c r="AA6" s="4" t="s">
        <v>22</v>
      </c>
      <c r="AD6" s="8"/>
      <c r="AM6" s="1">
        <f>AM5+AN5</f>
        <v>0</v>
      </c>
      <c r="AN6" s="1">
        <f>IF(X6="",0,IFERROR(VLOOKUP(X5&amp;X6,BX:BY,2,FALSE),0))</f>
        <v>0</v>
      </c>
      <c r="AZ6" s="1" t="str">
        <f>IF('Hedging Dashboard'!AH6="P",IF(AZ5="",1,AZ5+1),"")</f>
        <v/>
      </c>
      <c r="BA6" s="1">
        <f>IF('Hedging Dashboard'!AH6="B",IF(BA5="",1,BA5+1),"")</f>
        <v>1</v>
      </c>
      <c r="BS6" s="1" t="str">
        <f>General!A4</f>
        <v>F3</v>
      </c>
      <c r="BT6" s="1" t="str">
        <f>General!B4</f>
        <v>L</v>
      </c>
      <c r="BU6" s="1" t="str">
        <f>General!C4</f>
        <v>F3L</v>
      </c>
      <c r="BV6" s="1" t="str">
        <f>General!D4</f>
        <v>XF2</v>
      </c>
      <c r="BX6" s="1" t="str">
        <f>General!F4</f>
        <v>LW</v>
      </c>
      <c r="BY6" s="1">
        <f>General!G4</f>
        <v>1</v>
      </c>
    </row>
    <row r="7" spans="1:77">
      <c r="B7" s="43"/>
      <c r="C7" s="23" t="str">
        <f t="shared" ref="C7:C70" si="1">IF(Y7=Y6,"",Y7)</f>
        <v/>
      </c>
      <c r="D7" s="23"/>
      <c r="E7" s="23"/>
      <c r="F7" s="24"/>
      <c r="H7" s="43" t="str">
        <f t="shared" ref="H7:H70" si="2">IF(Z7=Z6,"",Z7)</f>
        <v/>
      </c>
      <c r="I7" s="23"/>
      <c r="J7" s="23"/>
      <c r="K7" s="24"/>
      <c r="L7" s="85"/>
      <c r="M7" s="17" t="str">
        <f>IF('Hedging Dashboard'!AH7="","",'Hedging Dashboard'!AH7)</f>
        <v>P</v>
      </c>
      <c r="O7" s="43" t="str">
        <f t="shared" ref="O7:O70" si="3">IF(AA6=AA7,"",AA7)</f>
        <v/>
      </c>
      <c r="P7" s="23"/>
      <c r="Q7" s="23"/>
      <c r="R7" s="23"/>
      <c r="S7" s="23"/>
      <c r="T7" s="46" t="s">
        <v>48</v>
      </c>
      <c r="U7" s="23"/>
      <c r="V7" s="44" t="str">
        <f t="shared" si="0"/>
        <v/>
      </c>
      <c r="W7" s="50"/>
      <c r="Y7" s="9" t="str">
        <f>IF(AND(AB7="LL",Y5=Y6),IF(Y6="B","D3","B"),Y6)</f>
        <v>D3</v>
      </c>
      <c r="Z7" s="4" t="str">
        <f>IF(AND(AC7="LL",Z5=Z6),IF(Z6="B","F3","B"),Z6)</f>
        <v>B</v>
      </c>
      <c r="AA7" s="4" t="str">
        <f>IF(AND(AD7="LL",AA5=AA6),IF(AA6="F3","D3","F3"),AA6)</f>
        <v>F3</v>
      </c>
      <c r="AB7" s="4" t="str">
        <f t="shared" ref="AB7:AB70" si="4">F5&amp;F6</f>
        <v/>
      </c>
      <c r="AC7" s="4" t="str">
        <f>K5&amp;K6</f>
        <v/>
      </c>
      <c r="AD7" s="4" t="str">
        <f>R5&amp;R6</f>
        <v/>
      </c>
      <c r="AM7" s="1">
        <f t="shared" ref="AM7:AM38" si="5">IF(M7="","",IF(AM6+AN7&gt;=10,10,IF(AM6+AN7&lt;=-10,-10,AM6+AN7)))</f>
        <v>0</v>
      </c>
      <c r="AN7" s="1">
        <f>IF(X7="",0,IFERROR(VLOOKUP(X5&amp;X6&amp;X7,BX:BY,2,FALSE),0))</f>
        <v>0</v>
      </c>
      <c r="AZ7" s="1">
        <f>IF('Hedging Dashboard'!AH7="P",IF(AZ6="",1,AZ6+1),"")</f>
        <v>1</v>
      </c>
      <c r="BA7" s="1" t="str">
        <f>IF('Hedging Dashboard'!AH7="B",IF(BA6="",1,BA6+1),"")</f>
        <v/>
      </c>
      <c r="BS7" s="1" t="str">
        <f>General!A5</f>
        <v>XF2</v>
      </c>
      <c r="BT7" s="1" t="str">
        <f>General!B5</f>
        <v>L</v>
      </c>
      <c r="BU7" s="1" t="str">
        <f>General!C5</f>
        <v>XF2L</v>
      </c>
      <c r="BV7" s="1" t="str">
        <f>General!D5</f>
        <v>XB</v>
      </c>
      <c r="BX7" s="1" t="str">
        <f>General!F5</f>
        <v>WL</v>
      </c>
      <c r="BY7" s="1">
        <f>General!G5</f>
        <v>-1</v>
      </c>
    </row>
    <row r="8" spans="1:77">
      <c r="B8" s="43"/>
      <c r="C8" s="23" t="str">
        <f t="shared" si="1"/>
        <v/>
      </c>
      <c r="D8" s="23"/>
      <c r="E8" s="23"/>
      <c r="F8" s="24"/>
      <c r="H8" s="43" t="str">
        <f t="shared" si="2"/>
        <v/>
      </c>
      <c r="I8" s="23"/>
      <c r="J8" s="23"/>
      <c r="K8" s="24"/>
      <c r="L8" s="85"/>
      <c r="M8" s="17" t="str">
        <f>IF('Hedging Dashboard'!AH8="","",'Hedging Dashboard'!AH8)</f>
        <v>B</v>
      </c>
      <c r="O8" s="43" t="str">
        <f t="shared" si="3"/>
        <v/>
      </c>
      <c r="P8" s="23"/>
      <c r="Q8" s="23"/>
      <c r="R8" s="23"/>
      <c r="S8" s="23"/>
      <c r="T8" s="46" t="s">
        <v>48</v>
      </c>
      <c r="U8" s="23"/>
      <c r="V8" s="44" t="str">
        <f t="shared" si="0"/>
        <v/>
      </c>
      <c r="W8" s="50"/>
      <c r="Y8" s="9" t="str">
        <f t="shared" ref="Y8:Y71" si="6">IF(AND(AB8="LL",Y6=Y7),IF(Y7="B","D3","B"),Y7)</f>
        <v>D3</v>
      </c>
      <c r="Z8" s="4" t="str">
        <f t="shared" ref="Z8:Z71" si="7">IF(AND(AC8="LL",Z6=Z7),IF(Z7="B","F3","B"),Z7)</f>
        <v>B</v>
      </c>
      <c r="AA8" s="4" t="str">
        <f t="shared" ref="AA8:AA71" si="8">IF(AND(AD8="LL",AA6=AA7),IF(AA7="F3","D3","F3"),AA7)</f>
        <v>F3</v>
      </c>
      <c r="AB8" s="4" t="str">
        <f t="shared" si="4"/>
        <v/>
      </c>
      <c r="AC8" s="4" t="str">
        <f t="shared" ref="AC8:AC71" si="9">K6&amp;K7</f>
        <v/>
      </c>
      <c r="AD8" s="4" t="str">
        <f t="shared" ref="AD8:AD71" si="10">R6&amp;R7</f>
        <v/>
      </c>
      <c r="AL8" s="1" t="str">
        <f>X10&amp;X11&amp;X12&amp;X13&amp;X14&amp;X15</f>
        <v>WLLWL</v>
      </c>
      <c r="AM8" s="1">
        <f t="shared" si="5"/>
        <v>0</v>
      </c>
      <c r="AN8" s="1">
        <f>IF(X8="",0,IFERROR(VLOOKUP(X5&amp;X6&amp;X7&amp;X8,BX:BY,2,FALSE),0))</f>
        <v>0</v>
      </c>
      <c r="AZ8" s="1" t="str">
        <f>IF('Hedging Dashboard'!AH8="P",IF(AZ7="",1,AZ7+1),"")</f>
        <v/>
      </c>
      <c r="BA8" s="1">
        <f>IF('Hedging Dashboard'!AH8="B",IF(BA7="",1,BA7+1),"")</f>
        <v>1</v>
      </c>
      <c r="BS8" s="1" t="str">
        <f>General!A6</f>
        <v>XB</v>
      </c>
      <c r="BT8" s="1" t="str">
        <f>General!B6</f>
        <v>L</v>
      </c>
      <c r="BU8" s="1" t="str">
        <f>General!C6</f>
        <v>XBL</v>
      </c>
      <c r="BV8" s="1" t="str">
        <f>General!D6</f>
        <v>B</v>
      </c>
      <c r="BX8" s="1" t="str">
        <f>General!F6</f>
        <v>WW</v>
      </c>
      <c r="BY8" s="1">
        <f>General!G6</f>
        <v>3</v>
      </c>
    </row>
    <row r="9" spans="1:77" ht="15.75" thickBot="1">
      <c r="B9" s="82"/>
      <c r="C9" s="83" t="str">
        <f t="shared" si="1"/>
        <v/>
      </c>
      <c r="D9" s="83"/>
      <c r="E9" s="83"/>
      <c r="F9" s="84"/>
      <c r="H9" s="82" t="str">
        <f t="shared" si="2"/>
        <v/>
      </c>
      <c r="I9" s="83"/>
      <c r="J9" s="83"/>
      <c r="K9" s="84"/>
      <c r="L9" s="85"/>
      <c r="M9" s="18" t="str">
        <f>IF('Hedging Dashboard'!AH9="","",'Hedging Dashboard'!AH9)</f>
        <v>B</v>
      </c>
      <c r="O9" s="82" t="str">
        <f t="shared" si="3"/>
        <v/>
      </c>
      <c r="P9" s="83"/>
      <c r="Q9" s="83"/>
      <c r="R9" s="83"/>
      <c r="S9" s="83">
        <v>0</v>
      </c>
      <c r="T9" s="102" t="s">
        <v>48</v>
      </c>
      <c r="U9" s="83"/>
      <c r="V9" s="103" t="str">
        <f t="shared" si="0"/>
        <v/>
      </c>
      <c r="W9" s="73"/>
      <c r="X9" s="75"/>
      <c r="Y9" s="9" t="str">
        <f t="shared" si="6"/>
        <v>D3</v>
      </c>
      <c r="Z9" s="4" t="str">
        <f t="shared" si="7"/>
        <v>B</v>
      </c>
      <c r="AA9" s="4" t="str">
        <f t="shared" si="8"/>
        <v>F3</v>
      </c>
      <c r="AB9" s="4" t="str">
        <f t="shared" si="4"/>
        <v/>
      </c>
      <c r="AC9" s="4" t="str">
        <f t="shared" si="9"/>
        <v/>
      </c>
      <c r="AD9" s="4" t="str">
        <f t="shared" si="10"/>
        <v/>
      </c>
      <c r="AM9" s="1">
        <f t="shared" si="5"/>
        <v>0</v>
      </c>
      <c r="AN9" s="1">
        <f>IF(X9="",0,IFERROR(VLOOKUP(X5&amp;X6&amp;X7&amp;X8&amp;X9,BX:BY,2,FALSE),0))</f>
        <v>0</v>
      </c>
      <c r="AZ9" s="1" t="str">
        <f>IF('Hedging Dashboard'!AH9="P",IF(AZ8="",1,AZ8+1),"")</f>
        <v/>
      </c>
      <c r="BA9" s="1">
        <f>IF('Hedging Dashboard'!AH9="B",IF(BA8="",1,BA8+1),"")</f>
        <v>2</v>
      </c>
      <c r="BI9" s="1" t="s">
        <v>41</v>
      </c>
      <c r="BK9" s="1" t="s">
        <v>316</v>
      </c>
      <c r="BM9" s="1" t="s">
        <v>42</v>
      </c>
      <c r="BN9" s="1" t="s">
        <v>43</v>
      </c>
      <c r="BO9" s="1" t="s">
        <v>44</v>
      </c>
      <c r="BP9" s="1" t="s">
        <v>44</v>
      </c>
      <c r="BS9" s="1" t="str">
        <f>General!A7</f>
        <v>F2</v>
      </c>
      <c r="BT9" s="1" t="str">
        <f>General!B7</f>
        <v>W</v>
      </c>
      <c r="BU9" s="1" t="str">
        <f>General!C7</f>
        <v>F2W</v>
      </c>
      <c r="BV9" s="1" t="str">
        <f>General!D7</f>
        <v>B</v>
      </c>
      <c r="BX9" s="1" t="str">
        <f>General!F7</f>
        <v>LLL</v>
      </c>
      <c r="BY9" s="1">
        <f>General!G7</f>
        <v>-6</v>
      </c>
    </row>
    <row r="10" spans="1:77" ht="15.75" thickBot="1">
      <c r="A10" s="1">
        <v>1</v>
      </c>
      <c r="B10" s="12" t="str">
        <f t="shared" ref="B10:B41" si="11">IF(M9="","",IF(AK10=AL10,"NB",IF(AK10&gt;AL10,"P"&amp;(AK10-AL10),"B"&amp;(AL10-AK10))))</f>
        <v>B1</v>
      </c>
      <c r="C10" s="92" t="str">
        <f>IF(M9="","",C5)</f>
        <v>D3</v>
      </c>
      <c r="D10" s="13" t="str">
        <f>AE10</f>
        <v/>
      </c>
      <c r="E10" s="45" t="str">
        <f>AF10</f>
        <v>B</v>
      </c>
      <c r="F10" s="14" t="str">
        <f t="shared" ref="F10:F73" si="12">IF(M10="","",IF(M10="P",IF(D10="","L","W"),IF(E10="","L","W")))</f>
        <v>W</v>
      </c>
      <c r="H10" s="95" t="str">
        <f>IF(M9="","",H5)</f>
        <v>B</v>
      </c>
      <c r="I10" s="13" t="str">
        <f>AG10</f>
        <v/>
      </c>
      <c r="J10" s="45" t="str">
        <f>AH10</f>
        <v>B</v>
      </c>
      <c r="K10" s="14" t="str">
        <f>IF(M10="","",IF(M10="P",IF(I10="","L","W"),IF(J10="","L","W")))</f>
        <v>W</v>
      </c>
      <c r="L10" s="85"/>
      <c r="M10" s="16" t="str">
        <f>IF('Hedging Dashboard'!AH10="","",'Hedging Dashboard'!AH10)</f>
        <v>B</v>
      </c>
      <c r="O10" s="12" t="str">
        <f>IF(M9="","",O5)</f>
        <v>F3</v>
      </c>
      <c r="P10" s="13" t="str">
        <f>AI10</f>
        <v>B</v>
      </c>
      <c r="Q10" s="45" t="str">
        <f>AJ10</f>
        <v/>
      </c>
      <c r="R10" s="87" t="str">
        <f>IF(M10="","",IF(M10="P",IF(P10="","L","W"),IF(Q10="","L","W")))</f>
        <v>L</v>
      </c>
      <c r="S10" s="87">
        <f t="shared" ref="S10:S41" si="13">IF(M10="","",IF(X10="",IF(AO10="S",0,S9),IF(X10="W",IF(AO10="S",0,S9)+INT(REPLACE(B10,1,1,"")),IF(AO10="S",0,S9)-INT(REPLACE(B10,1,1,"")))))</f>
        <v>1</v>
      </c>
      <c r="T10" s="98" t="str">
        <f>IF(M9="","",IF(AO10="S","",IF(S10&gt;=0,S10,IF(AW10="R",S10,""))))</f>
        <v/>
      </c>
      <c r="U10" s="87">
        <f>IF(M10="","",IF(B10="NB",U9,IF(T10="",SUM($T$5:$T10)+S10,SUM($T$5:$T10))))</f>
        <v>1</v>
      </c>
      <c r="V10" s="99" t="str">
        <f t="shared" si="0"/>
        <v/>
      </c>
      <c r="W10" s="74">
        <f t="shared" ref="W10:W41" si="14">IF(M10="","",IF(K10="W",0+BO10,0-BO10)+IF(F10="W",0+BN10,0-BN10))+IF(R10="W",0+BP10,0-BP10)</f>
        <v>1</v>
      </c>
      <c r="X10" s="76" t="str">
        <f t="shared" ref="X10:X73" si="15">IF(M10="","",IF(W10&gt;0,"W",IF(W10&lt;0,"L","")))</f>
        <v>W</v>
      </c>
      <c r="Y10" s="9" t="str">
        <f t="shared" si="6"/>
        <v>D3</v>
      </c>
      <c r="Z10" s="4" t="str">
        <f t="shared" si="7"/>
        <v>B</v>
      </c>
      <c r="AA10" s="4" t="str">
        <f t="shared" si="8"/>
        <v>F3</v>
      </c>
      <c r="AB10" s="4" t="str">
        <f t="shared" si="4"/>
        <v/>
      </c>
      <c r="AC10" s="4" t="str">
        <f t="shared" si="9"/>
        <v/>
      </c>
      <c r="AD10" s="4" t="str">
        <f t="shared" si="10"/>
        <v/>
      </c>
      <c r="AE10" s="1" t="str">
        <f t="shared" ref="AE10:AE41" si="16">IF(M9="","",IF(Y10="B",IF(M9="P",BI10,""),IF(BG10="P",BI10,"")))</f>
        <v/>
      </c>
      <c r="AF10" s="1" t="str">
        <f t="shared" ref="AF10:AF41" si="17">IF(M9="","",IF(Y10="B",IF(M9="B",BI10,""),IF(BG10="B",BI10,"")))</f>
        <v>B</v>
      </c>
      <c r="AG10" s="1" t="str">
        <f t="shared" ref="AG10:AG41" si="18">IF(M9="","",IF(Z10="B",IF(M9="P",BK10,""),IF(BG10="B",BK10,"")))</f>
        <v/>
      </c>
      <c r="AH10" s="1" t="str">
        <f t="shared" ref="AH10:AH41" si="19">IF(M9="","",IF(Z10="B",IF(M9="B",BK10,""),IF(BG10="P",BK10,"")))</f>
        <v>B</v>
      </c>
      <c r="AI10" s="1" t="str">
        <f t="shared" ref="AI10:AI41" si="20">IF(M9="","",IF(AND(AE10="L5",AH10="L5",AY10=""),"L0",AX10))</f>
        <v>B</v>
      </c>
      <c r="AJ10" s="1" t="str">
        <f t="shared" ref="AJ10:AJ41" si="21">IF(M9="","",IF(AND(AF10="L5",AH10="L5",AX10=""),"L0",AY10))</f>
        <v/>
      </c>
      <c r="AK10" s="1">
        <f>IF(D10="",0,IF(OR(D10="B",D10="XB"),1,INT(RIGHT(D10))))+IF(I10="",0,IF(OR(I10="B",I10="XB"),1,INT(RIGHT(I10))))+IF(P10="",0,IF(OR(P10="B",P10="XB"),1,INT(RIGHT(P10))))</f>
        <v>1</v>
      </c>
      <c r="AL10" s="1">
        <f>IF(E10="",0,IF(OR(E10="B",E10="XB"),1,INT(RIGHT(E10))))+IF(J10="",0,IF(OR(J10="B",J10="XB"),1,INT(RIGHT(J10))))+IF(Q10="",0,IF(OR(Q10="B",Q10="XB"),1,INT(RIGHT(Q10))))</f>
        <v>2</v>
      </c>
      <c r="AM10" s="1">
        <f t="shared" si="5"/>
        <v>1</v>
      </c>
      <c r="AN10" s="1">
        <f t="shared" ref="AN10:AN41" si="22">IF(X10="",0,IFERROR(VLOOKUP(X5&amp;X6&amp;X7&amp;X8&amp;X9&amp;X10,BX:BY,2,FALSE),0))</f>
        <v>1</v>
      </c>
      <c r="AO10" s="1" t="s">
        <v>35</v>
      </c>
      <c r="AP10" s="1" t="str">
        <f t="shared" ref="AP10:AP73" si="23">IF(OR(F6&amp;F7&amp;F8="WLW",F7&amp;F8="WW"),"Y","N")</f>
        <v>N</v>
      </c>
      <c r="AQ10" s="1" t="str">
        <f t="shared" ref="AQ10:AQ41" si="24">IF(OR(K6&amp;K7&amp;K8="WLW",K7&amp;K8="WW"),"Y","N")</f>
        <v>N</v>
      </c>
      <c r="AR10" s="1" t="str">
        <f t="shared" ref="AR10:AR41" si="25">IF(OR(R6&amp;R7&amp;R8="WLW",R7&amp;R8="WW"),"Y","N")</f>
        <v>N</v>
      </c>
      <c r="AS10" s="1">
        <f t="shared" ref="AS10:AS41" si="26">IF(M9="","",IF(AO10="S",1,AS9+1))</f>
        <v>1</v>
      </c>
      <c r="AT10" s="15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41" si="27">IF(AU9="Y","N",IF(M9="","",IF(AND(K9&amp;K10="WW",OR(AO9&amp;AO10="SC",AO9&amp;AO10="CC")),"Y",IF(AND(K8&amp;K9&amp;K10="WLW",BK10&lt;&gt;"B",OR(AO8&amp;AO9&amp;AO10="SCC",AO8&amp;AO9&amp;AO10="CCC")),"Y","N"))))</f>
        <v>N</v>
      </c>
      <c r="AV10" s="1" t="str">
        <f t="shared" ref="AV10:AV41" si="28">IF(AV9="Y","N",IF(M9="","",IF(AND(R9&amp;R10="WW",OR(AO9&amp;AO10="SC",AO9&amp;AO10="CC")),"Y",IF(AND(R8&amp;R9&amp;R10="WLW",BM10&lt;&gt;"B",OR(AO8&amp;AO9&amp;AO10="SCC",AO8&amp;AO9&amp;AO10="CCC")),"Y","N"))))</f>
        <v>N</v>
      </c>
      <c r="AW10" s="1" t="str">
        <f t="shared" ref="AW10:AW41" si="29">IF(M9="","",IF(AND(S10&lt;0,AS10&gt;2,S10&gt;=(2-AS10)),"R","N"))</f>
        <v>N</v>
      </c>
      <c r="AX10" s="1" t="str">
        <f t="shared" ref="AX10:AX41" si="30">IF(M9="","",IF(AA10="D3",IF(BG10="P",BM10,""),IF(BG10="B",BM10,"")))</f>
        <v>B</v>
      </c>
      <c r="AY10" s="1" t="str">
        <f t="shared" ref="AY10:AY41" si="31">IF(M9="","",IF(AA10="D3",IF(BG10="B",BM10,""),IF(BG10="P",BM10,"")))</f>
        <v/>
      </c>
      <c r="AZ10" s="1" t="str">
        <f>IF('Hedging Dashboard'!AH10="P",IF(AZ9="",1,AZ9+1),"")</f>
        <v/>
      </c>
      <c r="BA10" s="1">
        <f>IF('Hedging Dashboard'!AH10="B",IF(BA9="",1,BA9+1),"")</f>
        <v>3</v>
      </c>
      <c r="BB10" s="1" t="str">
        <f t="shared" ref="BB10:BC25" si="32">IF(AZ5="",0,AZ5)&amp;IF(AZ6="",0,AZ6)&amp;IF(AZ7="",0,AZ7)&amp;IF(AZ8="",0,AZ8)&amp;IF(AZ9="",0,AZ9)</f>
        <v>10100</v>
      </c>
      <c r="BC10" s="1" t="str">
        <f t="shared" si="32"/>
        <v>01012</v>
      </c>
      <c r="BF10" s="1" t="str">
        <f>IF(COUNTBLANK(AZ5:AZ9)&gt;2,"B","P")</f>
        <v>B</v>
      </c>
      <c r="BG10" s="1" t="str">
        <f>IF(COUNTBLANK(AZ7:AZ9)&gt;1,"B","P")</f>
        <v>B</v>
      </c>
      <c r="BH10" s="1" t="str">
        <f t="shared" ref="BH10:BH41" si="33">IF(AE9="",AF9,AE9)&amp;F9</f>
        <v/>
      </c>
      <c r="BI10" s="1" t="str">
        <f>IF(OR(AO10="S",AND(AT9="Y",AP10="N",BI9&lt;&gt;"B")),"B",IFERROR(VLOOKUP(BH10,BU:BV,2,FALSE),""))</f>
        <v>B</v>
      </c>
      <c r="BJ10" s="1" t="str">
        <f t="shared" ref="BJ10:BJ41" si="34">IF(AG9="",AH9,AG9)&amp;K9</f>
        <v/>
      </c>
      <c r="BK10" s="1" t="str">
        <f>IF(OR(AO10="S",AND(AU9="Y",AQ10="N",BK9&lt;&gt;"B")),"B",IFERROR(VLOOKUP(BJ10,BU:BV,2,FALSE),""))</f>
        <v>B</v>
      </c>
      <c r="BL10" s="1" t="str">
        <f t="shared" ref="BL10:BL41" si="35">IF(AI9="",AJ9,AI9)&amp;R9</f>
        <v/>
      </c>
      <c r="BM10" s="1" t="str">
        <f>IF(OR(AO10="S",AND(AV9="Y",AR10="N",BM9&lt;&gt;"B")),"B",IFERROR(VLOOKUP(BL10,BU:BV,2,FALSE),""))</f>
        <v>B</v>
      </c>
      <c r="BN10" s="1">
        <f>IF(BI10="","",IF(OR(BI10="B",BI10="XB"),1,RIGHT(BI10)))</f>
        <v>1</v>
      </c>
      <c r="BO10" s="1">
        <f>IF(BK10="","",IF(OR(BK10="B",BK10="XB"),1,RIGHT(BK10)))</f>
        <v>1</v>
      </c>
      <c r="BP10" s="1">
        <f>IF(BM10="","",IF(OR(BM10="B",BM10="XB"),1,RIGHT(BM10)))</f>
        <v>1</v>
      </c>
      <c r="BS10" s="1" t="str">
        <f>General!A8</f>
        <v>F3</v>
      </c>
      <c r="BT10" s="1" t="str">
        <f>General!B8</f>
        <v>W</v>
      </c>
      <c r="BU10" s="1" t="str">
        <f>General!C8</f>
        <v>F3W</v>
      </c>
      <c r="BV10" s="1" t="str">
        <f>General!D8</f>
        <v>F2</v>
      </c>
      <c r="BX10" s="1" t="str">
        <f>General!F8</f>
        <v>LLW</v>
      </c>
      <c r="BY10" s="1">
        <f>General!G8</f>
        <v>1</v>
      </c>
    </row>
    <row r="11" spans="1:77" ht="15.75" thickBot="1">
      <c r="A11" s="1">
        <v>2</v>
      </c>
      <c r="B11" s="9" t="str">
        <f t="shared" si="11"/>
        <v>B6</v>
      </c>
      <c r="C11" s="93" t="str">
        <f t="shared" si="1"/>
        <v/>
      </c>
      <c r="D11" s="88" t="str">
        <f t="shared" ref="D11:D74" si="36">AE11</f>
        <v/>
      </c>
      <c r="E11" s="89" t="str">
        <f t="shared" ref="E11:E74" si="37">AF11</f>
        <v>L4</v>
      </c>
      <c r="F11" s="8" t="str">
        <f t="shared" si="12"/>
        <v>L</v>
      </c>
      <c r="H11" s="96" t="str">
        <f t="shared" si="2"/>
        <v/>
      </c>
      <c r="I11" s="88" t="str">
        <f t="shared" ref="I11:I74" si="38">AG11</f>
        <v/>
      </c>
      <c r="J11" s="89" t="str">
        <f t="shared" ref="J11:J74" si="39">AH11</f>
        <v>L4</v>
      </c>
      <c r="K11" s="8" t="str">
        <f t="shared" ref="K11:K74" si="40">IF(M11="","",IF(M11="P",IF(I11="","L","W"),IF(J11="","L","W")))</f>
        <v>L</v>
      </c>
      <c r="L11" s="85"/>
      <c r="M11" s="17" t="str">
        <f>IF('Hedging Dashboard'!AH11="","",'Hedging Dashboard'!AH11)</f>
        <v>P</v>
      </c>
      <c r="O11" s="9" t="str">
        <f t="shared" si="3"/>
        <v/>
      </c>
      <c r="P11" s="88" t="str">
        <f t="shared" ref="P11:P74" si="41">AI11</f>
        <v>F2</v>
      </c>
      <c r="Q11" s="89" t="str">
        <f t="shared" ref="Q11:Q74" si="42">AJ11</f>
        <v/>
      </c>
      <c r="R11" s="4" t="str">
        <f t="shared" ref="R11:R74" si="43">IF(M11="","",IF(M11="P",IF(P11="","L","W"),IF(Q11="","L","W")))</f>
        <v>W</v>
      </c>
      <c r="S11" s="4">
        <f t="shared" si="13"/>
        <v>-5</v>
      </c>
      <c r="T11" s="112" t="str">
        <f t="shared" ref="T11:T74" si="44">IF(M10="","",IF(AO11="S","",IF(S11&gt;=0,S11,IF(AW11="R",S11,""))))</f>
        <v/>
      </c>
      <c r="U11" s="4">
        <f>IF(M11="","",IF(B11="NB",U10,IF(T11="",SUM($T$5:$T11)+S11,SUM($T$5:$T11))))</f>
        <v>-5</v>
      </c>
      <c r="V11" s="100" t="str">
        <f t="shared" si="0"/>
        <v/>
      </c>
      <c r="W11" s="74">
        <f t="shared" si="14"/>
        <v>-6</v>
      </c>
      <c r="X11" s="76" t="str">
        <f t="shared" si="15"/>
        <v>L</v>
      </c>
      <c r="Y11" s="9" t="str">
        <f t="shared" si="6"/>
        <v>D3</v>
      </c>
      <c r="Z11" s="4" t="str">
        <f t="shared" si="7"/>
        <v>B</v>
      </c>
      <c r="AA11" s="4" t="str">
        <f t="shared" si="8"/>
        <v>F3</v>
      </c>
      <c r="AB11" s="4" t="str">
        <f t="shared" si="4"/>
        <v>W</v>
      </c>
      <c r="AC11" s="4" t="str">
        <f t="shared" si="9"/>
        <v>W</v>
      </c>
      <c r="AD11" s="4" t="str">
        <f t="shared" si="10"/>
        <v>L</v>
      </c>
      <c r="AE11" s="1" t="str">
        <f t="shared" si="16"/>
        <v/>
      </c>
      <c r="AF11" s="1" t="str">
        <f t="shared" si="17"/>
        <v>L4</v>
      </c>
      <c r="AG11" s="1" t="str">
        <f t="shared" si="18"/>
        <v/>
      </c>
      <c r="AH11" s="1" t="str">
        <f t="shared" si="19"/>
        <v>L4</v>
      </c>
      <c r="AI11" s="1" t="str">
        <f t="shared" si="20"/>
        <v>F2</v>
      </c>
      <c r="AJ11" s="1" t="str">
        <f t="shared" si="21"/>
        <v/>
      </c>
      <c r="AK11" s="1">
        <f t="shared" ref="AK11:AK74" si="45">IF(D11="",0,IF(OR(D11="B",D11="XB"),1,INT(RIGHT(D11))))+IF(I11="",0,IF(OR(I11="B",I11="XB"),1,INT(RIGHT(I11))))+IF(P11="",0,IF(OR(P11="B",P11="XB"),1,INT(RIGHT(P11))))</f>
        <v>2</v>
      </c>
      <c r="AL11" s="1">
        <f t="shared" ref="AL11:AL74" si="46">IF(E11="",0,IF(OR(E11="B",E11="XB"),1,INT(RIGHT(E11))))+IF(J11="",0,IF(OR(J11="B",J11="XB"),1,INT(RIGHT(J11))))+IF(Q11="",0,IF(OR(Q11="B",Q11="XB"),1,INT(RIGHT(Q11))))</f>
        <v>8</v>
      </c>
      <c r="AM11" s="1">
        <f t="shared" si="5"/>
        <v>0</v>
      </c>
      <c r="AN11" s="1">
        <f t="shared" si="22"/>
        <v>-1</v>
      </c>
      <c r="AO11" s="1" t="str">
        <f>IF(M10="","",IF(AW10="R","S",IF(AO10="S","C",IF(S10&gt;=0,"S","C"))))</f>
        <v>C</v>
      </c>
      <c r="AP11" s="1" t="str">
        <f t="shared" si="23"/>
        <v>N</v>
      </c>
      <c r="AQ11" s="1" t="str">
        <f t="shared" si="24"/>
        <v>N</v>
      </c>
      <c r="AR11" s="1" t="str">
        <f t="shared" si="25"/>
        <v>N</v>
      </c>
      <c r="AS11" s="1">
        <f t="shared" si="26"/>
        <v>2</v>
      </c>
      <c r="AT11" s="15" t="str">
        <f t="shared" ref="AT11:AT74" si="47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si="27"/>
        <v>N</v>
      </c>
      <c r="AV11" s="1" t="str">
        <f t="shared" si="28"/>
        <v>N</v>
      </c>
      <c r="AW11" s="1" t="str">
        <f t="shared" si="29"/>
        <v>N</v>
      </c>
      <c r="AX11" s="1" t="str">
        <f t="shared" si="30"/>
        <v>F2</v>
      </c>
      <c r="AY11" s="1" t="str">
        <f t="shared" si="31"/>
        <v/>
      </c>
      <c r="AZ11" s="1">
        <f>IF('Hedging Dashboard'!AH11="P",IF(AZ10="",1,AZ10+1),"")</f>
        <v>1</v>
      </c>
      <c r="BA11" s="1" t="str">
        <f>IF('Hedging Dashboard'!AH11="B",IF(BA10="",1,BA10+1),"")</f>
        <v/>
      </c>
      <c r="BB11" s="1" t="str">
        <f t="shared" si="32"/>
        <v>01000</v>
      </c>
      <c r="BC11" s="1" t="str">
        <f t="shared" si="32"/>
        <v>10123</v>
      </c>
      <c r="BD11" s="1" t="str">
        <f t="shared" ref="BD11:BE45" si="48">IF(AZ5="",0,AZ5)&amp;IF(AZ6="",0,AZ6)&amp;IF(AZ7="",0,AZ7)&amp;IF(AZ8="",0,AZ8)&amp;IF(AZ9="",0,AZ9)&amp;IF(AZ10="",0,AZ10)</f>
        <v>101000</v>
      </c>
      <c r="BE11" s="1" t="str">
        <f t="shared" si="48"/>
        <v>010123</v>
      </c>
      <c r="BF11" s="1" t="str">
        <f t="shared" ref="BF11:BF74" si="49">IF(COUNTBLANK(AZ6:AZ10)&gt;2,"B","P")</f>
        <v>B</v>
      </c>
      <c r="BG11" s="1" t="str">
        <f t="shared" ref="BG11:BG74" si="50">IF(COUNTBLANK(AZ8:AZ10)&gt;1,"B","P")</f>
        <v>B</v>
      </c>
      <c r="BH11" s="1" t="str">
        <f t="shared" si="33"/>
        <v>BW</v>
      </c>
      <c r="BI11" s="1" t="str">
        <f t="shared" ref="BI11:BI74" si="51">IF(OR(AO11="S",AND(AT10="Y",AP11="N",BI10&lt;&gt;"B")),"B",IFERROR(VLOOKUP(BH11,BU:BV,2,FALSE),""))</f>
        <v>L4</v>
      </c>
      <c r="BJ11" s="1" t="str">
        <f t="shared" si="34"/>
        <v>BW</v>
      </c>
      <c r="BK11" s="1" t="str">
        <f t="shared" ref="BK11:BK74" si="52">IF(OR(AO11="S",AND(AU10="Y",AQ11="N",BK10&lt;&gt;"B")),"B",IFERROR(VLOOKUP(BJ11,BU:BV,2,FALSE),""))</f>
        <v>L4</v>
      </c>
      <c r="BL11" s="1" t="str">
        <f t="shared" si="35"/>
        <v>BL</v>
      </c>
      <c r="BM11" s="1" t="str">
        <f t="shared" ref="BM11:BM74" si="53">IF(OR(AO11="S",AND(AV10="Y",AR11="N",BM10&lt;&gt;"B")),"B",IFERROR(VLOOKUP(BL11,BU:BV,2,FALSE),""))</f>
        <v>F2</v>
      </c>
      <c r="BN11" s="1" t="str">
        <f t="shared" ref="BN11:BN74" si="54">IF(BI11="","",IF(OR(BI11="B",BI11="XB"),1,RIGHT(BI11)))</f>
        <v>4</v>
      </c>
      <c r="BO11" s="1" t="str">
        <f t="shared" ref="BO11:BO74" si="55">IF(BK11="","",IF(OR(BK11="B",BK11="XB"),1,RIGHT(BK11)))</f>
        <v>4</v>
      </c>
      <c r="BP11" s="1" t="str">
        <f t="shared" ref="BP11:BP74" si="56">IF(BM11="","",IF(OR(BM11="B",BM11="XB"),1,RIGHT(BM11)))</f>
        <v>2</v>
      </c>
      <c r="BQ11" s="1">
        <f>IFERROR(VLOOKUP(BJ10,BU:BV,2,FALSE),"")</f>
        <v>0</v>
      </c>
      <c r="BS11" s="1" t="str">
        <f>General!A9</f>
        <v>XF2</v>
      </c>
      <c r="BT11" s="1" t="str">
        <f>General!B9</f>
        <v>W</v>
      </c>
      <c r="BU11" s="1" t="str">
        <f>General!C9</f>
        <v>XF2W</v>
      </c>
      <c r="BV11" s="1" t="str">
        <f>General!D9</f>
        <v>F3</v>
      </c>
      <c r="BX11" s="1" t="str">
        <f>General!F9</f>
        <v>LWL</v>
      </c>
      <c r="BY11" s="1">
        <f>General!G9</f>
        <v>-1</v>
      </c>
    </row>
    <row r="12" spans="1:77" ht="15.75" thickBot="1">
      <c r="A12" s="1">
        <v>3</v>
      </c>
      <c r="B12" s="9" t="str">
        <f t="shared" si="11"/>
        <v>P1</v>
      </c>
      <c r="C12" s="93" t="str">
        <f t="shared" si="1"/>
        <v/>
      </c>
      <c r="D12" s="88" t="str">
        <f t="shared" si="36"/>
        <v/>
      </c>
      <c r="E12" s="89" t="str">
        <f t="shared" si="37"/>
        <v>F2</v>
      </c>
      <c r="F12" s="8" t="str">
        <f t="shared" si="12"/>
        <v>W</v>
      </c>
      <c r="H12" s="96" t="str">
        <f t="shared" si="2"/>
        <v/>
      </c>
      <c r="I12" s="88" t="str">
        <f t="shared" si="38"/>
        <v>F2</v>
      </c>
      <c r="J12" s="89" t="str">
        <f t="shared" si="39"/>
        <v/>
      </c>
      <c r="K12" s="8" t="str">
        <f t="shared" si="40"/>
        <v>L</v>
      </c>
      <c r="L12" s="85"/>
      <c r="M12" s="17" t="str">
        <f>IF('Hedging Dashboard'!AH12="","",'Hedging Dashboard'!AH12)</f>
        <v>B</v>
      </c>
      <c r="O12" s="9" t="str">
        <f t="shared" si="3"/>
        <v/>
      </c>
      <c r="P12" s="88" t="str">
        <f t="shared" si="41"/>
        <v>B</v>
      </c>
      <c r="Q12" s="89" t="str">
        <f t="shared" si="42"/>
        <v/>
      </c>
      <c r="R12" s="4" t="str">
        <f t="shared" si="43"/>
        <v>L</v>
      </c>
      <c r="S12" s="4">
        <f t="shared" si="13"/>
        <v>-6</v>
      </c>
      <c r="T12" s="112" t="str">
        <f t="shared" si="44"/>
        <v/>
      </c>
      <c r="U12" s="4">
        <f>IF(M12="","",IF(B12="NB",U11,IF(T12="",SUM($T$5:$T12)+S12,SUM($T$5:$T12))))</f>
        <v>-6</v>
      </c>
      <c r="V12" s="100" t="str">
        <f t="shared" si="0"/>
        <v/>
      </c>
      <c r="W12" s="74">
        <f t="shared" si="14"/>
        <v>-1</v>
      </c>
      <c r="X12" s="76" t="str">
        <f t="shared" si="15"/>
        <v>L</v>
      </c>
      <c r="Y12" s="9" t="str">
        <f t="shared" si="6"/>
        <v>D3</v>
      </c>
      <c r="Z12" s="4" t="str">
        <f t="shared" si="7"/>
        <v>B</v>
      </c>
      <c r="AA12" s="4" t="str">
        <f t="shared" si="8"/>
        <v>F3</v>
      </c>
      <c r="AB12" s="4" t="str">
        <f t="shared" si="4"/>
        <v>WL</v>
      </c>
      <c r="AC12" s="4" t="str">
        <f t="shared" si="9"/>
        <v>WL</v>
      </c>
      <c r="AD12" s="4" t="str">
        <f t="shared" si="10"/>
        <v>LW</v>
      </c>
      <c r="AE12" s="1" t="str">
        <f t="shared" si="16"/>
        <v/>
      </c>
      <c r="AF12" s="1" t="str">
        <f t="shared" si="17"/>
        <v>F2</v>
      </c>
      <c r="AG12" s="1" t="str">
        <f t="shared" si="18"/>
        <v>F2</v>
      </c>
      <c r="AH12" s="1" t="str">
        <f t="shared" si="19"/>
        <v/>
      </c>
      <c r="AI12" s="1" t="str">
        <f t="shared" si="20"/>
        <v>B</v>
      </c>
      <c r="AJ12" s="1" t="str">
        <f t="shared" si="21"/>
        <v/>
      </c>
      <c r="AK12" s="1">
        <f t="shared" si="45"/>
        <v>3</v>
      </c>
      <c r="AL12" s="1">
        <f t="shared" si="46"/>
        <v>2</v>
      </c>
      <c r="AM12" s="1">
        <f t="shared" si="5"/>
        <v>-3</v>
      </c>
      <c r="AN12" s="1">
        <f t="shared" si="22"/>
        <v>-3</v>
      </c>
      <c r="AO12" s="1" t="str">
        <f t="shared" ref="AO12:AO75" si="57">IF(M11="","",IF(AW11="R","S",IF(AO11="S","C",IF(S11&gt;=0,"S","C"))))</f>
        <v>C</v>
      </c>
      <c r="AP12" s="1" t="str">
        <f t="shared" si="23"/>
        <v>N</v>
      </c>
      <c r="AQ12" s="1" t="str">
        <f t="shared" si="24"/>
        <v>N</v>
      </c>
      <c r="AR12" s="1" t="str">
        <f t="shared" si="25"/>
        <v>N</v>
      </c>
      <c r="AS12" s="1">
        <f t="shared" si="26"/>
        <v>3</v>
      </c>
      <c r="AT12" s="15" t="str">
        <f t="shared" si="47"/>
        <v>Y</v>
      </c>
      <c r="AU12" s="1" t="str">
        <f t="shared" si="27"/>
        <v>N</v>
      </c>
      <c r="AV12" s="1" t="str">
        <f t="shared" si="28"/>
        <v>N</v>
      </c>
      <c r="AW12" s="1" t="str">
        <f t="shared" si="29"/>
        <v>N</v>
      </c>
      <c r="AX12" s="1" t="str">
        <f t="shared" si="30"/>
        <v>B</v>
      </c>
      <c r="AY12" s="1" t="str">
        <f t="shared" si="31"/>
        <v/>
      </c>
      <c r="AZ12" s="1" t="str">
        <f>IF('Hedging Dashboard'!AH12="P",IF(AZ11="",1,AZ11+1),"")</f>
        <v/>
      </c>
      <c r="BA12" s="1">
        <f>IF('Hedging Dashboard'!AH12="B",IF(BA11="",1,BA11+1),"")</f>
        <v>1</v>
      </c>
      <c r="BB12" s="1" t="str">
        <f t="shared" si="32"/>
        <v>10001</v>
      </c>
      <c r="BC12" s="1" t="str">
        <f t="shared" si="32"/>
        <v>01230</v>
      </c>
      <c r="BD12" s="1" t="str">
        <f t="shared" si="48"/>
        <v>010001</v>
      </c>
      <c r="BE12" s="1" t="str">
        <f t="shared" si="48"/>
        <v>101230</v>
      </c>
      <c r="BF12" s="1" t="str">
        <f t="shared" si="49"/>
        <v>B</v>
      </c>
      <c r="BG12" s="1" t="str">
        <f t="shared" si="50"/>
        <v>B</v>
      </c>
      <c r="BH12" s="1" t="str">
        <f t="shared" si="33"/>
        <v>L4L</v>
      </c>
      <c r="BI12" s="1" t="str">
        <f t="shared" si="51"/>
        <v>F2</v>
      </c>
      <c r="BJ12" s="1" t="str">
        <f t="shared" si="34"/>
        <v>L4L</v>
      </c>
      <c r="BK12" s="1" t="str">
        <f t="shared" si="52"/>
        <v>F2</v>
      </c>
      <c r="BL12" s="1" t="str">
        <f t="shared" si="35"/>
        <v>F2W</v>
      </c>
      <c r="BM12" s="1" t="str">
        <f t="shared" si="53"/>
        <v>B</v>
      </c>
      <c r="BN12" s="1" t="str">
        <f t="shared" si="54"/>
        <v>2</v>
      </c>
      <c r="BO12" s="1" t="str">
        <f t="shared" si="55"/>
        <v>2</v>
      </c>
      <c r="BP12" s="1">
        <f t="shared" si="56"/>
        <v>1</v>
      </c>
      <c r="BS12" s="1" t="str">
        <f>General!A10</f>
        <v>XB</v>
      </c>
      <c r="BT12" s="1" t="str">
        <f>General!B10</f>
        <v>W</v>
      </c>
      <c r="BU12" s="1" t="str">
        <f>General!C10</f>
        <v>XBW</v>
      </c>
      <c r="BV12" s="1" t="str">
        <f>General!D10</f>
        <v>XF2</v>
      </c>
      <c r="BX12" s="1" t="str">
        <f>General!F10</f>
        <v>LWW</v>
      </c>
      <c r="BY12" s="1">
        <f>General!G10</f>
        <v>3</v>
      </c>
    </row>
    <row r="13" spans="1:77" ht="15.75" thickBot="1">
      <c r="A13" s="1">
        <v>4</v>
      </c>
      <c r="B13" s="9" t="str">
        <f t="shared" si="11"/>
        <v>P4</v>
      </c>
      <c r="C13" s="93" t="str">
        <f t="shared" si="1"/>
        <v/>
      </c>
      <c r="D13" s="88" t="str">
        <f t="shared" si="36"/>
        <v/>
      </c>
      <c r="E13" s="89" t="str">
        <f t="shared" si="37"/>
        <v>B</v>
      </c>
      <c r="F13" s="8" t="str">
        <f t="shared" si="12"/>
        <v>L</v>
      </c>
      <c r="H13" s="96" t="str">
        <f t="shared" si="2"/>
        <v>F3</v>
      </c>
      <c r="I13" s="88" t="str">
        <f t="shared" si="38"/>
        <v>F3</v>
      </c>
      <c r="J13" s="89" t="str">
        <f t="shared" si="39"/>
        <v/>
      </c>
      <c r="K13" s="8" t="str">
        <f t="shared" si="40"/>
        <v>W</v>
      </c>
      <c r="L13" s="85"/>
      <c r="M13" s="17" t="str">
        <f>IF('Hedging Dashboard'!AH13="","",'Hedging Dashboard'!AH13)</f>
        <v>P</v>
      </c>
      <c r="O13" s="9" t="str">
        <f t="shared" si="3"/>
        <v/>
      </c>
      <c r="P13" s="88" t="str">
        <f t="shared" si="41"/>
        <v>F2</v>
      </c>
      <c r="Q13" s="89" t="str">
        <f t="shared" si="42"/>
        <v/>
      </c>
      <c r="R13" s="4" t="str">
        <f t="shared" si="43"/>
        <v>W</v>
      </c>
      <c r="S13" s="4">
        <f t="shared" si="13"/>
        <v>-2</v>
      </c>
      <c r="T13" s="112">
        <f t="shared" si="44"/>
        <v>-2</v>
      </c>
      <c r="U13" s="4">
        <f>IF(M13="","",IF(B13="NB",U12,IF(T13="",SUM($T$5:$T13)+S13,SUM($T$5:$T13))))</f>
        <v>-2</v>
      </c>
      <c r="V13" s="100" t="str">
        <f t="shared" si="0"/>
        <v>Rabbit</v>
      </c>
      <c r="W13" s="74">
        <f t="shared" si="14"/>
        <v>4</v>
      </c>
      <c r="X13" s="76" t="str">
        <f t="shared" si="15"/>
        <v>W</v>
      </c>
      <c r="Y13" s="9" t="str">
        <f t="shared" si="6"/>
        <v>D3</v>
      </c>
      <c r="Z13" s="4" t="str">
        <f t="shared" si="7"/>
        <v>F3</v>
      </c>
      <c r="AA13" s="4" t="str">
        <f t="shared" si="8"/>
        <v>F3</v>
      </c>
      <c r="AB13" s="4" t="str">
        <f t="shared" si="4"/>
        <v>LW</v>
      </c>
      <c r="AC13" s="4" t="str">
        <f t="shared" si="9"/>
        <v>LL</v>
      </c>
      <c r="AD13" s="4" t="str">
        <f t="shared" si="10"/>
        <v>WL</v>
      </c>
      <c r="AE13" s="1" t="str">
        <f t="shared" si="16"/>
        <v/>
      </c>
      <c r="AF13" s="1" t="str">
        <f t="shared" si="17"/>
        <v>B</v>
      </c>
      <c r="AG13" s="1" t="str">
        <f t="shared" si="18"/>
        <v>F3</v>
      </c>
      <c r="AH13" s="1" t="str">
        <f t="shared" si="19"/>
        <v/>
      </c>
      <c r="AI13" s="1" t="str">
        <f t="shared" si="20"/>
        <v>F2</v>
      </c>
      <c r="AJ13" s="1" t="str">
        <f t="shared" si="21"/>
        <v/>
      </c>
      <c r="AK13" s="1">
        <f t="shared" si="45"/>
        <v>5</v>
      </c>
      <c r="AL13" s="1">
        <f t="shared" si="46"/>
        <v>1</v>
      </c>
      <c r="AM13" s="1">
        <f t="shared" si="5"/>
        <v>-2</v>
      </c>
      <c r="AN13" s="1">
        <f t="shared" si="22"/>
        <v>1</v>
      </c>
      <c r="AO13" s="1" t="str">
        <f t="shared" si="57"/>
        <v>C</v>
      </c>
      <c r="AP13" s="1" t="str">
        <f t="shared" si="23"/>
        <v>N</v>
      </c>
      <c r="AQ13" s="1" t="str">
        <f t="shared" si="24"/>
        <v>N</v>
      </c>
      <c r="AR13" s="1" t="str">
        <f t="shared" si="25"/>
        <v>N</v>
      </c>
      <c r="AS13" s="1">
        <f t="shared" si="26"/>
        <v>4</v>
      </c>
      <c r="AT13" s="15" t="str">
        <f t="shared" si="47"/>
        <v>N</v>
      </c>
      <c r="AU13" s="1" t="str">
        <f t="shared" si="27"/>
        <v>N</v>
      </c>
      <c r="AV13" s="1" t="str">
        <f t="shared" si="28"/>
        <v>Y</v>
      </c>
      <c r="AW13" s="1" t="str">
        <f t="shared" si="29"/>
        <v>R</v>
      </c>
      <c r="AX13" s="1" t="str">
        <f t="shared" si="30"/>
        <v>F2</v>
      </c>
      <c r="AY13" s="1" t="str">
        <f t="shared" si="31"/>
        <v/>
      </c>
      <c r="AZ13" s="1">
        <f>IF('Hedging Dashboard'!AH13="P",IF(AZ12="",1,AZ12+1),"")</f>
        <v>1</v>
      </c>
      <c r="BA13" s="1" t="str">
        <f>IF('Hedging Dashboard'!AH13="B",IF(BA12="",1,BA12+1),"")</f>
        <v/>
      </c>
      <c r="BB13" s="1" t="str">
        <f t="shared" si="32"/>
        <v>00010</v>
      </c>
      <c r="BC13" s="1" t="str">
        <f t="shared" si="32"/>
        <v>12301</v>
      </c>
      <c r="BD13" s="1" t="str">
        <f t="shared" si="48"/>
        <v>100010</v>
      </c>
      <c r="BE13" s="1" t="str">
        <f t="shared" si="48"/>
        <v>012301</v>
      </c>
      <c r="BF13" s="1" t="str">
        <f t="shared" si="49"/>
        <v>B</v>
      </c>
      <c r="BG13" s="1" t="str">
        <f t="shared" si="50"/>
        <v>B</v>
      </c>
      <c r="BH13" s="1" t="str">
        <f t="shared" si="33"/>
        <v>F2W</v>
      </c>
      <c r="BI13" s="1" t="str">
        <f t="shared" si="51"/>
        <v>B</v>
      </c>
      <c r="BJ13" s="1" t="str">
        <f t="shared" si="34"/>
        <v>F2L</v>
      </c>
      <c r="BK13" s="1" t="str">
        <f t="shared" si="52"/>
        <v>F3</v>
      </c>
      <c r="BL13" s="1" t="str">
        <f t="shared" si="35"/>
        <v>BL</v>
      </c>
      <c r="BM13" s="1" t="str">
        <f t="shared" si="53"/>
        <v>F2</v>
      </c>
      <c r="BN13" s="1">
        <f t="shared" si="54"/>
        <v>1</v>
      </c>
      <c r="BO13" s="1" t="str">
        <f t="shared" si="55"/>
        <v>3</v>
      </c>
      <c r="BP13" s="1" t="str">
        <f t="shared" si="56"/>
        <v>2</v>
      </c>
      <c r="BS13" s="1" t="str">
        <f>General!A11</f>
        <v>B</v>
      </c>
      <c r="BT13" s="1" t="str">
        <f>General!B11</f>
        <v>W</v>
      </c>
      <c r="BU13" s="1" t="str">
        <f>General!C11</f>
        <v>BW</v>
      </c>
      <c r="BV13" s="1" t="str">
        <f>General!D11</f>
        <v>L4</v>
      </c>
      <c r="BX13" s="1" t="str">
        <f>General!F11</f>
        <v>WLL</v>
      </c>
      <c r="BY13" s="1">
        <f>General!G11</f>
        <v>-3</v>
      </c>
    </row>
    <row r="14" spans="1:77" ht="15.75" thickBot="1">
      <c r="A14" s="1">
        <v>5</v>
      </c>
      <c r="B14" s="77" t="str">
        <f t="shared" si="11"/>
        <v>B1</v>
      </c>
      <c r="C14" s="94" t="str">
        <f t="shared" si="1"/>
        <v/>
      </c>
      <c r="D14" s="90" t="str">
        <f t="shared" si="36"/>
        <v>B</v>
      </c>
      <c r="E14" s="91" t="str">
        <f t="shared" si="37"/>
        <v/>
      </c>
      <c r="F14" s="10" t="str">
        <f t="shared" si="12"/>
        <v>W</v>
      </c>
      <c r="H14" s="97" t="str">
        <f t="shared" si="2"/>
        <v/>
      </c>
      <c r="I14" s="90" t="str">
        <f t="shared" si="38"/>
        <v/>
      </c>
      <c r="J14" s="91" t="str">
        <f t="shared" si="39"/>
        <v>B</v>
      </c>
      <c r="K14" s="10" t="str">
        <f t="shared" si="40"/>
        <v>L</v>
      </c>
      <c r="L14" s="85"/>
      <c r="M14" s="18" t="str">
        <f>IF('Hedging Dashboard'!AH14="","",'Hedging Dashboard'!AH14)</f>
        <v>P</v>
      </c>
      <c r="O14" s="77" t="str">
        <f t="shared" si="3"/>
        <v/>
      </c>
      <c r="P14" s="90" t="str">
        <f t="shared" si="41"/>
        <v/>
      </c>
      <c r="Q14" s="91" t="str">
        <f t="shared" si="42"/>
        <v>B</v>
      </c>
      <c r="R14" s="5" t="str">
        <f t="shared" si="43"/>
        <v>L</v>
      </c>
      <c r="S14" s="5">
        <f t="shared" si="13"/>
        <v>-1</v>
      </c>
      <c r="T14" s="113" t="str">
        <f t="shared" si="44"/>
        <v/>
      </c>
      <c r="U14" s="5">
        <f>IF(M14="","",IF(B14="NB",U13,IF(T14="",SUM($T$5:$T14)+S14,SUM($T$5:$T14))))</f>
        <v>-3</v>
      </c>
      <c r="V14" s="101" t="str">
        <f t="shared" si="0"/>
        <v/>
      </c>
      <c r="W14" s="74">
        <f t="shared" si="14"/>
        <v>-1</v>
      </c>
      <c r="X14" s="76" t="str">
        <f t="shared" si="15"/>
        <v>L</v>
      </c>
      <c r="Y14" s="9" t="str">
        <f t="shared" si="6"/>
        <v>D3</v>
      </c>
      <c r="Z14" s="4" t="str">
        <f t="shared" si="7"/>
        <v>F3</v>
      </c>
      <c r="AA14" s="4" t="str">
        <f t="shared" si="8"/>
        <v>F3</v>
      </c>
      <c r="AB14" s="4" t="str">
        <f t="shared" si="4"/>
        <v>WL</v>
      </c>
      <c r="AC14" s="4" t="str">
        <f t="shared" si="9"/>
        <v>LW</v>
      </c>
      <c r="AD14" s="4" t="str">
        <f t="shared" si="10"/>
        <v>LW</v>
      </c>
      <c r="AE14" s="1" t="str">
        <f t="shared" si="16"/>
        <v>B</v>
      </c>
      <c r="AF14" s="1" t="str">
        <f t="shared" si="17"/>
        <v/>
      </c>
      <c r="AG14" s="1" t="str">
        <f t="shared" si="18"/>
        <v/>
      </c>
      <c r="AH14" s="1" t="str">
        <f t="shared" si="19"/>
        <v>B</v>
      </c>
      <c r="AI14" s="1" t="str">
        <f t="shared" si="20"/>
        <v/>
      </c>
      <c r="AJ14" s="1" t="str">
        <f t="shared" si="21"/>
        <v>B</v>
      </c>
      <c r="AK14" s="1">
        <f t="shared" si="45"/>
        <v>1</v>
      </c>
      <c r="AL14" s="1">
        <f t="shared" si="46"/>
        <v>2</v>
      </c>
      <c r="AM14" s="1">
        <f t="shared" si="5"/>
        <v>-3</v>
      </c>
      <c r="AN14" s="1">
        <f t="shared" si="22"/>
        <v>-1</v>
      </c>
      <c r="AO14" s="1" t="str">
        <f t="shared" si="57"/>
        <v>S</v>
      </c>
      <c r="AP14" s="1" t="str">
        <f t="shared" si="23"/>
        <v>Y</v>
      </c>
      <c r="AQ14" s="1" t="str">
        <f t="shared" si="24"/>
        <v>N</v>
      </c>
      <c r="AR14" s="1" t="str">
        <f t="shared" si="25"/>
        <v>N</v>
      </c>
      <c r="AS14" s="1">
        <f t="shared" si="26"/>
        <v>1</v>
      </c>
      <c r="AT14" s="15" t="str">
        <f t="shared" si="47"/>
        <v>N</v>
      </c>
      <c r="AU14" s="1" t="str">
        <f t="shared" si="27"/>
        <v>N</v>
      </c>
      <c r="AV14" s="1" t="str">
        <f t="shared" si="28"/>
        <v>N</v>
      </c>
      <c r="AW14" s="1" t="str">
        <f t="shared" si="29"/>
        <v>N</v>
      </c>
      <c r="AX14" s="1" t="str">
        <f t="shared" si="30"/>
        <v/>
      </c>
      <c r="AY14" s="1" t="str">
        <f t="shared" si="31"/>
        <v>B</v>
      </c>
      <c r="AZ14" s="1">
        <f>IF('Hedging Dashboard'!AH14="P",IF(AZ13="",1,AZ13+1),"")</f>
        <v>2</v>
      </c>
      <c r="BA14" s="1" t="str">
        <f>IF('Hedging Dashboard'!AH14="B",IF(BA13="",1,BA13+1),"")</f>
        <v/>
      </c>
      <c r="BB14" s="1" t="str">
        <f t="shared" si="32"/>
        <v>00101</v>
      </c>
      <c r="BC14" s="1" t="str">
        <f t="shared" si="32"/>
        <v>23010</v>
      </c>
      <c r="BD14" s="1" t="str">
        <f t="shared" si="48"/>
        <v>000101</v>
      </c>
      <c r="BE14" s="1" t="str">
        <f t="shared" si="48"/>
        <v>123010</v>
      </c>
      <c r="BF14" s="1" t="str">
        <f t="shared" si="49"/>
        <v>B</v>
      </c>
      <c r="BG14" s="1" t="str">
        <f t="shared" si="50"/>
        <v>P</v>
      </c>
      <c r="BH14" s="1" t="str">
        <f t="shared" si="33"/>
        <v>BL</v>
      </c>
      <c r="BI14" s="1" t="str">
        <f t="shared" si="51"/>
        <v>B</v>
      </c>
      <c r="BJ14" s="1" t="str">
        <f t="shared" si="34"/>
        <v>F3W</v>
      </c>
      <c r="BK14" s="1" t="str">
        <f t="shared" si="52"/>
        <v>B</v>
      </c>
      <c r="BL14" s="1" t="str">
        <f t="shared" si="35"/>
        <v>F2W</v>
      </c>
      <c r="BM14" s="1" t="str">
        <f t="shared" si="53"/>
        <v>B</v>
      </c>
      <c r="BN14" s="1">
        <f t="shared" si="54"/>
        <v>1</v>
      </c>
      <c r="BO14" s="1">
        <f t="shared" si="55"/>
        <v>1</v>
      </c>
      <c r="BP14" s="1">
        <f t="shared" si="56"/>
        <v>1</v>
      </c>
      <c r="BS14" s="1" t="str">
        <f>General!A12</f>
        <v>L4</v>
      </c>
      <c r="BT14" s="1" t="str">
        <f>General!B12</f>
        <v>W</v>
      </c>
      <c r="BU14" s="1" t="str">
        <f>General!C12</f>
        <v>L4W</v>
      </c>
      <c r="BV14" s="1" t="str">
        <f>General!D12</f>
        <v>L3</v>
      </c>
      <c r="BX14" s="1" t="str">
        <f>General!F12</f>
        <v>WLW</v>
      </c>
      <c r="BY14" s="1">
        <f>General!G12</f>
        <v>1</v>
      </c>
    </row>
    <row r="15" spans="1:77" ht="15.75" thickBot="1">
      <c r="A15" s="1">
        <v>6</v>
      </c>
      <c r="B15" s="12" t="str">
        <f t="shared" si="11"/>
        <v>NB</v>
      </c>
      <c r="C15" s="92" t="str">
        <f t="shared" si="1"/>
        <v/>
      </c>
      <c r="D15" s="13" t="str">
        <f t="shared" si="36"/>
        <v>L4</v>
      </c>
      <c r="E15" s="45" t="str">
        <f t="shared" si="37"/>
        <v/>
      </c>
      <c r="F15" s="14" t="str">
        <f t="shared" si="12"/>
        <v>L</v>
      </c>
      <c r="H15" s="95" t="str">
        <f t="shared" si="2"/>
        <v/>
      </c>
      <c r="I15" s="13" t="str">
        <f t="shared" si="38"/>
        <v/>
      </c>
      <c r="J15" s="45" t="str">
        <f t="shared" si="39"/>
        <v>F2</v>
      </c>
      <c r="K15" s="14" t="str">
        <f t="shared" si="40"/>
        <v>W</v>
      </c>
      <c r="L15" s="54"/>
      <c r="M15" s="16" t="str">
        <f>IF('Hedging Dashboard'!AH15="","",'Hedging Dashboard'!AH15)</f>
        <v>B</v>
      </c>
      <c r="O15" s="12" t="str">
        <f t="shared" si="3"/>
        <v/>
      </c>
      <c r="P15" s="13" t="str">
        <f t="shared" si="41"/>
        <v/>
      </c>
      <c r="Q15" s="45" t="str">
        <f t="shared" si="42"/>
        <v>F2</v>
      </c>
      <c r="R15" s="87" t="str">
        <f t="shared" si="43"/>
        <v>W</v>
      </c>
      <c r="S15" s="87">
        <f t="shared" si="13"/>
        <v>-1</v>
      </c>
      <c r="T15" s="98" t="str">
        <f t="shared" si="44"/>
        <v/>
      </c>
      <c r="U15" s="87">
        <f>IF(M15="","",IF(B15="NB",U14,IF(T15="",SUM($T$5:$T15)+S15,SUM($T$5:$T15))))</f>
        <v>-3</v>
      </c>
      <c r="V15" s="99" t="str">
        <f t="shared" si="0"/>
        <v/>
      </c>
      <c r="W15" s="74">
        <f t="shared" si="14"/>
        <v>0</v>
      </c>
      <c r="X15" s="76" t="str">
        <f t="shared" si="15"/>
        <v/>
      </c>
      <c r="Y15" s="9" t="str">
        <f t="shared" si="6"/>
        <v>D3</v>
      </c>
      <c r="Z15" s="4" t="str">
        <f t="shared" si="7"/>
        <v>F3</v>
      </c>
      <c r="AA15" s="4" t="str">
        <f t="shared" si="8"/>
        <v>F3</v>
      </c>
      <c r="AB15" s="4" t="str">
        <f t="shared" si="4"/>
        <v>LW</v>
      </c>
      <c r="AC15" s="4" t="str">
        <f t="shared" si="9"/>
        <v>WL</v>
      </c>
      <c r="AD15" s="4" t="str">
        <f t="shared" si="10"/>
        <v>WL</v>
      </c>
      <c r="AE15" s="1" t="str">
        <f t="shared" si="16"/>
        <v>L4</v>
      </c>
      <c r="AF15" s="1" t="str">
        <f t="shared" si="17"/>
        <v/>
      </c>
      <c r="AG15" s="1" t="str">
        <f t="shared" si="18"/>
        <v/>
      </c>
      <c r="AH15" s="1" t="str">
        <f t="shared" si="19"/>
        <v>F2</v>
      </c>
      <c r="AI15" s="1" t="str">
        <f t="shared" si="20"/>
        <v/>
      </c>
      <c r="AJ15" s="1" t="str">
        <f t="shared" si="21"/>
        <v>F2</v>
      </c>
      <c r="AK15" s="1">
        <f t="shared" si="45"/>
        <v>4</v>
      </c>
      <c r="AL15" s="1">
        <f t="shared" si="46"/>
        <v>4</v>
      </c>
      <c r="AM15" s="1">
        <f t="shared" si="5"/>
        <v>-3</v>
      </c>
      <c r="AN15" s="1">
        <f t="shared" si="22"/>
        <v>0</v>
      </c>
      <c r="AO15" s="1" t="str">
        <f t="shared" si="57"/>
        <v>C</v>
      </c>
      <c r="AP15" s="1" t="str">
        <f t="shared" si="23"/>
        <v>N</v>
      </c>
      <c r="AQ15" s="1" t="str">
        <f t="shared" si="24"/>
        <v>N</v>
      </c>
      <c r="AR15" s="1" t="str">
        <f t="shared" si="25"/>
        <v>Y</v>
      </c>
      <c r="AS15" s="1">
        <f t="shared" si="26"/>
        <v>2</v>
      </c>
      <c r="AT15" s="15" t="str">
        <f t="shared" si="47"/>
        <v>N</v>
      </c>
      <c r="AU15" s="1" t="str">
        <f t="shared" si="27"/>
        <v>N</v>
      </c>
      <c r="AV15" s="1" t="str">
        <f t="shared" si="28"/>
        <v>N</v>
      </c>
      <c r="AW15" s="1" t="str">
        <f t="shared" si="29"/>
        <v>N</v>
      </c>
      <c r="AX15" s="1" t="str">
        <f t="shared" si="30"/>
        <v/>
      </c>
      <c r="AY15" s="1" t="str">
        <f t="shared" si="31"/>
        <v>F2</v>
      </c>
      <c r="AZ15" s="1" t="str">
        <f>IF('Hedging Dashboard'!AH15="P",IF(AZ14="",1,AZ14+1),"")</f>
        <v/>
      </c>
      <c r="BA15" s="1">
        <f>IF('Hedging Dashboard'!AH15="B",IF(BA14="",1,BA14+1),"")</f>
        <v>1</v>
      </c>
      <c r="BB15" s="1" t="str">
        <f t="shared" si="32"/>
        <v>01012</v>
      </c>
      <c r="BC15" s="1" t="str">
        <f t="shared" si="32"/>
        <v>30100</v>
      </c>
      <c r="BD15" s="1" t="str">
        <f t="shared" si="48"/>
        <v>001012</v>
      </c>
      <c r="BE15" s="1" t="str">
        <f t="shared" si="48"/>
        <v>230100</v>
      </c>
      <c r="BF15" s="1" t="str">
        <f t="shared" si="49"/>
        <v>P</v>
      </c>
      <c r="BG15" s="1" t="str">
        <f t="shared" si="50"/>
        <v>P</v>
      </c>
      <c r="BH15" s="1" t="str">
        <f t="shared" si="33"/>
        <v>BW</v>
      </c>
      <c r="BI15" s="1" t="str">
        <f t="shared" si="51"/>
        <v>L4</v>
      </c>
      <c r="BJ15" s="1" t="str">
        <f t="shared" si="34"/>
        <v>BL</v>
      </c>
      <c r="BK15" s="1" t="str">
        <f t="shared" si="52"/>
        <v>F2</v>
      </c>
      <c r="BL15" s="1" t="str">
        <f t="shared" si="35"/>
        <v>BL</v>
      </c>
      <c r="BM15" s="1" t="str">
        <f t="shared" si="53"/>
        <v>F2</v>
      </c>
      <c r="BN15" s="1" t="str">
        <f t="shared" si="54"/>
        <v>4</v>
      </c>
      <c r="BO15" s="1" t="str">
        <f t="shared" si="55"/>
        <v>2</v>
      </c>
      <c r="BP15" s="1" t="str">
        <f t="shared" si="56"/>
        <v>2</v>
      </c>
      <c r="BS15" s="1" t="str">
        <f>General!A13</f>
        <v>L3</v>
      </c>
      <c r="BT15" s="1" t="str">
        <f>General!B13</f>
        <v>W</v>
      </c>
      <c r="BU15" s="1" t="str">
        <f>General!C13</f>
        <v>L3W</v>
      </c>
      <c r="BV15" s="1" t="str">
        <f>General!D13</f>
        <v>L5</v>
      </c>
      <c r="BX15" s="1" t="str">
        <f>General!F13</f>
        <v>WWL</v>
      </c>
      <c r="BY15" s="1">
        <f>General!G13</f>
        <v>-1</v>
      </c>
    </row>
    <row r="16" spans="1:77" ht="15.75" thickBot="1">
      <c r="A16" s="1">
        <v>7</v>
      </c>
      <c r="B16" s="9" t="str">
        <f t="shared" si="11"/>
        <v>NB</v>
      </c>
      <c r="C16" s="93" t="str">
        <f t="shared" si="1"/>
        <v/>
      </c>
      <c r="D16" s="88" t="str">
        <f t="shared" si="36"/>
        <v>F2</v>
      </c>
      <c r="E16" s="89" t="str">
        <f t="shared" si="37"/>
        <v/>
      </c>
      <c r="F16" s="8" t="str">
        <f t="shared" si="12"/>
        <v>W</v>
      </c>
      <c r="H16" s="96" t="str">
        <f t="shared" si="2"/>
        <v/>
      </c>
      <c r="I16" s="88" t="str">
        <f t="shared" si="38"/>
        <v/>
      </c>
      <c r="J16" s="89" t="str">
        <f t="shared" si="39"/>
        <v>B</v>
      </c>
      <c r="K16" s="8" t="str">
        <f t="shared" si="40"/>
        <v>L</v>
      </c>
      <c r="L16" s="54"/>
      <c r="M16" s="17" t="str">
        <f>IF('Hedging Dashboard'!AH16="","",'Hedging Dashboard'!AH16)</f>
        <v>P</v>
      </c>
      <c r="O16" s="9" t="str">
        <f t="shared" si="3"/>
        <v/>
      </c>
      <c r="P16" s="88" t="str">
        <f t="shared" si="41"/>
        <v/>
      </c>
      <c r="Q16" s="89" t="str">
        <f t="shared" si="42"/>
        <v>B</v>
      </c>
      <c r="R16" s="4" t="str">
        <f t="shared" si="43"/>
        <v>L</v>
      </c>
      <c r="S16" s="4">
        <f t="shared" si="13"/>
        <v>-1</v>
      </c>
      <c r="T16" s="112">
        <f t="shared" si="44"/>
        <v>-1</v>
      </c>
      <c r="U16" s="4">
        <f>IF(M16="","",IF(B16="NB",U15,IF(T16="",SUM($T$5:$T16)+S16,SUM($T$5:$T16))))</f>
        <v>-3</v>
      </c>
      <c r="V16" s="100" t="str">
        <f t="shared" si="0"/>
        <v>Rabbit</v>
      </c>
      <c r="W16" s="74">
        <f t="shared" si="14"/>
        <v>0</v>
      </c>
      <c r="X16" s="76" t="str">
        <f t="shared" si="15"/>
        <v/>
      </c>
      <c r="Y16" s="9" t="str">
        <f t="shared" si="6"/>
        <v>D3</v>
      </c>
      <c r="Z16" s="4" t="str">
        <f t="shared" si="7"/>
        <v>F3</v>
      </c>
      <c r="AA16" s="4" t="str">
        <f t="shared" si="8"/>
        <v>F3</v>
      </c>
      <c r="AB16" s="4" t="str">
        <f t="shared" si="4"/>
        <v>WL</v>
      </c>
      <c r="AC16" s="4" t="str">
        <f t="shared" si="9"/>
        <v>LW</v>
      </c>
      <c r="AD16" s="4" t="str">
        <f t="shared" si="10"/>
        <v>LW</v>
      </c>
      <c r="AE16" s="1" t="str">
        <f t="shared" si="16"/>
        <v>F2</v>
      </c>
      <c r="AF16" s="1" t="str">
        <f t="shared" si="17"/>
        <v/>
      </c>
      <c r="AG16" s="1" t="str">
        <f t="shared" si="18"/>
        <v/>
      </c>
      <c r="AH16" s="1" t="str">
        <f t="shared" si="19"/>
        <v>B</v>
      </c>
      <c r="AI16" s="1" t="str">
        <f t="shared" si="20"/>
        <v/>
      </c>
      <c r="AJ16" s="1" t="str">
        <f t="shared" si="21"/>
        <v>B</v>
      </c>
      <c r="AK16" s="1">
        <f t="shared" si="45"/>
        <v>2</v>
      </c>
      <c r="AL16" s="1">
        <f t="shared" si="46"/>
        <v>2</v>
      </c>
      <c r="AM16" s="1">
        <f t="shared" si="5"/>
        <v>-3</v>
      </c>
      <c r="AN16" s="1">
        <f t="shared" si="22"/>
        <v>0</v>
      </c>
      <c r="AO16" s="1" t="str">
        <f t="shared" si="57"/>
        <v>C</v>
      </c>
      <c r="AP16" s="1" t="str">
        <f t="shared" si="23"/>
        <v>Y</v>
      </c>
      <c r="AQ16" s="1" t="str">
        <f t="shared" si="24"/>
        <v>N</v>
      </c>
      <c r="AR16" s="1" t="str">
        <f t="shared" si="25"/>
        <v>N</v>
      </c>
      <c r="AS16" s="1">
        <f t="shared" si="26"/>
        <v>3</v>
      </c>
      <c r="AT16" s="15" t="str">
        <f t="shared" si="47"/>
        <v>Y</v>
      </c>
      <c r="AU16" s="1" t="str">
        <f t="shared" si="27"/>
        <v>N</v>
      </c>
      <c r="AV16" s="1" t="str">
        <f t="shared" si="28"/>
        <v>N</v>
      </c>
      <c r="AW16" s="1" t="str">
        <f t="shared" si="29"/>
        <v>R</v>
      </c>
      <c r="AX16" s="1" t="str">
        <f t="shared" si="30"/>
        <v/>
      </c>
      <c r="AY16" s="1" t="str">
        <f t="shared" si="31"/>
        <v>B</v>
      </c>
      <c r="AZ16" s="1">
        <f>IF('Hedging Dashboard'!AH16="P",IF(AZ15="",1,AZ15+1),"")</f>
        <v>1</v>
      </c>
      <c r="BA16" s="1" t="str">
        <f>IF('Hedging Dashboard'!AH16="B",IF(BA15="",1,BA15+1),"")</f>
        <v/>
      </c>
      <c r="BB16" s="1" t="str">
        <f t="shared" si="32"/>
        <v>10120</v>
      </c>
      <c r="BC16" s="1" t="str">
        <f t="shared" si="32"/>
        <v>01001</v>
      </c>
      <c r="BD16" s="1" t="str">
        <f t="shared" si="48"/>
        <v>010120</v>
      </c>
      <c r="BE16" s="1" t="str">
        <f t="shared" si="48"/>
        <v>301001</v>
      </c>
      <c r="BF16" s="1" t="str">
        <f t="shared" si="49"/>
        <v>P</v>
      </c>
      <c r="BG16" s="1" t="str">
        <f t="shared" si="50"/>
        <v>P</v>
      </c>
      <c r="BH16" s="1" t="str">
        <f t="shared" si="33"/>
        <v>L4L</v>
      </c>
      <c r="BI16" s="1" t="str">
        <f t="shared" si="51"/>
        <v>F2</v>
      </c>
      <c r="BJ16" s="1" t="str">
        <f t="shared" si="34"/>
        <v>F2W</v>
      </c>
      <c r="BK16" s="1" t="str">
        <f t="shared" si="52"/>
        <v>B</v>
      </c>
      <c r="BL16" s="1" t="str">
        <f t="shared" si="35"/>
        <v>F2W</v>
      </c>
      <c r="BM16" s="1" t="str">
        <f t="shared" si="53"/>
        <v>B</v>
      </c>
      <c r="BN16" s="1" t="str">
        <f t="shared" si="54"/>
        <v>2</v>
      </c>
      <c r="BO16" s="1">
        <f t="shared" si="55"/>
        <v>1</v>
      </c>
      <c r="BP16" s="1">
        <f t="shared" si="56"/>
        <v>1</v>
      </c>
      <c r="BS16" s="1" t="str">
        <f>General!A14</f>
        <v>L5</v>
      </c>
      <c r="BT16" s="1" t="str">
        <f>General!B14</f>
        <v>W</v>
      </c>
      <c r="BU16" s="1" t="str">
        <f>General!C14</f>
        <v>L5W</v>
      </c>
      <c r="BV16" s="1" t="str">
        <f>General!D14</f>
        <v>L2</v>
      </c>
      <c r="BX16" s="1" t="str">
        <f>General!F14</f>
        <v>WWW</v>
      </c>
      <c r="BY16" s="1">
        <f>General!G14</f>
        <v>6</v>
      </c>
    </row>
    <row r="17" spans="1:77" ht="15.75" thickBot="1">
      <c r="A17" s="1">
        <v>8</v>
      </c>
      <c r="B17" s="9" t="str">
        <f t="shared" si="11"/>
        <v>B1</v>
      </c>
      <c r="C17" s="93" t="str">
        <f t="shared" si="1"/>
        <v/>
      </c>
      <c r="D17" s="88" t="str">
        <f t="shared" si="36"/>
        <v>B</v>
      </c>
      <c r="E17" s="89" t="str">
        <f t="shared" si="37"/>
        <v/>
      </c>
      <c r="F17" s="8" t="str">
        <f t="shared" si="12"/>
        <v>W</v>
      </c>
      <c r="H17" s="96" t="str">
        <f t="shared" si="2"/>
        <v/>
      </c>
      <c r="I17" s="88" t="str">
        <f t="shared" si="38"/>
        <v/>
      </c>
      <c r="J17" s="89" t="str">
        <f t="shared" si="39"/>
        <v>B</v>
      </c>
      <c r="K17" s="8" t="str">
        <f t="shared" si="40"/>
        <v>L</v>
      </c>
      <c r="L17" s="54"/>
      <c r="M17" s="17" t="str">
        <f>IF('Hedging Dashboard'!AH17="","",'Hedging Dashboard'!AH17)</f>
        <v>P</v>
      </c>
      <c r="O17" s="9" t="str">
        <f t="shared" si="3"/>
        <v/>
      </c>
      <c r="P17" s="88" t="str">
        <f t="shared" si="41"/>
        <v/>
      </c>
      <c r="Q17" s="89" t="str">
        <f t="shared" si="42"/>
        <v>B</v>
      </c>
      <c r="R17" s="4" t="str">
        <f t="shared" si="43"/>
        <v>L</v>
      </c>
      <c r="S17" s="4">
        <f t="shared" si="13"/>
        <v>-1</v>
      </c>
      <c r="T17" s="112" t="str">
        <f t="shared" si="44"/>
        <v/>
      </c>
      <c r="U17" s="4">
        <f>IF(M17="","",IF(B17="NB",U16,IF(T17="",SUM($T$5:$T17)+S17,SUM($T$5:$T17))))</f>
        <v>-4</v>
      </c>
      <c r="V17" s="100" t="str">
        <f t="shared" si="0"/>
        <v/>
      </c>
      <c r="W17" s="74">
        <f t="shared" si="14"/>
        <v>-1</v>
      </c>
      <c r="X17" s="76" t="str">
        <f t="shared" si="15"/>
        <v>L</v>
      </c>
      <c r="Y17" s="9" t="str">
        <f t="shared" si="6"/>
        <v>D3</v>
      </c>
      <c r="Z17" s="4" t="str">
        <f t="shared" si="7"/>
        <v>F3</v>
      </c>
      <c r="AA17" s="4" t="str">
        <f t="shared" si="8"/>
        <v>F3</v>
      </c>
      <c r="AB17" s="4" t="str">
        <f t="shared" si="4"/>
        <v>LW</v>
      </c>
      <c r="AC17" s="4" t="str">
        <f t="shared" si="9"/>
        <v>WL</v>
      </c>
      <c r="AD17" s="4" t="str">
        <f t="shared" si="10"/>
        <v>WL</v>
      </c>
      <c r="AE17" s="1" t="str">
        <f t="shared" si="16"/>
        <v>B</v>
      </c>
      <c r="AF17" s="1" t="str">
        <f t="shared" si="17"/>
        <v/>
      </c>
      <c r="AG17" s="1" t="str">
        <f t="shared" si="18"/>
        <v/>
      </c>
      <c r="AH17" s="1" t="str">
        <f t="shared" si="19"/>
        <v>B</v>
      </c>
      <c r="AI17" s="1" t="str">
        <f t="shared" si="20"/>
        <v/>
      </c>
      <c r="AJ17" s="1" t="str">
        <f t="shared" si="21"/>
        <v>B</v>
      </c>
      <c r="AK17" s="1">
        <f t="shared" si="45"/>
        <v>1</v>
      </c>
      <c r="AL17" s="1">
        <f t="shared" si="46"/>
        <v>2</v>
      </c>
      <c r="AM17" s="1">
        <f t="shared" si="5"/>
        <v>-6</v>
      </c>
      <c r="AN17" s="1">
        <f t="shared" si="22"/>
        <v>-3</v>
      </c>
      <c r="AO17" s="1" t="str">
        <f t="shared" si="57"/>
        <v>S</v>
      </c>
      <c r="AP17" s="1" t="str">
        <f t="shared" si="23"/>
        <v>N</v>
      </c>
      <c r="AQ17" s="1" t="str">
        <f t="shared" si="24"/>
        <v>Y</v>
      </c>
      <c r="AR17" s="1" t="str">
        <f t="shared" si="25"/>
        <v>Y</v>
      </c>
      <c r="AS17" s="1">
        <f t="shared" si="26"/>
        <v>1</v>
      </c>
      <c r="AT17" s="15" t="str">
        <f t="shared" si="47"/>
        <v>N</v>
      </c>
      <c r="AU17" s="1" t="str">
        <f t="shared" si="27"/>
        <v>N</v>
      </c>
      <c r="AV17" s="1" t="str">
        <f t="shared" si="28"/>
        <v>N</v>
      </c>
      <c r="AW17" s="1" t="str">
        <f t="shared" si="29"/>
        <v>N</v>
      </c>
      <c r="AX17" s="1" t="str">
        <f t="shared" si="30"/>
        <v/>
      </c>
      <c r="AY17" s="1" t="str">
        <f t="shared" si="31"/>
        <v>B</v>
      </c>
      <c r="AZ17" s="1">
        <f>IF('Hedging Dashboard'!AH17="P",IF(AZ16="",1,AZ16+1),"")</f>
        <v>2</v>
      </c>
      <c r="BA17" s="1" t="str">
        <f>IF('Hedging Dashboard'!AH17="B",IF(BA16="",1,BA16+1),"")</f>
        <v/>
      </c>
      <c r="BB17" s="1" t="str">
        <f t="shared" si="32"/>
        <v>01201</v>
      </c>
      <c r="BC17" s="1" t="str">
        <f t="shared" si="32"/>
        <v>10010</v>
      </c>
      <c r="BD17" s="1" t="str">
        <f t="shared" si="48"/>
        <v>101201</v>
      </c>
      <c r="BE17" s="1" t="str">
        <f t="shared" si="48"/>
        <v>010010</v>
      </c>
      <c r="BF17" s="1" t="str">
        <f t="shared" si="49"/>
        <v>P</v>
      </c>
      <c r="BG17" s="1" t="str">
        <f t="shared" si="50"/>
        <v>P</v>
      </c>
      <c r="BH17" s="1" t="str">
        <f t="shared" si="33"/>
        <v>F2W</v>
      </c>
      <c r="BI17" s="1" t="str">
        <f t="shared" si="51"/>
        <v>B</v>
      </c>
      <c r="BJ17" s="1" t="str">
        <f t="shared" si="34"/>
        <v>BL</v>
      </c>
      <c r="BK17" s="1" t="str">
        <f t="shared" si="52"/>
        <v>B</v>
      </c>
      <c r="BL17" s="1" t="str">
        <f t="shared" si="35"/>
        <v>BL</v>
      </c>
      <c r="BM17" s="1" t="str">
        <f t="shared" si="53"/>
        <v>B</v>
      </c>
      <c r="BN17" s="1">
        <f t="shared" si="54"/>
        <v>1</v>
      </c>
      <c r="BO17" s="1">
        <f t="shared" si="55"/>
        <v>1</v>
      </c>
      <c r="BP17" s="1">
        <f t="shared" si="56"/>
        <v>1</v>
      </c>
      <c r="BS17" s="1" t="str">
        <f>General!A15</f>
        <v>L2</v>
      </c>
      <c r="BT17" s="1" t="str">
        <f>General!B15</f>
        <v>W</v>
      </c>
      <c r="BU17" s="1" t="str">
        <f>General!C15</f>
        <v>L2W</v>
      </c>
      <c r="BV17" s="1" t="str">
        <f>General!D15</f>
        <v>L4</v>
      </c>
      <c r="BX17" s="1" t="str">
        <f>General!F15</f>
        <v>LLLL</v>
      </c>
      <c r="BY17" s="1">
        <f>General!G15</f>
        <v>-6</v>
      </c>
    </row>
    <row r="18" spans="1:77" ht="15.75" thickBot="1">
      <c r="A18" s="1">
        <v>9</v>
      </c>
      <c r="B18" s="9" t="str">
        <f t="shared" si="11"/>
        <v>P8</v>
      </c>
      <c r="C18" s="93" t="str">
        <f t="shared" si="1"/>
        <v/>
      </c>
      <c r="D18" s="88" t="str">
        <f t="shared" si="36"/>
        <v>L4</v>
      </c>
      <c r="E18" s="89" t="str">
        <f t="shared" si="37"/>
        <v/>
      </c>
      <c r="F18" s="8" t="str">
        <f t="shared" si="12"/>
        <v>W</v>
      </c>
      <c r="H18" s="96" t="str">
        <f t="shared" si="2"/>
        <v>B</v>
      </c>
      <c r="I18" s="88" t="str">
        <f t="shared" si="38"/>
        <v>F2</v>
      </c>
      <c r="J18" s="89" t="str">
        <f t="shared" si="39"/>
        <v/>
      </c>
      <c r="K18" s="8" t="str">
        <f t="shared" si="40"/>
        <v>W</v>
      </c>
      <c r="L18" s="54"/>
      <c r="M18" s="17" t="str">
        <f>IF('Hedging Dashboard'!AH18="","",'Hedging Dashboard'!AH18)</f>
        <v>P</v>
      </c>
      <c r="O18" s="9" t="str">
        <f t="shared" si="3"/>
        <v>D3</v>
      </c>
      <c r="P18" s="88" t="str">
        <f t="shared" si="41"/>
        <v>F2</v>
      </c>
      <c r="Q18" s="89" t="str">
        <f t="shared" si="42"/>
        <v/>
      </c>
      <c r="R18" s="4" t="str">
        <f t="shared" si="43"/>
        <v>W</v>
      </c>
      <c r="S18" s="4">
        <f t="shared" si="13"/>
        <v>7</v>
      </c>
      <c r="T18" s="112">
        <f t="shared" si="44"/>
        <v>7</v>
      </c>
      <c r="U18" s="4">
        <f>IF(M18="","",IF(B18="NB",U17,IF(T18="",SUM($T$5:$T18)+S18,SUM($T$5:$T18))))</f>
        <v>4</v>
      </c>
      <c r="V18" s="100" t="str">
        <f t="shared" si="0"/>
        <v/>
      </c>
      <c r="W18" s="74">
        <f t="shared" si="14"/>
        <v>8</v>
      </c>
      <c r="X18" s="76" t="str">
        <f t="shared" si="15"/>
        <v>W</v>
      </c>
      <c r="Y18" s="9" t="str">
        <f t="shared" si="6"/>
        <v>D3</v>
      </c>
      <c r="Z18" s="4" t="str">
        <f t="shared" si="7"/>
        <v>B</v>
      </c>
      <c r="AA18" s="4" t="str">
        <f t="shared" si="8"/>
        <v>D3</v>
      </c>
      <c r="AB18" s="4" t="str">
        <f t="shared" si="4"/>
        <v>WW</v>
      </c>
      <c r="AC18" s="4" t="str">
        <f t="shared" si="9"/>
        <v>LL</v>
      </c>
      <c r="AD18" s="4" t="str">
        <f t="shared" si="10"/>
        <v>LL</v>
      </c>
      <c r="AE18" s="1" t="str">
        <f t="shared" si="16"/>
        <v>L4</v>
      </c>
      <c r="AF18" s="1" t="str">
        <f t="shared" si="17"/>
        <v/>
      </c>
      <c r="AG18" s="1" t="str">
        <f t="shared" si="18"/>
        <v>F2</v>
      </c>
      <c r="AH18" s="1" t="str">
        <f t="shared" si="19"/>
        <v/>
      </c>
      <c r="AI18" s="1" t="str">
        <f t="shared" si="20"/>
        <v>F2</v>
      </c>
      <c r="AJ18" s="1" t="str">
        <f t="shared" si="21"/>
        <v/>
      </c>
      <c r="AK18" s="1">
        <f t="shared" si="45"/>
        <v>8</v>
      </c>
      <c r="AL18" s="1">
        <f t="shared" si="46"/>
        <v>0</v>
      </c>
      <c r="AM18" s="1">
        <f t="shared" si="5"/>
        <v>-5</v>
      </c>
      <c r="AN18" s="1">
        <f t="shared" si="22"/>
        <v>1</v>
      </c>
      <c r="AO18" s="1" t="str">
        <f t="shared" si="57"/>
        <v>C</v>
      </c>
      <c r="AP18" s="1" t="str">
        <f t="shared" si="23"/>
        <v>Y</v>
      </c>
      <c r="AQ18" s="1" t="str">
        <f t="shared" si="24"/>
        <v>N</v>
      </c>
      <c r="AR18" s="1" t="str">
        <f t="shared" si="25"/>
        <v>N</v>
      </c>
      <c r="AS18" s="1">
        <f t="shared" si="26"/>
        <v>2</v>
      </c>
      <c r="AT18" s="15" t="str">
        <f t="shared" si="47"/>
        <v>Y</v>
      </c>
      <c r="AU18" s="1" t="str">
        <f t="shared" si="27"/>
        <v>N</v>
      </c>
      <c r="AV18" s="1" t="str">
        <f t="shared" si="28"/>
        <v>N</v>
      </c>
      <c r="AW18" s="1" t="str">
        <f t="shared" si="29"/>
        <v>N</v>
      </c>
      <c r="AX18" s="1" t="str">
        <f t="shared" si="30"/>
        <v>F2</v>
      </c>
      <c r="AY18" s="1" t="str">
        <f t="shared" si="31"/>
        <v/>
      </c>
      <c r="AZ18" s="1">
        <f>IF('Hedging Dashboard'!AH18="P",IF(AZ17="",1,AZ17+1),"")</f>
        <v>3</v>
      </c>
      <c r="BA18" s="1" t="str">
        <f>IF('Hedging Dashboard'!AH18="B",IF(BA17="",1,BA17+1),"")</f>
        <v/>
      </c>
      <c r="BB18" s="1" t="str">
        <f t="shared" si="32"/>
        <v>12012</v>
      </c>
      <c r="BC18" s="1" t="str">
        <f t="shared" si="32"/>
        <v>00100</v>
      </c>
      <c r="BD18" s="1" t="str">
        <f t="shared" si="48"/>
        <v>012012</v>
      </c>
      <c r="BE18" s="1" t="str">
        <f t="shared" si="48"/>
        <v>100100</v>
      </c>
      <c r="BF18" s="1" t="str">
        <f t="shared" si="49"/>
        <v>P</v>
      </c>
      <c r="BG18" s="1" t="str">
        <f t="shared" si="50"/>
        <v>P</v>
      </c>
      <c r="BH18" s="1" t="str">
        <f t="shared" si="33"/>
        <v>BW</v>
      </c>
      <c r="BI18" s="1" t="str">
        <f t="shared" si="51"/>
        <v>L4</v>
      </c>
      <c r="BJ18" s="1" t="str">
        <f t="shared" si="34"/>
        <v>BL</v>
      </c>
      <c r="BK18" s="1" t="str">
        <f t="shared" si="52"/>
        <v>F2</v>
      </c>
      <c r="BL18" s="1" t="str">
        <f t="shared" si="35"/>
        <v>BL</v>
      </c>
      <c r="BM18" s="1" t="str">
        <f t="shared" si="53"/>
        <v>F2</v>
      </c>
      <c r="BN18" s="1" t="str">
        <f t="shared" si="54"/>
        <v>4</v>
      </c>
      <c r="BO18" s="1" t="str">
        <f t="shared" si="55"/>
        <v>2</v>
      </c>
      <c r="BP18" s="1" t="str">
        <f t="shared" si="56"/>
        <v>2</v>
      </c>
      <c r="BS18" s="1" t="str">
        <f>General!A16</f>
        <v>L4</v>
      </c>
      <c r="BT18" s="1" t="str">
        <f>General!B16</f>
        <v>L</v>
      </c>
      <c r="BU18" s="1" t="str">
        <f>General!C16</f>
        <v>L4L</v>
      </c>
      <c r="BV18" s="1" t="str">
        <f>General!D16</f>
        <v>F2</v>
      </c>
      <c r="BX18" s="1" t="str">
        <f>General!F16</f>
        <v>LLLW</v>
      </c>
      <c r="BY18" s="1">
        <f>General!G16</f>
        <v>1</v>
      </c>
    </row>
    <row r="19" spans="1:77" ht="15.75" thickBot="1">
      <c r="A19" s="1">
        <v>10</v>
      </c>
      <c r="B19" s="77" t="str">
        <f t="shared" si="11"/>
        <v>P3</v>
      </c>
      <c r="C19" s="94" t="str">
        <f t="shared" si="1"/>
        <v/>
      </c>
      <c r="D19" s="90" t="str">
        <f t="shared" si="36"/>
        <v>B</v>
      </c>
      <c r="E19" s="91" t="str">
        <f t="shared" si="37"/>
        <v/>
      </c>
      <c r="F19" s="10" t="str">
        <f t="shared" si="12"/>
        <v>L</v>
      </c>
      <c r="H19" s="97" t="str">
        <f t="shared" si="2"/>
        <v/>
      </c>
      <c r="I19" s="90" t="str">
        <f t="shared" si="38"/>
        <v>B</v>
      </c>
      <c r="J19" s="91" t="str">
        <f t="shared" si="39"/>
        <v/>
      </c>
      <c r="K19" s="10" t="str">
        <f t="shared" si="40"/>
        <v>L</v>
      </c>
      <c r="L19" s="54"/>
      <c r="M19" s="18" t="str">
        <f>IF('Hedging Dashboard'!AH19="","",'Hedging Dashboard'!AH19)</f>
        <v>B</v>
      </c>
      <c r="O19" s="77" t="str">
        <f t="shared" si="3"/>
        <v/>
      </c>
      <c r="P19" s="90" t="str">
        <f t="shared" si="41"/>
        <v>B</v>
      </c>
      <c r="Q19" s="91" t="str">
        <f t="shared" si="42"/>
        <v/>
      </c>
      <c r="R19" s="5" t="str">
        <f t="shared" si="43"/>
        <v>L</v>
      </c>
      <c r="S19" s="5">
        <f t="shared" si="13"/>
        <v>-3</v>
      </c>
      <c r="T19" s="113" t="str">
        <f t="shared" si="44"/>
        <v/>
      </c>
      <c r="U19" s="5">
        <f>IF(M19="","",IF(B19="NB",U18,IF(T19="",SUM($T$5:$T19)+S19,SUM($T$5:$T19))))</f>
        <v>1</v>
      </c>
      <c r="V19" s="101" t="str">
        <f t="shared" si="0"/>
        <v/>
      </c>
      <c r="W19" s="74">
        <f t="shared" si="14"/>
        <v>-3</v>
      </c>
      <c r="X19" s="76" t="str">
        <f t="shared" si="15"/>
        <v>L</v>
      </c>
      <c r="Y19" s="9" t="str">
        <f t="shared" si="6"/>
        <v>D3</v>
      </c>
      <c r="Z19" s="4" t="str">
        <f t="shared" si="7"/>
        <v>B</v>
      </c>
      <c r="AA19" s="4" t="str">
        <f t="shared" si="8"/>
        <v>D3</v>
      </c>
      <c r="AB19" s="4" t="str">
        <f t="shared" si="4"/>
        <v>WW</v>
      </c>
      <c r="AC19" s="4" t="str">
        <f t="shared" si="9"/>
        <v>LW</v>
      </c>
      <c r="AD19" s="4" t="str">
        <f t="shared" si="10"/>
        <v>LW</v>
      </c>
      <c r="AE19" s="1" t="str">
        <f t="shared" si="16"/>
        <v>B</v>
      </c>
      <c r="AF19" s="1" t="str">
        <f t="shared" si="17"/>
        <v/>
      </c>
      <c r="AG19" s="1" t="str">
        <f t="shared" si="18"/>
        <v>B</v>
      </c>
      <c r="AH19" s="1" t="str">
        <f t="shared" si="19"/>
        <v/>
      </c>
      <c r="AI19" s="1" t="str">
        <f t="shared" si="20"/>
        <v>B</v>
      </c>
      <c r="AJ19" s="1" t="str">
        <f t="shared" si="21"/>
        <v/>
      </c>
      <c r="AK19" s="1">
        <f t="shared" si="45"/>
        <v>3</v>
      </c>
      <c r="AL19" s="1">
        <f t="shared" si="46"/>
        <v>0</v>
      </c>
      <c r="AM19" s="1">
        <f t="shared" si="5"/>
        <v>-6</v>
      </c>
      <c r="AN19" s="1">
        <f t="shared" si="22"/>
        <v>-1</v>
      </c>
      <c r="AO19" s="1" t="str">
        <f t="shared" si="57"/>
        <v>S</v>
      </c>
      <c r="AP19" s="1" t="str">
        <f t="shared" si="23"/>
        <v>Y</v>
      </c>
      <c r="AQ19" s="1" t="str">
        <f t="shared" si="24"/>
        <v>N</v>
      </c>
      <c r="AR19" s="1" t="str">
        <f t="shared" si="25"/>
        <v>N</v>
      </c>
      <c r="AS19" s="1">
        <f t="shared" si="26"/>
        <v>1</v>
      </c>
      <c r="AT19" s="15" t="str">
        <f t="shared" si="47"/>
        <v>N</v>
      </c>
      <c r="AU19" s="1" t="str">
        <f t="shared" si="27"/>
        <v>N</v>
      </c>
      <c r="AV19" s="1" t="str">
        <f t="shared" si="28"/>
        <v>N</v>
      </c>
      <c r="AW19" s="1" t="str">
        <f t="shared" si="29"/>
        <v>N</v>
      </c>
      <c r="AX19" s="1" t="str">
        <f t="shared" si="30"/>
        <v>B</v>
      </c>
      <c r="AY19" s="1" t="str">
        <f t="shared" si="31"/>
        <v/>
      </c>
      <c r="AZ19" s="1" t="str">
        <f>IF('Hedging Dashboard'!AH19="P",IF(AZ18="",1,AZ18+1),"")</f>
        <v/>
      </c>
      <c r="BA19" s="1">
        <f>IF('Hedging Dashboard'!AH19="B",IF(BA18="",1,BA18+1),"")</f>
        <v>1</v>
      </c>
      <c r="BB19" s="1" t="str">
        <f t="shared" si="32"/>
        <v>20123</v>
      </c>
      <c r="BC19" s="1" t="str">
        <f t="shared" si="32"/>
        <v>01000</v>
      </c>
      <c r="BD19" s="1" t="str">
        <f t="shared" si="48"/>
        <v>120123</v>
      </c>
      <c r="BE19" s="1" t="str">
        <f t="shared" si="48"/>
        <v>001000</v>
      </c>
      <c r="BF19" s="1" t="str">
        <f t="shared" si="49"/>
        <v>P</v>
      </c>
      <c r="BG19" s="1" t="str">
        <f t="shared" si="50"/>
        <v>P</v>
      </c>
      <c r="BH19" s="1" t="str">
        <f t="shared" si="33"/>
        <v>L4W</v>
      </c>
      <c r="BI19" s="1" t="str">
        <f t="shared" si="51"/>
        <v>B</v>
      </c>
      <c r="BJ19" s="1" t="str">
        <f t="shared" si="34"/>
        <v>F2W</v>
      </c>
      <c r="BK19" s="1" t="str">
        <f t="shared" si="52"/>
        <v>B</v>
      </c>
      <c r="BL19" s="1" t="str">
        <f t="shared" si="35"/>
        <v>F2W</v>
      </c>
      <c r="BM19" s="1" t="str">
        <f t="shared" si="53"/>
        <v>B</v>
      </c>
      <c r="BN19" s="1">
        <f t="shared" si="54"/>
        <v>1</v>
      </c>
      <c r="BO19" s="1">
        <f t="shared" si="55"/>
        <v>1</v>
      </c>
      <c r="BP19" s="1">
        <f t="shared" si="56"/>
        <v>1</v>
      </c>
      <c r="BS19" s="1" t="str">
        <f>General!A17</f>
        <v>L3</v>
      </c>
      <c r="BT19" s="1" t="str">
        <f>General!B17</f>
        <v>L</v>
      </c>
      <c r="BU19" s="1" t="str">
        <f>General!C17</f>
        <v>L3L</v>
      </c>
      <c r="BV19" s="1" t="str">
        <f>General!D17</f>
        <v>F2</v>
      </c>
      <c r="BX19" s="1" t="str">
        <f>General!F17</f>
        <v>LLWL</v>
      </c>
      <c r="BY19" s="1">
        <f>General!G17</f>
        <v>-1</v>
      </c>
    </row>
    <row r="20" spans="1:77" ht="15.75" thickBot="1">
      <c r="A20" s="1">
        <v>11</v>
      </c>
      <c r="B20" s="12" t="str">
        <f t="shared" si="11"/>
        <v>P2</v>
      </c>
      <c r="C20" s="92" t="str">
        <f t="shared" si="1"/>
        <v/>
      </c>
      <c r="D20" s="13" t="str">
        <f t="shared" si="36"/>
        <v>F2</v>
      </c>
      <c r="E20" s="45" t="str">
        <f t="shared" si="37"/>
        <v/>
      </c>
      <c r="F20" s="14" t="str">
        <f t="shared" si="12"/>
        <v>L</v>
      </c>
      <c r="H20" s="95" t="str">
        <f t="shared" si="2"/>
        <v/>
      </c>
      <c r="I20" s="13" t="str">
        <f t="shared" si="38"/>
        <v/>
      </c>
      <c r="J20" s="45" t="str">
        <f t="shared" si="39"/>
        <v>F2</v>
      </c>
      <c r="K20" s="14" t="str">
        <f t="shared" si="40"/>
        <v>W</v>
      </c>
      <c r="L20" s="54"/>
      <c r="M20" s="16" t="str">
        <f>IF('Hedging Dashboard'!AH20="","",'Hedging Dashboard'!AH20)</f>
        <v>B</v>
      </c>
      <c r="O20" s="12" t="str">
        <f t="shared" si="3"/>
        <v/>
      </c>
      <c r="P20" s="13" t="str">
        <f t="shared" si="41"/>
        <v>F2</v>
      </c>
      <c r="Q20" s="45" t="str">
        <f t="shared" si="42"/>
        <v/>
      </c>
      <c r="R20" s="87" t="str">
        <f t="shared" si="43"/>
        <v>L</v>
      </c>
      <c r="S20" s="87">
        <f t="shared" si="13"/>
        <v>-5</v>
      </c>
      <c r="T20" s="98" t="str">
        <f t="shared" si="44"/>
        <v/>
      </c>
      <c r="U20" s="87">
        <f>IF(M20="","",IF(B20="NB",U19,IF(T20="",SUM($T$5:$T20)+S20,SUM($T$5:$T20))))</f>
        <v>-1</v>
      </c>
      <c r="V20" s="99" t="str">
        <f t="shared" si="0"/>
        <v/>
      </c>
      <c r="W20" s="74">
        <f t="shared" si="14"/>
        <v>-2</v>
      </c>
      <c r="X20" s="76" t="str">
        <f t="shared" si="15"/>
        <v>L</v>
      </c>
      <c r="Y20" s="9" t="str">
        <f t="shared" si="6"/>
        <v>D3</v>
      </c>
      <c r="Z20" s="4" t="str">
        <f t="shared" si="7"/>
        <v>B</v>
      </c>
      <c r="AA20" s="4" t="str">
        <f t="shared" si="8"/>
        <v>D3</v>
      </c>
      <c r="AB20" s="4" t="str">
        <f t="shared" si="4"/>
        <v>WL</v>
      </c>
      <c r="AC20" s="4" t="str">
        <f t="shared" si="9"/>
        <v>WL</v>
      </c>
      <c r="AD20" s="4" t="str">
        <f t="shared" si="10"/>
        <v>WL</v>
      </c>
      <c r="AE20" s="1" t="str">
        <f t="shared" si="16"/>
        <v>F2</v>
      </c>
      <c r="AF20" s="1" t="str">
        <f t="shared" si="17"/>
        <v/>
      </c>
      <c r="AG20" s="1" t="str">
        <f t="shared" si="18"/>
        <v/>
      </c>
      <c r="AH20" s="1" t="str">
        <f t="shared" si="19"/>
        <v>F2</v>
      </c>
      <c r="AI20" s="1" t="str">
        <f t="shared" si="20"/>
        <v>F2</v>
      </c>
      <c r="AJ20" s="1" t="str">
        <f t="shared" si="21"/>
        <v/>
      </c>
      <c r="AK20" s="1">
        <f t="shared" si="45"/>
        <v>4</v>
      </c>
      <c r="AL20" s="1">
        <f t="shared" si="46"/>
        <v>2</v>
      </c>
      <c r="AM20" s="1">
        <f t="shared" si="5"/>
        <v>-9</v>
      </c>
      <c r="AN20" s="1">
        <f t="shared" si="22"/>
        <v>-3</v>
      </c>
      <c r="AO20" s="1" t="str">
        <f t="shared" si="57"/>
        <v>C</v>
      </c>
      <c r="AP20" s="1" t="str">
        <f t="shared" si="23"/>
        <v>Y</v>
      </c>
      <c r="AQ20" s="1" t="str">
        <f t="shared" si="24"/>
        <v>N</v>
      </c>
      <c r="AR20" s="1" t="str">
        <f t="shared" si="25"/>
        <v>N</v>
      </c>
      <c r="AS20" s="1">
        <f t="shared" si="26"/>
        <v>2</v>
      </c>
      <c r="AT20" s="15" t="str">
        <f t="shared" si="47"/>
        <v>N</v>
      </c>
      <c r="AU20" s="1" t="str">
        <f t="shared" si="27"/>
        <v>N</v>
      </c>
      <c r="AV20" s="1" t="str">
        <f t="shared" si="28"/>
        <v>N</v>
      </c>
      <c r="AW20" s="1" t="str">
        <f t="shared" si="29"/>
        <v>N</v>
      </c>
      <c r="AX20" s="1" t="str">
        <f t="shared" si="30"/>
        <v>F2</v>
      </c>
      <c r="AY20" s="1" t="str">
        <f t="shared" si="31"/>
        <v/>
      </c>
      <c r="AZ20" s="1" t="str">
        <f>IF('Hedging Dashboard'!AH20="P",IF(AZ19="",1,AZ19+1),"")</f>
        <v/>
      </c>
      <c r="BA20" s="1">
        <f>IF('Hedging Dashboard'!AH20="B",IF(BA19="",1,BA19+1),"")</f>
        <v>2</v>
      </c>
      <c r="BB20" s="1" t="str">
        <f t="shared" si="32"/>
        <v>01230</v>
      </c>
      <c r="BC20" s="1" t="str">
        <f t="shared" si="32"/>
        <v>10001</v>
      </c>
      <c r="BD20" s="1" t="str">
        <f t="shared" si="48"/>
        <v>201230</v>
      </c>
      <c r="BE20" s="1" t="str">
        <f t="shared" si="48"/>
        <v>010001</v>
      </c>
      <c r="BF20" s="1" t="str">
        <f t="shared" si="49"/>
        <v>P</v>
      </c>
      <c r="BG20" s="1" t="str">
        <f t="shared" si="50"/>
        <v>P</v>
      </c>
      <c r="BH20" s="1" t="str">
        <f t="shared" si="33"/>
        <v>BL</v>
      </c>
      <c r="BI20" s="1" t="str">
        <f t="shared" si="51"/>
        <v>F2</v>
      </c>
      <c r="BJ20" s="1" t="str">
        <f t="shared" si="34"/>
        <v>BL</v>
      </c>
      <c r="BK20" s="1" t="str">
        <f t="shared" si="52"/>
        <v>F2</v>
      </c>
      <c r="BL20" s="1" t="str">
        <f t="shared" si="35"/>
        <v>BL</v>
      </c>
      <c r="BM20" s="1" t="str">
        <f t="shared" si="53"/>
        <v>F2</v>
      </c>
      <c r="BN20" s="1" t="str">
        <f t="shared" si="54"/>
        <v>2</v>
      </c>
      <c r="BO20" s="1" t="str">
        <f t="shared" si="55"/>
        <v>2</v>
      </c>
      <c r="BP20" s="1" t="str">
        <f t="shared" si="56"/>
        <v>2</v>
      </c>
      <c r="BS20" s="1" t="str">
        <f>General!A18</f>
        <v>L5</v>
      </c>
      <c r="BT20" s="1" t="str">
        <f>General!B18</f>
        <v>L</v>
      </c>
      <c r="BU20" s="1" t="str">
        <f>General!C18</f>
        <v>L5L</v>
      </c>
      <c r="BV20" s="1" t="str">
        <f>General!D18</f>
        <v>F2</v>
      </c>
      <c r="BX20" s="1" t="str">
        <f>General!F18</f>
        <v>LLWW</v>
      </c>
      <c r="BY20" s="1">
        <f>General!G18</f>
        <v>3</v>
      </c>
    </row>
    <row r="21" spans="1:77" ht="15.75" thickBot="1">
      <c r="A21" s="1">
        <v>12</v>
      </c>
      <c r="B21" s="9" t="str">
        <f t="shared" si="11"/>
        <v>B1</v>
      </c>
      <c r="C21" s="93" t="str">
        <f t="shared" si="1"/>
        <v>B</v>
      </c>
      <c r="D21" s="88" t="str">
        <f t="shared" si="36"/>
        <v/>
      </c>
      <c r="E21" s="89" t="str">
        <f t="shared" si="37"/>
        <v>F3</v>
      </c>
      <c r="F21" s="8" t="str">
        <f t="shared" si="12"/>
        <v/>
      </c>
      <c r="H21" s="96" t="str">
        <f t="shared" si="2"/>
        <v/>
      </c>
      <c r="I21" s="88" t="str">
        <f t="shared" si="38"/>
        <v/>
      </c>
      <c r="J21" s="89" t="str">
        <f t="shared" si="39"/>
        <v>B</v>
      </c>
      <c r="K21" s="8" t="str">
        <f t="shared" si="40"/>
        <v/>
      </c>
      <c r="L21" s="54"/>
      <c r="M21" s="17" t="str">
        <f>IF('Hedging Dashboard'!AH21="","",'Hedging Dashboard'!AH21)</f>
        <v/>
      </c>
      <c r="O21" s="9" t="str">
        <f t="shared" si="3"/>
        <v>F3</v>
      </c>
      <c r="P21" s="88" t="str">
        <f t="shared" si="41"/>
        <v>F3</v>
      </c>
      <c r="Q21" s="89" t="str">
        <f t="shared" si="42"/>
        <v/>
      </c>
      <c r="R21" s="4" t="str">
        <f t="shared" si="43"/>
        <v/>
      </c>
      <c r="S21" s="4" t="str">
        <f t="shared" si="13"/>
        <v/>
      </c>
      <c r="T21" s="112" t="str">
        <f t="shared" si="44"/>
        <v/>
      </c>
      <c r="U21" s="4" t="str">
        <f>IF(M21="","",IF(B21="NB",U20,IF(T21="",SUM($T$5:$T21)+S21,SUM($T$5:$T21))))</f>
        <v/>
      </c>
      <c r="V21" s="100" t="str">
        <f t="shared" si="0"/>
        <v/>
      </c>
      <c r="W21" s="74" t="e">
        <f t="shared" si="14"/>
        <v>#VALUE!</v>
      </c>
      <c r="X21" s="76" t="str">
        <f t="shared" si="15"/>
        <v/>
      </c>
      <c r="Y21" s="9" t="str">
        <f t="shared" si="6"/>
        <v>B</v>
      </c>
      <c r="Z21" s="4" t="str">
        <f t="shared" si="7"/>
        <v>B</v>
      </c>
      <c r="AA21" s="4" t="str">
        <f t="shared" si="8"/>
        <v>F3</v>
      </c>
      <c r="AB21" s="4" t="str">
        <f t="shared" si="4"/>
        <v>LL</v>
      </c>
      <c r="AC21" s="4" t="str">
        <f t="shared" si="9"/>
        <v>LW</v>
      </c>
      <c r="AD21" s="4" t="str">
        <f t="shared" si="10"/>
        <v>LL</v>
      </c>
      <c r="AE21" s="1" t="str">
        <f t="shared" si="16"/>
        <v/>
      </c>
      <c r="AF21" s="1" t="str">
        <f t="shared" si="17"/>
        <v>F3</v>
      </c>
      <c r="AG21" s="1" t="str">
        <f t="shared" si="18"/>
        <v/>
      </c>
      <c r="AH21" s="1" t="str">
        <f t="shared" si="19"/>
        <v>B</v>
      </c>
      <c r="AI21" s="1" t="str">
        <f t="shared" si="20"/>
        <v>F3</v>
      </c>
      <c r="AJ21" s="1" t="str">
        <f t="shared" si="21"/>
        <v/>
      </c>
      <c r="AK21" s="1">
        <f t="shared" si="45"/>
        <v>3</v>
      </c>
      <c r="AL21" s="1">
        <f t="shared" si="46"/>
        <v>4</v>
      </c>
      <c r="AM21" s="1" t="str">
        <f t="shared" si="5"/>
        <v/>
      </c>
      <c r="AN21" s="1">
        <f t="shared" si="22"/>
        <v>0</v>
      </c>
      <c r="AO21" s="1" t="str">
        <f t="shared" si="57"/>
        <v>C</v>
      </c>
      <c r="AP21" s="1" t="str">
        <f t="shared" si="23"/>
        <v>N</v>
      </c>
      <c r="AQ21" s="1" t="str">
        <f t="shared" si="24"/>
        <v>N</v>
      </c>
      <c r="AR21" s="1" t="str">
        <f t="shared" si="25"/>
        <v>N</v>
      </c>
      <c r="AS21" s="1">
        <f t="shared" si="26"/>
        <v>3</v>
      </c>
      <c r="AT21" s="15" t="str">
        <f t="shared" si="47"/>
        <v>N</v>
      </c>
      <c r="AU21" s="1" t="str">
        <f t="shared" si="27"/>
        <v>N</v>
      </c>
      <c r="AV21" s="1" t="str">
        <f t="shared" si="28"/>
        <v>N</v>
      </c>
      <c r="AW21" s="1" t="str">
        <f t="shared" si="29"/>
        <v>N</v>
      </c>
      <c r="AX21" s="1" t="str">
        <f t="shared" si="30"/>
        <v>F3</v>
      </c>
      <c r="AY21" s="1" t="str">
        <f t="shared" si="31"/>
        <v/>
      </c>
      <c r="AZ21" s="1" t="str">
        <f>IF('Hedging Dashboard'!AH21="P",IF(AZ20="",1,AZ20+1),"")</f>
        <v/>
      </c>
      <c r="BA21" s="1" t="str">
        <f>IF('Hedging Dashboard'!AH21="B",IF(BA20="",1,BA20+1),"")</f>
        <v/>
      </c>
      <c r="BB21" s="1" t="str">
        <f t="shared" si="32"/>
        <v>12300</v>
      </c>
      <c r="BC21" s="1" t="str">
        <f t="shared" si="32"/>
        <v>00012</v>
      </c>
      <c r="BD21" s="1" t="str">
        <f t="shared" si="48"/>
        <v>012300</v>
      </c>
      <c r="BE21" s="1" t="str">
        <f t="shared" si="48"/>
        <v>100012</v>
      </c>
      <c r="BF21" s="1" t="str">
        <f t="shared" si="49"/>
        <v>P</v>
      </c>
      <c r="BG21" s="1" t="str">
        <f t="shared" si="50"/>
        <v>B</v>
      </c>
      <c r="BH21" s="1" t="str">
        <f t="shared" si="33"/>
        <v>F2L</v>
      </c>
      <c r="BI21" s="1" t="str">
        <f t="shared" si="51"/>
        <v>F3</v>
      </c>
      <c r="BJ21" s="1" t="str">
        <f t="shared" si="34"/>
        <v>F2W</v>
      </c>
      <c r="BK21" s="1" t="str">
        <f t="shared" si="52"/>
        <v>B</v>
      </c>
      <c r="BL21" s="1" t="str">
        <f t="shared" si="35"/>
        <v>F2L</v>
      </c>
      <c r="BM21" s="1" t="str">
        <f t="shared" si="53"/>
        <v>F3</v>
      </c>
      <c r="BN21" s="1" t="str">
        <f t="shared" si="54"/>
        <v>3</v>
      </c>
      <c r="BO21" s="1">
        <f t="shared" si="55"/>
        <v>1</v>
      </c>
      <c r="BP21" s="1" t="str">
        <f t="shared" si="56"/>
        <v>3</v>
      </c>
      <c r="BS21" s="1" t="str">
        <f>General!A19</f>
        <v>L2</v>
      </c>
      <c r="BT21" s="1" t="str">
        <f>General!B19</f>
        <v>L</v>
      </c>
      <c r="BU21" s="1" t="str">
        <f>General!C19</f>
        <v>L2L</v>
      </c>
      <c r="BV21" s="1" t="str">
        <f>General!D19</f>
        <v>F2</v>
      </c>
      <c r="BX21" s="1" t="str">
        <f>General!F19</f>
        <v>LWLL</v>
      </c>
      <c r="BY21" s="1">
        <f>General!G19</f>
        <v>-3</v>
      </c>
    </row>
    <row r="22" spans="1:77" ht="15.75" thickBot="1">
      <c r="A22" s="1">
        <v>13</v>
      </c>
      <c r="B22" s="9" t="str">
        <f t="shared" si="11"/>
        <v/>
      </c>
      <c r="C22" s="93" t="str">
        <f t="shared" si="1"/>
        <v/>
      </c>
      <c r="D22" s="88" t="str">
        <f t="shared" si="36"/>
        <v/>
      </c>
      <c r="E22" s="89" t="str">
        <f t="shared" si="37"/>
        <v/>
      </c>
      <c r="F22" s="8" t="str">
        <f t="shared" si="12"/>
        <v/>
      </c>
      <c r="H22" s="96" t="str">
        <f t="shared" si="2"/>
        <v/>
      </c>
      <c r="I22" s="88" t="str">
        <f t="shared" si="38"/>
        <v/>
      </c>
      <c r="J22" s="89" t="str">
        <f t="shared" si="39"/>
        <v/>
      </c>
      <c r="K22" s="8" t="str">
        <f t="shared" si="40"/>
        <v/>
      </c>
      <c r="L22" s="54"/>
      <c r="M22" s="17" t="str">
        <f>IF('Hedging Dashboard'!AH22="","",'Hedging Dashboard'!AH22)</f>
        <v/>
      </c>
      <c r="O22" s="9" t="str">
        <f t="shared" si="3"/>
        <v/>
      </c>
      <c r="P22" s="88" t="str">
        <f t="shared" si="41"/>
        <v/>
      </c>
      <c r="Q22" s="89" t="str">
        <f t="shared" si="42"/>
        <v/>
      </c>
      <c r="R22" s="4" t="str">
        <f t="shared" si="43"/>
        <v/>
      </c>
      <c r="S22" s="4" t="str">
        <f t="shared" si="13"/>
        <v/>
      </c>
      <c r="T22" s="112" t="str">
        <f t="shared" si="44"/>
        <v/>
      </c>
      <c r="U22" s="4" t="str">
        <f>IF(M22="","",IF(B22="NB",U21,IF(T22="",SUM($T$5:$T22)+S22,SUM($T$5:$T22))))</f>
        <v/>
      </c>
      <c r="V22" s="100" t="str">
        <f t="shared" si="0"/>
        <v/>
      </c>
      <c r="W22" s="74" t="e">
        <f t="shared" si="14"/>
        <v>#VALUE!</v>
      </c>
      <c r="X22" s="76" t="str">
        <f t="shared" si="15"/>
        <v/>
      </c>
      <c r="Y22" s="9" t="str">
        <f t="shared" si="6"/>
        <v>B</v>
      </c>
      <c r="Z22" s="4" t="str">
        <f t="shared" si="7"/>
        <v>B</v>
      </c>
      <c r="AA22" s="4" t="str">
        <f t="shared" si="8"/>
        <v>F3</v>
      </c>
      <c r="AB22" s="4" t="str">
        <f t="shared" si="4"/>
        <v>L</v>
      </c>
      <c r="AC22" s="4" t="str">
        <f t="shared" si="9"/>
        <v>W</v>
      </c>
      <c r="AD22" s="4" t="str">
        <f t="shared" si="10"/>
        <v>L</v>
      </c>
      <c r="AE22" s="1" t="str">
        <f t="shared" si="16"/>
        <v/>
      </c>
      <c r="AF22" s="1" t="str">
        <f t="shared" si="17"/>
        <v/>
      </c>
      <c r="AG22" s="1" t="str">
        <f t="shared" si="18"/>
        <v/>
      </c>
      <c r="AH22" s="1" t="str">
        <f t="shared" si="19"/>
        <v/>
      </c>
      <c r="AI22" s="1" t="str">
        <f t="shared" si="20"/>
        <v/>
      </c>
      <c r="AJ22" s="1" t="str">
        <f t="shared" si="21"/>
        <v/>
      </c>
      <c r="AK22" s="1">
        <f t="shared" si="45"/>
        <v>0</v>
      </c>
      <c r="AL22" s="1">
        <f t="shared" si="46"/>
        <v>0</v>
      </c>
      <c r="AM22" s="1" t="str">
        <f t="shared" si="5"/>
        <v/>
      </c>
      <c r="AN22" s="1">
        <f t="shared" si="22"/>
        <v>0</v>
      </c>
      <c r="AO22" s="1" t="str">
        <f t="shared" si="57"/>
        <v/>
      </c>
      <c r="AP22" s="1" t="str">
        <f t="shared" si="23"/>
        <v>N</v>
      </c>
      <c r="AQ22" s="1" t="str">
        <f t="shared" si="24"/>
        <v>Y</v>
      </c>
      <c r="AR22" s="1" t="str">
        <f t="shared" si="25"/>
        <v>N</v>
      </c>
      <c r="AS22" s="1" t="str">
        <f t="shared" si="26"/>
        <v/>
      </c>
      <c r="AT22" s="15" t="str">
        <f t="shared" si="47"/>
        <v/>
      </c>
      <c r="AU22" s="1" t="str">
        <f t="shared" si="27"/>
        <v/>
      </c>
      <c r="AV22" s="1" t="str">
        <f t="shared" si="28"/>
        <v/>
      </c>
      <c r="AW22" s="1" t="str">
        <f t="shared" si="29"/>
        <v/>
      </c>
      <c r="AX22" s="1" t="str">
        <f t="shared" si="30"/>
        <v/>
      </c>
      <c r="AY22" s="1" t="str">
        <f t="shared" si="31"/>
        <v/>
      </c>
      <c r="AZ22" s="1" t="str">
        <f>IF('Hedging Dashboard'!AH22="P",IF(AZ21="",1,AZ21+1),"")</f>
        <v/>
      </c>
      <c r="BA22" s="1" t="str">
        <f>IF('Hedging Dashboard'!AH22="B",IF(BA21="",1,BA21+1),"")</f>
        <v/>
      </c>
      <c r="BB22" s="1" t="str">
        <f t="shared" si="32"/>
        <v>23000</v>
      </c>
      <c r="BC22" s="1" t="str">
        <f t="shared" si="32"/>
        <v>00120</v>
      </c>
      <c r="BD22" s="1" t="str">
        <f t="shared" si="48"/>
        <v>123000</v>
      </c>
      <c r="BE22" s="1" t="str">
        <f t="shared" si="48"/>
        <v>000120</v>
      </c>
      <c r="BF22" s="1" t="str">
        <f t="shared" si="49"/>
        <v>B</v>
      </c>
      <c r="BG22" s="1" t="str">
        <f t="shared" si="50"/>
        <v>B</v>
      </c>
      <c r="BH22" s="1" t="str">
        <f t="shared" si="33"/>
        <v>F3</v>
      </c>
      <c r="BI22" s="1" t="str">
        <f t="shared" si="51"/>
        <v/>
      </c>
      <c r="BJ22" s="1" t="str">
        <f t="shared" si="34"/>
        <v>B</v>
      </c>
      <c r="BK22" s="1" t="str">
        <f t="shared" si="52"/>
        <v/>
      </c>
      <c r="BL22" s="1" t="str">
        <f t="shared" si="35"/>
        <v>F3</v>
      </c>
      <c r="BM22" s="1" t="str">
        <f t="shared" si="53"/>
        <v/>
      </c>
      <c r="BN22" s="1" t="str">
        <f t="shared" si="54"/>
        <v/>
      </c>
      <c r="BO22" s="1" t="str">
        <f t="shared" si="55"/>
        <v/>
      </c>
      <c r="BP22" s="1" t="str">
        <f t="shared" si="56"/>
        <v/>
      </c>
      <c r="BS22" s="1">
        <f>General!A20</f>
        <v>0</v>
      </c>
      <c r="BT22" s="1">
        <f>General!B20</f>
        <v>0</v>
      </c>
      <c r="BU22" s="1" t="str">
        <f>General!C20</f>
        <v/>
      </c>
      <c r="BV22" s="1">
        <f>General!D20</f>
        <v>0</v>
      </c>
      <c r="BX22" s="1" t="str">
        <f>General!F20</f>
        <v>LWLW</v>
      </c>
      <c r="BY22" s="1">
        <f>General!G20</f>
        <v>1</v>
      </c>
    </row>
    <row r="23" spans="1:77" ht="15.75" thickBot="1">
      <c r="A23" s="1">
        <v>14</v>
      </c>
      <c r="B23" s="9" t="str">
        <f t="shared" si="11"/>
        <v/>
      </c>
      <c r="C23" s="93" t="str">
        <f t="shared" si="1"/>
        <v/>
      </c>
      <c r="D23" s="88" t="str">
        <f t="shared" si="36"/>
        <v/>
      </c>
      <c r="E23" s="89" t="str">
        <f t="shared" si="37"/>
        <v/>
      </c>
      <c r="F23" s="8" t="str">
        <f t="shared" si="12"/>
        <v/>
      </c>
      <c r="H23" s="96" t="str">
        <f t="shared" si="2"/>
        <v/>
      </c>
      <c r="I23" s="88" t="str">
        <f t="shared" si="38"/>
        <v/>
      </c>
      <c r="J23" s="89" t="str">
        <f t="shared" si="39"/>
        <v/>
      </c>
      <c r="K23" s="8" t="str">
        <f t="shared" si="40"/>
        <v/>
      </c>
      <c r="L23" s="54"/>
      <c r="M23" s="17" t="str">
        <f>IF('Hedging Dashboard'!AH23="","",'Hedging Dashboard'!AH23)</f>
        <v/>
      </c>
      <c r="O23" s="9" t="str">
        <f t="shared" si="3"/>
        <v/>
      </c>
      <c r="P23" s="88" t="str">
        <f t="shared" si="41"/>
        <v/>
      </c>
      <c r="Q23" s="89" t="str">
        <f t="shared" si="42"/>
        <v/>
      </c>
      <c r="R23" s="4" t="str">
        <f t="shared" si="43"/>
        <v/>
      </c>
      <c r="S23" s="4" t="str">
        <f t="shared" si="13"/>
        <v/>
      </c>
      <c r="T23" s="112" t="str">
        <f t="shared" si="44"/>
        <v/>
      </c>
      <c r="U23" s="4" t="str">
        <f>IF(M23="","",IF(B23="NB",U22,IF(T23="",SUM($T$5:$T23)+S23,SUM($T$5:$T23))))</f>
        <v/>
      </c>
      <c r="V23" s="100" t="str">
        <f t="shared" si="0"/>
        <v/>
      </c>
      <c r="W23" s="74" t="e">
        <f t="shared" si="14"/>
        <v>#VALUE!</v>
      </c>
      <c r="X23" s="76" t="str">
        <f t="shared" si="15"/>
        <v/>
      </c>
      <c r="Y23" s="9" t="str">
        <f t="shared" si="6"/>
        <v>B</v>
      </c>
      <c r="Z23" s="4" t="str">
        <f t="shared" si="7"/>
        <v>B</v>
      </c>
      <c r="AA23" s="4" t="str">
        <f t="shared" si="8"/>
        <v>F3</v>
      </c>
      <c r="AB23" s="4" t="str">
        <f t="shared" si="4"/>
        <v/>
      </c>
      <c r="AC23" s="4" t="str">
        <f t="shared" si="9"/>
        <v/>
      </c>
      <c r="AD23" s="4" t="str">
        <f t="shared" si="10"/>
        <v/>
      </c>
      <c r="AE23" s="1" t="str">
        <f t="shared" si="16"/>
        <v/>
      </c>
      <c r="AF23" s="1" t="str">
        <f t="shared" si="17"/>
        <v/>
      </c>
      <c r="AG23" s="1" t="str">
        <f t="shared" si="18"/>
        <v/>
      </c>
      <c r="AH23" s="1" t="str">
        <f t="shared" si="19"/>
        <v/>
      </c>
      <c r="AI23" s="1" t="str">
        <f t="shared" si="20"/>
        <v/>
      </c>
      <c r="AJ23" s="1" t="str">
        <f t="shared" si="21"/>
        <v/>
      </c>
      <c r="AK23" s="1">
        <f t="shared" si="45"/>
        <v>0</v>
      </c>
      <c r="AL23" s="1">
        <f t="shared" si="46"/>
        <v>0</v>
      </c>
      <c r="AM23" s="1" t="str">
        <f t="shared" si="5"/>
        <v/>
      </c>
      <c r="AN23" s="1">
        <f t="shared" si="22"/>
        <v>0</v>
      </c>
      <c r="AO23" s="1" t="str">
        <f t="shared" si="57"/>
        <v/>
      </c>
      <c r="AP23" s="1" t="str">
        <f t="shared" si="23"/>
        <v>N</v>
      </c>
      <c r="AQ23" s="1" t="str">
        <f t="shared" si="24"/>
        <v>N</v>
      </c>
      <c r="AR23" s="1" t="str">
        <f t="shared" si="25"/>
        <v>N</v>
      </c>
      <c r="AS23" s="1" t="str">
        <f t="shared" si="26"/>
        <v/>
      </c>
      <c r="AT23" s="15" t="str">
        <f t="shared" si="47"/>
        <v/>
      </c>
      <c r="AU23" s="1" t="str">
        <f t="shared" si="27"/>
        <v/>
      </c>
      <c r="AV23" s="1" t="str">
        <f t="shared" si="28"/>
        <v/>
      </c>
      <c r="AW23" s="1" t="str">
        <f t="shared" si="29"/>
        <v/>
      </c>
      <c r="AX23" s="1" t="str">
        <f t="shared" si="30"/>
        <v/>
      </c>
      <c r="AY23" s="1" t="str">
        <f t="shared" si="31"/>
        <v/>
      </c>
      <c r="AZ23" s="1" t="str">
        <f>IF('Hedging Dashboard'!AH23="P",IF(AZ22="",1,AZ22+1),"")</f>
        <v/>
      </c>
      <c r="BA23" s="1" t="str">
        <f>IF('Hedging Dashboard'!AH23="B",IF(BA22="",1,BA22+1),"")</f>
        <v/>
      </c>
      <c r="BB23" s="1" t="str">
        <f t="shared" si="32"/>
        <v>30000</v>
      </c>
      <c r="BC23" s="1" t="str">
        <f t="shared" si="32"/>
        <v>01200</v>
      </c>
      <c r="BD23" s="1" t="str">
        <f t="shared" si="48"/>
        <v>230000</v>
      </c>
      <c r="BE23" s="1" t="str">
        <f t="shared" si="48"/>
        <v>001200</v>
      </c>
      <c r="BF23" s="1" t="str">
        <f t="shared" si="49"/>
        <v>B</v>
      </c>
      <c r="BG23" s="1" t="str">
        <f t="shared" si="50"/>
        <v>B</v>
      </c>
      <c r="BH23" s="1" t="str">
        <f t="shared" si="33"/>
        <v/>
      </c>
      <c r="BI23" s="1">
        <f t="shared" si="51"/>
        <v>0</v>
      </c>
      <c r="BJ23" s="1" t="str">
        <f t="shared" si="34"/>
        <v/>
      </c>
      <c r="BK23" s="1">
        <f t="shared" si="52"/>
        <v>0</v>
      </c>
      <c r="BL23" s="1" t="str">
        <f t="shared" si="35"/>
        <v/>
      </c>
      <c r="BM23" s="1">
        <f t="shared" si="53"/>
        <v>0</v>
      </c>
      <c r="BN23" s="1" t="str">
        <f t="shared" si="54"/>
        <v>0</v>
      </c>
      <c r="BO23" s="1" t="str">
        <f t="shared" si="55"/>
        <v>0</v>
      </c>
      <c r="BP23" s="1" t="str">
        <f t="shared" si="56"/>
        <v>0</v>
      </c>
      <c r="BS23" s="1">
        <f>General!A21</f>
        <v>0</v>
      </c>
      <c r="BT23" s="1">
        <f>General!B21</f>
        <v>0</v>
      </c>
      <c r="BU23" s="1" t="str">
        <f>General!C21</f>
        <v/>
      </c>
      <c r="BV23" s="1">
        <f>General!D21</f>
        <v>0</v>
      </c>
      <c r="BX23" s="1" t="str">
        <f>General!F21</f>
        <v>LWWL</v>
      </c>
      <c r="BY23" s="1">
        <f>General!G21</f>
        <v>-1</v>
      </c>
    </row>
    <row r="24" spans="1:77" ht="15.75" thickBot="1">
      <c r="A24" s="1">
        <v>15</v>
      </c>
      <c r="B24" s="77" t="str">
        <f t="shared" si="11"/>
        <v/>
      </c>
      <c r="C24" s="94" t="str">
        <f t="shared" si="1"/>
        <v/>
      </c>
      <c r="D24" s="90" t="str">
        <f t="shared" si="36"/>
        <v/>
      </c>
      <c r="E24" s="91" t="str">
        <f t="shared" si="37"/>
        <v/>
      </c>
      <c r="F24" s="10" t="str">
        <f t="shared" si="12"/>
        <v/>
      </c>
      <c r="H24" s="97" t="str">
        <f t="shared" si="2"/>
        <v/>
      </c>
      <c r="I24" s="90" t="str">
        <f t="shared" si="38"/>
        <v/>
      </c>
      <c r="J24" s="91" t="str">
        <f t="shared" si="39"/>
        <v/>
      </c>
      <c r="K24" s="10" t="str">
        <f t="shared" si="40"/>
        <v/>
      </c>
      <c r="L24" s="54"/>
      <c r="M24" s="18" t="str">
        <f>IF('Hedging Dashboard'!AH24="","",'Hedging Dashboard'!AH24)</f>
        <v/>
      </c>
      <c r="O24" s="77" t="str">
        <f t="shared" si="3"/>
        <v/>
      </c>
      <c r="P24" s="90" t="str">
        <f t="shared" si="41"/>
        <v/>
      </c>
      <c r="Q24" s="91" t="str">
        <f t="shared" si="42"/>
        <v/>
      </c>
      <c r="R24" s="5" t="str">
        <f t="shared" si="43"/>
        <v/>
      </c>
      <c r="S24" s="5" t="str">
        <f t="shared" si="13"/>
        <v/>
      </c>
      <c r="T24" s="113" t="str">
        <f t="shared" si="44"/>
        <v/>
      </c>
      <c r="U24" s="5" t="str">
        <f>IF(M24="","",IF(B24="NB",U23,IF(T24="",SUM($T$5:$T24)+S24,SUM($T$5:$T24))))</f>
        <v/>
      </c>
      <c r="V24" s="101" t="str">
        <f t="shared" si="0"/>
        <v/>
      </c>
      <c r="W24" s="74" t="e">
        <f t="shared" si="14"/>
        <v>#VALUE!</v>
      </c>
      <c r="X24" s="76" t="str">
        <f t="shared" si="15"/>
        <v/>
      </c>
      <c r="Y24" s="9" t="str">
        <f t="shared" si="6"/>
        <v>B</v>
      </c>
      <c r="Z24" s="4" t="str">
        <f t="shared" si="7"/>
        <v>B</v>
      </c>
      <c r="AA24" s="4" t="str">
        <f t="shared" si="8"/>
        <v>F3</v>
      </c>
      <c r="AB24" s="4" t="str">
        <f t="shared" si="4"/>
        <v/>
      </c>
      <c r="AC24" s="4" t="str">
        <f t="shared" si="9"/>
        <v/>
      </c>
      <c r="AD24" s="4" t="str">
        <f t="shared" si="10"/>
        <v/>
      </c>
      <c r="AE24" s="1" t="str">
        <f t="shared" si="16"/>
        <v/>
      </c>
      <c r="AF24" s="1" t="str">
        <f t="shared" si="17"/>
        <v/>
      </c>
      <c r="AG24" s="1" t="str">
        <f t="shared" si="18"/>
        <v/>
      </c>
      <c r="AH24" s="1" t="str">
        <f t="shared" si="19"/>
        <v/>
      </c>
      <c r="AI24" s="1" t="str">
        <f t="shared" si="20"/>
        <v/>
      </c>
      <c r="AJ24" s="1" t="str">
        <f t="shared" si="21"/>
        <v/>
      </c>
      <c r="AK24" s="1">
        <f t="shared" si="45"/>
        <v>0</v>
      </c>
      <c r="AL24" s="1">
        <f t="shared" si="46"/>
        <v>0</v>
      </c>
      <c r="AM24" s="1" t="str">
        <f t="shared" si="5"/>
        <v/>
      </c>
      <c r="AN24" s="1">
        <f t="shared" si="22"/>
        <v>0</v>
      </c>
      <c r="AO24" s="1" t="str">
        <f t="shared" si="57"/>
        <v/>
      </c>
      <c r="AP24" s="1" t="str">
        <f t="shared" si="23"/>
        <v>N</v>
      </c>
      <c r="AQ24" s="1" t="str">
        <f t="shared" si="24"/>
        <v>N</v>
      </c>
      <c r="AR24" s="1" t="str">
        <f t="shared" si="25"/>
        <v>N</v>
      </c>
      <c r="AS24" s="1" t="str">
        <f t="shared" si="26"/>
        <v/>
      </c>
      <c r="AT24" s="15" t="str">
        <f t="shared" si="47"/>
        <v/>
      </c>
      <c r="AU24" s="1" t="str">
        <f t="shared" si="27"/>
        <v/>
      </c>
      <c r="AV24" s="1" t="str">
        <f t="shared" si="28"/>
        <v/>
      </c>
      <c r="AW24" s="1" t="str">
        <f t="shared" si="29"/>
        <v/>
      </c>
      <c r="AX24" s="1" t="str">
        <f t="shared" si="30"/>
        <v/>
      </c>
      <c r="AY24" s="1" t="str">
        <f t="shared" si="31"/>
        <v/>
      </c>
      <c r="AZ24" s="1" t="str">
        <f>IF('Hedging Dashboard'!AH24="P",IF(AZ23="",1,AZ23+1),"")</f>
        <v/>
      </c>
      <c r="BA24" s="1" t="str">
        <f>IF('Hedging Dashboard'!AH24="B",IF(BA23="",1,BA23+1),"")</f>
        <v/>
      </c>
      <c r="BB24" s="1" t="str">
        <f t="shared" si="32"/>
        <v>00000</v>
      </c>
      <c r="BC24" s="1" t="str">
        <f t="shared" si="32"/>
        <v>12000</v>
      </c>
      <c r="BD24" s="1" t="str">
        <f t="shared" si="48"/>
        <v>300000</v>
      </c>
      <c r="BE24" s="1" t="str">
        <f t="shared" si="48"/>
        <v>012000</v>
      </c>
      <c r="BF24" s="1" t="str">
        <f t="shared" si="49"/>
        <v>B</v>
      </c>
      <c r="BG24" s="1" t="str">
        <f t="shared" si="50"/>
        <v>B</v>
      </c>
      <c r="BH24" s="1" t="str">
        <f t="shared" si="33"/>
        <v/>
      </c>
      <c r="BI24" s="1">
        <f t="shared" si="51"/>
        <v>0</v>
      </c>
      <c r="BJ24" s="1" t="str">
        <f t="shared" si="34"/>
        <v/>
      </c>
      <c r="BK24" s="1">
        <f t="shared" si="52"/>
        <v>0</v>
      </c>
      <c r="BL24" s="1" t="str">
        <f t="shared" si="35"/>
        <v/>
      </c>
      <c r="BM24" s="1">
        <f t="shared" si="53"/>
        <v>0</v>
      </c>
      <c r="BN24" s="1" t="str">
        <f t="shared" si="54"/>
        <v>0</v>
      </c>
      <c r="BO24" s="1" t="str">
        <f t="shared" si="55"/>
        <v>0</v>
      </c>
      <c r="BP24" s="1" t="str">
        <f t="shared" si="56"/>
        <v>0</v>
      </c>
      <c r="BS24" s="1">
        <f>General!A22</f>
        <v>0</v>
      </c>
      <c r="BT24" s="1">
        <f>General!B22</f>
        <v>0</v>
      </c>
      <c r="BU24" s="1" t="str">
        <f>General!C22</f>
        <v/>
      </c>
      <c r="BV24" s="1">
        <f>General!D22</f>
        <v>0</v>
      </c>
      <c r="BX24" s="1" t="str">
        <f>General!F22</f>
        <v>LWWW</v>
      </c>
      <c r="BY24" s="1">
        <f>General!G22</f>
        <v>6</v>
      </c>
    </row>
    <row r="25" spans="1:77" ht="15.75" thickBot="1">
      <c r="A25" s="1">
        <v>16</v>
      </c>
      <c r="B25" s="12" t="str">
        <f t="shared" si="11"/>
        <v/>
      </c>
      <c r="C25" s="92" t="str">
        <f t="shared" si="1"/>
        <v/>
      </c>
      <c r="D25" s="13" t="str">
        <f t="shared" si="36"/>
        <v/>
      </c>
      <c r="E25" s="45" t="str">
        <f t="shared" si="37"/>
        <v/>
      </c>
      <c r="F25" s="14" t="str">
        <f t="shared" si="12"/>
        <v/>
      </c>
      <c r="H25" s="95" t="str">
        <f t="shared" si="2"/>
        <v/>
      </c>
      <c r="I25" s="13" t="str">
        <f t="shared" si="38"/>
        <v/>
      </c>
      <c r="J25" s="45" t="str">
        <f t="shared" si="39"/>
        <v/>
      </c>
      <c r="K25" s="14" t="str">
        <f t="shared" si="40"/>
        <v/>
      </c>
      <c r="L25" s="54"/>
      <c r="M25" s="16" t="str">
        <f>IF('Hedging Dashboard'!AH25="","",'Hedging Dashboard'!AH25)</f>
        <v/>
      </c>
      <c r="O25" s="12" t="str">
        <f t="shared" si="3"/>
        <v/>
      </c>
      <c r="P25" s="13" t="str">
        <f t="shared" si="41"/>
        <v/>
      </c>
      <c r="Q25" s="45" t="str">
        <f t="shared" si="42"/>
        <v/>
      </c>
      <c r="R25" s="87" t="str">
        <f t="shared" si="43"/>
        <v/>
      </c>
      <c r="S25" s="87" t="str">
        <f t="shared" si="13"/>
        <v/>
      </c>
      <c r="T25" s="98" t="str">
        <f t="shared" si="44"/>
        <v/>
      </c>
      <c r="U25" s="87" t="str">
        <f>IF(M25="","",IF(B25="NB",U24,IF(T25="",SUM($T$5:$T25)+S25,SUM($T$5:$T25))))</f>
        <v/>
      </c>
      <c r="V25" s="99" t="str">
        <f t="shared" si="0"/>
        <v/>
      </c>
      <c r="W25" s="74" t="e">
        <f t="shared" si="14"/>
        <v>#VALUE!</v>
      </c>
      <c r="X25" s="76" t="str">
        <f t="shared" si="15"/>
        <v/>
      </c>
      <c r="Y25" s="9" t="str">
        <f t="shared" si="6"/>
        <v>B</v>
      </c>
      <c r="Z25" s="4" t="str">
        <f t="shared" si="7"/>
        <v>B</v>
      </c>
      <c r="AA25" s="4" t="str">
        <f t="shared" si="8"/>
        <v>F3</v>
      </c>
      <c r="AB25" s="4" t="str">
        <f t="shared" si="4"/>
        <v/>
      </c>
      <c r="AC25" s="4" t="str">
        <f t="shared" si="9"/>
        <v/>
      </c>
      <c r="AD25" s="4" t="str">
        <f t="shared" si="10"/>
        <v/>
      </c>
      <c r="AE25" s="1" t="str">
        <f t="shared" si="16"/>
        <v/>
      </c>
      <c r="AF25" s="1" t="str">
        <f t="shared" si="17"/>
        <v/>
      </c>
      <c r="AG25" s="1" t="str">
        <f t="shared" si="18"/>
        <v/>
      </c>
      <c r="AH25" s="1" t="str">
        <f t="shared" si="19"/>
        <v/>
      </c>
      <c r="AI25" s="1" t="str">
        <f t="shared" si="20"/>
        <v/>
      </c>
      <c r="AJ25" s="1" t="str">
        <f t="shared" si="21"/>
        <v/>
      </c>
      <c r="AK25" s="1">
        <f t="shared" si="45"/>
        <v>0</v>
      </c>
      <c r="AL25" s="1">
        <f t="shared" si="46"/>
        <v>0</v>
      </c>
      <c r="AM25" s="1" t="str">
        <f t="shared" si="5"/>
        <v/>
      </c>
      <c r="AN25" s="1">
        <f t="shared" si="22"/>
        <v>0</v>
      </c>
      <c r="AO25" s="1" t="str">
        <f t="shared" si="57"/>
        <v/>
      </c>
      <c r="AP25" s="1" t="str">
        <f t="shared" si="23"/>
        <v>N</v>
      </c>
      <c r="AQ25" s="1" t="str">
        <f t="shared" si="24"/>
        <v>N</v>
      </c>
      <c r="AR25" s="1" t="str">
        <f t="shared" si="25"/>
        <v>N</v>
      </c>
      <c r="AS25" s="1" t="str">
        <f t="shared" si="26"/>
        <v/>
      </c>
      <c r="AT25" s="15" t="str">
        <f t="shared" si="47"/>
        <v/>
      </c>
      <c r="AU25" s="1" t="str">
        <f t="shared" si="27"/>
        <v/>
      </c>
      <c r="AV25" s="1" t="str">
        <f t="shared" si="28"/>
        <v/>
      </c>
      <c r="AW25" s="1" t="str">
        <f t="shared" si="29"/>
        <v/>
      </c>
      <c r="AX25" s="1" t="str">
        <f t="shared" si="30"/>
        <v/>
      </c>
      <c r="AY25" s="1" t="str">
        <f t="shared" si="31"/>
        <v/>
      </c>
      <c r="AZ25" s="1" t="str">
        <f>IF('Hedging Dashboard'!AH25="P",IF(AZ24="",1,AZ24+1),"")</f>
        <v/>
      </c>
      <c r="BA25" s="1" t="str">
        <f>IF('Hedging Dashboard'!AH25="B",IF(BA24="",1,BA24+1),"")</f>
        <v/>
      </c>
      <c r="BB25" s="1" t="str">
        <f t="shared" si="32"/>
        <v>00000</v>
      </c>
      <c r="BC25" s="1" t="str">
        <f t="shared" si="32"/>
        <v>20000</v>
      </c>
      <c r="BD25" s="1" t="str">
        <f t="shared" si="48"/>
        <v>000000</v>
      </c>
      <c r="BE25" s="1" t="str">
        <f t="shared" si="48"/>
        <v>120000</v>
      </c>
      <c r="BF25" s="1" t="str">
        <f t="shared" si="49"/>
        <v>B</v>
      </c>
      <c r="BG25" s="1" t="str">
        <f t="shared" si="50"/>
        <v>B</v>
      </c>
      <c r="BH25" s="1" t="str">
        <f t="shared" si="33"/>
        <v/>
      </c>
      <c r="BI25" s="1">
        <f t="shared" si="51"/>
        <v>0</v>
      </c>
      <c r="BJ25" s="1" t="str">
        <f t="shared" si="34"/>
        <v/>
      </c>
      <c r="BK25" s="1">
        <f t="shared" si="52"/>
        <v>0</v>
      </c>
      <c r="BL25" s="1" t="str">
        <f t="shared" si="35"/>
        <v/>
      </c>
      <c r="BM25" s="1">
        <f t="shared" si="53"/>
        <v>0</v>
      </c>
      <c r="BN25" s="1" t="str">
        <f t="shared" si="54"/>
        <v>0</v>
      </c>
      <c r="BO25" s="1" t="str">
        <f t="shared" si="55"/>
        <v>0</v>
      </c>
      <c r="BP25" s="1" t="str">
        <f t="shared" si="56"/>
        <v>0</v>
      </c>
      <c r="BS25" s="1">
        <f>General!A23</f>
        <v>0</v>
      </c>
      <c r="BT25" s="1">
        <f>General!B23</f>
        <v>0</v>
      </c>
      <c r="BU25" s="1" t="str">
        <f>General!C23</f>
        <v/>
      </c>
      <c r="BV25" s="1">
        <f>General!D23</f>
        <v>0</v>
      </c>
      <c r="BX25" s="1" t="str">
        <f>General!F23</f>
        <v>WLLL</v>
      </c>
      <c r="BY25" s="1">
        <f>General!G23</f>
        <v>-6</v>
      </c>
    </row>
    <row r="26" spans="1:77" ht="15.75" thickBot="1">
      <c r="A26" s="1">
        <v>17</v>
      </c>
      <c r="B26" s="9" t="str">
        <f t="shared" si="11"/>
        <v/>
      </c>
      <c r="C26" s="93" t="str">
        <f t="shared" si="1"/>
        <v/>
      </c>
      <c r="D26" s="88" t="str">
        <f t="shared" si="36"/>
        <v/>
      </c>
      <c r="E26" s="89" t="str">
        <f t="shared" si="37"/>
        <v/>
      </c>
      <c r="F26" s="8" t="str">
        <f t="shared" si="12"/>
        <v/>
      </c>
      <c r="H26" s="96" t="str">
        <f t="shared" si="2"/>
        <v/>
      </c>
      <c r="I26" s="88" t="str">
        <f t="shared" si="38"/>
        <v/>
      </c>
      <c r="J26" s="89" t="str">
        <f t="shared" si="39"/>
        <v/>
      </c>
      <c r="K26" s="8" t="str">
        <f t="shared" si="40"/>
        <v/>
      </c>
      <c r="L26" s="54"/>
      <c r="M26" s="17" t="str">
        <f>IF('Hedging Dashboard'!AH26="","",'Hedging Dashboard'!AH26)</f>
        <v/>
      </c>
      <c r="O26" s="9" t="str">
        <f t="shared" si="3"/>
        <v/>
      </c>
      <c r="P26" s="88" t="str">
        <f t="shared" si="41"/>
        <v/>
      </c>
      <c r="Q26" s="89" t="str">
        <f t="shared" si="42"/>
        <v/>
      </c>
      <c r="R26" s="4" t="str">
        <f t="shared" si="43"/>
        <v/>
      </c>
      <c r="S26" s="4" t="str">
        <f t="shared" si="13"/>
        <v/>
      </c>
      <c r="T26" s="112" t="str">
        <f t="shared" si="44"/>
        <v/>
      </c>
      <c r="U26" s="4" t="str">
        <f>IF(M26="","",IF(B26="NB",U25,IF(T26="",SUM($T$5:$T26)+S26,SUM($T$5:$T26))))</f>
        <v/>
      </c>
      <c r="V26" s="100" t="str">
        <f t="shared" si="0"/>
        <v/>
      </c>
      <c r="W26" s="74" t="e">
        <f t="shared" si="14"/>
        <v>#VALUE!</v>
      </c>
      <c r="X26" s="76" t="str">
        <f t="shared" si="15"/>
        <v/>
      </c>
      <c r="Y26" s="9" t="str">
        <f t="shared" si="6"/>
        <v>B</v>
      </c>
      <c r="Z26" s="4" t="str">
        <f t="shared" si="7"/>
        <v>B</v>
      </c>
      <c r="AA26" s="4" t="str">
        <f t="shared" si="8"/>
        <v>F3</v>
      </c>
      <c r="AB26" s="4" t="str">
        <f t="shared" si="4"/>
        <v/>
      </c>
      <c r="AC26" s="4" t="str">
        <f t="shared" si="9"/>
        <v/>
      </c>
      <c r="AD26" s="4" t="str">
        <f t="shared" si="10"/>
        <v/>
      </c>
      <c r="AE26" s="1" t="str">
        <f t="shared" si="16"/>
        <v/>
      </c>
      <c r="AF26" s="1" t="str">
        <f t="shared" si="17"/>
        <v/>
      </c>
      <c r="AG26" s="1" t="str">
        <f t="shared" si="18"/>
        <v/>
      </c>
      <c r="AH26" s="1" t="str">
        <f t="shared" si="19"/>
        <v/>
      </c>
      <c r="AI26" s="1" t="str">
        <f t="shared" si="20"/>
        <v/>
      </c>
      <c r="AJ26" s="1" t="str">
        <f t="shared" si="21"/>
        <v/>
      </c>
      <c r="AK26" s="1">
        <f t="shared" si="45"/>
        <v>0</v>
      </c>
      <c r="AL26" s="1">
        <f t="shared" si="46"/>
        <v>0</v>
      </c>
      <c r="AM26" s="1" t="str">
        <f t="shared" si="5"/>
        <v/>
      </c>
      <c r="AN26" s="1">
        <f t="shared" si="22"/>
        <v>0</v>
      </c>
      <c r="AO26" s="1" t="str">
        <f t="shared" si="57"/>
        <v/>
      </c>
      <c r="AP26" s="1" t="str">
        <f t="shared" si="23"/>
        <v>N</v>
      </c>
      <c r="AQ26" s="1" t="str">
        <f t="shared" si="24"/>
        <v>N</v>
      </c>
      <c r="AR26" s="1" t="str">
        <f t="shared" si="25"/>
        <v>N</v>
      </c>
      <c r="AS26" s="1" t="str">
        <f t="shared" si="26"/>
        <v/>
      </c>
      <c r="AT26" s="15" t="str">
        <f t="shared" si="47"/>
        <v/>
      </c>
      <c r="AU26" s="1" t="str">
        <f t="shared" si="27"/>
        <v/>
      </c>
      <c r="AV26" s="1" t="str">
        <f t="shared" si="28"/>
        <v/>
      </c>
      <c r="AW26" s="1" t="str">
        <f t="shared" si="29"/>
        <v/>
      </c>
      <c r="AX26" s="1" t="str">
        <f t="shared" si="30"/>
        <v/>
      </c>
      <c r="AY26" s="1" t="str">
        <f t="shared" si="31"/>
        <v/>
      </c>
      <c r="AZ26" s="1" t="str">
        <f>IF('Hedging Dashboard'!AH26="P",IF(AZ25="",1,AZ25+1),"")</f>
        <v/>
      </c>
      <c r="BA26" s="1" t="str">
        <f>IF('Hedging Dashboard'!AH26="B",IF(BA25="",1,BA25+1),"")</f>
        <v/>
      </c>
      <c r="BB26" s="1" t="str">
        <f t="shared" ref="BB26:BC45" si="58">IF(AZ21="",0,AZ21)&amp;IF(AZ22="",0,AZ22)&amp;IF(AZ23="",0,AZ23)&amp;IF(AZ24="",0,AZ24)&amp;IF(AZ25="",0,AZ25)</f>
        <v>00000</v>
      </c>
      <c r="BC26" s="1" t="str">
        <f t="shared" si="58"/>
        <v>00000</v>
      </c>
      <c r="BD26" s="1" t="str">
        <f t="shared" si="48"/>
        <v>000000</v>
      </c>
      <c r="BE26" s="1" t="str">
        <f t="shared" si="48"/>
        <v>200000</v>
      </c>
      <c r="BF26" s="1" t="str">
        <f t="shared" si="49"/>
        <v>B</v>
      </c>
      <c r="BG26" s="1" t="str">
        <f t="shared" si="50"/>
        <v>B</v>
      </c>
      <c r="BH26" s="1" t="str">
        <f t="shared" si="33"/>
        <v/>
      </c>
      <c r="BI26" s="1">
        <f t="shared" si="51"/>
        <v>0</v>
      </c>
      <c r="BJ26" s="1" t="str">
        <f t="shared" si="34"/>
        <v/>
      </c>
      <c r="BK26" s="1">
        <f t="shared" si="52"/>
        <v>0</v>
      </c>
      <c r="BL26" s="1" t="str">
        <f t="shared" si="35"/>
        <v/>
      </c>
      <c r="BM26" s="1">
        <f t="shared" si="53"/>
        <v>0</v>
      </c>
      <c r="BN26" s="1" t="str">
        <f t="shared" si="54"/>
        <v>0</v>
      </c>
      <c r="BO26" s="1" t="str">
        <f t="shared" si="55"/>
        <v>0</v>
      </c>
      <c r="BP26" s="1" t="str">
        <f t="shared" si="56"/>
        <v>0</v>
      </c>
      <c r="BS26" s="1">
        <f>General!A24</f>
        <v>0</v>
      </c>
      <c r="BT26" s="1">
        <f>General!B24</f>
        <v>0</v>
      </c>
      <c r="BU26" s="1" t="str">
        <f>General!C24</f>
        <v/>
      </c>
      <c r="BV26" s="1">
        <f>General!D24</f>
        <v>0</v>
      </c>
      <c r="BX26" s="1" t="str">
        <f>General!F24</f>
        <v>WLLW</v>
      </c>
      <c r="BY26" s="1">
        <f>General!G24</f>
        <v>1</v>
      </c>
    </row>
    <row r="27" spans="1:77" ht="15.75" thickBot="1">
      <c r="A27" s="1">
        <v>18</v>
      </c>
      <c r="B27" s="9" t="str">
        <f t="shared" si="11"/>
        <v/>
      </c>
      <c r="C27" s="93" t="str">
        <f t="shared" si="1"/>
        <v/>
      </c>
      <c r="D27" s="88" t="str">
        <f t="shared" si="36"/>
        <v/>
      </c>
      <c r="E27" s="89" t="str">
        <f t="shared" si="37"/>
        <v/>
      </c>
      <c r="F27" s="8" t="str">
        <f t="shared" si="12"/>
        <v/>
      </c>
      <c r="H27" s="96" t="str">
        <f t="shared" si="2"/>
        <v/>
      </c>
      <c r="I27" s="88" t="str">
        <f t="shared" si="38"/>
        <v/>
      </c>
      <c r="J27" s="89" t="str">
        <f t="shared" si="39"/>
        <v/>
      </c>
      <c r="K27" s="8" t="str">
        <f t="shared" si="40"/>
        <v/>
      </c>
      <c r="L27" s="54"/>
      <c r="M27" s="17" t="str">
        <f>IF('Hedging Dashboard'!AH27="","",'Hedging Dashboard'!AH27)</f>
        <v/>
      </c>
      <c r="O27" s="9" t="str">
        <f t="shared" si="3"/>
        <v/>
      </c>
      <c r="P27" s="88" t="str">
        <f t="shared" si="41"/>
        <v/>
      </c>
      <c r="Q27" s="89" t="str">
        <f t="shared" si="42"/>
        <v/>
      </c>
      <c r="R27" s="4" t="str">
        <f t="shared" si="43"/>
        <v/>
      </c>
      <c r="S27" s="4" t="str">
        <f t="shared" si="13"/>
        <v/>
      </c>
      <c r="T27" s="112" t="str">
        <f t="shared" si="44"/>
        <v/>
      </c>
      <c r="U27" s="4" t="str">
        <f>IF(M27="","",IF(B27="NB",U26,IF(T27="",SUM($T$5:$T27)+S27,SUM($T$5:$T27))))</f>
        <v/>
      </c>
      <c r="V27" s="100" t="str">
        <f t="shared" si="0"/>
        <v/>
      </c>
      <c r="W27" s="74" t="e">
        <f t="shared" si="14"/>
        <v>#VALUE!</v>
      </c>
      <c r="X27" s="76" t="str">
        <f t="shared" si="15"/>
        <v/>
      </c>
      <c r="Y27" s="9" t="str">
        <f t="shared" si="6"/>
        <v>B</v>
      </c>
      <c r="Z27" s="4" t="str">
        <f t="shared" si="7"/>
        <v>B</v>
      </c>
      <c r="AA27" s="4" t="str">
        <f t="shared" si="8"/>
        <v>F3</v>
      </c>
      <c r="AB27" s="4" t="str">
        <f t="shared" si="4"/>
        <v/>
      </c>
      <c r="AC27" s="4" t="str">
        <f t="shared" si="9"/>
        <v/>
      </c>
      <c r="AD27" s="4" t="str">
        <f t="shared" si="10"/>
        <v/>
      </c>
      <c r="AE27" s="1" t="str">
        <f t="shared" si="16"/>
        <v/>
      </c>
      <c r="AF27" s="1" t="str">
        <f t="shared" si="17"/>
        <v/>
      </c>
      <c r="AG27" s="1" t="str">
        <f t="shared" si="18"/>
        <v/>
      </c>
      <c r="AH27" s="1" t="str">
        <f t="shared" si="19"/>
        <v/>
      </c>
      <c r="AI27" s="1" t="str">
        <f t="shared" si="20"/>
        <v/>
      </c>
      <c r="AJ27" s="1" t="str">
        <f t="shared" si="21"/>
        <v/>
      </c>
      <c r="AK27" s="1">
        <f t="shared" si="45"/>
        <v>0</v>
      </c>
      <c r="AL27" s="1">
        <f t="shared" si="46"/>
        <v>0</v>
      </c>
      <c r="AM27" s="1" t="str">
        <f t="shared" si="5"/>
        <v/>
      </c>
      <c r="AN27" s="1">
        <f t="shared" si="22"/>
        <v>0</v>
      </c>
      <c r="AO27" s="1" t="str">
        <f t="shared" si="57"/>
        <v/>
      </c>
      <c r="AP27" s="1" t="str">
        <f t="shared" si="23"/>
        <v>N</v>
      </c>
      <c r="AQ27" s="1" t="str">
        <f t="shared" si="24"/>
        <v>N</v>
      </c>
      <c r="AR27" s="1" t="str">
        <f t="shared" si="25"/>
        <v>N</v>
      </c>
      <c r="AS27" s="1" t="str">
        <f t="shared" si="26"/>
        <v/>
      </c>
      <c r="AT27" s="15" t="str">
        <f t="shared" si="47"/>
        <v/>
      </c>
      <c r="AU27" s="1" t="str">
        <f t="shared" si="27"/>
        <v/>
      </c>
      <c r="AV27" s="1" t="str">
        <f t="shared" si="28"/>
        <v/>
      </c>
      <c r="AW27" s="1" t="str">
        <f t="shared" si="29"/>
        <v/>
      </c>
      <c r="AX27" s="1" t="str">
        <f t="shared" si="30"/>
        <v/>
      </c>
      <c r="AY27" s="1" t="str">
        <f t="shared" si="31"/>
        <v/>
      </c>
      <c r="AZ27" s="1" t="str">
        <f>IF('Hedging Dashboard'!AH27="P",IF(AZ26="",1,AZ26+1),"")</f>
        <v/>
      </c>
      <c r="BA27" s="1" t="str">
        <f>IF('Hedging Dashboard'!AH27="B",IF(BA26="",1,BA26+1),"")</f>
        <v/>
      </c>
      <c r="BB27" s="1" t="str">
        <f t="shared" si="58"/>
        <v>00000</v>
      </c>
      <c r="BC27" s="1" t="str">
        <f t="shared" si="58"/>
        <v>00000</v>
      </c>
      <c r="BD27" s="1" t="str">
        <f t="shared" si="48"/>
        <v>000000</v>
      </c>
      <c r="BE27" s="1" t="str">
        <f t="shared" si="48"/>
        <v>000000</v>
      </c>
      <c r="BF27" s="1" t="str">
        <f t="shared" si="49"/>
        <v>B</v>
      </c>
      <c r="BG27" s="1" t="str">
        <f t="shared" si="50"/>
        <v>B</v>
      </c>
      <c r="BH27" s="1" t="str">
        <f t="shared" si="33"/>
        <v/>
      </c>
      <c r="BI27" s="1">
        <f t="shared" si="51"/>
        <v>0</v>
      </c>
      <c r="BJ27" s="1" t="str">
        <f t="shared" si="34"/>
        <v/>
      </c>
      <c r="BK27" s="1">
        <f t="shared" si="52"/>
        <v>0</v>
      </c>
      <c r="BL27" s="1" t="str">
        <f t="shared" si="35"/>
        <v/>
      </c>
      <c r="BM27" s="1">
        <f t="shared" si="53"/>
        <v>0</v>
      </c>
      <c r="BN27" s="1" t="str">
        <f t="shared" si="54"/>
        <v>0</v>
      </c>
      <c r="BO27" s="1" t="str">
        <f t="shared" si="55"/>
        <v>0</v>
      </c>
      <c r="BP27" s="1" t="str">
        <f t="shared" si="56"/>
        <v>0</v>
      </c>
      <c r="BS27" s="1">
        <f>General!A25</f>
        <v>0</v>
      </c>
      <c r="BT27" s="1">
        <f>General!B25</f>
        <v>0</v>
      </c>
      <c r="BU27" s="1" t="str">
        <f>General!C25</f>
        <v/>
      </c>
      <c r="BV27" s="1">
        <f>General!D25</f>
        <v>0</v>
      </c>
      <c r="BX27" s="1" t="str">
        <f>General!F25</f>
        <v>WLWL</v>
      </c>
      <c r="BY27" s="1">
        <f>General!G25</f>
        <v>-1</v>
      </c>
    </row>
    <row r="28" spans="1:77" ht="15.75" thickBot="1">
      <c r="A28" s="1">
        <v>19</v>
      </c>
      <c r="B28" s="9" t="str">
        <f t="shared" si="11"/>
        <v/>
      </c>
      <c r="C28" s="93" t="str">
        <f t="shared" si="1"/>
        <v/>
      </c>
      <c r="D28" s="88" t="str">
        <f t="shared" si="36"/>
        <v/>
      </c>
      <c r="E28" s="89" t="str">
        <f t="shared" si="37"/>
        <v/>
      </c>
      <c r="F28" s="8" t="str">
        <f t="shared" si="12"/>
        <v/>
      </c>
      <c r="H28" s="96" t="str">
        <f t="shared" si="2"/>
        <v/>
      </c>
      <c r="I28" s="88" t="str">
        <f t="shared" si="38"/>
        <v/>
      </c>
      <c r="J28" s="89" t="str">
        <f t="shared" si="39"/>
        <v/>
      </c>
      <c r="K28" s="8" t="str">
        <f t="shared" si="40"/>
        <v/>
      </c>
      <c r="L28" s="54"/>
      <c r="M28" s="17" t="str">
        <f>IF('Hedging Dashboard'!AH28="","",'Hedging Dashboard'!AH28)</f>
        <v/>
      </c>
      <c r="O28" s="9" t="str">
        <f t="shared" si="3"/>
        <v/>
      </c>
      <c r="P28" s="88" t="str">
        <f t="shared" si="41"/>
        <v/>
      </c>
      <c r="Q28" s="89" t="str">
        <f t="shared" si="42"/>
        <v/>
      </c>
      <c r="R28" s="4" t="str">
        <f t="shared" si="43"/>
        <v/>
      </c>
      <c r="S28" s="4" t="str">
        <f t="shared" si="13"/>
        <v/>
      </c>
      <c r="T28" s="112" t="str">
        <f t="shared" si="44"/>
        <v/>
      </c>
      <c r="U28" s="4" t="str">
        <f>IF(M28="","",IF(B28="NB",U27,IF(T28="",SUM($T$5:$T28)+S28,SUM($T$5:$T28))))</f>
        <v/>
      </c>
      <c r="V28" s="100" t="str">
        <f t="shared" si="0"/>
        <v/>
      </c>
      <c r="W28" s="74" t="e">
        <f t="shared" si="14"/>
        <v>#VALUE!</v>
      </c>
      <c r="X28" s="76" t="str">
        <f t="shared" si="15"/>
        <v/>
      </c>
      <c r="Y28" s="9" t="str">
        <f t="shared" si="6"/>
        <v>B</v>
      </c>
      <c r="Z28" s="4" t="str">
        <f t="shared" si="7"/>
        <v>B</v>
      </c>
      <c r="AA28" s="4" t="str">
        <f t="shared" si="8"/>
        <v>F3</v>
      </c>
      <c r="AB28" s="4" t="str">
        <f t="shared" si="4"/>
        <v/>
      </c>
      <c r="AC28" s="4" t="str">
        <f t="shared" si="9"/>
        <v/>
      </c>
      <c r="AD28" s="4" t="str">
        <f t="shared" si="10"/>
        <v/>
      </c>
      <c r="AE28" s="1" t="str">
        <f t="shared" si="16"/>
        <v/>
      </c>
      <c r="AF28" s="1" t="str">
        <f t="shared" si="17"/>
        <v/>
      </c>
      <c r="AG28" s="1" t="str">
        <f t="shared" si="18"/>
        <v/>
      </c>
      <c r="AH28" s="1" t="str">
        <f t="shared" si="19"/>
        <v/>
      </c>
      <c r="AI28" s="1" t="str">
        <f t="shared" si="20"/>
        <v/>
      </c>
      <c r="AJ28" s="1" t="str">
        <f t="shared" si="21"/>
        <v/>
      </c>
      <c r="AK28" s="1">
        <f t="shared" si="45"/>
        <v>0</v>
      </c>
      <c r="AL28" s="1">
        <f t="shared" si="46"/>
        <v>0</v>
      </c>
      <c r="AM28" s="1" t="str">
        <f t="shared" si="5"/>
        <v/>
      </c>
      <c r="AN28" s="1">
        <f t="shared" si="22"/>
        <v>0</v>
      </c>
      <c r="AO28" s="1" t="str">
        <f t="shared" si="57"/>
        <v/>
      </c>
      <c r="AP28" s="1" t="str">
        <f t="shared" si="23"/>
        <v>N</v>
      </c>
      <c r="AQ28" s="1" t="str">
        <f t="shared" si="24"/>
        <v>N</v>
      </c>
      <c r="AR28" s="1" t="str">
        <f t="shared" si="25"/>
        <v>N</v>
      </c>
      <c r="AS28" s="1" t="str">
        <f t="shared" si="26"/>
        <v/>
      </c>
      <c r="AT28" s="15" t="str">
        <f t="shared" si="47"/>
        <v/>
      </c>
      <c r="AU28" s="1" t="str">
        <f t="shared" si="27"/>
        <v/>
      </c>
      <c r="AV28" s="1" t="str">
        <f t="shared" si="28"/>
        <v/>
      </c>
      <c r="AW28" s="1" t="str">
        <f t="shared" si="29"/>
        <v/>
      </c>
      <c r="AX28" s="1" t="str">
        <f t="shared" si="30"/>
        <v/>
      </c>
      <c r="AY28" s="1" t="str">
        <f t="shared" si="31"/>
        <v/>
      </c>
      <c r="AZ28" s="1" t="str">
        <f>IF('Hedging Dashboard'!AH28="P",IF(AZ27="",1,AZ27+1),"")</f>
        <v/>
      </c>
      <c r="BA28" s="1" t="str">
        <f>IF('Hedging Dashboard'!AH28="B",IF(BA27="",1,BA27+1),"")</f>
        <v/>
      </c>
      <c r="BB28" s="1" t="str">
        <f t="shared" si="58"/>
        <v>00000</v>
      </c>
      <c r="BC28" s="1" t="str">
        <f t="shared" si="58"/>
        <v>00000</v>
      </c>
      <c r="BD28" s="1" t="str">
        <f t="shared" si="48"/>
        <v>000000</v>
      </c>
      <c r="BE28" s="1" t="str">
        <f t="shared" si="48"/>
        <v>000000</v>
      </c>
      <c r="BF28" s="1" t="str">
        <f t="shared" si="49"/>
        <v>B</v>
      </c>
      <c r="BG28" s="1" t="str">
        <f t="shared" si="50"/>
        <v>B</v>
      </c>
      <c r="BH28" s="1" t="str">
        <f t="shared" si="33"/>
        <v/>
      </c>
      <c r="BI28" s="1">
        <f t="shared" si="51"/>
        <v>0</v>
      </c>
      <c r="BJ28" s="1" t="str">
        <f t="shared" si="34"/>
        <v/>
      </c>
      <c r="BK28" s="1">
        <f t="shared" si="52"/>
        <v>0</v>
      </c>
      <c r="BL28" s="1" t="str">
        <f t="shared" si="35"/>
        <v/>
      </c>
      <c r="BM28" s="1">
        <f t="shared" si="53"/>
        <v>0</v>
      </c>
      <c r="BN28" s="1" t="str">
        <f t="shared" si="54"/>
        <v>0</v>
      </c>
      <c r="BO28" s="1" t="str">
        <f t="shared" si="55"/>
        <v>0</v>
      </c>
      <c r="BP28" s="1" t="str">
        <f t="shared" si="56"/>
        <v>0</v>
      </c>
      <c r="BS28" s="1">
        <f>General!A26</f>
        <v>0</v>
      </c>
      <c r="BT28" s="1">
        <f>General!B26</f>
        <v>0</v>
      </c>
      <c r="BU28" s="1" t="str">
        <f>General!C26</f>
        <v/>
      </c>
      <c r="BV28" s="1">
        <f>General!D26</f>
        <v>0</v>
      </c>
      <c r="BX28" s="1" t="str">
        <f>General!F26</f>
        <v>WLWW</v>
      </c>
      <c r="BY28" s="1">
        <f>General!G26</f>
        <v>3</v>
      </c>
    </row>
    <row r="29" spans="1:77" ht="15.75" thickBot="1">
      <c r="A29" s="1">
        <v>20</v>
      </c>
      <c r="B29" s="77" t="str">
        <f t="shared" si="11"/>
        <v/>
      </c>
      <c r="C29" s="94" t="str">
        <f t="shared" si="1"/>
        <v/>
      </c>
      <c r="D29" s="90" t="str">
        <f t="shared" si="36"/>
        <v/>
      </c>
      <c r="E29" s="91" t="str">
        <f t="shared" si="37"/>
        <v/>
      </c>
      <c r="F29" s="10" t="str">
        <f t="shared" si="12"/>
        <v/>
      </c>
      <c r="H29" s="97" t="str">
        <f t="shared" si="2"/>
        <v/>
      </c>
      <c r="I29" s="90" t="str">
        <f t="shared" si="38"/>
        <v/>
      </c>
      <c r="J29" s="91" t="str">
        <f t="shared" si="39"/>
        <v/>
      </c>
      <c r="K29" s="10" t="str">
        <f t="shared" si="40"/>
        <v/>
      </c>
      <c r="L29" s="54"/>
      <c r="M29" s="18" t="str">
        <f>IF('Hedging Dashboard'!AH29="","",'Hedging Dashboard'!AH29)</f>
        <v/>
      </c>
      <c r="O29" s="77" t="str">
        <f t="shared" si="3"/>
        <v/>
      </c>
      <c r="P29" s="90" t="str">
        <f t="shared" si="41"/>
        <v/>
      </c>
      <c r="Q29" s="91" t="str">
        <f t="shared" si="42"/>
        <v/>
      </c>
      <c r="R29" s="5" t="str">
        <f t="shared" si="43"/>
        <v/>
      </c>
      <c r="S29" s="5" t="str">
        <f t="shared" si="13"/>
        <v/>
      </c>
      <c r="T29" s="113" t="str">
        <f t="shared" si="44"/>
        <v/>
      </c>
      <c r="U29" s="5" t="str">
        <f>IF(M29="","",IF(B29="NB",U28,IF(T29="",SUM($T$5:$T29)+S29,SUM($T$5:$T29))))</f>
        <v/>
      </c>
      <c r="V29" s="101" t="str">
        <f t="shared" si="0"/>
        <v/>
      </c>
      <c r="W29" s="74" t="e">
        <f t="shared" si="14"/>
        <v>#VALUE!</v>
      </c>
      <c r="X29" s="76" t="str">
        <f t="shared" si="15"/>
        <v/>
      </c>
      <c r="Y29" s="9" t="str">
        <f t="shared" si="6"/>
        <v>B</v>
      </c>
      <c r="Z29" s="4" t="str">
        <f t="shared" si="7"/>
        <v>B</v>
      </c>
      <c r="AA29" s="4" t="str">
        <f t="shared" si="8"/>
        <v>F3</v>
      </c>
      <c r="AB29" s="4" t="str">
        <f t="shared" si="4"/>
        <v/>
      </c>
      <c r="AC29" s="4" t="str">
        <f t="shared" si="9"/>
        <v/>
      </c>
      <c r="AD29" s="4" t="str">
        <f t="shared" si="10"/>
        <v/>
      </c>
      <c r="AE29" s="1" t="str">
        <f t="shared" si="16"/>
        <v/>
      </c>
      <c r="AF29" s="1" t="str">
        <f t="shared" si="17"/>
        <v/>
      </c>
      <c r="AG29" s="1" t="str">
        <f t="shared" si="18"/>
        <v/>
      </c>
      <c r="AH29" s="1" t="str">
        <f t="shared" si="19"/>
        <v/>
      </c>
      <c r="AI29" s="1" t="str">
        <f t="shared" si="20"/>
        <v/>
      </c>
      <c r="AJ29" s="1" t="str">
        <f t="shared" si="21"/>
        <v/>
      </c>
      <c r="AK29" s="1">
        <f t="shared" si="45"/>
        <v>0</v>
      </c>
      <c r="AL29" s="1">
        <f t="shared" si="46"/>
        <v>0</v>
      </c>
      <c r="AM29" s="1" t="str">
        <f t="shared" si="5"/>
        <v/>
      </c>
      <c r="AN29" s="1">
        <f t="shared" si="22"/>
        <v>0</v>
      </c>
      <c r="AO29" s="1" t="str">
        <f t="shared" si="57"/>
        <v/>
      </c>
      <c r="AP29" s="1" t="str">
        <f t="shared" si="23"/>
        <v>N</v>
      </c>
      <c r="AQ29" s="1" t="str">
        <f t="shared" si="24"/>
        <v>N</v>
      </c>
      <c r="AR29" s="1" t="str">
        <f t="shared" si="25"/>
        <v>N</v>
      </c>
      <c r="AS29" s="1" t="str">
        <f t="shared" si="26"/>
        <v/>
      </c>
      <c r="AT29" s="15" t="str">
        <f t="shared" si="47"/>
        <v/>
      </c>
      <c r="AU29" s="1" t="str">
        <f t="shared" si="27"/>
        <v/>
      </c>
      <c r="AV29" s="1" t="str">
        <f t="shared" si="28"/>
        <v/>
      </c>
      <c r="AW29" s="1" t="str">
        <f t="shared" si="29"/>
        <v/>
      </c>
      <c r="AX29" s="1" t="str">
        <f t="shared" si="30"/>
        <v/>
      </c>
      <c r="AY29" s="1" t="str">
        <f t="shared" si="31"/>
        <v/>
      </c>
      <c r="AZ29" s="1" t="str">
        <f>IF('Hedging Dashboard'!AH29="P",IF(AZ28="",1,AZ28+1),"")</f>
        <v/>
      </c>
      <c r="BA29" s="1" t="str">
        <f>IF('Hedging Dashboard'!AH29="B",IF(BA28="",1,BA28+1),"")</f>
        <v/>
      </c>
      <c r="BB29" s="1" t="str">
        <f t="shared" si="58"/>
        <v>00000</v>
      </c>
      <c r="BC29" s="1" t="str">
        <f t="shared" si="58"/>
        <v>00000</v>
      </c>
      <c r="BD29" s="1" t="str">
        <f t="shared" si="48"/>
        <v>000000</v>
      </c>
      <c r="BE29" s="1" t="str">
        <f t="shared" si="48"/>
        <v>000000</v>
      </c>
      <c r="BF29" s="1" t="str">
        <f t="shared" si="49"/>
        <v>B</v>
      </c>
      <c r="BG29" s="1" t="str">
        <f t="shared" si="50"/>
        <v>B</v>
      </c>
      <c r="BH29" s="1" t="str">
        <f t="shared" si="33"/>
        <v/>
      </c>
      <c r="BI29" s="1">
        <f t="shared" si="51"/>
        <v>0</v>
      </c>
      <c r="BJ29" s="1" t="str">
        <f t="shared" si="34"/>
        <v/>
      </c>
      <c r="BK29" s="1">
        <f t="shared" si="52"/>
        <v>0</v>
      </c>
      <c r="BL29" s="1" t="str">
        <f t="shared" si="35"/>
        <v/>
      </c>
      <c r="BM29" s="1">
        <f t="shared" si="53"/>
        <v>0</v>
      </c>
      <c r="BN29" s="1" t="str">
        <f t="shared" si="54"/>
        <v>0</v>
      </c>
      <c r="BO29" s="1" t="str">
        <f t="shared" si="55"/>
        <v>0</v>
      </c>
      <c r="BP29" s="1" t="str">
        <f t="shared" si="56"/>
        <v>0</v>
      </c>
      <c r="BS29" s="1">
        <f>General!A27</f>
        <v>0</v>
      </c>
      <c r="BT29" s="1">
        <f>General!B27</f>
        <v>0</v>
      </c>
      <c r="BU29" s="1" t="str">
        <f>General!C27</f>
        <v/>
      </c>
      <c r="BV29" s="1">
        <f>General!D27</f>
        <v>0</v>
      </c>
      <c r="BX29" s="1" t="str">
        <f>General!F27</f>
        <v>WWLL</v>
      </c>
      <c r="BY29" s="1">
        <f>General!G27</f>
        <v>-3</v>
      </c>
    </row>
    <row r="30" spans="1:77" ht="15.75" thickBot="1">
      <c r="A30" s="1">
        <v>21</v>
      </c>
      <c r="B30" s="12" t="str">
        <f t="shared" si="11"/>
        <v/>
      </c>
      <c r="C30" s="92" t="str">
        <f t="shared" si="1"/>
        <v/>
      </c>
      <c r="D30" s="13" t="str">
        <f t="shared" si="36"/>
        <v/>
      </c>
      <c r="E30" s="45" t="str">
        <f t="shared" si="37"/>
        <v/>
      </c>
      <c r="F30" s="14" t="str">
        <f t="shared" si="12"/>
        <v/>
      </c>
      <c r="H30" s="95" t="str">
        <f t="shared" si="2"/>
        <v/>
      </c>
      <c r="I30" s="13" t="str">
        <f t="shared" si="38"/>
        <v/>
      </c>
      <c r="J30" s="45" t="str">
        <f t="shared" si="39"/>
        <v/>
      </c>
      <c r="K30" s="14" t="str">
        <f t="shared" si="40"/>
        <v/>
      </c>
      <c r="L30" s="54"/>
      <c r="M30" s="16" t="str">
        <f>IF('Hedging Dashboard'!AH30="","",'Hedging Dashboard'!AH30)</f>
        <v/>
      </c>
      <c r="O30" s="12" t="str">
        <f t="shared" si="3"/>
        <v/>
      </c>
      <c r="P30" s="13" t="str">
        <f t="shared" si="41"/>
        <v/>
      </c>
      <c r="Q30" s="45" t="str">
        <f t="shared" si="42"/>
        <v/>
      </c>
      <c r="R30" s="87" t="str">
        <f t="shared" si="43"/>
        <v/>
      </c>
      <c r="S30" s="87" t="str">
        <f t="shared" si="13"/>
        <v/>
      </c>
      <c r="T30" s="98" t="str">
        <f t="shared" si="44"/>
        <v/>
      </c>
      <c r="U30" s="87" t="str">
        <f>IF(M30="","",IF(B30="NB",U29,IF(T30="",SUM($T$5:$T30)+S30,SUM($T$5:$T30))))</f>
        <v/>
      </c>
      <c r="V30" s="99" t="str">
        <f t="shared" si="0"/>
        <v/>
      </c>
      <c r="W30" s="74" t="e">
        <f t="shared" si="14"/>
        <v>#VALUE!</v>
      </c>
      <c r="X30" s="76" t="str">
        <f t="shared" si="15"/>
        <v/>
      </c>
      <c r="Y30" s="9" t="str">
        <f t="shared" si="6"/>
        <v>B</v>
      </c>
      <c r="Z30" s="4" t="str">
        <f t="shared" si="7"/>
        <v>B</v>
      </c>
      <c r="AA30" s="4" t="str">
        <f t="shared" si="8"/>
        <v>F3</v>
      </c>
      <c r="AB30" s="4" t="str">
        <f t="shared" si="4"/>
        <v/>
      </c>
      <c r="AC30" s="4" t="str">
        <f t="shared" si="9"/>
        <v/>
      </c>
      <c r="AD30" s="4" t="str">
        <f t="shared" si="10"/>
        <v/>
      </c>
      <c r="AE30" s="1" t="str">
        <f t="shared" si="16"/>
        <v/>
      </c>
      <c r="AF30" s="1" t="str">
        <f t="shared" si="17"/>
        <v/>
      </c>
      <c r="AG30" s="1" t="str">
        <f t="shared" si="18"/>
        <v/>
      </c>
      <c r="AH30" s="1" t="str">
        <f t="shared" si="19"/>
        <v/>
      </c>
      <c r="AI30" s="1" t="str">
        <f t="shared" si="20"/>
        <v/>
      </c>
      <c r="AJ30" s="1" t="str">
        <f t="shared" si="21"/>
        <v/>
      </c>
      <c r="AK30" s="1">
        <f t="shared" si="45"/>
        <v>0</v>
      </c>
      <c r="AL30" s="1">
        <f t="shared" si="46"/>
        <v>0</v>
      </c>
      <c r="AM30" s="1" t="str">
        <f t="shared" si="5"/>
        <v/>
      </c>
      <c r="AN30" s="1">
        <f t="shared" si="22"/>
        <v>0</v>
      </c>
      <c r="AO30" s="1" t="str">
        <f t="shared" si="57"/>
        <v/>
      </c>
      <c r="AP30" s="1" t="str">
        <f t="shared" si="23"/>
        <v>N</v>
      </c>
      <c r="AQ30" s="1" t="str">
        <f t="shared" si="24"/>
        <v>N</v>
      </c>
      <c r="AR30" s="1" t="str">
        <f t="shared" si="25"/>
        <v>N</v>
      </c>
      <c r="AS30" s="1" t="str">
        <f t="shared" si="26"/>
        <v/>
      </c>
      <c r="AT30" s="15" t="str">
        <f t="shared" si="47"/>
        <v/>
      </c>
      <c r="AU30" s="1" t="str">
        <f t="shared" si="27"/>
        <v/>
      </c>
      <c r="AV30" s="1" t="str">
        <f t="shared" si="28"/>
        <v/>
      </c>
      <c r="AW30" s="1" t="str">
        <f t="shared" si="29"/>
        <v/>
      </c>
      <c r="AX30" s="1" t="str">
        <f t="shared" si="30"/>
        <v/>
      </c>
      <c r="AY30" s="1" t="str">
        <f t="shared" si="31"/>
        <v/>
      </c>
      <c r="AZ30" s="1" t="str">
        <f>IF('Hedging Dashboard'!AH30="P",IF(AZ29="",1,AZ29+1),"")</f>
        <v/>
      </c>
      <c r="BA30" s="1" t="str">
        <f>IF('Hedging Dashboard'!AH30="B",IF(BA29="",1,BA29+1),"")</f>
        <v/>
      </c>
      <c r="BB30" s="1" t="str">
        <f t="shared" si="58"/>
        <v>00000</v>
      </c>
      <c r="BC30" s="1" t="str">
        <f t="shared" si="58"/>
        <v>00000</v>
      </c>
      <c r="BD30" s="1" t="str">
        <f t="shared" si="48"/>
        <v>000000</v>
      </c>
      <c r="BE30" s="1" t="str">
        <f t="shared" si="48"/>
        <v>000000</v>
      </c>
      <c r="BF30" s="1" t="str">
        <f t="shared" si="49"/>
        <v>B</v>
      </c>
      <c r="BG30" s="1" t="str">
        <f t="shared" si="50"/>
        <v>B</v>
      </c>
      <c r="BH30" s="1" t="str">
        <f t="shared" si="33"/>
        <v/>
      </c>
      <c r="BI30" s="1">
        <f t="shared" si="51"/>
        <v>0</v>
      </c>
      <c r="BJ30" s="1" t="str">
        <f t="shared" si="34"/>
        <v/>
      </c>
      <c r="BK30" s="1">
        <f t="shared" si="52"/>
        <v>0</v>
      </c>
      <c r="BL30" s="1" t="str">
        <f t="shared" si="35"/>
        <v/>
      </c>
      <c r="BM30" s="1">
        <f t="shared" si="53"/>
        <v>0</v>
      </c>
      <c r="BN30" s="1" t="str">
        <f t="shared" si="54"/>
        <v>0</v>
      </c>
      <c r="BO30" s="1" t="str">
        <f t="shared" si="55"/>
        <v>0</v>
      </c>
      <c r="BP30" s="1" t="str">
        <f t="shared" si="56"/>
        <v>0</v>
      </c>
      <c r="BS30" s="1">
        <f>General!A28</f>
        <v>0</v>
      </c>
      <c r="BT30" s="1">
        <f>General!B28</f>
        <v>0</v>
      </c>
      <c r="BU30" s="1" t="str">
        <f>General!C28</f>
        <v/>
      </c>
      <c r="BV30" s="1">
        <f>General!D28</f>
        <v>0</v>
      </c>
      <c r="BX30" s="1" t="str">
        <f>General!F28</f>
        <v>WWLW</v>
      </c>
      <c r="BY30" s="1">
        <f>General!G28</f>
        <v>1</v>
      </c>
    </row>
    <row r="31" spans="1:77" ht="15.75" thickBot="1">
      <c r="A31" s="1">
        <v>22</v>
      </c>
      <c r="B31" s="9" t="str">
        <f t="shared" si="11"/>
        <v/>
      </c>
      <c r="C31" s="93" t="str">
        <f t="shared" si="1"/>
        <v/>
      </c>
      <c r="D31" s="88" t="str">
        <f t="shared" si="36"/>
        <v/>
      </c>
      <c r="E31" s="89" t="str">
        <f t="shared" si="37"/>
        <v/>
      </c>
      <c r="F31" s="8" t="str">
        <f t="shared" si="12"/>
        <v/>
      </c>
      <c r="H31" s="96" t="str">
        <f t="shared" si="2"/>
        <v/>
      </c>
      <c r="I31" s="88" t="str">
        <f t="shared" si="38"/>
        <v/>
      </c>
      <c r="J31" s="89" t="str">
        <f t="shared" si="39"/>
        <v/>
      </c>
      <c r="K31" s="8" t="str">
        <f t="shared" si="40"/>
        <v/>
      </c>
      <c r="L31" s="54"/>
      <c r="M31" s="17" t="str">
        <f>IF('Hedging Dashboard'!AH31="","",'Hedging Dashboard'!AH31)</f>
        <v/>
      </c>
      <c r="O31" s="9" t="str">
        <f t="shared" si="3"/>
        <v/>
      </c>
      <c r="P31" s="88" t="str">
        <f t="shared" si="41"/>
        <v/>
      </c>
      <c r="Q31" s="89" t="str">
        <f t="shared" si="42"/>
        <v/>
      </c>
      <c r="R31" s="4" t="str">
        <f t="shared" si="43"/>
        <v/>
      </c>
      <c r="S31" s="4" t="str">
        <f t="shared" si="13"/>
        <v/>
      </c>
      <c r="T31" s="112" t="str">
        <f t="shared" si="44"/>
        <v/>
      </c>
      <c r="U31" s="4" t="str">
        <f>IF(M31="","",IF(B31="NB",U30,IF(T31="",SUM($T$5:$T31)+S31,SUM($T$5:$T31))))</f>
        <v/>
      </c>
      <c r="V31" s="100" t="str">
        <f t="shared" si="0"/>
        <v/>
      </c>
      <c r="W31" s="74" t="e">
        <f t="shared" si="14"/>
        <v>#VALUE!</v>
      </c>
      <c r="X31" s="76" t="str">
        <f t="shared" si="15"/>
        <v/>
      </c>
      <c r="Y31" s="9" t="str">
        <f t="shared" si="6"/>
        <v>B</v>
      </c>
      <c r="Z31" s="4" t="str">
        <f t="shared" si="7"/>
        <v>B</v>
      </c>
      <c r="AA31" s="4" t="str">
        <f t="shared" si="8"/>
        <v>F3</v>
      </c>
      <c r="AB31" s="4" t="str">
        <f t="shared" si="4"/>
        <v/>
      </c>
      <c r="AC31" s="4" t="str">
        <f t="shared" si="9"/>
        <v/>
      </c>
      <c r="AD31" s="4" t="str">
        <f t="shared" si="10"/>
        <v/>
      </c>
      <c r="AE31" s="1" t="str">
        <f t="shared" si="16"/>
        <v/>
      </c>
      <c r="AF31" s="1" t="str">
        <f t="shared" si="17"/>
        <v/>
      </c>
      <c r="AG31" s="1" t="str">
        <f t="shared" si="18"/>
        <v/>
      </c>
      <c r="AH31" s="1" t="str">
        <f t="shared" si="19"/>
        <v/>
      </c>
      <c r="AI31" s="1" t="str">
        <f t="shared" si="20"/>
        <v/>
      </c>
      <c r="AJ31" s="1" t="str">
        <f t="shared" si="21"/>
        <v/>
      </c>
      <c r="AK31" s="1">
        <f t="shared" si="45"/>
        <v>0</v>
      </c>
      <c r="AL31" s="1">
        <f t="shared" si="46"/>
        <v>0</v>
      </c>
      <c r="AM31" s="1" t="str">
        <f t="shared" si="5"/>
        <v/>
      </c>
      <c r="AN31" s="1">
        <f t="shared" si="22"/>
        <v>0</v>
      </c>
      <c r="AO31" s="1" t="str">
        <f t="shared" si="57"/>
        <v/>
      </c>
      <c r="AP31" s="1" t="str">
        <f t="shared" si="23"/>
        <v>N</v>
      </c>
      <c r="AQ31" s="1" t="str">
        <f t="shared" si="24"/>
        <v>N</v>
      </c>
      <c r="AR31" s="1" t="str">
        <f t="shared" si="25"/>
        <v>N</v>
      </c>
      <c r="AS31" s="1" t="str">
        <f t="shared" si="26"/>
        <v/>
      </c>
      <c r="AT31" s="15" t="str">
        <f t="shared" si="47"/>
        <v/>
      </c>
      <c r="AU31" s="1" t="str">
        <f t="shared" si="27"/>
        <v/>
      </c>
      <c r="AV31" s="1" t="str">
        <f t="shared" si="28"/>
        <v/>
      </c>
      <c r="AW31" s="1" t="str">
        <f t="shared" si="29"/>
        <v/>
      </c>
      <c r="AX31" s="1" t="str">
        <f t="shared" si="30"/>
        <v/>
      </c>
      <c r="AY31" s="1" t="str">
        <f t="shared" si="31"/>
        <v/>
      </c>
      <c r="AZ31" s="1" t="str">
        <f>IF('Hedging Dashboard'!AH31="P",IF(AZ30="",1,AZ30+1),"")</f>
        <v/>
      </c>
      <c r="BA31" s="1" t="str">
        <f>IF('Hedging Dashboard'!AH31="B",IF(BA30="",1,BA30+1),"")</f>
        <v/>
      </c>
      <c r="BB31" s="1" t="str">
        <f t="shared" si="58"/>
        <v>00000</v>
      </c>
      <c r="BC31" s="1" t="str">
        <f t="shared" si="58"/>
        <v>00000</v>
      </c>
      <c r="BD31" s="1" t="str">
        <f t="shared" si="48"/>
        <v>000000</v>
      </c>
      <c r="BE31" s="1" t="str">
        <f t="shared" si="48"/>
        <v>000000</v>
      </c>
      <c r="BF31" s="1" t="str">
        <f t="shared" si="49"/>
        <v>B</v>
      </c>
      <c r="BG31" s="1" t="str">
        <f t="shared" si="50"/>
        <v>B</v>
      </c>
      <c r="BH31" s="1" t="str">
        <f t="shared" si="33"/>
        <v/>
      </c>
      <c r="BI31" s="1">
        <f t="shared" si="51"/>
        <v>0</v>
      </c>
      <c r="BJ31" s="1" t="str">
        <f t="shared" si="34"/>
        <v/>
      </c>
      <c r="BK31" s="1">
        <f t="shared" si="52"/>
        <v>0</v>
      </c>
      <c r="BL31" s="1" t="str">
        <f t="shared" si="35"/>
        <v/>
      </c>
      <c r="BM31" s="1">
        <f t="shared" si="53"/>
        <v>0</v>
      </c>
      <c r="BN31" s="1" t="str">
        <f t="shared" si="54"/>
        <v>0</v>
      </c>
      <c r="BO31" s="1" t="str">
        <f t="shared" si="55"/>
        <v>0</v>
      </c>
      <c r="BP31" s="1" t="str">
        <f t="shared" si="56"/>
        <v>0</v>
      </c>
      <c r="BS31" s="1">
        <f>General!A29</f>
        <v>0</v>
      </c>
      <c r="BT31" s="1">
        <f>General!B29</f>
        <v>0</v>
      </c>
      <c r="BU31" s="1" t="str">
        <f>General!C29</f>
        <v/>
      </c>
      <c r="BV31" s="1">
        <f>General!D29</f>
        <v>0</v>
      </c>
      <c r="BX31" s="1" t="str">
        <f>General!F29</f>
        <v>WWWL</v>
      </c>
      <c r="BY31" s="1">
        <f>General!G29</f>
        <v>-1</v>
      </c>
    </row>
    <row r="32" spans="1:77" ht="15.75" thickBot="1">
      <c r="A32" s="1">
        <v>23</v>
      </c>
      <c r="B32" s="9" t="str">
        <f t="shared" si="11"/>
        <v/>
      </c>
      <c r="C32" s="93" t="str">
        <f t="shared" si="1"/>
        <v/>
      </c>
      <c r="D32" s="88" t="str">
        <f t="shared" si="36"/>
        <v/>
      </c>
      <c r="E32" s="89" t="str">
        <f t="shared" si="37"/>
        <v/>
      </c>
      <c r="F32" s="8" t="str">
        <f t="shared" si="12"/>
        <v/>
      </c>
      <c r="H32" s="96" t="str">
        <f t="shared" si="2"/>
        <v/>
      </c>
      <c r="I32" s="88" t="str">
        <f t="shared" si="38"/>
        <v/>
      </c>
      <c r="J32" s="89" t="str">
        <f t="shared" si="39"/>
        <v/>
      </c>
      <c r="K32" s="8" t="str">
        <f t="shared" si="40"/>
        <v/>
      </c>
      <c r="L32" s="54"/>
      <c r="M32" s="17" t="str">
        <f>IF('Hedging Dashboard'!AH32="","",'Hedging Dashboard'!AH32)</f>
        <v/>
      </c>
      <c r="O32" s="9" t="str">
        <f t="shared" si="3"/>
        <v/>
      </c>
      <c r="P32" s="88" t="str">
        <f t="shared" si="41"/>
        <v/>
      </c>
      <c r="Q32" s="89" t="str">
        <f t="shared" si="42"/>
        <v/>
      </c>
      <c r="R32" s="4" t="str">
        <f t="shared" si="43"/>
        <v/>
      </c>
      <c r="S32" s="4" t="str">
        <f t="shared" si="13"/>
        <v/>
      </c>
      <c r="T32" s="112" t="str">
        <f t="shared" si="44"/>
        <v/>
      </c>
      <c r="U32" s="4" t="str">
        <f>IF(M32="","",IF(B32="NB",U31,IF(T32="",SUM($T$5:$T32)+S32,SUM($T$5:$T32))))</f>
        <v/>
      </c>
      <c r="V32" s="100" t="str">
        <f t="shared" si="0"/>
        <v/>
      </c>
      <c r="W32" s="74" t="e">
        <f t="shared" si="14"/>
        <v>#VALUE!</v>
      </c>
      <c r="X32" s="76" t="str">
        <f t="shared" si="15"/>
        <v/>
      </c>
      <c r="Y32" s="9" t="str">
        <f t="shared" si="6"/>
        <v>B</v>
      </c>
      <c r="Z32" s="4" t="str">
        <f t="shared" si="7"/>
        <v>B</v>
      </c>
      <c r="AA32" s="4" t="str">
        <f t="shared" si="8"/>
        <v>F3</v>
      </c>
      <c r="AB32" s="4" t="str">
        <f t="shared" si="4"/>
        <v/>
      </c>
      <c r="AC32" s="4" t="str">
        <f t="shared" si="9"/>
        <v/>
      </c>
      <c r="AD32" s="4" t="str">
        <f t="shared" si="10"/>
        <v/>
      </c>
      <c r="AE32" s="1" t="str">
        <f t="shared" si="16"/>
        <v/>
      </c>
      <c r="AF32" s="1" t="str">
        <f t="shared" si="17"/>
        <v/>
      </c>
      <c r="AG32" s="1" t="str">
        <f t="shared" si="18"/>
        <v/>
      </c>
      <c r="AH32" s="1" t="str">
        <f t="shared" si="19"/>
        <v/>
      </c>
      <c r="AI32" s="1" t="str">
        <f t="shared" si="20"/>
        <v/>
      </c>
      <c r="AJ32" s="1" t="str">
        <f t="shared" si="21"/>
        <v/>
      </c>
      <c r="AK32" s="1">
        <f t="shared" si="45"/>
        <v>0</v>
      </c>
      <c r="AL32" s="1">
        <f t="shared" si="46"/>
        <v>0</v>
      </c>
      <c r="AM32" s="1" t="str">
        <f t="shared" si="5"/>
        <v/>
      </c>
      <c r="AN32" s="1">
        <f t="shared" si="22"/>
        <v>0</v>
      </c>
      <c r="AO32" s="1" t="str">
        <f t="shared" si="57"/>
        <v/>
      </c>
      <c r="AP32" s="1" t="str">
        <f t="shared" si="23"/>
        <v>N</v>
      </c>
      <c r="AQ32" s="1" t="str">
        <f t="shared" si="24"/>
        <v>N</v>
      </c>
      <c r="AR32" s="1" t="str">
        <f t="shared" si="25"/>
        <v>N</v>
      </c>
      <c r="AS32" s="1" t="str">
        <f t="shared" si="26"/>
        <v/>
      </c>
      <c r="AT32" s="15" t="str">
        <f t="shared" si="47"/>
        <v/>
      </c>
      <c r="AU32" s="1" t="str">
        <f t="shared" si="27"/>
        <v/>
      </c>
      <c r="AV32" s="1" t="str">
        <f t="shared" si="28"/>
        <v/>
      </c>
      <c r="AW32" s="1" t="str">
        <f t="shared" si="29"/>
        <v/>
      </c>
      <c r="AX32" s="1" t="str">
        <f t="shared" si="30"/>
        <v/>
      </c>
      <c r="AY32" s="1" t="str">
        <f t="shared" si="31"/>
        <v/>
      </c>
      <c r="AZ32" s="1" t="str">
        <f>IF('Hedging Dashboard'!AH32="P",IF(AZ31="",1,AZ31+1),"")</f>
        <v/>
      </c>
      <c r="BA32" s="1" t="str">
        <f>IF('Hedging Dashboard'!AH32="B",IF(BA31="",1,BA31+1),"")</f>
        <v/>
      </c>
      <c r="BB32" s="1" t="str">
        <f t="shared" si="58"/>
        <v>00000</v>
      </c>
      <c r="BC32" s="1" t="str">
        <f t="shared" si="58"/>
        <v>00000</v>
      </c>
      <c r="BD32" s="1" t="str">
        <f t="shared" si="48"/>
        <v>000000</v>
      </c>
      <c r="BE32" s="1" t="str">
        <f t="shared" si="48"/>
        <v>000000</v>
      </c>
      <c r="BF32" s="1" t="str">
        <f t="shared" si="49"/>
        <v>B</v>
      </c>
      <c r="BG32" s="1" t="str">
        <f t="shared" si="50"/>
        <v>B</v>
      </c>
      <c r="BH32" s="1" t="str">
        <f t="shared" si="33"/>
        <v/>
      </c>
      <c r="BI32" s="1">
        <f t="shared" si="51"/>
        <v>0</v>
      </c>
      <c r="BJ32" s="1" t="str">
        <f t="shared" si="34"/>
        <v/>
      </c>
      <c r="BK32" s="1">
        <f t="shared" si="52"/>
        <v>0</v>
      </c>
      <c r="BL32" s="1" t="str">
        <f t="shared" si="35"/>
        <v/>
      </c>
      <c r="BM32" s="1">
        <f t="shared" si="53"/>
        <v>0</v>
      </c>
      <c r="BN32" s="1" t="str">
        <f t="shared" si="54"/>
        <v>0</v>
      </c>
      <c r="BO32" s="1" t="str">
        <f t="shared" si="55"/>
        <v>0</v>
      </c>
      <c r="BP32" s="1" t="str">
        <f t="shared" si="56"/>
        <v>0</v>
      </c>
      <c r="BS32" s="1">
        <f>General!A30</f>
        <v>0</v>
      </c>
      <c r="BT32" s="1">
        <f>General!B30</f>
        <v>0</v>
      </c>
      <c r="BU32" s="1" t="str">
        <f>General!C30</f>
        <v/>
      </c>
      <c r="BV32" s="1">
        <f>General!D30</f>
        <v>0</v>
      </c>
      <c r="BX32" s="1" t="str">
        <f>General!F30</f>
        <v>WWWW</v>
      </c>
      <c r="BY32" s="1">
        <f>General!G30</f>
        <v>6</v>
      </c>
    </row>
    <row r="33" spans="1:77" ht="15.75" thickBot="1">
      <c r="A33" s="1">
        <v>24</v>
      </c>
      <c r="B33" s="9" t="str">
        <f t="shared" si="11"/>
        <v/>
      </c>
      <c r="C33" s="93" t="str">
        <f t="shared" si="1"/>
        <v/>
      </c>
      <c r="D33" s="88" t="str">
        <f t="shared" si="36"/>
        <v/>
      </c>
      <c r="E33" s="89" t="str">
        <f t="shared" si="37"/>
        <v/>
      </c>
      <c r="F33" s="8" t="str">
        <f t="shared" si="12"/>
        <v/>
      </c>
      <c r="H33" s="96" t="str">
        <f t="shared" si="2"/>
        <v/>
      </c>
      <c r="I33" s="88" t="str">
        <f t="shared" si="38"/>
        <v/>
      </c>
      <c r="J33" s="89" t="str">
        <f t="shared" si="39"/>
        <v/>
      </c>
      <c r="K33" s="8" t="str">
        <f t="shared" si="40"/>
        <v/>
      </c>
      <c r="L33" s="54"/>
      <c r="M33" s="17" t="str">
        <f>IF('Hedging Dashboard'!AH33="","",'Hedging Dashboard'!AH33)</f>
        <v/>
      </c>
      <c r="O33" s="9" t="str">
        <f t="shared" si="3"/>
        <v/>
      </c>
      <c r="P33" s="88" t="str">
        <f t="shared" si="41"/>
        <v/>
      </c>
      <c r="Q33" s="89" t="str">
        <f t="shared" si="42"/>
        <v/>
      </c>
      <c r="R33" s="4" t="str">
        <f t="shared" si="43"/>
        <v/>
      </c>
      <c r="S33" s="4" t="str">
        <f t="shared" si="13"/>
        <v/>
      </c>
      <c r="T33" s="112" t="str">
        <f t="shared" si="44"/>
        <v/>
      </c>
      <c r="U33" s="4" t="str">
        <f>IF(M33="","",IF(B33="NB",U32,IF(T33="",SUM($T$5:$T33)+S33,SUM($T$5:$T33))))</f>
        <v/>
      </c>
      <c r="V33" s="100" t="str">
        <f t="shared" si="0"/>
        <v/>
      </c>
      <c r="W33" s="74" t="e">
        <f t="shared" si="14"/>
        <v>#VALUE!</v>
      </c>
      <c r="X33" s="76" t="str">
        <f t="shared" si="15"/>
        <v/>
      </c>
      <c r="Y33" s="9" t="str">
        <f t="shared" si="6"/>
        <v>B</v>
      </c>
      <c r="Z33" s="4" t="str">
        <f t="shared" si="7"/>
        <v>B</v>
      </c>
      <c r="AA33" s="4" t="str">
        <f t="shared" si="8"/>
        <v>F3</v>
      </c>
      <c r="AB33" s="4" t="str">
        <f t="shared" si="4"/>
        <v/>
      </c>
      <c r="AC33" s="4" t="str">
        <f t="shared" si="9"/>
        <v/>
      </c>
      <c r="AD33" s="4" t="str">
        <f t="shared" si="10"/>
        <v/>
      </c>
      <c r="AE33" s="1" t="str">
        <f t="shared" si="16"/>
        <v/>
      </c>
      <c r="AF33" s="1" t="str">
        <f t="shared" si="17"/>
        <v/>
      </c>
      <c r="AG33" s="1" t="str">
        <f t="shared" si="18"/>
        <v/>
      </c>
      <c r="AH33" s="1" t="str">
        <f t="shared" si="19"/>
        <v/>
      </c>
      <c r="AI33" s="1" t="str">
        <f t="shared" si="20"/>
        <v/>
      </c>
      <c r="AJ33" s="1" t="str">
        <f t="shared" si="21"/>
        <v/>
      </c>
      <c r="AK33" s="1">
        <f t="shared" si="45"/>
        <v>0</v>
      </c>
      <c r="AL33" s="1">
        <f t="shared" si="46"/>
        <v>0</v>
      </c>
      <c r="AM33" s="1" t="str">
        <f t="shared" si="5"/>
        <v/>
      </c>
      <c r="AN33" s="1">
        <f t="shared" si="22"/>
        <v>0</v>
      </c>
      <c r="AO33" s="1" t="str">
        <f t="shared" si="57"/>
        <v/>
      </c>
      <c r="AP33" s="1" t="str">
        <f t="shared" si="23"/>
        <v>N</v>
      </c>
      <c r="AQ33" s="1" t="str">
        <f t="shared" si="24"/>
        <v>N</v>
      </c>
      <c r="AR33" s="1" t="str">
        <f t="shared" si="25"/>
        <v>N</v>
      </c>
      <c r="AS33" s="1" t="str">
        <f t="shared" si="26"/>
        <v/>
      </c>
      <c r="AT33" s="15" t="str">
        <f t="shared" si="47"/>
        <v/>
      </c>
      <c r="AU33" s="1" t="str">
        <f t="shared" si="27"/>
        <v/>
      </c>
      <c r="AV33" s="1" t="str">
        <f t="shared" si="28"/>
        <v/>
      </c>
      <c r="AW33" s="1" t="str">
        <f t="shared" si="29"/>
        <v/>
      </c>
      <c r="AX33" s="1" t="str">
        <f t="shared" si="30"/>
        <v/>
      </c>
      <c r="AY33" s="1" t="str">
        <f t="shared" si="31"/>
        <v/>
      </c>
      <c r="AZ33" s="1" t="str">
        <f>IF('Hedging Dashboard'!AH33="P",IF(AZ32="",1,AZ32+1),"")</f>
        <v/>
      </c>
      <c r="BA33" s="1" t="str">
        <f>IF('Hedging Dashboard'!AH33="B",IF(BA32="",1,BA32+1),"")</f>
        <v/>
      </c>
      <c r="BB33" s="1" t="str">
        <f t="shared" si="58"/>
        <v>00000</v>
      </c>
      <c r="BC33" s="1" t="str">
        <f t="shared" si="58"/>
        <v>00000</v>
      </c>
      <c r="BD33" s="1" t="str">
        <f t="shared" si="48"/>
        <v>000000</v>
      </c>
      <c r="BE33" s="1" t="str">
        <f t="shared" si="48"/>
        <v>000000</v>
      </c>
      <c r="BF33" s="1" t="str">
        <f t="shared" si="49"/>
        <v>B</v>
      </c>
      <c r="BG33" s="1" t="str">
        <f t="shared" si="50"/>
        <v>B</v>
      </c>
      <c r="BH33" s="1" t="str">
        <f t="shared" si="33"/>
        <v/>
      </c>
      <c r="BI33" s="1">
        <f t="shared" si="51"/>
        <v>0</v>
      </c>
      <c r="BJ33" s="1" t="str">
        <f t="shared" si="34"/>
        <v/>
      </c>
      <c r="BK33" s="1">
        <f t="shared" si="52"/>
        <v>0</v>
      </c>
      <c r="BL33" s="1" t="str">
        <f t="shared" si="35"/>
        <v/>
      </c>
      <c r="BM33" s="1">
        <f t="shared" si="53"/>
        <v>0</v>
      </c>
      <c r="BN33" s="1" t="str">
        <f t="shared" si="54"/>
        <v>0</v>
      </c>
      <c r="BO33" s="1" t="str">
        <f t="shared" si="55"/>
        <v>0</v>
      </c>
      <c r="BP33" s="1" t="str">
        <f t="shared" si="56"/>
        <v>0</v>
      </c>
      <c r="BS33" s="1">
        <f>General!A31</f>
        <v>0</v>
      </c>
      <c r="BT33" s="1">
        <f>General!B31</f>
        <v>0</v>
      </c>
      <c r="BU33" s="1" t="str">
        <f>General!C31</f>
        <v/>
      </c>
      <c r="BV33" s="1">
        <f>General!D31</f>
        <v>0</v>
      </c>
      <c r="BX33" s="1" t="str">
        <f>General!F31</f>
        <v>LLLLL</v>
      </c>
      <c r="BY33" s="1">
        <f>General!G31</f>
        <v>-6</v>
      </c>
    </row>
    <row r="34" spans="1:77" ht="15.75" thickBot="1">
      <c r="A34" s="1">
        <v>25</v>
      </c>
      <c r="B34" s="77" t="str">
        <f t="shared" si="11"/>
        <v/>
      </c>
      <c r="C34" s="94" t="str">
        <f t="shared" si="1"/>
        <v/>
      </c>
      <c r="D34" s="90" t="str">
        <f t="shared" si="36"/>
        <v/>
      </c>
      <c r="E34" s="91" t="str">
        <f t="shared" si="37"/>
        <v/>
      </c>
      <c r="F34" s="10" t="str">
        <f t="shared" si="12"/>
        <v/>
      </c>
      <c r="H34" s="97" t="str">
        <f t="shared" si="2"/>
        <v/>
      </c>
      <c r="I34" s="90" t="str">
        <f t="shared" si="38"/>
        <v/>
      </c>
      <c r="J34" s="91" t="str">
        <f t="shared" si="39"/>
        <v/>
      </c>
      <c r="K34" s="10" t="str">
        <f t="shared" si="40"/>
        <v/>
      </c>
      <c r="L34" s="54"/>
      <c r="M34" s="18" t="str">
        <f>IF('Hedging Dashboard'!AH34="","",'Hedging Dashboard'!AH34)</f>
        <v/>
      </c>
      <c r="O34" s="77" t="str">
        <f t="shared" si="3"/>
        <v/>
      </c>
      <c r="P34" s="90" t="str">
        <f t="shared" si="41"/>
        <v/>
      </c>
      <c r="Q34" s="91" t="str">
        <f t="shared" si="42"/>
        <v/>
      </c>
      <c r="R34" s="5" t="str">
        <f t="shared" si="43"/>
        <v/>
      </c>
      <c r="S34" s="5" t="str">
        <f t="shared" si="13"/>
        <v/>
      </c>
      <c r="T34" s="113" t="str">
        <f t="shared" si="44"/>
        <v/>
      </c>
      <c r="U34" s="5" t="str">
        <f>IF(M34="","",IF(B34="NB",U33,IF(T34="",SUM($T$5:$T34)+S34,SUM($T$5:$T34))))</f>
        <v/>
      </c>
      <c r="V34" s="101" t="str">
        <f t="shared" si="0"/>
        <v/>
      </c>
      <c r="W34" s="74" t="e">
        <f t="shared" si="14"/>
        <v>#VALUE!</v>
      </c>
      <c r="X34" s="76" t="str">
        <f t="shared" si="15"/>
        <v/>
      </c>
      <c r="Y34" s="9" t="str">
        <f t="shared" si="6"/>
        <v>B</v>
      </c>
      <c r="Z34" s="4" t="str">
        <f t="shared" si="7"/>
        <v>B</v>
      </c>
      <c r="AA34" s="4" t="str">
        <f t="shared" si="8"/>
        <v>F3</v>
      </c>
      <c r="AB34" s="4" t="str">
        <f t="shared" si="4"/>
        <v/>
      </c>
      <c r="AC34" s="4" t="str">
        <f t="shared" si="9"/>
        <v/>
      </c>
      <c r="AD34" s="4" t="str">
        <f t="shared" si="10"/>
        <v/>
      </c>
      <c r="AE34" s="1" t="str">
        <f t="shared" si="16"/>
        <v/>
      </c>
      <c r="AF34" s="1" t="str">
        <f t="shared" si="17"/>
        <v/>
      </c>
      <c r="AG34" s="1" t="str">
        <f t="shared" si="18"/>
        <v/>
      </c>
      <c r="AH34" s="1" t="str">
        <f t="shared" si="19"/>
        <v/>
      </c>
      <c r="AI34" s="1" t="str">
        <f t="shared" si="20"/>
        <v/>
      </c>
      <c r="AJ34" s="1" t="str">
        <f t="shared" si="21"/>
        <v/>
      </c>
      <c r="AK34" s="1">
        <f t="shared" si="45"/>
        <v>0</v>
      </c>
      <c r="AL34" s="1">
        <f t="shared" si="46"/>
        <v>0</v>
      </c>
      <c r="AM34" s="1" t="str">
        <f t="shared" si="5"/>
        <v/>
      </c>
      <c r="AN34" s="1">
        <f t="shared" si="22"/>
        <v>0</v>
      </c>
      <c r="AO34" s="1" t="str">
        <f t="shared" si="57"/>
        <v/>
      </c>
      <c r="AP34" s="1" t="str">
        <f t="shared" si="23"/>
        <v>N</v>
      </c>
      <c r="AQ34" s="1" t="str">
        <f t="shared" si="24"/>
        <v>N</v>
      </c>
      <c r="AR34" s="1" t="str">
        <f t="shared" si="25"/>
        <v>N</v>
      </c>
      <c r="AS34" s="1" t="str">
        <f t="shared" si="26"/>
        <v/>
      </c>
      <c r="AT34" s="15" t="str">
        <f t="shared" si="47"/>
        <v/>
      </c>
      <c r="AU34" s="1" t="str">
        <f t="shared" si="27"/>
        <v/>
      </c>
      <c r="AV34" s="1" t="str">
        <f t="shared" si="28"/>
        <v/>
      </c>
      <c r="AW34" s="1" t="str">
        <f t="shared" si="29"/>
        <v/>
      </c>
      <c r="AX34" s="1" t="str">
        <f t="shared" si="30"/>
        <v/>
      </c>
      <c r="AY34" s="1" t="str">
        <f t="shared" si="31"/>
        <v/>
      </c>
      <c r="AZ34" s="1" t="str">
        <f>IF('Hedging Dashboard'!AH34="P",IF(AZ33="",1,AZ33+1),"")</f>
        <v/>
      </c>
      <c r="BA34" s="1" t="str">
        <f>IF('Hedging Dashboard'!AH34="B",IF(BA33="",1,BA33+1),"")</f>
        <v/>
      </c>
      <c r="BB34" s="1" t="str">
        <f t="shared" si="58"/>
        <v>00000</v>
      </c>
      <c r="BC34" s="1" t="str">
        <f t="shared" si="58"/>
        <v>00000</v>
      </c>
      <c r="BD34" s="1" t="str">
        <f t="shared" si="48"/>
        <v>000000</v>
      </c>
      <c r="BE34" s="1" t="str">
        <f t="shared" si="48"/>
        <v>000000</v>
      </c>
      <c r="BF34" s="1" t="str">
        <f t="shared" si="49"/>
        <v>B</v>
      </c>
      <c r="BG34" s="1" t="str">
        <f t="shared" si="50"/>
        <v>B</v>
      </c>
      <c r="BH34" s="1" t="str">
        <f t="shared" si="33"/>
        <v/>
      </c>
      <c r="BI34" s="1">
        <f t="shared" si="51"/>
        <v>0</v>
      </c>
      <c r="BJ34" s="1" t="str">
        <f t="shared" si="34"/>
        <v/>
      </c>
      <c r="BK34" s="1">
        <f t="shared" si="52"/>
        <v>0</v>
      </c>
      <c r="BL34" s="1" t="str">
        <f t="shared" si="35"/>
        <v/>
      </c>
      <c r="BM34" s="1">
        <f t="shared" si="53"/>
        <v>0</v>
      </c>
      <c r="BN34" s="1" t="str">
        <f t="shared" si="54"/>
        <v>0</v>
      </c>
      <c r="BO34" s="1" t="str">
        <f t="shared" si="55"/>
        <v>0</v>
      </c>
      <c r="BP34" s="1" t="str">
        <f t="shared" si="56"/>
        <v>0</v>
      </c>
      <c r="BS34" s="1">
        <f>General!A32</f>
        <v>0</v>
      </c>
      <c r="BT34" s="1">
        <f>General!B32</f>
        <v>0</v>
      </c>
      <c r="BU34" s="1" t="str">
        <f>General!C32</f>
        <v/>
      </c>
      <c r="BV34" s="1">
        <f>General!D32</f>
        <v>0</v>
      </c>
      <c r="BX34" s="1" t="str">
        <f>General!F32</f>
        <v>LLLLW</v>
      </c>
      <c r="BY34" s="1">
        <f>General!G32</f>
        <v>1</v>
      </c>
    </row>
    <row r="35" spans="1:77" ht="15.75" thickBot="1">
      <c r="A35" s="1">
        <v>26</v>
      </c>
      <c r="B35" s="12" t="str">
        <f t="shared" si="11"/>
        <v/>
      </c>
      <c r="C35" s="92" t="str">
        <f t="shared" si="1"/>
        <v/>
      </c>
      <c r="D35" s="13" t="str">
        <f t="shared" si="36"/>
        <v/>
      </c>
      <c r="E35" s="45" t="str">
        <f t="shared" si="37"/>
        <v/>
      </c>
      <c r="F35" s="14" t="str">
        <f t="shared" si="12"/>
        <v/>
      </c>
      <c r="H35" s="95" t="str">
        <f t="shared" si="2"/>
        <v/>
      </c>
      <c r="I35" s="13" t="str">
        <f t="shared" si="38"/>
        <v/>
      </c>
      <c r="J35" s="45" t="str">
        <f t="shared" si="39"/>
        <v/>
      </c>
      <c r="K35" s="14" t="str">
        <f t="shared" si="40"/>
        <v/>
      </c>
      <c r="L35" s="54"/>
      <c r="M35" s="16" t="str">
        <f>IF('Hedging Dashboard'!AH35="","",'Hedging Dashboard'!AH35)</f>
        <v/>
      </c>
      <c r="O35" s="12" t="str">
        <f t="shared" si="3"/>
        <v/>
      </c>
      <c r="P35" s="13" t="str">
        <f t="shared" si="41"/>
        <v/>
      </c>
      <c r="Q35" s="45" t="str">
        <f t="shared" si="42"/>
        <v/>
      </c>
      <c r="R35" s="87" t="str">
        <f t="shared" si="43"/>
        <v/>
      </c>
      <c r="S35" s="87" t="str">
        <f t="shared" si="13"/>
        <v/>
      </c>
      <c r="T35" s="98" t="str">
        <f t="shared" si="44"/>
        <v/>
      </c>
      <c r="U35" s="87" t="str">
        <f>IF(M35="","",IF(B35="NB",U34,IF(T35="",SUM($T$5:$T35)+S35,SUM($T$5:$T35))))</f>
        <v/>
      </c>
      <c r="V35" s="99" t="str">
        <f t="shared" si="0"/>
        <v/>
      </c>
      <c r="W35" s="74" t="e">
        <f t="shared" si="14"/>
        <v>#VALUE!</v>
      </c>
      <c r="X35" s="76" t="str">
        <f t="shared" si="15"/>
        <v/>
      </c>
      <c r="Y35" s="9" t="str">
        <f t="shared" si="6"/>
        <v>B</v>
      </c>
      <c r="Z35" s="4" t="str">
        <f t="shared" si="7"/>
        <v>B</v>
      </c>
      <c r="AA35" s="4" t="str">
        <f t="shared" si="8"/>
        <v>F3</v>
      </c>
      <c r="AB35" s="4" t="str">
        <f t="shared" si="4"/>
        <v/>
      </c>
      <c r="AC35" s="4" t="str">
        <f t="shared" si="9"/>
        <v/>
      </c>
      <c r="AD35" s="4" t="str">
        <f t="shared" si="10"/>
        <v/>
      </c>
      <c r="AE35" s="1" t="str">
        <f t="shared" si="16"/>
        <v/>
      </c>
      <c r="AF35" s="1" t="str">
        <f t="shared" si="17"/>
        <v/>
      </c>
      <c r="AG35" s="1" t="str">
        <f t="shared" si="18"/>
        <v/>
      </c>
      <c r="AH35" s="1" t="str">
        <f t="shared" si="19"/>
        <v/>
      </c>
      <c r="AI35" s="1" t="str">
        <f t="shared" si="20"/>
        <v/>
      </c>
      <c r="AJ35" s="1" t="str">
        <f t="shared" si="21"/>
        <v/>
      </c>
      <c r="AK35" s="1">
        <f t="shared" si="45"/>
        <v>0</v>
      </c>
      <c r="AL35" s="1">
        <f t="shared" si="46"/>
        <v>0</v>
      </c>
      <c r="AM35" s="1" t="str">
        <f t="shared" si="5"/>
        <v/>
      </c>
      <c r="AN35" s="1">
        <f t="shared" si="22"/>
        <v>0</v>
      </c>
      <c r="AO35" s="1" t="str">
        <f t="shared" si="57"/>
        <v/>
      </c>
      <c r="AP35" s="1" t="str">
        <f t="shared" si="23"/>
        <v>N</v>
      </c>
      <c r="AQ35" s="1" t="str">
        <f t="shared" si="24"/>
        <v>N</v>
      </c>
      <c r="AR35" s="1" t="str">
        <f t="shared" si="25"/>
        <v>N</v>
      </c>
      <c r="AS35" s="1" t="str">
        <f t="shared" si="26"/>
        <v/>
      </c>
      <c r="AT35" s="15" t="str">
        <f t="shared" si="47"/>
        <v/>
      </c>
      <c r="AU35" s="1" t="str">
        <f t="shared" si="27"/>
        <v/>
      </c>
      <c r="AV35" s="1" t="str">
        <f t="shared" si="28"/>
        <v/>
      </c>
      <c r="AW35" s="1" t="str">
        <f t="shared" si="29"/>
        <v/>
      </c>
      <c r="AX35" s="1" t="str">
        <f t="shared" si="30"/>
        <v/>
      </c>
      <c r="AY35" s="1" t="str">
        <f t="shared" si="31"/>
        <v/>
      </c>
      <c r="AZ35" s="1" t="str">
        <f>IF('Hedging Dashboard'!AH35="P",IF(AZ34="",1,AZ34+1),"")</f>
        <v/>
      </c>
      <c r="BA35" s="1" t="str">
        <f>IF('Hedging Dashboard'!AH35="B",IF(BA34="",1,BA34+1),"")</f>
        <v/>
      </c>
      <c r="BB35" s="1" t="str">
        <f t="shared" si="58"/>
        <v>00000</v>
      </c>
      <c r="BC35" s="1" t="str">
        <f t="shared" si="58"/>
        <v>00000</v>
      </c>
      <c r="BD35" s="1" t="str">
        <f t="shared" si="48"/>
        <v>000000</v>
      </c>
      <c r="BE35" s="1" t="str">
        <f t="shared" si="48"/>
        <v>000000</v>
      </c>
      <c r="BF35" s="1" t="str">
        <f t="shared" si="49"/>
        <v>B</v>
      </c>
      <c r="BG35" s="1" t="str">
        <f t="shared" si="50"/>
        <v>B</v>
      </c>
      <c r="BH35" s="1" t="str">
        <f t="shared" si="33"/>
        <v/>
      </c>
      <c r="BI35" s="1">
        <f t="shared" si="51"/>
        <v>0</v>
      </c>
      <c r="BJ35" s="1" t="str">
        <f t="shared" si="34"/>
        <v/>
      </c>
      <c r="BK35" s="1">
        <f t="shared" si="52"/>
        <v>0</v>
      </c>
      <c r="BL35" s="1" t="str">
        <f t="shared" si="35"/>
        <v/>
      </c>
      <c r="BM35" s="1">
        <f t="shared" si="53"/>
        <v>0</v>
      </c>
      <c r="BN35" s="1" t="str">
        <f t="shared" si="54"/>
        <v>0</v>
      </c>
      <c r="BO35" s="1" t="str">
        <f t="shared" si="55"/>
        <v>0</v>
      </c>
      <c r="BP35" s="1" t="str">
        <f t="shared" si="56"/>
        <v>0</v>
      </c>
      <c r="BS35" s="1">
        <f>General!A33</f>
        <v>0</v>
      </c>
      <c r="BT35" s="1">
        <f>General!B33</f>
        <v>0</v>
      </c>
      <c r="BU35" s="1" t="str">
        <f>General!C33</f>
        <v/>
      </c>
      <c r="BV35" s="1">
        <f>General!D33</f>
        <v>0</v>
      </c>
      <c r="BX35" s="1" t="str">
        <f>General!F33</f>
        <v>LLLWL</v>
      </c>
      <c r="BY35" s="1">
        <f>General!G33</f>
        <v>-1</v>
      </c>
    </row>
    <row r="36" spans="1:77" ht="15.75" thickBot="1">
      <c r="A36" s="1">
        <v>27</v>
      </c>
      <c r="B36" s="9" t="str">
        <f t="shared" si="11"/>
        <v/>
      </c>
      <c r="C36" s="93" t="str">
        <f t="shared" si="1"/>
        <v/>
      </c>
      <c r="D36" s="88" t="str">
        <f t="shared" si="36"/>
        <v/>
      </c>
      <c r="E36" s="89" t="str">
        <f t="shared" si="37"/>
        <v/>
      </c>
      <c r="F36" s="8" t="str">
        <f t="shared" si="12"/>
        <v/>
      </c>
      <c r="H36" s="96" t="str">
        <f t="shared" si="2"/>
        <v/>
      </c>
      <c r="I36" s="88" t="str">
        <f t="shared" si="38"/>
        <v/>
      </c>
      <c r="J36" s="89" t="str">
        <f t="shared" si="39"/>
        <v/>
      </c>
      <c r="K36" s="8" t="str">
        <f t="shared" si="40"/>
        <v/>
      </c>
      <c r="L36" s="54"/>
      <c r="M36" s="17" t="str">
        <f>IF('Hedging Dashboard'!AH36="","",'Hedging Dashboard'!AH36)</f>
        <v/>
      </c>
      <c r="O36" s="9" t="str">
        <f t="shared" si="3"/>
        <v/>
      </c>
      <c r="P36" s="88" t="str">
        <f t="shared" si="41"/>
        <v/>
      </c>
      <c r="Q36" s="89" t="str">
        <f t="shared" si="42"/>
        <v/>
      </c>
      <c r="R36" s="4" t="str">
        <f t="shared" si="43"/>
        <v/>
      </c>
      <c r="S36" s="4" t="str">
        <f t="shared" si="13"/>
        <v/>
      </c>
      <c r="T36" s="112" t="str">
        <f t="shared" si="44"/>
        <v/>
      </c>
      <c r="U36" s="4" t="str">
        <f>IF(M36="","",IF(B36="NB",U35,IF(T36="",SUM($T$5:$T36)+S36,SUM($T$5:$T36))))</f>
        <v/>
      </c>
      <c r="V36" s="100" t="str">
        <f t="shared" si="0"/>
        <v/>
      </c>
      <c r="W36" s="74" t="e">
        <f t="shared" si="14"/>
        <v>#VALUE!</v>
      </c>
      <c r="X36" s="76" t="str">
        <f t="shared" si="15"/>
        <v/>
      </c>
      <c r="Y36" s="9" t="str">
        <f t="shared" si="6"/>
        <v>B</v>
      </c>
      <c r="Z36" s="4" t="str">
        <f t="shared" si="7"/>
        <v>B</v>
      </c>
      <c r="AA36" s="4" t="str">
        <f t="shared" si="8"/>
        <v>F3</v>
      </c>
      <c r="AB36" s="4" t="str">
        <f t="shared" si="4"/>
        <v/>
      </c>
      <c r="AC36" s="4" t="str">
        <f t="shared" si="9"/>
        <v/>
      </c>
      <c r="AD36" s="4" t="str">
        <f t="shared" si="10"/>
        <v/>
      </c>
      <c r="AE36" s="1" t="str">
        <f t="shared" si="16"/>
        <v/>
      </c>
      <c r="AF36" s="1" t="str">
        <f t="shared" si="17"/>
        <v/>
      </c>
      <c r="AG36" s="1" t="str">
        <f t="shared" si="18"/>
        <v/>
      </c>
      <c r="AH36" s="1" t="str">
        <f t="shared" si="19"/>
        <v/>
      </c>
      <c r="AI36" s="1" t="str">
        <f t="shared" si="20"/>
        <v/>
      </c>
      <c r="AJ36" s="1" t="str">
        <f t="shared" si="21"/>
        <v/>
      </c>
      <c r="AK36" s="1">
        <f t="shared" si="45"/>
        <v>0</v>
      </c>
      <c r="AL36" s="1">
        <f t="shared" si="46"/>
        <v>0</v>
      </c>
      <c r="AM36" s="1" t="str">
        <f t="shared" si="5"/>
        <v/>
      </c>
      <c r="AN36" s="1">
        <f t="shared" si="22"/>
        <v>0</v>
      </c>
      <c r="AO36" s="1" t="str">
        <f t="shared" si="57"/>
        <v/>
      </c>
      <c r="AP36" s="1" t="str">
        <f t="shared" si="23"/>
        <v>N</v>
      </c>
      <c r="AQ36" s="1" t="str">
        <f t="shared" si="24"/>
        <v>N</v>
      </c>
      <c r="AR36" s="1" t="str">
        <f t="shared" si="25"/>
        <v>N</v>
      </c>
      <c r="AS36" s="1" t="str">
        <f t="shared" si="26"/>
        <v/>
      </c>
      <c r="AT36" s="15" t="str">
        <f t="shared" si="47"/>
        <v/>
      </c>
      <c r="AU36" s="1" t="str">
        <f t="shared" si="27"/>
        <v/>
      </c>
      <c r="AV36" s="1" t="str">
        <f t="shared" si="28"/>
        <v/>
      </c>
      <c r="AW36" s="1" t="str">
        <f t="shared" si="29"/>
        <v/>
      </c>
      <c r="AX36" s="1" t="str">
        <f t="shared" si="30"/>
        <v/>
      </c>
      <c r="AY36" s="1" t="str">
        <f t="shared" si="31"/>
        <v/>
      </c>
      <c r="AZ36" s="1" t="str">
        <f>IF('Hedging Dashboard'!AH36="P",IF(AZ35="",1,AZ35+1),"")</f>
        <v/>
      </c>
      <c r="BA36" s="1" t="str">
        <f>IF('Hedging Dashboard'!AH36="B",IF(BA35="",1,BA35+1),"")</f>
        <v/>
      </c>
      <c r="BB36" s="1" t="str">
        <f t="shared" si="58"/>
        <v>00000</v>
      </c>
      <c r="BC36" s="1" t="str">
        <f t="shared" si="58"/>
        <v>00000</v>
      </c>
      <c r="BD36" s="1" t="str">
        <f t="shared" si="48"/>
        <v>000000</v>
      </c>
      <c r="BE36" s="1" t="str">
        <f t="shared" si="48"/>
        <v>000000</v>
      </c>
      <c r="BF36" s="1" t="str">
        <f t="shared" si="49"/>
        <v>B</v>
      </c>
      <c r="BG36" s="1" t="str">
        <f t="shared" si="50"/>
        <v>B</v>
      </c>
      <c r="BH36" s="1" t="str">
        <f t="shared" si="33"/>
        <v/>
      </c>
      <c r="BI36" s="1">
        <f t="shared" si="51"/>
        <v>0</v>
      </c>
      <c r="BJ36" s="1" t="str">
        <f t="shared" si="34"/>
        <v/>
      </c>
      <c r="BK36" s="1">
        <f t="shared" si="52"/>
        <v>0</v>
      </c>
      <c r="BL36" s="1" t="str">
        <f t="shared" si="35"/>
        <v/>
      </c>
      <c r="BM36" s="1">
        <f t="shared" si="53"/>
        <v>0</v>
      </c>
      <c r="BN36" s="1" t="str">
        <f t="shared" si="54"/>
        <v>0</v>
      </c>
      <c r="BO36" s="1" t="str">
        <f t="shared" si="55"/>
        <v>0</v>
      </c>
      <c r="BP36" s="1" t="str">
        <f t="shared" si="56"/>
        <v>0</v>
      </c>
      <c r="BS36" s="1">
        <f>General!A34</f>
        <v>0</v>
      </c>
      <c r="BT36" s="1">
        <f>General!B34</f>
        <v>0</v>
      </c>
      <c r="BU36" s="1" t="str">
        <f>General!C34</f>
        <v/>
      </c>
      <c r="BV36" s="1">
        <f>General!D34</f>
        <v>0</v>
      </c>
      <c r="BX36" s="1" t="str">
        <f>General!F34</f>
        <v>LLLWW</v>
      </c>
      <c r="BY36" s="1">
        <f>General!G34</f>
        <v>3</v>
      </c>
    </row>
    <row r="37" spans="1:77" ht="15.75" thickBot="1">
      <c r="A37" s="1">
        <v>28</v>
      </c>
      <c r="B37" s="9" t="str">
        <f t="shared" si="11"/>
        <v/>
      </c>
      <c r="C37" s="93" t="str">
        <f t="shared" si="1"/>
        <v/>
      </c>
      <c r="D37" s="88" t="str">
        <f t="shared" si="36"/>
        <v/>
      </c>
      <c r="E37" s="89" t="str">
        <f t="shared" si="37"/>
        <v/>
      </c>
      <c r="F37" s="8" t="str">
        <f t="shared" si="12"/>
        <v/>
      </c>
      <c r="H37" s="96" t="str">
        <f t="shared" si="2"/>
        <v/>
      </c>
      <c r="I37" s="88" t="str">
        <f t="shared" si="38"/>
        <v/>
      </c>
      <c r="J37" s="89" t="str">
        <f t="shared" si="39"/>
        <v/>
      </c>
      <c r="K37" s="8" t="str">
        <f t="shared" si="40"/>
        <v/>
      </c>
      <c r="L37" s="54"/>
      <c r="M37" s="17" t="str">
        <f>IF('Hedging Dashboard'!AH37="","",'Hedging Dashboard'!AH37)</f>
        <v/>
      </c>
      <c r="O37" s="9" t="str">
        <f t="shared" si="3"/>
        <v/>
      </c>
      <c r="P37" s="88" t="str">
        <f t="shared" si="41"/>
        <v/>
      </c>
      <c r="Q37" s="89" t="str">
        <f t="shared" si="42"/>
        <v/>
      </c>
      <c r="R37" s="4" t="str">
        <f t="shared" si="43"/>
        <v/>
      </c>
      <c r="S37" s="4" t="str">
        <f t="shared" si="13"/>
        <v/>
      </c>
      <c r="T37" s="112" t="str">
        <f t="shared" si="44"/>
        <v/>
      </c>
      <c r="U37" s="4" t="str">
        <f>IF(M37="","",IF(B37="NB",U36,IF(T37="",SUM($T$5:$T37)+S37,SUM($T$5:$T37))))</f>
        <v/>
      </c>
      <c r="V37" s="100" t="str">
        <f t="shared" si="0"/>
        <v/>
      </c>
      <c r="W37" s="74" t="e">
        <f t="shared" si="14"/>
        <v>#VALUE!</v>
      </c>
      <c r="X37" s="76" t="str">
        <f t="shared" si="15"/>
        <v/>
      </c>
      <c r="Y37" s="9" t="str">
        <f t="shared" si="6"/>
        <v>B</v>
      </c>
      <c r="Z37" s="4" t="str">
        <f t="shared" si="7"/>
        <v>B</v>
      </c>
      <c r="AA37" s="4" t="str">
        <f t="shared" si="8"/>
        <v>F3</v>
      </c>
      <c r="AB37" s="4" t="str">
        <f t="shared" si="4"/>
        <v/>
      </c>
      <c r="AC37" s="4" t="str">
        <f t="shared" si="9"/>
        <v/>
      </c>
      <c r="AD37" s="4" t="str">
        <f t="shared" si="10"/>
        <v/>
      </c>
      <c r="AE37" s="1" t="str">
        <f t="shared" si="16"/>
        <v/>
      </c>
      <c r="AF37" s="1" t="str">
        <f t="shared" si="17"/>
        <v/>
      </c>
      <c r="AG37" s="1" t="str">
        <f t="shared" si="18"/>
        <v/>
      </c>
      <c r="AH37" s="1" t="str">
        <f t="shared" si="19"/>
        <v/>
      </c>
      <c r="AI37" s="1" t="str">
        <f t="shared" si="20"/>
        <v/>
      </c>
      <c r="AJ37" s="1" t="str">
        <f t="shared" si="21"/>
        <v/>
      </c>
      <c r="AK37" s="1">
        <f t="shared" si="45"/>
        <v>0</v>
      </c>
      <c r="AL37" s="1">
        <f t="shared" si="46"/>
        <v>0</v>
      </c>
      <c r="AM37" s="1" t="str">
        <f t="shared" si="5"/>
        <v/>
      </c>
      <c r="AN37" s="1">
        <f t="shared" si="22"/>
        <v>0</v>
      </c>
      <c r="AO37" s="1" t="str">
        <f t="shared" si="57"/>
        <v/>
      </c>
      <c r="AP37" s="1" t="str">
        <f t="shared" si="23"/>
        <v>N</v>
      </c>
      <c r="AQ37" s="1" t="str">
        <f t="shared" si="24"/>
        <v>N</v>
      </c>
      <c r="AR37" s="1" t="str">
        <f t="shared" si="25"/>
        <v>N</v>
      </c>
      <c r="AS37" s="1" t="str">
        <f t="shared" si="26"/>
        <v/>
      </c>
      <c r="AT37" s="15" t="str">
        <f t="shared" si="47"/>
        <v/>
      </c>
      <c r="AU37" s="1" t="str">
        <f t="shared" si="27"/>
        <v/>
      </c>
      <c r="AV37" s="1" t="str">
        <f t="shared" si="28"/>
        <v/>
      </c>
      <c r="AW37" s="1" t="str">
        <f t="shared" si="29"/>
        <v/>
      </c>
      <c r="AX37" s="1" t="str">
        <f t="shared" si="30"/>
        <v/>
      </c>
      <c r="AY37" s="1" t="str">
        <f t="shared" si="31"/>
        <v/>
      </c>
      <c r="AZ37" s="1" t="str">
        <f>IF('Hedging Dashboard'!AH37="P",IF(AZ36="",1,AZ36+1),"")</f>
        <v/>
      </c>
      <c r="BA37" s="1" t="str">
        <f>IF('Hedging Dashboard'!AH37="B",IF(BA36="",1,BA36+1),"")</f>
        <v/>
      </c>
      <c r="BB37" s="1" t="str">
        <f t="shared" si="58"/>
        <v>00000</v>
      </c>
      <c r="BC37" s="1" t="str">
        <f t="shared" si="58"/>
        <v>00000</v>
      </c>
      <c r="BD37" s="1" t="str">
        <f t="shared" si="48"/>
        <v>000000</v>
      </c>
      <c r="BE37" s="1" t="str">
        <f t="shared" si="48"/>
        <v>000000</v>
      </c>
      <c r="BF37" s="1" t="str">
        <f t="shared" si="49"/>
        <v>B</v>
      </c>
      <c r="BG37" s="1" t="str">
        <f t="shared" si="50"/>
        <v>B</v>
      </c>
      <c r="BH37" s="1" t="str">
        <f t="shared" si="33"/>
        <v/>
      </c>
      <c r="BI37" s="1">
        <f t="shared" si="51"/>
        <v>0</v>
      </c>
      <c r="BJ37" s="1" t="str">
        <f t="shared" si="34"/>
        <v/>
      </c>
      <c r="BK37" s="1">
        <f t="shared" si="52"/>
        <v>0</v>
      </c>
      <c r="BL37" s="1" t="str">
        <f t="shared" si="35"/>
        <v/>
      </c>
      <c r="BM37" s="1">
        <f t="shared" si="53"/>
        <v>0</v>
      </c>
      <c r="BN37" s="1" t="str">
        <f t="shared" si="54"/>
        <v>0</v>
      </c>
      <c r="BO37" s="1" t="str">
        <f t="shared" si="55"/>
        <v>0</v>
      </c>
      <c r="BP37" s="1" t="str">
        <f t="shared" si="56"/>
        <v>0</v>
      </c>
      <c r="BS37" s="1">
        <f>General!A35</f>
        <v>0</v>
      </c>
      <c r="BT37" s="1">
        <f>General!B35</f>
        <v>0</v>
      </c>
      <c r="BU37" s="1" t="str">
        <f>General!C35</f>
        <v/>
      </c>
      <c r="BV37" s="1">
        <f>General!D35</f>
        <v>0</v>
      </c>
      <c r="BX37" s="1" t="str">
        <f>General!F35</f>
        <v>LLWLL</v>
      </c>
      <c r="BY37" s="1">
        <f>General!G35</f>
        <v>-3</v>
      </c>
    </row>
    <row r="38" spans="1:77" ht="15.75" thickBot="1">
      <c r="A38" s="1">
        <v>29</v>
      </c>
      <c r="B38" s="9" t="str">
        <f t="shared" si="11"/>
        <v/>
      </c>
      <c r="C38" s="93" t="str">
        <f t="shared" si="1"/>
        <v/>
      </c>
      <c r="D38" s="88" t="str">
        <f t="shared" si="36"/>
        <v/>
      </c>
      <c r="E38" s="89" t="str">
        <f t="shared" si="37"/>
        <v/>
      </c>
      <c r="F38" s="8" t="str">
        <f t="shared" si="12"/>
        <v/>
      </c>
      <c r="H38" s="96" t="str">
        <f t="shared" si="2"/>
        <v/>
      </c>
      <c r="I38" s="88" t="str">
        <f t="shared" si="38"/>
        <v/>
      </c>
      <c r="J38" s="89" t="str">
        <f t="shared" si="39"/>
        <v/>
      </c>
      <c r="K38" s="8" t="str">
        <f t="shared" si="40"/>
        <v/>
      </c>
      <c r="L38" s="54"/>
      <c r="M38" s="17" t="str">
        <f>IF('Hedging Dashboard'!AH38="","",'Hedging Dashboard'!AH38)</f>
        <v/>
      </c>
      <c r="O38" s="9" t="str">
        <f t="shared" si="3"/>
        <v/>
      </c>
      <c r="P38" s="88" t="str">
        <f t="shared" si="41"/>
        <v/>
      </c>
      <c r="Q38" s="89" t="str">
        <f t="shared" si="42"/>
        <v/>
      </c>
      <c r="R38" s="4" t="str">
        <f t="shared" si="43"/>
        <v/>
      </c>
      <c r="S38" s="4" t="str">
        <f t="shared" si="13"/>
        <v/>
      </c>
      <c r="T38" s="112" t="str">
        <f t="shared" si="44"/>
        <v/>
      </c>
      <c r="U38" s="4" t="str">
        <f>IF(M38="","",IF(B38="NB",U37,IF(T38="",SUM($T$5:$T38)+S38,SUM($T$5:$T38))))</f>
        <v/>
      </c>
      <c r="V38" s="100" t="str">
        <f t="shared" si="0"/>
        <v/>
      </c>
      <c r="W38" s="74" t="e">
        <f t="shared" si="14"/>
        <v>#VALUE!</v>
      </c>
      <c r="X38" s="76" t="str">
        <f t="shared" si="15"/>
        <v/>
      </c>
      <c r="Y38" s="9" t="str">
        <f t="shared" si="6"/>
        <v>B</v>
      </c>
      <c r="Z38" s="4" t="str">
        <f t="shared" si="7"/>
        <v>B</v>
      </c>
      <c r="AA38" s="4" t="str">
        <f t="shared" si="8"/>
        <v>F3</v>
      </c>
      <c r="AB38" s="4" t="str">
        <f t="shared" si="4"/>
        <v/>
      </c>
      <c r="AC38" s="4" t="str">
        <f t="shared" si="9"/>
        <v/>
      </c>
      <c r="AD38" s="4" t="str">
        <f t="shared" si="10"/>
        <v/>
      </c>
      <c r="AE38" s="1" t="str">
        <f t="shared" si="16"/>
        <v/>
      </c>
      <c r="AF38" s="1" t="str">
        <f t="shared" si="17"/>
        <v/>
      </c>
      <c r="AG38" s="1" t="str">
        <f t="shared" si="18"/>
        <v/>
      </c>
      <c r="AH38" s="1" t="str">
        <f t="shared" si="19"/>
        <v/>
      </c>
      <c r="AI38" s="1" t="str">
        <f t="shared" si="20"/>
        <v/>
      </c>
      <c r="AJ38" s="1" t="str">
        <f t="shared" si="21"/>
        <v/>
      </c>
      <c r="AK38" s="1">
        <f t="shared" si="45"/>
        <v>0</v>
      </c>
      <c r="AL38" s="1">
        <f t="shared" si="46"/>
        <v>0</v>
      </c>
      <c r="AM38" s="1" t="str">
        <f t="shared" si="5"/>
        <v/>
      </c>
      <c r="AN38" s="1">
        <f t="shared" si="22"/>
        <v>0</v>
      </c>
      <c r="AO38" s="1" t="str">
        <f t="shared" si="57"/>
        <v/>
      </c>
      <c r="AP38" s="1" t="str">
        <f t="shared" si="23"/>
        <v>N</v>
      </c>
      <c r="AQ38" s="1" t="str">
        <f t="shared" si="24"/>
        <v>N</v>
      </c>
      <c r="AR38" s="1" t="str">
        <f t="shared" si="25"/>
        <v>N</v>
      </c>
      <c r="AS38" s="1" t="str">
        <f t="shared" si="26"/>
        <v/>
      </c>
      <c r="AT38" s="15" t="str">
        <f t="shared" si="47"/>
        <v/>
      </c>
      <c r="AU38" s="1" t="str">
        <f t="shared" si="27"/>
        <v/>
      </c>
      <c r="AV38" s="1" t="str">
        <f t="shared" si="28"/>
        <v/>
      </c>
      <c r="AW38" s="1" t="str">
        <f t="shared" si="29"/>
        <v/>
      </c>
      <c r="AX38" s="1" t="str">
        <f t="shared" si="30"/>
        <v/>
      </c>
      <c r="AY38" s="1" t="str">
        <f t="shared" si="31"/>
        <v/>
      </c>
      <c r="AZ38" s="1" t="str">
        <f>IF('Hedging Dashboard'!AH38="P",IF(AZ37="",1,AZ37+1),"")</f>
        <v/>
      </c>
      <c r="BA38" s="1" t="str">
        <f>IF('Hedging Dashboard'!AH38="B",IF(BA37="",1,BA37+1),"")</f>
        <v/>
      </c>
      <c r="BB38" s="1" t="str">
        <f t="shared" si="58"/>
        <v>00000</v>
      </c>
      <c r="BC38" s="1" t="str">
        <f t="shared" si="58"/>
        <v>00000</v>
      </c>
      <c r="BD38" s="1" t="str">
        <f t="shared" si="48"/>
        <v>000000</v>
      </c>
      <c r="BE38" s="1" t="str">
        <f t="shared" si="48"/>
        <v>000000</v>
      </c>
      <c r="BF38" s="1" t="str">
        <f t="shared" si="49"/>
        <v>B</v>
      </c>
      <c r="BG38" s="1" t="str">
        <f t="shared" si="50"/>
        <v>B</v>
      </c>
      <c r="BH38" s="1" t="str">
        <f t="shared" si="33"/>
        <v/>
      </c>
      <c r="BI38" s="1">
        <f t="shared" si="51"/>
        <v>0</v>
      </c>
      <c r="BJ38" s="1" t="str">
        <f t="shared" si="34"/>
        <v/>
      </c>
      <c r="BK38" s="1">
        <f t="shared" si="52"/>
        <v>0</v>
      </c>
      <c r="BL38" s="1" t="str">
        <f t="shared" si="35"/>
        <v/>
      </c>
      <c r="BM38" s="1">
        <f t="shared" si="53"/>
        <v>0</v>
      </c>
      <c r="BN38" s="1" t="str">
        <f t="shared" si="54"/>
        <v>0</v>
      </c>
      <c r="BO38" s="1" t="str">
        <f t="shared" si="55"/>
        <v>0</v>
      </c>
      <c r="BP38" s="1" t="str">
        <f t="shared" si="56"/>
        <v>0</v>
      </c>
      <c r="BS38" s="1">
        <f>General!A36</f>
        <v>0</v>
      </c>
      <c r="BT38" s="1">
        <f>General!B36</f>
        <v>0</v>
      </c>
      <c r="BU38" s="1" t="str">
        <f>General!C36</f>
        <v/>
      </c>
      <c r="BV38" s="1">
        <f>General!D36</f>
        <v>0</v>
      </c>
      <c r="BX38" s="1" t="str">
        <f>General!F36</f>
        <v>LLWLW</v>
      </c>
      <c r="BY38" s="1">
        <f>General!G36</f>
        <v>1</v>
      </c>
    </row>
    <row r="39" spans="1:77" ht="15.75" thickBot="1">
      <c r="A39" s="1">
        <v>30</v>
      </c>
      <c r="B39" s="77" t="str">
        <f t="shared" si="11"/>
        <v/>
      </c>
      <c r="C39" s="94" t="str">
        <f t="shared" si="1"/>
        <v/>
      </c>
      <c r="D39" s="90" t="str">
        <f t="shared" si="36"/>
        <v/>
      </c>
      <c r="E39" s="91" t="str">
        <f t="shared" si="37"/>
        <v/>
      </c>
      <c r="F39" s="10" t="str">
        <f t="shared" si="12"/>
        <v/>
      </c>
      <c r="H39" s="97" t="str">
        <f t="shared" si="2"/>
        <v/>
      </c>
      <c r="I39" s="90" t="str">
        <f t="shared" si="38"/>
        <v/>
      </c>
      <c r="J39" s="91" t="str">
        <f t="shared" si="39"/>
        <v/>
      </c>
      <c r="K39" s="10" t="str">
        <f t="shared" si="40"/>
        <v/>
      </c>
      <c r="L39" s="54"/>
      <c r="M39" s="18" t="str">
        <f>IF('Hedging Dashboard'!AH39="","",'Hedging Dashboard'!AH39)</f>
        <v/>
      </c>
      <c r="O39" s="77" t="str">
        <f t="shared" si="3"/>
        <v/>
      </c>
      <c r="P39" s="90" t="str">
        <f t="shared" si="41"/>
        <v/>
      </c>
      <c r="Q39" s="91" t="str">
        <f t="shared" si="42"/>
        <v/>
      </c>
      <c r="R39" s="5" t="str">
        <f t="shared" si="43"/>
        <v/>
      </c>
      <c r="S39" s="5" t="str">
        <f t="shared" si="13"/>
        <v/>
      </c>
      <c r="T39" s="113" t="str">
        <f t="shared" si="44"/>
        <v/>
      </c>
      <c r="U39" s="5" t="str">
        <f>IF(M39="","",IF(B39="NB",U38,IF(T39="",SUM($T$5:$T39)+S39,SUM($T$5:$T39))))</f>
        <v/>
      </c>
      <c r="V39" s="101" t="str">
        <f t="shared" si="0"/>
        <v/>
      </c>
      <c r="W39" s="74" t="e">
        <f t="shared" si="14"/>
        <v>#VALUE!</v>
      </c>
      <c r="X39" s="76" t="str">
        <f t="shared" si="15"/>
        <v/>
      </c>
      <c r="Y39" s="9" t="str">
        <f t="shared" si="6"/>
        <v>B</v>
      </c>
      <c r="Z39" s="4" t="str">
        <f t="shared" si="7"/>
        <v>B</v>
      </c>
      <c r="AA39" s="4" t="str">
        <f t="shared" si="8"/>
        <v>F3</v>
      </c>
      <c r="AB39" s="4" t="str">
        <f t="shared" si="4"/>
        <v/>
      </c>
      <c r="AC39" s="4" t="str">
        <f t="shared" si="9"/>
        <v/>
      </c>
      <c r="AD39" s="4" t="str">
        <f t="shared" si="10"/>
        <v/>
      </c>
      <c r="AE39" s="1" t="str">
        <f t="shared" si="16"/>
        <v/>
      </c>
      <c r="AF39" s="1" t="str">
        <f t="shared" si="17"/>
        <v/>
      </c>
      <c r="AG39" s="1" t="str">
        <f t="shared" si="18"/>
        <v/>
      </c>
      <c r="AH39" s="1" t="str">
        <f t="shared" si="19"/>
        <v/>
      </c>
      <c r="AI39" s="1" t="str">
        <f t="shared" si="20"/>
        <v/>
      </c>
      <c r="AJ39" s="1" t="str">
        <f t="shared" si="21"/>
        <v/>
      </c>
      <c r="AK39" s="1">
        <f t="shared" si="45"/>
        <v>0</v>
      </c>
      <c r="AL39" s="1">
        <f t="shared" si="46"/>
        <v>0</v>
      </c>
      <c r="AM39" s="1" t="str">
        <f t="shared" ref="AM39:AM70" si="59">IF(M39="","",IF(AM38+AN39&gt;=10,10,IF(AM38+AN39&lt;=-10,-10,AM38+AN39)))</f>
        <v/>
      </c>
      <c r="AN39" s="1">
        <f t="shared" si="22"/>
        <v>0</v>
      </c>
      <c r="AO39" s="1" t="str">
        <f t="shared" si="57"/>
        <v/>
      </c>
      <c r="AP39" s="1" t="str">
        <f t="shared" si="23"/>
        <v>N</v>
      </c>
      <c r="AQ39" s="1" t="str">
        <f t="shared" si="24"/>
        <v>N</v>
      </c>
      <c r="AR39" s="1" t="str">
        <f t="shared" si="25"/>
        <v>N</v>
      </c>
      <c r="AS39" s="1" t="str">
        <f t="shared" si="26"/>
        <v/>
      </c>
      <c r="AT39" s="15" t="str">
        <f t="shared" si="47"/>
        <v/>
      </c>
      <c r="AU39" s="1" t="str">
        <f t="shared" si="27"/>
        <v/>
      </c>
      <c r="AV39" s="1" t="str">
        <f t="shared" si="28"/>
        <v/>
      </c>
      <c r="AW39" s="1" t="str">
        <f t="shared" si="29"/>
        <v/>
      </c>
      <c r="AX39" s="1" t="str">
        <f t="shared" si="30"/>
        <v/>
      </c>
      <c r="AY39" s="1" t="str">
        <f t="shared" si="31"/>
        <v/>
      </c>
      <c r="AZ39" s="1" t="str">
        <f>IF('Hedging Dashboard'!AH39="P",IF(AZ38="",1,AZ38+1),"")</f>
        <v/>
      </c>
      <c r="BA39" s="1" t="str">
        <f>IF('Hedging Dashboard'!AH39="B",IF(BA38="",1,BA38+1),"")</f>
        <v/>
      </c>
      <c r="BB39" s="1" t="str">
        <f t="shared" si="58"/>
        <v>00000</v>
      </c>
      <c r="BC39" s="1" t="str">
        <f t="shared" si="58"/>
        <v>00000</v>
      </c>
      <c r="BD39" s="1" t="str">
        <f t="shared" si="48"/>
        <v>000000</v>
      </c>
      <c r="BE39" s="1" t="str">
        <f t="shared" si="48"/>
        <v>000000</v>
      </c>
      <c r="BF39" s="1" t="str">
        <f t="shared" si="49"/>
        <v>B</v>
      </c>
      <c r="BG39" s="1" t="str">
        <f t="shared" si="50"/>
        <v>B</v>
      </c>
      <c r="BH39" s="1" t="str">
        <f t="shared" si="33"/>
        <v/>
      </c>
      <c r="BI39" s="1">
        <f t="shared" si="51"/>
        <v>0</v>
      </c>
      <c r="BJ39" s="1" t="str">
        <f t="shared" si="34"/>
        <v/>
      </c>
      <c r="BK39" s="1">
        <f t="shared" si="52"/>
        <v>0</v>
      </c>
      <c r="BL39" s="1" t="str">
        <f t="shared" si="35"/>
        <v/>
      </c>
      <c r="BM39" s="1">
        <f t="shared" si="53"/>
        <v>0</v>
      </c>
      <c r="BN39" s="1" t="str">
        <f t="shared" si="54"/>
        <v>0</v>
      </c>
      <c r="BO39" s="1" t="str">
        <f t="shared" si="55"/>
        <v>0</v>
      </c>
      <c r="BP39" s="1" t="str">
        <f t="shared" si="56"/>
        <v>0</v>
      </c>
      <c r="BS39" s="1">
        <f>General!A37</f>
        <v>0</v>
      </c>
      <c r="BT39" s="1">
        <f>General!B37</f>
        <v>0</v>
      </c>
      <c r="BU39" s="1" t="str">
        <f>General!C37</f>
        <v/>
      </c>
      <c r="BV39" s="1">
        <f>General!D37</f>
        <v>0</v>
      </c>
      <c r="BX39" s="1" t="str">
        <f>General!F37</f>
        <v>LLWWL</v>
      </c>
      <c r="BY39" s="1">
        <f>General!G37</f>
        <v>-1</v>
      </c>
    </row>
    <row r="40" spans="1:77" ht="15.75" thickBot="1">
      <c r="A40" s="1">
        <v>31</v>
      </c>
      <c r="B40" s="12" t="str">
        <f t="shared" si="11"/>
        <v/>
      </c>
      <c r="C40" s="92" t="str">
        <f t="shared" si="1"/>
        <v/>
      </c>
      <c r="D40" s="13" t="str">
        <f t="shared" si="36"/>
        <v/>
      </c>
      <c r="E40" s="45" t="str">
        <f t="shared" si="37"/>
        <v/>
      </c>
      <c r="F40" s="14" t="str">
        <f t="shared" si="12"/>
        <v/>
      </c>
      <c r="H40" s="95" t="str">
        <f t="shared" si="2"/>
        <v/>
      </c>
      <c r="I40" s="13" t="str">
        <f t="shared" si="38"/>
        <v/>
      </c>
      <c r="J40" s="45" t="str">
        <f t="shared" si="39"/>
        <v/>
      </c>
      <c r="K40" s="14" t="str">
        <f t="shared" si="40"/>
        <v/>
      </c>
      <c r="L40" s="54"/>
      <c r="M40" s="16" t="str">
        <f>IF('Hedging Dashboard'!AH40="","",'Hedging Dashboard'!AH40)</f>
        <v/>
      </c>
      <c r="O40" s="12" t="str">
        <f t="shared" si="3"/>
        <v/>
      </c>
      <c r="P40" s="13" t="str">
        <f t="shared" si="41"/>
        <v/>
      </c>
      <c r="Q40" s="45" t="str">
        <f t="shared" si="42"/>
        <v/>
      </c>
      <c r="R40" s="87" t="str">
        <f t="shared" si="43"/>
        <v/>
      </c>
      <c r="S40" s="87" t="str">
        <f t="shared" si="13"/>
        <v/>
      </c>
      <c r="T40" s="98" t="str">
        <f t="shared" si="44"/>
        <v/>
      </c>
      <c r="U40" s="87" t="str">
        <f>IF(M40="","",IF(B40="NB",U39,IF(T40="",SUM($T$5:$T40)+S40,SUM($T$5:$T40))))</f>
        <v/>
      </c>
      <c r="V40" s="99" t="str">
        <f t="shared" si="0"/>
        <v/>
      </c>
      <c r="W40" s="74" t="e">
        <f t="shared" si="14"/>
        <v>#VALUE!</v>
      </c>
      <c r="X40" s="76" t="str">
        <f t="shared" si="15"/>
        <v/>
      </c>
      <c r="Y40" s="9" t="str">
        <f t="shared" si="6"/>
        <v>B</v>
      </c>
      <c r="Z40" s="4" t="str">
        <f t="shared" si="7"/>
        <v>B</v>
      </c>
      <c r="AA40" s="4" t="str">
        <f t="shared" si="8"/>
        <v>F3</v>
      </c>
      <c r="AB40" s="4" t="str">
        <f t="shared" si="4"/>
        <v/>
      </c>
      <c r="AC40" s="4" t="str">
        <f t="shared" si="9"/>
        <v/>
      </c>
      <c r="AD40" s="4" t="str">
        <f t="shared" si="10"/>
        <v/>
      </c>
      <c r="AE40" s="1" t="str">
        <f t="shared" si="16"/>
        <v/>
      </c>
      <c r="AF40" s="1" t="str">
        <f t="shared" si="17"/>
        <v/>
      </c>
      <c r="AG40" s="1" t="str">
        <f t="shared" si="18"/>
        <v/>
      </c>
      <c r="AH40" s="1" t="str">
        <f t="shared" si="19"/>
        <v/>
      </c>
      <c r="AI40" s="1" t="str">
        <f t="shared" si="20"/>
        <v/>
      </c>
      <c r="AJ40" s="1" t="str">
        <f t="shared" si="21"/>
        <v/>
      </c>
      <c r="AK40" s="1">
        <f t="shared" si="45"/>
        <v>0</v>
      </c>
      <c r="AL40" s="1">
        <f t="shared" si="46"/>
        <v>0</v>
      </c>
      <c r="AM40" s="1" t="str">
        <f t="shared" si="59"/>
        <v/>
      </c>
      <c r="AN40" s="1">
        <f t="shared" si="22"/>
        <v>0</v>
      </c>
      <c r="AO40" s="1" t="str">
        <f t="shared" si="57"/>
        <v/>
      </c>
      <c r="AP40" s="1" t="str">
        <f t="shared" si="23"/>
        <v>N</v>
      </c>
      <c r="AQ40" s="1" t="str">
        <f t="shared" si="24"/>
        <v>N</v>
      </c>
      <c r="AR40" s="1" t="str">
        <f t="shared" si="25"/>
        <v>N</v>
      </c>
      <c r="AS40" s="1" t="str">
        <f t="shared" si="26"/>
        <v/>
      </c>
      <c r="AT40" s="15" t="str">
        <f t="shared" si="47"/>
        <v/>
      </c>
      <c r="AU40" s="1" t="str">
        <f t="shared" si="27"/>
        <v/>
      </c>
      <c r="AV40" s="1" t="str">
        <f t="shared" si="28"/>
        <v/>
      </c>
      <c r="AW40" s="1" t="str">
        <f t="shared" si="29"/>
        <v/>
      </c>
      <c r="AX40" s="1" t="str">
        <f t="shared" si="30"/>
        <v/>
      </c>
      <c r="AY40" s="1" t="str">
        <f t="shared" si="31"/>
        <v/>
      </c>
      <c r="AZ40" s="1" t="str">
        <f>IF('Hedging Dashboard'!AH40="P",IF(AZ39="",1,AZ39+1),"")</f>
        <v/>
      </c>
      <c r="BA40" s="1" t="str">
        <f>IF('Hedging Dashboard'!AH40="B",IF(BA39="",1,BA39+1),"")</f>
        <v/>
      </c>
      <c r="BB40" s="1" t="str">
        <f t="shared" si="58"/>
        <v>00000</v>
      </c>
      <c r="BC40" s="1" t="str">
        <f t="shared" si="58"/>
        <v>00000</v>
      </c>
      <c r="BD40" s="1" t="str">
        <f t="shared" si="48"/>
        <v>000000</v>
      </c>
      <c r="BE40" s="1" t="str">
        <f t="shared" si="48"/>
        <v>000000</v>
      </c>
      <c r="BF40" s="1" t="str">
        <f t="shared" si="49"/>
        <v>B</v>
      </c>
      <c r="BG40" s="1" t="str">
        <f t="shared" si="50"/>
        <v>B</v>
      </c>
      <c r="BH40" s="1" t="str">
        <f t="shared" si="33"/>
        <v/>
      </c>
      <c r="BI40" s="1">
        <f t="shared" si="51"/>
        <v>0</v>
      </c>
      <c r="BJ40" s="1" t="str">
        <f t="shared" si="34"/>
        <v/>
      </c>
      <c r="BK40" s="1">
        <f t="shared" si="52"/>
        <v>0</v>
      </c>
      <c r="BL40" s="1" t="str">
        <f t="shared" si="35"/>
        <v/>
      </c>
      <c r="BM40" s="1">
        <f t="shared" si="53"/>
        <v>0</v>
      </c>
      <c r="BN40" s="1" t="str">
        <f t="shared" si="54"/>
        <v>0</v>
      </c>
      <c r="BO40" s="1" t="str">
        <f t="shared" si="55"/>
        <v>0</v>
      </c>
      <c r="BP40" s="1" t="str">
        <f t="shared" si="56"/>
        <v>0</v>
      </c>
      <c r="BS40" s="1">
        <f>General!A38</f>
        <v>0</v>
      </c>
      <c r="BT40" s="1">
        <f>General!B38</f>
        <v>0</v>
      </c>
      <c r="BU40" s="1" t="str">
        <f>General!C38</f>
        <v/>
      </c>
      <c r="BV40" s="1">
        <f>General!D38</f>
        <v>0</v>
      </c>
      <c r="BX40" s="1" t="str">
        <f>General!F38</f>
        <v>LLWWW</v>
      </c>
      <c r="BY40" s="1">
        <f>General!G38</f>
        <v>6</v>
      </c>
    </row>
    <row r="41" spans="1:77" ht="15.75" thickBot="1">
      <c r="A41" s="1">
        <v>32</v>
      </c>
      <c r="B41" s="9" t="str">
        <f t="shared" si="11"/>
        <v/>
      </c>
      <c r="C41" s="93" t="str">
        <f t="shared" si="1"/>
        <v/>
      </c>
      <c r="D41" s="88" t="str">
        <f t="shared" si="36"/>
        <v/>
      </c>
      <c r="E41" s="89" t="str">
        <f t="shared" si="37"/>
        <v/>
      </c>
      <c r="F41" s="8" t="str">
        <f t="shared" si="12"/>
        <v/>
      </c>
      <c r="H41" s="96" t="str">
        <f t="shared" si="2"/>
        <v/>
      </c>
      <c r="I41" s="88" t="str">
        <f t="shared" si="38"/>
        <v/>
      </c>
      <c r="J41" s="89" t="str">
        <f t="shared" si="39"/>
        <v/>
      </c>
      <c r="K41" s="8" t="str">
        <f t="shared" si="40"/>
        <v/>
      </c>
      <c r="L41" s="54"/>
      <c r="M41" s="17" t="str">
        <f>IF('Hedging Dashboard'!AH41="","",'Hedging Dashboard'!AH41)</f>
        <v/>
      </c>
      <c r="O41" s="9" t="str">
        <f t="shared" si="3"/>
        <v/>
      </c>
      <c r="P41" s="88" t="str">
        <f t="shared" si="41"/>
        <v/>
      </c>
      <c r="Q41" s="89" t="str">
        <f t="shared" si="42"/>
        <v/>
      </c>
      <c r="R41" s="4" t="str">
        <f t="shared" si="43"/>
        <v/>
      </c>
      <c r="S41" s="4" t="str">
        <f t="shared" si="13"/>
        <v/>
      </c>
      <c r="T41" s="112" t="str">
        <f t="shared" si="44"/>
        <v/>
      </c>
      <c r="U41" s="4" t="str">
        <f>IF(M41="","",IF(B41="NB",U40,IF(T41="",SUM($T$5:$T41)+S41,SUM($T$5:$T41))))</f>
        <v/>
      </c>
      <c r="V41" s="100" t="str">
        <f t="shared" si="0"/>
        <v/>
      </c>
      <c r="W41" s="74" t="e">
        <f t="shared" si="14"/>
        <v>#VALUE!</v>
      </c>
      <c r="X41" s="76" t="str">
        <f t="shared" si="15"/>
        <v/>
      </c>
      <c r="Y41" s="9" t="str">
        <f t="shared" si="6"/>
        <v>B</v>
      </c>
      <c r="Z41" s="4" t="str">
        <f t="shared" si="7"/>
        <v>B</v>
      </c>
      <c r="AA41" s="4" t="str">
        <f t="shared" si="8"/>
        <v>F3</v>
      </c>
      <c r="AB41" s="4" t="str">
        <f t="shared" si="4"/>
        <v/>
      </c>
      <c r="AC41" s="4" t="str">
        <f t="shared" si="9"/>
        <v/>
      </c>
      <c r="AD41" s="4" t="str">
        <f t="shared" si="10"/>
        <v/>
      </c>
      <c r="AE41" s="1" t="str">
        <f t="shared" si="16"/>
        <v/>
      </c>
      <c r="AF41" s="1" t="str">
        <f t="shared" si="17"/>
        <v/>
      </c>
      <c r="AG41" s="1" t="str">
        <f t="shared" si="18"/>
        <v/>
      </c>
      <c r="AH41" s="1" t="str">
        <f t="shared" si="19"/>
        <v/>
      </c>
      <c r="AI41" s="1" t="str">
        <f t="shared" si="20"/>
        <v/>
      </c>
      <c r="AJ41" s="1" t="str">
        <f t="shared" si="21"/>
        <v/>
      </c>
      <c r="AK41" s="1">
        <f t="shared" si="45"/>
        <v>0</v>
      </c>
      <c r="AL41" s="1">
        <f t="shared" si="46"/>
        <v>0</v>
      </c>
      <c r="AM41" s="1" t="str">
        <f t="shared" si="59"/>
        <v/>
      </c>
      <c r="AN41" s="1">
        <f t="shared" si="22"/>
        <v>0</v>
      </c>
      <c r="AO41" s="1" t="str">
        <f t="shared" si="57"/>
        <v/>
      </c>
      <c r="AP41" s="1" t="str">
        <f t="shared" si="23"/>
        <v>N</v>
      </c>
      <c r="AQ41" s="1" t="str">
        <f t="shared" si="24"/>
        <v>N</v>
      </c>
      <c r="AR41" s="1" t="str">
        <f t="shared" si="25"/>
        <v>N</v>
      </c>
      <c r="AS41" s="1" t="str">
        <f t="shared" si="26"/>
        <v/>
      </c>
      <c r="AT41" s="15" t="str">
        <f t="shared" si="47"/>
        <v/>
      </c>
      <c r="AU41" s="1" t="str">
        <f t="shared" si="27"/>
        <v/>
      </c>
      <c r="AV41" s="1" t="str">
        <f t="shared" si="28"/>
        <v/>
      </c>
      <c r="AW41" s="1" t="str">
        <f t="shared" si="29"/>
        <v/>
      </c>
      <c r="AX41" s="1" t="str">
        <f t="shared" si="30"/>
        <v/>
      </c>
      <c r="AY41" s="1" t="str">
        <f t="shared" si="31"/>
        <v/>
      </c>
      <c r="AZ41" s="1" t="str">
        <f>IF('Hedging Dashboard'!AH41="P",IF(AZ40="",1,AZ40+1),"")</f>
        <v/>
      </c>
      <c r="BA41" s="1" t="str">
        <f>IF('Hedging Dashboard'!AH41="B",IF(BA40="",1,BA40+1),"")</f>
        <v/>
      </c>
      <c r="BB41" s="1" t="str">
        <f t="shared" si="58"/>
        <v>00000</v>
      </c>
      <c r="BC41" s="1" t="str">
        <f t="shared" si="58"/>
        <v>00000</v>
      </c>
      <c r="BD41" s="1" t="str">
        <f t="shared" si="48"/>
        <v>000000</v>
      </c>
      <c r="BE41" s="1" t="str">
        <f t="shared" si="48"/>
        <v>000000</v>
      </c>
      <c r="BF41" s="1" t="str">
        <f t="shared" si="49"/>
        <v>B</v>
      </c>
      <c r="BG41" s="1" t="str">
        <f t="shared" si="50"/>
        <v>B</v>
      </c>
      <c r="BH41" s="1" t="str">
        <f t="shared" si="33"/>
        <v/>
      </c>
      <c r="BI41" s="1">
        <f t="shared" si="51"/>
        <v>0</v>
      </c>
      <c r="BJ41" s="1" t="str">
        <f t="shared" si="34"/>
        <v/>
      </c>
      <c r="BK41" s="1">
        <f t="shared" si="52"/>
        <v>0</v>
      </c>
      <c r="BL41" s="1" t="str">
        <f t="shared" si="35"/>
        <v/>
      </c>
      <c r="BM41" s="1">
        <f t="shared" si="53"/>
        <v>0</v>
      </c>
      <c r="BN41" s="1" t="str">
        <f t="shared" si="54"/>
        <v>0</v>
      </c>
      <c r="BO41" s="1" t="str">
        <f t="shared" si="55"/>
        <v>0</v>
      </c>
      <c r="BP41" s="1" t="str">
        <f t="shared" si="56"/>
        <v>0</v>
      </c>
      <c r="BS41" s="1">
        <f>General!A39</f>
        <v>0</v>
      </c>
      <c r="BT41" s="1">
        <f>General!B39</f>
        <v>0</v>
      </c>
      <c r="BU41" s="1" t="str">
        <f>General!C39</f>
        <v/>
      </c>
      <c r="BV41" s="1">
        <f>General!D39</f>
        <v>0</v>
      </c>
      <c r="BX41" s="1" t="str">
        <f>General!F39</f>
        <v>LWLLL</v>
      </c>
      <c r="BY41" s="1">
        <f>General!G39</f>
        <v>-6</v>
      </c>
    </row>
    <row r="42" spans="1:77" ht="15.75" thickBot="1">
      <c r="A42" s="1">
        <v>33</v>
      </c>
      <c r="B42" s="9" t="str">
        <f t="shared" ref="B42:B73" si="60">IF(M41="","",IF(AK42=AL42,"NB",IF(AK42&gt;AL42,"P"&amp;(AK42-AL42),"B"&amp;(AL42-AK42))))</f>
        <v/>
      </c>
      <c r="C42" s="93" t="str">
        <f t="shared" si="1"/>
        <v/>
      </c>
      <c r="D42" s="88" t="str">
        <f t="shared" si="36"/>
        <v/>
      </c>
      <c r="E42" s="89" t="str">
        <f t="shared" si="37"/>
        <v/>
      </c>
      <c r="F42" s="8" t="str">
        <f t="shared" si="12"/>
        <v/>
      </c>
      <c r="H42" s="96" t="str">
        <f t="shared" si="2"/>
        <v/>
      </c>
      <c r="I42" s="88" t="str">
        <f t="shared" si="38"/>
        <v/>
      </c>
      <c r="J42" s="89" t="str">
        <f t="shared" si="39"/>
        <v/>
      </c>
      <c r="K42" s="8" t="str">
        <f t="shared" si="40"/>
        <v/>
      </c>
      <c r="L42" s="54"/>
      <c r="M42" s="17" t="str">
        <f>IF('Hedging Dashboard'!AH42="","",'Hedging Dashboard'!AH42)</f>
        <v/>
      </c>
      <c r="O42" s="9" t="str">
        <f t="shared" si="3"/>
        <v/>
      </c>
      <c r="P42" s="88" t="str">
        <f t="shared" si="41"/>
        <v/>
      </c>
      <c r="Q42" s="89" t="str">
        <f t="shared" si="42"/>
        <v/>
      </c>
      <c r="R42" s="4" t="str">
        <f t="shared" si="43"/>
        <v/>
      </c>
      <c r="S42" s="4" t="str">
        <f t="shared" ref="S42:S73" si="61">IF(M42="","",IF(X42="",IF(AO42="S",0,S41),IF(X42="W",IF(AO42="S",0,S41)+INT(REPLACE(B42,1,1,"")),IF(AO42="S",0,S41)-INT(REPLACE(B42,1,1,"")))))</f>
        <v/>
      </c>
      <c r="T42" s="112" t="str">
        <f t="shared" si="44"/>
        <v/>
      </c>
      <c r="U42" s="4" t="str">
        <f>IF(M42="","",IF(B42="NB",U41,IF(T42="",SUM($T$5:$T42)+S42,SUM($T$5:$T42))))</f>
        <v/>
      </c>
      <c r="V42" s="100" t="str">
        <f t="shared" si="0"/>
        <v/>
      </c>
      <c r="W42" s="74" t="e">
        <f t="shared" ref="W42:W73" si="62">IF(M42="","",IF(K42="W",0+BO42,0-BO42)+IF(F42="W",0+BN42,0-BN42))+IF(R42="W",0+BP42,0-BP42)</f>
        <v>#VALUE!</v>
      </c>
      <c r="X42" s="76" t="str">
        <f t="shared" si="15"/>
        <v/>
      </c>
      <c r="Y42" s="9" t="str">
        <f t="shared" si="6"/>
        <v>B</v>
      </c>
      <c r="Z42" s="4" t="str">
        <f t="shared" si="7"/>
        <v>B</v>
      </c>
      <c r="AA42" s="4" t="str">
        <f t="shared" si="8"/>
        <v>F3</v>
      </c>
      <c r="AB42" s="4" t="str">
        <f t="shared" si="4"/>
        <v/>
      </c>
      <c r="AC42" s="4" t="str">
        <f t="shared" si="9"/>
        <v/>
      </c>
      <c r="AD42" s="4" t="str">
        <f t="shared" si="10"/>
        <v/>
      </c>
      <c r="AE42" s="1" t="str">
        <f t="shared" ref="AE42:AE73" si="63">IF(M41="","",IF(Y42="B",IF(M41="P",BI42,""),IF(BG42="P",BI42,"")))</f>
        <v/>
      </c>
      <c r="AF42" s="1" t="str">
        <f t="shared" ref="AF42:AF73" si="64">IF(M41="","",IF(Y42="B",IF(M41="B",BI42,""),IF(BG42="B",BI42,"")))</f>
        <v/>
      </c>
      <c r="AG42" s="1" t="str">
        <f t="shared" ref="AG42:AG73" si="65">IF(M41="","",IF(Z42="B",IF(M41="P",BK42,""),IF(BG42="B",BK42,"")))</f>
        <v/>
      </c>
      <c r="AH42" s="1" t="str">
        <f t="shared" ref="AH42:AH73" si="66">IF(M41="","",IF(Z42="B",IF(M41="B",BK42,""),IF(BG42="P",BK42,"")))</f>
        <v/>
      </c>
      <c r="AI42" s="1" t="str">
        <f t="shared" ref="AI42:AI73" si="67">IF(M41="","",IF(AND(AE42="L5",AH42="L5",AY42=""),"L0",AX42))</f>
        <v/>
      </c>
      <c r="AJ42" s="1" t="str">
        <f t="shared" ref="AJ42:AJ73" si="68">IF(M41="","",IF(AND(AF42="L5",AH42="L5",AX42=""),"L0",AY42))</f>
        <v/>
      </c>
      <c r="AK42" s="1">
        <f t="shared" si="45"/>
        <v>0</v>
      </c>
      <c r="AL42" s="1">
        <f t="shared" si="46"/>
        <v>0</v>
      </c>
      <c r="AM42" s="1" t="str">
        <f t="shared" si="59"/>
        <v/>
      </c>
      <c r="AN42" s="1">
        <f t="shared" ref="AN42:AN73" si="69">IF(X42="",0,IFERROR(VLOOKUP(X37&amp;X38&amp;X39&amp;X40&amp;X41&amp;X42,BX:BY,2,FALSE),0))</f>
        <v>0</v>
      </c>
      <c r="AO42" s="1" t="str">
        <f t="shared" si="57"/>
        <v/>
      </c>
      <c r="AP42" s="1" t="str">
        <f t="shared" si="23"/>
        <v>N</v>
      </c>
      <c r="AQ42" s="1" t="str">
        <f t="shared" ref="AQ42:AQ73" si="70">IF(OR(K38&amp;K39&amp;K40="WLW",K39&amp;K40="WW"),"Y","N")</f>
        <v>N</v>
      </c>
      <c r="AR42" s="1" t="str">
        <f t="shared" ref="AR42:AR73" si="71">IF(OR(R38&amp;R39&amp;R40="WLW",R39&amp;R40="WW"),"Y","N")</f>
        <v>N</v>
      </c>
      <c r="AS42" s="1" t="str">
        <f t="shared" ref="AS42:AS73" si="72">IF(M41="","",IF(AO42="S",1,AS41+1))</f>
        <v/>
      </c>
      <c r="AT42" s="15" t="str">
        <f t="shared" si="47"/>
        <v/>
      </c>
      <c r="AU42" s="1" t="str">
        <f t="shared" ref="AU42:AU73" si="73">IF(AU41="Y","N",IF(M41="","",IF(AND(K41&amp;K42="WW",OR(AO41&amp;AO42="SC",AO41&amp;AO42="CC")),"Y",IF(AND(K40&amp;K41&amp;K42="WLW",BK42&lt;&gt;"B",OR(AO40&amp;AO41&amp;AO42="SCC",AO40&amp;AO41&amp;AO42="CCC")),"Y","N"))))</f>
        <v/>
      </c>
      <c r="AV42" s="1" t="str">
        <f t="shared" ref="AV42:AV73" si="74">IF(AV41="Y","N",IF(M41="","",IF(AND(R41&amp;R42="WW",OR(AO41&amp;AO42="SC",AO41&amp;AO42="CC")),"Y",IF(AND(R40&amp;R41&amp;R42="WLW",BM42&lt;&gt;"B",OR(AO40&amp;AO41&amp;AO42="SCC",AO40&amp;AO41&amp;AO42="CCC")),"Y","N"))))</f>
        <v/>
      </c>
      <c r="AW42" s="1" t="str">
        <f t="shared" ref="AW42:AW73" si="75">IF(M41="","",IF(AND(S42&lt;0,AS42&gt;2,S42&gt;=(2-AS42)),"R","N"))</f>
        <v/>
      </c>
      <c r="AX42" s="1" t="str">
        <f t="shared" ref="AX42:AX73" si="76">IF(M41="","",IF(AA42="D3",IF(BG42="P",BM42,""),IF(BG42="B",BM42,"")))</f>
        <v/>
      </c>
      <c r="AY42" s="1" t="str">
        <f t="shared" ref="AY42:AY73" si="77">IF(M41="","",IF(AA42="D3",IF(BG42="B",BM42,""),IF(BG42="P",BM42,"")))</f>
        <v/>
      </c>
      <c r="AZ42" s="1" t="str">
        <f>IF('Hedging Dashboard'!AH42="P",IF(AZ41="",1,AZ41+1),"")</f>
        <v/>
      </c>
      <c r="BA42" s="1" t="str">
        <f>IF('Hedging Dashboard'!AH42="B",IF(BA41="",1,BA41+1),"")</f>
        <v/>
      </c>
      <c r="BB42" s="1" t="str">
        <f t="shared" si="58"/>
        <v>00000</v>
      </c>
      <c r="BC42" s="1" t="str">
        <f t="shared" si="58"/>
        <v>00000</v>
      </c>
      <c r="BD42" s="1" t="str">
        <f t="shared" si="48"/>
        <v>000000</v>
      </c>
      <c r="BE42" s="1" t="str">
        <f t="shared" si="48"/>
        <v>000000</v>
      </c>
      <c r="BF42" s="1" t="str">
        <f t="shared" si="49"/>
        <v>B</v>
      </c>
      <c r="BG42" s="1" t="str">
        <f t="shared" si="50"/>
        <v>B</v>
      </c>
      <c r="BH42" s="1" t="str">
        <f t="shared" ref="BH42:BH73" si="78">IF(AE41="",AF41,AE41)&amp;F41</f>
        <v/>
      </c>
      <c r="BI42" s="1">
        <f t="shared" si="51"/>
        <v>0</v>
      </c>
      <c r="BJ42" s="1" t="str">
        <f t="shared" ref="BJ42:BJ73" si="79">IF(AG41="",AH41,AG41)&amp;K41</f>
        <v/>
      </c>
      <c r="BK42" s="1">
        <f t="shared" si="52"/>
        <v>0</v>
      </c>
      <c r="BL42" s="1" t="str">
        <f t="shared" ref="BL42:BL73" si="80">IF(AI41="",AJ41,AI41)&amp;R41</f>
        <v/>
      </c>
      <c r="BM42" s="1">
        <f t="shared" si="53"/>
        <v>0</v>
      </c>
      <c r="BN42" s="1" t="str">
        <f t="shared" si="54"/>
        <v>0</v>
      </c>
      <c r="BO42" s="1" t="str">
        <f t="shared" si="55"/>
        <v>0</v>
      </c>
      <c r="BP42" s="1" t="str">
        <f t="shared" si="56"/>
        <v>0</v>
      </c>
      <c r="BS42" s="1">
        <f>General!A40</f>
        <v>0</v>
      </c>
      <c r="BT42" s="1">
        <f>General!B40</f>
        <v>0</v>
      </c>
      <c r="BU42" s="1" t="str">
        <f>General!C40</f>
        <v/>
      </c>
      <c r="BV42" s="1">
        <f>General!D40</f>
        <v>0</v>
      </c>
      <c r="BX42" s="1" t="str">
        <f>General!F40</f>
        <v>LWLLW</v>
      </c>
      <c r="BY42" s="1">
        <f>General!G40</f>
        <v>1</v>
      </c>
    </row>
    <row r="43" spans="1:77" ht="15.75" thickBot="1">
      <c r="A43" s="1">
        <v>34</v>
      </c>
      <c r="B43" s="9" t="str">
        <f t="shared" si="60"/>
        <v/>
      </c>
      <c r="C43" s="93" t="str">
        <f t="shared" si="1"/>
        <v/>
      </c>
      <c r="D43" s="88" t="str">
        <f t="shared" si="36"/>
        <v/>
      </c>
      <c r="E43" s="89" t="str">
        <f t="shared" si="37"/>
        <v/>
      </c>
      <c r="F43" s="8" t="str">
        <f t="shared" si="12"/>
        <v/>
      </c>
      <c r="H43" s="96" t="str">
        <f t="shared" si="2"/>
        <v/>
      </c>
      <c r="I43" s="88" t="str">
        <f t="shared" si="38"/>
        <v/>
      </c>
      <c r="J43" s="89" t="str">
        <f t="shared" si="39"/>
        <v/>
      </c>
      <c r="K43" s="8" t="str">
        <f t="shared" si="40"/>
        <v/>
      </c>
      <c r="L43" s="54"/>
      <c r="M43" s="17" t="str">
        <f>IF('Hedging Dashboard'!AH43="","",'Hedging Dashboard'!AH43)</f>
        <v/>
      </c>
      <c r="O43" s="9" t="str">
        <f t="shared" si="3"/>
        <v/>
      </c>
      <c r="P43" s="88" t="str">
        <f t="shared" si="41"/>
        <v/>
      </c>
      <c r="Q43" s="89" t="str">
        <f t="shared" si="42"/>
        <v/>
      </c>
      <c r="R43" s="4" t="str">
        <f t="shared" si="43"/>
        <v/>
      </c>
      <c r="S43" s="4" t="str">
        <f t="shared" si="61"/>
        <v/>
      </c>
      <c r="T43" s="112" t="str">
        <f t="shared" si="44"/>
        <v/>
      </c>
      <c r="U43" s="4" t="str">
        <f>IF(M43="","",IF(B43="NB",U42,IF(T43="",SUM($T$5:$T43)+S43,SUM($T$5:$T43))))</f>
        <v/>
      </c>
      <c r="V43" s="100" t="str">
        <f t="shared" si="0"/>
        <v/>
      </c>
      <c r="W43" s="74" t="e">
        <f t="shared" si="62"/>
        <v>#VALUE!</v>
      </c>
      <c r="X43" s="76" t="str">
        <f t="shared" si="15"/>
        <v/>
      </c>
      <c r="Y43" s="9" t="str">
        <f t="shared" si="6"/>
        <v>B</v>
      </c>
      <c r="Z43" s="4" t="str">
        <f t="shared" si="7"/>
        <v>B</v>
      </c>
      <c r="AA43" s="4" t="str">
        <f t="shared" si="8"/>
        <v>F3</v>
      </c>
      <c r="AB43" s="4" t="str">
        <f t="shared" si="4"/>
        <v/>
      </c>
      <c r="AC43" s="4" t="str">
        <f t="shared" si="9"/>
        <v/>
      </c>
      <c r="AD43" s="4" t="str">
        <f t="shared" si="10"/>
        <v/>
      </c>
      <c r="AE43" s="1" t="str">
        <f t="shared" si="63"/>
        <v/>
      </c>
      <c r="AF43" s="1" t="str">
        <f t="shared" si="64"/>
        <v/>
      </c>
      <c r="AG43" s="1" t="str">
        <f t="shared" si="65"/>
        <v/>
      </c>
      <c r="AH43" s="1" t="str">
        <f t="shared" si="66"/>
        <v/>
      </c>
      <c r="AI43" s="1" t="str">
        <f t="shared" si="67"/>
        <v/>
      </c>
      <c r="AJ43" s="1" t="str">
        <f t="shared" si="68"/>
        <v/>
      </c>
      <c r="AK43" s="1">
        <f t="shared" si="45"/>
        <v>0</v>
      </c>
      <c r="AL43" s="1">
        <f t="shared" si="46"/>
        <v>0</v>
      </c>
      <c r="AM43" s="1" t="str">
        <f t="shared" si="59"/>
        <v/>
      </c>
      <c r="AN43" s="1">
        <f t="shared" si="69"/>
        <v>0</v>
      </c>
      <c r="AO43" s="1" t="str">
        <f t="shared" si="57"/>
        <v/>
      </c>
      <c r="AP43" s="1" t="str">
        <f t="shared" si="23"/>
        <v>N</v>
      </c>
      <c r="AQ43" s="1" t="str">
        <f t="shared" si="70"/>
        <v>N</v>
      </c>
      <c r="AR43" s="1" t="str">
        <f t="shared" si="71"/>
        <v>N</v>
      </c>
      <c r="AS43" s="1" t="str">
        <f t="shared" si="72"/>
        <v/>
      </c>
      <c r="AT43" s="15" t="str">
        <f t="shared" si="47"/>
        <v/>
      </c>
      <c r="AU43" s="1" t="str">
        <f t="shared" si="73"/>
        <v/>
      </c>
      <c r="AV43" s="1" t="str">
        <f t="shared" si="74"/>
        <v/>
      </c>
      <c r="AW43" s="1" t="str">
        <f t="shared" si="75"/>
        <v/>
      </c>
      <c r="AX43" s="1" t="str">
        <f t="shared" si="76"/>
        <v/>
      </c>
      <c r="AY43" s="1" t="str">
        <f t="shared" si="77"/>
        <v/>
      </c>
      <c r="AZ43" s="1" t="str">
        <f>IF('Hedging Dashboard'!AH43="P",IF(AZ42="",1,AZ42+1),"")</f>
        <v/>
      </c>
      <c r="BA43" s="1" t="str">
        <f>IF('Hedging Dashboard'!AH43="B",IF(BA42="",1,BA42+1),"")</f>
        <v/>
      </c>
      <c r="BB43" s="1" t="str">
        <f t="shared" si="58"/>
        <v>00000</v>
      </c>
      <c r="BC43" s="1" t="str">
        <f t="shared" si="58"/>
        <v>00000</v>
      </c>
      <c r="BD43" s="1" t="str">
        <f t="shared" si="48"/>
        <v>000000</v>
      </c>
      <c r="BE43" s="1" t="str">
        <f t="shared" si="48"/>
        <v>000000</v>
      </c>
      <c r="BF43" s="1" t="str">
        <f t="shared" si="49"/>
        <v>B</v>
      </c>
      <c r="BG43" s="1" t="str">
        <f t="shared" si="50"/>
        <v>B</v>
      </c>
      <c r="BH43" s="1" t="str">
        <f t="shared" si="78"/>
        <v/>
      </c>
      <c r="BI43" s="1">
        <f t="shared" si="51"/>
        <v>0</v>
      </c>
      <c r="BJ43" s="1" t="str">
        <f t="shared" si="79"/>
        <v/>
      </c>
      <c r="BK43" s="1">
        <f t="shared" si="52"/>
        <v>0</v>
      </c>
      <c r="BL43" s="1" t="str">
        <f t="shared" si="80"/>
        <v/>
      </c>
      <c r="BM43" s="1">
        <f t="shared" si="53"/>
        <v>0</v>
      </c>
      <c r="BN43" s="1" t="str">
        <f t="shared" si="54"/>
        <v>0</v>
      </c>
      <c r="BO43" s="1" t="str">
        <f t="shared" si="55"/>
        <v>0</v>
      </c>
      <c r="BP43" s="1" t="str">
        <f t="shared" si="56"/>
        <v>0</v>
      </c>
      <c r="BS43" s="1">
        <f>General!A41</f>
        <v>0</v>
      </c>
      <c r="BT43" s="1">
        <f>General!B41</f>
        <v>0</v>
      </c>
      <c r="BU43" s="1" t="str">
        <f>General!C41</f>
        <v/>
      </c>
      <c r="BV43" s="1">
        <f>General!D41</f>
        <v>0</v>
      </c>
      <c r="BX43" s="1" t="str">
        <f>General!F41</f>
        <v>LWLWL</v>
      </c>
      <c r="BY43" s="1">
        <f>General!G41</f>
        <v>-1</v>
      </c>
    </row>
    <row r="44" spans="1:77" ht="15.75" thickBot="1">
      <c r="A44" s="1">
        <v>35</v>
      </c>
      <c r="B44" s="77" t="str">
        <f t="shared" si="60"/>
        <v/>
      </c>
      <c r="C44" s="94" t="str">
        <f t="shared" si="1"/>
        <v/>
      </c>
      <c r="D44" s="90" t="str">
        <f t="shared" si="36"/>
        <v/>
      </c>
      <c r="E44" s="91" t="str">
        <f t="shared" si="37"/>
        <v/>
      </c>
      <c r="F44" s="10" t="str">
        <f t="shared" si="12"/>
        <v/>
      </c>
      <c r="H44" s="97" t="str">
        <f t="shared" si="2"/>
        <v/>
      </c>
      <c r="I44" s="90" t="str">
        <f t="shared" si="38"/>
        <v/>
      </c>
      <c r="J44" s="91" t="str">
        <f t="shared" si="39"/>
        <v/>
      </c>
      <c r="K44" s="10" t="str">
        <f t="shared" si="40"/>
        <v/>
      </c>
      <c r="L44" s="54"/>
      <c r="M44" s="18" t="str">
        <f>IF('Hedging Dashboard'!AH44="","",'Hedging Dashboard'!AH44)</f>
        <v/>
      </c>
      <c r="O44" s="77" t="str">
        <f t="shared" si="3"/>
        <v/>
      </c>
      <c r="P44" s="90" t="str">
        <f t="shared" si="41"/>
        <v/>
      </c>
      <c r="Q44" s="91" t="str">
        <f t="shared" si="42"/>
        <v/>
      </c>
      <c r="R44" s="5" t="str">
        <f t="shared" si="43"/>
        <v/>
      </c>
      <c r="S44" s="5" t="str">
        <f t="shared" si="61"/>
        <v/>
      </c>
      <c r="T44" s="113" t="str">
        <f t="shared" si="44"/>
        <v/>
      </c>
      <c r="U44" s="5" t="str">
        <f>IF(M44="","",IF(B44="NB",U43,IF(T44="",SUM($T$5:$T44)+S44,SUM($T$5:$T44))))</f>
        <v/>
      </c>
      <c r="V44" s="101" t="str">
        <f t="shared" si="0"/>
        <v/>
      </c>
      <c r="W44" s="74" t="e">
        <f t="shared" si="62"/>
        <v>#VALUE!</v>
      </c>
      <c r="X44" s="76" t="str">
        <f t="shared" si="15"/>
        <v/>
      </c>
      <c r="Y44" s="9" t="str">
        <f t="shared" si="6"/>
        <v>B</v>
      </c>
      <c r="Z44" s="4" t="str">
        <f t="shared" si="7"/>
        <v>B</v>
      </c>
      <c r="AA44" s="4" t="str">
        <f t="shared" si="8"/>
        <v>F3</v>
      </c>
      <c r="AB44" s="4" t="str">
        <f t="shared" si="4"/>
        <v/>
      </c>
      <c r="AC44" s="4" t="str">
        <f t="shared" si="9"/>
        <v/>
      </c>
      <c r="AD44" s="4" t="str">
        <f t="shared" si="10"/>
        <v/>
      </c>
      <c r="AE44" s="1" t="str">
        <f t="shared" si="63"/>
        <v/>
      </c>
      <c r="AF44" s="1" t="str">
        <f t="shared" si="64"/>
        <v/>
      </c>
      <c r="AG44" s="1" t="str">
        <f t="shared" si="65"/>
        <v/>
      </c>
      <c r="AH44" s="1" t="str">
        <f t="shared" si="66"/>
        <v/>
      </c>
      <c r="AI44" s="1" t="str">
        <f t="shared" si="67"/>
        <v/>
      </c>
      <c r="AJ44" s="1" t="str">
        <f t="shared" si="68"/>
        <v/>
      </c>
      <c r="AK44" s="1">
        <f t="shared" si="45"/>
        <v>0</v>
      </c>
      <c r="AL44" s="1">
        <f t="shared" si="46"/>
        <v>0</v>
      </c>
      <c r="AM44" s="1" t="str">
        <f t="shared" si="59"/>
        <v/>
      </c>
      <c r="AN44" s="1">
        <f t="shared" si="69"/>
        <v>0</v>
      </c>
      <c r="AO44" s="1" t="str">
        <f t="shared" si="57"/>
        <v/>
      </c>
      <c r="AP44" s="1" t="str">
        <f t="shared" si="23"/>
        <v>N</v>
      </c>
      <c r="AQ44" s="1" t="str">
        <f t="shared" si="70"/>
        <v>N</v>
      </c>
      <c r="AR44" s="1" t="str">
        <f t="shared" si="71"/>
        <v>N</v>
      </c>
      <c r="AS44" s="1" t="str">
        <f t="shared" si="72"/>
        <v/>
      </c>
      <c r="AT44" s="15" t="str">
        <f t="shared" si="47"/>
        <v/>
      </c>
      <c r="AU44" s="1" t="str">
        <f t="shared" si="73"/>
        <v/>
      </c>
      <c r="AV44" s="1" t="str">
        <f t="shared" si="74"/>
        <v/>
      </c>
      <c r="AW44" s="1" t="str">
        <f t="shared" si="75"/>
        <v/>
      </c>
      <c r="AX44" s="1" t="str">
        <f t="shared" si="76"/>
        <v/>
      </c>
      <c r="AY44" s="1" t="str">
        <f t="shared" si="77"/>
        <v/>
      </c>
      <c r="AZ44" s="1" t="str">
        <f>IF('Hedging Dashboard'!AH44="P",IF(AZ43="",1,AZ43+1),"")</f>
        <v/>
      </c>
      <c r="BA44" s="1" t="str">
        <f>IF('Hedging Dashboard'!AH44="B",IF(BA43="",1,BA43+1),"")</f>
        <v/>
      </c>
      <c r="BB44" s="1" t="str">
        <f t="shared" si="58"/>
        <v>00000</v>
      </c>
      <c r="BC44" s="1" t="str">
        <f t="shared" si="58"/>
        <v>00000</v>
      </c>
      <c r="BD44" s="1" t="str">
        <f t="shared" si="48"/>
        <v>000000</v>
      </c>
      <c r="BE44" s="1" t="str">
        <f t="shared" si="48"/>
        <v>000000</v>
      </c>
      <c r="BF44" s="1" t="str">
        <f t="shared" si="49"/>
        <v>B</v>
      </c>
      <c r="BG44" s="1" t="str">
        <f t="shared" si="50"/>
        <v>B</v>
      </c>
      <c r="BH44" s="1" t="str">
        <f t="shared" si="78"/>
        <v/>
      </c>
      <c r="BI44" s="1">
        <f t="shared" si="51"/>
        <v>0</v>
      </c>
      <c r="BJ44" s="1" t="str">
        <f t="shared" si="79"/>
        <v/>
      </c>
      <c r="BK44" s="1">
        <f t="shared" si="52"/>
        <v>0</v>
      </c>
      <c r="BL44" s="1" t="str">
        <f t="shared" si="80"/>
        <v/>
      </c>
      <c r="BM44" s="1">
        <f t="shared" si="53"/>
        <v>0</v>
      </c>
      <c r="BN44" s="1" t="str">
        <f t="shared" si="54"/>
        <v>0</v>
      </c>
      <c r="BO44" s="1" t="str">
        <f t="shared" si="55"/>
        <v>0</v>
      </c>
      <c r="BP44" s="1" t="str">
        <f t="shared" si="56"/>
        <v>0</v>
      </c>
      <c r="BS44" s="1">
        <f>General!A42</f>
        <v>0</v>
      </c>
      <c r="BT44" s="1">
        <f>General!B42</f>
        <v>0</v>
      </c>
      <c r="BU44" s="1" t="str">
        <f>General!C42</f>
        <v/>
      </c>
      <c r="BV44" s="1">
        <f>General!D42</f>
        <v>0</v>
      </c>
      <c r="BX44" s="1" t="str">
        <f>General!F42</f>
        <v>LWLWW</v>
      </c>
      <c r="BY44" s="1">
        <f>General!G42</f>
        <v>3</v>
      </c>
    </row>
    <row r="45" spans="1:77" ht="15.75" thickBot="1">
      <c r="A45" s="1">
        <v>36</v>
      </c>
      <c r="B45" s="12" t="str">
        <f t="shared" si="60"/>
        <v/>
      </c>
      <c r="C45" s="92" t="str">
        <f t="shared" si="1"/>
        <v/>
      </c>
      <c r="D45" s="13" t="str">
        <f t="shared" si="36"/>
        <v/>
      </c>
      <c r="E45" s="45" t="str">
        <f t="shared" si="37"/>
        <v/>
      </c>
      <c r="F45" s="14" t="str">
        <f t="shared" si="12"/>
        <v/>
      </c>
      <c r="H45" s="95" t="str">
        <f t="shared" si="2"/>
        <v/>
      </c>
      <c r="I45" s="13" t="str">
        <f t="shared" si="38"/>
        <v/>
      </c>
      <c r="J45" s="45" t="str">
        <f t="shared" si="39"/>
        <v/>
      </c>
      <c r="K45" s="14" t="str">
        <f t="shared" si="40"/>
        <v/>
      </c>
      <c r="L45" s="54"/>
      <c r="M45" s="16" t="str">
        <f>IF('Hedging Dashboard'!AH45="","",'Hedging Dashboard'!AH45)</f>
        <v/>
      </c>
      <c r="O45" s="12" t="str">
        <f t="shared" si="3"/>
        <v/>
      </c>
      <c r="P45" s="13" t="str">
        <f t="shared" si="41"/>
        <v/>
      </c>
      <c r="Q45" s="45" t="str">
        <f t="shared" si="42"/>
        <v/>
      </c>
      <c r="R45" s="87" t="str">
        <f t="shared" si="43"/>
        <v/>
      </c>
      <c r="S45" s="87" t="str">
        <f t="shared" si="61"/>
        <v/>
      </c>
      <c r="T45" s="98" t="str">
        <f t="shared" si="44"/>
        <v/>
      </c>
      <c r="U45" s="87" t="str">
        <f>IF(M45="","",IF(B45="NB",U44,IF(T45="",SUM($T$5:$T45)+S45,SUM($T$5:$T45))))</f>
        <v/>
      </c>
      <c r="V45" s="99" t="str">
        <f t="shared" si="0"/>
        <v/>
      </c>
      <c r="W45" s="74" t="e">
        <f t="shared" si="62"/>
        <v>#VALUE!</v>
      </c>
      <c r="X45" s="76" t="str">
        <f t="shared" si="15"/>
        <v/>
      </c>
      <c r="Y45" s="9" t="str">
        <f t="shared" si="6"/>
        <v>B</v>
      </c>
      <c r="Z45" s="4" t="str">
        <f t="shared" si="7"/>
        <v>B</v>
      </c>
      <c r="AA45" s="4" t="str">
        <f t="shared" si="8"/>
        <v>F3</v>
      </c>
      <c r="AB45" s="4" t="str">
        <f t="shared" si="4"/>
        <v/>
      </c>
      <c r="AC45" s="4" t="str">
        <f t="shared" si="9"/>
        <v/>
      </c>
      <c r="AD45" s="4" t="str">
        <f t="shared" si="10"/>
        <v/>
      </c>
      <c r="AE45" s="1" t="str">
        <f t="shared" si="63"/>
        <v/>
      </c>
      <c r="AF45" s="1" t="str">
        <f t="shared" si="64"/>
        <v/>
      </c>
      <c r="AG45" s="1" t="str">
        <f t="shared" si="65"/>
        <v/>
      </c>
      <c r="AH45" s="1" t="str">
        <f t="shared" si="66"/>
        <v/>
      </c>
      <c r="AI45" s="1" t="str">
        <f t="shared" si="67"/>
        <v/>
      </c>
      <c r="AJ45" s="1" t="str">
        <f t="shared" si="68"/>
        <v/>
      </c>
      <c r="AK45" s="1">
        <f t="shared" si="45"/>
        <v>0</v>
      </c>
      <c r="AL45" s="1">
        <f t="shared" si="46"/>
        <v>0</v>
      </c>
      <c r="AM45" s="1" t="str">
        <f t="shared" si="59"/>
        <v/>
      </c>
      <c r="AN45" s="1">
        <f t="shared" si="69"/>
        <v>0</v>
      </c>
      <c r="AO45" s="1" t="str">
        <f t="shared" si="57"/>
        <v/>
      </c>
      <c r="AP45" s="1" t="str">
        <f t="shared" si="23"/>
        <v>N</v>
      </c>
      <c r="AQ45" s="1" t="str">
        <f t="shared" si="70"/>
        <v>N</v>
      </c>
      <c r="AR45" s="1" t="str">
        <f t="shared" si="71"/>
        <v>N</v>
      </c>
      <c r="AS45" s="1" t="str">
        <f t="shared" si="72"/>
        <v/>
      </c>
      <c r="AT45" s="15" t="str">
        <f t="shared" si="47"/>
        <v/>
      </c>
      <c r="AU45" s="1" t="str">
        <f t="shared" si="73"/>
        <v/>
      </c>
      <c r="AV45" s="1" t="str">
        <f t="shared" si="74"/>
        <v/>
      </c>
      <c r="AW45" s="1" t="str">
        <f t="shared" si="75"/>
        <v/>
      </c>
      <c r="AX45" s="1" t="str">
        <f t="shared" si="76"/>
        <v/>
      </c>
      <c r="AY45" s="1" t="str">
        <f t="shared" si="77"/>
        <v/>
      </c>
      <c r="AZ45" s="1" t="str">
        <f>IF('Hedging Dashboard'!AH45="P",IF(AZ44="",1,AZ44+1),"")</f>
        <v/>
      </c>
      <c r="BA45" s="1" t="str">
        <f>IF('Hedging Dashboard'!AH45="B",IF(BA44="",1,BA44+1),"")</f>
        <v/>
      </c>
      <c r="BB45" s="1" t="str">
        <f t="shared" si="58"/>
        <v>00000</v>
      </c>
      <c r="BC45" s="1" t="str">
        <f t="shared" si="58"/>
        <v>00000</v>
      </c>
      <c r="BD45" s="1" t="str">
        <f t="shared" si="48"/>
        <v>000000</v>
      </c>
      <c r="BE45" s="1" t="str">
        <f t="shared" si="48"/>
        <v>000000</v>
      </c>
      <c r="BF45" s="1" t="str">
        <f t="shared" si="49"/>
        <v>B</v>
      </c>
      <c r="BG45" s="1" t="str">
        <f t="shared" si="50"/>
        <v>B</v>
      </c>
      <c r="BH45" s="1" t="str">
        <f t="shared" si="78"/>
        <v/>
      </c>
      <c r="BI45" s="1">
        <f t="shared" si="51"/>
        <v>0</v>
      </c>
      <c r="BJ45" s="1" t="str">
        <f t="shared" si="79"/>
        <v/>
      </c>
      <c r="BK45" s="1">
        <f t="shared" si="52"/>
        <v>0</v>
      </c>
      <c r="BL45" s="1" t="str">
        <f t="shared" si="80"/>
        <v/>
      </c>
      <c r="BM45" s="1">
        <f t="shared" si="53"/>
        <v>0</v>
      </c>
      <c r="BN45" s="1" t="str">
        <f t="shared" si="54"/>
        <v>0</v>
      </c>
      <c r="BO45" s="1" t="str">
        <f t="shared" si="55"/>
        <v>0</v>
      </c>
      <c r="BP45" s="1" t="str">
        <f t="shared" si="56"/>
        <v>0</v>
      </c>
      <c r="BS45" s="1">
        <f>General!A43</f>
        <v>0</v>
      </c>
      <c r="BT45" s="1">
        <f>General!B43</f>
        <v>0</v>
      </c>
      <c r="BU45" s="1" t="str">
        <f>General!C43</f>
        <v/>
      </c>
      <c r="BV45" s="1">
        <f>General!D43</f>
        <v>0</v>
      </c>
      <c r="BX45" s="1" t="str">
        <f>General!F43</f>
        <v>LWWLL</v>
      </c>
      <c r="BY45" s="1">
        <f>General!G43</f>
        <v>-3</v>
      </c>
    </row>
    <row r="46" spans="1:77" ht="15.75" thickBot="1">
      <c r="A46" s="1">
        <v>37</v>
      </c>
      <c r="B46" s="9" t="str">
        <f t="shared" si="60"/>
        <v/>
      </c>
      <c r="C46" s="93" t="str">
        <f t="shared" si="1"/>
        <v/>
      </c>
      <c r="D46" s="88" t="str">
        <f t="shared" si="36"/>
        <v/>
      </c>
      <c r="E46" s="89" t="str">
        <f t="shared" si="37"/>
        <v/>
      </c>
      <c r="F46" s="8" t="str">
        <f t="shared" si="12"/>
        <v/>
      </c>
      <c r="H46" s="96" t="str">
        <f t="shared" si="2"/>
        <v/>
      </c>
      <c r="I46" s="88" t="str">
        <f t="shared" si="38"/>
        <v/>
      </c>
      <c r="J46" s="89" t="str">
        <f t="shared" si="39"/>
        <v/>
      </c>
      <c r="K46" s="8" t="str">
        <f t="shared" si="40"/>
        <v/>
      </c>
      <c r="L46" s="54"/>
      <c r="M46" s="17" t="str">
        <f>IF('Hedging Dashboard'!AH46="","",'Hedging Dashboard'!AH46)</f>
        <v/>
      </c>
      <c r="O46" s="9" t="str">
        <f t="shared" si="3"/>
        <v/>
      </c>
      <c r="P46" s="88" t="str">
        <f t="shared" si="41"/>
        <v/>
      </c>
      <c r="Q46" s="89" t="str">
        <f t="shared" si="42"/>
        <v/>
      </c>
      <c r="R46" s="4" t="str">
        <f t="shared" si="43"/>
        <v/>
      </c>
      <c r="S46" s="4" t="str">
        <f t="shared" si="61"/>
        <v/>
      </c>
      <c r="T46" s="112" t="str">
        <f t="shared" si="44"/>
        <v/>
      </c>
      <c r="U46" s="4" t="str">
        <f>IF(M46="","",IF(B46="NB",U45,IF(T46="",SUM($T$5:$T46)+S46,SUM($T$5:$T46))))</f>
        <v/>
      </c>
      <c r="V46" s="100" t="str">
        <f t="shared" si="0"/>
        <v/>
      </c>
      <c r="W46" s="74" t="e">
        <f t="shared" si="62"/>
        <v>#VALUE!</v>
      </c>
      <c r="X46" s="76" t="str">
        <f t="shared" si="15"/>
        <v/>
      </c>
      <c r="Y46" s="9" t="str">
        <f t="shared" si="6"/>
        <v>B</v>
      </c>
      <c r="Z46" s="4" t="str">
        <f t="shared" si="7"/>
        <v>B</v>
      </c>
      <c r="AA46" s="4" t="str">
        <f t="shared" si="8"/>
        <v>F3</v>
      </c>
      <c r="AB46" s="4" t="str">
        <f t="shared" si="4"/>
        <v/>
      </c>
      <c r="AC46" s="4" t="str">
        <f t="shared" si="9"/>
        <v/>
      </c>
      <c r="AD46" s="4" t="str">
        <f t="shared" si="10"/>
        <v/>
      </c>
      <c r="AE46" s="1" t="str">
        <f t="shared" si="63"/>
        <v/>
      </c>
      <c r="AF46" s="1" t="str">
        <f t="shared" si="64"/>
        <v/>
      </c>
      <c r="AG46" s="1" t="str">
        <f t="shared" si="65"/>
        <v/>
      </c>
      <c r="AH46" s="1" t="str">
        <f t="shared" si="66"/>
        <v/>
      </c>
      <c r="AI46" s="1" t="str">
        <f t="shared" si="67"/>
        <v/>
      </c>
      <c r="AJ46" s="1" t="str">
        <f t="shared" si="68"/>
        <v/>
      </c>
      <c r="AK46" s="1">
        <f t="shared" si="45"/>
        <v>0</v>
      </c>
      <c r="AL46" s="1">
        <f t="shared" si="46"/>
        <v>0</v>
      </c>
      <c r="AM46" s="1" t="str">
        <f t="shared" si="59"/>
        <v/>
      </c>
      <c r="AN46" s="1">
        <f t="shared" si="69"/>
        <v>0</v>
      </c>
      <c r="AO46" s="1" t="str">
        <f t="shared" si="57"/>
        <v/>
      </c>
      <c r="AP46" s="1" t="str">
        <f t="shared" si="23"/>
        <v>N</v>
      </c>
      <c r="AQ46" s="1" t="str">
        <f t="shared" si="70"/>
        <v>N</v>
      </c>
      <c r="AR46" s="1" t="str">
        <f t="shared" si="71"/>
        <v>N</v>
      </c>
      <c r="AS46" s="1" t="str">
        <f t="shared" si="72"/>
        <v/>
      </c>
      <c r="AT46" s="15" t="str">
        <f t="shared" si="47"/>
        <v/>
      </c>
      <c r="AU46" s="1" t="str">
        <f t="shared" si="73"/>
        <v/>
      </c>
      <c r="AV46" s="1" t="str">
        <f t="shared" si="74"/>
        <v/>
      </c>
      <c r="AW46" s="1" t="str">
        <f t="shared" si="75"/>
        <v/>
      </c>
      <c r="AX46" s="1" t="str">
        <f t="shared" si="76"/>
        <v/>
      </c>
      <c r="AY46" s="1" t="str">
        <f t="shared" si="77"/>
        <v/>
      </c>
      <c r="AZ46" s="1" t="str">
        <f>IF('Hedging Dashboard'!AH46="P",IF(AZ45="",1,AZ45+1),"")</f>
        <v/>
      </c>
      <c r="BA46" s="1" t="str">
        <f>IF('Hedging Dashboard'!AH46="B",IF(BA45="",1,BA45+1),"")</f>
        <v/>
      </c>
      <c r="BB46" s="1" t="str">
        <f t="shared" ref="BB46:BC61" si="81">IF(AZ41="",0,AZ41)&amp;IF(AZ42="",0,AZ42)&amp;IF(AZ43="",0,AZ43)&amp;IF(AZ44="",0,AZ44)&amp;IF(AZ45="",0,AZ45)</f>
        <v>00000</v>
      </c>
      <c r="BC46" s="1" t="str">
        <f t="shared" si="81"/>
        <v>00000</v>
      </c>
      <c r="BD46" s="1" t="str">
        <f t="shared" ref="BD46:BE61" si="82">IF(AZ40="",0,AZ40)&amp;IF(AZ41="",0,AZ41)&amp;IF(AZ42="",0,AZ42)&amp;IF(AZ43="",0,AZ43)&amp;IF(AZ44="",0,AZ44)&amp;IF(AZ45="",0,AZ45)</f>
        <v>000000</v>
      </c>
      <c r="BE46" s="1" t="str">
        <f t="shared" si="82"/>
        <v>000000</v>
      </c>
      <c r="BF46" s="1" t="str">
        <f t="shared" si="49"/>
        <v>B</v>
      </c>
      <c r="BG46" s="1" t="str">
        <f t="shared" si="50"/>
        <v>B</v>
      </c>
      <c r="BH46" s="1" t="str">
        <f t="shared" si="78"/>
        <v/>
      </c>
      <c r="BI46" s="1">
        <f t="shared" si="51"/>
        <v>0</v>
      </c>
      <c r="BJ46" s="1" t="str">
        <f t="shared" si="79"/>
        <v/>
      </c>
      <c r="BK46" s="1">
        <f t="shared" si="52"/>
        <v>0</v>
      </c>
      <c r="BL46" s="1" t="str">
        <f t="shared" si="80"/>
        <v/>
      </c>
      <c r="BM46" s="1">
        <f t="shared" si="53"/>
        <v>0</v>
      </c>
      <c r="BN46" s="1" t="str">
        <f t="shared" si="54"/>
        <v>0</v>
      </c>
      <c r="BO46" s="1" t="str">
        <f t="shared" si="55"/>
        <v>0</v>
      </c>
      <c r="BP46" s="1" t="str">
        <f t="shared" si="56"/>
        <v>0</v>
      </c>
      <c r="BS46" s="1">
        <f>General!A44</f>
        <v>0</v>
      </c>
      <c r="BT46" s="1">
        <f>General!B44</f>
        <v>0</v>
      </c>
      <c r="BU46" s="1" t="str">
        <f>General!C44</f>
        <v/>
      </c>
      <c r="BV46" s="1">
        <f>General!D44</f>
        <v>0</v>
      </c>
      <c r="BX46" s="1" t="str">
        <f>General!F44</f>
        <v>LWWLW</v>
      </c>
      <c r="BY46" s="1">
        <f>General!G44</f>
        <v>1</v>
      </c>
    </row>
    <row r="47" spans="1:77" ht="15.75" thickBot="1">
      <c r="A47" s="1">
        <v>38</v>
      </c>
      <c r="B47" s="9" t="str">
        <f t="shared" si="60"/>
        <v/>
      </c>
      <c r="C47" s="93" t="str">
        <f t="shared" si="1"/>
        <v/>
      </c>
      <c r="D47" s="88" t="str">
        <f t="shared" si="36"/>
        <v/>
      </c>
      <c r="E47" s="89" t="str">
        <f t="shared" si="37"/>
        <v/>
      </c>
      <c r="F47" s="8" t="str">
        <f t="shared" si="12"/>
        <v/>
      </c>
      <c r="H47" s="96" t="str">
        <f t="shared" si="2"/>
        <v/>
      </c>
      <c r="I47" s="88" t="str">
        <f t="shared" si="38"/>
        <v/>
      </c>
      <c r="J47" s="89" t="str">
        <f t="shared" si="39"/>
        <v/>
      </c>
      <c r="K47" s="8" t="str">
        <f t="shared" si="40"/>
        <v/>
      </c>
      <c r="L47" s="54"/>
      <c r="M47" s="17" t="str">
        <f>IF('Hedging Dashboard'!AH47="","",'Hedging Dashboard'!AH47)</f>
        <v/>
      </c>
      <c r="O47" s="9" t="str">
        <f t="shared" si="3"/>
        <v/>
      </c>
      <c r="P47" s="88" t="str">
        <f t="shared" si="41"/>
        <v/>
      </c>
      <c r="Q47" s="89" t="str">
        <f t="shared" si="42"/>
        <v/>
      </c>
      <c r="R47" s="4" t="str">
        <f t="shared" si="43"/>
        <v/>
      </c>
      <c r="S47" s="4" t="str">
        <f t="shared" si="61"/>
        <v/>
      </c>
      <c r="T47" s="112" t="str">
        <f t="shared" si="44"/>
        <v/>
      </c>
      <c r="U47" s="4" t="str">
        <f>IF(M47="","",IF(B47="NB",U46,IF(T47="",SUM($T$5:$T47)+S47,SUM($T$5:$T47))))</f>
        <v/>
      </c>
      <c r="V47" s="100" t="str">
        <f t="shared" si="0"/>
        <v/>
      </c>
      <c r="W47" s="74" t="e">
        <f t="shared" si="62"/>
        <v>#VALUE!</v>
      </c>
      <c r="X47" s="76" t="str">
        <f t="shared" si="15"/>
        <v/>
      </c>
      <c r="Y47" s="9" t="str">
        <f t="shared" si="6"/>
        <v>B</v>
      </c>
      <c r="Z47" s="4" t="str">
        <f t="shared" si="7"/>
        <v>B</v>
      </c>
      <c r="AA47" s="4" t="str">
        <f t="shared" si="8"/>
        <v>F3</v>
      </c>
      <c r="AB47" s="4" t="str">
        <f t="shared" si="4"/>
        <v/>
      </c>
      <c r="AC47" s="4" t="str">
        <f t="shared" si="9"/>
        <v/>
      </c>
      <c r="AD47" s="4" t="str">
        <f t="shared" si="10"/>
        <v/>
      </c>
      <c r="AE47" s="1" t="str">
        <f t="shared" si="63"/>
        <v/>
      </c>
      <c r="AF47" s="1" t="str">
        <f t="shared" si="64"/>
        <v/>
      </c>
      <c r="AG47" s="1" t="str">
        <f t="shared" si="65"/>
        <v/>
      </c>
      <c r="AH47" s="1" t="str">
        <f t="shared" si="66"/>
        <v/>
      </c>
      <c r="AI47" s="1" t="str">
        <f t="shared" si="67"/>
        <v/>
      </c>
      <c r="AJ47" s="1" t="str">
        <f t="shared" si="68"/>
        <v/>
      </c>
      <c r="AK47" s="1">
        <f t="shared" si="45"/>
        <v>0</v>
      </c>
      <c r="AL47" s="1">
        <f t="shared" si="46"/>
        <v>0</v>
      </c>
      <c r="AM47" s="1" t="str">
        <f t="shared" si="59"/>
        <v/>
      </c>
      <c r="AN47" s="1">
        <f t="shared" si="69"/>
        <v>0</v>
      </c>
      <c r="AO47" s="1" t="str">
        <f t="shared" si="57"/>
        <v/>
      </c>
      <c r="AP47" s="1" t="str">
        <f t="shared" si="23"/>
        <v>N</v>
      </c>
      <c r="AQ47" s="1" t="str">
        <f t="shared" si="70"/>
        <v>N</v>
      </c>
      <c r="AR47" s="1" t="str">
        <f t="shared" si="71"/>
        <v>N</v>
      </c>
      <c r="AS47" s="1" t="str">
        <f t="shared" si="72"/>
        <v/>
      </c>
      <c r="AT47" s="15" t="str">
        <f t="shared" si="47"/>
        <v/>
      </c>
      <c r="AU47" s="1" t="str">
        <f t="shared" si="73"/>
        <v/>
      </c>
      <c r="AV47" s="1" t="str">
        <f t="shared" si="74"/>
        <v/>
      </c>
      <c r="AW47" s="1" t="str">
        <f t="shared" si="75"/>
        <v/>
      </c>
      <c r="AX47" s="1" t="str">
        <f t="shared" si="76"/>
        <v/>
      </c>
      <c r="AY47" s="1" t="str">
        <f t="shared" si="77"/>
        <v/>
      </c>
      <c r="AZ47" s="1" t="str">
        <f>IF('Hedging Dashboard'!AH47="P",IF(AZ46="",1,AZ46+1),"")</f>
        <v/>
      </c>
      <c r="BA47" s="1" t="str">
        <f>IF('Hedging Dashboard'!AH47="B",IF(BA46="",1,BA46+1),"")</f>
        <v/>
      </c>
      <c r="BB47" s="1" t="str">
        <f t="shared" si="81"/>
        <v>00000</v>
      </c>
      <c r="BC47" s="1" t="str">
        <f t="shared" si="81"/>
        <v>00000</v>
      </c>
      <c r="BD47" s="1" t="str">
        <f t="shared" si="82"/>
        <v>000000</v>
      </c>
      <c r="BE47" s="1" t="str">
        <f t="shared" si="82"/>
        <v>000000</v>
      </c>
      <c r="BF47" s="1" t="str">
        <f t="shared" si="49"/>
        <v>B</v>
      </c>
      <c r="BG47" s="1" t="str">
        <f t="shared" si="50"/>
        <v>B</v>
      </c>
      <c r="BH47" s="1" t="str">
        <f t="shared" si="78"/>
        <v/>
      </c>
      <c r="BI47" s="1">
        <f t="shared" si="51"/>
        <v>0</v>
      </c>
      <c r="BJ47" s="1" t="str">
        <f t="shared" si="79"/>
        <v/>
      </c>
      <c r="BK47" s="1">
        <f t="shared" si="52"/>
        <v>0</v>
      </c>
      <c r="BL47" s="1" t="str">
        <f t="shared" si="80"/>
        <v/>
      </c>
      <c r="BM47" s="1">
        <f t="shared" si="53"/>
        <v>0</v>
      </c>
      <c r="BN47" s="1" t="str">
        <f t="shared" si="54"/>
        <v>0</v>
      </c>
      <c r="BO47" s="1" t="str">
        <f t="shared" si="55"/>
        <v>0</v>
      </c>
      <c r="BP47" s="1" t="str">
        <f t="shared" si="56"/>
        <v>0</v>
      </c>
      <c r="BS47" s="1">
        <f>General!A45</f>
        <v>0</v>
      </c>
      <c r="BT47" s="1">
        <f>General!B45</f>
        <v>0</v>
      </c>
      <c r="BU47" s="1" t="str">
        <f>General!C45</f>
        <v/>
      </c>
      <c r="BV47" s="1">
        <f>General!D45</f>
        <v>0</v>
      </c>
      <c r="BX47" s="1" t="str">
        <f>General!F45</f>
        <v>LWWWL</v>
      </c>
      <c r="BY47" s="1">
        <f>General!G45</f>
        <v>-1</v>
      </c>
    </row>
    <row r="48" spans="1:77" ht="15.75" thickBot="1">
      <c r="A48" s="1">
        <v>39</v>
      </c>
      <c r="B48" s="9" t="str">
        <f t="shared" si="60"/>
        <v/>
      </c>
      <c r="C48" s="93" t="str">
        <f t="shared" si="1"/>
        <v/>
      </c>
      <c r="D48" s="88" t="str">
        <f t="shared" si="36"/>
        <v/>
      </c>
      <c r="E48" s="89" t="str">
        <f t="shared" si="37"/>
        <v/>
      </c>
      <c r="F48" s="8" t="str">
        <f t="shared" si="12"/>
        <v/>
      </c>
      <c r="H48" s="96" t="str">
        <f t="shared" si="2"/>
        <v/>
      </c>
      <c r="I48" s="88" t="str">
        <f t="shared" si="38"/>
        <v/>
      </c>
      <c r="J48" s="89" t="str">
        <f t="shared" si="39"/>
        <v/>
      </c>
      <c r="K48" s="8" t="str">
        <f t="shared" si="40"/>
        <v/>
      </c>
      <c r="L48" s="54"/>
      <c r="M48" s="17" t="str">
        <f>IF('Hedging Dashboard'!AH48="","",'Hedging Dashboard'!AH48)</f>
        <v/>
      </c>
      <c r="O48" s="9" t="str">
        <f t="shared" si="3"/>
        <v/>
      </c>
      <c r="P48" s="88" t="str">
        <f t="shared" si="41"/>
        <v/>
      </c>
      <c r="Q48" s="89" t="str">
        <f t="shared" si="42"/>
        <v/>
      </c>
      <c r="R48" s="4" t="str">
        <f t="shared" si="43"/>
        <v/>
      </c>
      <c r="S48" s="4" t="str">
        <f t="shared" si="61"/>
        <v/>
      </c>
      <c r="T48" s="112" t="str">
        <f t="shared" si="44"/>
        <v/>
      </c>
      <c r="U48" s="4" t="str">
        <f>IF(M48="","",IF(B48="NB",U47,IF(T48="",SUM($T$5:$T48)+S48,SUM($T$5:$T48))))</f>
        <v/>
      </c>
      <c r="V48" s="100" t="str">
        <f t="shared" si="0"/>
        <v/>
      </c>
      <c r="W48" s="74" t="e">
        <f t="shared" si="62"/>
        <v>#VALUE!</v>
      </c>
      <c r="X48" s="76" t="str">
        <f t="shared" si="15"/>
        <v/>
      </c>
      <c r="Y48" s="9" t="str">
        <f t="shared" si="6"/>
        <v>B</v>
      </c>
      <c r="Z48" s="4" t="str">
        <f t="shared" si="7"/>
        <v>B</v>
      </c>
      <c r="AA48" s="4" t="str">
        <f t="shared" si="8"/>
        <v>F3</v>
      </c>
      <c r="AB48" s="4" t="str">
        <f t="shared" si="4"/>
        <v/>
      </c>
      <c r="AC48" s="4" t="str">
        <f t="shared" si="9"/>
        <v/>
      </c>
      <c r="AD48" s="4" t="str">
        <f t="shared" si="10"/>
        <v/>
      </c>
      <c r="AE48" s="1" t="str">
        <f t="shared" si="63"/>
        <v/>
      </c>
      <c r="AF48" s="1" t="str">
        <f t="shared" si="64"/>
        <v/>
      </c>
      <c r="AG48" s="1" t="str">
        <f t="shared" si="65"/>
        <v/>
      </c>
      <c r="AH48" s="1" t="str">
        <f t="shared" si="66"/>
        <v/>
      </c>
      <c r="AI48" s="1" t="str">
        <f t="shared" si="67"/>
        <v/>
      </c>
      <c r="AJ48" s="1" t="str">
        <f t="shared" si="68"/>
        <v/>
      </c>
      <c r="AK48" s="1">
        <f t="shared" si="45"/>
        <v>0</v>
      </c>
      <c r="AL48" s="1">
        <f t="shared" si="46"/>
        <v>0</v>
      </c>
      <c r="AM48" s="1" t="str">
        <f t="shared" si="59"/>
        <v/>
      </c>
      <c r="AN48" s="1">
        <f t="shared" si="69"/>
        <v>0</v>
      </c>
      <c r="AO48" s="1" t="str">
        <f t="shared" si="57"/>
        <v/>
      </c>
      <c r="AP48" s="1" t="str">
        <f t="shared" si="23"/>
        <v>N</v>
      </c>
      <c r="AQ48" s="1" t="str">
        <f t="shared" si="70"/>
        <v>N</v>
      </c>
      <c r="AR48" s="1" t="str">
        <f t="shared" si="71"/>
        <v>N</v>
      </c>
      <c r="AS48" s="1" t="str">
        <f t="shared" si="72"/>
        <v/>
      </c>
      <c r="AT48" s="15" t="str">
        <f t="shared" si="47"/>
        <v/>
      </c>
      <c r="AU48" s="1" t="str">
        <f t="shared" si="73"/>
        <v/>
      </c>
      <c r="AV48" s="1" t="str">
        <f t="shared" si="74"/>
        <v/>
      </c>
      <c r="AW48" s="1" t="str">
        <f t="shared" si="75"/>
        <v/>
      </c>
      <c r="AX48" s="1" t="str">
        <f t="shared" si="76"/>
        <v/>
      </c>
      <c r="AY48" s="1" t="str">
        <f t="shared" si="77"/>
        <v/>
      </c>
      <c r="AZ48" s="1" t="str">
        <f>IF('Hedging Dashboard'!AH48="P",IF(AZ47="",1,AZ47+1),"")</f>
        <v/>
      </c>
      <c r="BA48" s="1" t="str">
        <f>IF('Hedging Dashboard'!AH48="B",IF(BA47="",1,BA47+1),"")</f>
        <v/>
      </c>
      <c r="BB48" s="1" t="str">
        <f t="shared" si="81"/>
        <v>00000</v>
      </c>
      <c r="BC48" s="1" t="str">
        <f t="shared" si="81"/>
        <v>00000</v>
      </c>
      <c r="BD48" s="1" t="str">
        <f t="shared" si="82"/>
        <v>000000</v>
      </c>
      <c r="BE48" s="1" t="str">
        <f t="shared" si="82"/>
        <v>000000</v>
      </c>
      <c r="BF48" s="1" t="str">
        <f t="shared" si="49"/>
        <v>B</v>
      </c>
      <c r="BG48" s="1" t="str">
        <f t="shared" si="50"/>
        <v>B</v>
      </c>
      <c r="BH48" s="1" t="str">
        <f t="shared" si="78"/>
        <v/>
      </c>
      <c r="BI48" s="1">
        <f t="shared" si="51"/>
        <v>0</v>
      </c>
      <c r="BJ48" s="1" t="str">
        <f t="shared" si="79"/>
        <v/>
      </c>
      <c r="BK48" s="1">
        <f t="shared" si="52"/>
        <v>0</v>
      </c>
      <c r="BL48" s="1" t="str">
        <f t="shared" si="80"/>
        <v/>
      </c>
      <c r="BM48" s="1">
        <f t="shared" si="53"/>
        <v>0</v>
      </c>
      <c r="BN48" s="1" t="str">
        <f t="shared" si="54"/>
        <v>0</v>
      </c>
      <c r="BO48" s="1" t="str">
        <f t="shared" si="55"/>
        <v>0</v>
      </c>
      <c r="BP48" s="1" t="str">
        <f t="shared" si="56"/>
        <v>0</v>
      </c>
      <c r="BS48" s="1">
        <f>General!A46</f>
        <v>0</v>
      </c>
      <c r="BT48" s="1">
        <f>General!B46</f>
        <v>0</v>
      </c>
      <c r="BU48" s="1" t="str">
        <f>General!C46</f>
        <v/>
      </c>
      <c r="BV48" s="1">
        <f>General!D46</f>
        <v>0</v>
      </c>
      <c r="BX48" s="1" t="str">
        <f>General!F46</f>
        <v>LWWWW</v>
      </c>
      <c r="BY48" s="1">
        <f>General!G46</f>
        <v>6</v>
      </c>
    </row>
    <row r="49" spans="1:77" ht="15.75" thickBot="1">
      <c r="A49" s="1">
        <v>40</v>
      </c>
      <c r="B49" s="77" t="str">
        <f t="shared" si="60"/>
        <v/>
      </c>
      <c r="C49" s="94" t="str">
        <f t="shared" si="1"/>
        <v/>
      </c>
      <c r="D49" s="90" t="str">
        <f t="shared" si="36"/>
        <v/>
      </c>
      <c r="E49" s="91" t="str">
        <f t="shared" si="37"/>
        <v/>
      </c>
      <c r="F49" s="10" t="str">
        <f t="shared" si="12"/>
        <v/>
      </c>
      <c r="H49" s="97" t="str">
        <f t="shared" si="2"/>
        <v/>
      </c>
      <c r="I49" s="90" t="str">
        <f t="shared" si="38"/>
        <v/>
      </c>
      <c r="J49" s="91" t="str">
        <f t="shared" si="39"/>
        <v/>
      </c>
      <c r="K49" s="10" t="str">
        <f t="shared" si="40"/>
        <v/>
      </c>
      <c r="L49" s="54"/>
      <c r="M49" s="18" t="str">
        <f>IF('Hedging Dashboard'!AH49="","",'Hedging Dashboard'!AH49)</f>
        <v/>
      </c>
      <c r="O49" s="77" t="str">
        <f t="shared" si="3"/>
        <v/>
      </c>
      <c r="P49" s="90" t="str">
        <f t="shared" si="41"/>
        <v/>
      </c>
      <c r="Q49" s="91" t="str">
        <f t="shared" si="42"/>
        <v/>
      </c>
      <c r="R49" s="5" t="str">
        <f t="shared" si="43"/>
        <v/>
      </c>
      <c r="S49" s="5" t="str">
        <f t="shared" si="61"/>
        <v/>
      </c>
      <c r="T49" s="113" t="str">
        <f t="shared" si="44"/>
        <v/>
      </c>
      <c r="U49" s="5" t="str">
        <f>IF(M49="","",IF(B49="NB",U48,IF(T49="",SUM($T$5:$T49)+S49,SUM($T$5:$T49))))</f>
        <v/>
      </c>
      <c r="V49" s="101" t="str">
        <f t="shared" si="0"/>
        <v/>
      </c>
      <c r="W49" s="74" t="e">
        <f t="shared" si="62"/>
        <v>#VALUE!</v>
      </c>
      <c r="X49" s="76" t="str">
        <f t="shared" si="15"/>
        <v/>
      </c>
      <c r="Y49" s="9" t="str">
        <f t="shared" si="6"/>
        <v>B</v>
      </c>
      <c r="Z49" s="4" t="str">
        <f t="shared" si="7"/>
        <v>B</v>
      </c>
      <c r="AA49" s="4" t="str">
        <f t="shared" si="8"/>
        <v>F3</v>
      </c>
      <c r="AB49" s="4" t="str">
        <f t="shared" si="4"/>
        <v/>
      </c>
      <c r="AC49" s="4" t="str">
        <f t="shared" si="9"/>
        <v/>
      </c>
      <c r="AD49" s="4" t="str">
        <f t="shared" si="10"/>
        <v/>
      </c>
      <c r="AE49" s="1" t="str">
        <f t="shared" si="63"/>
        <v/>
      </c>
      <c r="AF49" s="1" t="str">
        <f t="shared" si="64"/>
        <v/>
      </c>
      <c r="AG49" s="1" t="str">
        <f t="shared" si="65"/>
        <v/>
      </c>
      <c r="AH49" s="1" t="str">
        <f t="shared" si="66"/>
        <v/>
      </c>
      <c r="AI49" s="1" t="str">
        <f t="shared" si="67"/>
        <v/>
      </c>
      <c r="AJ49" s="1" t="str">
        <f t="shared" si="68"/>
        <v/>
      </c>
      <c r="AK49" s="1">
        <f t="shared" si="45"/>
        <v>0</v>
      </c>
      <c r="AL49" s="1">
        <f t="shared" si="46"/>
        <v>0</v>
      </c>
      <c r="AM49" s="1" t="str">
        <f t="shared" si="59"/>
        <v/>
      </c>
      <c r="AN49" s="1">
        <f t="shared" si="69"/>
        <v>0</v>
      </c>
      <c r="AO49" s="1" t="str">
        <f t="shared" si="57"/>
        <v/>
      </c>
      <c r="AP49" s="1" t="str">
        <f t="shared" si="23"/>
        <v>N</v>
      </c>
      <c r="AQ49" s="1" t="str">
        <f t="shared" si="70"/>
        <v>N</v>
      </c>
      <c r="AR49" s="1" t="str">
        <f t="shared" si="71"/>
        <v>N</v>
      </c>
      <c r="AS49" s="1" t="str">
        <f t="shared" si="72"/>
        <v/>
      </c>
      <c r="AT49" s="15" t="str">
        <f t="shared" si="47"/>
        <v/>
      </c>
      <c r="AU49" s="1" t="str">
        <f t="shared" si="73"/>
        <v/>
      </c>
      <c r="AV49" s="1" t="str">
        <f t="shared" si="74"/>
        <v/>
      </c>
      <c r="AW49" s="1" t="str">
        <f t="shared" si="75"/>
        <v/>
      </c>
      <c r="AX49" s="1" t="str">
        <f t="shared" si="76"/>
        <v/>
      </c>
      <c r="AY49" s="1" t="str">
        <f t="shared" si="77"/>
        <v/>
      </c>
      <c r="AZ49" s="1" t="str">
        <f>IF('Hedging Dashboard'!AH49="P",IF(AZ48="",1,AZ48+1),"")</f>
        <v/>
      </c>
      <c r="BA49" s="1" t="str">
        <f>IF('Hedging Dashboard'!AH49="B",IF(BA48="",1,BA48+1),"")</f>
        <v/>
      </c>
      <c r="BB49" s="1" t="str">
        <f t="shared" si="81"/>
        <v>00000</v>
      </c>
      <c r="BC49" s="1" t="str">
        <f t="shared" si="81"/>
        <v>00000</v>
      </c>
      <c r="BD49" s="1" t="str">
        <f t="shared" si="82"/>
        <v>000000</v>
      </c>
      <c r="BE49" s="1" t="str">
        <f t="shared" si="82"/>
        <v>000000</v>
      </c>
      <c r="BF49" s="1" t="str">
        <f t="shared" si="49"/>
        <v>B</v>
      </c>
      <c r="BG49" s="1" t="str">
        <f t="shared" si="50"/>
        <v>B</v>
      </c>
      <c r="BH49" s="1" t="str">
        <f t="shared" si="78"/>
        <v/>
      </c>
      <c r="BI49" s="1">
        <f t="shared" si="51"/>
        <v>0</v>
      </c>
      <c r="BJ49" s="1" t="str">
        <f t="shared" si="79"/>
        <v/>
      </c>
      <c r="BK49" s="1">
        <f t="shared" si="52"/>
        <v>0</v>
      </c>
      <c r="BL49" s="1" t="str">
        <f t="shared" si="80"/>
        <v/>
      </c>
      <c r="BM49" s="1">
        <f t="shared" si="53"/>
        <v>0</v>
      </c>
      <c r="BN49" s="1" t="str">
        <f t="shared" si="54"/>
        <v>0</v>
      </c>
      <c r="BO49" s="1" t="str">
        <f t="shared" si="55"/>
        <v>0</v>
      </c>
      <c r="BP49" s="1" t="str">
        <f t="shared" si="56"/>
        <v>0</v>
      </c>
      <c r="BS49" s="1">
        <f>General!A47</f>
        <v>0</v>
      </c>
      <c r="BT49" s="1">
        <f>General!B47</f>
        <v>0</v>
      </c>
      <c r="BU49" s="1" t="str">
        <f>General!C47</f>
        <v/>
      </c>
      <c r="BV49" s="1">
        <f>General!D47</f>
        <v>0</v>
      </c>
      <c r="BX49" s="1" t="str">
        <f>General!F47</f>
        <v>WLLLL</v>
      </c>
      <c r="BY49" s="1">
        <f>General!G47</f>
        <v>-6</v>
      </c>
    </row>
    <row r="50" spans="1:77" ht="15.75" thickBot="1">
      <c r="A50" s="1">
        <v>41</v>
      </c>
      <c r="B50" s="12" t="str">
        <f t="shared" si="60"/>
        <v/>
      </c>
      <c r="C50" s="92" t="str">
        <f t="shared" si="1"/>
        <v/>
      </c>
      <c r="D50" s="13" t="str">
        <f t="shared" si="36"/>
        <v/>
      </c>
      <c r="E50" s="45" t="str">
        <f t="shared" si="37"/>
        <v/>
      </c>
      <c r="F50" s="14" t="str">
        <f t="shared" si="12"/>
        <v/>
      </c>
      <c r="H50" s="95" t="str">
        <f t="shared" si="2"/>
        <v/>
      </c>
      <c r="I50" s="13" t="str">
        <f t="shared" si="38"/>
        <v/>
      </c>
      <c r="J50" s="45" t="str">
        <f t="shared" si="39"/>
        <v/>
      </c>
      <c r="K50" s="14" t="str">
        <f t="shared" si="40"/>
        <v/>
      </c>
      <c r="L50" s="54"/>
      <c r="M50" s="16" t="str">
        <f>IF('Hedging Dashboard'!AH50="","",'Hedging Dashboard'!AH50)</f>
        <v/>
      </c>
      <c r="O50" s="12" t="str">
        <f t="shared" si="3"/>
        <v/>
      </c>
      <c r="P50" s="13" t="str">
        <f t="shared" si="41"/>
        <v/>
      </c>
      <c r="Q50" s="45" t="str">
        <f t="shared" si="42"/>
        <v/>
      </c>
      <c r="R50" s="87" t="str">
        <f t="shared" si="43"/>
        <v/>
      </c>
      <c r="S50" s="87" t="str">
        <f t="shared" si="61"/>
        <v/>
      </c>
      <c r="T50" s="98" t="str">
        <f t="shared" si="44"/>
        <v/>
      </c>
      <c r="U50" s="87" t="str">
        <f>IF(M50="","",IF(B50="NB",U49,IF(T50="",SUM($T$5:$T50)+S50,SUM($T$5:$T50))))</f>
        <v/>
      </c>
      <c r="V50" s="99" t="str">
        <f t="shared" si="0"/>
        <v/>
      </c>
      <c r="W50" s="74" t="e">
        <f t="shared" si="62"/>
        <v>#VALUE!</v>
      </c>
      <c r="X50" s="76" t="str">
        <f t="shared" si="15"/>
        <v/>
      </c>
      <c r="Y50" s="9" t="str">
        <f t="shared" si="6"/>
        <v>B</v>
      </c>
      <c r="Z50" s="4" t="str">
        <f t="shared" si="7"/>
        <v>B</v>
      </c>
      <c r="AA50" s="4" t="str">
        <f t="shared" si="8"/>
        <v>F3</v>
      </c>
      <c r="AB50" s="4" t="str">
        <f t="shared" si="4"/>
        <v/>
      </c>
      <c r="AC50" s="4" t="str">
        <f t="shared" si="9"/>
        <v/>
      </c>
      <c r="AD50" s="4" t="str">
        <f t="shared" si="10"/>
        <v/>
      </c>
      <c r="AE50" s="1" t="str">
        <f t="shared" si="63"/>
        <v/>
      </c>
      <c r="AF50" s="1" t="str">
        <f t="shared" si="64"/>
        <v/>
      </c>
      <c r="AG50" s="1" t="str">
        <f t="shared" si="65"/>
        <v/>
      </c>
      <c r="AH50" s="1" t="str">
        <f t="shared" si="66"/>
        <v/>
      </c>
      <c r="AI50" s="1" t="str">
        <f t="shared" si="67"/>
        <v/>
      </c>
      <c r="AJ50" s="1" t="str">
        <f t="shared" si="68"/>
        <v/>
      </c>
      <c r="AK50" s="1">
        <f t="shared" si="45"/>
        <v>0</v>
      </c>
      <c r="AL50" s="1">
        <f t="shared" si="46"/>
        <v>0</v>
      </c>
      <c r="AM50" s="1" t="str">
        <f t="shared" si="59"/>
        <v/>
      </c>
      <c r="AN50" s="1">
        <f t="shared" si="69"/>
        <v>0</v>
      </c>
      <c r="AO50" s="1" t="str">
        <f t="shared" si="57"/>
        <v/>
      </c>
      <c r="AP50" s="1" t="str">
        <f t="shared" si="23"/>
        <v>N</v>
      </c>
      <c r="AQ50" s="1" t="str">
        <f t="shared" si="70"/>
        <v>N</v>
      </c>
      <c r="AR50" s="1" t="str">
        <f t="shared" si="71"/>
        <v>N</v>
      </c>
      <c r="AS50" s="1" t="str">
        <f t="shared" si="72"/>
        <v/>
      </c>
      <c r="AT50" s="15" t="str">
        <f t="shared" si="47"/>
        <v/>
      </c>
      <c r="AU50" s="1" t="str">
        <f t="shared" si="73"/>
        <v/>
      </c>
      <c r="AV50" s="1" t="str">
        <f t="shared" si="74"/>
        <v/>
      </c>
      <c r="AW50" s="1" t="str">
        <f t="shared" si="75"/>
        <v/>
      </c>
      <c r="AX50" s="1" t="str">
        <f t="shared" si="76"/>
        <v/>
      </c>
      <c r="AY50" s="1" t="str">
        <f t="shared" si="77"/>
        <v/>
      </c>
      <c r="AZ50" s="1" t="str">
        <f>IF('Hedging Dashboard'!AH50="P",IF(AZ49="",1,AZ49+1),"")</f>
        <v/>
      </c>
      <c r="BA50" s="1" t="str">
        <f>IF('Hedging Dashboard'!AH50="B",IF(BA49="",1,BA49+1),"")</f>
        <v/>
      </c>
      <c r="BB50" s="1" t="str">
        <f t="shared" si="81"/>
        <v>00000</v>
      </c>
      <c r="BC50" s="1" t="str">
        <f t="shared" si="81"/>
        <v>00000</v>
      </c>
      <c r="BD50" s="1" t="str">
        <f t="shared" si="82"/>
        <v>000000</v>
      </c>
      <c r="BE50" s="1" t="str">
        <f t="shared" si="82"/>
        <v>000000</v>
      </c>
      <c r="BF50" s="1" t="str">
        <f t="shared" si="49"/>
        <v>B</v>
      </c>
      <c r="BG50" s="1" t="str">
        <f t="shared" si="50"/>
        <v>B</v>
      </c>
      <c r="BH50" s="1" t="str">
        <f t="shared" si="78"/>
        <v/>
      </c>
      <c r="BI50" s="1">
        <f t="shared" si="51"/>
        <v>0</v>
      </c>
      <c r="BJ50" s="1" t="str">
        <f t="shared" si="79"/>
        <v/>
      </c>
      <c r="BK50" s="1">
        <f t="shared" si="52"/>
        <v>0</v>
      </c>
      <c r="BL50" s="1" t="str">
        <f t="shared" si="80"/>
        <v/>
      </c>
      <c r="BM50" s="1">
        <f t="shared" si="53"/>
        <v>0</v>
      </c>
      <c r="BN50" s="1" t="str">
        <f t="shared" si="54"/>
        <v>0</v>
      </c>
      <c r="BO50" s="1" t="str">
        <f t="shared" si="55"/>
        <v>0</v>
      </c>
      <c r="BP50" s="1" t="str">
        <f t="shared" si="56"/>
        <v>0</v>
      </c>
      <c r="BS50" s="1">
        <f>General!A48</f>
        <v>0</v>
      </c>
      <c r="BT50" s="1">
        <f>General!B48</f>
        <v>0</v>
      </c>
      <c r="BU50" s="1" t="str">
        <f>General!C48</f>
        <v/>
      </c>
      <c r="BV50" s="1">
        <f>General!D48</f>
        <v>0</v>
      </c>
      <c r="BX50" s="1" t="str">
        <f>General!F48</f>
        <v>WLLLW</v>
      </c>
      <c r="BY50" s="1">
        <f>General!G48</f>
        <v>1</v>
      </c>
    </row>
    <row r="51" spans="1:77" ht="15.75" thickBot="1">
      <c r="A51" s="1">
        <v>42</v>
      </c>
      <c r="B51" s="9" t="str">
        <f t="shared" si="60"/>
        <v/>
      </c>
      <c r="C51" s="93" t="str">
        <f t="shared" si="1"/>
        <v/>
      </c>
      <c r="D51" s="88" t="str">
        <f t="shared" si="36"/>
        <v/>
      </c>
      <c r="E51" s="89" t="str">
        <f t="shared" si="37"/>
        <v/>
      </c>
      <c r="F51" s="8" t="str">
        <f t="shared" si="12"/>
        <v/>
      </c>
      <c r="H51" s="96" t="str">
        <f t="shared" si="2"/>
        <v/>
      </c>
      <c r="I51" s="88" t="str">
        <f t="shared" si="38"/>
        <v/>
      </c>
      <c r="J51" s="89" t="str">
        <f t="shared" si="39"/>
        <v/>
      </c>
      <c r="K51" s="8" t="str">
        <f t="shared" si="40"/>
        <v/>
      </c>
      <c r="L51" s="54"/>
      <c r="M51" s="17" t="str">
        <f>IF('Hedging Dashboard'!AH51="","",'Hedging Dashboard'!AH51)</f>
        <v/>
      </c>
      <c r="O51" s="9" t="str">
        <f t="shared" si="3"/>
        <v/>
      </c>
      <c r="P51" s="88" t="str">
        <f t="shared" si="41"/>
        <v/>
      </c>
      <c r="Q51" s="89" t="str">
        <f t="shared" si="42"/>
        <v/>
      </c>
      <c r="R51" s="4" t="str">
        <f t="shared" si="43"/>
        <v/>
      </c>
      <c r="S51" s="4" t="str">
        <f t="shared" si="61"/>
        <v/>
      </c>
      <c r="T51" s="112" t="str">
        <f t="shared" si="44"/>
        <v/>
      </c>
      <c r="U51" s="4" t="str">
        <f>IF(M51="","",IF(B51="NB",U50,IF(T51="",SUM($T$5:$T51)+S51,SUM($T$5:$T51))))</f>
        <v/>
      </c>
      <c r="V51" s="100" t="str">
        <f t="shared" si="0"/>
        <v/>
      </c>
      <c r="W51" s="74" t="e">
        <f t="shared" si="62"/>
        <v>#VALUE!</v>
      </c>
      <c r="X51" s="76" t="str">
        <f t="shared" si="15"/>
        <v/>
      </c>
      <c r="Y51" s="9" t="str">
        <f t="shared" si="6"/>
        <v>B</v>
      </c>
      <c r="Z51" s="4" t="str">
        <f t="shared" si="7"/>
        <v>B</v>
      </c>
      <c r="AA51" s="4" t="str">
        <f t="shared" si="8"/>
        <v>F3</v>
      </c>
      <c r="AB51" s="4" t="str">
        <f t="shared" si="4"/>
        <v/>
      </c>
      <c r="AC51" s="4" t="str">
        <f t="shared" si="9"/>
        <v/>
      </c>
      <c r="AD51" s="4" t="str">
        <f t="shared" si="10"/>
        <v/>
      </c>
      <c r="AE51" s="1" t="str">
        <f t="shared" si="63"/>
        <v/>
      </c>
      <c r="AF51" s="1" t="str">
        <f t="shared" si="64"/>
        <v/>
      </c>
      <c r="AG51" s="1" t="str">
        <f t="shared" si="65"/>
        <v/>
      </c>
      <c r="AH51" s="1" t="str">
        <f t="shared" si="66"/>
        <v/>
      </c>
      <c r="AI51" s="1" t="str">
        <f t="shared" si="67"/>
        <v/>
      </c>
      <c r="AJ51" s="1" t="str">
        <f t="shared" si="68"/>
        <v/>
      </c>
      <c r="AK51" s="1">
        <f t="shared" si="45"/>
        <v>0</v>
      </c>
      <c r="AL51" s="1">
        <f t="shared" si="46"/>
        <v>0</v>
      </c>
      <c r="AM51" s="1" t="str">
        <f t="shared" si="59"/>
        <v/>
      </c>
      <c r="AN51" s="1">
        <f t="shared" si="69"/>
        <v>0</v>
      </c>
      <c r="AO51" s="1" t="str">
        <f t="shared" si="57"/>
        <v/>
      </c>
      <c r="AP51" s="1" t="str">
        <f t="shared" si="23"/>
        <v>N</v>
      </c>
      <c r="AQ51" s="1" t="str">
        <f t="shared" si="70"/>
        <v>N</v>
      </c>
      <c r="AR51" s="1" t="str">
        <f t="shared" si="71"/>
        <v>N</v>
      </c>
      <c r="AS51" s="1" t="str">
        <f t="shared" si="72"/>
        <v/>
      </c>
      <c r="AT51" s="15" t="str">
        <f t="shared" si="47"/>
        <v/>
      </c>
      <c r="AU51" s="1" t="str">
        <f t="shared" si="73"/>
        <v/>
      </c>
      <c r="AV51" s="1" t="str">
        <f t="shared" si="74"/>
        <v/>
      </c>
      <c r="AW51" s="1" t="str">
        <f t="shared" si="75"/>
        <v/>
      </c>
      <c r="AX51" s="1" t="str">
        <f t="shared" si="76"/>
        <v/>
      </c>
      <c r="AY51" s="1" t="str">
        <f t="shared" si="77"/>
        <v/>
      </c>
      <c r="AZ51" s="1" t="str">
        <f>IF('Hedging Dashboard'!AH51="P",IF(AZ50="",1,AZ50+1),"")</f>
        <v/>
      </c>
      <c r="BA51" s="1" t="str">
        <f>IF('Hedging Dashboard'!AH51="B",IF(BA50="",1,BA50+1),"")</f>
        <v/>
      </c>
      <c r="BB51" s="1" t="str">
        <f t="shared" si="81"/>
        <v>00000</v>
      </c>
      <c r="BC51" s="1" t="str">
        <f t="shared" si="81"/>
        <v>00000</v>
      </c>
      <c r="BD51" s="1" t="str">
        <f t="shared" si="82"/>
        <v>000000</v>
      </c>
      <c r="BE51" s="1" t="str">
        <f t="shared" si="82"/>
        <v>000000</v>
      </c>
      <c r="BF51" s="1" t="str">
        <f t="shared" si="49"/>
        <v>B</v>
      </c>
      <c r="BG51" s="1" t="str">
        <f t="shared" si="50"/>
        <v>B</v>
      </c>
      <c r="BH51" s="1" t="str">
        <f t="shared" si="78"/>
        <v/>
      </c>
      <c r="BI51" s="1">
        <f t="shared" si="51"/>
        <v>0</v>
      </c>
      <c r="BJ51" s="1" t="str">
        <f t="shared" si="79"/>
        <v/>
      </c>
      <c r="BK51" s="1">
        <f t="shared" si="52"/>
        <v>0</v>
      </c>
      <c r="BL51" s="1" t="str">
        <f t="shared" si="80"/>
        <v/>
      </c>
      <c r="BM51" s="1">
        <f t="shared" si="53"/>
        <v>0</v>
      </c>
      <c r="BN51" s="1" t="str">
        <f t="shared" si="54"/>
        <v>0</v>
      </c>
      <c r="BO51" s="1" t="str">
        <f t="shared" si="55"/>
        <v>0</v>
      </c>
      <c r="BP51" s="1" t="str">
        <f t="shared" si="56"/>
        <v>0</v>
      </c>
      <c r="BS51" s="1">
        <f>General!A49</f>
        <v>0</v>
      </c>
      <c r="BT51" s="1">
        <f>General!B49</f>
        <v>0</v>
      </c>
      <c r="BU51" s="1" t="str">
        <f>General!C49</f>
        <v/>
      </c>
      <c r="BV51" s="1">
        <f>General!D49</f>
        <v>0</v>
      </c>
      <c r="BX51" s="1" t="str">
        <f>General!F49</f>
        <v>WLLWL</v>
      </c>
      <c r="BY51" s="1">
        <f>General!G49</f>
        <v>-1</v>
      </c>
    </row>
    <row r="52" spans="1:77" ht="15.75" thickBot="1">
      <c r="A52" s="1">
        <v>43</v>
      </c>
      <c r="B52" s="9" t="str">
        <f t="shared" si="60"/>
        <v/>
      </c>
      <c r="C52" s="93" t="str">
        <f t="shared" si="1"/>
        <v/>
      </c>
      <c r="D52" s="88" t="str">
        <f t="shared" si="36"/>
        <v/>
      </c>
      <c r="E52" s="89" t="str">
        <f t="shared" si="37"/>
        <v/>
      </c>
      <c r="F52" s="8" t="str">
        <f t="shared" si="12"/>
        <v/>
      </c>
      <c r="H52" s="96" t="str">
        <f t="shared" si="2"/>
        <v/>
      </c>
      <c r="I52" s="88" t="str">
        <f t="shared" si="38"/>
        <v/>
      </c>
      <c r="J52" s="89" t="str">
        <f t="shared" si="39"/>
        <v/>
      </c>
      <c r="K52" s="8" t="str">
        <f t="shared" si="40"/>
        <v/>
      </c>
      <c r="L52" s="54"/>
      <c r="M52" s="17" t="str">
        <f>IF('Hedging Dashboard'!AH52="","",'Hedging Dashboard'!AH52)</f>
        <v/>
      </c>
      <c r="O52" s="9" t="str">
        <f t="shared" si="3"/>
        <v/>
      </c>
      <c r="P52" s="88" t="str">
        <f t="shared" si="41"/>
        <v/>
      </c>
      <c r="Q52" s="89" t="str">
        <f t="shared" si="42"/>
        <v/>
      </c>
      <c r="R52" s="4" t="str">
        <f t="shared" si="43"/>
        <v/>
      </c>
      <c r="S52" s="4" t="str">
        <f t="shared" si="61"/>
        <v/>
      </c>
      <c r="T52" s="112" t="str">
        <f t="shared" si="44"/>
        <v/>
      </c>
      <c r="U52" s="4" t="str">
        <f>IF(M52="","",IF(B52="NB",U51,IF(T52="",SUM($T$5:$T52)+S52,SUM($T$5:$T52))))</f>
        <v/>
      </c>
      <c r="V52" s="100" t="str">
        <f t="shared" si="0"/>
        <v/>
      </c>
      <c r="W52" s="74" t="e">
        <f t="shared" si="62"/>
        <v>#VALUE!</v>
      </c>
      <c r="X52" s="76" t="str">
        <f t="shared" si="15"/>
        <v/>
      </c>
      <c r="Y52" s="9" t="str">
        <f t="shared" si="6"/>
        <v>B</v>
      </c>
      <c r="Z52" s="4" t="str">
        <f t="shared" si="7"/>
        <v>B</v>
      </c>
      <c r="AA52" s="4" t="str">
        <f t="shared" si="8"/>
        <v>F3</v>
      </c>
      <c r="AB52" s="4" t="str">
        <f t="shared" si="4"/>
        <v/>
      </c>
      <c r="AC52" s="4" t="str">
        <f t="shared" si="9"/>
        <v/>
      </c>
      <c r="AD52" s="4" t="str">
        <f t="shared" si="10"/>
        <v/>
      </c>
      <c r="AE52" s="1" t="str">
        <f t="shared" si="63"/>
        <v/>
      </c>
      <c r="AF52" s="1" t="str">
        <f t="shared" si="64"/>
        <v/>
      </c>
      <c r="AG52" s="1" t="str">
        <f t="shared" si="65"/>
        <v/>
      </c>
      <c r="AH52" s="1" t="str">
        <f t="shared" si="66"/>
        <v/>
      </c>
      <c r="AI52" s="1" t="str">
        <f t="shared" si="67"/>
        <v/>
      </c>
      <c r="AJ52" s="1" t="str">
        <f t="shared" si="68"/>
        <v/>
      </c>
      <c r="AK52" s="1">
        <f t="shared" si="45"/>
        <v>0</v>
      </c>
      <c r="AL52" s="1">
        <f t="shared" si="46"/>
        <v>0</v>
      </c>
      <c r="AM52" s="1" t="str">
        <f t="shared" si="59"/>
        <v/>
      </c>
      <c r="AN52" s="1">
        <f t="shared" si="69"/>
        <v>0</v>
      </c>
      <c r="AO52" s="1" t="str">
        <f t="shared" si="57"/>
        <v/>
      </c>
      <c r="AP52" s="1" t="str">
        <f t="shared" si="23"/>
        <v>N</v>
      </c>
      <c r="AQ52" s="1" t="str">
        <f t="shared" si="70"/>
        <v>N</v>
      </c>
      <c r="AR52" s="1" t="str">
        <f t="shared" si="71"/>
        <v>N</v>
      </c>
      <c r="AS52" s="1" t="str">
        <f t="shared" si="72"/>
        <v/>
      </c>
      <c r="AT52" s="15" t="str">
        <f t="shared" si="47"/>
        <v/>
      </c>
      <c r="AU52" s="1" t="str">
        <f t="shared" si="73"/>
        <v/>
      </c>
      <c r="AV52" s="1" t="str">
        <f t="shared" si="74"/>
        <v/>
      </c>
      <c r="AW52" s="1" t="str">
        <f t="shared" si="75"/>
        <v/>
      </c>
      <c r="AX52" s="1" t="str">
        <f t="shared" si="76"/>
        <v/>
      </c>
      <c r="AY52" s="1" t="str">
        <f t="shared" si="77"/>
        <v/>
      </c>
      <c r="AZ52" s="1" t="str">
        <f>IF('Hedging Dashboard'!AH52="P",IF(AZ51="",1,AZ51+1),"")</f>
        <v/>
      </c>
      <c r="BA52" s="1" t="str">
        <f>IF('Hedging Dashboard'!AH52="B",IF(BA51="",1,BA51+1),"")</f>
        <v/>
      </c>
      <c r="BB52" s="1" t="str">
        <f t="shared" si="81"/>
        <v>00000</v>
      </c>
      <c r="BC52" s="1" t="str">
        <f t="shared" si="81"/>
        <v>00000</v>
      </c>
      <c r="BD52" s="1" t="str">
        <f t="shared" si="82"/>
        <v>000000</v>
      </c>
      <c r="BE52" s="1" t="str">
        <f t="shared" si="82"/>
        <v>000000</v>
      </c>
      <c r="BF52" s="1" t="str">
        <f t="shared" si="49"/>
        <v>B</v>
      </c>
      <c r="BG52" s="1" t="str">
        <f t="shared" si="50"/>
        <v>B</v>
      </c>
      <c r="BH52" s="1" t="str">
        <f t="shared" si="78"/>
        <v/>
      </c>
      <c r="BI52" s="1">
        <f t="shared" si="51"/>
        <v>0</v>
      </c>
      <c r="BJ52" s="1" t="str">
        <f t="shared" si="79"/>
        <v/>
      </c>
      <c r="BK52" s="1">
        <f t="shared" si="52"/>
        <v>0</v>
      </c>
      <c r="BL52" s="1" t="str">
        <f t="shared" si="80"/>
        <v/>
      </c>
      <c r="BM52" s="1">
        <f t="shared" si="53"/>
        <v>0</v>
      </c>
      <c r="BN52" s="1" t="str">
        <f t="shared" si="54"/>
        <v>0</v>
      </c>
      <c r="BO52" s="1" t="str">
        <f t="shared" si="55"/>
        <v>0</v>
      </c>
      <c r="BP52" s="1" t="str">
        <f t="shared" si="56"/>
        <v>0</v>
      </c>
      <c r="BS52" s="1">
        <f>General!A50</f>
        <v>0</v>
      </c>
      <c r="BT52" s="1">
        <f>General!B50</f>
        <v>0</v>
      </c>
      <c r="BU52" s="1" t="str">
        <f>General!C50</f>
        <v/>
      </c>
      <c r="BV52" s="1">
        <f>General!D50</f>
        <v>0</v>
      </c>
      <c r="BX52" s="1" t="str">
        <f>General!F50</f>
        <v>WLLWW</v>
      </c>
      <c r="BY52" s="1">
        <f>General!G50</f>
        <v>3</v>
      </c>
    </row>
    <row r="53" spans="1:77" ht="15.75" thickBot="1">
      <c r="A53" s="1">
        <v>44</v>
      </c>
      <c r="B53" s="9" t="str">
        <f t="shared" si="60"/>
        <v/>
      </c>
      <c r="C53" s="93" t="str">
        <f t="shared" si="1"/>
        <v/>
      </c>
      <c r="D53" s="88" t="str">
        <f t="shared" si="36"/>
        <v/>
      </c>
      <c r="E53" s="89" t="str">
        <f t="shared" si="37"/>
        <v/>
      </c>
      <c r="F53" s="8" t="str">
        <f t="shared" si="12"/>
        <v/>
      </c>
      <c r="H53" s="96" t="str">
        <f t="shared" si="2"/>
        <v/>
      </c>
      <c r="I53" s="88" t="str">
        <f t="shared" si="38"/>
        <v/>
      </c>
      <c r="J53" s="89" t="str">
        <f t="shared" si="39"/>
        <v/>
      </c>
      <c r="K53" s="8" t="str">
        <f t="shared" si="40"/>
        <v/>
      </c>
      <c r="L53" s="54"/>
      <c r="M53" s="17" t="str">
        <f>IF('Hedging Dashboard'!AH53="","",'Hedging Dashboard'!AH53)</f>
        <v/>
      </c>
      <c r="O53" s="9" t="str">
        <f t="shared" si="3"/>
        <v/>
      </c>
      <c r="P53" s="88" t="str">
        <f t="shared" si="41"/>
        <v/>
      </c>
      <c r="Q53" s="89" t="str">
        <f t="shared" si="42"/>
        <v/>
      </c>
      <c r="R53" s="4" t="str">
        <f t="shared" si="43"/>
        <v/>
      </c>
      <c r="S53" s="4" t="str">
        <f t="shared" si="61"/>
        <v/>
      </c>
      <c r="T53" s="112" t="str">
        <f t="shared" si="44"/>
        <v/>
      </c>
      <c r="U53" s="4" t="str">
        <f>IF(M53="","",IF(B53="NB",U52,IF(T53="",SUM($T$5:$T53)+S53,SUM($T$5:$T53))))</f>
        <v/>
      </c>
      <c r="V53" s="100" t="str">
        <f t="shared" si="0"/>
        <v/>
      </c>
      <c r="W53" s="74" t="e">
        <f t="shared" si="62"/>
        <v>#VALUE!</v>
      </c>
      <c r="X53" s="76" t="str">
        <f t="shared" si="15"/>
        <v/>
      </c>
      <c r="Y53" s="9" t="str">
        <f t="shared" si="6"/>
        <v>B</v>
      </c>
      <c r="Z53" s="4" t="str">
        <f t="shared" si="7"/>
        <v>B</v>
      </c>
      <c r="AA53" s="4" t="str">
        <f t="shared" si="8"/>
        <v>F3</v>
      </c>
      <c r="AB53" s="4" t="str">
        <f t="shared" si="4"/>
        <v/>
      </c>
      <c r="AC53" s="4" t="str">
        <f t="shared" si="9"/>
        <v/>
      </c>
      <c r="AD53" s="4" t="str">
        <f t="shared" si="10"/>
        <v/>
      </c>
      <c r="AE53" s="1" t="str">
        <f t="shared" si="63"/>
        <v/>
      </c>
      <c r="AF53" s="1" t="str">
        <f t="shared" si="64"/>
        <v/>
      </c>
      <c r="AG53" s="1" t="str">
        <f t="shared" si="65"/>
        <v/>
      </c>
      <c r="AH53" s="1" t="str">
        <f t="shared" si="66"/>
        <v/>
      </c>
      <c r="AI53" s="1" t="str">
        <f t="shared" si="67"/>
        <v/>
      </c>
      <c r="AJ53" s="1" t="str">
        <f t="shared" si="68"/>
        <v/>
      </c>
      <c r="AK53" s="1">
        <f t="shared" si="45"/>
        <v>0</v>
      </c>
      <c r="AL53" s="1">
        <f t="shared" si="46"/>
        <v>0</v>
      </c>
      <c r="AM53" s="1" t="str">
        <f t="shared" si="59"/>
        <v/>
      </c>
      <c r="AN53" s="1">
        <f t="shared" si="69"/>
        <v>0</v>
      </c>
      <c r="AO53" s="1" t="str">
        <f t="shared" si="57"/>
        <v/>
      </c>
      <c r="AP53" s="1" t="str">
        <f t="shared" si="23"/>
        <v>N</v>
      </c>
      <c r="AQ53" s="1" t="str">
        <f t="shared" si="70"/>
        <v>N</v>
      </c>
      <c r="AR53" s="1" t="str">
        <f t="shared" si="71"/>
        <v>N</v>
      </c>
      <c r="AS53" s="1" t="str">
        <f t="shared" si="72"/>
        <v/>
      </c>
      <c r="AT53" s="15" t="str">
        <f t="shared" si="47"/>
        <v/>
      </c>
      <c r="AU53" s="1" t="str">
        <f t="shared" si="73"/>
        <v/>
      </c>
      <c r="AV53" s="1" t="str">
        <f t="shared" si="74"/>
        <v/>
      </c>
      <c r="AW53" s="1" t="str">
        <f t="shared" si="75"/>
        <v/>
      </c>
      <c r="AX53" s="1" t="str">
        <f t="shared" si="76"/>
        <v/>
      </c>
      <c r="AY53" s="1" t="str">
        <f t="shared" si="77"/>
        <v/>
      </c>
      <c r="AZ53" s="1" t="str">
        <f>IF('Hedging Dashboard'!AH53="P",IF(AZ52="",1,AZ52+1),"")</f>
        <v/>
      </c>
      <c r="BA53" s="1" t="str">
        <f>IF('Hedging Dashboard'!AH53="B",IF(BA52="",1,BA52+1),"")</f>
        <v/>
      </c>
      <c r="BB53" s="1" t="str">
        <f t="shared" si="81"/>
        <v>00000</v>
      </c>
      <c r="BC53" s="1" t="str">
        <f t="shared" si="81"/>
        <v>00000</v>
      </c>
      <c r="BD53" s="1" t="str">
        <f t="shared" si="82"/>
        <v>000000</v>
      </c>
      <c r="BE53" s="1" t="str">
        <f t="shared" si="82"/>
        <v>000000</v>
      </c>
      <c r="BF53" s="1" t="str">
        <f t="shared" si="49"/>
        <v>B</v>
      </c>
      <c r="BG53" s="1" t="str">
        <f t="shared" si="50"/>
        <v>B</v>
      </c>
      <c r="BH53" s="1" t="str">
        <f t="shared" si="78"/>
        <v/>
      </c>
      <c r="BI53" s="1">
        <f t="shared" si="51"/>
        <v>0</v>
      </c>
      <c r="BJ53" s="1" t="str">
        <f t="shared" si="79"/>
        <v/>
      </c>
      <c r="BK53" s="1">
        <f t="shared" si="52"/>
        <v>0</v>
      </c>
      <c r="BL53" s="1" t="str">
        <f t="shared" si="80"/>
        <v/>
      </c>
      <c r="BM53" s="1">
        <f t="shared" si="53"/>
        <v>0</v>
      </c>
      <c r="BN53" s="1" t="str">
        <f t="shared" si="54"/>
        <v>0</v>
      </c>
      <c r="BO53" s="1" t="str">
        <f t="shared" si="55"/>
        <v>0</v>
      </c>
      <c r="BP53" s="1" t="str">
        <f t="shared" si="56"/>
        <v>0</v>
      </c>
      <c r="BS53" s="1">
        <f>General!A51</f>
        <v>0</v>
      </c>
      <c r="BT53" s="1">
        <f>General!B51</f>
        <v>0</v>
      </c>
      <c r="BU53" s="1" t="str">
        <f>General!C51</f>
        <v/>
      </c>
      <c r="BV53" s="1">
        <f>General!D51</f>
        <v>0</v>
      </c>
      <c r="BX53" s="1" t="str">
        <f>General!F51</f>
        <v>WLWLL</v>
      </c>
      <c r="BY53" s="1">
        <f>General!G51</f>
        <v>-3</v>
      </c>
    </row>
    <row r="54" spans="1:77" ht="15.75" thickBot="1">
      <c r="A54" s="1">
        <v>45</v>
      </c>
      <c r="B54" s="77" t="str">
        <f t="shared" si="60"/>
        <v/>
      </c>
      <c r="C54" s="94" t="str">
        <f t="shared" si="1"/>
        <v/>
      </c>
      <c r="D54" s="90" t="str">
        <f t="shared" si="36"/>
        <v/>
      </c>
      <c r="E54" s="91" t="str">
        <f t="shared" si="37"/>
        <v/>
      </c>
      <c r="F54" s="10" t="str">
        <f t="shared" si="12"/>
        <v/>
      </c>
      <c r="H54" s="97" t="str">
        <f t="shared" si="2"/>
        <v/>
      </c>
      <c r="I54" s="90" t="str">
        <f t="shared" si="38"/>
        <v/>
      </c>
      <c r="J54" s="91" t="str">
        <f t="shared" si="39"/>
        <v/>
      </c>
      <c r="K54" s="10" t="str">
        <f t="shared" si="40"/>
        <v/>
      </c>
      <c r="L54" s="54"/>
      <c r="M54" s="18" t="str">
        <f>IF('Hedging Dashboard'!AH54="","",'Hedging Dashboard'!AH54)</f>
        <v/>
      </c>
      <c r="O54" s="77" t="str">
        <f t="shared" si="3"/>
        <v/>
      </c>
      <c r="P54" s="90" t="str">
        <f t="shared" si="41"/>
        <v/>
      </c>
      <c r="Q54" s="91" t="str">
        <f t="shared" si="42"/>
        <v/>
      </c>
      <c r="R54" s="5" t="str">
        <f t="shared" si="43"/>
        <v/>
      </c>
      <c r="S54" s="5" t="str">
        <f t="shared" si="61"/>
        <v/>
      </c>
      <c r="T54" s="113" t="str">
        <f t="shared" si="44"/>
        <v/>
      </c>
      <c r="U54" s="5" t="str">
        <f>IF(M54="","",IF(B54="NB",U53,IF(T54="",SUM($T$5:$T54)+S54,SUM($T$5:$T54))))</f>
        <v/>
      </c>
      <c r="V54" s="101" t="str">
        <f t="shared" si="0"/>
        <v/>
      </c>
      <c r="W54" s="74" t="e">
        <f t="shared" si="62"/>
        <v>#VALUE!</v>
      </c>
      <c r="X54" s="76" t="str">
        <f t="shared" si="15"/>
        <v/>
      </c>
      <c r="Y54" s="9" t="str">
        <f t="shared" si="6"/>
        <v>B</v>
      </c>
      <c r="Z54" s="4" t="str">
        <f t="shared" si="7"/>
        <v>B</v>
      </c>
      <c r="AA54" s="4" t="str">
        <f t="shared" si="8"/>
        <v>F3</v>
      </c>
      <c r="AB54" s="4" t="str">
        <f t="shared" si="4"/>
        <v/>
      </c>
      <c r="AC54" s="4" t="str">
        <f t="shared" si="9"/>
        <v/>
      </c>
      <c r="AD54" s="4" t="str">
        <f t="shared" si="10"/>
        <v/>
      </c>
      <c r="AE54" s="1" t="str">
        <f t="shared" si="63"/>
        <v/>
      </c>
      <c r="AF54" s="1" t="str">
        <f t="shared" si="64"/>
        <v/>
      </c>
      <c r="AG54" s="1" t="str">
        <f t="shared" si="65"/>
        <v/>
      </c>
      <c r="AH54" s="1" t="str">
        <f t="shared" si="66"/>
        <v/>
      </c>
      <c r="AI54" s="1" t="str">
        <f t="shared" si="67"/>
        <v/>
      </c>
      <c r="AJ54" s="1" t="str">
        <f t="shared" si="68"/>
        <v/>
      </c>
      <c r="AK54" s="1">
        <f t="shared" si="45"/>
        <v>0</v>
      </c>
      <c r="AL54" s="1">
        <f t="shared" si="46"/>
        <v>0</v>
      </c>
      <c r="AM54" s="1" t="str">
        <f t="shared" si="59"/>
        <v/>
      </c>
      <c r="AN54" s="1">
        <f t="shared" si="69"/>
        <v>0</v>
      </c>
      <c r="AO54" s="1" t="str">
        <f t="shared" si="57"/>
        <v/>
      </c>
      <c r="AP54" s="1" t="str">
        <f t="shared" si="23"/>
        <v>N</v>
      </c>
      <c r="AQ54" s="1" t="str">
        <f t="shared" si="70"/>
        <v>N</v>
      </c>
      <c r="AR54" s="1" t="str">
        <f t="shared" si="71"/>
        <v>N</v>
      </c>
      <c r="AS54" s="1" t="str">
        <f t="shared" si="72"/>
        <v/>
      </c>
      <c r="AT54" s="15" t="str">
        <f t="shared" si="47"/>
        <v/>
      </c>
      <c r="AU54" s="1" t="str">
        <f t="shared" si="73"/>
        <v/>
      </c>
      <c r="AV54" s="1" t="str">
        <f t="shared" si="74"/>
        <v/>
      </c>
      <c r="AW54" s="1" t="str">
        <f t="shared" si="75"/>
        <v/>
      </c>
      <c r="AX54" s="1" t="str">
        <f t="shared" si="76"/>
        <v/>
      </c>
      <c r="AY54" s="1" t="str">
        <f t="shared" si="77"/>
        <v/>
      </c>
      <c r="AZ54" s="1" t="str">
        <f>IF('Hedging Dashboard'!AH54="P",IF(AZ53="",1,AZ53+1),"")</f>
        <v/>
      </c>
      <c r="BA54" s="1" t="str">
        <f>IF('Hedging Dashboard'!AH54="B",IF(BA53="",1,BA53+1),"")</f>
        <v/>
      </c>
      <c r="BB54" s="1" t="str">
        <f t="shared" si="81"/>
        <v>00000</v>
      </c>
      <c r="BC54" s="1" t="str">
        <f t="shared" si="81"/>
        <v>00000</v>
      </c>
      <c r="BD54" s="1" t="str">
        <f t="shared" si="82"/>
        <v>000000</v>
      </c>
      <c r="BE54" s="1" t="str">
        <f t="shared" si="82"/>
        <v>000000</v>
      </c>
      <c r="BF54" s="1" t="str">
        <f t="shared" si="49"/>
        <v>B</v>
      </c>
      <c r="BG54" s="1" t="str">
        <f t="shared" si="50"/>
        <v>B</v>
      </c>
      <c r="BH54" s="1" t="str">
        <f t="shared" si="78"/>
        <v/>
      </c>
      <c r="BI54" s="1">
        <f t="shared" si="51"/>
        <v>0</v>
      </c>
      <c r="BJ54" s="1" t="str">
        <f t="shared" si="79"/>
        <v/>
      </c>
      <c r="BK54" s="1">
        <f t="shared" si="52"/>
        <v>0</v>
      </c>
      <c r="BL54" s="1" t="str">
        <f t="shared" si="80"/>
        <v/>
      </c>
      <c r="BM54" s="1">
        <f t="shared" si="53"/>
        <v>0</v>
      </c>
      <c r="BN54" s="1" t="str">
        <f t="shared" si="54"/>
        <v>0</v>
      </c>
      <c r="BO54" s="1" t="str">
        <f t="shared" si="55"/>
        <v>0</v>
      </c>
      <c r="BP54" s="1" t="str">
        <f t="shared" si="56"/>
        <v>0</v>
      </c>
      <c r="BS54" s="1">
        <f>General!A52</f>
        <v>0</v>
      </c>
      <c r="BT54" s="1">
        <f>General!B52</f>
        <v>0</v>
      </c>
      <c r="BU54" s="1" t="str">
        <f>General!C52</f>
        <v/>
      </c>
      <c r="BV54" s="1">
        <f>General!D52</f>
        <v>0</v>
      </c>
      <c r="BX54" s="1" t="str">
        <f>General!F52</f>
        <v>WLWLW</v>
      </c>
      <c r="BY54" s="1">
        <f>General!G52</f>
        <v>1</v>
      </c>
    </row>
    <row r="55" spans="1:77" ht="15.75" thickBot="1">
      <c r="A55" s="1">
        <v>46</v>
      </c>
      <c r="B55" s="12" t="str">
        <f t="shared" si="60"/>
        <v/>
      </c>
      <c r="C55" s="92" t="str">
        <f t="shared" si="1"/>
        <v/>
      </c>
      <c r="D55" s="13" t="str">
        <f t="shared" si="36"/>
        <v/>
      </c>
      <c r="E55" s="45" t="str">
        <f t="shared" si="37"/>
        <v/>
      </c>
      <c r="F55" s="14" t="str">
        <f t="shared" si="12"/>
        <v/>
      </c>
      <c r="H55" s="95" t="str">
        <f t="shared" si="2"/>
        <v/>
      </c>
      <c r="I55" s="13" t="str">
        <f t="shared" si="38"/>
        <v/>
      </c>
      <c r="J55" s="45" t="str">
        <f t="shared" si="39"/>
        <v/>
      </c>
      <c r="K55" s="14" t="str">
        <f t="shared" si="40"/>
        <v/>
      </c>
      <c r="L55" s="54"/>
      <c r="M55" s="16" t="str">
        <f>IF('Hedging Dashboard'!AH55="","",'Hedging Dashboard'!AH55)</f>
        <v/>
      </c>
      <c r="O55" s="12" t="str">
        <f t="shared" si="3"/>
        <v/>
      </c>
      <c r="P55" s="13" t="str">
        <f t="shared" si="41"/>
        <v/>
      </c>
      <c r="Q55" s="45" t="str">
        <f t="shared" si="42"/>
        <v/>
      </c>
      <c r="R55" s="87" t="str">
        <f t="shared" si="43"/>
        <v/>
      </c>
      <c r="S55" s="87" t="str">
        <f t="shared" si="61"/>
        <v/>
      </c>
      <c r="T55" s="98" t="str">
        <f t="shared" si="44"/>
        <v/>
      </c>
      <c r="U55" s="87" t="str">
        <f>IF(M55="","",IF(B55="NB",U54,IF(T55="",SUM($T$5:$T55)+S55,SUM($T$5:$T55))))</f>
        <v/>
      </c>
      <c r="V55" s="99" t="str">
        <f t="shared" si="0"/>
        <v/>
      </c>
      <c r="W55" s="74" t="e">
        <f t="shared" si="62"/>
        <v>#VALUE!</v>
      </c>
      <c r="X55" s="76" t="str">
        <f t="shared" si="15"/>
        <v/>
      </c>
      <c r="Y55" s="9" t="str">
        <f t="shared" si="6"/>
        <v>B</v>
      </c>
      <c r="Z55" s="4" t="str">
        <f t="shared" si="7"/>
        <v>B</v>
      </c>
      <c r="AA55" s="4" t="str">
        <f t="shared" si="8"/>
        <v>F3</v>
      </c>
      <c r="AB55" s="4" t="str">
        <f t="shared" si="4"/>
        <v/>
      </c>
      <c r="AC55" s="4" t="str">
        <f t="shared" si="9"/>
        <v/>
      </c>
      <c r="AD55" s="4" t="str">
        <f t="shared" si="10"/>
        <v/>
      </c>
      <c r="AE55" s="1" t="str">
        <f t="shared" si="63"/>
        <v/>
      </c>
      <c r="AF55" s="1" t="str">
        <f t="shared" si="64"/>
        <v/>
      </c>
      <c r="AG55" s="1" t="str">
        <f t="shared" si="65"/>
        <v/>
      </c>
      <c r="AH55" s="1" t="str">
        <f t="shared" si="66"/>
        <v/>
      </c>
      <c r="AI55" s="1" t="str">
        <f t="shared" si="67"/>
        <v/>
      </c>
      <c r="AJ55" s="1" t="str">
        <f t="shared" si="68"/>
        <v/>
      </c>
      <c r="AK55" s="1">
        <f t="shared" si="45"/>
        <v>0</v>
      </c>
      <c r="AL55" s="1">
        <f t="shared" si="46"/>
        <v>0</v>
      </c>
      <c r="AM55" s="1" t="str">
        <f t="shared" si="59"/>
        <v/>
      </c>
      <c r="AN55" s="1">
        <f t="shared" si="69"/>
        <v>0</v>
      </c>
      <c r="AO55" s="1" t="str">
        <f t="shared" si="57"/>
        <v/>
      </c>
      <c r="AP55" s="1" t="str">
        <f t="shared" si="23"/>
        <v>N</v>
      </c>
      <c r="AQ55" s="1" t="str">
        <f t="shared" si="70"/>
        <v>N</v>
      </c>
      <c r="AR55" s="1" t="str">
        <f t="shared" si="71"/>
        <v>N</v>
      </c>
      <c r="AS55" s="1" t="str">
        <f t="shared" si="72"/>
        <v/>
      </c>
      <c r="AT55" s="15" t="str">
        <f t="shared" si="47"/>
        <v/>
      </c>
      <c r="AU55" s="1" t="str">
        <f t="shared" si="73"/>
        <v/>
      </c>
      <c r="AV55" s="1" t="str">
        <f t="shared" si="74"/>
        <v/>
      </c>
      <c r="AW55" s="1" t="str">
        <f t="shared" si="75"/>
        <v/>
      </c>
      <c r="AX55" s="1" t="str">
        <f t="shared" si="76"/>
        <v/>
      </c>
      <c r="AY55" s="1" t="str">
        <f t="shared" si="77"/>
        <v/>
      </c>
      <c r="AZ55" s="1" t="str">
        <f>IF('Hedging Dashboard'!AH55="P",IF(AZ54="",1,AZ54+1),"")</f>
        <v/>
      </c>
      <c r="BA55" s="1" t="str">
        <f>IF('Hedging Dashboard'!AH55="B",IF(BA54="",1,BA54+1),"")</f>
        <v/>
      </c>
      <c r="BB55" s="1" t="str">
        <f t="shared" si="81"/>
        <v>00000</v>
      </c>
      <c r="BC55" s="1" t="str">
        <f t="shared" si="81"/>
        <v>00000</v>
      </c>
      <c r="BD55" s="1" t="str">
        <f t="shared" si="82"/>
        <v>000000</v>
      </c>
      <c r="BE55" s="1" t="str">
        <f t="shared" si="82"/>
        <v>000000</v>
      </c>
      <c r="BF55" s="1" t="str">
        <f t="shared" si="49"/>
        <v>B</v>
      </c>
      <c r="BG55" s="1" t="str">
        <f t="shared" si="50"/>
        <v>B</v>
      </c>
      <c r="BH55" s="1" t="str">
        <f t="shared" si="78"/>
        <v/>
      </c>
      <c r="BI55" s="1">
        <f t="shared" si="51"/>
        <v>0</v>
      </c>
      <c r="BJ55" s="1" t="str">
        <f t="shared" si="79"/>
        <v/>
      </c>
      <c r="BK55" s="1">
        <f t="shared" si="52"/>
        <v>0</v>
      </c>
      <c r="BL55" s="1" t="str">
        <f t="shared" si="80"/>
        <v/>
      </c>
      <c r="BM55" s="1">
        <f t="shared" si="53"/>
        <v>0</v>
      </c>
      <c r="BN55" s="1" t="str">
        <f t="shared" si="54"/>
        <v>0</v>
      </c>
      <c r="BO55" s="1" t="str">
        <f t="shared" si="55"/>
        <v>0</v>
      </c>
      <c r="BP55" s="1" t="str">
        <f t="shared" si="56"/>
        <v>0</v>
      </c>
      <c r="BS55" s="1">
        <f>General!A53</f>
        <v>0</v>
      </c>
      <c r="BT55" s="1">
        <f>General!B53</f>
        <v>0</v>
      </c>
      <c r="BU55" s="1" t="str">
        <f>General!C53</f>
        <v/>
      </c>
      <c r="BV55" s="1">
        <f>General!D53</f>
        <v>0</v>
      </c>
      <c r="BX55" s="1" t="str">
        <f>General!F53</f>
        <v>WLWWL</v>
      </c>
      <c r="BY55" s="1">
        <f>General!G53</f>
        <v>-1</v>
      </c>
    </row>
    <row r="56" spans="1:77" ht="15.75" thickBot="1">
      <c r="A56" s="1">
        <v>47</v>
      </c>
      <c r="B56" s="9" t="str">
        <f t="shared" si="60"/>
        <v/>
      </c>
      <c r="C56" s="93" t="str">
        <f t="shared" si="1"/>
        <v/>
      </c>
      <c r="D56" s="88" t="str">
        <f t="shared" si="36"/>
        <v/>
      </c>
      <c r="E56" s="89" t="str">
        <f t="shared" si="37"/>
        <v/>
      </c>
      <c r="F56" s="8" t="str">
        <f t="shared" si="12"/>
        <v/>
      </c>
      <c r="H56" s="96" t="str">
        <f t="shared" si="2"/>
        <v/>
      </c>
      <c r="I56" s="88" t="str">
        <f t="shared" si="38"/>
        <v/>
      </c>
      <c r="J56" s="89" t="str">
        <f t="shared" si="39"/>
        <v/>
      </c>
      <c r="K56" s="8" t="str">
        <f t="shared" si="40"/>
        <v/>
      </c>
      <c r="L56" s="54"/>
      <c r="M56" s="17" t="str">
        <f>IF('Hedging Dashboard'!AH56="","",'Hedging Dashboard'!AH56)</f>
        <v/>
      </c>
      <c r="O56" s="9" t="str">
        <f t="shared" si="3"/>
        <v/>
      </c>
      <c r="P56" s="88" t="str">
        <f t="shared" si="41"/>
        <v/>
      </c>
      <c r="Q56" s="89" t="str">
        <f t="shared" si="42"/>
        <v/>
      </c>
      <c r="R56" s="4" t="str">
        <f t="shared" si="43"/>
        <v/>
      </c>
      <c r="S56" s="4" t="str">
        <f t="shared" si="61"/>
        <v/>
      </c>
      <c r="T56" s="112" t="str">
        <f t="shared" si="44"/>
        <v/>
      </c>
      <c r="U56" s="4" t="str">
        <f>IF(M56="","",IF(B56="NB",U55,IF(T56="",SUM($T$5:$T56)+S56,SUM($T$5:$T56))))</f>
        <v/>
      </c>
      <c r="V56" s="100" t="str">
        <f t="shared" si="0"/>
        <v/>
      </c>
      <c r="W56" s="74" t="e">
        <f t="shared" si="62"/>
        <v>#VALUE!</v>
      </c>
      <c r="X56" s="76" t="str">
        <f t="shared" si="15"/>
        <v/>
      </c>
      <c r="Y56" s="9" t="str">
        <f t="shared" si="6"/>
        <v>B</v>
      </c>
      <c r="Z56" s="4" t="str">
        <f t="shared" si="7"/>
        <v>B</v>
      </c>
      <c r="AA56" s="4" t="str">
        <f t="shared" si="8"/>
        <v>F3</v>
      </c>
      <c r="AB56" s="4" t="str">
        <f t="shared" si="4"/>
        <v/>
      </c>
      <c r="AC56" s="4" t="str">
        <f t="shared" si="9"/>
        <v/>
      </c>
      <c r="AD56" s="4" t="str">
        <f t="shared" si="10"/>
        <v/>
      </c>
      <c r="AE56" s="1" t="str">
        <f t="shared" si="63"/>
        <v/>
      </c>
      <c r="AF56" s="1" t="str">
        <f t="shared" si="64"/>
        <v/>
      </c>
      <c r="AG56" s="1" t="str">
        <f t="shared" si="65"/>
        <v/>
      </c>
      <c r="AH56" s="1" t="str">
        <f t="shared" si="66"/>
        <v/>
      </c>
      <c r="AI56" s="1" t="str">
        <f t="shared" si="67"/>
        <v/>
      </c>
      <c r="AJ56" s="1" t="str">
        <f t="shared" si="68"/>
        <v/>
      </c>
      <c r="AK56" s="1">
        <f t="shared" si="45"/>
        <v>0</v>
      </c>
      <c r="AL56" s="1">
        <f t="shared" si="46"/>
        <v>0</v>
      </c>
      <c r="AM56" s="1" t="str">
        <f t="shared" si="59"/>
        <v/>
      </c>
      <c r="AN56" s="1">
        <f t="shared" si="69"/>
        <v>0</v>
      </c>
      <c r="AO56" s="1" t="str">
        <f t="shared" si="57"/>
        <v/>
      </c>
      <c r="AP56" s="1" t="str">
        <f t="shared" si="23"/>
        <v>N</v>
      </c>
      <c r="AQ56" s="1" t="str">
        <f t="shared" si="70"/>
        <v>N</v>
      </c>
      <c r="AR56" s="1" t="str">
        <f t="shared" si="71"/>
        <v>N</v>
      </c>
      <c r="AS56" s="1" t="str">
        <f t="shared" si="72"/>
        <v/>
      </c>
      <c r="AT56" s="15" t="str">
        <f t="shared" si="47"/>
        <v/>
      </c>
      <c r="AU56" s="1" t="str">
        <f t="shared" si="73"/>
        <v/>
      </c>
      <c r="AV56" s="1" t="str">
        <f t="shared" si="74"/>
        <v/>
      </c>
      <c r="AW56" s="1" t="str">
        <f t="shared" si="75"/>
        <v/>
      </c>
      <c r="AX56" s="1" t="str">
        <f t="shared" si="76"/>
        <v/>
      </c>
      <c r="AY56" s="1" t="str">
        <f t="shared" si="77"/>
        <v/>
      </c>
      <c r="AZ56" s="1" t="str">
        <f>IF('Hedging Dashboard'!AH56="P",IF(AZ55="",1,AZ55+1),"")</f>
        <v/>
      </c>
      <c r="BA56" s="1" t="str">
        <f>IF('Hedging Dashboard'!AH56="B",IF(BA55="",1,BA55+1),"")</f>
        <v/>
      </c>
      <c r="BB56" s="1" t="str">
        <f t="shared" si="81"/>
        <v>00000</v>
      </c>
      <c r="BC56" s="1" t="str">
        <f t="shared" si="81"/>
        <v>00000</v>
      </c>
      <c r="BD56" s="1" t="str">
        <f t="shared" si="82"/>
        <v>000000</v>
      </c>
      <c r="BE56" s="1" t="str">
        <f t="shared" si="82"/>
        <v>000000</v>
      </c>
      <c r="BF56" s="1" t="str">
        <f t="shared" si="49"/>
        <v>B</v>
      </c>
      <c r="BG56" s="1" t="str">
        <f t="shared" si="50"/>
        <v>B</v>
      </c>
      <c r="BH56" s="1" t="str">
        <f t="shared" si="78"/>
        <v/>
      </c>
      <c r="BI56" s="1">
        <f t="shared" si="51"/>
        <v>0</v>
      </c>
      <c r="BJ56" s="1" t="str">
        <f t="shared" si="79"/>
        <v/>
      </c>
      <c r="BK56" s="1">
        <f t="shared" si="52"/>
        <v>0</v>
      </c>
      <c r="BL56" s="1" t="str">
        <f t="shared" si="80"/>
        <v/>
      </c>
      <c r="BM56" s="1">
        <f t="shared" si="53"/>
        <v>0</v>
      </c>
      <c r="BN56" s="1" t="str">
        <f t="shared" si="54"/>
        <v>0</v>
      </c>
      <c r="BO56" s="1" t="str">
        <f t="shared" si="55"/>
        <v>0</v>
      </c>
      <c r="BP56" s="1" t="str">
        <f t="shared" si="56"/>
        <v>0</v>
      </c>
      <c r="BS56" s="1">
        <f>General!A54</f>
        <v>0</v>
      </c>
      <c r="BT56" s="1">
        <f>General!B54</f>
        <v>0</v>
      </c>
      <c r="BU56" s="1" t="str">
        <f>General!C54</f>
        <v/>
      </c>
      <c r="BV56" s="1">
        <f>General!D54</f>
        <v>0</v>
      </c>
      <c r="BX56" s="1" t="str">
        <f>General!F54</f>
        <v>WLWWW</v>
      </c>
      <c r="BY56" s="1">
        <f>General!G54</f>
        <v>6</v>
      </c>
    </row>
    <row r="57" spans="1:77" ht="15.75" thickBot="1">
      <c r="A57" s="1">
        <v>48</v>
      </c>
      <c r="B57" s="9" t="str">
        <f t="shared" si="60"/>
        <v/>
      </c>
      <c r="C57" s="93" t="str">
        <f t="shared" si="1"/>
        <v/>
      </c>
      <c r="D57" s="88" t="str">
        <f t="shared" si="36"/>
        <v/>
      </c>
      <c r="E57" s="89" t="str">
        <f t="shared" si="37"/>
        <v/>
      </c>
      <c r="F57" s="8" t="str">
        <f t="shared" si="12"/>
        <v/>
      </c>
      <c r="H57" s="96" t="str">
        <f t="shared" si="2"/>
        <v/>
      </c>
      <c r="I57" s="88" t="str">
        <f t="shared" si="38"/>
        <v/>
      </c>
      <c r="J57" s="89" t="str">
        <f t="shared" si="39"/>
        <v/>
      </c>
      <c r="K57" s="8" t="str">
        <f t="shared" si="40"/>
        <v/>
      </c>
      <c r="L57" s="54"/>
      <c r="M57" s="17" t="str">
        <f>IF('Hedging Dashboard'!AH57="","",'Hedging Dashboard'!AH57)</f>
        <v/>
      </c>
      <c r="O57" s="9" t="str">
        <f t="shared" si="3"/>
        <v/>
      </c>
      <c r="P57" s="88" t="str">
        <f t="shared" si="41"/>
        <v/>
      </c>
      <c r="Q57" s="89" t="str">
        <f t="shared" si="42"/>
        <v/>
      </c>
      <c r="R57" s="4" t="str">
        <f t="shared" si="43"/>
        <v/>
      </c>
      <c r="S57" s="4" t="str">
        <f t="shared" si="61"/>
        <v/>
      </c>
      <c r="T57" s="112" t="str">
        <f t="shared" si="44"/>
        <v/>
      </c>
      <c r="U57" s="4" t="str">
        <f>IF(M57="","",IF(B57="NB",U56,IF(T57="",SUM($T$5:$T57)+S57,SUM($T$5:$T57))))</f>
        <v/>
      </c>
      <c r="V57" s="100" t="str">
        <f t="shared" si="0"/>
        <v/>
      </c>
      <c r="W57" s="74" t="e">
        <f t="shared" si="62"/>
        <v>#VALUE!</v>
      </c>
      <c r="X57" s="76" t="str">
        <f t="shared" si="15"/>
        <v/>
      </c>
      <c r="Y57" s="9" t="str">
        <f t="shared" si="6"/>
        <v>B</v>
      </c>
      <c r="Z57" s="4" t="str">
        <f t="shared" si="7"/>
        <v>B</v>
      </c>
      <c r="AA57" s="4" t="str">
        <f t="shared" si="8"/>
        <v>F3</v>
      </c>
      <c r="AB57" s="4" t="str">
        <f t="shared" si="4"/>
        <v/>
      </c>
      <c r="AC57" s="4" t="str">
        <f t="shared" si="9"/>
        <v/>
      </c>
      <c r="AD57" s="4" t="str">
        <f t="shared" si="10"/>
        <v/>
      </c>
      <c r="AE57" s="1" t="str">
        <f t="shared" si="63"/>
        <v/>
      </c>
      <c r="AF57" s="1" t="str">
        <f t="shared" si="64"/>
        <v/>
      </c>
      <c r="AG57" s="1" t="str">
        <f t="shared" si="65"/>
        <v/>
      </c>
      <c r="AH57" s="1" t="str">
        <f t="shared" si="66"/>
        <v/>
      </c>
      <c r="AI57" s="1" t="str">
        <f t="shared" si="67"/>
        <v/>
      </c>
      <c r="AJ57" s="1" t="str">
        <f t="shared" si="68"/>
        <v/>
      </c>
      <c r="AK57" s="1">
        <f t="shared" si="45"/>
        <v>0</v>
      </c>
      <c r="AL57" s="1">
        <f t="shared" si="46"/>
        <v>0</v>
      </c>
      <c r="AM57" s="1" t="str">
        <f t="shared" si="59"/>
        <v/>
      </c>
      <c r="AN57" s="1">
        <f t="shared" si="69"/>
        <v>0</v>
      </c>
      <c r="AO57" s="1" t="str">
        <f t="shared" si="57"/>
        <v/>
      </c>
      <c r="AP57" s="1" t="str">
        <f t="shared" si="23"/>
        <v>N</v>
      </c>
      <c r="AQ57" s="1" t="str">
        <f t="shared" si="70"/>
        <v>N</v>
      </c>
      <c r="AR57" s="1" t="str">
        <f t="shared" si="71"/>
        <v>N</v>
      </c>
      <c r="AS57" s="1" t="str">
        <f t="shared" si="72"/>
        <v/>
      </c>
      <c r="AT57" s="15" t="str">
        <f t="shared" si="47"/>
        <v/>
      </c>
      <c r="AU57" s="1" t="str">
        <f t="shared" si="73"/>
        <v/>
      </c>
      <c r="AV57" s="1" t="str">
        <f t="shared" si="74"/>
        <v/>
      </c>
      <c r="AW57" s="1" t="str">
        <f t="shared" si="75"/>
        <v/>
      </c>
      <c r="AX57" s="1" t="str">
        <f t="shared" si="76"/>
        <v/>
      </c>
      <c r="AY57" s="1" t="str">
        <f t="shared" si="77"/>
        <v/>
      </c>
      <c r="AZ57" s="1" t="str">
        <f>IF('Hedging Dashboard'!AH57="P",IF(AZ56="",1,AZ56+1),"")</f>
        <v/>
      </c>
      <c r="BA57" s="1" t="str">
        <f>IF('Hedging Dashboard'!AH57="B",IF(BA56="",1,BA56+1),"")</f>
        <v/>
      </c>
      <c r="BB57" s="1" t="str">
        <f t="shared" si="81"/>
        <v>00000</v>
      </c>
      <c r="BC57" s="1" t="str">
        <f t="shared" si="81"/>
        <v>00000</v>
      </c>
      <c r="BD57" s="1" t="str">
        <f t="shared" si="82"/>
        <v>000000</v>
      </c>
      <c r="BE57" s="1" t="str">
        <f t="shared" si="82"/>
        <v>000000</v>
      </c>
      <c r="BF57" s="1" t="str">
        <f t="shared" si="49"/>
        <v>B</v>
      </c>
      <c r="BG57" s="1" t="str">
        <f t="shared" si="50"/>
        <v>B</v>
      </c>
      <c r="BH57" s="1" t="str">
        <f t="shared" si="78"/>
        <v/>
      </c>
      <c r="BI57" s="1">
        <f t="shared" si="51"/>
        <v>0</v>
      </c>
      <c r="BJ57" s="1" t="str">
        <f t="shared" si="79"/>
        <v/>
      </c>
      <c r="BK57" s="1">
        <f t="shared" si="52"/>
        <v>0</v>
      </c>
      <c r="BL57" s="1" t="str">
        <f t="shared" si="80"/>
        <v/>
      </c>
      <c r="BM57" s="1">
        <f t="shared" si="53"/>
        <v>0</v>
      </c>
      <c r="BN57" s="1" t="str">
        <f t="shared" si="54"/>
        <v>0</v>
      </c>
      <c r="BO57" s="1" t="str">
        <f t="shared" si="55"/>
        <v>0</v>
      </c>
      <c r="BP57" s="1" t="str">
        <f t="shared" si="56"/>
        <v>0</v>
      </c>
      <c r="BS57" s="1">
        <f>General!A55</f>
        <v>0</v>
      </c>
      <c r="BT57" s="1">
        <f>General!B55</f>
        <v>0</v>
      </c>
      <c r="BU57" s="1" t="str">
        <f>General!C55</f>
        <v/>
      </c>
      <c r="BV57" s="1">
        <f>General!D55</f>
        <v>0</v>
      </c>
      <c r="BX57" s="1" t="str">
        <f>General!F55</f>
        <v>WWLLL</v>
      </c>
      <c r="BY57" s="1">
        <f>General!G55</f>
        <v>-6</v>
      </c>
    </row>
    <row r="58" spans="1:77" ht="15.75" thickBot="1">
      <c r="A58" s="1">
        <v>49</v>
      </c>
      <c r="B58" s="9" t="str">
        <f t="shared" si="60"/>
        <v/>
      </c>
      <c r="C58" s="93" t="str">
        <f t="shared" si="1"/>
        <v/>
      </c>
      <c r="D58" s="88" t="str">
        <f t="shared" si="36"/>
        <v/>
      </c>
      <c r="E58" s="89" t="str">
        <f t="shared" si="37"/>
        <v/>
      </c>
      <c r="F58" s="8" t="str">
        <f t="shared" si="12"/>
        <v/>
      </c>
      <c r="H58" s="96" t="str">
        <f t="shared" si="2"/>
        <v/>
      </c>
      <c r="I58" s="88" t="str">
        <f t="shared" si="38"/>
        <v/>
      </c>
      <c r="J58" s="89" t="str">
        <f t="shared" si="39"/>
        <v/>
      </c>
      <c r="K58" s="8" t="str">
        <f t="shared" si="40"/>
        <v/>
      </c>
      <c r="L58" s="54"/>
      <c r="M58" s="17" t="str">
        <f>IF('Hedging Dashboard'!AH58="","",'Hedging Dashboard'!AH58)</f>
        <v/>
      </c>
      <c r="O58" s="9" t="str">
        <f t="shared" si="3"/>
        <v/>
      </c>
      <c r="P58" s="88" t="str">
        <f t="shared" si="41"/>
        <v/>
      </c>
      <c r="Q58" s="89" t="str">
        <f t="shared" si="42"/>
        <v/>
      </c>
      <c r="R58" s="4" t="str">
        <f t="shared" si="43"/>
        <v/>
      </c>
      <c r="S58" s="4" t="str">
        <f t="shared" si="61"/>
        <v/>
      </c>
      <c r="T58" s="112" t="str">
        <f t="shared" si="44"/>
        <v/>
      </c>
      <c r="U58" s="4" t="str">
        <f>IF(M58="","",IF(B58="NB",U57,IF(T58="",SUM($T$5:$T58)+S58,SUM($T$5:$T58))))</f>
        <v/>
      </c>
      <c r="V58" s="100" t="str">
        <f t="shared" si="0"/>
        <v/>
      </c>
      <c r="W58" s="74" t="e">
        <f t="shared" si="62"/>
        <v>#VALUE!</v>
      </c>
      <c r="X58" s="76" t="str">
        <f t="shared" si="15"/>
        <v/>
      </c>
      <c r="Y58" s="9" t="str">
        <f t="shared" si="6"/>
        <v>B</v>
      </c>
      <c r="Z58" s="4" t="str">
        <f t="shared" si="7"/>
        <v>B</v>
      </c>
      <c r="AA58" s="4" t="str">
        <f t="shared" si="8"/>
        <v>F3</v>
      </c>
      <c r="AB58" s="4" t="str">
        <f t="shared" si="4"/>
        <v/>
      </c>
      <c r="AC58" s="4" t="str">
        <f t="shared" si="9"/>
        <v/>
      </c>
      <c r="AD58" s="4" t="str">
        <f t="shared" si="10"/>
        <v/>
      </c>
      <c r="AE58" s="1" t="str">
        <f t="shared" si="63"/>
        <v/>
      </c>
      <c r="AF58" s="1" t="str">
        <f t="shared" si="64"/>
        <v/>
      </c>
      <c r="AG58" s="1" t="str">
        <f t="shared" si="65"/>
        <v/>
      </c>
      <c r="AH58" s="1" t="str">
        <f t="shared" si="66"/>
        <v/>
      </c>
      <c r="AI58" s="1" t="str">
        <f t="shared" si="67"/>
        <v/>
      </c>
      <c r="AJ58" s="1" t="str">
        <f t="shared" si="68"/>
        <v/>
      </c>
      <c r="AK58" s="1">
        <f t="shared" si="45"/>
        <v>0</v>
      </c>
      <c r="AL58" s="1">
        <f t="shared" si="46"/>
        <v>0</v>
      </c>
      <c r="AM58" s="1" t="str">
        <f t="shared" si="59"/>
        <v/>
      </c>
      <c r="AN58" s="1">
        <f t="shared" si="69"/>
        <v>0</v>
      </c>
      <c r="AO58" s="1" t="str">
        <f t="shared" si="57"/>
        <v/>
      </c>
      <c r="AP58" s="1" t="str">
        <f t="shared" si="23"/>
        <v>N</v>
      </c>
      <c r="AQ58" s="1" t="str">
        <f t="shared" si="70"/>
        <v>N</v>
      </c>
      <c r="AR58" s="1" t="str">
        <f t="shared" si="71"/>
        <v>N</v>
      </c>
      <c r="AS58" s="1" t="str">
        <f t="shared" si="72"/>
        <v/>
      </c>
      <c r="AT58" s="15" t="str">
        <f t="shared" si="47"/>
        <v/>
      </c>
      <c r="AU58" s="1" t="str">
        <f t="shared" si="73"/>
        <v/>
      </c>
      <c r="AV58" s="1" t="str">
        <f t="shared" si="74"/>
        <v/>
      </c>
      <c r="AW58" s="1" t="str">
        <f t="shared" si="75"/>
        <v/>
      </c>
      <c r="AX58" s="1" t="str">
        <f t="shared" si="76"/>
        <v/>
      </c>
      <c r="AY58" s="1" t="str">
        <f t="shared" si="77"/>
        <v/>
      </c>
      <c r="AZ58" s="1" t="str">
        <f>IF('Hedging Dashboard'!AH58="P",IF(AZ57="",1,AZ57+1),"")</f>
        <v/>
      </c>
      <c r="BA58" s="1" t="str">
        <f>IF('Hedging Dashboard'!AH58="B",IF(BA57="",1,BA57+1),"")</f>
        <v/>
      </c>
      <c r="BB58" s="1" t="str">
        <f t="shared" si="81"/>
        <v>00000</v>
      </c>
      <c r="BC58" s="1" t="str">
        <f t="shared" si="81"/>
        <v>00000</v>
      </c>
      <c r="BD58" s="1" t="str">
        <f t="shared" si="82"/>
        <v>000000</v>
      </c>
      <c r="BE58" s="1" t="str">
        <f t="shared" si="82"/>
        <v>000000</v>
      </c>
      <c r="BF58" s="1" t="str">
        <f t="shared" si="49"/>
        <v>B</v>
      </c>
      <c r="BG58" s="1" t="str">
        <f t="shared" si="50"/>
        <v>B</v>
      </c>
      <c r="BH58" s="1" t="str">
        <f t="shared" si="78"/>
        <v/>
      </c>
      <c r="BI58" s="1">
        <f t="shared" si="51"/>
        <v>0</v>
      </c>
      <c r="BJ58" s="1" t="str">
        <f t="shared" si="79"/>
        <v/>
      </c>
      <c r="BK58" s="1">
        <f t="shared" si="52"/>
        <v>0</v>
      </c>
      <c r="BL58" s="1" t="str">
        <f t="shared" si="80"/>
        <v/>
      </c>
      <c r="BM58" s="1">
        <f t="shared" si="53"/>
        <v>0</v>
      </c>
      <c r="BN58" s="1" t="str">
        <f t="shared" si="54"/>
        <v>0</v>
      </c>
      <c r="BO58" s="1" t="str">
        <f t="shared" si="55"/>
        <v>0</v>
      </c>
      <c r="BP58" s="1" t="str">
        <f t="shared" si="56"/>
        <v>0</v>
      </c>
      <c r="BS58" s="1">
        <f>General!A56</f>
        <v>0</v>
      </c>
      <c r="BT58" s="1">
        <f>General!B56</f>
        <v>0</v>
      </c>
      <c r="BU58" s="1" t="str">
        <f>General!C56</f>
        <v/>
      </c>
      <c r="BV58" s="1">
        <f>General!D56</f>
        <v>0</v>
      </c>
      <c r="BX58" s="1" t="str">
        <f>General!F56</f>
        <v>WWLLW</v>
      </c>
      <c r="BY58" s="1">
        <f>General!G56</f>
        <v>1</v>
      </c>
    </row>
    <row r="59" spans="1:77" ht="15.75" thickBot="1">
      <c r="A59" s="1">
        <v>50</v>
      </c>
      <c r="B59" s="77" t="str">
        <f t="shared" si="60"/>
        <v/>
      </c>
      <c r="C59" s="94" t="str">
        <f t="shared" si="1"/>
        <v/>
      </c>
      <c r="D59" s="90" t="str">
        <f t="shared" si="36"/>
        <v/>
      </c>
      <c r="E59" s="91" t="str">
        <f t="shared" si="37"/>
        <v/>
      </c>
      <c r="F59" s="10" t="str">
        <f t="shared" si="12"/>
        <v/>
      </c>
      <c r="H59" s="97" t="str">
        <f t="shared" si="2"/>
        <v/>
      </c>
      <c r="I59" s="90" t="str">
        <f t="shared" si="38"/>
        <v/>
      </c>
      <c r="J59" s="91" t="str">
        <f t="shared" si="39"/>
        <v/>
      </c>
      <c r="K59" s="10" t="str">
        <f t="shared" si="40"/>
        <v/>
      </c>
      <c r="L59" s="54"/>
      <c r="M59" s="18" t="str">
        <f>IF('Hedging Dashboard'!AH59="","",'Hedging Dashboard'!AH59)</f>
        <v/>
      </c>
      <c r="O59" s="77" t="str">
        <f t="shared" si="3"/>
        <v/>
      </c>
      <c r="P59" s="90" t="str">
        <f t="shared" si="41"/>
        <v/>
      </c>
      <c r="Q59" s="91" t="str">
        <f t="shared" si="42"/>
        <v/>
      </c>
      <c r="R59" s="5" t="str">
        <f t="shared" si="43"/>
        <v/>
      </c>
      <c r="S59" s="5" t="str">
        <f t="shared" si="61"/>
        <v/>
      </c>
      <c r="T59" s="113" t="str">
        <f t="shared" si="44"/>
        <v/>
      </c>
      <c r="U59" s="5" t="str">
        <f>IF(M59="","",IF(B59="NB",U58,IF(T59="",SUM($T$5:$T59)+S59,SUM($T$5:$T59))))</f>
        <v/>
      </c>
      <c r="V59" s="101" t="str">
        <f t="shared" si="0"/>
        <v/>
      </c>
      <c r="W59" s="74" t="e">
        <f t="shared" si="62"/>
        <v>#VALUE!</v>
      </c>
      <c r="X59" s="76" t="str">
        <f t="shared" si="15"/>
        <v/>
      </c>
      <c r="Y59" s="9" t="str">
        <f t="shared" si="6"/>
        <v>B</v>
      </c>
      <c r="Z59" s="4" t="str">
        <f t="shared" si="7"/>
        <v>B</v>
      </c>
      <c r="AA59" s="4" t="str">
        <f t="shared" si="8"/>
        <v>F3</v>
      </c>
      <c r="AB59" s="4" t="str">
        <f t="shared" si="4"/>
        <v/>
      </c>
      <c r="AC59" s="4" t="str">
        <f t="shared" si="9"/>
        <v/>
      </c>
      <c r="AD59" s="4" t="str">
        <f t="shared" si="10"/>
        <v/>
      </c>
      <c r="AE59" s="1" t="str">
        <f t="shared" si="63"/>
        <v/>
      </c>
      <c r="AF59" s="1" t="str">
        <f t="shared" si="64"/>
        <v/>
      </c>
      <c r="AG59" s="1" t="str">
        <f t="shared" si="65"/>
        <v/>
      </c>
      <c r="AH59" s="1" t="str">
        <f t="shared" si="66"/>
        <v/>
      </c>
      <c r="AI59" s="1" t="str">
        <f t="shared" si="67"/>
        <v/>
      </c>
      <c r="AJ59" s="1" t="str">
        <f t="shared" si="68"/>
        <v/>
      </c>
      <c r="AK59" s="1">
        <f t="shared" si="45"/>
        <v>0</v>
      </c>
      <c r="AL59" s="1">
        <f t="shared" si="46"/>
        <v>0</v>
      </c>
      <c r="AM59" s="1" t="str">
        <f t="shared" si="59"/>
        <v/>
      </c>
      <c r="AN59" s="1">
        <f t="shared" si="69"/>
        <v>0</v>
      </c>
      <c r="AO59" s="1" t="str">
        <f t="shared" si="57"/>
        <v/>
      </c>
      <c r="AP59" s="1" t="str">
        <f t="shared" si="23"/>
        <v>N</v>
      </c>
      <c r="AQ59" s="1" t="str">
        <f t="shared" si="70"/>
        <v>N</v>
      </c>
      <c r="AR59" s="1" t="str">
        <f t="shared" si="71"/>
        <v>N</v>
      </c>
      <c r="AS59" s="1" t="str">
        <f t="shared" si="72"/>
        <v/>
      </c>
      <c r="AT59" s="15" t="str">
        <f t="shared" si="47"/>
        <v/>
      </c>
      <c r="AU59" s="1" t="str">
        <f t="shared" si="73"/>
        <v/>
      </c>
      <c r="AV59" s="1" t="str">
        <f t="shared" si="74"/>
        <v/>
      </c>
      <c r="AW59" s="1" t="str">
        <f t="shared" si="75"/>
        <v/>
      </c>
      <c r="AX59" s="1" t="str">
        <f t="shared" si="76"/>
        <v/>
      </c>
      <c r="AY59" s="1" t="str">
        <f t="shared" si="77"/>
        <v/>
      </c>
      <c r="AZ59" s="1" t="str">
        <f>IF('Hedging Dashboard'!AH59="P",IF(AZ58="",1,AZ58+1),"")</f>
        <v/>
      </c>
      <c r="BA59" s="1" t="str">
        <f>IF('Hedging Dashboard'!AH59="B",IF(BA58="",1,BA58+1),"")</f>
        <v/>
      </c>
      <c r="BB59" s="1" t="str">
        <f t="shared" si="81"/>
        <v>00000</v>
      </c>
      <c r="BC59" s="1" t="str">
        <f t="shared" si="81"/>
        <v>00000</v>
      </c>
      <c r="BD59" s="1" t="str">
        <f t="shared" si="82"/>
        <v>000000</v>
      </c>
      <c r="BE59" s="1" t="str">
        <f t="shared" si="82"/>
        <v>000000</v>
      </c>
      <c r="BF59" s="1" t="str">
        <f t="shared" si="49"/>
        <v>B</v>
      </c>
      <c r="BG59" s="1" t="str">
        <f t="shared" si="50"/>
        <v>B</v>
      </c>
      <c r="BH59" s="1" t="str">
        <f t="shared" si="78"/>
        <v/>
      </c>
      <c r="BI59" s="1">
        <f t="shared" si="51"/>
        <v>0</v>
      </c>
      <c r="BJ59" s="1" t="str">
        <f t="shared" si="79"/>
        <v/>
      </c>
      <c r="BK59" s="1">
        <f t="shared" si="52"/>
        <v>0</v>
      </c>
      <c r="BL59" s="1" t="str">
        <f t="shared" si="80"/>
        <v/>
      </c>
      <c r="BM59" s="1">
        <f t="shared" si="53"/>
        <v>0</v>
      </c>
      <c r="BN59" s="1" t="str">
        <f t="shared" si="54"/>
        <v>0</v>
      </c>
      <c r="BO59" s="1" t="str">
        <f t="shared" si="55"/>
        <v>0</v>
      </c>
      <c r="BP59" s="1" t="str">
        <f t="shared" si="56"/>
        <v>0</v>
      </c>
      <c r="BS59" s="1">
        <f>General!A57</f>
        <v>0</v>
      </c>
      <c r="BT59" s="1">
        <f>General!B57</f>
        <v>0</v>
      </c>
      <c r="BU59" s="1" t="str">
        <f>General!C57</f>
        <v/>
      </c>
      <c r="BV59" s="1">
        <f>General!D57</f>
        <v>0</v>
      </c>
      <c r="BX59" s="1" t="str">
        <f>General!F57</f>
        <v>WWLWL</v>
      </c>
      <c r="BY59" s="1">
        <f>General!G57</f>
        <v>-1</v>
      </c>
    </row>
    <row r="60" spans="1:77" ht="15.75" thickBot="1">
      <c r="A60" s="1">
        <v>51</v>
      </c>
      <c r="B60" s="12" t="str">
        <f t="shared" si="60"/>
        <v/>
      </c>
      <c r="C60" s="92" t="str">
        <f t="shared" si="1"/>
        <v/>
      </c>
      <c r="D60" s="13" t="str">
        <f t="shared" si="36"/>
        <v/>
      </c>
      <c r="E60" s="45" t="str">
        <f t="shared" si="37"/>
        <v/>
      </c>
      <c r="F60" s="14" t="str">
        <f t="shared" si="12"/>
        <v/>
      </c>
      <c r="H60" s="95" t="str">
        <f t="shared" si="2"/>
        <v/>
      </c>
      <c r="I60" s="13" t="str">
        <f t="shared" si="38"/>
        <v/>
      </c>
      <c r="J60" s="45" t="str">
        <f t="shared" si="39"/>
        <v/>
      </c>
      <c r="K60" s="14" t="str">
        <f t="shared" si="40"/>
        <v/>
      </c>
      <c r="L60" s="54"/>
      <c r="M60" s="16" t="str">
        <f>IF('Hedging Dashboard'!AH60="","",'Hedging Dashboard'!AH60)</f>
        <v/>
      </c>
      <c r="O60" s="12" t="str">
        <f t="shared" si="3"/>
        <v/>
      </c>
      <c r="P60" s="13" t="str">
        <f t="shared" si="41"/>
        <v/>
      </c>
      <c r="Q60" s="45" t="str">
        <f t="shared" si="42"/>
        <v/>
      </c>
      <c r="R60" s="87" t="str">
        <f t="shared" si="43"/>
        <v/>
      </c>
      <c r="S60" s="87" t="str">
        <f t="shared" si="61"/>
        <v/>
      </c>
      <c r="T60" s="98" t="str">
        <f t="shared" si="44"/>
        <v/>
      </c>
      <c r="U60" s="87" t="str">
        <f>IF(M60="","",IF(B60="NB",U59,IF(T60="",SUM($T$5:$T60)+S60,SUM($T$5:$T60))))</f>
        <v/>
      </c>
      <c r="V60" s="99" t="str">
        <f t="shared" si="0"/>
        <v/>
      </c>
      <c r="W60" s="74" t="e">
        <f t="shared" si="62"/>
        <v>#VALUE!</v>
      </c>
      <c r="X60" s="76" t="str">
        <f t="shared" si="15"/>
        <v/>
      </c>
      <c r="Y60" s="9" t="str">
        <f t="shared" si="6"/>
        <v>B</v>
      </c>
      <c r="Z60" s="4" t="str">
        <f t="shared" si="7"/>
        <v>B</v>
      </c>
      <c r="AA60" s="4" t="str">
        <f t="shared" si="8"/>
        <v>F3</v>
      </c>
      <c r="AB60" s="4" t="str">
        <f t="shared" si="4"/>
        <v/>
      </c>
      <c r="AC60" s="4" t="str">
        <f t="shared" si="9"/>
        <v/>
      </c>
      <c r="AD60" s="4" t="str">
        <f t="shared" si="10"/>
        <v/>
      </c>
      <c r="AE60" s="1" t="str">
        <f t="shared" si="63"/>
        <v/>
      </c>
      <c r="AF60" s="1" t="str">
        <f t="shared" si="64"/>
        <v/>
      </c>
      <c r="AG60" s="1" t="str">
        <f t="shared" si="65"/>
        <v/>
      </c>
      <c r="AH60" s="1" t="str">
        <f t="shared" si="66"/>
        <v/>
      </c>
      <c r="AI60" s="1" t="str">
        <f t="shared" si="67"/>
        <v/>
      </c>
      <c r="AJ60" s="1" t="str">
        <f t="shared" si="68"/>
        <v/>
      </c>
      <c r="AK60" s="1">
        <f t="shared" si="45"/>
        <v>0</v>
      </c>
      <c r="AL60" s="1">
        <f t="shared" si="46"/>
        <v>0</v>
      </c>
      <c r="AM60" s="1" t="str">
        <f t="shared" si="59"/>
        <v/>
      </c>
      <c r="AN60" s="1">
        <f t="shared" si="69"/>
        <v>0</v>
      </c>
      <c r="AO60" s="1" t="str">
        <f t="shared" si="57"/>
        <v/>
      </c>
      <c r="AP60" s="1" t="str">
        <f t="shared" si="23"/>
        <v>N</v>
      </c>
      <c r="AQ60" s="1" t="str">
        <f t="shared" si="70"/>
        <v>N</v>
      </c>
      <c r="AR60" s="1" t="str">
        <f t="shared" si="71"/>
        <v>N</v>
      </c>
      <c r="AS60" s="1" t="str">
        <f t="shared" si="72"/>
        <v/>
      </c>
      <c r="AT60" s="15" t="str">
        <f t="shared" si="47"/>
        <v/>
      </c>
      <c r="AU60" s="1" t="str">
        <f t="shared" si="73"/>
        <v/>
      </c>
      <c r="AV60" s="1" t="str">
        <f t="shared" si="74"/>
        <v/>
      </c>
      <c r="AW60" s="1" t="str">
        <f t="shared" si="75"/>
        <v/>
      </c>
      <c r="AX60" s="1" t="str">
        <f t="shared" si="76"/>
        <v/>
      </c>
      <c r="AY60" s="1" t="str">
        <f t="shared" si="77"/>
        <v/>
      </c>
      <c r="AZ60" s="1" t="str">
        <f>IF('Hedging Dashboard'!AH60="P",IF(AZ59="",1,AZ59+1),"")</f>
        <v/>
      </c>
      <c r="BA60" s="1" t="str">
        <f>IF('Hedging Dashboard'!AH60="B",IF(BA59="",1,BA59+1),"")</f>
        <v/>
      </c>
      <c r="BB60" s="1" t="str">
        <f t="shared" si="81"/>
        <v>00000</v>
      </c>
      <c r="BC60" s="1" t="str">
        <f t="shared" si="81"/>
        <v>00000</v>
      </c>
      <c r="BD60" s="1" t="str">
        <f t="shared" si="82"/>
        <v>000000</v>
      </c>
      <c r="BE60" s="1" t="str">
        <f t="shared" si="82"/>
        <v>000000</v>
      </c>
      <c r="BF60" s="1" t="str">
        <f t="shared" si="49"/>
        <v>B</v>
      </c>
      <c r="BG60" s="1" t="str">
        <f t="shared" si="50"/>
        <v>B</v>
      </c>
      <c r="BH60" s="1" t="str">
        <f t="shared" si="78"/>
        <v/>
      </c>
      <c r="BI60" s="1">
        <f t="shared" si="51"/>
        <v>0</v>
      </c>
      <c r="BJ60" s="1" t="str">
        <f t="shared" si="79"/>
        <v/>
      </c>
      <c r="BK60" s="1">
        <f t="shared" si="52"/>
        <v>0</v>
      </c>
      <c r="BL60" s="1" t="str">
        <f t="shared" si="80"/>
        <v/>
      </c>
      <c r="BM60" s="1">
        <f t="shared" si="53"/>
        <v>0</v>
      </c>
      <c r="BN60" s="1" t="str">
        <f t="shared" si="54"/>
        <v>0</v>
      </c>
      <c r="BO60" s="1" t="str">
        <f t="shared" si="55"/>
        <v>0</v>
      </c>
      <c r="BP60" s="1" t="str">
        <f t="shared" si="56"/>
        <v>0</v>
      </c>
      <c r="BS60" s="1">
        <f>General!A58</f>
        <v>0</v>
      </c>
      <c r="BT60" s="1">
        <f>General!B58</f>
        <v>0</v>
      </c>
      <c r="BU60" s="1" t="str">
        <f>General!C58</f>
        <v/>
      </c>
      <c r="BV60" s="1">
        <f>General!D58</f>
        <v>0</v>
      </c>
      <c r="BX60" s="1" t="str">
        <f>General!F58</f>
        <v>WWLWW</v>
      </c>
      <c r="BY60" s="1">
        <f>General!G58</f>
        <v>3</v>
      </c>
    </row>
    <row r="61" spans="1:77" ht="15.75" thickBot="1">
      <c r="A61" s="1">
        <v>52</v>
      </c>
      <c r="B61" s="9" t="str">
        <f t="shared" si="60"/>
        <v/>
      </c>
      <c r="C61" s="93" t="str">
        <f t="shared" si="1"/>
        <v/>
      </c>
      <c r="D61" s="88" t="str">
        <f t="shared" si="36"/>
        <v/>
      </c>
      <c r="E61" s="89" t="str">
        <f t="shared" si="37"/>
        <v/>
      </c>
      <c r="F61" s="8" t="str">
        <f t="shared" si="12"/>
        <v/>
      </c>
      <c r="H61" s="96" t="str">
        <f t="shared" si="2"/>
        <v/>
      </c>
      <c r="I61" s="88" t="str">
        <f t="shared" si="38"/>
        <v/>
      </c>
      <c r="J61" s="89" t="str">
        <f t="shared" si="39"/>
        <v/>
      </c>
      <c r="K61" s="8" t="str">
        <f t="shared" si="40"/>
        <v/>
      </c>
      <c r="L61" s="54"/>
      <c r="M61" s="17" t="str">
        <f>IF('Hedging Dashboard'!AH61="","",'Hedging Dashboard'!AH61)</f>
        <v/>
      </c>
      <c r="O61" s="9" t="str">
        <f t="shared" si="3"/>
        <v/>
      </c>
      <c r="P61" s="88" t="str">
        <f t="shared" si="41"/>
        <v/>
      </c>
      <c r="Q61" s="89" t="str">
        <f t="shared" si="42"/>
        <v/>
      </c>
      <c r="R61" s="4" t="str">
        <f t="shared" si="43"/>
        <v/>
      </c>
      <c r="S61" s="4" t="str">
        <f t="shared" si="61"/>
        <v/>
      </c>
      <c r="T61" s="112" t="str">
        <f t="shared" si="44"/>
        <v/>
      </c>
      <c r="U61" s="4" t="str">
        <f>IF(M61="","",IF(B61="NB",U60,IF(T61="",SUM($T$5:$T61)+S61,SUM($T$5:$T61))))</f>
        <v/>
      </c>
      <c r="V61" s="100" t="str">
        <f t="shared" si="0"/>
        <v/>
      </c>
      <c r="W61" s="74" t="e">
        <f t="shared" si="62"/>
        <v>#VALUE!</v>
      </c>
      <c r="X61" s="76" t="str">
        <f t="shared" si="15"/>
        <v/>
      </c>
      <c r="Y61" s="9" t="str">
        <f t="shared" si="6"/>
        <v>B</v>
      </c>
      <c r="Z61" s="4" t="str">
        <f t="shared" si="7"/>
        <v>B</v>
      </c>
      <c r="AA61" s="4" t="str">
        <f t="shared" si="8"/>
        <v>F3</v>
      </c>
      <c r="AB61" s="4" t="str">
        <f t="shared" si="4"/>
        <v/>
      </c>
      <c r="AC61" s="4" t="str">
        <f t="shared" si="9"/>
        <v/>
      </c>
      <c r="AD61" s="4" t="str">
        <f t="shared" si="10"/>
        <v/>
      </c>
      <c r="AE61" s="1" t="str">
        <f t="shared" si="63"/>
        <v/>
      </c>
      <c r="AF61" s="1" t="str">
        <f t="shared" si="64"/>
        <v/>
      </c>
      <c r="AG61" s="1" t="str">
        <f t="shared" si="65"/>
        <v/>
      </c>
      <c r="AH61" s="1" t="str">
        <f t="shared" si="66"/>
        <v/>
      </c>
      <c r="AI61" s="1" t="str">
        <f t="shared" si="67"/>
        <v/>
      </c>
      <c r="AJ61" s="1" t="str">
        <f t="shared" si="68"/>
        <v/>
      </c>
      <c r="AK61" s="1">
        <f t="shared" si="45"/>
        <v>0</v>
      </c>
      <c r="AL61" s="1">
        <f t="shared" si="46"/>
        <v>0</v>
      </c>
      <c r="AM61" s="1" t="str">
        <f t="shared" si="59"/>
        <v/>
      </c>
      <c r="AN61" s="1">
        <f t="shared" si="69"/>
        <v>0</v>
      </c>
      <c r="AO61" s="1" t="str">
        <f t="shared" si="57"/>
        <v/>
      </c>
      <c r="AP61" s="1" t="str">
        <f t="shared" si="23"/>
        <v>N</v>
      </c>
      <c r="AQ61" s="1" t="str">
        <f t="shared" si="70"/>
        <v>N</v>
      </c>
      <c r="AR61" s="1" t="str">
        <f t="shared" si="71"/>
        <v>N</v>
      </c>
      <c r="AS61" s="1" t="str">
        <f t="shared" si="72"/>
        <v/>
      </c>
      <c r="AT61" s="15" t="str">
        <f t="shared" si="47"/>
        <v/>
      </c>
      <c r="AU61" s="1" t="str">
        <f t="shared" si="73"/>
        <v/>
      </c>
      <c r="AV61" s="1" t="str">
        <f t="shared" si="74"/>
        <v/>
      </c>
      <c r="AW61" s="1" t="str">
        <f t="shared" si="75"/>
        <v/>
      </c>
      <c r="AX61" s="1" t="str">
        <f t="shared" si="76"/>
        <v/>
      </c>
      <c r="AY61" s="1" t="str">
        <f t="shared" si="77"/>
        <v/>
      </c>
      <c r="AZ61" s="1" t="str">
        <f>IF('Hedging Dashboard'!AH61="P",IF(AZ60="",1,AZ60+1),"")</f>
        <v/>
      </c>
      <c r="BA61" s="1" t="str">
        <f>IF('Hedging Dashboard'!AH61="B",IF(BA60="",1,BA60+1),"")</f>
        <v/>
      </c>
      <c r="BB61" s="1" t="str">
        <f t="shared" si="81"/>
        <v>00000</v>
      </c>
      <c r="BC61" s="1" t="str">
        <f t="shared" si="81"/>
        <v>00000</v>
      </c>
      <c r="BD61" s="1" t="str">
        <f t="shared" si="82"/>
        <v>000000</v>
      </c>
      <c r="BE61" s="1" t="str">
        <f t="shared" si="82"/>
        <v>000000</v>
      </c>
      <c r="BF61" s="1" t="str">
        <f t="shared" si="49"/>
        <v>B</v>
      </c>
      <c r="BG61" s="1" t="str">
        <f t="shared" si="50"/>
        <v>B</v>
      </c>
      <c r="BH61" s="1" t="str">
        <f t="shared" si="78"/>
        <v/>
      </c>
      <c r="BI61" s="1">
        <f t="shared" si="51"/>
        <v>0</v>
      </c>
      <c r="BJ61" s="1" t="str">
        <f t="shared" si="79"/>
        <v/>
      </c>
      <c r="BK61" s="1">
        <f t="shared" si="52"/>
        <v>0</v>
      </c>
      <c r="BL61" s="1" t="str">
        <f t="shared" si="80"/>
        <v/>
      </c>
      <c r="BM61" s="1">
        <f t="shared" si="53"/>
        <v>0</v>
      </c>
      <c r="BN61" s="1" t="str">
        <f t="shared" si="54"/>
        <v>0</v>
      </c>
      <c r="BO61" s="1" t="str">
        <f t="shared" si="55"/>
        <v>0</v>
      </c>
      <c r="BP61" s="1" t="str">
        <f t="shared" si="56"/>
        <v>0</v>
      </c>
      <c r="BS61" s="1">
        <f>General!A59</f>
        <v>0</v>
      </c>
      <c r="BT61" s="1">
        <f>General!B59</f>
        <v>0</v>
      </c>
      <c r="BU61" s="1" t="str">
        <f>General!C59</f>
        <v/>
      </c>
      <c r="BV61" s="1">
        <f>General!D59</f>
        <v>0</v>
      </c>
      <c r="BX61" s="1" t="str">
        <f>General!F59</f>
        <v>WWWLL</v>
      </c>
      <c r="BY61" s="1">
        <f>General!G59</f>
        <v>-3</v>
      </c>
    </row>
    <row r="62" spans="1:77" ht="15.75" thickBot="1">
      <c r="A62" s="1">
        <v>53</v>
      </c>
      <c r="B62" s="9" t="str">
        <f t="shared" si="60"/>
        <v/>
      </c>
      <c r="C62" s="93" t="str">
        <f t="shared" si="1"/>
        <v/>
      </c>
      <c r="D62" s="88" t="str">
        <f t="shared" si="36"/>
        <v/>
      </c>
      <c r="E62" s="89" t="str">
        <f t="shared" si="37"/>
        <v/>
      </c>
      <c r="F62" s="8" t="str">
        <f t="shared" si="12"/>
        <v/>
      </c>
      <c r="H62" s="96" t="str">
        <f t="shared" si="2"/>
        <v/>
      </c>
      <c r="I62" s="88" t="str">
        <f t="shared" si="38"/>
        <v/>
      </c>
      <c r="J62" s="89" t="str">
        <f t="shared" si="39"/>
        <v/>
      </c>
      <c r="K62" s="8" t="str">
        <f t="shared" si="40"/>
        <v/>
      </c>
      <c r="L62" s="54"/>
      <c r="M62" s="17" t="str">
        <f>IF('Hedging Dashboard'!AH62="","",'Hedging Dashboard'!AH62)</f>
        <v/>
      </c>
      <c r="O62" s="9" t="str">
        <f t="shared" si="3"/>
        <v/>
      </c>
      <c r="P62" s="88" t="str">
        <f t="shared" si="41"/>
        <v/>
      </c>
      <c r="Q62" s="89" t="str">
        <f t="shared" si="42"/>
        <v/>
      </c>
      <c r="R62" s="4" t="str">
        <f t="shared" si="43"/>
        <v/>
      </c>
      <c r="S62" s="4" t="str">
        <f t="shared" si="61"/>
        <v/>
      </c>
      <c r="T62" s="112" t="str">
        <f t="shared" si="44"/>
        <v/>
      </c>
      <c r="U62" s="4" t="str">
        <f>IF(M62="","",IF(B62="NB",U61,IF(T62="",SUM($T$5:$T62)+S62,SUM($T$5:$T62))))</f>
        <v/>
      </c>
      <c r="V62" s="100" t="str">
        <f t="shared" si="0"/>
        <v/>
      </c>
      <c r="W62" s="74" t="e">
        <f t="shared" si="62"/>
        <v>#VALUE!</v>
      </c>
      <c r="X62" s="76" t="str">
        <f t="shared" si="15"/>
        <v/>
      </c>
      <c r="Y62" s="9" t="str">
        <f t="shared" si="6"/>
        <v>B</v>
      </c>
      <c r="Z62" s="4" t="str">
        <f t="shared" si="7"/>
        <v>B</v>
      </c>
      <c r="AA62" s="4" t="str">
        <f t="shared" si="8"/>
        <v>F3</v>
      </c>
      <c r="AB62" s="4" t="str">
        <f t="shared" si="4"/>
        <v/>
      </c>
      <c r="AC62" s="4" t="str">
        <f t="shared" si="9"/>
        <v/>
      </c>
      <c r="AD62" s="4" t="str">
        <f t="shared" si="10"/>
        <v/>
      </c>
      <c r="AE62" s="1" t="str">
        <f t="shared" si="63"/>
        <v/>
      </c>
      <c r="AF62" s="1" t="str">
        <f t="shared" si="64"/>
        <v/>
      </c>
      <c r="AG62" s="1" t="str">
        <f t="shared" si="65"/>
        <v/>
      </c>
      <c r="AH62" s="1" t="str">
        <f t="shared" si="66"/>
        <v/>
      </c>
      <c r="AI62" s="1" t="str">
        <f t="shared" si="67"/>
        <v/>
      </c>
      <c r="AJ62" s="1" t="str">
        <f t="shared" si="68"/>
        <v/>
      </c>
      <c r="AK62" s="1">
        <f t="shared" si="45"/>
        <v>0</v>
      </c>
      <c r="AL62" s="1">
        <f t="shared" si="46"/>
        <v>0</v>
      </c>
      <c r="AM62" s="1" t="str">
        <f t="shared" si="59"/>
        <v/>
      </c>
      <c r="AN62" s="1">
        <f t="shared" si="69"/>
        <v>0</v>
      </c>
      <c r="AO62" s="1" t="str">
        <f t="shared" si="57"/>
        <v/>
      </c>
      <c r="AP62" s="1" t="str">
        <f t="shared" si="23"/>
        <v>N</v>
      </c>
      <c r="AQ62" s="1" t="str">
        <f t="shared" si="70"/>
        <v>N</v>
      </c>
      <c r="AR62" s="1" t="str">
        <f t="shared" si="71"/>
        <v>N</v>
      </c>
      <c r="AS62" s="1" t="str">
        <f t="shared" si="72"/>
        <v/>
      </c>
      <c r="AT62" s="15" t="str">
        <f t="shared" si="47"/>
        <v/>
      </c>
      <c r="AU62" s="1" t="str">
        <f t="shared" si="73"/>
        <v/>
      </c>
      <c r="AV62" s="1" t="str">
        <f t="shared" si="74"/>
        <v/>
      </c>
      <c r="AW62" s="1" t="str">
        <f t="shared" si="75"/>
        <v/>
      </c>
      <c r="AX62" s="1" t="str">
        <f t="shared" si="76"/>
        <v/>
      </c>
      <c r="AY62" s="1" t="str">
        <f t="shared" si="77"/>
        <v/>
      </c>
      <c r="AZ62" s="1" t="str">
        <f>IF('Hedging Dashboard'!AH62="P",IF(AZ61="",1,AZ61+1),"")</f>
        <v/>
      </c>
      <c r="BA62" s="1" t="str">
        <f>IF('Hedging Dashboard'!AH62="B",IF(BA61="",1,BA61+1),"")</f>
        <v/>
      </c>
      <c r="BB62" s="1" t="str">
        <f t="shared" ref="BB62:BC109" si="83">IF(AZ57="",0,AZ57)&amp;IF(AZ58="",0,AZ58)&amp;IF(AZ59="",0,AZ59)&amp;IF(AZ60="",0,AZ60)&amp;IF(AZ61="",0,AZ61)</f>
        <v>00000</v>
      </c>
      <c r="BC62" s="1" t="str">
        <f t="shared" si="83"/>
        <v>00000</v>
      </c>
      <c r="BD62" s="1" t="str">
        <f t="shared" ref="BD62:BE109" si="84">IF(AZ56="",0,AZ56)&amp;IF(AZ57="",0,AZ57)&amp;IF(AZ58="",0,AZ58)&amp;IF(AZ59="",0,AZ59)&amp;IF(AZ60="",0,AZ60)&amp;IF(AZ61="",0,AZ61)</f>
        <v>000000</v>
      </c>
      <c r="BE62" s="1" t="str">
        <f t="shared" si="84"/>
        <v>000000</v>
      </c>
      <c r="BF62" s="1" t="str">
        <f t="shared" si="49"/>
        <v>B</v>
      </c>
      <c r="BG62" s="1" t="str">
        <f t="shared" si="50"/>
        <v>B</v>
      </c>
      <c r="BH62" s="1" t="str">
        <f t="shared" si="78"/>
        <v/>
      </c>
      <c r="BI62" s="1">
        <f t="shared" si="51"/>
        <v>0</v>
      </c>
      <c r="BJ62" s="1" t="str">
        <f t="shared" si="79"/>
        <v/>
      </c>
      <c r="BK62" s="1">
        <f t="shared" si="52"/>
        <v>0</v>
      </c>
      <c r="BL62" s="1" t="str">
        <f t="shared" si="80"/>
        <v/>
      </c>
      <c r="BM62" s="1">
        <f t="shared" si="53"/>
        <v>0</v>
      </c>
      <c r="BN62" s="1" t="str">
        <f t="shared" si="54"/>
        <v>0</v>
      </c>
      <c r="BO62" s="1" t="str">
        <f t="shared" si="55"/>
        <v>0</v>
      </c>
      <c r="BP62" s="1" t="str">
        <f t="shared" si="56"/>
        <v>0</v>
      </c>
      <c r="BS62" s="1">
        <f>General!A60</f>
        <v>0</v>
      </c>
      <c r="BT62" s="1">
        <f>General!B60</f>
        <v>0</v>
      </c>
      <c r="BU62" s="1" t="str">
        <f>General!C60</f>
        <v/>
      </c>
      <c r="BV62" s="1">
        <f>General!D60</f>
        <v>0</v>
      </c>
      <c r="BX62" s="1" t="str">
        <f>General!F60</f>
        <v>WWWLW</v>
      </c>
      <c r="BY62" s="1">
        <f>General!G60</f>
        <v>1</v>
      </c>
    </row>
    <row r="63" spans="1:77" ht="15.75" thickBot="1">
      <c r="A63" s="1">
        <v>54</v>
      </c>
      <c r="B63" s="9" t="str">
        <f t="shared" si="60"/>
        <v/>
      </c>
      <c r="C63" s="93" t="str">
        <f t="shared" si="1"/>
        <v/>
      </c>
      <c r="D63" s="88" t="str">
        <f t="shared" si="36"/>
        <v/>
      </c>
      <c r="E63" s="89" t="str">
        <f t="shared" si="37"/>
        <v/>
      </c>
      <c r="F63" s="8" t="str">
        <f t="shared" si="12"/>
        <v/>
      </c>
      <c r="H63" s="96" t="str">
        <f t="shared" si="2"/>
        <v/>
      </c>
      <c r="I63" s="88" t="str">
        <f t="shared" si="38"/>
        <v/>
      </c>
      <c r="J63" s="89" t="str">
        <f t="shared" si="39"/>
        <v/>
      </c>
      <c r="K63" s="8" t="str">
        <f t="shared" si="40"/>
        <v/>
      </c>
      <c r="L63" s="54"/>
      <c r="M63" s="17" t="str">
        <f>IF('Hedging Dashboard'!AH63="","",'Hedging Dashboard'!AH63)</f>
        <v/>
      </c>
      <c r="O63" s="9" t="str">
        <f t="shared" si="3"/>
        <v/>
      </c>
      <c r="P63" s="88" t="str">
        <f t="shared" si="41"/>
        <v/>
      </c>
      <c r="Q63" s="89" t="str">
        <f t="shared" si="42"/>
        <v/>
      </c>
      <c r="R63" s="4" t="str">
        <f t="shared" si="43"/>
        <v/>
      </c>
      <c r="S63" s="4" t="str">
        <f t="shared" si="61"/>
        <v/>
      </c>
      <c r="T63" s="112" t="str">
        <f t="shared" si="44"/>
        <v/>
      </c>
      <c r="U63" s="4" t="str">
        <f>IF(M63="","",IF(B63="NB",U62,IF(T63="",SUM($T$5:$T63)+S63,SUM($T$5:$T63))))</f>
        <v/>
      </c>
      <c r="V63" s="100" t="str">
        <f t="shared" si="0"/>
        <v/>
      </c>
      <c r="W63" s="74" t="e">
        <f t="shared" si="62"/>
        <v>#VALUE!</v>
      </c>
      <c r="X63" s="76" t="str">
        <f t="shared" si="15"/>
        <v/>
      </c>
      <c r="Y63" s="9" t="str">
        <f t="shared" si="6"/>
        <v>B</v>
      </c>
      <c r="Z63" s="4" t="str">
        <f t="shared" si="7"/>
        <v>B</v>
      </c>
      <c r="AA63" s="4" t="str">
        <f t="shared" si="8"/>
        <v>F3</v>
      </c>
      <c r="AB63" s="4" t="str">
        <f t="shared" si="4"/>
        <v/>
      </c>
      <c r="AC63" s="4" t="str">
        <f t="shared" si="9"/>
        <v/>
      </c>
      <c r="AD63" s="4" t="str">
        <f t="shared" si="10"/>
        <v/>
      </c>
      <c r="AE63" s="1" t="str">
        <f t="shared" si="63"/>
        <v/>
      </c>
      <c r="AF63" s="1" t="str">
        <f t="shared" si="64"/>
        <v/>
      </c>
      <c r="AG63" s="1" t="str">
        <f t="shared" si="65"/>
        <v/>
      </c>
      <c r="AH63" s="1" t="str">
        <f t="shared" si="66"/>
        <v/>
      </c>
      <c r="AI63" s="1" t="str">
        <f t="shared" si="67"/>
        <v/>
      </c>
      <c r="AJ63" s="1" t="str">
        <f t="shared" si="68"/>
        <v/>
      </c>
      <c r="AK63" s="1">
        <f t="shared" si="45"/>
        <v>0</v>
      </c>
      <c r="AL63" s="1">
        <f t="shared" si="46"/>
        <v>0</v>
      </c>
      <c r="AM63" s="1" t="str">
        <f t="shared" si="59"/>
        <v/>
      </c>
      <c r="AN63" s="1">
        <f t="shared" si="69"/>
        <v>0</v>
      </c>
      <c r="AO63" s="1" t="str">
        <f t="shared" si="57"/>
        <v/>
      </c>
      <c r="AP63" s="1" t="str">
        <f t="shared" si="23"/>
        <v>N</v>
      </c>
      <c r="AQ63" s="1" t="str">
        <f t="shared" si="70"/>
        <v>N</v>
      </c>
      <c r="AR63" s="1" t="str">
        <f t="shared" si="71"/>
        <v>N</v>
      </c>
      <c r="AS63" s="1" t="str">
        <f t="shared" si="72"/>
        <v/>
      </c>
      <c r="AT63" s="15" t="str">
        <f t="shared" si="47"/>
        <v/>
      </c>
      <c r="AU63" s="1" t="str">
        <f t="shared" si="73"/>
        <v/>
      </c>
      <c r="AV63" s="1" t="str">
        <f t="shared" si="74"/>
        <v/>
      </c>
      <c r="AW63" s="1" t="str">
        <f t="shared" si="75"/>
        <v/>
      </c>
      <c r="AX63" s="1" t="str">
        <f t="shared" si="76"/>
        <v/>
      </c>
      <c r="AY63" s="1" t="str">
        <f t="shared" si="77"/>
        <v/>
      </c>
      <c r="AZ63" s="1" t="str">
        <f>IF('Hedging Dashboard'!AH63="P",IF(AZ62="",1,AZ62+1),"")</f>
        <v/>
      </c>
      <c r="BA63" s="1" t="str">
        <f>IF('Hedging Dashboard'!AH63="B",IF(BA62="",1,BA62+1),"")</f>
        <v/>
      </c>
      <c r="BB63" s="1" t="str">
        <f t="shared" si="83"/>
        <v>00000</v>
      </c>
      <c r="BC63" s="1" t="str">
        <f t="shared" si="83"/>
        <v>00000</v>
      </c>
      <c r="BD63" s="1" t="str">
        <f t="shared" si="84"/>
        <v>000000</v>
      </c>
      <c r="BE63" s="1" t="str">
        <f t="shared" si="84"/>
        <v>000000</v>
      </c>
      <c r="BF63" s="1" t="str">
        <f t="shared" si="49"/>
        <v>B</v>
      </c>
      <c r="BG63" s="1" t="str">
        <f t="shared" si="50"/>
        <v>B</v>
      </c>
      <c r="BH63" s="1" t="str">
        <f t="shared" si="78"/>
        <v/>
      </c>
      <c r="BI63" s="1">
        <f t="shared" si="51"/>
        <v>0</v>
      </c>
      <c r="BJ63" s="1" t="str">
        <f t="shared" si="79"/>
        <v/>
      </c>
      <c r="BK63" s="1">
        <f t="shared" si="52"/>
        <v>0</v>
      </c>
      <c r="BL63" s="1" t="str">
        <f t="shared" si="80"/>
        <v/>
      </c>
      <c r="BM63" s="1">
        <f t="shared" si="53"/>
        <v>0</v>
      </c>
      <c r="BN63" s="1" t="str">
        <f t="shared" si="54"/>
        <v>0</v>
      </c>
      <c r="BO63" s="1" t="str">
        <f t="shared" si="55"/>
        <v>0</v>
      </c>
      <c r="BP63" s="1" t="str">
        <f t="shared" si="56"/>
        <v>0</v>
      </c>
      <c r="BS63" s="1">
        <f>General!A61</f>
        <v>0</v>
      </c>
      <c r="BT63" s="1">
        <f>General!B61</f>
        <v>0</v>
      </c>
      <c r="BU63" s="1" t="str">
        <f>General!C61</f>
        <v/>
      </c>
      <c r="BV63" s="1">
        <f>General!D61</f>
        <v>0</v>
      </c>
      <c r="BX63" s="1" t="str">
        <f>General!F61</f>
        <v>WWWWL</v>
      </c>
      <c r="BY63" s="1">
        <f>General!G61</f>
        <v>-1</v>
      </c>
    </row>
    <row r="64" spans="1:77" ht="15.75" thickBot="1">
      <c r="A64" s="1">
        <v>55</v>
      </c>
      <c r="B64" s="77" t="str">
        <f t="shared" si="60"/>
        <v/>
      </c>
      <c r="C64" s="94" t="str">
        <f t="shared" si="1"/>
        <v/>
      </c>
      <c r="D64" s="90" t="str">
        <f t="shared" si="36"/>
        <v/>
      </c>
      <c r="E64" s="91" t="str">
        <f t="shared" si="37"/>
        <v/>
      </c>
      <c r="F64" s="10" t="str">
        <f t="shared" si="12"/>
        <v/>
      </c>
      <c r="H64" s="97" t="str">
        <f t="shared" si="2"/>
        <v/>
      </c>
      <c r="I64" s="90" t="str">
        <f t="shared" si="38"/>
        <v/>
      </c>
      <c r="J64" s="91" t="str">
        <f t="shared" si="39"/>
        <v/>
      </c>
      <c r="K64" s="10" t="str">
        <f t="shared" si="40"/>
        <v/>
      </c>
      <c r="L64" s="54" t="str">
        <f>AH64</f>
        <v/>
      </c>
      <c r="M64" s="18" t="str">
        <f>IF('Hedging Dashboard'!AH64="","",'Hedging Dashboard'!AH64)</f>
        <v/>
      </c>
      <c r="O64" s="77" t="str">
        <f t="shared" si="3"/>
        <v/>
      </c>
      <c r="P64" s="90" t="str">
        <f t="shared" si="41"/>
        <v/>
      </c>
      <c r="Q64" s="91" t="str">
        <f t="shared" si="42"/>
        <v/>
      </c>
      <c r="R64" s="5" t="str">
        <f t="shared" si="43"/>
        <v/>
      </c>
      <c r="S64" s="5" t="str">
        <f t="shared" si="61"/>
        <v/>
      </c>
      <c r="T64" s="113" t="str">
        <f t="shared" si="44"/>
        <v/>
      </c>
      <c r="U64" s="5" t="str">
        <f>IF(M64="","",IF(B64="NB",U63,IF(T64="",SUM($T$5:$T64)+S64,SUM($T$5:$T64))))</f>
        <v/>
      </c>
      <c r="V64" s="101" t="str">
        <f t="shared" si="0"/>
        <v/>
      </c>
      <c r="W64" s="74" t="e">
        <f t="shared" si="62"/>
        <v>#VALUE!</v>
      </c>
      <c r="X64" s="76" t="str">
        <f t="shared" si="15"/>
        <v/>
      </c>
      <c r="Y64" s="9" t="str">
        <f t="shared" si="6"/>
        <v>B</v>
      </c>
      <c r="Z64" s="4" t="str">
        <f t="shared" si="7"/>
        <v>B</v>
      </c>
      <c r="AA64" s="4" t="str">
        <f t="shared" si="8"/>
        <v>F3</v>
      </c>
      <c r="AB64" s="4" t="str">
        <f t="shared" si="4"/>
        <v/>
      </c>
      <c r="AC64" s="4" t="str">
        <f t="shared" si="9"/>
        <v/>
      </c>
      <c r="AD64" s="4" t="str">
        <f t="shared" si="10"/>
        <v/>
      </c>
      <c r="AE64" s="1" t="str">
        <f t="shared" si="63"/>
        <v/>
      </c>
      <c r="AF64" s="1" t="str">
        <f t="shared" si="64"/>
        <v/>
      </c>
      <c r="AG64" s="1" t="str">
        <f t="shared" si="65"/>
        <v/>
      </c>
      <c r="AH64" s="1" t="str">
        <f t="shared" si="66"/>
        <v/>
      </c>
      <c r="AI64" s="1" t="str">
        <f t="shared" si="67"/>
        <v/>
      </c>
      <c r="AJ64" s="1" t="str">
        <f t="shared" si="68"/>
        <v/>
      </c>
      <c r="AK64" s="1">
        <f t="shared" si="45"/>
        <v>0</v>
      </c>
      <c r="AL64" s="1">
        <f t="shared" si="46"/>
        <v>0</v>
      </c>
      <c r="AM64" s="1" t="str">
        <f t="shared" si="59"/>
        <v/>
      </c>
      <c r="AN64" s="1">
        <f t="shared" si="69"/>
        <v>0</v>
      </c>
      <c r="AO64" s="1" t="str">
        <f t="shared" si="57"/>
        <v/>
      </c>
      <c r="AP64" s="1" t="str">
        <f t="shared" si="23"/>
        <v>N</v>
      </c>
      <c r="AQ64" s="1" t="str">
        <f t="shared" si="70"/>
        <v>N</v>
      </c>
      <c r="AR64" s="1" t="str">
        <f t="shared" si="71"/>
        <v>N</v>
      </c>
      <c r="AS64" s="1" t="str">
        <f t="shared" si="72"/>
        <v/>
      </c>
      <c r="AT64" s="15" t="str">
        <f t="shared" si="47"/>
        <v/>
      </c>
      <c r="AU64" s="1" t="str">
        <f t="shared" si="73"/>
        <v/>
      </c>
      <c r="AV64" s="1" t="str">
        <f t="shared" si="74"/>
        <v/>
      </c>
      <c r="AW64" s="1" t="str">
        <f t="shared" si="75"/>
        <v/>
      </c>
      <c r="AX64" s="1" t="str">
        <f t="shared" si="76"/>
        <v/>
      </c>
      <c r="AY64" s="1" t="str">
        <f t="shared" si="77"/>
        <v/>
      </c>
      <c r="AZ64" s="1" t="str">
        <f>IF('Hedging Dashboard'!AH64="P",IF(AZ63="",1,AZ63+1),"")</f>
        <v/>
      </c>
      <c r="BA64" s="1" t="str">
        <f>IF('Hedging Dashboard'!AH64="B",IF(BA63="",1,BA63+1),"")</f>
        <v/>
      </c>
      <c r="BB64" s="1" t="str">
        <f t="shared" si="83"/>
        <v>00000</v>
      </c>
      <c r="BC64" s="1" t="str">
        <f t="shared" si="83"/>
        <v>00000</v>
      </c>
      <c r="BD64" s="1" t="str">
        <f t="shared" si="84"/>
        <v>000000</v>
      </c>
      <c r="BE64" s="1" t="str">
        <f t="shared" si="84"/>
        <v>000000</v>
      </c>
      <c r="BF64" s="1" t="str">
        <f t="shared" si="49"/>
        <v>B</v>
      </c>
      <c r="BG64" s="1" t="str">
        <f t="shared" si="50"/>
        <v>B</v>
      </c>
      <c r="BH64" s="1" t="str">
        <f t="shared" si="78"/>
        <v/>
      </c>
      <c r="BI64" s="1">
        <f t="shared" si="51"/>
        <v>0</v>
      </c>
      <c r="BJ64" s="1" t="str">
        <f t="shared" si="79"/>
        <v/>
      </c>
      <c r="BK64" s="1">
        <f t="shared" si="52"/>
        <v>0</v>
      </c>
      <c r="BL64" s="1" t="str">
        <f t="shared" si="80"/>
        <v/>
      </c>
      <c r="BM64" s="1">
        <f t="shared" si="53"/>
        <v>0</v>
      </c>
      <c r="BN64" s="1" t="str">
        <f t="shared" si="54"/>
        <v>0</v>
      </c>
      <c r="BO64" s="1" t="str">
        <f t="shared" si="55"/>
        <v>0</v>
      </c>
      <c r="BP64" s="1" t="str">
        <f t="shared" si="56"/>
        <v>0</v>
      </c>
      <c r="BS64" s="1">
        <f>General!A62</f>
        <v>0</v>
      </c>
      <c r="BT64" s="1">
        <f>General!B62</f>
        <v>0</v>
      </c>
      <c r="BU64" s="1">
        <f>General!C62</f>
        <v>0</v>
      </c>
      <c r="BV64" s="1">
        <f>General!D62</f>
        <v>0</v>
      </c>
      <c r="BX64" s="1" t="str">
        <f>General!F62</f>
        <v>WWWWW</v>
      </c>
      <c r="BY64" s="1">
        <f>General!G62</f>
        <v>6</v>
      </c>
    </row>
    <row r="65" spans="1:77" ht="15.75" thickBot="1">
      <c r="A65" s="1">
        <v>56</v>
      </c>
      <c r="B65" s="12" t="str">
        <f t="shared" si="60"/>
        <v/>
      </c>
      <c r="C65" s="92" t="str">
        <f t="shared" si="1"/>
        <v/>
      </c>
      <c r="D65" s="13" t="str">
        <f t="shared" si="36"/>
        <v/>
      </c>
      <c r="E65" s="45" t="str">
        <f t="shared" si="37"/>
        <v/>
      </c>
      <c r="F65" s="14" t="str">
        <f t="shared" si="12"/>
        <v/>
      </c>
      <c r="H65" s="95" t="str">
        <f t="shared" si="2"/>
        <v/>
      </c>
      <c r="I65" s="13" t="str">
        <f t="shared" si="38"/>
        <v/>
      </c>
      <c r="J65" s="45" t="str">
        <f t="shared" si="39"/>
        <v/>
      </c>
      <c r="K65" s="14" t="str">
        <f t="shared" si="40"/>
        <v/>
      </c>
      <c r="L65" s="54"/>
      <c r="M65" s="16" t="str">
        <f>IF('Hedging Dashboard'!AH65="","",'Hedging Dashboard'!AH65)</f>
        <v/>
      </c>
      <c r="O65" s="12" t="str">
        <f t="shared" si="3"/>
        <v/>
      </c>
      <c r="P65" s="13" t="str">
        <f t="shared" si="41"/>
        <v/>
      </c>
      <c r="Q65" s="45" t="str">
        <f t="shared" si="42"/>
        <v/>
      </c>
      <c r="R65" s="87" t="str">
        <f t="shared" si="43"/>
        <v/>
      </c>
      <c r="S65" s="87" t="str">
        <f t="shared" si="61"/>
        <v/>
      </c>
      <c r="T65" s="98" t="str">
        <f t="shared" si="44"/>
        <v/>
      </c>
      <c r="U65" s="87" t="str">
        <f>IF(M65="","",IF(B65="NB",U64,IF(T65="",SUM($T$5:$T65)+S65,SUM($T$5:$T65))))</f>
        <v/>
      </c>
      <c r="V65" s="99" t="str">
        <f t="shared" si="0"/>
        <v/>
      </c>
      <c r="W65" s="74" t="e">
        <f t="shared" si="62"/>
        <v>#VALUE!</v>
      </c>
      <c r="X65" s="76" t="str">
        <f t="shared" si="15"/>
        <v/>
      </c>
      <c r="Y65" s="9" t="str">
        <f t="shared" si="6"/>
        <v>B</v>
      </c>
      <c r="Z65" s="4" t="str">
        <f t="shared" si="7"/>
        <v>B</v>
      </c>
      <c r="AA65" s="4" t="str">
        <f t="shared" si="8"/>
        <v>F3</v>
      </c>
      <c r="AB65" s="4" t="str">
        <f t="shared" si="4"/>
        <v/>
      </c>
      <c r="AC65" s="4" t="str">
        <f t="shared" si="9"/>
        <v/>
      </c>
      <c r="AD65" s="4" t="str">
        <f t="shared" si="10"/>
        <v/>
      </c>
      <c r="AE65" s="1" t="str">
        <f t="shared" si="63"/>
        <v/>
      </c>
      <c r="AF65" s="1" t="str">
        <f t="shared" si="64"/>
        <v/>
      </c>
      <c r="AG65" s="1" t="str">
        <f t="shared" si="65"/>
        <v/>
      </c>
      <c r="AH65" s="1" t="str">
        <f t="shared" si="66"/>
        <v/>
      </c>
      <c r="AI65" s="1" t="str">
        <f t="shared" si="67"/>
        <v/>
      </c>
      <c r="AJ65" s="1" t="str">
        <f t="shared" si="68"/>
        <v/>
      </c>
      <c r="AK65" s="1">
        <f t="shared" si="45"/>
        <v>0</v>
      </c>
      <c r="AL65" s="1">
        <f t="shared" si="46"/>
        <v>0</v>
      </c>
      <c r="AM65" s="1" t="str">
        <f t="shared" si="59"/>
        <v/>
      </c>
      <c r="AN65" s="1">
        <f t="shared" si="69"/>
        <v>0</v>
      </c>
      <c r="AO65" s="1" t="str">
        <f t="shared" si="57"/>
        <v/>
      </c>
      <c r="AP65" s="1" t="str">
        <f t="shared" si="23"/>
        <v>N</v>
      </c>
      <c r="AQ65" s="1" t="str">
        <f t="shared" si="70"/>
        <v>N</v>
      </c>
      <c r="AR65" s="1" t="str">
        <f t="shared" si="71"/>
        <v>N</v>
      </c>
      <c r="AS65" s="1" t="str">
        <f t="shared" si="72"/>
        <v/>
      </c>
      <c r="AT65" s="15" t="str">
        <f t="shared" si="47"/>
        <v/>
      </c>
      <c r="AU65" s="1" t="str">
        <f t="shared" si="73"/>
        <v/>
      </c>
      <c r="AV65" s="1" t="str">
        <f t="shared" si="74"/>
        <v/>
      </c>
      <c r="AW65" s="1" t="str">
        <f t="shared" si="75"/>
        <v/>
      </c>
      <c r="AX65" s="1" t="str">
        <f t="shared" si="76"/>
        <v/>
      </c>
      <c r="AY65" s="1" t="str">
        <f t="shared" si="77"/>
        <v/>
      </c>
      <c r="AZ65" s="1" t="str">
        <f>IF('Hedging Dashboard'!AH65="P",IF(AZ64="",1,AZ64+1),"")</f>
        <v/>
      </c>
      <c r="BA65" s="1" t="str">
        <f>IF('Hedging Dashboard'!AH65="B",IF(BA64="",1,BA64+1),"")</f>
        <v/>
      </c>
      <c r="BB65" s="1" t="str">
        <f t="shared" si="83"/>
        <v>00000</v>
      </c>
      <c r="BC65" s="1" t="str">
        <f t="shared" si="83"/>
        <v>00000</v>
      </c>
      <c r="BD65" s="1" t="str">
        <f t="shared" si="84"/>
        <v>000000</v>
      </c>
      <c r="BE65" s="1" t="str">
        <f t="shared" si="84"/>
        <v>000000</v>
      </c>
      <c r="BF65" s="1" t="str">
        <f t="shared" si="49"/>
        <v>B</v>
      </c>
      <c r="BG65" s="1" t="str">
        <f t="shared" si="50"/>
        <v>B</v>
      </c>
      <c r="BH65" s="1" t="str">
        <f t="shared" si="78"/>
        <v/>
      </c>
      <c r="BI65" s="1">
        <f t="shared" si="51"/>
        <v>0</v>
      </c>
      <c r="BJ65" s="1" t="str">
        <f t="shared" si="79"/>
        <v/>
      </c>
      <c r="BK65" s="1">
        <f t="shared" si="52"/>
        <v>0</v>
      </c>
      <c r="BL65" s="1" t="str">
        <f t="shared" si="80"/>
        <v/>
      </c>
      <c r="BM65" s="1">
        <f t="shared" si="53"/>
        <v>0</v>
      </c>
      <c r="BN65" s="1" t="str">
        <f t="shared" si="54"/>
        <v>0</v>
      </c>
      <c r="BO65" s="1" t="str">
        <f t="shared" si="55"/>
        <v>0</v>
      </c>
      <c r="BP65" s="1" t="str">
        <f t="shared" si="56"/>
        <v>0</v>
      </c>
      <c r="BS65" s="1">
        <f>General!A63</f>
        <v>0</v>
      </c>
      <c r="BT65" s="1">
        <f>General!B63</f>
        <v>0</v>
      </c>
      <c r="BU65" s="1">
        <f>General!C63</f>
        <v>0</v>
      </c>
      <c r="BV65" s="1">
        <f>General!D63</f>
        <v>0</v>
      </c>
      <c r="BX65" s="1" t="str">
        <f>General!F63</f>
        <v>LLLLLL</v>
      </c>
      <c r="BY65" s="1">
        <f>General!G63</f>
        <v>-6</v>
      </c>
    </row>
    <row r="66" spans="1:77" ht="15.75" thickBot="1">
      <c r="A66" s="1">
        <v>57</v>
      </c>
      <c r="B66" s="9" t="str">
        <f t="shared" si="60"/>
        <v/>
      </c>
      <c r="C66" s="93" t="str">
        <f t="shared" si="1"/>
        <v/>
      </c>
      <c r="D66" s="88" t="str">
        <f t="shared" si="36"/>
        <v/>
      </c>
      <c r="E66" s="89" t="str">
        <f t="shared" si="37"/>
        <v/>
      </c>
      <c r="F66" s="8" t="str">
        <f t="shared" si="12"/>
        <v/>
      </c>
      <c r="H66" s="96" t="str">
        <f t="shared" si="2"/>
        <v/>
      </c>
      <c r="I66" s="88" t="str">
        <f t="shared" si="38"/>
        <v/>
      </c>
      <c r="J66" s="89" t="str">
        <f t="shared" si="39"/>
        <v/>
      </c>
      <c r="K66" s="8" t="str">
        <f t="shared" si="40"/>
        <v/>
      </c>
      <c r="L66" s="54"/>
      <c r="M66" s="17" t="str">
        <f>IF('Hedging Dashboard'!AH66="","",'Hedging Dashboard'!AH66)</f>
        <v/>
      </c>
      <c r="O66" s="9" t="str">
        <f t="shared" si="3"/>
        <v/>
      </c>
      <c r="P66" s="88" t="str">
        <f t="shared" si="41"/>
        <v/>
      </c>
      <c r="Q66" s="89" t="str">
        <f t="shared" si="42"/>
        <v/>
      </c>
      <c r="R66" s="4" t="str">
        <f t="shared" si="43"/>
        <v/>
      </c>
      <c r="S66" s="4" t="str">
        <f t="shared" si="61"/>
        <v/>
      </c>
      <c r="T66" s="112" t="str">
        <f t="shared" si="44"/>
        <v/>
      </c>
      <c r="U66" s="4" t="str">
        <f>IF(M66="","",IF(B66="NB",U65,IF(T66="",SUM($T$5:$T66)+S66,SUM($T$5:$T66))))</f>
        <v/>
      </c>
      <c r="V66" s="100" t="str">
        <f t="shared" si="0"/>
        <v/>
      </c>
      <c r="W66" s="74" t="e">
        <f t="shared" si="62"/>
        <v>#VALUE!</v>
      </c>
      <c r="X66" s="76" t="str">
        <f t="shared" si="15"/>
        <v/>
      </c>
      <c r="Y66" s="9" t="str">
        <f t="shared" si="6"/>
        <v>B</v>
      </c>
      <c r="Z66" s="4" t="str">
        <f t="shared" si="7"/>
        <v>B</v>
      </c>
      <c r="AA66" s="4" t="str">
        <f t="shared" si="8"/>
        <v>F3</v>
      </c>
      <c r="AB66" s="4" t="str">
        <f t="shared" si="4"/>
        <v/>
      </c>
      <c r="AC66" s="4" t="str">
        <f t="shared" si="9"/>
        <v/>
      </c>
      <c r="AD66" s="4" t="str">
        <f t="shared" si="10"/>
        <v/>
      </c>
      <c r="AE66" s="1" t="str">
        <f t="shared" si="63"/>
        <v/>
      </c>
      <c r="AF66" s="1" t="str">
        <f t="shared" si="64"/>
        <v/>
      </c>
      <c r="AG66" s="1" t="str">
        <f t="shared" si="65"/>
        <v/>
      </c>
      <c r="AH66" s="1" t="str">
        <f t="shared" si="66"/>
        <v/>
      </c>
      <c r="AI66" s="1" t="str">
        <f t="shared" si="67"/>
        <v/>
      </c>
      <c r="AJ66" s="1" t="str">
        <f t="shared" si="68"/>
        <v/>
      </c>
      <c r="AK66" s="1">
        <f t="shared" si="45"/>
        <v>0</v>
      </c>
      <c r="AL66" s="1">
        <f t="shared" si="46"/>
        <v>0</v>
      </c>
      <c r="AM66" s="1" t="str">
        <f t="shared" si="59"/>
        <v/>
      </c>
      <c r="AN66" s="1">
        <f t="shared" si="69"/>
        <v>0</v>
      </c>
      <c r="AO66" s="1" t="str">
        <f t="shared" si="57"/>
        <v/>
      </c>
      <c r="AP66" s="1" t="str">
        <f t="shared" si="23"/>
        <v>N</v>
      </c>
      <c r="AQ66" s="1" t="str">
        <f t="shared" si="70"/>
        <v>N</v>
      </c>
      <c r="AR66" s="1" t="str">
        <f t="shared" si="71"/>
        <v>N</v>
      </c>
      <c r="AS66" s="1" t="str">
        <f t="shared" si="72"/>
        <v/>
      </c>
      <c r="AT66" s="15" t="str">
        <f t="shared" si="47"/>
        <v/>
      </c>
      <c r="AU66" s="1" t="str">
        <f t="shared" si="73"/>
        <v/>
      </c>
      <c r="AV66" s="1" t="str">
        <f t="shared" si="74"/>
        <v/>
      </c>
      <c r="AW66" s="1" t="str">
        <f t="shared" si="75"/>
        <v/>
      </c>
      <c r="AX66" s="1" t="str">
        <f t="shared" si="76"/>
        <v/>
      </c>
      <c r="AY66" s="1" t="str">
        <f t="shared" si="77"/>
        <v/>
      </c>
      <c r="AZ66" s="1" t="str">
        <f>IF('Hedging Dashboard'!AH66="P",IF(AZ65="",1,AZ65+1),"")</f>
        <v/>
      </c>
      <c r="BA66" s="1" t="str">
        <f>IF('Hedging Dashboard'!AH66="B",IF(BA65="",1,BA65+1),"")</f>
        <v/>
      </c>
      <c r="BB66" s="1" t="str">
        <f t="shared" si="83"/>
        <v>00000</v>
      </c>
      <c r="BC66" s="1" t="str">
        <f t="shared" si="83"/>
        <v>00000</v>
      </c>
      <c r="BD66" s="1" t="str">
        <f t="shared" si="84"/>
        <v>000000</v>
      </c>
      <c r="BE66" s="1" t="str">
        <f t="shared" si="84"/>
        <v>000000</v>
      </c>
      <c r="BF66" s="1" t="str">
        <f t="shared" si="49"/>
        <v>B</v>
      </c>
      <c r="BG66" s="1" t="str">
        <f t="shared" si="50"/>
        <v>B</v>
      </c>
      <c r="BH66" s="1" t="str">
        <f t="shared" si="78"/>
        <v/>
      </c>
      <c r="BI66" s="1">
        <f t="shared" si="51"/>
        <v>0</v>
      </c>
      <c r="BJ66" s="1" t="str">
        <f t="shared" si="79"/>
        <v/>
      </c>
      <c r="BK66" s="1">
        <f t="shared" si="52"/>
        <v>0</v>
      </c>
      <c r="BL66" s="1" t="str">
        <f t="shared" si="80"/>
        <v/>
      </c>
      <c r="BM66" s="1">
        <f t="shared" si="53"/>
        <v>0</v>
      </c>
      <c r="BN66" s="1" t="str">
        <f t="shared" si="54"/>
        <v>0</v>
      </c>
      <c r="BO66" s="1" t="str">
        <f t="shared" si="55"/>
        <v>0</v>
      </c>
      <c r="BP66" s="1" t="str">
        <f t="shared" si="56"/>
        <v>0</v>
      </c>
      <c r="BS66" s="1">
        <f>General!A64</f>
        <v>0</v>
      </c>
      <c r="BT66" s="1">
        <f>General!B64</f>
        <v>0</v>
      </c>
      <c r="BU66" s="1">
        <f>General!C64</f>
        <v>0</v>
      </c>
      <c r="BV66" s="1">
        <f>General!D64</f>
        <v>0</v>
      </c>
      <c r="BX66" s="1" t="str">
        <f>General!F64</f>
        <v>LLLLLW</v>
      </c>
      <c r="BY66" s="1">
        <f>General!G64</f>
        <v>1</v>
      </c>
    </row>
    <row r="67" spans="1:77" ht="15.75" thickBot="1">
      <c r="A67" s="1">
        <v>58</v>
      </c>
      <c r="B67" s="9" t="str">
        <f t="shared" si="60"/>
        <v/>
      </c>
      <c r="C67" s="93" t="str">
        <f t="shared" si="1"/>
        <v/>
      </c>
      <c r="D67" s="88" t="str">
        <f t="shared" si="36"/>
        <v/>
      </c>
      <c r="E67" s="89" t="str">
        <f t="shared" si="37"/>
        <v/>
      </c>
      <c r="F67" s="8" t="str">
        <f t="shared" si="12"/>
        <v/>
      </c>
      <c r="H67" s="96" t="str">
        <f t="shared" si="2"/>
        <v/>
      </c>
      <c r="I67" s="88" t="str">
        <f t="shared" si="38"/>
        <v/>
      </c>
      <c r="J67" s="89" t="str">
        <f t="shared" si="39"/>
        <v/>
      </c>
      <c r="K67" s="8" t="str">
        <f t="shared" si="40"/>
        <v/>
      </c>
      <c r="L67" s="54"/>
      <c r="M67" s="17" t="str">
        <f>IF('Hedging Dashboard'!AH67="","",'Hedging Dashboard'!AH67)</f>
        <v/>
      </c>
      <c r="O67" s="9" t="str">
        <f t="shared" si="3"/>
        <v/>
      </c>
      <c r="P67" s="88" t="str">
        <f t="shared" si="41"/>
        <v/>
      </c>
      <c r="Q67" s="89" t="str">
        <f t="shared" si="42"/>
        <v/>
      </c>
      <c r="R67" s="4" t="str">
        <f t="shared" si="43"/>
        <v/>
      </c>
      <c r="S67" s="4" t="str">
        <f t="shared" si="61"/>
        <v/>
      </c>
      <c r="T67" s="112" t="str">
        <f t="shared" si="44"/>
        <v/>
      </c>
      <c r="U67" s="4" t="str">
        <f>IF(M67="","",IF(B67="NB",U66,IF(T67="",SUM($T$5:$T67)+S67,SUM($T$5:$T67))))</f>
        <v/>
      </c>
      <c r="V67" s="100" t="str">
        <f t="shared" si="0"/>
        <v/>
      </c>
      <c r="W67" s="74" t="e">
        <f t="shared" si="62"/>
        <v>#VALUE!</v>
      </c>
      <c r="X67" s="76" t="str">
        <f t="shared" si="15"/>
        <v/>
      </c>
      <c r="Y67" s="9" t="str">
        <f t="shared" si="6"/>
        <v>B</v>
      </c>
      <c r="Z67" s="4" t="str">
        <f t="shared" si="7"/>
        <v>B</v>
      </c>
      <c r="AA67" s="4" t="str">
        <f t="shared" si="8"/>
        <v>F3</v>
      </c>
      <c r="AB67" s="4" t="str">
        <f t="shared" si="4"/>
        <v/>
      </c>
      <c r="AC67" s="4" t="str">
        <f t="shared" si="9"/>
        <v/>
      </c>
      <c r="AD67" s="4" t="str">
        <f t="shared" si="10"/>
        <v/>
      </c>
      <c r="AE67" s="1" t="str">
        <f t="shared" si="63"/>
        <v/>
      </c>
      <c r="AF67" s="1" t="str">
        <f t="shared" si="64"/>
        <v/>
      </c>
      <c r="AG67" s="1" t="str">
        <f t="shared" si="65"/>
        <v/>
      </c>
      <c r="AH67" s="1" t="str">
        <f t="shared" si="66"/>
        <v/>
      </c>
      <c r="AI67" s="1" t="str">
        <f t="shared" si="67"/>
        <v/>
      </c>
      <c r="AJ67" s="1" t="str">
        <f t="shared" si="68"/>
        <v/>
      </c>
      <c r="AK67" s="1">
        <f t="shared" si="45"/>
        <v>0</v>
      </c>
      <c r="AL67" s="1">
        <f t="shared" si="46"/>
        <v>0</v>
      </c>
      <c r="AM67" s="1" t="str">
        <f t="shared" si="59"/>
        <v/>
      </c>
      <c r="AN67" s="1">
        <f t="shared" si="69"/>
        <v>0</v>
      </c>
      <c r="AO67" s="1" t="str">
        <f t="shared" si="57"/>
        <v/>
      </c>
      <c r="AP67" s="1" t="str">
        <f t="shared" si="23"/>
        <v>N</v>
      </c>
      <c r="AQ67" s="1" t="str">
        <f t="shared" si="70"/>
        <v>N</v>
      </c>
      <c r="AR67" s="1" t="str">
        <f t="shared" si="71"/>
        <v>N</v>
      </c>
      <c r="AS67" s="1" t="str">
        <f t="shared" si="72"/>
        <v/>
      </c>
      <c r="AT67" s="15" t="str">
        <f t="shared" si="47"/>
        <v/>
      </c>
      <c r="AU67" s="1" t="str">
        <f t="shared" si="73"/>
        <v/>
      </c>
      <c r="AV67" s="1" t="str">
        <f t="shared" si="74"/>
        <v/>
      </c>
      <c r="AW67" s="1" t="str">
        <f t="shared" si="75"/>
        <v/>
      </c>
      <c r="AX67" s="1" t="str">
        <f t="shared" si="76"/>
        <v/>
      </c>
      <c r="AY67" s="1" t="str">
        <f t="shared" si="77"/>
        <v/>
      </c>
      <c r="AZ67" s="1" t="str">
        <f>IF('Hedging Dashboard'!AH67="P",IF(AZ66="",1,AZ66+1),"")</f>
        <v/>
      </c>
      <c r="BA67" s="1" t="str">
        <f>IF('Hedging Dashboard'!AH67="B",IF(BA66="",1,BA66+1),"")</f>
        <v/>
      </c>
      <c r="BB67" s="1" t="str">
        <f t="shared" si="83"/>
        <v>00000</v>
      </c>
      <c r="BC67" s="1" t="str">
        <f t="shared" si="83"/>
        <v>00000</v>
      </c>
      <c r="BD67" s="1" t="str">
        <f t="shared" si="84"/>
        <v>000000</v>
      </c>
      <c r="BE67" s="1" t="str">
        <f t="shared" si="84"/>
        <v>000000</v>
      </c>
      <c r="BF67" s="1" t="str">
        <f t="shared" si="49"/>
        <v>B</v>
      </c>
      <c r="BG67" s="1" t="str">
        <f t="shared" si="50"/>
        <v>B</v>
      </c>
      <c r="BH67" s="1" t="str">
        <f t="shared" si="78"/>
        <v/>
      </c>
      <c r="BI67" s="1">
        <f t="shared" si="51"/>
        <v>0</v>
      </c>
      <c r="BJ67" s="1" t="str">
        <f t="shared" si="79"/>
        <v/>
      </c>
      <c r="BK67" s="1">
        <f t="shared" si="52"/>
        <v>0</v>
      </c>
      <c r="BL67" s="1" t="str">
        <f t="shared" si="80"/>
        <v/>
      </c>
      <c r="BM67" s="1">
        <f t="shared" si="53"/>
        <v>0</v>
      </c>
      <c r="BN67" s="1" t="str">
        <f t="shared" si="54"/>
        <v>0</v>
      </c>
      <c r="BO67" s="1" t="str">
        <f t="shared" si="55"/>
        <v>0</v>
      </c>
      <c r="BP67" s="1" t="str">
        <f t="shared" si="56"/>
        <v>0</v>
      </c>
      <c r="BS67" s="1">
        <f>General!A65</f>
        <v>0</v>
      </c>
      <c r="BT67" s="1">
        <f>General!B65</f>
        <v>0</v>
      </c>
      <c r="BU67" s="1">
        <f>General!C65</f>
        <v>0</v>
      </c>
      <c r="BV67" s="1">
        <f>General!D65</f>
        <v>0</v>
      </c>
      <c r="BX67" s="1" t="str">
        <f>General!F65</f>
        <v>LLLLWL</v>
      </c>
      <c r="BY67" s="1">
        <f>General!G65</f>
        <v>-1</v>
      </c>
    </row>
    <row r="68" spans="1:77" ht="15.75" thickBot="1">
      <c r="A68" s="1">
        <v>59</v>
      </c>
      <c r="B68" s="9" t="str">
        <f t="shared" si="60"/>
        <v/>
      </c>
      <c r="C68" s="93" t="str">
        <f t="shared" si="1"/>
        <v/>
      </c>
      <c r="D68" s="88" t="str">
        <f t="shared" si="36"/>
        <v/>
      </c>
      <c r="E68" s="89" t="str">
        <f t="shared" si="37"/>
        <v/>
      </c>
      <c r="F68" s="8" t="str">
        <f t="shared" si="12"/>
        <v/>
      </c>
      <c r="H68" s="96" t="str">
        <f t="shared" si="2"/>
        <v/>
      </c>
      <c r="I68" s="88" t="str">
        <f t="shared" si="38"/>
        <v/>
      </c>
      <c r="J68" s="89" t="str">
        <f t="shared" si="39"/>
        <v/>
      </c>
      <c r="K68" s="8" t="str">
        <f t="shared" si="40"/>
        <v/>
      </c>
      <c r="L68" s="54"/>
      <c r="M68" s="17" t="str">
        <f>IF('Hedging Dashboard'!AH68="","",'Hedging Dashboard'!AH68)</f>
        <v/>
      </c>
      <c r="O68" s="9" t="str">
        <f t="shared" si="3"/>
        <v/>
      </c>
      <c r="P68" s="88" t="str">
        <f t="shared" si="41"/>
        <v/>
      </c>
      <c r="Q68" s="89" t="str">
        <f t="shared" si="42"/>
        <v/>
      </c>
      <c r="R68" s="4" t="str">
        <f t="shared" si="43"/>
        <v/>
      </c>
      <c r="S68" s="4" t="str">
        <f t="shared" si="61"/>
        <v/>
      </c>
      <c r="T68" s="112" t="str">
        <f t="shared" si="44"/>
        <v/>
      </c>
      <c r="U68" s="4" t="str">
        <f>IF(M68="","",IF(B68="NB",U67,IF(T68="",SUM($T$5:$T68)+S68,SUM($T$5:$T68))))</f>
        <v/>
      </c>
      <c r="V68" s="100" t="str">
        <f t="shared" si="0"/>
        <v/>
      </c>
      <c r="W68" s="74" t="e">
        <f t="shared" si="62"/>
        <v>#VALUE!</v>
      </c>
      <c r="X68" s="76" t="str">
        <f t="shared" si="15"/>
        <v/>
      </c>
      <c r="Y68" s="9" t="str">
        <f t="shared" si="6"/>
        <v>B</v>
      </c>
      <c r="Z68" s="4" t="str">
        <f t="shared" si="7"/>
        <v>B</v>
      </c>
      <c r="AA68" s="4" t="str">
        <f t="shared" si="8"/>
        <v>F3</v>
      </c>
      <c r="AB68" s="4" t="str">
        <f t="shared" si="4"/>
        <v/>
      </c>
      <c r="AC68" s="4" t="str">
        <f t="shared" si="9"/>
        <v/>
      </c>
      <c r="AD68" s="4" t="str">
        <f t="shared" si="10"/>
        <v/>
      </c>
      <c r="AE68" s="1" t="str">
        <f t="shared" si="63"/>
        <v/>
      </c>
      <c r="AF68" s="1" t="str">
        <f t="shared" si="64"/>
        <v/>
      </c>
      <c r="AG68" s="1" t="str">
        <f t="shared" si="65"/>
        <v/>
      </c>
      <c r="AH68" s="1" t="str">
        <f t="shared" si="66"/>
        <v/>
      </c>
      <c r="AI68" s="1" t="str">
        <f t="shared" si="67"/>
        <v/>
      </c>
      <c r="AJ68" s="1" t="str">
        <f t="shared" si="68"/>
        <v/>
      </c>
      <c r="AK68" s="1">
        <f t="shared" si="45"/>
        <v>0</v>
      </c>
      <c r="AL68" s="1">
        <f t="shared" si="46"/>
        <v>0</v>
      </c>
      <c r="AM68" s="1" t="str">
        <f t="shared" si="59"/>
        <v/>
      </c>
      <c r="AN68" s="1">
        <f t="shared" si="69"/>
        <v>0</v>
      </c>
      <c r="AO68" s="1" t="str">
        <f t="shared" si="57"/>
        <v/>
      </c>
      <c r="AP68" s="1" t="str">
        <f t="shared" si="23"/>
        <v>N</v>
      </c>
      <c r="AQ68" s="1" t="str">
        <f t="shared" si="70"/>
        <v>N</v>
      </c>
      <c r="AR68" s="1" t="str">
        <f t="shared" si="71"/>
        <v>N</v>
      </c>
      <c r="AS68" s="1" t="str">
        <f t="shared" si="72"/>
        <v/>
      </c>
      <c r="AT68" s="15" t="str">
        <f t="shared" si="47"/>
        <v/>
      </c>
      <c r="AU68" s="1" t="str">
        <f t="shared" si="73"/>
        <v/>
      </c>
      <c r="AV68" s="1" t="str">
        <f t="shared" si="74"/>
        <v/>
      </c>
      <c r="AW68" s="1" t="str">
        <f t="shared" si="75"/>
        <v/>
      </c>
      <c r="AX68" s="1" t="str">
        <f t="shared" si="76"/>
        <v/>
      </c>
      <c r="AY68" s="1" t="str">
        <f t="shared" si="77"/>
        <v/>
      </c>
      <c r="AZ68" s="1" t="str">
        <f>IF('Hedging Dashboard'!AH68="P",IF(AZ67="",1,AZ67+1),"")</f>
        <v/>
      </c>
      <c r="BA68" s="1" t="str">
        <f>IF('Hedging Dashboard'!AH68="B",IF(BA67="",1,BA67+1),"")</f>
        <v/>
      </c>
      <c r="BB68" s="1" t="str">
        <f t="shared" si="83"/>
        <v>00000</v>
      </c>
      <c r="BC68" s="1" t="str">
        <f t="shared" si="83"/>
        <v>00000</v>
      </c>
      <c r="BD68" s="1" t="str">
        <f t="shared" si="84"/>
        <v>000000</v>
      </c>
      <c r="BE68" s="1" t="str">
        <f t="shared" si="84"/>
        <v>000000</v>
      </c>
      <c r="BF68" s="1" t="str">
        <f t="shared" si="49"/>
        <v>B</v>
      </c>
      <c r="BG68" s="1" t="str">
        <f t="shared" si="50"/>
        <v>B</v>
      </c>
      <c r="BH68" s="1" t="str">
        <f t="shared" si="78"/>
        <v/>
      </c>
      <c r="BI68" s="1">
        <f t="shared" si="51"/>
        <v>0</v>
      </c>
      <c r="BJ68" s="1" t="str">
        <f t="shared" si="79"/>
        <v/>
      </c>
      <c r="BK68" s="1">
        <f t="shared" si="52"/>
        <v>0</v>
      </c>
      <c r="BL68" s="1" t="str">
        <f t="shared" si="80"/>
        <v/>
      </c>
      <c r="BM68" s="1">
        <f t="shared" si="53"/>
        <v>0</v>
      </c>
      <c r="BN68" s="1" t="str">
        <f t="shared" si="54"/>
        <v>0</v>
      </c>
      <c r="BO68" s="1" t="str">
        <f t="shared" si="55"/>
        <v>0</v>
      </c>
      <c r="BP68" s="1" t="str">
        <f t="shared" si="56"/>
        <v>0</v>
      </c>
      <c r="BS68" s="1">
        <f>General!A66</f>
        <v>0</v>
      </c>
      <c r="BT68" s="1">
        <f>General!B66</f>
        <v>0</v>
      </c>
      <c r="BU68" s="1">
        <f>General!C66</f>
        <v>0</v>
      </c>
      <c r="BV68" s="1">
        <f>General!D66</f>
        <v>0</v>
      </c>
      <c r="BX68" s="1" t="str">
        <f>General!F66</f>
        <v>LLLLWW</v>
      </c>
      <c r="BY68" s="1">
        <f>General!G66</f>
        <v>3</v>
      </c>
    </row>
    <row r="69" spans="1:77" ht="15.75" thickBot="1">
      <c r="A69" s="1">
        <v>60</v>
      </c>
      <c r="B69" s="77" t="str">
        <f t="shared" si="60"/>
        <v/>
      </c>
      <c r="C69" s="94" t="str">
        <f t="shared" si="1"/>
        <v/>
      </c>
      <c r="D69" s="90" t="str">
        <f t="shared" si="36"/>
        <v/>
      </c>
      <c r="E69" s="91" t="str">
        <f t="shared" si="37"/>
        <v/>
      </c>
      <c r="F69" s="10" t="str">
        <f t="shared" si="12"/>
        <v/>
      </c>
      <c r="H69" s="97" t="str">
        <f t="shared" si="2"/>
        <v/>
      </c>
      <c r="I69" s="90" t="str">
        <f t="shared" si="38"/>
        <v/>
      </c>
      <c r="J69" s="91" t="str">
        <f t="shared" si="39"/>
        <v/>
      </c>
      <c r="K69" s="10" t="str">
        <f t="shared" si="40"/>
        <v/>
      </c>
      <c r="L69" s="54"/>
      <c r="M69" s="18" t="str">
        <f>IF('Hedging Dashboard'!AH69="","",'Hedging Dashboard'!AH69)</f>
        <v/>
      </c>
      <c r="O69" s="77" t="str">
        <f t="shared" si="3"/>
        <v/>
      </c>
      <c r="P69" s="90" t="str">
        <f t="shared" si="41"/>
        <v/>
      </c>
      <c r="Q69" s="91" t="str">
        <f t="shared" si="42"/>
        <v/>
      </c>
      <c r="R69" s="5" t="str">
        <f t="shared" si="43"/>
        <v/>
      </c>
      <c r="S69" s="5" t="str">
        <f t="shared" si="61"/>
        <v/>
      </c>
      <c r="T69" s="113" t="str">
        <f t="shared" si="44"/>
        <v/>
      </c>
      <c r="U69" s="5" t="str">
        <f>IF(M69="","",IF(B69="NB",U68,IF(T69="",SUM($T$5:$T69)+S69,SUM($T$5:$T69))))</f>
        <v/>
      </c>
      <c r="V69" s="101" t="str">
        <f t="shared" ref="V69:V109" si="85">IF(AW69="R","Rabbit","")</f>
        <v/>
      </c>
      <c r="W69" s="74" t="e">
        <f t="shared" si="62"/>
        <v>#VALUE!</v>
      </c>
      <c r="X69" s="76" t="str">
        <f t="shared" si="15"/>
        <v/>
      </c>
      <c r="Y69" s="9" t="str">
        <f t="shared" si="6"/>
        <v>B</v>
      </c>
      <c r="Z69" s="4" t="str">
        <f t="shared" si="7"/>
        <v>B</v>
      </c>
      <c r="AA69" s="4" t="str">
        <f t="shared" si="8"/>
        <v>F3</v>
      </c>
      <c r="AB69" s="4" t="str">
        <f t="shared" si="4"/>
        <v/>
      </c>
      <c r="AC69" s="4" t="str">
        <f t="shared" si="9"/>
        <v/>
      </c>
      <c r="AD69" s="4" t="str">
        <f t="shared" si="10"/>
        <v/>
      </c>
      <c r="AE69" s="1" t="str">
        <f t="shared" si="63"/>
        <v/>
      </c>
      <c r="AF69" s="1" t="str">
        <f t="shared" si="64"/>
        <v/>
      </c>
      <c r="AG69" s="1" t="str">
        <f t="shared" si="65"/>
        <v/>
      </c>
      <c r="AH69" s="1" t="str">
        <f t="shared" si="66"/>
        <v/>
      </c>
      <c r="AI69" s="1" t="str">
        <f t="shared" si="67"/>
        <v/>
      </c>
      <c r="AJ69" s="1" t="str">
        <f t="shared" si="68"/>
        <v/>
      </c>
      <c r="AK69" s="1">
        <f t="shared" si="45"/>
        <v>0</v>
      </c>
      <c r="AL69" s="1">
        <f t="shared" si="46"/>
        <v>0</v>
      </c>
      <c r="AM69" s="1" t="str">
        <f t="shared" si="59"/>
        <v/>
      </c>
      <c r="AN69" s="1">
        <f t="shared" si="69"/>
        <v>0</v>
      </c>
      <c r="AO69" s="1" t="str">
        <f t="shared" si="57"/>
        <v/>
      </c>
      <c r="AP69" s="1" t="str">
        <f t="shared" si="23"/>
        <v>N</v>
      </c>
      <c r="AQ69" s="1" t="str">
        <f t="shared" si="70"/>
        <v>N</v>
      </c>
      <c r="AR69" s="1" t="str">
        <f t="shared" si="71"/>
        <v>N</v>
      </c>
      <c r="AS69" s="1" t="str">
        <f t="shared" si="72"/>
        <v/>
      </c>
      <c r="AT69" s="15" t="str">
        <f t="shared" si="47"/>
        <v/>
      </c>
      <c r="AU69" s="1" t="str">
        <f t="shared" si="73"/>
        <v/>
      </c>
      <c r="AV69" s="1" t="str">
        <f t="shared" si="74"/>
        <v/>
      </c>
      <c r="AW69" s="1" t="str">
        <f t="shared" si="75"/>
        <v/>
      </c>
      <c r="AX69" s="1" t="str">
        <f t="shared" si="76"/>
        <v/>
      </c>
      <c r="AY69" s="1" t="str">
        <f t="shared" si="77"/>
        <v/>
      </c>
      <c r="AZ69" s="1" t="str">
        <f>IF('Hedging Dashboard'!AH69="P",IF(AZ68="",1,AZ68+1),"")</f>
        <v/>
      </c>
      <c r="BA69" s="1" t="str">
        <f>IF('Hedging Dashboard'!AH69="B",IF(BA68="",1,BA68+1),"")</f>
        <v/>
      </c>
      <c r="BB69" s="1" t="str">
        <f t="shared" si="83"/>
        <v>00000</v>
      </c>
      <c r="BC69" s="1" t="str">
        <f t="shared" si="83"/>
        <v>00000</v>
      </c>
      <c r="BD69" s="1" t="str">
        <f t="shared" si="84"/>
        <v>000000</v>
      </c>
      <c r="BE69" s="1" t="str">
        <f t="shared" si="84"/>
        <v>000000</v>
      </c>
      <c r="BF69" s="1" t="str">
        <f t="shared" si="49"/>
        <v>B</v>
      </c>
      <c r="BG69" s="1" t="str">
        <f t="shared" si="50"/>
        <v>B</v>
      </c>
      <c r="BH69" s="1" t="str">
        <f t="shared" si="78"/>
        <v/>
      </c>
      <c r="BI69" s="1">
        <f t="shared" si="51"/>
        <v>0</v>
      </c>
      <c r="BJ69" s="1" t="str">
        <f t="shared" si="79"/>
        <v/>
      </c>
      <c r="BK69" s="1">
        <f t="shared" si="52"/>
        <v>0</v>
      </c>
      <c r="BL69" s="1" t="str">
        <f t="shared" si="80"/>
        <v/>
      </c>
      <c r="BM69" s="1">
        <f t="shared" si="53"/>
        <v>0</v>
      </c>
      <c r="BN69" s="1" t="str">
        <f t="shared" si="54"/>
        <v>0</v>
      </c>
      <c r="BO69" s="1" t="str">
        <f t="shared" si="55"/>
        <v>0</v>
      </c>
      <c r="BP69" s="1" t="str">
        <f t="shared" si="56"/>
        <v>0</v>
      </c>
      <c r="BS69" s="1">
        <f>General!A67</f>
        <v>0</v>
      </c>
      <c r="BT69" s="1">
        <f>General!B67</f>
        <v>0</v>
      </c>
      <c r="BU69" s="1">
        <f>General!C67</f>
        <v>0</v>
      </c>
      <c r="BV69" s="1">
        <f>General!D67</f>
        <v>0</v>
      </c>
      <c r="BX69" s="1" t="str">
        <f>General!F67</f>
        <v>LLLWLL</v>
      </c>
      <c r="BY69" s="1">
        <f>General!G67</f>
        <v>-3</v>
      </c>
    </row>
    <row r="70" spans="1:77" ht="15.75" thickBot="1">
      <c r="A70" s="1">
        <v>61</v>
      </c>
      <c r="B70" s="12" t="str">
        <f t="shared" si="60"/>
        <v/>
      </c>
      <c r="C70" s="92" t="str">
        <f t="shared" si="1"/>
        <v/>
      </c>
      <c r="D70" s="13" t="str">
        <f t="shared" si="36"/>
        <v/>
      </c>
      <c r="E70" s="45" t="str">
        <f t="shared" si="37"/>
        <v/>
      </c>
      <c r="F70" s="14" t="str">
        <f t="shared" si="12"/>
        <v/>
      </c>
      <c r="H70" s="95" t="str">
        <f t="shared" si="2"/>
        <v/>
      </c>
      <c r="I70" s="13" t="str">
        <f t="shared" si="38"/>
        <v/>
      </c>
      <c r="J70" s="45" t="str">
        <f t="shared" si="39"/>
        <v/>
      </c>
      <c r="K70" s="14" t="str">
        <f t="shared" si="40"/>
        <v/>
      </c>
      <c r="L70" s="54"/>
      <c r="M70" s="16" t="str">
        <f>IF('Hedging Dashboard'!AH70="","",'Hedging Dashboard'!AH70)</f>
        <v/>
      </c>
      <c r="O70" s="12" t="str">
        <f t="shared" si="3"/>
        <v/>
      </c>
      <c r="P70" s="13" t="str">
        <f t="shared" si="41"/>
        <v/>
      </c>
      <c r="Q70" s="45" t="str">
        <f t="shared" si="42"/>
        <v/>
      </c>
      <c r="R70" s="87" t="str">
        <f t="shared" si="43"/>
        <v/>
      </c>
      <c r="S70" s="87" t="str">
        <f t="shared" si="61"/>
        <v/>
      </c>
      <c r="T70" s="98" t="str">
        <f t="shared" si="44"/>
        <v/>
      </c>
      <c r="U70" s="87" t="str">
        <f>IF(M70="","",IF(B70="NB",U69,IF(T70="",SUM($T$5:$T70)+S70,SUM($T$5:$T70))))</f>
        <v/>
      </c>
      <c r="V70" s="99" t="str">
        <f t="shared" si="85"/>
        <v/>
      </c>
      <c r="W70" s="74" t="e">
        <f t="shared" si="62"/>
        <v>#VALUE!</v>
      </c>
      <c r="X70" s="76" t="str">
        <f t="shared" si="15"/>
        <v/>
      </c>
      <c r="Y70" s="9" t="str">
        <f t="shared" si="6"/>
        <v>B</v>
      </c>
      <c r="Z70" s="4" t="str">
        <f t="shared" si="7"/>
        <v>B</v>
      </c>
      <c r="AA70" s="4" t="str">
        <f t="shared" si="8"/>
        <v>F3</v>
      </c>
      <c r="AB70" s="4" t="str">
        <f t="shared" si="4"/>
        <v/>
      </c>
      <c r="AC70" s="4" t="str">
        <f t="shared" si="9"/>
        <v/>
      </c>
      <c r="AD70" s="4" t="str">
        <f t="shared" si="10"/>
        <v/>
      </c>
      <c r="AE70" s="1" t="str">
        <f t="shared" si="63"/>
        <v/>
      </c>
      <c r="AF70" s="1" t="str">
        <f t="shared" si="64"/>
        <v/>
      </c>
      <c r="AG70" s="1" t="str">
        <f t="shared" si="65"/>
        <v/>
      </c>
      <c r="AH70" s="1" t="str">
        <f t="shared" si="66"/>
        <v/>
      </c>
      <c r="AI70" s="1" t="str">
        <f t="shared" si="67"/>
        <v/>
      </c>
      <c r="AJ70" s="1" t="str">
        <f t="shared" si="68"/>
        <v/>
      </c>
      <c r="AK70" s="1">
        <f t="shared" si="45"/>
        <v>0</v>
      </c>
      <c r="AL70" s="1">
        <f t="shared" si="46"/>
        <v>0</v>
      </c>
      <c r="AM70" s="1" t="str">
        <f t="shared" si="59"/>
        <v/>
      </c>
      <c r="AN70" s="1">
        <f t="shared" si="69"/>
        <v>0</v>
      </c>
      <c r="AO70" s="1" t="str">
        <f t="shared" si="57"/>
        <v/>
      </c>
      <c r="AP70" s="1" t="str">
        <f t="shared" si="23"/>
        <v>N</v>
      </c>
      <c r="AQ70" s="1" t="str">
        <f t="shared" si="70"/>
        <v>N</v>
      </c>
      <c r="AR70" s="1" t="str">
        <f t="shared" si="71"/>
        <v>N</v>
      </c>
      <c r="AS70" s="1" t="str">
        <f t="shared" si="72"/>
        <v/>
      </c>
      <c r="AT70" s="15" t="str">
        <f t="shared" si="47"/>
        <v/>
      </c>
      <c r="AU70" s="1" t="str">
        <f t="shared" si="73"/>
        <v/>
      </c>
      <c r="AV70" s="1" t="str">
        <f t="shared" si="74"/>
        <v/>
      </c>
      <c r="AW70" s="1" t="str">
        <f t="shared" si="75"/>
        <v/>
      </c>
      <c r="AX70" s="1" t="str">
        <f t="shared" si="76"/>
        <v/>
      </c>
      <c r="AY70" s="1" t="str">
        <f t="shared" si="77"/>
        <v/>
      </c>
      <c r="AZ70" s="1" t="str">
        <f>IF('Hedging Dashboard'!AH70="P",IF(AZ69="",1,AZ69+1),"")</f>
        <v/>
      </c>
      <c r="BA70" s="1" t="str">
        <f>IF('Hedging Dashboard'!AH70="B",IF(BA69="",1,BA69+1),"")</f>
        <v/>
      </c>
      <c r="BB70" s="1" t="str">
        <f t="shared" si="83"/>
        <v>00000</v>
      </c>
      <c r="BC70" s="1" t="str">
        <f t="shared" si="83"/>
        <v>00000</v>
      </c>
      <c r="BD70" s="1" t="str">
        <f t="shared" si="84"/>
        <v>000000</v>
      </c>
      <c r="BE70" s="1" t="str">
        <f t="shared" si="84"/>
        <v>000000</v>
      </c>
      <c r="BF70" s="1" t="str">
        <f t="shared" si="49"/>
        <v>B</v>
      </c>
      <c r="BG70" s="1" t="str">
        <f t="shared" si="50"/>
        <v>B</v>
      </c>
      <c r="BH70" s="1" t="str">
        <f t="shared" si="78"/>
        <v/>
      </c>
      <c r="BI70" s="1">
        <f t="shared" si="51"/>
        <v>0</v>
      </c>
      <c r="BJ70" s="1" t="str">
        <f t="shared" si="79"/>
        <v/>
      </c>
      <c r="BK70" s="1">
        <f t="shared" si="52"/>
        <v>0</v>
      </c>
      <c r="BL70" s="1" t="str">
        <f t="shared" si="80"/>
        <v/>
      </c>
      <c r="BM70" s="1">
        <f t="shared" si="53"/>
        <v>0</v>
      </c>
      <c r="BN70" s="1" t="str">
        <f t="shared" si="54"/>
        <v>0</v>
      </c>
      <c r="BO70" s="1" t="str">
        <f t="shared" si="55"/>
        <v>0</v>
      </c>
      <c r="BP70" s="1" t="str">
        <f t="shared" si="56"/>
        <v>0</v>
      </c>
      <c r="BS70" s="1">
        <f>General!A68</f>
        <v>0</v>
      </c>
      <c r="BT70" s="1">
        <f>General!B68</f>
        <v>0</v>
      </c>
      <c r="BU70" s="1">
        <f>General!C68</f>
        <v>0</v>
      </c>
      <c r="BV70" s="1">
        <f>General!D68</f>
        <v>0</v>
      </c>
      <c r="BX70" s="1" t="str">
        <f>General!F68</f>
        <v>LLLWLW</v>
      </c>
      <c r="BY70" s="1">
        <f>General!G68</f>
        <v>1</v>
      </c>
    </row>
    <row r="71" spans="1:77" ht="15.75" thickBot="1">
      <c r="A71" s="1">
        <v>62</v>
      </c>
      <c r="B71" s="9" t="str">
        <f t="shared" si="60"/>
        <v/>
      </c>
      <c r="C71" s="93" t="str">
        <f t="shared" ref="C71:C109" si="86">IF(Y71=Y70,"",Y71)</f>
        <v/>
      </c>
      <c r="D71" s="88" t="str">
        <f t="shared" si="36"/>
        <v/>
      </c>
      <c r="E71" s="89" t="str">
        <f t="shared" si="37"/>
        <v/>
      </c>
      <c r="F71" s="8" t="str">
        <f t="shared" si="12"/>
        <v/>
      </c>
      <c r="H71" s="96" t="str">
        <f t="shared" ref="H71:H109" si="87">IF(Z71=Z70,"",Z71)</f>
        <v/>
      </c>
      <c r="I71" s="88" t="str">
        <f t="shared" si="38"/>
        <v/>
      </c>
      <c r="J71" s="89" t="str">
        <f t="shared" si="39"/>
        <v/>
      </c>
      <c r="K71" s="8" t="str">
        <f t="shared" si="40"/>
        <v/>
      </c>
      <c r="L71" s="54"/>
      <c r="M71" s="17" t="str">
        <f>IF('Hedging Dashboard'!AH71="","",'Hedging Dashboard'!AH71)</f>
        <v/>
      </c>
      <c r="O71" s="9" t="str">
        <f t="shared" ref="O71:O109" si="88">IF(AA70=AA71,"",AA71)</f>
        <v/>
      </c>
      <c r="P71" s="88" t="str">
        <f t="shared" si="41"/>
        <v/>
      </c>
      <c r="Q71" s="89" t="str">
        <f t="shared" si="42"/>
        <v/>
      </c>
      <c r="R71" s="4" t="str">
        <f t="shared" si="43"/>
        <v/>
      </c>
      <c r="S71" s="4" t="str">
        <f t="shared" si="61"/>
        <v/>
      </c>
      <c r="T71" s="112" t="str">
        <f t="shared" si="44"/>
        <v/>
      </c>
      <c r="U71" s="4" t="str">
        <f>IF(M71="","",IF(B71="NB",U70,IF(T71="",SUM($T$5:$T71)+S71,SUM($T$5:$T71))))</f>
        <v/>
      </c>
      <c r="V71" s="100" t="str">
        <f t="shared" si="85"/>
        <v/>
      </c>
      <c r="W71" s="74" t="e">
        <f t="shared" si="62"/>
        <v>#VALUE!</v>
      </c>
      <c r="X71" s="76" t="str">
        <f t="shared" si="15"/>
        <v/>
      </c>
      <c r="Y71" s="9" t="str">
        <f t="shared" si="6"/>
        <v>B</v>
      </c>
      <c r="Z71" s="4" t="str">
        <f t="shared" si="7"/>
        <v>B</v>
      </c>
      <c r="AA71" s="4" t="str">
        <f t="shared" si="8"/>
        <v>F3</v>
      </c>
      <c r="AB71" s="4" t="str">
        <f t="shared" ref="AB71:AB116" si="89">F69&amp;F70</f>
        <v/>
      </c>
      <c r="AC71" s="4" t="str">
        <f t="shared" si="9"/>
        <v/>
      </c>
      <c r="AD71" s="4" t="str">
        <f t="shared" si="10"/>
        <v/>
      </c>
      <c r="AE71" s="1" t="str">
        <f t="shared" si="63"/>
        <v/>
      </c>
      <c r="AF71" s="1" t="str">
        <f t="shared" si="64"/>
        <v/>
      </c>
      <c r="AG71" s="1" t="str">
        <f t="shared" si="65"/>
        <v/>
      </c>
      <c r="AH71" s="1" t="str">
        <f t="shared" si="66"/>
        <v/>
      </c>
      <c r="AI71" s="1" t="str">
        <f t="shared" si="67"/>
        <v/>
      </c>
      <c r="AJ71" s="1" t="str">
        <f t="shared" si="68"/>
        <v/>
      </c>
      <c r="AK71" s="1">
        <f t="shared" si="45"/>
        <v>0</v>
      </c>
      <c r="AL71" s="1">
        <f t="shared" si="46"/>
        <v>0</v>
      </c>
      <c r="AM71" s="1" t="str">
        <f t="shared" ref="AM71:AM102" si="90">IF(M71="","",IF(AM70+AN71&gt;=10,10,IF(AM70+AN71&lt;=-10,-10,AM70+AN71)))</f>
        <v/>
      </c>
      <c r="AN71" s="1">
        <f t="shared" si="69"/>
        <v>0</v>
      </c>
      <c r="AO71" s="1" t="str">
        <f t="shared" si="57"/>
        <v/>
      </c>
      <c r="AP71" s="1" t="str">
        <f t="shared" si="23"/>
        <v>N</v>
      </c>
      <c r="AQ71" s="1" t="str">
        <f t="shared" si="70"/>
        <v>N</v>
      </c>
      <c r="AR71" s="1" t="str">
        <f t="shared" si="71"/>
        <v>N</v>
      </c>
      <c r="AS71" s="1" t="str">
        <f t="shared" si="72"/>
        <v/>
      </c>
      <c r="AT71" s="15" t="str">
        <f t="shared" si="47"/>
        <v/>
      </c>
      <c r="AU71" s="1" t="str">
        <f t="shared" si="73"/>
        <v/>
      </c>
      <c r="AV71" s="1" t="str">
        <f t="shared" si="74"/>
        <v/>
      </c>
      <c r="AW71" s="1" t="str">
        <f t="shared" si="75"/>
        <v/>
      </c>
      <c r="AX71" s="1" t="str">
        <f t="shared" si="76"/>
        <v/>
      </c>
      <c r="AY71" s="1" t="str">
        <f t="shared" si="77"/>
        <v/>
      </c>
      <c r="AZ71" s="1" t="str">
        <f>IF('Hedging Dashboard'!AH71="P",IF(AZ70="",1,AZ70+1),"")</f>
        <v/>
      </c>
      <c r="BA71" s="1" t="str">
        <f>IF('Hedging Dashboard'!AH71="B",IF(BA70="",1,BA70+1),"")</f>
        <v/>
      </c>
      <c r="BB71" s="1" t="str">
        <f t="shared" si="83"/>
        <v>00000</v>
      </c>
      <c r="BC71" s="1" t="str">
        <f t="shared" si="83"/>
        <v>00000</v>
      </c>
      <c r="BD71" s="1" t="str">
        <f t="shared" si="84"/>
        <v>000000</v>
      </c>
      <c r="BE71" s="1" t="str">
        <f t="shared" si="84"/>
        <v>000000</v>
      </c>
      <c r="BF71" s="1" t="str">
        <f t="shared" si="49"/>
        <v>B</v>
      </c>
      <c r="BG71" s="1" t="str">
        <f t="shared" si="50"/>
        <v>B</v>
      </c>
      <c r="BH71" s="1" t="str">
        <f t="shared" si="78"/>
        <v/>
      </c>
      <c r="BI71" s="1">
        <f t="shared" si="51"/>
        <v>0</v>
      </c>
      <c r="BJ71" s="1" t="str">
        <f t="shared" si="79"/>
        <v/>
      </c>
      <c r="BK71" s="1">
        <f t="shared" si="52"/>
        <v>0</v>
      </c>
      <c r="BL71" s="1" t="str">
        <f t="shared" si="80"/>
        <v/>
      </c>
      <c r="BM71" s="1">
        <f t="shared" si="53"/>
        <v>0</v>
      </c>
      <c r="BN71" s="1" t="str">
        <f t="shared" si="54"/>
        <v>0</v>
      </c>
      <c r="BO71" s="1" t="str">
        <f t="shared" si="55"/>
        <v>0</v>
      </c>
      <c r="BP71" s="1" t="str">
        <f t="shared" si="56"/>
        <v>0</v>
      </c>
      <c r="BS71" s="1">
        <f>General!A69</f>
        <v>0</v>
      </c>
      <c r="BT71" s="1">
        <f>General!B69</f>
        <v>0</v>
      </c>
      <c r="BU71" s="1">
        <f>General!C69</f>
        <v>0</v>
      </c>
      <c r="BV71" s="1">
        <f>General!D69</f>
        <v>0</v>
      </c>
      <c r="BX71" s="1" t="str">
        <f>General!F69</f>
        <v>LLLWWL</v>
      </c>
      <c r="BY71" s="1">
        <f>General!G69</f>
        <v>-1</v>
      </c>
    </row>
    <row r="72" spans="1:77" ht="15.75" thickBot="1">
      <c r="A72" s="1">
        <v>63</v>
      </c>
      <c r="B72" s="9" t="str">
        <f t="shared" si="60"/>
        <v/>
      </c>
      <c r="C72" s="93" t="str">
        <f t="shared" si="86"/>
        <v/>
      </c>
      <c r="D72" s="88" t="str">
        <f t="shared" si="36"/>
        <v/>
      </c>
      <c r="E72" s="89" t="str">
        <f t="shared" si="37"/>
        <v/>
      </c>
      <c r="F72" s="8" t="str">
        <f t="shared" si="12"/>
        <v/>
      </c>
      <c r="H72" s="96" t="str">
        <f t="shared" si="87"/>
        <v/>
      </c>
      <c r="I72" s="88" t="str">
        <f t="shared" si="38"/>
        <v/>
      </c>
      <c r="J72" s="89" t="str">
        <f t="shared" si="39"/>
        <v/>
      </c>
      <c r="K72" s="8" t="str">
        <f t="shared" si="40"/>
        <v/>
      </c>
      <c r="L72" s="54"/>
      <c r="M72" s="17" t="str">
        <f>IF('Hedging Dashboard'!AH72="","",'Hedging Dashboard'!AH72)</f>
        <v/>
      </c>
      <c r="O72" s="9" t="str">
        <f t="shared" si="88"/>
        <v/>
      </c>
      <c r="P72" s="88" t="str">
        <f t="shared" si="41"/>
        <v/>
      </c>
      <c r="Q72" s="89" t="str">
        <f t="shared" si="42"/>
        <v/>
      </c>
      <c r="R72" s="4" t="str">
        <f t="shared" si="43"/>
        <v/>
      </c>
      <c r="S72" s="4" t="str">
        <f t="shared" si="61"/>
        <v/>
      </c>
      <c r="T72" s="112" t="str">
        <f t="shared" si="44"/>
        <v/>
      </c>
      <c r="U72" s="4" t="str">
        <f>IF(M72="","",IF(B72="NB",U71,IF(T72="",SUM($T$5:$T72)+S72,SUM($T$5:$T72))))</f>
        <v/>
      </c>
      <c r="V72" s="100" t="str">
        <f t="shared" si="85"/>
        <v/>
      </c>
      <c r="W72" s="74" t="e">
        <f t="shared" si="62"/>
        <v>#VALUE!</v>
      </c>
      <c r="X72" s="76" t="str">
        <f t="shared" si="15"/>
        <v/>
      </c>
      <c r="Y72" s="9" t="str">
        <f t="shared" ref="Y72:Y109" si="91">IF(AND(AB72="LL",Y70=Y71),IF(Y71="B","D3","B"),Y71)</f>
        <v>B</v>
      </c>
      <c r="Z72" s="4" t="str">
        <f t="shared" ref="Z72:Z109" si="92">IF(AND(AC72="LL",Z70=Z71),IF(Z71="B","F3","B"),Z71)</f>
        <v>B</v>
      </c>
      <c r="AA72" s="4" t="str">
        <f t="shared" ref="AA72:AA109" si="93">IF(AND(AD72="LL",AA70=AA71),IF(AA71="F3","D3","F3"),AA71)</f>
        <v>F3</v>
      </c>
      <c r="AB72" s="4" t="str">
        <f t="shared" si="89"/>
        <v/>
      </c>
      <c r="AC72" s="4" t="str">
        <f t="shared" ref="AC72:AC116" si="94">K70&amp;K71</f>
        <v/>
      </c>
      <c r="AD72" s="4" t="str">
        <f t="shared" ref="AD72:AD116" si="95">R70&amp;R71</f>
        <v/>
      </c>
      <c r="AE72" s="1" t="str">
        <f t="shared" si="63"/>
        <v/>
      </c>
      <c r="AF72" s="1" t="str">
        <f t="shared" si="64"/>
        <v/>
      </c>
      <c r="AG72" s="1" t="str">
        <f t="shared" si="65"/>
        <v/>
      </c>
      <c r="AH72" s="1" t="str">
        <f t="shared" si="66"/>
        <v/>
      </c>
      <c r="AI72" s="1" t="str">
        <f t="shared" si="67"/>
        <v/>
      </c>
      <c r="AJ72" s="1" t="str">
        <f t="shared" si="68"/>
        <v/>
      </c>
      <c r="AK72" s="1">
        <f t="shared" si="45"/>
        <v>0</v>
      </c>
      <c r="AL72" s="1">
        <f t="shared" si="46"/>
        <v>0</v>
      </c>
      <c r="AM72" s="1" t="str">
        <f t="shared" si="90"/>
        <v/>
      </c>
      <c r="AN72" s="1">
        <f t="shared" si="69"/>
        <v>0</v>
      </c>
      <c r="AO72" s="1" t="str">
        <f t="shared" si="57"/>
        <v/>
      </c>
      <c r="AP72" s="1" t="str">
        <f t="shared" si="23"/>
        <v>N</v>
      </c>
      <c r="AQ72" s="1" t="str">
        <f t="shared" si="70"/>
        <v>N</v>
      </c>
      <c r="AR72" s="1" t="str">
        <f t="shared" si="71"/>
        <v>N</v>
      </c>
      <c r="AS72" s="1" t="str">
        <f t="shared" si="72"/>
        <v/>
      </c>
      <c r="AT72" s="15" t="str">
        <f t="shared" si="47"/>
        <v/>
      </c>
      <c r="AU72" s="1" t="str">
        <f t="shared" si="73"/>
        <v/>
      </c>
      <c r="AV72" s="1" t="str">
        <f t="shared" si="74"/>
        <v/>
      </c>
      <c r="AW72" s="1" t="str">
        <f t="shared" si="75"/>
        <v/>
      </c>
      <c r="AX72" s="1" t="str">
        <f t="shared" si="76"/>
        <v/>
      </c>
      <c r="AY72" s="1" t="str">
        <f t="shared" si="77"/>
        <v/>
      </c>
      <c r="AZ72" s="1" t="str">
        <f>IF('Hedging Dashboard'!AH72="P",IF(AZ71="",1,AZ71+1),"")</f>
        <v/>
      </c>
      <c r="BA72" s="1" t="str">
        <f>IF('Hedging Dashboard'!AH72="B",IF(BA71="",1,BA71+1),"")</f>
        <v/>
      </c>
      <c r="BB72" s="1" t="str">
        <f t="shared" si="83"/>
        <v>00000</v>
      </c>
      <c r="BC72" s="1" t="str">
        <f t="shared" si="83"/>
        <v>00000</v>
      </c>
      <c r="BD72" s="1" t="str">
        <f t="shared" si="84"/>
        <v>000000</v>
      </c>
      <c r="BE72" s="1" t="str">
        <f t="shared" si="84"/>
        <v>000000</v>
      </c>
      <c r="BF72" s="1" t="str">
        <f t="shared" si="49"/>
        <v>B</v>
      </c>
      <c r="BG72" s="1" t="str">
        <f t="shared" si="50"/>
        <v>B</v>
      </c>
      <c r="BH72" s="1" t="str">
        <f t="shared" si="78"/>
        <v/>
      </c>
      <c r="BI72" s="1">
        <f t="shared" si="51"/>
        <v>0</v>
      </c>
      <c r="BJ72" s="1" t="str">
        <f t="shared" si="79"/>
        <v/>
      </c>
      <c r="BK72" s="1">
        <f t="shared" si="52"/>
        <v>0</v>
      </c>
      <c r="BL72" s="1" t="str">
        <f t="shared" si="80"/>
        <v/>
      </c>
      <c r="BM72" s="1">
        <f t="shared" si="53"/>
        <v>0</v>
      </c>
      <c r="BN72" s="1" t="str">
        <f t="shared" si="54"/>
        <v>0</v>
      </c>
      <c r="BO72" s="1" t="str">
        <f t="shared" si="55"/>
        <v>0</v>
      </c>
      <c r="BP72" s="1" t="str">
        <f t="shared" si="56"/>
        <v>0</v>
      </c>
      <c r="BS72" s="1">
        <f>General!A70</f>
        <v>0</v>
      </c>
      <c r="BT72" s="1">
        <f>General!B70</f>
        <v>0</v>
      </c>
      <c r="BU72" s="1">
        <f>General!C70</f>
        <v>0</v>
      </c>
      <c r="BV72" s="1">
        <f>General!D70</f>
        <v>0</v>
      </c>
      <c r="BX72" s="1" t="str">
        <f>General!F70</f>
        <v>LLLWWW</v>
      </c>
      <c r="BY72" s="1">
        <f>General!G70</f>
        <v>6</v>
      </c>
    </row>
    <row r="73" spans="1:77" ht="15.75" thickBot="1">
      <c r="A73" s="1">
        <v>64</v>
      </c>
      <c r="B73" s="9" t="str">
        <f t="shared" si="60"/>
        <v/>
      </c>
      <c r="C73" s="93" t="str">
        <f t="shared" si="86"/>
        <v/>
      </c>
      <c r="D73" s="88" t="str">
        <f t="shared" si="36"/>
        <v/>
      </c>
      <c r="E73" s="89" t="str">
        <f t="shared" si="37"/>
        <v/>
      </c>
      <c r="F73" s="8" t="str">
        <f t="shared" si="12"/>
        <v/>
      </c>
      <c r="H73" s="96" t="str">
        <f t="shared" si="87"/>
        <v/>
      </c>
      <c r="I73" s="88" t="str">
        <f t="shared" si="38"/>
        <v/>
      </c>
      <c r="J73" s="89" t="str">
        <f t="shared" si="39"/>
        <v/>
      </c>
      <c r="K73" s="8" t="str">
        <f t="shared" si="40"/>
        <v/>
      </c>
      <c r="L73" s="54"/>
      <c r="M73" s="17" t="str">
        <f>IF('Hedging Dashboard'!AH73="","",'Hedging Dashboard'!AH73)</f>
        <v/>
      </c>
      <c r="O73" s="9" t="str">
        <f t="shared" si="88"/>
        <v/>
      </c>
      <c r="P73" s="88" t="str">
        <f t="shared" si="41"/>
        <v/>
      </c>
      <c r="Q73" s="89" t="str">
        <f t="shared" si="42"/>
        <v/>
      </c>
      <c r="R73" s="4" t="str">
        <f t="shared" si="43"/>
        <v/>
      </c>
      <c r="S73" s="4" t="str">
        <f t="shared" si="61"/>
        <v/>
      </c>
      <c r="T73" s="112" t="str">
        <f t="shared" si="44"/>
        <v/>
      </c>
      <c r="U73" s="4" t="str">
        <f>IF(M73="","",IF(B73="NB",U72,IF(T73="",SUM($T$5:$T73)+S73,SUM($T$5:$T73))))</f>
        <v/>
      </c>
      <c r="V73" s="100" t="str">
        <f t="shared" si="85"/>
        <v/>
      </c>
      <c r="W73" s="74" t="e">
        <f t="shared" si="62"/>
        <v>#VALUE!</v>
      </c>
      <c r="X73" s="76" t="str">
        <f t="shared" si="15"/>
        <v/>
      </c>
      <c r="Y73" s="9" t="str">
        <f t="shared" si="91"/>
        <v>B</v>
      </c>
      <c r="Z73" s="4" t="str">
        <f t="shared" si="92"/>
        <v>B</v>
      </c>
      <c r="AA73" s="4" t="str">
        <f t="shared" si="93"/>
        <v>F3</v>
      </c>
      <c r="AB73" s="4" t="str">
        <f t="shared" si="89"/>
        <v/>
      </c>
      <c r="AC73" s="4" t="str">
        <f t="shared" si="94"/>
        <v/>
      </c>
      <c r="AD73" s="4" t="str">
        <f t="shared" si="95"/>
        <v/>
      </c>
      <c r="AE73" s="1" t="str">
        <f t="shared" si="63"/>
        <v/>
      </c>
      <c r="AF73" s="1" t="str">
        <f t="shared" si="64"/>
        <v/>
      </c>
      <c r="AG73" s="1" t="str">
        <f t="shared" si="65"/>
        <v/>
      </c>
      <c r="AH73" s="1" t="str">
        <f t="shared" si="66"/>
        <v/>
      </c>
      <c r="AI73" s="1" t="str">
        <f t="shared" si="67"/>
        <v/>
      </c>
      <c r="AJ73" s="1" t="str">
        <f t="shared" si="68"/>
        <v/>
      </c>
      <c r="AK73" s="1">
        <f t="shared" si="45"/>
        <v>0</v>
      </c>
      <c r="AL73" s="1">
        <f t="shared" si="46"/>
        <v>0</v>
      </c>
      <c r="AM73" s="1" t="str">
        <f t="shared" si="90"/>
        <v/>
      </c>
      <c r="AN73" s="1">
        <f t="shared" si="69"/>
        <v>0</v>
      </c>
      <c r="AO73" s="1" t="str">
        <f t="shared" si="57"/>
        <v/>
      </c>
      <c r="AP73" s="1" t="str">
        <f t="shared" si="23"/>
        <v>N</v>
      </c>
      <c r="AQ73" s="1" t="str">
        <f t="shared" si="70"/>
        <v>N</v>
      </c>
      <c r="AR73" s="1" t="str">
        <f t="shared" si="71"/>
        <v>N</v>
      </c>
      <c r="AS73" s="1" t="str">
        <f t="shared" si="72"/>
        <v/>
      </c>
      <c r="AT73" s="15" t="str">
        <f t="shared" si="47"/>
        <v/>
      </c>
      <c r="AU73" s="1" t="str">
        <f t="shared" si="73"/>
        <v/>
      </c>
      <c r="AV73" s="1" t="str">
        <f t="shared" si="74"/>
        <v/>
      </c>
      <c r="AW73" s="1" t="str">
        <f t="shared" si="75"/>
        <v/>
      </c>
      <c r="AX73" s="1" t="str">
        <f t="shared" si="76"/>
        <v/>
      </c>
      <c r="AY73" s="1" t="str">
        <f t="shared" si="77"/>
        <v/>
      </c>
      <c r="AZ73" s="1" t="str">
        <f>IF('Hedging Dashboard'!AH73="P",IF(AZ72="",1,AZ72+1),"")</f>
        <v/>
      </c>
      <c r="BA73" s="1" t="str">
        <f>IF('Hedging Dashboard'!AH73="B",IF(BA72="",1,BA72+1),"")</f>
        <v/>
      </c>
      <c r="BB73" s="1" t="str">
        <f t="shared" si="83"/>
        <v>00000</v>
      </c>
      <c r="BC73" s="1" t="str">
        <f t="shared" si="83"/>
        <v>00000</v>
      </c>
      <c r="BD73" s="1" t="str">
        <f t="shared" si="84"/>
        <v>000000</v>
      </c>
      <c r="BE73" s="1" t="str">
        <f t="shared" si="84"/>
        <v>000000</v>
      </c>
      <c r="BF73" s="1" t="str">
        <f t="shared" si="49"/>
        <v>B</v>
      </c>
      <c r="BG73" s="1" t="str">
        <f t="shared" si="50"/>
        <v>B</v>
      </c>
      <c r="BH73" s="1" t="str">
        <f t="shared" si="78"/>
        <v/>
      </c>
      <c r="BI73" s="1">
        <f t="shared" si="51"/>
        <v>0</v>
      </c>
      <c r="BJ73" s="1" t="str">
        <f t="shared" si="79"/>
        <v/>
      </c>
      <c r="BK73" s="1">
        <f t="shared" si="52"/>
        <v>0</v>
      </c>
      <c r="BL73" s="1" t="str">
        <f t="shared" si="80"/>
        <v/>
      </c>
      <c r="BM73" s="1">
        <f t="shared" si="53"/>
        <v>0</v>
      </c>
      <c r="BN73" s="1" t="str">
        <f t="shared" si="54"/>
        <v>0</v>
      </c>
      <c r="BO73" s="1" t="str">
        <f t="shared" si="55"/>
        <v>0</v>
      </c>
      <c r="BP73" s="1" t="str">
        <f t="shared" si="56"/>
        <v>0</v>
      </c>
      <c r="BS73" s="1">
        <f>General!A71</f>
        <v>0</v>
      </c>
      <c r="BT73" s="1">
        <f>General!B71</f>
        <v>0</v>
      </c>
      <c r="BU73" s="1">
        <f>General!C71</f>
        <v>0</v>
      </c>
      <c r="BV73" s="1">
        <f>General!D71</f>
        <v>0</v>
      </c>
      <c r="BX73" s="1" t="str">
        <f>General!F71</f>
        <v>LLWLLL</v>
      </c>
      <c r="BY73" s="1">
        <f>General!G71</f>
        <v>-6</v>
      </c>
    </row>
    <row r="74" spans="1:77" ht="15.75" thickBot="1">
      <c r="A74" s="1">
        <v>65</v>
      </c>
      <c r="B74" s="77" t="str">
        <f t="shared" ref="B74:B109" si="96">IF(M73="","",IF(AK74=AL74,"NB",IF(AK74&gt;AL74,"P"&amp;(AK74-AL74),"B"&amp;(AL74-AK74))))</f>
        <v/>
      </c>
      <c r="C74" s="94" t="str">
        <f t="shared" si="86"/>
        <v/>
      </c>
      <c r="D74" s="90" t="str">
        <f t="shared" si="36"/>
        <v/>
      </c>
      <c r="E74" s="91" t="str">
        <f t="shared" si="37"/>
        <v/>
      </c>
      <c r="F74" s="10" t="str">
        <f t="shared" ref="F74:F109" si="97">IF(M74="","",IF(M74="P",IF(D74="","L","W"),IF(E74="","L","W")))</f>
        <v/>
      </c>
      <c r="H74" s="97" t="str">
        <f t="shared" si="87"/>
        <v/>
      </c>
      <c r="I74" s="90" t="str">
        <f t="shared" si="38"/>
        <v/>
      </c>
      <c r="J74" s="91" t="str">
        <f t="shared" si="39"/>
        <v/>
      </c>
      <c r="K74" s="10" t="str">
        <f t="shared" si="40"/>
        <v/>
      </c>
      <c r="L74" s="54"/>
      <c r="M74" s="18" t="str">
        <f>IF('Hedging Dashboard'!AH74="","",'Hedging Dashboard'!AH74)</f>
        <v/>
      </c>
      <c r="O74" s="77" t="str">
        <f t="shared" si="88"/>
        <v/>
      </c>
      <c r="P74" s="90" t="str">
        <f t="shared" si="41"/>
        <v/>
      </c>
      <c r="Q74" s="91" t="str">
        <f t="shared" si="42"/>
        <v/>
      </c>
      <c r="R74" s="5" t="str">
        <f t="shared" si="43"/>
        <v/>
      </c>
      <c r="S74" s="5" t="str">
        <f t="shared" ref="S74:S109" si="98">IF(M74="","",IF(X74="",IF(AO74="S",0,S73),IF(X74="W",IF(AO74="S",0,S73)+INT(REPLACE(B74,1,1,"")),IF(AO74="S",0,S73)-INT(REPLACE(B74,1,1,"")))))</f>
        <v/>
      </c>
      <c r="T74" s="113" t="str">
        <f t="shared" si="44"/>
        <v/>
      </c>
      <c r="U74" s="5" t="str">
        <f>IF(M74="","",IF(B74="NB",U73,IF(T74="",SUM($T$5:$T74)+S74,SUM($T$5:$T74))))</f>
        <v/>
      </c>
      <c r="V74" s="101" t="str">
        <f t="shared" si="85"/>
        <v/>
      </c>
      <c r="W74" s="74" t="e">
        <f t="shared" ref="W74:W109" si="99">IF(M74="","",IF(K74="W",0+BO74,0-BO74)+IF(F74="W",0+BN74,0-BN74))+IF(R74="W",0+BP74,0-BP74)</f>
        <v>#VALUE!</v>
      </c>
      <c r="X74" s="76" t="str">
        <f t="shared" ref="X74:X109" si="100">IF(M74="","",IF(W74&gt;0,"W",IF(W74&lt;0,"L","")))</f>
        <v/>
      </c>
      <c r="Y74" s="9" t="str">
        <f t="shared" si="91"/>
        <v>B</v>
      </c>
      <c r="Z74" s="4" t="str">
        <f t="shared" si="92"/>
        <v>B</v>
      </c>
      <c r="AA74" s="4" t="str">
        <f t="shared" si="93"/>
        <v>F3</v>
      </c>
      <c r="AB74" s="4" t="str">
        <f t="shared" si="89"/>
        <v/>
      </c>
      <c r="AC74" s="4" t="str">
        <f t="shared" si="94"/>
        <v/>
      </c>
      <c r="AD74" s="4" t="str">
        <f t="shared" si="95"/>
        <v/>
      </c>
      <c r="AE74" s="1" t="str">
        <f t="shared" ref="AE74:AE105" si="101">IF(M73="","",IF(Y74="B",IF(M73="P",BI74,""),IF(BG74="P",BI74,"")))</f>
        <v/>
      </c>
      <c r="AF74" s="1" t="str">
        <f t="shared" ref="AF74:AF105" si="102">IF(M73="","",IF(Y74="B",IF(M73="B",BI74,""),IF(BG74="B",BI74,"")))</f>
        <v/>
      </c>
      <c r="AG74" s="1" t="str">
        <f t="shared" ref="AG74:AG105" si="103">IF(M73="","",IF(Z74="B",IF(M73="P",BK74,""),IF(BG74="B",BK74,"")))</f>
        <v/>
      </c>
      <c r="AH74" s="1" t="str">
        <f t="shared" ref="AH74:AH105" si="104">IF(M73="","",IF(Z74="B",IF(M73="B",BK74,""),IF(BG74="P",BK74,"")))</f>
        <v/>
      </c>
      <c r="AI74" s="1" t="str">
        <f t="shared" ref="AI74:AI105" si="105">IF(M73="","",IF(AND(AE74="L5",AH74="L5",AY74=""),"L0",AX74))</f>
        <v/>
      </c>
      <c r="AJ74" s="1" t="str">
        <f t="shared" ref="AJ74:AJ105" si="106">IF(M73="","",IF(AND(AF74="L5",AH74="L5",AX74=""),"L0",AY74))</f>
        <v/>
      </c>
      <c r="AK74" s="1">
        <f t="shared" si="45"/>
        <v>0</v>
      </c>
      <c r="AL74" s="1">
        <f t="shared" si="46"/>
        <v>0</v>
      </c>
      <c r="AM74" s="1" t="str">
        <f t="shared" si="90"/>
        <v/>
      </c>
      <c r="AN74" s="1">
        <f t="shared" ref="AN74:AN105" si="107">IF(X74="",0,IFERROR(VLOOKUP(X69&amp;X70&amp;X71&amp;X72&amp;X73&amp;X74,BX:BY,2,FALSE),0))</f>
        <v>0</v>
      </c>
      <c r="AO74" s="1" t="str">
        <f t="shared" si="57"/>
        <v/>
      </c>
      <c r="AP74" s="1" t="str">
        <f t="shared" ref="AP74:AP137" si="108">IF(OR(F70&amp;F71&amp;F72="WLW",F71&amp;F72="WW"),"Y","N")</f>
        <v>N</v>
      </c>
      <c r="AQ74" s="1" t="str">
        <f t="shared" ref="AQ74:AQ105" si="109">IF(OR(K70&amp;K71&amp;K72="WLW",K71&amp;K72="WW"),"Y","N")</f>
        <v>N</v>
      </c>
      <c r="AR74" s="1" t="str">
        <f t="shared" ref="AR74:AR105" si="110">IF(OR(R70&amp;R71&amp;R72="WLW",R71&amp;R72="WW"),"Y","N")</f>
        <v>N</v>
      </c>
      <c r="AS74" s="1" t="str">
        <f t="shared" ref="AS74:AS109" si="111">IF(M73="","",IF(AO74="S",1,AS73+1))</f>
        <v/>
      </c>
      <c r="AT74" s="15" t="str">
        <f t="shared" si="47"/>
        <v/>
      </c>
      <c r="AU74" s="1" t="str">
        <f t="shared" ref="AU74:AU105" si="112">IF(AU73="Y","N",IF(M73="","",IF(AND(K73&amp;K74="WW",OR(AO73&amp;AO74="SC",AO73&amp;AO74="CC")),"Y",IF(AND(K72&amp;K73&amp;K74="WLW",BK74&lt;&gt;"B",OR(AO72&amp;AO73&amp;AO74="SCC",AO72&amp;AO73&amp;AO74="CCC")),"Y","N"))))</f>
        <v/>
      </c>
      <c r="AV74" s="1" t="str">
        <f t="shared" ref="AV74:AV105" si="113">IF(AV73="Y","N",IF(M73="","",IF(AND(R73&amp;R74="WW",OR(AO73&amp;AO74="SC",AO73&amp;AO74="CC")),"Y",IF(AND(R72&amp;R73&amp;R74="WLW",BM74&lt;&gt;"B",OR(AO72&amp;AO73&amp;AO74="SCC",AO72&amp;AO73&amp;AO74="CCC")),"Y","N"))))</f>
        <v/>
      </c>
      <c r="AW74" s="1" t="str">
        <f t="shared" ref="AW74:AW109" si="114">IF(M73="","",IF(AND(S74&lt;0,AS74&gt;2,S74&gt;=(2-AS74)),"R","N"))</f>
        <v/>
      </c>
      <c r="AX74" s="1" t="str">
        <f t="shared" ref="AX74:AX109" si="115">IF(M73="","",IF(AA74="D3",IF(BG74="P",BM74,""),IF(BG74="B",BM74,"")))</f>
        <v/>
      </c>
      <c r="AY74" s="1" t="str">
        <f t="shared" ref="AY74:AY109" si="116">IF(M73="","",IF(AA74="D3",IF(BG74="B",BM74,""),IF(BG74="P",BM74,"")))</f>
        <v/>
      </c>
      <c r="AZ74" s="1" t="str">
        <f>IF('Hedging Dashboard'!AH74="P",IF(AZ73="",1,AZ73+1),"")</f>
        <v/>
      </c>
      <c r="BA74" s="1" t="str">
        <f>IF('Hedging Dashboard'!AH74="B",IF(BA73="",1,BA73+1),"")</f>
        <v/>
      </c>
      <c r="BB74" s="1" t="str">
        <f t="shared" si="83"/>
        <v>00000</v>
      </c>
      <c r="BC74" s="1" t="str">
        <f t="shared" si="83"/>
        <v>00000</v>
      </c>
      <c r="BD74" s="1" t="str">
        <f t="shared" si="84"/>
        <v>000000</v>
      </c>
      <c r="BE74" s="1" t="str">
        <f t="shared" si="84"/>
        <v>000000</v>
      </c>
      <c r="BF74" s="1" t="str">
        <f t="shared" si="49"/>
        <v>B</v>
      </c>
      <c r="BG74" s="1" t="str">
        <f t="shared" si="50"/>
        <v>B</v>
      </c>
      <c r="BH74" s="1" t="str">
        <f t="shared" ref="BH74:BH109" si="117">IF(AE73="",AF73,AE73)&amp;F73</f>
        <v/>
      </c>
      <c r="BI74" s="1">
        <f t="shared" si="51"/>
        <v>0</v>
      </c>
      <c r="BJ74" s="1" t="str">
        <f t="shared" ref="BJ74:BJ109" si="118">IF(AG73="",AH73,AG73)&amp;K73</f>
        <v/>
      </c>
      <c r="BK74" s="1">
        <f t="shared" si="52"/>
        <v>0</v>
      </c>
      <c r="BL74" s="1" t="str">
        <f t="shared" ref="BL74:BL109" si="119">IF(AI73="",AJ73,AI73)&amp;R73</f>
        <v/>
      </c>
      <c r="BM74" s="1">
        <f t="shared" si="53"/>
        <v>0</v>
      </c>
      <c r="BN74" s="1" t="str">
        <f t="shared" si="54"/>
        <v>0</v>
      </c>
      <c r="BO74" s="1" t="str">
        <f t="shared" si="55"/>
        <v>0</v>
      </c>
      <c r="BP74" s="1" t="str">
        <f t="shared" si="56"/>
        <v>0</v>
      </c>
      <c r="BS74" s="1">
        <f>General!A72</f>
        <v>0</v>
      </c>
      <c r="BT74" s="1">
        <f>General!B72</f>
        <v>0</v>
      </c>
      <c r="BU74" s="1">
        <f>General!C72</f>
        <v>0</v>
      </c>
      <c r="BV74" s="1">
        <f>General!D72</f>
        <v>0</v>
      </c>
      <c r="BX74" s="1" t="str">
        <f>General!F72</f>
        <v>LLWLLW</v>
      </c>
      <c r="BY74" s="1">
        <f>General!G72</f>
        <v>1</v>
      </c>
    </row>
    <row r="75" spans="1:77" ht="15.75" thickBot="1">
      <c r="A75" s="1">
        <v>66</v>
      </c>
      <c r="B75" s="12" t="str">
        <f t="shared" si="96"/>
        <v/>
      </c>
      <c r="C75" s="92" t="str">
        <f t="shared" si="86"/>
        <v/>
      </c>
      <c r="D75" s="13" t="str">
        <f t="shared" ref="D75:D109" si="120">AE75</f>
        <v/>
      </c>
      <c r="E75" s="45" t="str">
        <f t="shared" ref="E75:E109" si="121">AF75</f>
        <v/>
      </c>
      <c r="F75" s="14" t="str">
        <f t="shared" si="97"/>
        <v/>
      </c>
      <c r="H75" s="95" t="str">
        <f t="shared" si="87"/>
        <v/>
      </c>
      <c r="I75" s="13" t="str">
        <f t="shared" ref="I75:I109" si="122">AG75</f>
        <v/>
      </c>
      <c r="J75" s="45" t="str">
        <f t="shared" ref="J75:J109" si="123">AH75</f>
        <v/>
      </c>
      <c r="K75" s="14" t="str">
        <f t="shared" ref="K75:K109" si="124">IF(M75="","",IF(M75="P",IF(I75="","L","W"),IF(J75="","L","W")))</f>
        <v/>
      </c>
      <c r="L75" s="54"/>
      <c r="M75" s="16" t="str">
        <f>IF('Hedging Dashboard'!AH75="","",'Hedging Dashboard'!AH75)</f>
        <v/>
      </c>
      <c r="O75" s="12" t="str">
        <f t="shared" si="88"/>
        <v/>
      </c>
      <c r="P75" s="13" t="str">
        <f t="shared" ref="P75:P109" si="125">AI75</f>
        <v/>
      </c>
      <c r="Q75" s="45" t="str">
        <f t="shared" ref="Q75:Q109" si="126">AJ75</f>
        <v/>
      </c>
      <c r="R75" s="87" t="str">
        <f t="shared" ref="R75:R109" si="127">IF(M75="","",IF(M75="P",IF(P75="","L","W"),IF(Q75="","L","W")))</f>
        <v/>
      </c>
      <c r="S75" s="87" t="str">
        <f t="shared" si="98"/>
        <v/>
      </c>
      <c r="T75" s="98" t="str">
        <f t="shared" ref="T75:T109" si="128">IF(M74="","",IF(AO75="S","",IF(S75&gt;=0,S75,IF(AW75="R",S75,""))))</f>
        <v/>
      </c>
      <c r="U75" s="87" t="str">
        <f>IF(M75="","",IF(B75="NB",U74,IF(T75="",SUM($T$5:$T75)+S75,SUM($T$5:$T75))))</f>
        <v/>
      </c>
      <c r="V75" s="99" t="str">
        <f t="shared" si="85"/>
        <v/>
      </c>
      <c r="W75" s="74" t="e">
        <f t="shared" si="99"/>
        <v>#VALUE!</v>
      </c>
      <c r="X75" s="76" t="str">
        <f t="shared" si="100"/>
        <v/>
      </c>
      <c r="Y75" s="9" t="str">
        <f t="shared" si="91"/>
        <v>B</v>
      </c>
      <c r="Z75" s="4" t="str">
        <f t="shared" si="92"/>
        <v>B</v>
      </c>
      <c r="AA75" s="4" t="str">
        <f t="shared" si="93"/>
        <v>F3</v>
      </c>
      <c r="AB75" s="4" t="str">
        <f t="shared" si="89"/>
        <v/>
      </c>
      <c r="AC75" s="4" t="str">
        <f t="shared" si="94"/>
        <v/>
      </c>
      <c r="AD75" s="4" t="str">
        <f t="shared" si="95"/>
        <v/>
      </c>
      <c r="AE75" s="1" t="str">
        <f t="shared" si="101"/>
        <v/>
      </c>
      <c r="AF75" s="1" t="str">
        <f t="shared" si="102"/>
        <v/>
      </c>
      <c r="AG75" s="1" t="str">
        <f t="shared" si="103"/>
        <v/>
      </c>
      <c r="AH75" s="1" t="str">
        <f t="shared" si="104"/>
        <v/>
      </c>
      <c r="AI75" s="1" t="str">
        <f t="shared" si="105"/>
        <v/>
      </c>
      <c r="AJ75" s="1" t="str">
        <f t="shared" si="106"/>
        <v/>
      </c>
      <c r="AK75" s="1">
        <f t="shared" ref="AK75:AK138" si="129">IF(D75="",0,IF(OR(D75="B",D75="XB"),1,INT(RIGHT(D75))))+IF(I75="",0,IF(OR(I75="B",I75="XB"),1,INT(RIGHT(I75))))+IF(P75="",0,IF(OR(P75="B",P75="XB"),1,INT(RIGHT(P75))))</f>
        <v>0</v>
      </c>
      <c r="AL75" s="1">
        <f t="shared" ref="AL75:AL138" si="130">IF(E75="",0,IF(OR(E75="B",E75="XB"),1,INT(RIGHT(E75))))+IF(J75="",0,IF(OR(J75="B",J75="XB"),1,INT(RIGHT(J75))))+IF(Q75="",0,IF(OR(Q75="B",Q75="XB"),1,INT(RIGHT(Q75))))</f>
        <v>0</v>
      </c>
      <c r="AM75" s="1" t="str">
        <f t="shared" si="90"/>
        <v/>
      </c>
      <c r="AN75" s="1">
        <f t="shared" si="107"/>
        <v>0</v>
      </c>
      <c r="AO75" s="1" t="str">
        <f t="shared" si="57"/>
        <v/>
      </c>
      <c r="AP75" s="1" t="str">
        <f t="shared" si="108"/>
        <v>N</v>
      </c>
      <c r="AQ75" s="1" t="str">
        <f t="shared" si="109"/>
        <v>N</v>
      </c>
      <c r="AR75" s="1" t="str">
        <f t="shared" si="110"/>
        <v>N</v>
      </c>
      <c r="AS75" s="1" t="str">
        <f t="shared" si="111"/>
        <v/>
      </c>
      <c r="AT75" s="15" t="str">
        <f t="shared" ref="AT75:AT138" si="131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si="112"/>
        <v/>
      </c>
      <c r="AV75" s="1" t="str">
        <f t="shared" si="113"/>
        <v/>
      </c>
      <c r="AW75" s="1" t="str">
        <f t="shared" si="114"/>
        <v/>
      </c>
      <c r="AX75" s="1" t="str">
        <f t="shared" si="115"/>
        <v/>
      </c>
      <c r="AY75" s="1" t="str">
        <f t="shared" si="116"/>
        <v/>
      </c>
      <c r="AZ75" s="1" t="str">
        <f>IF('Hedging Dashboard'!AH75="P",IF(AZ74="",1,AZ74+1),"")</f>
        <v/>
      </c>
      <c r="BA75" s="1" t="str">
        <f>IF('Hedging Dashboard'!AH75="B",IF(BA74="",1,BA74+1),"")</f>
        <v/>
      </c>
      <c r="BB75" s="1" t="str">
        <f t="shared" si="83"/>
        <v>00000</v>
      </c>
      <c r="BC75" s="1" t="str">
        <f t="shared" si="83"/>
        <v>00000</v>
      </c>
      <c r="BD75" s="1" t="str">
        <f t="shared" si="84"/>
        <v>000000</v>
      </c>
      <c r="BE75" s="1" t="str">
        <f t="shared" si="84"/>
        <v>000000</v>
      </c>
      <c r="BF75" s="1" t="str">
        <f t="shared" ref="BF75:BF109" si="132">IF(COUNTBLANK(AZ70:AZ74)&gt;2,"B","P")</f>
        <v>B</v>
      </c>
      <c r="BG75" s="1" t="str">
        <f t="shared" ref="BG75:BG109" si="133">IF(COUNTBLANK(AZ72:AZ74)&gt;1,"B","P")</f>
        <v>B</v>
      </c>
      <c r="BH75" s="1" t="str">
        <f t="shared" si="117"/>
        <v/>
      </c>
      <c r="BI75" s="1">
        <f t="shared" ref="BI75:BI109" si="134">IF(OR(AO75="S",AND(AT74="Y",AP75="N",BI74&lt;&gt;"B")),"B",IFERROR(VLOOKUP(BH75,BU:BV,2,FALSE),""))</f>
        <v>0</v>
      </c>
      <c r="BJ75" s="1" t="str">
        <f t="shared" si="118"/>
        <v/>
      </c>
      <c r="BK75" s="1">
        <f t="shared" ref="BK75:BK109" si="135">IF(OR(AO75="S",AND(AU74="Y",AQ75="N",BK74&lt;&gt;"B")),"B",IFERROR(VLOOKUP(BJ75,BU:BV,2,FALSE),""))</f>
        <v>0</v>
      </c>
      <c r="BL75" s="1" t="str">
        <f t="shared" si="119"/>
        <v/>
      </c>
      <c r="BM75" s="1">
        <f t="shared" ref="BM75:BM109" si="136">IF(OR(AO75="S",AND(AV74="Y",AR75="N",BM74&lt;&gt;"B")),"B",IFERROR(VLOOKUP(BL75,BU:BV,2,FALSE),""))</f>
        <v>0</v>
      </c>
      <c r="BN75" s="1" t="str">
        <f t="shared" ref="BN75:BN109" si="137">IF(BI75="","",IF(OR(BI75="B",BI75="XB"),1,RIGHT(BI75)))</f>
        <v>0</v>
      </c>
      <c r="BO75" s="1" t="str">
        <f t="shared" ref="BO75:BO109" si="138">IF(BK75="","",IF(OR(BK75="B",BK75="XB"),1,RIGHT(BK75)))</f>
        <v>0</v>
      </c>
      <c r="BP75" s="1" t="str">
        <f t="shared" ref="BP75:BP109" si="139">IF(BM75="","",IF(OR(BM75="B",BM75="XB"),1,RIGHT(BM75)))</f>
        <v>0</v>
      </c>
      <c r="BS75" s="1">
        <f>General!A73</f>
        <v>0</v>
      </c>
      <c r="BT75" s="1">
        <f>General!B73</f>
        <v>0</v>
      </c>
      <c r="BU75" s="1">
        <f>General!C73</f>
        <v>0</v>
      </c>
      <c r="BV75" s="1">
        <f>General!D73</f>
        <v>0</v>
      </c>
      <c r="BX75" s="1" t="str">
        <f>General!F73</f>
        <v>LLWLWL</v>
      </c>
      <c r="BY75" s="1">
        <f>General!G73</f>
        <v>-1</v>
      </c>
    </row>
    <row r="76" spans="1:77" ht="15.75" thickBot="1">
      <c r="A76" s="1">
        <v>67</v>
      </c>
      <c r="B76" s="9" t="str">
        <f t="shared" si="96"/>
        <v/>
      </c>
      <c r="C76" s="93" t="str">
        <f t="shared" si="86"/>
        <v/>
      </c>
      <c r="D76" s="88" t="str">
        <f t="shared" si="120"/>
        <v/>
      </c>
      <c r="E76" s="89" t="str">
        <f t="shared" si="121"/>
        <v/>
      </c>
      <c r="F76" s="8" t="str">
        <f t="shared" si="97"/>
        <v/>
      </c>
      <c r="H76" s="96" t="str">
        <f t="shared" si="87"/>
        <v/>
      </c>
      <c r="I76" s="88" t="str">
        <f t="shared" si="122"/>
        <v/>
      </c>
      <c r="J76" s="89" t="str">
        <f t="shared" si="123"/>
        <v/>
      </c>
      <c r="K76" s="8" t="str">
        <f t="shared" si="124"/>
        <v/>
      </c>
      <c r="L76" s="54"/>
      <c r="M76" s="17" t="str">
        <f>IF('Hedging Dashboard'!AH76="","",'Hedging Dashboard'!AH76)</f>
        <v/>
      </c>
      <c r="O76" s="9" t="str">
        <f t="shared" si="88"/>
        <v/>
      </c>
      <c r="P76" s="88" t="str">
        <f t="shared" si="125"/>
        <v/>
      </c>
      <c r="Q76" s="89" t="str">
        <f t="shared" si="126"/>
        <v/>
      </c>
      <c r="R76" s="4" t="str">
        <f t="shared" si="127"/>
        <v/>
      </c>
      <c r="S76" s="4" t="str">
        <f t="shared" si="98"/>
        <v/>
      </c>
      <c r="T76" s="112" t="str">
        <f t="shared" si="128"/>
        <v/>
      </c>
      <c r="U76" s="4" t="str">
        <f>IF(M76="","",IF(B76="NB",U75,IF(T76="",SUM($T$5:$T76)+S76,SUM($T$5:$T76))))</f>
        <v/>
      </c>
      <c r="V76" s="100" t="str">
        <f t="shared" si="85"/>
        <v/>
      </c>
      <c r="W76" s="74" t="e">
        <f t="shared" si="99"/>
        <v>#VALUE!</v>
      </c>
      <c r="X76" s="76" t="str">
        <f t="shared" si="100"/>
        <v/>
      </c>
      <c r="Y76" s="9" t="str">
        <f t="shared" si="91"/>
        <v>B</v>
      </c>
      <c r="Z76" s="4" t="str">
        <f t="shared" si="92"/>
        <v>B</v>
      </c>
      <c r="AA76" s="4" t="str">
        <f t="shared" si="93"/>
        <v>F3</v>
      </c>
      <c r="AB76" s="4" t="str">
        <f t="shared" si="89"/>
        <v/>
      </c>
      <c r="AC76" s="4" t="str">
        <f t="shared" si="94"/>
        <v/>
      </c>
      <c r="AD76" s="4" t="str">
        <f t="shared" si="95"/>
        <v/>
      </c>
      <c r="AE76" s="1" t="str">
        <f t="shared" si="101"/>
        <v/>
      </c>
      <c r="AF76" s="1" t="str">
        <f t="shared" si="102"/>
        <v/>
      </c>
      <c r="AG76" s="1" t="str">
        <f t="shared" si="103"/>
        <v/>
      </c>
      <c r="AH76" s="1" t="str">
        <f t="shared" si="104"/>
        <v/>
      </c>
      <c r="AI76" s="1" t="str">
        <f t="shared" si="105"/>
        <v/>
      </c>
      <c r="AJ76" s="1" t="str">
        <f t="shared" si="106"/>
        <v/>
      </c>
      <c r="AK76" s="1">
        <f t="shared" si="129"/>
        <v>0</v>
      </c>
      <c r="AL76" s="1">
        <f t="shared" si="130"/>
        <v>0</v>
      </c>
      <c r="AM76" s="1" t="str">
        <f t="shared" si="90"/>
        <v/>
      </c>
      <c r="AN76" s="1">
        <f t="shared" si="107"/>
        <v>0</v>
      </c>
      <c r="AO76" s="1" t="str">
        <f t="shared" ref="AO76:AO109" si="140">IF(M75="","",IF(AW75="R","S",IF(AO75="S","C",IF(S75&gt;=0,"S","C"))))</f>
        <v/>
      </c>
      <c r="AP76" s="1" t="str">
        <f t="shared" si="108"/>
        <v>N</v>
      </c>
      <c r="AQ76" s="1" t="str">
        <f t="shared" si="109"/>
        <v>N</v>
      </c>
      <c r="AR76" s="1" t="str">
        <f t="shared" si="110"/>
        <v>N</v>
      </c>
      <c r="AS76" s="1" t="str">
        <f t="shared" si="111"/>
        <v/>
      </c>
      <c r="AT76" s="15" t="str">
        <f t="shared" si="131"/>
        <v/>
      </c>
      <c r="AU76" s="1" t="str">
        <f t="shared" si="112"/>
        <v/>
      </c>
      <c r="AV76" s="1" t="str">
        <f t="shared" si="113"/>
        <v/>
      </c>
      <c r="AW76" s="1" t="str">
        <f t="shared" si="114"/>
        <v/>
      </c>
      <c r="AX76" s="1" t="str">
        <f t="shared" si="115"/>
        <v/>
      </c>
      <c r="AY76" s="1" t="str">
        <f t="shared" si="116"/>
        <v/>
      </c>
      <c r="AZ76" s="1" t="str">
        <f>IF('Hedging Dashboard'!AH76="P",IF(AZ75="",1,AZ75+1),"")</f>
        <v/>
      </c>
      <c r="BA76" s="1" t="str">
        <f>IF('Hedging Dashboard'!AH76="B",IF(BA75="",1,BA75+1),"")</f>
        <v/>
      </c>
      <c r="BB76" s="1" t="str">
        <f t="shared" si="83"/>
        <v>00000</v>
      </c>
      <c r="BC76" s="1" t="str">
        <f t="shared" si="83"/>
        <v>00000</v>
      </c>
      <c r="BD76" s="1" t="str">
        <f t="shared" si="84"/>
        <v>000000</v>
      </c>
      <c r="BE76" s="1" t="str">
        <f t="shared" si="84"/>
        <v>000000</v>
      </c>
      <c r="BF76" s="1" t="str">
        <f t="shared" si="132"/>
        <v>B</v>
      </c>
      <c r="BG76" s="1" t="str">
        <f t="shared" si="133"/>
        <v>B</v>
      </c>
      <c r="BH76" s="1" t="str">
        <f t="shared" si="117"/>
        <v/>
      </c>
      <c r="BI76" s="1">
        <f t="shared" si="134"/>
        <v>0</v>
      </c>
      <c r="BJ76" s="1" t="str">
        <f t="shared" si="118"/>
        <v/>
      </c>
      <c r="BK76" s="1">
        <f t="shared" si="135"/>
        <v>0</v>
      </c>
      <c r="BL76" s="1" t="str">
        <f t="shared" si="119"/>
        <v/>
      </c>
      <c r="BM76" s="1">
        <f t="shared" si="136"/>
        <v>0</v>
      </c>
      <c r="BN76" s="1" t="str">
        <f t="shared" si="137"/>
        <v>0</v>
      </c>
      <c r="BO76" s="1" t="str">
        <f t="shared" si="138"/>
        <v>0</v>
      </c>
      <c r="BP76" s="1" t="str">
        <f t="shared" si="139"/>
        <v>0</v>
      </c>
      <c r="BS76" s="1">
        <f>General!A74</f>
        <v>0</v>
      </c>
      <c r="BT76" s="1">
        <f>General!B74</f>
        <v>0</v>
      </c>
      <c r="BU76" s="1">
        <f>General!C74</f>
        <v>0</v>
      </c>
      <c r="BV76" s="1">
        <f>General!D74</f>
        <v>0</v>
      </c>
      <c r="BX76" s="1" t="str">
        <f>General!F74</f>
        <v>LLWLWW</v>
      </c>
      <c r="BY76" s="1">
        <f>General!G74</f>
        <v>3</v>
      </c>
    </row>
    <row r="77" spans="1:77" ht="15.75" thickBot="1">
      <c r="A77" s="1">
        <v>68</v>
      </c>
      <c r="B77" s="9" t="str">
        <f t="shared" si="96"/>
        <v/>
      </c>
      <c r="C77" s="93" t="str">
        <f t="shared" si="86"/>
        <v/>
      </c>
      <c r="D77" s="88" t="str">
        <f t="shared" si="120"/>
        <v/>
      </c>
      <c r="E77" s="89" t="str">
        <f t="shared" si="121"/>
        <v/>
      </c>
      <c r="F77" s="8" t="str">
        <f t="shared" si="97"/>
        <v/>
      </c>
      <c r="H77" s="96" t="str">
        <f t="shared" si="87"/>
        <v/>
      </c>
      <c r="I77" s="88" t="str">
        <f t="shared" si="122"/>
        <v/>
      </c>
      <c r="J77" s="89" t="str">
        <f t="shared" si="123"/>
        <v/>
      </c>
      <c r="K77" s="8" t="str">
        <f t="shared" si="124"/>
        <v/>
      </c>
      <c r="L77" s="54"/>
      <c r="M77" s="17" t="str">
        <f>IF('Hedging Dashboard'!AH77="","",'Hedging Dashboard'!AH77)</f>
        <v/>
      </c>
      <c r="O77" s="9" t="str">
        <f t="shared" si="88"/>
        <v/>
      </c>
      <c r="P77" s="88" t="str">
        <f t="shared" si="125"/>
        <v/>
      </c>
      <c r="Q77" s="89" t="str">
        <f t="shared" si="126"/>
        <v/>
      </c>
      <c r="R77" s="4" t="str">
        <f t="shared" si="127"/>
        <v/>
      </c>
      <c r="S77" s="4" t="str">
        <f t="shared" si="98"/>
        <v/>
      </c>
      <c r="T77" s="112" t="str">
        <f t="shared" si="128"/>
        <v/>
      </c>
      <c r="U77" s="4" t="str">
        <f>IF(M77="","",IF(B77="NB",U76,IF(T77="",SUM($T$5:$T77)+S77,SUM($T$5:$T77))))</f>
        <v/>
      </c>
      <c r="V77" s="100" t="str">
        <f t="shared" si="85"/>
        <v/>
      </c>
      <c r="W77" s="74" t="e">
        <f t="shared" si="99"/>
        <v>#VALUE!</v>
      </c>
      <c r="X77" s="76" t="str">
        <f t="shared" si="100"/>
        <v/>
      </c>
      <c r="Y77" s="9" t="str">
        <f t="shared" si="91"/>
        <v>B</v>
      </c>
      <c r="Z77" s="4" t="str">
        <f t="shared" si="92"/>
        <v>B</v>
      </c>
      <c r="AA77" s="4" t="str">
        <f t="shared" si="93"/>
        <v>F3</v>
      </c>
      <c r="AB77" s="4" t="str">
        <f t="shared" si="89"/>
        <v/>
      </c>
      <c r="AC77" s="4" t="str">
        <f t="shared" si="94"/>
        <v/>
      </c>
      <c r="AD77" s="4" t="str">
        <f t="shared" si="95"/>
        <v/>
      </c>
      <c r="AE77" s="1" t="str">
        <f t="shared" si="101"/>
        <v/>
      </c>
      <c r="AF77" s="1" t="str">
        <f t="shared" si="102"/>
        <v/>
      </c>
      <c r="AG77" s="1" t="str">
        <f t="shared" si="103"/>
        <v/>
      </c>
      <c r="AH77" s="1" t="str">
        <f t="shared" si="104"/>
        <v/>
      </c>
      <c r="AI77" s="1" t="str">
        <f t="shared" si="105"/>
        <v/>
      </c>
      <c r="AJ77" s="1" t="str">
        <f t="shared" si="106"/>
        <v/>
      </c>
      <c r="AK77" s="1">
        <f t="shared" si="129"/>
        <v>0</v>
      </c>
      <c r="AL77" s="1">
        <f t="shared" si="130"/>
        <v>0</v>
      </c>
      <c r="AM77" s="1" t="str">
        <f t="shared" si="90"/>
        <v/>
      </c>
      <c r="AN77" s="1">
        <f t="shared" si="107"/>
        <v>0</v>
      </c>
      <c r="AO77" s="1" t="str">
        <f t="shared" si="140"/>
        <v/>
      </c>
      <c r="AP77" s="1" t="str">
        <f t="shared" si="108"/>
        <v>N</v>
      </c>
      <c r="AQ77" s="1" t="str">
        <f t="shared" si="109"/>
        <v>N</v>
      </c>
      <c r="AR77" s="1" t="str">
        <f t="shared" si="110"/>
        <v>N</v>
      </c>
      <c r="AS77" s="1" t="str">
        <f t="shared" si="111"/>
        <v/>
      </c>
      <c r="AT77" s="15" t="str">
        <f t="shared" si="131"/>
        <v/>
      </c>
      <c r="AU77" s="1" t="str">
        <f t="shared" si="112"/>
        <v/>
      </c>
      <c r="AV77" s="1" t="str">
        <f t="shared" si="113"/>
        <v/>
      </c>
      <c r="AW77" s="1" t="str">
        <f t="shared" si="114"/>
        <v/>
      </c>
      <c r="AX77" s="1" t="str">
        <f t="shared" si="115"/>
        <v/>
      </c>
      <c r="AY77" s="1" t="str">
        <f t="shared" si="116"/>
        <v/>
      </c>
      <c r="AZ77" s="1" t="str">
        <f>IF('Hedging Dashboard'!AH77="P",IF(AZ76="",1,AZ76+1),"")</f>
        <v/>
      </c>
      <c r="BA77" s="1" t="str">
        <f>IF('Hedging Dashboard'!AH77="B",IF(BA76="",1,BA76+1),"")</f>
        <v/>
      </c>
      <c r="BB77" s="1" t="str">
        <f t="shared" si="83"/>
        <v>00000</v>
      </c>
      <c r="BC77" s="1" t="str">
        <f t="shared" si="83"/>
        <v>00000</v>
      </c>
      <c r="BD77" s="1" t="str">
        <f t="shared" si="84"/>
        <v>000000</v>
      </c>
      <c r="BE77" s="1" t="str">
        <f t="shared" si="84"/>
        <v>000000</v>
      </c>
      <c r="BF77" s="1" t="str">
        <f t="shared" si="132"/>
        <v>B</v>
      </c>
      <c r="BG77" s="1" t="str">
        <f t="shared" si="133"/>
        <v>B</v>
      </c>
      <c r="BH77" s="1" t="str">
        <f t="shared" si="117"/>
        <v/>
      </c>
      <c r="BI77" s="1">
        <f t="shared" si="134"/>
        <v>0</v>
      </c>
      <c r="BJ77" s="1" t="str">
        <f t="shared" si="118"/>
        <v/>
      </c>
      <c r="BK77" s="1">
        <f t="shared" si="135"/>
        <v>0</v>
      </c>
      <c r="BL77" s="1" t="str">
        <f t="shared" si="119"/>
        <v/>
      </c>
      <c r="BM77" s="1">
        <f t="shared" si="136"/>
        <v>0</v>
      </c>
      <c r="BN77" s="1" t="str">
        <f t="shared" si="137"/>
        <v>0</v>
      </c>
      <c r="BO77" s="1" t="str">
        <f t="shared" si="138"/>
        <v>0</v>
      </c>
      <c r="BP77" s="1" t="str">
        <f t="shared" si="139"/>
        <v>0</v>
      </c>
      <c r="BS77" s="1">
        <f>General!A75</f>
        <v>0</v>
      </c>
      <c r="BT77" s="1">
        <f>General!B75</f>
        <v>0</v>
      </c>
      <c r="BU77" s="1">
        <f>General!C75</f>
        <v>0</v>
      </c>
      <c r="BV77" s="1">
        <f>General!D75</f>
        <v>0</v>
      </c>
      <c r="BX77" s="1" t="str">
        <f>General!F75</f>
        <v>LLWWLL</v>
      </c>
      <c r="BY77" s="1">
        <f>General!G75</f>
        <v>-3</v>
      </c>
    </row>
    <row r="78" spans="1:77" ht="15.75" thickBot="1">
      <c r="A78" s="1">
        <v>69</v>
      </c>
      <c r="B78" s="9" t="str">
        <f t="shared" si="96"/>
        <v/>
      </c>
      <c r="C78" s="93" t="str">
        <f t="shared" si="86"/>
        <v/>
      </c>
      <c r="D78" s="88" t="str">
        <f t="shared" si="120"/>
        <v/>
      </c>
      <c r="E78" s="89" t="str">
        <f t="shared" si="121"/>
        <v/>
      </c>
      <c r="F78" s="8" t="str">
        <f t="shared" si="97"/>
        <v/>
      </c>
      <c r="H78" s="96" t="str">
        <f t="shared" si="87"/>
        <v/>
      </c>
      <c r="I78" s="88" t="str">
        <f t="shared" si="122"/>
        <v/>
      </c>
      <c r="J78" s="89" t="str">
        <f t="shared" si="123"/>
        <v/>
      </c>
      <c r="K78" s="8" t="str">
        <f t="shared" si="124"/>
        <v/>
      </c>
      <c r="L78" s="54"/>
      <c r="M78" s="17" t="str">
        <f>IF('Hedging Dashboard'!AH78="","",'Hedging Dashboard'!AH78)</f>
        <v/>
      </c>
      <c r="O78" s="9" t="str">
        <f t="shared" si="88"/>
        <v/>
      </c>
      <c r="P78" s="88" t="str">
        <f t="shared" si="125"/>
        <v/>
      </c>
      <c r="Q78" s="89" t="str">
        <f t="shared" si="126"/>
        <v/>
      </c>
      <c r="R78" s="4" t="str">
        <f t="shared" si="127"/>
        <v/>
      </c>
      <c r="S78" s="4" t="str">
        <f t="shared" si="98"/>
        <v/>
      </c>
      <c r="T78" s="112" t="str">
        <f t="shared" si="128"/>
        <v/>
      </c>
      <c r="U78" s="4" t="str">
        <f>IF(M78="","",IF(B78="NB",U77,IF(T78="",SUM($T$5:$T78)+S78,SUM($T$5:$T78))))</f>
        <v/>
      </c>
      <c r="V78" s="100" t="str">
        <f t="shared" si="85"/>
        <v/>
      </c>
      <c r="W78" s="74" t="e">
        <f t="shared" si="99"/>
        <v>#VALUE!</v>
      </c>
      <c r="X78" s="76" t="str">
        <f t="shared" si="100"/>
        <v/>
      </c>
      <c r="Y78" s="9" t="str">
        <f t="shared" si="91"/>
        <v>B</v>
      </c>
      <c r="Z78" s="4" t="str">
        <f t="shared" si="92"/>
        <v>B</v>
      </c>
      <c r="AA78" s="4" t="str">
        <f t="shared" si="93"/>
        <v>F3</v>
      </c>
      <c r="AB78" s="4" t="str">
        <f t="shared" si="89"/>
        <v/>
      </c>
      <c r="AC78" s="4" t="str">
        <f t="shared" si="94"/>
        <v/>
      </c>
      <c r="AD78" s="4" t="str">
        <f t="shared" si="95"/>
        <v/>
      </c>
      <c r="AE78" s="1" t="str">
        <f t="shared" si="101"/>
        <v/>
      </c>
      <c r="AF78" s="1" t="str">
        <f t="shared" si="102"/>
        <v/>
      </c>
      <c r="AG78" s="1" t="str">
        <f t="shared" si="103"/>
        <v/>
      </c>
      <c r="AH78" s="1" t="str">
        <f t="shared" si="104"/>
        <v/>
      </c>
      <c r="AI78" s="1" t="str">
        <f t="shared" si="105"/>
        <v/>
      </c>
      <c r="AJ78" s="1" t="str">
        <f t="shared" si="106"/>
        <v/>
      </c>
      <c r="AK78" s="1">
        <f t="shared" si="129"/>
        <v>0</v>
      </c>
      <c r="AL78" s="1">
        <f t="shared" si="130"/>
        <v>0</v>
      </c>
      <c r="AM78" s="1" t="str">
        <f t="shared" si="90"/>
        <v/>
      </c>
      <c r="AN78" s="1">
        <f t="shared" si="107"/>
        <v>0</v>
      </c>
      <c r="AO78" s="1" t="str">
        <f t="shared" si="140"/>
        <v/>
      </c>
      <c r="AP78" s="1" t="str">
        <f t="shared" si="108"/>
        <v>N</v>
      </c>
      <c r="AQ78" s="1" t="str">
        <f t="shared" si="109"/>
        <v>N</v>
      </c>
      <c r="AR78" s="1" t="str">
        <f t="shared" si="110"/>
        <v>N</v>
      </c>
      <c r="AS78" s="1" t="str">
        <f t="shared" si="111"/>
        <v/>
      </c>
      <c r="AT78" s="15" t="str">
        <f t="shared" si="131"/>
        <v/>
      </c>
      <c r="AU78" s="1" t="str">
        <f t="shared" si="112"/>
        <v/>
      </c>
      <c r="AV78" s="1" t="str">
        <f t="shared" si="113"/>
        <v/>
      </c>
      <c r="AW78" s="1" t="str">
        <f t="shared" si="114"/>
        <v/>
      </c>
      <c r="AX78" s="1" t="str">
        <f t="shared" si="115"/>
        <v/>
      </c>
      <c r="AY78" s="1" t="str">
        <f t="shared" si="116"/>
        <v/>
      </c>
      <c r="AZ78" s="1" t="str">
        <f>IF('Hedging Dashboard'!AH78="P",IF(AZ77="",1,AZ77+1),"")</f>
        <v/>
      </c>
      <c r="BA78" s="1" t="str">
        <f>IF('Hedging Dashboard'!AH78="B",IF(BA77="",1,BA77+1),"")</f>
        <v/>
      </c>
      <c r="BB78" s="1" t="str">
        <f t="shared" si="83"/>
        <v>00000</v>
      </c>
      <c r="BC78" s="1" t="str">
        <f t="shared" si="83"/>
        <v>00000</v>
      </c>
      <c r="BD78" s="1" t="str">
        <f t="shared" si="84"/>
        <v>000000</v>
      </c>
      <c r="BE78" s="1" t="str">
        <f t="shared" si="84"/>
        <v>000000</v>
      </c>
      <c r="BF78" s="1" t="str">
        <f t="shared" si="132"/>
        <v>B</v>
      </c>
      <c r="BG78" s="1" t="str">
        <f t="shared" si="133"/>
        <v>B</v>
      </c>
      <c r="BH78" s="1" t="str">
        <f t="shared" si="117"/>
        <v/>
      </c>
      <c r="BI78" s="1">
        <f t="shared" si="134"/>
        <v>0</v>
      </c>
      <c r="BJ78" s="1" t="str">
        <f t="shared" si="118"/>
        <v/>
      </c>
      <c r="BK78" s="1">
        <f t="shared" si="135"/>
        <v>0</v>
      </c>
      <c r="BL78" s="1" t="str">
        <f t="shared" si="119"/>
        <v/>
      </c>
      <c r="BM78" s="1">
        <f t="shared" si="136"/>
        <v>0</v>
      </c>
      <c r="BN78" s="1" t="str">
        <f t="shared" si="137"/>
        <v>0</v>
      </c>
      <c r="BO78" s="1" t="str">
        <f t="shared" si="138"/>
        <v>0</v>
      </c>
      <c r="BP78" s="1" t="str">
        <f t="shared" si="139"/>
        <v>0</v>
      </c>
      <c r="BS78" s="1">
        <f>General!A76</f>
        <v>0</v>
      </c>
      <c r="BT78" s="1">
        <f>General!B76</f>
        <v>0</v>
      </c>
      <c r="BU78" s="1">
        <f>General!C76</f>
        <v>0</v>
      </c>
      <c r="BV78" s="1">
        <f>General!D76</f>
        <v>0</v>
      </c>
      <c r="BX78" s="1" t="str">
        <f>General!F76</f>
        <v>LLWWLW</v>
      </c>
      <c r="BY78" s="1">
        <f>General!G76</f>
        <v>1</v>
      </c>
    </row>
    <row r="79" spans="1:77" ht="15.75" thickBot="1">
      <c r="A79" s="1">
        <v>70</v>
      </c>
      <c r="B79" s="77" t="str">
        <f t="shared" si="96"/>
        <v/>
      </c>
      <c r="C79" s="94" t="str">
        <f t="shared" si="86"/>
        <v/>
      </c>
      <c r="D79" s="90" t="str">
        <f t="shared" si="120"/>
        <v/>
      </c>
      <c r="E79" s="91" t="str">
        <f t="shared" si="121"/>
        <v/>
      </c>
      <c r="F79" s="10" t="str">
        <f t="shared" si="97"/>
        <v/>
      </c>
      <c r="H79" s="97" t="str">
        <f t="shared" si="87"/>
        <v/>
      </c>
      <c r="I79" s="90" t="str">
        <f t="shared" si="122"/>
        <v/>
      </c>
      <c r="J79" s="91" t="str">
        <f t="shared" si="123"/>
        <v/>
      </c>
      <c r="K79" s="10" t="str">
        <f t="shared" si="124"/>
        <v/>
      </c>
      <c r="L79" s="54"/>
      <c r="M79" s="18" t="str">
        <f>IF('Hedging Dashboard'!AH79="","",'Hedging Dashboard'!AH79)</f>
        <v/>
      </c>
      <c r="O79" s="77" t="str">
        <f t="shared" si="88"/>
        <v/>
      </c>
      <c r="P79" s="90" t="str">
        <f t="shared" si="125"/>
        <v/>
      </c>
      <c r="Q79" s="91" t="str">
        <f t="shared" si="126"/>
        <v/>
      </c>
      <c r="R79" s="5" t="str">
        <f t="shared" si="127"/>
        <v/>
      </c>
      <c r="S79" s="5" t="str">
        <f t="shared" si="98"/>
        <v/>
      </c>
      <c r="T79" s="113" t="str">
        <f t="shared" si="128"/>
        <v/>
      </c>
      <c r="U79" s="5" t="str">
        <f>IF(M79="","",IF(B79="NB",U78,IF(T79="",SUM($T$5:$T79)+S79,SUM($T$5:$T79))))</f>
        <v/>
      </c>
      <c r="V79" s="101" t="str">
        <f t="shared" si="85"/>
        <v/>
      </c>
      <c r="W79" s="74" t="e">
        <f t="shared" si="99"/>
        <v>#VALUE!</v>
      </c>
      <c r="X79" s="76" t="str">
        <f t="shared" si="100"/>
        <v/>
      </c>
      <c r="Y79" s="9" t="str">
        <f t="shared" si="91"/>
        <v>B</v>
      </c>
      <c r="Z79" s="4" t="str">
        <f t="shared" si="92"/>
        <v>B</v>
      </c>
      <c r="AA79" s="4" t="str">
        <f t="shared" si="93"/>
        <v>F3</v>
      </c>
      <c r="AB79" s="4" t="str">
        <f t="shared" si="89"/>
        <v/>
      </c>
      <c r="AC79" s="4" t="str">
        <f t="shared" si="94"/>
        <v/>
      </c>
      <c r="AD79" s="4" t="str">
        <f t="shared" si="95"/>
        <v/>
      </c>
      <c r="AE79" s="1" t="str">
        <f t="shared" si="101"/>
        <v/>
      </c>
      <c r="AF79" s="1" t="str">
        <f t="shared" si="102"/>
        <v/>
      </c>
      <c r="AG79" s="1" t="str">
        <f t="shared" si="103"/>
        <v/>
      </c>
      <c r="AH79" s="1" t="str">
        <f t="shared" si="104"/>
        <v/>
      </c>
      <c r="AI79" s="1" t="str">
        <f t="shared" si="105"/>
        <v/>
      </c>
      <c r="AJ79" s="1" t="str">
        <f t="shared" si="106"/>
        <v/>
      </c>
      <c r="AK79" s="1">
        <f t="shared" si="129"/>
        <v>0</v>
      </c>
      <c r="AL79" s="1">
        <f t="shared" si="130"/>
        <v>0</v>
      </c>
      <c r="AM79" s="1" t="str">
        <f t="shared" si="90"/>
        <v/>
      </c>
      <c r="AN79" s="1">
        <f t="shared" si="107"/>
        <v>0</v>
      </c>
      <c r="AO79" s="1" t="str">
        <f t="shared" si="140"/>
        <v/>
      </c>
      <c r="AP79" s="1" t="str">
        <f t="shared" si="108"/>
        <v>N</v>
      </c>
      <c r="AQ79" s="1" t="str">
        <f t="shared" si="109"/>
        <v>N</v>
      </c>
      <c r="AR79" s="1" t="str">
        <f t="shared" si="110"/>
        <v>N</v>
      </c>
      <c r="AS79" s="1" t="str">
        <f t="shared" si="111"/>
        <v/>
      </c>
      <c r="AT79" s="15" t="str">
        <f t="shared" si="131"/>
        <v/>
      </c>
      <c r="AU79" s="1" t="str">
        <f t="shared" si="112"/>
        <v/>
      </c>
      <c r="AV79" s="1" t="str">
        <f t="shared" si="113"/>
        <v/>
      </c>
      <c r="AW79" s="1" t="str">
        <f t="shared" si="114"/>
        <v/>
      </c>
      <c r="AX79" s="1" t="str">
        <f t="shared" si="115"/>
        <v/>
      </c>
      <c r="AY79" s="1" t="str">
        <f t="shared" si="116"/>
        <v/>
      </c>
      <c r="AZ79" s="1" t="str">
        <f>IF('Hedging Dashboard'!AH79="P",IF(AZ78="",1,AZ78+1),"")</f>
        <v/>
      </c>
      <c r="BA79" s="1" t="str">
        <f>IF('Hedging Dashboard'!AH79="B",IF(BA78="",1,BA78+1),"")</f>
        <v/>
      </c>
      <c r="BB79" s="1" t="str">
        <f t="shared" si="83"/>
        <v>00000</v>
      </c>
      <c r="BC79" s="1" t="str">
        <f t="shared" si="83"/>
        <v>00000</v>
      </c>
      <c r="BD79" s="1" t="str">
        <f t="shared" si="84"/>
        <v>000000</v>
      </c>
      <c r="BE79" s="1" t="str">
        <f t="shared" si="84"/>
        <v>000000</v>
      </c>
      <c r="BF79" s="1" t="str">
        <f t="shared" si="132"/>
        <v>B</v>
      </c>
      <c r="BG79" s="1" t="str">
        <f t="shared" si="133"/>
        <v>B</v>
      </c>
      <c r="BH79" s="1" t="str">
        <f t="shared" si="117"/>
        <v/>
      </c>
      <c r="BI79" s="1">
        <f t="shared" si="134"/>
        <v>0</v>
      </c>
      <c r="BJ79" s="1" t="str">
        <f t="shared" si="118"/>
        <v/>
      </c>
      <c r="BK79" s="1">
        <f t="shared" si="135"/>
        <v>0</v>
      </c>
      <c r="BL79" s="1" t="str">
        <f t="shared" si="119"/>
        <v/>
      </c>
      <c r="BM79" s="1">
        <f t="shared" si="136"/>
        <v>0</v>
      </c>
      <c r="BN79" s="1" t="str">
        <f t="shared" si="137"/>
        <v>0</v>
      </c>
      <c r="BO79" s="1" t="str">
        <f t="shared" si="138"/>
        <v>0</v>
      </c>
      <c r="BP79" s="1" t="str">
        <f t="shared" si="139"/>
        <v>0</v>
      </c>
      <c r="BS79" s="1">
        <f>General!A77</f>
        <v>0</v>
      </c>
      <c r="BT79" s="1">
        <f>General!B77</f>
        <v>0</v>
      </c>
      <c r="BU79" s="1">
        <f>General!C77</f>
        <v>0</v>
      </c>
      <c r="BV79" s="1">
        <f>General!D77</f>
        <v>0</v>
      </c>
      <c r="BX79" s="1" t="str">
        <f>General!F77</f>
        <v>LLWWWL</v>
      </c>
      <c r="BY79" s="1">
        <f>General!G77</f>
        <v>-1</v>
      </c>
    </row>
    <row r="80" spans="1:77" ht="15.75" thickBot="1">
      <c r="A80" s="1">
        <v>71</v>
      </c>
      <c r="B80" s="12" t="str">
        <f t="shared" si="96"/>
        <v/>
      </c>
      <c r="C80" s="92" t="str">
        <f t="shared" si="86"/>
        <v/>
      </c>
      <c r="D80" s="13" t="str">
        <f t="shared" si="120"/>
        <v/>
      </c>
      <c r="E80" s="45" t="str">
        <f t="shared" si="121"/>
        <v/>
      </c>
      <c r="F80" s="14" t="str">
        <f t="shared" si="97"/>
        <v/>
      </c>
      <c r="H80" s="95" t="str">
        <f t="shared" si="87"/>
        <v/>
      </c>
      <c r="I80" s="13" t="str">
        <f t="shared" si="122"/>
        <v/>
      </c>
      <c r="J80" s="45" t="str">
        <f t="shared" si="123"/>
        <v/>
      </c>
      <c r="K80" s="14" t="str">
        <f t="shared" si="124"/>
        <v/>
      </c>
      <c r="L80" s="54"/>
      <c r="M80" s="16" t="str">
        <f>IF('Hedging Dashboard'!AH80="","",'Hedging Dashboard'!AH80)</f>
        <v/>
      </c>
      <c r="O80" s="12" t="str">
        <f t="shared" si="88"/>
        <v/>
      </c>
      <c r="P80" s="13" t="str">
        <f t="shared" si="125"/>
        <v/>
      </c>
      <c r="Q80" s="45" t="str">
        <f t="shared" si="126"/>
        <v/>
      </c>
      <c r="R80" s="87" t="str">
        <f t="shared" si="127"/>
        <v/>
      </c>
      <c r="S80" s="87" t="str">
        <f t="shared" si="98"/>
        <v/>
      </c>
      <c r="T80" s="98" t="str">
        <f t="shared" si="128"/>
        <v/>
      </c>
      <c r="U80" s="87" t="str">
        <f>IF(M80="","",IF(B80="NB",U79,IF(T80="",SUM($T$5:$T80)+S80,SUM($T$5:$T80))))</f>
        <v/>
      </c>
      <c r="V80" s="99" t="str">
        <f t="shared" si="85"/>
        <v/>
      </c>
      <c r="W80" s="74" t="e">
        <f t="shared" si="99"/>
        <v>#VALUE!</v>
      </c>
      <c r="X80" s="76" t="str">
        <f t="shared" si="100"/>
        <v/>
      </c>
      <c r="Y80" s="9" t="str">
        <f t="shared" si="91"/>
        <v>B</v>
      </c>
      <c r="Z80" s="4" t="str">
        <f t="shared" si="92"/>
        <v>B</v>
      </c>
      <c r="AA80" s="4" t="str">
        <f t="shared" si="93"/>
        <v>F3</v>
      </c>
      <c r="AB80" s="4" t="str">
        <f t="shared" si="89"/>
        <v/>
      </c>
      <c r="AC80" s="4" t="str">
        <f t="shared" si="94"/>
        <v/>
      </c>
      <c r="AD80" s="4" t="str">
        <f t="shared" si="95"/>
        <v/>
      </c>
      <c r="AE80" s="1" t="str">
        <f t="shared" si="101"/>
        <v/>
      </c>
      <c r="AF80" s="1" t="str">
        <f t="shared" si="102"/>
        <v/>
      </c>
      <c r="AG80" s="1" t="str">
        <f t="shared" si="103"/>
        <v/>
      </c>
      <c r="AH80" s="1" t="str">
        <f t="shared" si="104"/>
        <v/>
      </c>
      <c r="AI80" s="1" t="str">
        <f t="shared" si="105"/>
        <v/>
      </c>
      <c r="AJ80" s="1" t="str">
        <f t="shared" si="106"/>
        <v/>
      </c>
      <c r="AK80" s="1">
        <f t="shared" si="129"/>
        <v>0</v>
      </c>
      <c r="AL80" s="1">
        <f t="shared" si="130"/>
        <v>0</v>
      </c>
      <c r="AM80" s="1" t="str">
        <f t="shared" si="90"/>
        <v/>
      </c>
      <c r="AN80" s="1">
        <f t="shared" si="107"/>
        <v>0</v>
      </c>
      <c r="AO80" s="1" t="str">
        <f t="shared" si="140"/>
        <v/>
      </c>
      <c r="AP80" s="1" t="str">
        <f t="shared" si="108"/>
        <v>N</v>
      </c>
      <c r="AQ80" s="1" t="str">
        <f t="shared" si="109"/>
        <v>N</v>
      </c>
      <c r="AR80" s="1" t="str">
        <f t="shared" si="110"/>
        <v>N</v>
      </c>
      <c r="AS80" s="1" t="str">
        <f t="shared" si="111"/>
        <v/>
      </c>
      <c r="AT80" s="15" t="str">
        <f t="shared" si="131"/>
        <v/>
      </c>
      <c r="AU80" s="1" t="str">
        <f t="shared" si="112"/>
        <v/>
      </c>
      <c r="AV80" s="1" t="str">
        <f t="shared" si="113"/>
        <v/>
      </c>
      <c r="AW80" s="1" t="str">
        <f t="shared" si="114"/>
        <v/>
      </c>
      <c r="AX80" s="1" t="str">
        <f t="shared" si="115"/>
        <v/>
      </c>
      <c r="AY80" s="1" t="str">
        <f t="shared" si="116"/>
        <v/>
      </c>
      <c r="AZ80" s="1" t="str">
        <f>IF('Hedging Dashboard'!AH80="P",IF(AZ79="",1,AZ79+1),"")</f>
        <v/>
      </c>
      <c r="BA80" s="1" t="str">
        <f>IF('Hedging Dashboard'!AH80="B",IF(BA79="",1,BA79+1),"")</f>
        <v/>
      </c>
      <c r="BB80" s="1" t="str">
        <f t="shared" si="83"/>
        <v>00000</v>
      </c>
      <c r="BC80" s="1" t="str">
        <f t="shared" si="83"/>
        <v>00000</v>
      </c>
      <c r="BD80" s="1" t="str">
        <f t="shared" si="84"/>
        <v>000000</v>
      </c>
      <c r="BE80" s="1" t="str">
        <f t="shared" si="84"/>
        <v>000000</v>
      </c>
      <c r="BF80" s="1" t="str">
        <f t="shared" si="132"/>
        <v>B</v>
      </c>
      <c r="BG80" s="1" t="str">
        <f t="shared" si="133"/>
        <v>B</v>
      </c>
      <c r="BH80" s="1" t="str">
        <f t="shared" si="117"/>
        <v/>
      </c>
      <c r="BI80" s="1">
        <f t="shared" si="134"/>
        <v>0</v>
      </c>
      <c r="BJ80" s="1" t="str">
        <f t="shared" si="118"/>
        <v/>
      </c>
      <c r="BK80" s="1">
        <f t="shared" si="135"/>
        <v>0</v>
      </c>
      <c r="BL80" s="1" t="str">
        <f t="shared" si="119"/>
        <v/>
      </c>
      <c r="BM80" s="1">
        <f t="shared" si="136"/>
        <v>0</v>
      </c>
      <c r="BN80" s="1" t="str">
        <f t="shared" si="137"/>
        <v>0</v>
      </c>
      <c r="BO80" s="1" t="str">
        <f t="shared" si="138"/>
        <v>0</v>
      </c>
      <c r="BP80" s="1" t="str">
        <f t="shared" si="139"/>
        <v>0</v>
      </c>
      <c r="BS80" s="1">
        <f>General!A78</f>
        <v>0</v>
      </c>
      <c r="BT80" s="1">
        <f>General!B78</f>
        <v>0</v>
      </c>
      <c r="BU80" s="1">
        <f>General!C78</f>
        <v>0</v>
      </c>
      <c r="BV80" s="1">
        <f>General!D78</f>
        <v>0</v>
      </c>
      <c r="BX80" s="1" t="str">
        <f>General!F78</f>
        <v>LLWWWW</v>
      </c>
      <c r="BY80" s="1">
        <f>General!G78</f>
        <v>6</v>
      </c>
    </row>
    <row r="81" spans="1:77" ht="15.75" thickBot="1">
      <c r="A81" s="1">
        <v>72</v>
      </c>
      <c r="B81" s="9" t="str">
        <f t="shared" si="96"/>
        <v/>
      </c>
      <c r="C81" s="93" t="str">
        <f t="shared" si="86"/>
        <v/>
      </c>
      <c r="D81" s="88" t="str">
        <f t="shared" si="120"/>
        <v/>
      </c>
      <c r="E81" s="89" t="str">
        <f t="shared" si="121"/>
        <v/>
      </c>
      <c r="F81" s="8" t="str">
        <f t="shared" si="97"/>
        <v/>
      </c>
      <c r="H81" s="96" t="str">
        <f t="shared" si="87"/>
        <v/>
      </c>
      <c r="I81" s="88" t="str">
        <f t="shared" si="122"/>
        <v/>
      </c>
      <c r="J81" s="89" t="str">
        <f t="shared" si="123"/>
        <v/>
      </c>
      <c r="K81" s="8" t="str">
        <f t="shared" si="124"/>
        <v/>
      </c>
      <c r="L81" s="54"/>
      <c r="M81" s="17" t="str">
        <f>IF('Hedging Dashboard'!AH81="","",'Hedging Dashboard'!AH81)</f>
        <v/>
      </c>
      <c r="O81" s="9" t="str">
        <f t="shared" si="88"/>
        <v/>
      </c>
      <c r="P81" s="88" t="str">
        <f t="shared" si="125"/>
        <v/>
      </c>
      <c r="Q81" s="89" t="str">
        <f t="shared" si="126"/>
        <v/>
      </c>
      <c r="R81" s="4" t="str">
        <f t="shared" si="127"/>
        <v/>
      </c>
      <c r="S81" s="4" t="str">
        <f t="shared" si="98"/>
        <v/>
      </c>
      <c r="T81" s="112" t="str">
        <f t="shared" si="128"/>
        <v/>
      </c>
      <c r="U81" s="4" t="str">
        <f>IF(M81="","",IF(B81="NB",U80,IF(T81="",SUM($T$5:$T81)+S81,SUM($T$5:$T81))))</f>
        <v/>
      </c>
      <c r="V81" s="100" t="str">
        <f t="shared" si="85"/>
        <v/>
      </c>
      <c r="W81" s="74" t="e">
        <f t="shared" si="99"/>
        <v>#VALUE!</v>
      </c>
      <c r="X81" s="76" t="str">
        <f t="shared" si="100"/>
        <v/>
      </c>
      <c r="Y81" s="9" t="str">
        <f t="shared" si="91"/>
        <v>B</v>
      </c>
      <c r="Z81" s="4" t="str">
        <f t="shared" si="92"/>
        <v>B</v>
      </c>
      <c r="AA81" s="4" t="str">
        <f t="shared" si="93"/>
        <v>F3</v>
      </c>
      <c r="AB81" s="4" t="str">
        <f t="shared" si="89"/>
        <v/>
      </c>
      <c r="AC81" s="4" t="str">
        <f t="shared" si="94"/>
        <v/>
      </c>
      <c r="AD81" s="4" t="str">
        <f t="shared" si="95"/>
        <v/>
      </c>
      <c r="AE81" s="1" t="str">
        <f t="shared" si="101"/>
        <v/>
      </c>
      <c r="AF81" s="1" t="str">
        <f t="shared" si="102"/>
        <v/>
      </c>
      <c r="AG81" s="1" t="str">
        <f t="shared" si="103"/>
        <v/>
      </c>
      <c r="AH81" s="1" t="str">
        <f t="shared" si="104"/>
        <v/>
      </c>
      <c r="AI81" s="1" t="str">
        <f t="shared" si="105"/>
        <v/>
      </c>
      <c r="AJ81" s="1" t="str">
        <f t="shared" si="106"/>
        <v/>
      </c>
      <c r="AK81" s="1">
        <f t="shared" si="129"/>
        <v>0</v>
      </c>
      <c r="AL81" s="1">
        <f t="shared" si="130"/>
        <v>0</v>
      </c>
      <c r="AM81" s="1" t="str">
        <f t="shared" si="90"/>
        <v/>
      </c>
      <c r="AN81" s="1">
        <f t="shared" si="107"/>
        <v>0</v>
      </c>
      <c r="AO81" s="1" t="str">
        <f t="shared" si="140"/>
        <v/>
      </c>
      <c r="AP81" s="1" t="str">
        <f t="shared" si="108"/>
        <v>N</v>
      </c>
      <c r="AQ81" s="1" t="str">
        <f t="shared" si="109"/>
        <v>N</v>
      </c>
      <c r="AR81" s="1" t="str">
        <f t="shared" si="110"/>
        <v>N</v>
      </c>
      <c r="AS81" s="1" t="str">
        <f t="shared" si="111"/>
        <v/>
      </c>
      <c r="AT81" s="15" t="str">
        <f t="shared" si="131"/>
        <v/>
      </c>
      <c r="AU81" s="1" t="str">
        <f t="shared" si="112"/>
        <v/>
      </c>
      <c r="AV81" s="1" t="str">
        <f t="shared" si="113"/>
        <v/>
      </c>
      <c r="AW81" s="1" t="str">
        <f t="shared" si="114"/>
        <v/>
      </c>
      <c r="AX81" s="1" t="str">
        <f t="shared" si="115"/>
        <v/>
      </c>
      <c r="AY81" s="1" t="str">
        <f t="shared" si="116"/>
        <v/>
      </c>
      <c r="AZ81" s="1" t="str">
        <f>IF('Hedging Dashboard'!AH81="P",IF(AZ80="",1,AZ80+1),"")</f>
        <v/>
      </c>
      <c r="BA81" s="1" t="str">
        <f>IF('Hedging Dashboard'!AH81="B",IF(BA80="",1,BA80+1),"")</f>
        <v/>
      </c>
      <c r="BB81" s="1" t="str">
        <f t="shared" si="83"/>
        <v>00000</v>
      </c>
      <c r="BC81" s="1" t="str">
        <f t="shared" si="83"/>
        <v>00000</v>
      </c>
      <c r="BD81" s="1" t="str">
        <f t="shared" si="84"/>
        <v>000000</v>
      </c>
      <c r="BE81" s="1" t="str">
        <f t="shared" si="84"/>
        <v>000000</v>
      </c>
      <c r="BF81" s="1" t="str">
        <f t="shared" si="132"/>
        <v>B</v>
      </c>
      <c r="BG81" s="1" t="str">
        <f t="shared" si="133"/>
        <v>B</v>
      </c>
      <c r="BH81" s="1" t="str">
        <f t="shared" si="117"/>
        <v/>
      </c>
      <c r="BI81" s="1">
        <f t="shared" si="134"/>
        <v>0</v>
      </c>
      <c r="BJ81" s="1" t="str">
        <f t="shared" si="118"/>
        <v/>
      </c>
      <c r="BK81" s="1">
        <f t="shared" si="135"/>
        <v>0</v>
      </c>
      <c r="BL81" s="1" t="str">
        <f t="shared" si="119"/>
        <v/>
      </c>
      <c r="BM81" s="1">
        <f t="shared" si="136"/>
        <v>0</v>
      </c>
      <c r="BN81" s="1" t="str">
        <f t="shared" si="137"/>
        <v>0</v>
      </c>
      <c r="BO81" s="1" t="str">
        <f t="shared" si="138"/>
        <v>0</v>
      </c>
      <c r="BP81" s="1" t="str">
        <f t="shared" si="139"/>
        <v>0</v>
      </c>
      <c r="BS81" s="1">
        <f>General!A79</f>
        <v>0</v>
      </c>
      <c r="BT81" s="1">
        <f>General!B79</f>
        <v>0</v>
      </c>
      <c r="BU81" s="1">
        <f>General!C79</f>
        <v>0</v>
      </c>
      <c r="BV81" s="1">
        <f>General!D79</f>
        <v>0</v>
      </c>
      <c r="BX81" s="1" t="str">
        <f>General!F79</f>
        <v>LWLLLL</v>
      </c>
      <c r="BY81" s="1">
        <f>General!G79</f>
        <v>-6</v>
      </c>
    </row>
    <row r="82" spans="1:77" ht="15.75" thickBot="1">
      <c r="A82" s="1">
        <v>73</v>
      </c>
      <c r="B82" s="9" t="str">
        <f t="shared" si="96"/>
        <v/>
      </c>
      <c r="C82" s="93" t="str">
        <f t="shared" si="86"/>
        <v/>
      </c>
      <c r="D82" s="88" t="str">
        <f t="shared" si="120"/>
        <v/>
      </c>
      <c r="E82" s="89" t="str">
        <f t="shared" si="121"/>
        <v/>
      </c>
      <c r="F82" s="8" t="str">
        <f t="shared" si="97"/>
        <v/>
      </c>
      <c r="H82" s="96" t="str">
        <f t="shared" si="87"/>
        <v/>
      </c>
      <c r="I82" s="88" t="str">
        <f t="shared" si="122"/>
        <v/>
      </c>
      <c r="J82" s="89" t="str">
        <f t="shared" si="123"/>
        <v/>
      </c>
      <c r="K82" s="8" t="str">
        <f t="shared" si="124"/>
        <v/>
      </c>
      <c r="L82" s="54"/>
      <c r="M82" s="17" t="str">
        <f>IF('Hedging Dashboard'!AH82="","",'Hedging Dashboard'!AH82)</f>
        <v/>
      </c>
      <c r="O82" s="9" t="str">
        <f t="shared" si="88"/>
        <v/>
      </c>
      <c r="P82" s="88" t="str">
        <f t="shared" si="125"/>
        <v/>
      </c>
      <c r="Q82" s="89" t="str">
        <f t="shared" si="126"/>
        <v/>
      </c>
      <c r="R82" s="4" t="str">
        <f t="shared" si="127"/>
        <v/>
      </c>
      <c r="S82" s="4" t="str">
        <f t="shared" si="98"/>
        <v/>
      </c>
      <c r="T82" s="112" t="str">
        <f t="shared" si="128"/>
        <v/>
      </c>
      <c r="U82" s="4" t="str">
        <f>IF(M82="","",IF(B82="NB",U81,IF(T82="",SUM($T$5:$T82)+S82,SUM($T$5:$T82))))</f>
        <v/>
      </c>
      <c r="V82" s="100" t="str">
        <f t="shared" si="85"/>
        <v/>
      </c>
      <c r="W82" s="74" t="e">
        <f t="shared" si="99"/>
        <v>#VALUE!</v>
      </c>
      <c r="X82" s="76" t="str">
        <f t="shared" si="100"/>
        <v/>
      </c>
      <c r="Y82" s="9" t="str">
        <f t="shared" si="91"/>
        <v>B</v>
      </c>
      <c r="Z82" s="4" t="str">
        <f t="shared" si="92"/>
        <v>B</v>
      </c>
      <c r="AA82" s="4" t="str">
        <f t="shared" si="93"/>
        <v>F3</v>
      </c>
      <c r="AB82" s="4" t="str">
        <f t="shared" si="89"/>
        <v/>
      </c>
      <c r="AC82" s="4" t="str">
        <f t="shared" si="94"/>
        <v/>
      </c>
      <c r="AD82" s="4" t="str">
        <f t="shared" si="95"/>
        <v/>
      </c>
      <c r="AE82" s="1" t="str">
        <f t="shared" si="101"/>
        <v/>
      </c>
      <c r="AF82" s="1" t="str">
        <f t="shared" si="102"/>
        <v/>
      </c>
      <c r="AG82" s="1" t="str">
        <f t="shared" si="103"/>
        <v/>
      </c>
      <c r="AH82" s="1" t="str">
        <f t="shared" si="104"/>
        <v/>
      </c>
      <c r="AI82" s="1" t="str">
        <f t="shared" si="105"/>
        <v/>
      </c>
      <c r="AJ82" s="1" t="str">
        <f t="shared" si="106"/>
        <v/>
      </c>
      <c r="AK82" s="1">
        <f t="shared" si="129"/>
        <v>0</v>
      </c>
      <c r="AL82" s="1">
        <f t="shared" si="130"/>
        <v>0</v>
      </c>
      <c r="AM82" s="1" t="str">
        <f t="shared" si="90"/>
        <v/>
      </c>
      <c r="AN82" s="1">
        <f t="shared" si="107"/>
        <v>0</v>
      </c>
      <c r="AO82" s="1" t="str">
        <f t="shared" si="140"/>
        <v/>
      </c>
      <c r="AP82" s="1" t="str">
        <f t="shared" si="108"/>
        <v>N</v>
      </c>
      <c r="AQ82" s="1" t="str">
        <f t="shared" si="109"/>
        <v>N</v>
      </c>
      <c r="AR82" s="1" t="str">
        <f t="shared" si="110"/>
        <v>N</v>
      </c>
      <c r="AS82" s="1" t="str">
        <f t="shared" si="111"/>
        <v/>
      </c>
      <c r="AT82" s="15" t="str">
        <f t="shared" si="131"/>
        <v/>
      </c>
      <c r="AU82" s="1" t="str">
        <f t="shared" si="112"/>
        <v/>
      </c>
      <c r="AV82" s="1" t="str">
        <f t="shared" si="113"/>
        <v/>
      </c>
      <c r="AW82" s="1" t="str">
        <f t="shared" si="114"/>
        <v/>
      </c>
      <c r="AX82" s="1" t="str">
        <f t="shared" si="115"/>
        <v/>
      </c>
      <c r="AY82" s="1" t="str">
        <f t="shared" si="116"/>
        <v/>
      </c>
      <c r="AZ82" s="1" t="str">
        <f>IF('Hedging Dashboard'!AH82="P",IF(AZ81="",1,AZ81+1),"")</f>
        <v/>
      </c>
      <c r="BA82" s="1" t="str">
        <f>IF('Hedging Dashboard'!AH82="B",IF(BA81="",1,BA81+1),"")</f>
        <v/>
      </c>
      <c r="BB82" s="1" t="str">
        <f t="shared" si="83"/>
        <v>00000</v>
      </c>
      <c r="BC82" s="1" t="str">
        <f t="shared" si="83"/>
        <v>00000</v>
      </c>
      <c r="BD82" s="1" t="str">
        <f t="shared" si="84"/>
        <v>000000</v>
      </c>
      <c r="BE82" s="1" t="str">
        <f t="shared" si="84"/>
        <v>000000</v>
      </c>
      <c r="BF82" s="1" t="str">
        <f t="shared" si="132"/>
        <v>B</v>
      </c>
      <c r="BG82" s="1" t="str">
        <f t="shared" si="133"/>
        <v>B</v>
      </c>
      <c r="BH82" s="1" t="str">
        <f t="shared" si="117"/>
        <v/>
      </c>
      <c r="BI82" s="1">
        <f t="shared" si="134"/>
        <v>0</v>
      </c>
      <c r="BJ82" s="1" t="str">
        <f t="shared" si="118"/>
        <v/>
      </c>
      <c r="BK82" s="1">
        <f t="shared" si="135"/>
        <v>0</v>
      </c>
      <c r="BL82" s="1" t="str">
        <f t="shared" si="119"/>
        <v/>
      </c>
      <c r="BM82" s="1">
        <f t="shared" si="136"/>
        <v>0</v>
      </c>
      <c r="BN82" s="1" t="str">
        <f t="shared" si="137"/>
        <v>0</v>
      </c>
      <c r="BO82" s="1" t="str">
        <f t="shared" si="138"/>
        <v>0</v>
      </c>
      <c r="BP82" s="1" t="str">
        <f t="shared" si="139"/>
        <v>0</v>
      </c>
      <c r="BS82" s="1">
        <f>General!A80</f>
        <v>0</v>
      </c>
      <c r="BT82" s="1">
        <f>General!B80</f>
        <v>0</v>
      </c>
      <c r="BU82" s="1">
        <f>General!C80</f>
        <v>0</v>
      </c>
      <c r="BV82" s="1">
        <f>General!D80</f>
        <v>0</v>
      </c>
      <c r="BX82" s="1" t="str">
        <f>General!F80</f>
        <v>LWLLLW</v>
      </c>
      <c r="BY82" s="1">
        <f>General!G80</f>
        <v>1</v>
      </c>
    </row>
    <row r="83" spans="1:77" ht="15.75" thickBot="1">
      <c r="A83" s="1">
        <v>74</v>
      </c>
      <c r="B83" s="9" t="str">
        <f t="shared" si="96"/>
        <v/>
      </c>
      <c r="C83" s="93" t="str">
        <f t="shared" si="86"/>
        <v/>
      </c>
      <c r="D83" s="88" t="str">
        <f t="shared" si="120"/>
        <v/>
      </c>
      <c r="E83" s="89" t="str">
        <f t="shared" si="121"/>
        <v/>
      </c>
      <c r="F83" s="8" t="str">
        <f t="shared" si="97"/>
        <v/>
      </c>
      <c r="H83" s="96" t="str">
        <f t="shared" si="87"/>
        <v/>
      </c>
      <c r="I83" s="88" t="str">
        <f t="shared" si="122"/>
        <v/>
      </c>
      <c r="J83" s="89" t="str">
        <f t="shared" si="123"/>
        <v/>
      </c>
      <c r="K83" s="8" t="str">
        <f t="shared" si="124"/>
        <v/>
      </c>
      <c r="L83" s="54"/>
      <c r="M83" s="17" t="str">
        <f>IF('Hedging Dashboard'!AH83="","",'Hedging Dashboard'!AH83)</f>
        <v/>
      </c>
      <c r="O83" s="9" t="str">
        <f t="shared" si="88"/>
        <v/>
      </c>
      <c r="P83" s="88" t="str">
        <f t="shared" si="125"/>
        <v/>
      </c>
      <c r="Q83" s="89" t="str">
        <f t="shared" si="126"/>
        <v/>
      </c>
      <c r="R83" s="4" t="str">
        <f t="shared" si="127"/>
        <v/>
      </c>
      <c r="S83" s="4" t="str">
        <f t="shared" si="98"/>
        <v/>
      </c>
      <c r="T83" s="112" t="str">
        <f t="shared" si="128"/>
        <v/>
      </c>
      <c r="U83" s="4" t="str">
        <f>IF(M83="","",IF(B83="NB",U82,IF(T83="",SUM($T$5:$T83)+S83,SUM($T$5:$T83))))</f>
        <v/>
      </c>
      <c r="V83" s="100" t="str">
        <f t="shared" si="85"/>
        <v/>
      </c>
      <c r="W83" s="74" t="e">
        <f t="shared" si="99"/>
        <v>#VALUE!</v>
      </c>
      <c r="X83" s="76" t="str">
        <f t="shared" si="100"/>
        <v/>
      </c>
      <c r="Y83" s="9" t="str">
        <f t="shared" si="91"/>
        <v>B</v>
      </c>
      <c r="Z83" s="4" t="str">
        <f t="shared" si="92"/>
        <v>B</v>
      </c>
      <c r="AA83" s="4" t="str">
        <f t="shared" si="93"/>
        <v>F3</v>
      </c>
      <c r="AB83" s="4" t="str">
        <f t="shared" si="89"/>
        <v/>
      </c>
      <c r="AC83" s="4" t="str">
        <f t="shared" si="94"/>
        <v/>
      </c>
      <c r="AD83" s="4" t="str">
        <f t="shared" si="95"/>
        <v/>
      </c>
      <c r="AE83" s="1" t="str">
        <f t="shared" si="101"/>
        <v/>
      </c>
      <c r="AF83" s="1" t="str">
        <f t="shared" si="102"/>
        <v/>
      </c>
      <c r="AG83" s="1" t="str">
        <f t="shared" si="103"/>
        <v/>
      </c>
      <c r="AH83" s="1" t="str">
        <f t="shared" si="104"/>
        <v/>
      </c>
      <c r="AI83" s="1" t="str">
        <f t="shared" si="105"/>
        <v/>
      </c>
      <c r="AJ83" s="1" t="str">
        <f t="shared" si="106"/>
        <v/>
      </c>
      <c r="AK83" s="1">
        <f t="shared" si="129"/>
        <v>0</v>
      </c>
      <c r="AL83" s="1">
        <f t="shared" si="130"/>
        <v>0</v>
      </c>
      <c r="AM83" s="1" t="str">
        <f t="shared" si="90"/>
        <v/>
      </c>
      <c r="AN83" s="1">
        <f t="shared" si="107"/>
        <v>0</v>
      </c>
      <c r="AO83" s="1" t="str">
        <f t="shared" si="140"/>
        <v/>
      </c>
      <c r="AP83" s="1" t="str">
        <f t="shared" si="108"/>
        <v>N</v>
      </c>
      <c r="AQ83" s="1" t="str">
        <f t="shared" si="109"/>
        <v>N</v>
      </c>
      <c r="AR83" s="1" t="str">
        <f t="shared" si="110"/>
        <v>N</v>
      </c>
      <c r="AS83" s="1" t="str">
        <f t="shared" si="111"/>
        <v/>
      </c>
      <c r="AT83" s="15" t="str">
        <f t="shared" si="131"/>
        <v/>
      </c>
      <c r="AU83" s="1" t="str">
        <f t="shared" si="112"/>
        <v/>
      </c>
      <c r="AV83" s="1" t="str">
        <f t="shared" si="113"/>
        <v/>
      </c>
      <c r="AW83" s="1" t="str">
        <f t="shared" si="114"/>
        <v/>
      </c>
      <c r="AX83" s="1" t="str">
        <f t="shared" si="115"/>
        <v/>
      </c>
      <c r="AY83" s="1" t="str">
        <f t="shared" si="116"/>
        <v/>
      </c>
      <c r="AZ83" s="1" t="str">
        <f>IF('Hedging Dashboard'!AH83="P",IF(AZ82="",1,AZ82+1),"")</f>
        <v/>
      </c>
      <c r="BA83" s="1" t="str">
        <f>IF('Hedging Dashboard'!AH83="B",IF(BA82="",1,BA82+1),"")</f>
        <v/>
      </c>
      <c r="BB83" s="1" t="str">
        <f t="shared" si="83"/>
        <v>00000</v>
      </c>
      <c r="BC83" s="1" t="str">
        <f t="shared" si="83"/>
        <v>00000</v>
      </c>
      <c r="BD83" s="1" t="str">
        <f t="shared" si="84"/>
        <v>000000</v>
      </c>
      <c r="BE83" s="1" t="str">
        <f t="shared" si="84"/>
        <v>000000</v>
      </c>
      <c r="BF83" s="1" t="str">
        <f t="shared" si="132"/>
        <v>B</v>
      </c>
      <c r="BG83" s="1" t="str">
        <f t="shared" si="133"/>
        <v>B</v>
      </c>
      <c r="BH83" s="1" t="str">
        <f t="shared" si="117"/>
        <v/>
      </c>
      <c r="BI83" s="1">
        <f t="shared" si="134"/>
        <v>0</v>
      </c>
      <c r="BJ83" s="1" t="str">
        <f t="shared" si="118"/>
        <v/>
      </c>
      <c r="BK83" s="1">
        <f t="shared" si="135"/>
        <v>0</v>
      </c>
      <c r="BL83" s="1" t="str">
        <f t="shared" si="119"/>
        <v/>
      </c>
      <c r="BM83" s="1">
        <f t="shared" si="136"/>
        <v>0</v>
      </c>
      <c r="BN83" s="1" t="str">
        <f t="shared" si="137"/>
        <v>0</v>
      </c>
      <c r="BO83" s="1" t="str">
        <f t="shared" si="138"/>
        <v>0</v>
      </c>
      <c r="BP83" s="1" t="str">
        <f t="shared" si="139"/>
        <v>0</v>
      </c>
      <c r="BS83" s="1">
        <f>General!A81</f>
        <v>0</v>
      </c>
      <c r="BT83" s="1">
        <f>General!B81</f>
        <v>0</v>
      </c>
      <c r="BU83" s="1">
        <f>General!C81</f>
        <v>0</v>
      </c>
      <c r="BV83" s="1">
        <f>General!D81</f>
        <v>0</v>
      </c>
      <c r="BX83" s="1" t="str">
        <f>General!F81</f>
        <v>LWLLWL</v>
      </c>
      <c r="BY83" s="1">
        <f>General!G81</f>
        <v>-1</v>
      </c>
    </row>
    <row r="84" spans="1:77" ht="15.75" thickBot="1">
      <c r="A84" s="1">
        <v>75</v>
      </c>
      <c r="B84" s="77" t="str">
        <f t="shared" si="96"/>
        <v/>
      </c>
      <c r="C84" s="94" t="str">
        <f t="shared" si="86"/>
        <v/>
      </c>
      <c r="D84" s="90" t="str">
        <f t="shared" si="120"/>
        <v/>
      </c>
      <c r="E84" s="91" t="str">
        <f t="shared" si="121"/>
        <v/>
      </c>
      <c r="F84" s="10" t="str">
        <f t="shared" si="97"/>
        <v/>
      </c>
      <c r="H84" s="97" t="str">
        <f t="shared" si="87"/>
        <v/>
      </c>
      <c r="I84" s="90" t="str">
        <f t="shared" si="122"/>
        <v/>
      </c>
      <c r="J84" s="91" t="str">
        <f t="shared" si="123"/>
        <v/>
      </c>
      <c r="K84" s="10" t="str">
        <f t="shared" si="124"/>
        <v/>
      </c>
      <c r="L84" s="54"/>
      <c r="M84" s="18" t="str">
        <f>IF('Hedging Dashboard'!AH84="","",'Hedging Dashboard'!AH84)</f>
        <v/>
      </c>
      <c r="O84" s="77" t="str">
        <f t="shared" si="88"/>
        <v/>
      </c>
      <c r="P84" s="90" t="str">
        <f t="shared" si="125"/>
        <v/>
      </c>
      <c r="Q84" s="91" t="str">
        <f t="shared" si="126"/>
        <v/>
      </c>
      <c r="R84" s="5" t="str">
        <f t="shared" si="127"/>
        <v/>
      </c>
      <c r="S84" s="5" t="str">
        <f t="shared" si="98"/>
        <v/>
      </c>
      <c r="T84" s="113" t="str">
        <f t="shared" si="128"/>
        <v/>
      </c>
      <c r="U84" s="5" t="str">
        <f>IF(M84="","",IF(B84="NB",U83,IF(T84="",SUM($T$5:$T84)+S84,SUM($T$5:$T84))))</f>
        <v/>
      </c>
      <c r="V84" s="101" t="str">
        <f t="shared" si="85"/>
        <v/>
      </c>
      <c r="W84" s="74" t="e">
        <f t="shared" si="99"/>
        <v>#VALUE!</v>
      </c>
      <c r="X84" s="76" t="str">
        <f t="shared" si="100"/>
        <v/>
      </c>
      <c r="Y84" s="9" t="str">
        <f t="shared" si="91"/>
        <v>B</v>
      </c>
      <c r="Z84" s="4" t="str">
        <f t="shared" si="92"/>
        <v>B</v>
      </c>
      <c r="AA84" s="4" t="str">
        <f t="shared" si="93"/>
        <v>F3</v>
      </c>
      <c r="AB84" s="4" t="str">
        <f t="shared" si="89"/>
        <v/>
      </c>
      <c r="AC84" s="4" t="str">
        <f t="shared" si="94"/>
        <v/>
      </c>
      <c r="AD84" s="4" t="str">
        <f t="shared" si="95"/>
        <v/>
      </c>
      <c r="AE84" s="1" t="str">
        <f t="shared" si="101"/>
        <v/>
      </c>
      <c r="AF84" s="1" t="str">
        <f t="shared" si="102"/>
        <v/>
      </c>
      <c r="AG84" s="1" t="str">
        <f t="shared" si="103"/>
        <v/>
      </c>
      <c r="AH84" s="1" t="str">
        <f t="shared" si="104"/>
        <v/>
      </c>
      <c r="AI84" s="1" t="str">
        <f t="shared" si="105"/>
        <v/>
      </c>
      <c r="AJ84" s="1" t="str">
        <f t="shared" si="106"/>
        <v/>
      </c>
      <c r="AK84" s="1">
        <f t="shared" si="129"/>
        <v>0</v>
      </c>
      <c r="AL84" s="1">
        <f t="shared" si="130"/>
        <v>0</v>
      </c>
      <c r="AM84" s="1" t="str">
        <f t="shared" si="90"/>
        <v/>
      </c>
      <c r="AN84" s="1">
        <f t="shared" si="107"/>
        <v>0</v>
      </c>
      <c r="AO84" s="1" t="str">
        <f t="shared" si="140"/>
        <v/>
      </c>
      <c r="AP84" s="1" t="str">
        <f t="shared" si="108"/>
        <v>N</v>
      </c>
      <c r="AQ84" s="1" t="str">
        <f t="shared" si="109"/>
        <v>N</v>
      </c>
      <c r="AR84" s="1" t="str">
        <f t="shared" si="110"/>
        <v>N</v>
      </c>
      <c r="AS84" s="1" t="str">
        <f t="shared" si="111"/>
        <v/>
      </c>
      <c r="AT84" s="15" t="str">
        <f t="shared" si="131"/>
        <v/>
      </c>
      <c r="AU84" s="1" t="str">
        <f t="shared" si="112"/>
        <v/>
      </c>
      <c r="AV84" s="1" t="str">
        <f t="shared" si="113"/>
        <v/>
      </c>
      <c r="AW84" s="1" t="str">
        <f t="shared" si="114"/>
        <v/>
      </c>
      <c r="AX84" s="1" t="str">
        <f t="shared" si="115"/>
        <v/>
      </c>
      <c r="AY84" s="1" t="str">
        <f t="shared" si="116"/>
        <v/>
      </c>
      <c r="AZ84" s="1" t="str">
        <f>IF('Hedging Dashboard'!AH84="P",IF(AZ83="",1,AZ83+1),"")</f>
        <v/>
      </c>
      <c r="BA84" s="1" t="str">
        <f>IF('Hedging Dashboard'!AH84="B",IF(BA83="",1,BA83+1),"")</f>
        <v/>
      </c>
      <c r="BB84" s="1" t="str">
        <f t="shared" si="83"/>
        <v>00000</v>
      </c>
      <c r="BC84" s="1" t="str">
        <f t="shared" si="83"/>
        <v>00000</v>
      </c>
      <c r="BD84" s="1" t="str">
        <f t="shared" si="84"/>
        <v>000000</v>
      </c>
      <c r="BE84" s="1" t="str">
        <f t="shared" si="84"/>
        <v>000000</v>
      </c>
      <c r="BF84" s="1" t="str">
        <f t="shared" si="132"/>
        <v>B</v>
      </c>
      <c r="BG84" s="1" t="str">
        <f t="shared" si="133"/>
        <v>B</v>
      </c>
      <c r="BH84" s="1" t="str">
        <f t="shared" si="117"/>
        <v/>
      </c>
      <c r="BI84" s="1">
        <f t="shared" si="134"/>
        <v>0</v>
      </c>
      <c r="BJ84" s="1" t="str">
        <f t="shared" si="118"/>
        <v/>
      </c>
      <c r="BK84" s="1">
        <f t="shared" si="135"/>
        <v>0</v>
      </c>
      <c r="BL84" s="1" t="str">
        <f t="shared" si="119"/>
        <v/>
      </c>
      <c r="BM84" s="1">
        <f t="shared" si="136"/>
        <v>0</v>
      </c>
      <c r="BN84" s="1" t="str">
        <f t="shared" si="137"/>
        <v>0</v>
      </c>
      <c r="BO84" s="1" t="str">
        <f t="shared" si="138"/>
        <v>0</v>
      </c>
      <c r="BP84" s="1" t="str">
        <f t="shared" si="139"/>
        <v>0</v>
      </c>
      <c r="BS84" s="1">
        <f>General!A82</f>
        <v>0</v>
      </c>
      <c r="BT84" s="1">
        <f>General!B82</f>
        <v>0</v>
      </c>
      <c r="BU84" s="1">
        <f>General!C82</f>
        <v>0</v>
      </c>
      <c r="BV84" s="1">
        <f>General!D82</f>
        <v>0</v>
      </c>
      <c r="BX84" s="1" t="str">
        <f>General!F82</f>
        <v>LWLLWW</v>
      </c>
      <c r="BY84" s="1">
        <f>General!G82</f>
        <v>3</v>
      </c>
    </row>
    <row r="85" spans="1:77" ht="15.75" thickBot="1">
      <c r="A85" s="1">
        <v>76</v>
      </c>
      <c r="B85" s="12" t="str">
        <f t="shared" si="96"/>
        <v/>
      </c>
      <c r="C85" s="92" t="str">
        <f t="shared" si="86"/>
        <v/>
      </c>
      <c r="D85" s="13" t="str">
        <f t="shared" si="120"/>
        <v/>
      </c>
      <c r="E85" s="45" t="str">
        <f t="shared" si="121"/>
        <v/>
      </c>
      <c r="F85" s="14" t="str">
        <f t="shared" si="97"/>
        <v/>
      </c>
      <c r="H85" s="95" t="str">
        <f t="shared" si="87"/>
        <v/>
      </c>
      <c r="I85" s="13" t="str">
        <f t="shared" si="122"/>
        <v/>
      </c>
      <c r="J85" s="45" t="str">
        <f t="shared" si="123"/>
        <v/>
      </c>
      <c r="K85" s="14" t="str">
        <f t="shared" si="124"/>
        <v/>
      </c>
      <c r="L85" s="54"/>
      <c r="M85" s="16" t="str">
        <f>IF('Hedging Dashboard'!AH85="","",'Hedging Dashboard'!AH85)</f>
        <v/>
      </c>
      <c r="O85" s="12" t="str">
        <f t="shared" si="88"/>
        <v/>
      </c>
      <c r="P85" s="13" t="str">
        <f t="shared" si="125"/>
        <v/>
      </c>
      <c r="Q85" s="45" t="str">
        <f t="shared" si="126"/>
        <v/>
      </c>
      <c r="R85" s="87" t="str">
        <f t="shared" si="127"/>
        <v/>
      </c>
      <c r="S85" s="87" t="str">
        <f t="shared" si="98"/>
        <v/>
      </c>
      <c r="T85" s="98" t="str">
        <f t="shared" si="128"/>
        <v/>
      </c>
      <c r="U85" s="87" t="str">
        <f>IF(M85="","",IF(B85="NB",U84,IF(T85="",SUM($T$5:$T85)+S85,SUM($T$5:$T85))))</f>
        <v/>
      </c>
      <c r="V85" s="99" t="str">
        <f t="shared" si="85"/>
        <v/>
      </c>
      <c r="W85" s="74" t="e">
        <f t="shared" si="99"/>
        <v>#VALUE!</v>
      </c>
      <c r="X85" s="76" t="str">
        <f t="shared" si="100"/>
        <v/>
      </c>
      <c r="Y85" s="9" t="str">
        <f t="shared" si="91"/>
        <v>B</v>
      </c>
      <c r="Z85" s="4" t="str">
        <f t="shared" si="92"/>
        <v>B</v>
      </c>
      <c r="AA85" s="4" t="str">
        <f t="shared" si="93"/>
        <v>F3</v>
      </c>
      <c r="AB85" s="4" t="str">
        <f t="shared" si="89"/>
        <v/>
      </c>
      <c r="AC85" s="4" t="str">
        <f t="shared" si="94"/>
        <v/>
      </c>
      <c r="AD85" s="4" t="str">
        <f t="shared" si="95"/>
        <v/>
      </c>
      <c r="AE85" s="1" t="str">
        <f t="shared" si="101"/>
        <v/>
      </c>
      <c r="AF85" s="1" t="str">
        <f t="shared" si="102"/>
        <v/>
      </c>
      <c r="AG85" s="1" t="str">
        <f t="shared" si="103"/>
        <v/>
      </c>
      <c r="AH85" s="1" t="str">
        <f t="shared" si="104"/>
        <v/>
      </c>
      <c r="AI85" s="1" t="str">
        <f t="shared" si="105"/>
        <v/>
      </c>
      <c r="AJ85" s="1" t="str">
        <f t="shared" si="106"/>
        <v/>
      </c>
      <c r="AK85" s="1">
        <f t="shared" si="129"/>
        <v>0</v>
      </c>
      <c r="AL85" s="1">
        <f t="shared" si="130"/>
        <v>0</v>
      </c>
      <c r="AM85" s="1" t="str">
        <f t="shared" si="90"/>
        <v/>
      </c>
      <c r="AN85" s="1">
        <f t="shared" si="107"/>
        <v>0</v>
      </c>
      <c r="AO85" s="1" t="str">
        <f t="shared" si="140"/>
        <v/>
      </c>
      <c r="AP85" s="1" t="str">
        <f t="shared" si="108"/>
        <v>N</v>
      </c>
      <c r="AQ85" s="1" t="str">
        <f t="shared" si="109"/>
        <v>N</v>
      </c>
      <c r="AR85" s="1" t="str">
        <f t="shared" si="110"/>
        <v>N</v>
      </c>
      <c r="AS85" s="1" t="str">
        <f t="shared" si="111"/>
        <v/>
      </c>
      <c r="AT85" s="15" t="str">
        <f t="shared" si="131"/>
        <v/>
      </c>
      <c r="AU85" s="1" t="str">
        <f t="shared" si="112"/>
        <v/>
      </c>
      <c r="AV85" s="1" t="str">
        <f t="shared" si="113"/>
        <v/>
      </c>
      <c r="AW85" s="1" t="str">
        <f t="shared" si="114"/>
        <v/>
      </c>
      <c r="AX85" s="1" t="str">
        <f t="shared" si="115"/>
        <v/>
      </c>
      <c r="AY85" s="1" t="str">
        <f t="shared" si="116"/>
        <v/>
      </c>
      <c r="AZ85" s="1" t="str">
        <f>IF('Hedging Dashboard'!AH85="P",IF(AZ84="",1,AZ84+1),"")</f>
        <v/>
      </c>
      <c r="BA85" s="1" t="str">
        <f>IF('Hedging Dashboard'!AH85="B",IF(BA84="",1,BA84+1),"")</f>
        <v/>
      </c>
      <c r="BB85" s="1" t="str">
        <f t="shared" si="83"/>
        <v>00000</v>
      </c>
      <c r="BC85" s="1" t="str">
        <f t="shared" si="83"/>
        <v>00000</v>
      </c>
      <c r="BD85" s="1" t="str">
        <f t="shared" si="84"/>
        <v>000000</v>
      </c>
      <c r="BE85" s="1" t="str">
        <f t="shared" si="84"/>
        <v>000000</v>
      </c>
      <c r="BF85" s="1" t="str">
        <f t="shared" si="132"/>
        <v>B</v>
      </c>
      <c r="BG85" s="1" t="str">
        <f t="shared" si="133"/>
        <v>B</v>
      </c>
      <c r="BH85" s="1" t="str">
        <f t="shared" si="117"/>
        <v/>
      </c>
      <c r="BI85" s="1">
        <f t="shared" si="134"/>
        <v>0</v>
      </c>
      <c r="BJ85" s="1" t="str">
        <f t="shared" si="118"/>
        <v/>
      </c>
      <c r="BK85" s="1">
        <f t="shared" si="135"/>
        <v>0</v>
      </c>
      <c r="BL85" s="1" t="str">
        <f t="shared" si="119"/>
        <v/>
      </c>
      <c r="BM85" s="1">
        <f t="shared" si="136"/>
        <v>0</v>
      </c>
      <c r="BN85" s="1" t="str">
        <f t="shared" si="137"/>
        <v>0</v>
      </c>
      <c r="BO85" s="1" t="str">
        <f t="shared" si="138"/>
        <v>0</v>
      </c>
      <c r="BP85" s="1" t="str">
        <f t="shared" si="139"/>
        <v>0</v>
      </c>
      <c r="BS85" s="1">
        <f>General!A83</f>
        <v>0</v>
      </c>
      <c r="BT85" s="1">
        <f>General!B83</f>
        <v>0</v>
      </c>
      <c r="BU85" s="1">
        <f>General!C83</f>
        <v>0</v>
      </c>
      <c r="BV85" s="1">
        <f>General!D83</f>
        <v>0</v>
      </c>
      <c r="BX85" s="1" t="str">
        <f>General!F83</f>
        <v>LWLWLL</v>
      </c>
      <c r="BY85" s="1">
        <f>General!G83</f>
        <v>-3</v>
      </c>
    </row>
    <row r="86" spans="1:77" ht="15.75" thickBot="1">
      <c r="A86" s="1">
        <v>77</v>
      </c>
      <c r="B86" s="9" t="str">
        <f t="shared" si="96"/>
        <v/>
      </c>
      <c r="C86" s="93" t="str">
        <f t="shared" si="86"/>
        <v/>
      </c>
      <c r="D86" s="88" t="str">
        <f t="shared" si="120"/>
        <v/>
      </c>
      <c r="E86" s="89" t="str">
        <f t="shared" si="121"/>
        <v/>
      </c>
      <c r="F86" s="8" t="str">
        <f t="shared" si="97"/>
        <v/>
      </c>
      <c r="H86" s="96" t="str">
        <f t="shared" si="87"/>
        <v/>
      </c>
      <c r="I86" s="88" t="str">
        <f t="shared" si="122"/>
        <v/>
      </c>
      <c r="J86" s="89" t="str">
        <f t="shared" si="123"/>
        <v/>
      </c>
      <c r="K86" s="8" t="str">
        <f t="shared" si="124"/>
        <v/>
      </c>
      <c r="L86" s="54"/>
      <c r="M86" s="17" t="str">
        <f>IF('Hedging Dashboard'!AH86="","",'Hedging Dashboard'!AH86)</f>
        <v/>
      </c>
      <c r="O86" s="9" t="str">
        <f t="shared" si="88"/>
        <v/>
      </c>
      <c r="P86" s="88" t="str">
        <f t="shared" si="125"/>
        <v/>
      </c>
      <c r="Q86" s="89" t="str">
        <f t="shared" si="126"/>
        <v/>
      </c>
      <c r="R86" s="4" t="str">
        <f t="shared" si="127"/>
        <v/>
      </c>
      <c r="S86" s="4" t="str">
        <f t="shared" si="98"/>
        <v/>
      </c>
      <c r="T86" s="112" t="str">
        <f t="shared" si="128"/>
        <v/>
      </c>
      <c r="U86" s="4" t="str">
        <f>IF(M86="","",IF(B86="NB",U85,IF(T86="",SUM($T$5:$T86)+S86,SUM($T$5:$T86))))</f>
        <v/>
      </c>
      <c r="V86" s="100" t="str">
        <f t="shared" si="85"/>
        <v/>
      </c>
      <c r="W86" s="74" t="e">
        <f t="shared" si="99"/>
        <v>#VALUE!</v>
      </c>
      <c r="X86" s="76" t="str">
        <f t="shared" si="100"/>
        <v/>
      </c>
      <c r="Y86" s="9" t="str">
        <f t="shared" si="91"/>
        <v>B</v>
      </c>
      <c r="Z86" s="4" t="str">
        <f t="shared" si="92"/>
        <v>B</v>
      </c>
      <c r="AA86" s="4" t="str">
        <f t="shared" si="93"/>
        <v>F3</v>
      </c>
      <c r="AB86" s="4" t="str">
        <f t="shared" si="89"/>
        <v/>
      </c>
      <c r="AC86" s="4" t="str">
        <f t="shared" si="94"/>
        <v/>
      </c>
      <c r="AD86" s="4" t="str">
        <f t="shared" si="95"/>
        <v/>
      </c>
      <c r="AE86" s="1" t="str">
        <f t="shared" si="101"/>
        <v/>
      </c>
      <c r="AF86" s="1" t="str">
        <f t="shared" si="102"/>
        <v/>
      </c>
      <c r="AG86" s="1" t="str">
        <f t="shared" si="103"/>
        <v/>
      </c>
      <c r="AH86" s="1" t="str">
        <f t="shared" si="104"/>
        <v/>
      </c>
      <c r="AI86" s="1" t="str">
        <f t="shared" si="105"/>
        <v/>
      </c>
      <c r="AJ86" s="1" t="str">
        <f t="shared" si="106"/>
        <v/>
      </c>
      <c r="AK86" s="1">
        <f t="shared" si="129"/>
        <v>0</v>
      </c>
      <c r="AL86" s="1">
        <f t="shared" si="130"/>
        <v>0</v>
      </c>
      <c r="AM86" s="1" t="str">
        <f t="shared" si="90"/>
        <v/>
      </c>
      <c r="AN86" s="1">
        <f t="shared" si="107"/>
        <v>0</v>
      </c>
      <c r="AO86" s="1" t="str">
        <f t="shared" si="140"/>
        <v/>
      </c>
      <c r="AP86" s="1" t="str">
        <f t="shared" si="108"/>
        <v>N</v>
      </c>
      <c r="AQ86" s="1" t="str">
        <f t="shared" si="109"/>
        <v>N</v>
      </c>
      <c r="AR86" s="1" t="str">
        <f t="shared" si="110"/>
        <v>N</v>
      </c>
      <c r="AS86" s="1" t="str">
        <f t="shared" si="111"/>
        <v/>
      </c>
      <c r="AT86" s="15" t="str">
        <f t="shared" si="131"/>
        <v/>
      </c>
      <c r="AU86" s="1" t="str">
        <f t="shared" si="112"/>
        <v/>
      </c>
      <c r="AV86" s="1" t="str">
        <f t="shared" si="113"/>
        <v/>
      </c>
      <c r="AW86" s="1" t="str">
        <f t="shared" si="114"/>
        <v/>
      </c>
      <c r="AX86" s="1" t="str">
        <f t="shared" si="115"/>
        <v/>
      </c>
      <c r="AY86" s="1" t="str">
        <f t="shared" si="116"/>
        <v/>
      </c>
      <c r="AZ86" s="1" t="str">
        <f>IF('Hedging Dashboard'!AH86="P",IF(AZ85="",1,AZ85+1),"")</f>
        <v/>
      </c>
      <c r="BA86" s="1" t="str">
        <f>IF('Hedging Dashboard'!AH86="B",IF(BA85="",1,BA85+1),"")</f>
        <v/>
      </c>
      <c r="BB86" s="1" t="str">
        <f t="shared" si="83"/>
        <v>00000</v>
      </c>
      <c r="BC86" s="1" t="str">
        <f t="shared" si="83"/>
        <v>00000</v>
      </c>
      <c r="BD86" s="1" t="str">
        <f t="shared" si="84"/>
        <v>000000</v>
      </c>
      <c r="BE86" s="1" t="str">
        <f t="shared" si="84"/>
        <v>000000</v>
      </c>
      <c r="BF86" s="1" t="str">
        <f t="shared" si="132"/>
        <v>B</v>
      </c>
      <c r="BG86" s="1" t="str">
        <f t="shared" si="133"/>
        <v>B</v>
      </c>
      <c r="BH86" s="1" t="str">
        <f t="shared" si="117"/>
        <v/>
      </c>
      <c r="BI86" s="1">
        <f t="shared" si="134"/>
        <v>0</v>
      </c>
      <c r="BJ86" s="1" t="str">
        <f t="shared" si="118"/>
        <v/>
      </c>
      <c r="BK86" s="1">
        <f t="shared" si="135"/>
        <v>0</v>
      </c>
      <c r="BL86" s="1" t="str">
        <f t="shared" si="119"/>
        <v/>
      </c>
      <c r="BM86" s="1">
        <f t="shared" si="136"/>
        <v>0</v>
      </c>
      <c r="BN86" s="1" t="str">
        <f t="shared" si="137"/>
        <v>0</v>
      </c>
      <c r="BO86" s="1" t="str">
        <f t="shared" si="138"/>
        <v>0</v>
      </c>
      <c r="BP86" s="1" t="str">
        <f t="shared" si="139"/>
        <v>0</v>
      </c>
      <c r="BS86" s="1">
        <f>General!A84</f>
        <v>0</v>
      </c>
      <c r="BT86" s="1">
        <f>General!B84</f>
        <v>0</v>
      </c>
      <c r="BU86" s="1">
        <f>General!C84</f>
        <v>0</v>
      </c>
      <c r="BV86" s="1">
        <f>General!D84</f>
        <v>0</v>
      </c>
      <c r="BX86" s="1" t="str">
        <f>General!F84</f>
        <v>LWLWLW</v>
      </c>
      <c r="BY86" s="1">
        <f>General!G84</f>
        <v>1</v>
      </c>
    </row>
    <row r="87" spans="1:77" ht="15.75" thickBot="1">
      <c r="A87" s="1">
        <v>78</v>
      </c>
      <c r="B87" s="9" t="str">
        <f t="shared" si="96"/>
        <v/>
      </c>
      <c r="C87" s="93" t="str">
        <f t="shared" si="86"/>
        <v/>
      </c>
      <c r="D87" s="88" t="str">
        <f t="shared" si="120"/>
        <v/>
      </c>
      <c r="E87" s="89" t="str">
        <f t="shared" si="121"/>
        <v/>
      </c>
      <c r="F87" s="8" t="str">
        <f t="shared" si="97"/>
        <v/>
      </c>
      <c r="H87" s="96" t="str">
        <f t="shared" si="87"/>
        <v/>
      </c>
      <c r="I87" s="88" t="str">
        <f t="shared" si="122"/>
        <v/>
      </c>
      <c r="J87" s="89" t="str">
        <f t="shared" si="123"/>
        <v/>
      </c>
      <c r="K87" s="8" t="str">
        <f t="shared" si="124"/>
        <v/>
      </c>
      <c r="L87" s="54"/>
      <c r="M87" s="17" t="str">
        <f>IF('Hedging Dashboard'!AH87="","",'Hedging Dashboard'!AH87)</f>
        <v/>
      </c>
      <c r="O87" s="9" t="str">
        <f t="shared" si="88"/>
        <v/>
      </c>
      <c r="P87" s="88" t="str">
        <f t="shared" si="125"/>
        <v/>
      </c>
      <c r="Q87" s="89" t="str">
        <f t="shared" si="126"/>
        <v/>
      </c>
      <c r="R87" s="4" t="str">
        <f t="shared" si="127"/>
        <v/>
      </c>
      <c r="S87" s="4" t="str">
        <f t="shared" si="98"/>
        <v/>
      </c>
      <c r="T87" s="112" t="str">
        <f t="shared" si="128"/>
        <v/>
      </c>
      <c r="U87" s="4" t="str">
        <f>IF(M87="","",IF(B87="NB",U86,IF(T87="",SUM($T$5:$T87)+S87,SUM($T$5:$T87))))</f>
        <v/>
      </c>
      <c r="V87" s="100" t="str">
        <f t="shared" si="85"/>
        <v/>
      </c>
      <c r="W87" s="74" t="e">
        <f t="shared" si="99"/>
        <v>#VALUE!</v>
      </c>
      <c r="X87" s="76" t="str">
        <f t="shared" si="100"/>
        <v/>
      </c>
      <c r="Y87" s="9" t="str">
        <f t="shared" si="91"/>
        <v>B</v>
      </c>
      <c r="Z87" s="4" t="str">
        <f t="shared" si="92"/>
        <v>B</v>
      </c>
      <c r="AA87" s="4" t="str">
        <f t="shared" si="93"/>
        <v>F3</v>
      </c>
      <c r="AB87" s="4" t="str">
        <f t="shared" si="89"/>
        <v/>
      </c>
      <c r="AC87" s="4" t="str">
        <f t="shared" si="94"/>
        <v/>
      </c>
      <c r="AD87" s="4" t="str">
        <f t="shared" si="95"/>
        <v/>
      </c>
      <c r="AE87" s="1" t="str">
        <f t="shared" si="101"/>
        <v/>
      </c>
      <c r="AF87" s="1" t="str">
        <f t="shared" si="102"/>
        <v/>
      </c>
      <c r="AG87" s="1" t="str">
        <f t="shared" si="103"/>
        <v/>
      </c>
      <c r="AH87" s="1" t="str">
        <f t="shared" si="104"/>
        <v/>
      </c>
      <c r="AI87" s="1" t="str">
        <f t="shared" si="105"/>
        <v/>
      </c>
      <c r="AJ87" s="1" t="str">
        <f t="shared" si="106"/>
        <v/>
      </c>
      <c r="AK87" s="1">
        <f t="shared" si="129"/>
        <v>0</v>
      </c>
      <c r="AL87" s="1">
        <f t="shared" si="130"/>
        <v>0</v>
      </c>
      <c r="AM87" s="1" t="str">
        <f t="shared" si="90"/>
        <v/>
      </c>
      <c r="AN87" s="1">
        <f t="shared" si="107"/>
        <v>0</v>
      </c>
      <c r="AO87" s="1" t="str">
        <f t="shared" si="140"/>
        <v/>
      </c>
      <c r="AP87" s="1" t="str">
        <f t="shared" si="108"/>
        <v>N</v>
      </c>
      <c r="AQ87" s="1" t="str">
        <f t="shared" si="109"/>
        <v>N</v>
      </c>
      <c r="AR87" s="1" t="str">
        <f t="shared" si="110"/>
        <v>N</v>
      </c>
      <c r="AS87" s="1" t="str">
        <f t="shared" si="111"/>
        <v/>
      </c>
      <c r="AT87" s="15" t="str">
        <f t="shared" si="131"/>
        <v/>
      </c>
      <c r="AU87" s="1" t="str">
        <f t="shared" si="112"/>
        <v/>
      </c>
      <c r="AV87" s="1" t="str">
        <f t="shared" si="113"/>
        <v/>
      </c>
      <c r="AW87" s="1" t="str">
        <f t="shared" si="114"/>
        <v/>
      </c>
      <c r="AX87" s="1" t="str">
        <f t="shared" si="115"/>
        <v/>
      </c>
      <c r="AY87" s="1" t="str">
        <f t="shared" si="116"/>
        <v/>
      </c>
      <c r="AZ87" s="1" t="str">
        <f>IF('Hedging Dashboard'!AH87="P",IF(AZ86="",1,AZ86+1),"")</f>
        <v/>
      </c>
      <c r="BA87" s="1" t="str">
        <f>IF('Hedging Dashboard'!AH87="B",IF(BA86="",1,BA86+1),"")</f>
        <v/>
      </c>
      <c r="BB87" s="1" t="str">
        <f t="shared" si="83"/>
        <v>00000</v>
      </c>
      <c r="BC87" s="1" t="str">
        <f t="shared" si="83"/>
        <v>00000</v>
      </c>
      <c r="BD87" s="1" t="str">
        <f t="shared" si="84"/>
        <v>000000</v>
      </c>
      <c r="BE87" s="1" t="str">
        <f t="shared" si="84"/>
        <v>000000</v>
      </c>
      <c r="BF87" s="1" t="str">
        <f t="shared" si="132"/>
        <v>B</v>
      </c>
      <c r="BG87" s="1" t="str">
        <f t="shared" si="133"/>
        <v>B</v>
      </c>
      <c r="BH87" s="1" t="str">
        <f t="shared" si="117"/>
        <v/>
      </c>
      <c r="BI87" s="1">
        <f t="shared" si="134"/>
        <v>0</v>
      </c>
      <c r="BJ87" s="1" t="str">
        <f t="shared" si="118"/>
        <v/>
      </c>
      <c r="BK87" s="1">
        <f t="shared" si="135"/>
        <v>0</v>
      </c>
      <c r="BL87" s="1" t="str">
        <f t="shared" si="119"/>
        <v/>
      </c>
      <c r="BM87" s="1">
        <f t="shared" si="136"/>
        <v>0</v>
      </c>
      <c r="BN87" s="1" t="str">
        <f t="shared" si="137"/>
        <v>0</v>
      </c>
      <c r="BO87" s="1" t="str">
        <f t="shared" si="138"/>
        <v>0</v>
      </c>
      <c r="BP87" s="1" t="str">
        <f t="shared" si="139"/>
        <v>0</v>
      </c>
      <c r="BS87" s="1">
        <f>General!A85</f>
        <v>0</v>
      </c>
      <c r="BT87" s="1">
        <f>General!B85</f>
        <v>0</v>
      </c>
      <c r="BU87" s="1">
        <f>General!C85</f>
        <v>0</v>
      </c>
      <c r="BV87" s="1">
        <f>General!D85</f>
        <v>0</v>
      </c>
      <c r="BX87" s="1" t="str">
        <f>General!F85</f>
        <v>LWLWWL</v>
      </c>
      <c r="BY87" s="1">
        <f>General!G85</f>
        <v>-1</v>
      </c>
    </row>
    <row r="88" spans="1:77" ht="15.75" thickBot="1">
      <c r="A88" s="1">
        <v>79</v>
      </c>
      <c r="B88" s="9" t="str">
        <f t="shared" si="96"/>
        <v/>
      </c>
      <c r="C88" s="93" t="str">
        <f t="shared" si="86"/>
        <v/>
      </c>
      <c r="D88" s="88" t="str">
        <f t="shared" si="120"/>
        <v/>
      </c>
      <c r="E88" s="89" t="str">
        <f t="shared" si="121"/>
        <v/>
      </c>
      <c r="F88" s="8" t="str">
        <f t="shared" si="97"/>
        <v/>
      </c>
      <c r="H88" s="96" t="str">
        <f t="shared" si="87"/>
        <v/>
      </c>
      <c r="I88" s="88" t="str">
        <f t="shared" si="122"/>
        <v/>
      </c>
      <c r="J88" s="89" t="str">
        <f t="shared" si="123"/>
        <v/>
      </c>
      <c r="K88" s="8" t="str">
        <f t="shared" si="124"/>
        <v/>
      </c>
      <c r="L88" s="54"/>
      <c r="M88" s="17" t="str">
        <f>IF('Hedging Dashboard'!AH88="","",'Hedging Dashboard'!AH88)</f>
        <v/>
      </c>
      <c r="O88" s="9" t="str">
        <f t="shared" si="88"/>
        <v/>
      </c>
      <c r="P88" s="88" t="str">
        <f t="shared" si="125"/>
        <v/>
      </c>
      <c r="Q88" s="89" t="str">
        <f t="shared" si="126"/>
        <v/>
      </c>
      <c r="R88" s="4" t="str">
        <f t="shared" si="127"/>
        <v/>
      </c>
      <c r="S88" s="4" t="str">
        <f t="shared" si="98"/>
        <v/>
      </c>
      <c r="T88" s="112" t="str">
        <f t="shared" si="128"/>
        <v/>
      </c>
      <c r="U88" s="4" t="str">
        <f>IF(M88="","",IF(B88="NB",U87,IF(T88="",SUM($T$5:$T88)+S88,SUM($T$5:$T88))))</f>
        <v/>
      </c>
      <c r="V88" s="100" t="str">
        <f t="shared" si="85"/>
        <v/>
      </c>
      <c r="W88" s="74" t="e">
        <f t="shared" si="99"/>
        <v>#VALUE!</v>
      </c>
      <c r="X88" s="76" t="str">
        <f t="shared" si="100"/>
        <v/>
      </c>
      <c r="Y88" s="9" t="str">
        <f t="shared" si="91"/>
        <v>B</v>
      </c>
      <c r="Z88" s="4" t="str">
        <f t="shared" si="92"/>
        <v>B</v>
      </c>
      <c r="AA88" s="4" t="str">
        <f t="shared" si="93"/>
        <v>F3</v>
      </c>
      <c r="AB88" s="4" t="str">
        <f t="shared" si="89"/>
        <v/>
      </c>
      <c r="AC88" s="4" t="str">
        <f t="shared" si="94"/>
        <v/>
      </c>
      <c r="AD88" s="4" t="str">
        <f t="shared" si="95"/>
        <v/>
      </c>
      <c r="AE88" s="1" t="str">
        <f t="shared" si="101"/>
        <v/>
      </c>
      <c r="AF88" s="1" t="str">
        <f t="shared" si="102"/>
        <v/>
      </c>
      <c r="AG88" s="1" t="str">
        <f t="shared" si="103"/>
        <v/>
      </c>
      <c r="AH88" s="1" t="str">
        <f t="shared" si="104"/>
        <v/>
      </c>
      <c r="AI88" s="1" t="str">
        <f t="shared" si="105"/>
        <v/>
      </c>
      <c r="AJ88" s="1" t="str">
        <f t="shared" si="106"/>
        <v/>
      </c>
      <c r="AK88" s="1">
        <f t="shared" si="129"/>
        <v>0</v>
      </c>
      <c r="AL88" s="1">
        <f t="shared" si="130"/>
        <v>0</v>
      </c>
      <c r="AM88" s="1" t="str">
        <f t="shared" si="90"/>
        <v/>
      </c>
      <c r="AN88" s="1">
        <f t="shared" si="107"/>
        <v>0</v>
      </c>
      <c r="AO88" s="1" t="str">
        <f t="shared" si="140"/>
        <v/>
      </c>
      <c r="AP88" s="1" t="str">
        <f t="shared" si="108"/>
        <v>N</v>
      </c>
      <c r="AQ88" s="1" t="str">
        <f t="shared" si="109"/>
        <v>N</v>
      </c>
      <c r="AR88" s="1" t="str">
        <f t="shared" si="110"/>
        <v>N</v>
      </c>
      <c r="AS88" s="1" t="str">
        <f t="shared" si="111"/>
        <v/>
      </c>
      <c r="AT88" s="15" t="str">
        <f t="shared" si="131"/>
        <v/>
      </c>
      <c r="AU88" s="1" t="str">
        <f t="shared" si="112"/>
        <v/>
      </c>
      <c r="AV88" s="1" t="str">
        <f t="shared" si="113"/>
        <v/>
      </c>
      <c r="AW88" s="1" t="str">
        <f t="shared" si="114"/>
        <v/>
      </c>
      <c r="AX88" s="1" t="str">
        <f t="shared" si="115"/>
        <v/>
      </c>
      <c r="AY88" s="1" t="str">
        <f t="shared" si="116"/>
        <v/>
      </c>
      <c r="AZ88" s="1" t="str">
        <f>IF('Hedging Dashboard'!AH88="P",IF(AZ87="",1,AZ87+1),"")</f>
        <v/>
      </c>
      <c r="BA88" s="1" t="str">
        <f>IF('Hedging Dashboard'!AH88="B",IF(BA87="",1,BA87+1),"")</f>
        <v/>
      </c>
      <c r="BB88" s="1" t="str">
        <f t="shared" si="83"/>
        <v>00000</v>
      </c>
      <c r="BC88" s="1" t="str">
        <f t="shared" si="83"/>
        <v>00000</v>
      </c>
      <c r="BD88" s="1" t="str">
        <f t="shared" si="84"/>
        <v>000000</v>
      </c>
      <c r="BE88" s="1" t="str">
        <f t="shared" si="84"/>
        <v>000000</v>
      </c>
      <c r="BF88" s="1" t="str">
        <f t="shared" si="132"/>
        <v>B</v>
      </c>
      <c r="BG88" s="1" t="str">
        <f t="shared" si="133"/>
        <v>B</v>
      </c>
      <c r="BH88" s="1" t="str">
        <f t="shared" si="117"/>
        <v/>
      </c>
      <c r="BI88" s="1">
        <f t="shared" si="134"/>
        <v>0</v>
      </c>
      <c r="BJ88" s="1" t="str">
        <f t="shared" si="118"/>
        <v/>
      </c>
      <c r="BK88" s="1">
        <f t="shared" si="135"/>
        <v>0</v>
      </c>
      <c r="BL88" s="1" t="str">
        <f t="shared" si="119"/>
        <v/>
      </c>
      <c r="BM88" s="1">
        <f t="shared" si="136"/>
        <v>0</v>
      </c>
      <c r="BN88" s="1" t="str">
        <f t="shared" si="137"/>
        <v>0</v>
      </c>
      <c r="BO88" s="1" t="str">
        <f t="shared" si="138"/>
        <v>0</v>
      </c>
      <c r="BP88" s="1" t="str">
        <f t="shared" si="139"/>
        <v>0</v>
      </c>
      <c r="BS88" s="1">
        <f>General!A86</f>
        <v>0</v>
      </c>
      <c r="BT88" s="1">
        <f>General!B86</f>
        <v>0</v>
      </c>
      <c r="BU88" s="1">
        <f>General!C86</f>
        <v>0</v>
      </c>
      <c r="BV88" s="1">
        <f>General!D86</f>
        <v>0</v>
      </c>
      <c r="BX88" s="1" t="str">
        <f>General!F86</f>
        <v>LWLWWW</v>
      </c>
      <c r="BY88" s="1">
        <f>General!G86</f>
        <v>6</v>
      </c>
    </row>
    <row r="89" spans="1:77" ht="15.75" thickBot="1">
      <c r="A89" s="1">
        <v>80</v>
      </c>
      <c r="B89" s="77" t="str">
        <f t="shared" si="96"/>
        <v/>
      </c>
      <c r="C89" s="94" t="str">
        <f t="shared" si="86"/>
        <v/>
      </c>
      <c r="D89" s="90" t="str">
        <f t="shared" si="120"/>
        <v/>
      </c>
      <c r="E89" s="91" t="str">
        <f t="shared" si="121"/>
        <v/>
      </c>
      <c r="F89" s="10" t="str">
        <f t="shared" si="97"/>
        <v/>
      </c>
      <c r="H89" s="97" t="str">
        <f t="shared" si="87"/>
        <v/>
      </c>
      <c r="I89" s="90" t="str">
        <f t="shared" si="122"/>
        <v/>
      </c>
      <c r="J89" s="91" t="str">
        <f t="shared" si="123"/>
        <v/>
      </c>
      <c r="K89" s="10" t="str">
        <f t="shared" si="124"/>
        <v/>
      </c>
      <c r="L89" s="54"/>
      <c r="M89" s="18" t="str">
        <f>IF('Hedging Dashboard'!AH89="","",'Hedging Dashboard'!AH89)</f>
        <v/>
      </c>
      <c r="O89" s="77" t="str">
        <f t="shared" si="88"/>
        <v/>
      </c>
      <c r="P89" s="90" t="str">
        <f t="shared" si="125"/>
        <v/>
      </c>
      <c r="Q89" s="91" t="str">
        <f t="shared" si="126"/>
        <v/>
      </c>
      <c r="R89" s="5" t="str">
        <f t="shared" si="127"/>
        <v/>
      </c>
      <c r="S89" s="5" t="str">
        <f t="shared" si="98"/>
        <v/>
      </c>
      <c r="T89" s="113" t="str">
        <f t="shared" si="128"/>
        <v/>
      </c>
      <c r="U89" s="5" t="str">
        <f>IF(M89="","",IF(B89="NB",U88,IF(T89="",SUM($T$5:$T89)+S89,SUM($T$5:$T89))))</f>
        <v/>
      </c>
      <c r="V89" s="101" t="str">
        <f t="shared" si="85"/>
        <v/>
      </c>
      <c r="W89" s="74" t="e">
        <f t="shared" si="99"/>
        <v>#VALUE!</v>
      </c>
      <c r="X89" s="76" t="str">
        <f t="shared" si="100"/>
        <v/>
      </c>
      <c r="Y89" s="9" t="str">
        <f t="shared" si="91"/>
        <v>B</v>
      </c>
      <c r="Z89" s="4" t="str">
        <f t="shared" si="92"/>
        <v>B</v>
      </c>
      <c r="AA89" s="4" t="str">
        <f t="shared" si="93"/>
        <v>F3</v>
      </c>
      <c r="AB89" s="4" t="str">
        <f t="shared" si="89"/>
        <v/>
      </c>
      <c r="AC89" s="4" t="str">
        <f t="shared" si="94"/>
        <v/>
      </c>
      <c r="AD89" s="4" t="str">
        <f t="shared" si="95"/>
        <v/>
      </c>
      <c r="AE89" s="1" t="str">
        <f t="shared" si="101"/>
        <v/>
      </c>
      <c r="AF89" s="1" t="str">
        <f t="shared" si="102"/>
        <v/>
      </c>
      <c r="AG89" s="1" t="str">
        <f t="shared" si="103"/>
        <v/>
      </c>
      <c r="AH89" s="1" t="str">
        <f t="shared" si="104"/>
        <v/>
      </c>
      <c r="AI89" s="1" t="str">
        <f t="shared" si="105"/>
        <v/>
      </c>
      <c r="AJ89" s="1" t="str">
        <f t="shared" si="106"/>
        <v/>
      </c>
      <c r="AK89" s="1">
        <f t="shared" si="129"/>
        <v>0</v>
      </c>
      <c r="AL89" s="1">
        <f t="shared" si="130"/>
        <v>0</v>
      </c>
      <c r="AM89" s="1" t="str">
        <f t="shared" si="90"/>
        <v/>
      </c>
      <c r="AN89" s="1">
        <f t="shared" si="107"/>
        <v>0</v>
      </c>
      <c r="AO89" s="1" t="str">
        <f t="shared" si="140"/>
        <v/>
      </c>
      <c r="AP89" s="1" t="str">
        <f t="shared" si="108"/>
        <v>N</v>
      </c>
      <c r="AQ89" s="1" t="str">
        <f t="shared" si="109"/>
        <v>N</v>
      </c>
      <c r="AR89" s="1" t="str">
        <f t="shared" si="110"/>
        <v>N</v>
      </c>
      <c r="AS89" s="1" t="str">
        <f t="shared" si="111"/>
        <v/>
      </c>
      <c r="AT89" s="15" t="str">
        <f t="shared" si="131"/>
        <v/>
      </c>
      <c r="AU89" s="1" t="str">
        <f t="shared" si="112"/>
        <v/>
      </c>
      <c r="AV89" s="1" t="str">
        <f t="shared" si="113"/>
        <v/>
      </c>
      <c r="AW89" s="1" t="str">
        <f t="shared" si="114"/>
        <v/>
      </c>
      <c r="AX89" s="1" t="str">
        <f t="shared" si="115"/>
        <v/>
      </c>
      <c r="AY89" s="1" t="str">
        <f t="shared" si="116"/>
        <v/>
      </c>
      <c r="AZ89" s="1" t="str">
        <f>IF('Hedging Dashboard'!AH89="P",IF(AZ88="",1,AZ88+1),"")</f>
        <v/>
      </c>
      <c r="BA89" s="1" t="str">
        <f>IF('Hedging Dashboard'!AH89="B",IF(BA88="",1,BA88+1),"")</f>
        <v/>
      </c>
      <c r="BB89" s="1" t="str">
        <f t="shared" si="83"/>
        <v>00000</v>
      </c>
      <c r="BC89" s="1" t="str">
        <f t="shared" si="83"/>
        <v>00000</v>
      </c>
      <c r="BD89" s="1" t="str">
        <f t="shared" si="84"/>
        <v>000000</v>
      </c>
      <c r="BE89" s="1" t="str">
        <f t="shared" si="84"/>
        <v>000000</v>
      </c>
      <c r="BF89" s="1" t="str">
        <f t="shared" si="132"/>
        <v>B</v>
      </c>
      <c r="BG89" s="1" t="str">
        <f t="shared" si="133"/>
        <v>B</v>
      </c>
      <c r="BH89" s="1" t="str">
        <f t="shared" si="117"/>
        <v/>
      </c>
      <c r="BI89" s="1">
        <f t="shared" si="134"/>
        <v>0</v>
      </c>
      <c r="BJ89" s="1" t="str">
        <f t="shared" si="118"/>
        <v/>
      </c>
      <c r="BK89" s="1">
        <f t="shared" si="135"/>
        <v>0</v>
      </c>
      <c r="BL89" s="1" t="str">
        <f t="shared" si="119"/>
        <v/>
      </c>
      <c r="BM89" s="1">
        <f t="shared" si="136"/>
        <v>0</v>
      </c>
      <c r="BN89" s="1" t="str">
        <f t="shared" si="137"/>
        <v>0</v>
      </c>
      <c r="BO89" s="1" t="str">
        <f t="shared" si="138"/>
        <v>0</v>
      </c>
      <c r="BP89" s="1" t="str">
        <f t="shared" si="139"/>
        <v>0</v>
      </c>
      <c r="BS89" s="1">
        <f>General!A87</f>
        <v>0</v>
      </c>
      <c r="BT89" s="1">
        <f>General!B87</f>
        <v>0</v>
      </c>
      <c r="BU89" s="1">
        <f>General!C87</f>
        <v>0</v>
      </c>
      <c r="BV89" s="1">
        <f>General!D87</f>
        <v>0</v>
      </c>
      <c r="BX89" s="1" t="str">
        <f>General!F87</f>
        <v>LWWLLL</v>
      </c>
      <c r="BY89" s="1">
        <f>General!G87</f>
        <v>-6</v>
      </c>
    </row>
    <row r="90" spans="1:77" ht="15.75" thickBot="1">
      <c r="A90" s="1">
        <v>81</v>
      </c>
      <c r="B90" s="12" t="str">
        <f t="shared" si="96"/>
        <v/>
      </c>
      <c r="C90" s="92" t="str">
        <f t="shared" si="86"/>
        <v/>
      </c>
      <c r="D90" s="13" t="str">
        <f t="shared" si="120"/>
        <v/>
      </c>
      <c r="E90" s="45" t="str">
        <f t="shared" si="121"/>
        <v/>
      </c>
      <c r="F90" s="14" t="str">
        <f t="shared" si="97"/>
        <v/>
      </c>
      <c r="H90" s="95" t="str">
        <f t="shared" si="87"/>
        <v/>
      </c>
      <c r="I90" s="13" t="str">
        <f t="shared" si="122"/>
        <v/>
      </c>
      <c r="J90" s="45" t="str">
        <f t="shared" si="123"/>
        <v/>
      </c>
      <c r="K90" s="14" t="str">
        <f t="shared" si="124"/>
        <v/>
      </c>
      <c r="L90" s="54"/>
      <c r="M90" s="16" t="str">
        <f>IF('Hedging Dashboard'!AH90="","",'Hedging Dashboard'!AH90)</f>
        <v/>
      </c>
      <c r="O90" s="12" t="str">
        <f t="shared" si="88"/>
        <v/>
      </c>
      <c r="P90" s="13" t="str">
        <f t="shared" si="125"/>
        <v/>
      </c>
      <c r="Q90" s="45" t="str">
        <f t="shared" si="126"/>
        <v/>
      </c>
      <c r="R90" s="87" t="str">
        <f t="shared" si="127"/>
        <v/>
      </c>
      <c r="S90" s="87" t="str">
        <f t="shared" si="98"/>
        <v/>
      </c>
      <c r="T90" s="98" t="str">
        <f t="shared" si="128"/>
        <v/>
      </c>
      <c r="U90" s="87" t="str">
        <f>IF(M90="","",IF(B90="NB",U89,IF(T90="",SUM($T$5:$T90)+S90,SUM($T$5:$T90))))</f>
        <v/>
      </c>
      <c r="V90" s="99" t="str">
        <f t="shared" si="85"/>
        <v/>
      </c>
      <c r="W90" s="74" t="e">
        <f t="shared" si="99"/>
        <v>#VALUE!</v>
      </c>
      <c r="X90" s="76" t="str">
        <f t="shared" si="100"/>
        <v/>
      </c>
      <c r="Y90" s="9" t="str">
        <f t="shared" si="91"/>
        <v>B</v>
      </c>
      <c r="Z90" s="4" t="str">
        <f t="shared" si="92"/>
        <v>B</v>
      </c>
      <c r="AA90" s="4" t="str">
        <f t="shared" si="93"/>
        <v>F3</v>
      </c>
      <c r="AB90" s="4" t="str">
        <f t="shared" si="89"/>
        <v/>
      </c>
      <c r="AC90" s="4" t="str">
        <f t="shared" si="94"/>
        <v/>
      </c>
      <c r="AD90" s="4" t="str">
        <f t="shared" si="95"/>
        <v/>
      </c>
      <c r="AE90" s="1" t="str">
        <f t="shared" si="101"/>
        <v/>
      </c>
      <c r="AF90" s="1" t="str">
        <f t="shared" si="102"/>
        <v/>
      </c>
      <c r="AG90" s="1" t="str">
        <f t="shared" si="103"/>
        <v/>
      </c>
      <c r="AH90" s="1" t="str">
        <f t="shared" si="104"/>
        <v/>
      </c>
      <c r="AI90" s="1" t="str">
        <f t="shared" si="105"/>
        <v/>
      </c>
      <c r="AJ90" s="1" t="str">
        <f t="shared" si="106"/>
        <v/>
      </c>
      <c r="AK90" s="1">
        <f t="shared" si="129"/>
        <v>0</v>
      </c>
      <c r="AL90" s="1">
        <f t="shared" si="130"/>
        <v>0</v>
      </c>
      <c r="AM90" s="1" t="str">
        <f t="shared" si="90"/>
        <v/>
      </c>
      <c r="AN90" s="1">
        <f t="shared" si="107"/>
        <v>0</v>
      </c>
      <c r="AO90" s="1" t="str">
        <f t="shared" si="140"/>
        <v/>
      </c>
      <c r="AP90" s="1" t="str">
        <f t="shared" si="108"/>
        <v>N</v>
      </c>
      <c r="AQ90" s="1" t="str">
        <f t="shared" si="109"/>
        <v>N</v>
      </c>
      <c r="AR90" s="1" t="str">
        <f t="shared" si="110"/>
        <v>N</v>
      </c>
      <c r="AS90" s="1" t="str">
        <f t="shared" si="111"/>
        <v/>
      </c>
      <c r="AT90" s="15" t="str">
        <f t="shared" si="131"/>
        <v/>
      </c>
      <c r="AU90" s="1" t="str">
        <f t="shared" si="112"/>
        <v/>
      </c>
      <c r="AV90" s="1" t="str">
        <f t="shared" si="113"/>
        <v/>
      </c>
      <c r="AW90" s="1" t="str">
        <f t="shared" si="114"/>
        <v/>
      </c>
      <c r="AX90" s="1" t="str">
        <f t="shared" si="115"/>
        <v/>
      </c>
      <c r="AY90" s="1" t="str">
        <f t="shared" si="116"/>
        <v/>
      </c>
      <c r="AZ90" s="1" t="str">
        <f>IF('Hedging Dashboard'!AH90="P",IF(AZ89="",1,AZ89+1),"")</f>
        <v/>
      </c>
      <c r="BA90" s="1" t="str">
        <f>IF('Hedging Dashboard'!AH90="B",IF(BA89="",1,BA89+1),"")</f>
        <v/>
      </c>
      <c r="BB90" s="1" t="str">
        <f t="shared" si="83"/>
        <v>00000</v>
      </c>
      <c r="BC90" s="1" t="str">
        <f t="shared" si="83"/>
        <v>00000</v>
      </c>
      <c r="BD90" s="1" t="str">
        <f t="shared" si="84"/>
        <v>000000</v>
      </c>
      <c r="BE90" s="1" t="str">
        <f t="shared" si="84"/>
        <v>000000</v>
      </c>
      <c r="BF90" s="1" t="str">
        <f t="shared" si="132"/>
        <v>B</v>
      </c>
      <c r="BG90" s="1" t="str">
        <f t="shared" si="133"/>
        <v>B</v>
      </c>
      <c r="BH90" s="1" t="str">
        <f t="shared" si="117"/>
        <v/>
      </c>
      <c r="BI90" s="1">
        <f t="shared" si="134"/>
        <v>0</v>
      </c>
      <c r="BJ90" s="1" t="str">
        <f t="shared" si="118"/>
        <v/>
      </c>
      <c r="BK90" s="1">
        <f t="shared" si="135"/>
        <v>0</v>
      </c>
      <c r="BL90" s="1" t="str">
        <f t="shared" si="119"/>
        <v/>
      </c>
      <c r="BM90" s="1">
        <f t="shared" si="136"/>
        <v>0</v>
      </c>
      <c r="BN90" s="1" t="str">
        <f t="shared" si="137"/>
        <v>0</v>
      </c>
      <c r="BO90" s="1" t="str">
        <f t="shared" si="138"/>
        <v>0</v>
      </c>
      <c r="BP90" s="1" t="str">
        <f t="shared" si="139"/>
        <v>0</v>
      </c>
      <c r="BS90" s="1">
        <f>General!A88</f>
        <v>0</v>
      </c>
      <c r="BT90" s="1">
        <f>General!B88</f>
        <v>0</v>
      </c>
      <c r="BU90" s="1">
        <f>General!C88</f>
        <v>0</v>
      </c>
      <c r="BV90" s="1">
        <f>General!D88</f>
        <v>0</v>
      </c>
      <c r="BX90" s="1" t="str">
        <f>General!F88</f>
        <v>LWWLLW</v>
      </c>
      <c r="BY90" s="1">
        <f>General!G88</f>
        <v>1</v>
      </c>
    </row>
    <row r="91" spans="1:77" ht="15.75" thickBot="1">
      <c r="A91" s="1">
        <v>82</v>
      </c>
      <c r="B91" s="9" t="str">
        <f t="shared" si="96"/>
        <v/>
      </c>
      <c r="C91" s="93" t="str">
        <f t="shared" si="86"/>
        <v/>
      </c>
      <c r="D91" s="88" t="str">
        <f t="shared" si="120"/>
        <v/>
      </c>
      <c r="E91" s="89" t="str">
        <f t="shared" si="121"/>
        <v/>
      </c>
      <c r="F91" s="8" t="str">
        <f t="shared" si="97"/>
        <v/>
      </c>
      <c r="H91" s="96" t="str">
        <f t="shared" si="87"/>
        <v/>
      </c>
      <c r="I91" s="88" t="str">
        <f t="shared" si="122"/>
        <v/>
      </c>
      <c r="J91" s="89" t="str">
        <f t="shared" si="123"/>
        <v/>
      </c>
      <c r="K91" s="8" t="str">
        <f t="shared" si="124"/>
        <v/>
      </c>
      <c r="L91" s="54"/>
      <c r="M91" s="17" t="str">
        <f>IF('Hedging Dashboard'!AH91="","",'Hedging Dashboard'!AH91)</f>
        <v/>
      </c>
      <c r="O91" s="9" t="str">
        <f t="shared" si="88"/>
        <v/>
      </c>
      <c r="P91" s="88" t="str">
        <f t="shared" si="125"/>
        <v/>
      </c>
      <c r="Q91" s="89" t="str">
        <f t="shared" si="126"/>
        <v/>
      </c>
      <c r="R91" s="4" t="str">
        <f t="shared" si="127"/>
        <v/>
      </c>
      <c r="S91" s="4" t="str">
        <f t="shared" si="98"/>
        <v/>
      </c>
      <c r="T91" s="112" t="str">
        <f t="shared" si="128"/>
        <v/>
      </c>
      <c r="U91" s="4" t="str">
        <f>IF(M91="","",IF(B91="NB",U90,IF(T91="",SUM($T$5:$T91)+S91,SUM($T$5:$T91))))</f>
        <v/>
      </c>
      <c r="V91" s="100" t="str">
        <f t="shared" si="85"/>
        <v/>
      </c>
      <c r="W91" s="74" t="e">
        <f t="shared" si="99"/>
        <v>#VALUE!</v>
      </c>
      <c r="X91" s="76" t="str">
        <f t="shared" si="100"/>
        <v/>
      </c>
      <c r="Y91" s="9" t="str">
        <f t="shared" si="91"/>
        <v>B</v>
      </c>
      <c r="Z91" s="4" t="str">
        <f t="shared" si="92"/>
        <v>B</v>
      </c>
      <c r="AA91" s="4" t="str">
        <f t="shared" si="93"/>
        <v>F3</v>
      </c>
      <c r="AB91" s="4" t="str">
        <f t="shared" si="89"/>
        <v/>
      </c>
      <c r="AC91" s="4" t="str">
        <f t="shared" si="94"/>
        <v/>
      </c>
      <c r="AD91" s="4" t="str">
        <f t="shared" si="95"/>
        <v/>
      </c>
      <c r="AE91" s="1" t="str">
        <f t="shared" si="101"/>
        <v/>
      </c>
      <c r="AF91" s="1" t="str">
        <f t="shared" si="102"/>
        <v/>
      </c>
      <c r="AG91" s="1" t="str">
        <f t="shared" si="103"/>
        <v/>
      </c>
      <c r="AH91" s="1" t="str">
        <f t="shared" si="104"/>
        <v/>
      </c>
      <c r="AI91" s="1" t="str">
        <f t="shared" si="105"/>
        <v/>
      </c>
      <c r="AJ91" s="1" t="str">
        <f t="shared" si="106"/>
        <v/>
      </c>
      <c r="AK91" s="1">
        <f t="shared" si="129"/>
        <v>0</v>
      </c>
      <c r="AL91" s="1">
        <f t="shared" si="130"/>
        <v>0</v>
      </c>
      <c r="AM91" s="1" t="str">
        <f t="shared" si="90"/>
        <v/>
      </c>
      <c r="AN91" s="1">
        <f t="shared" si="107"/>
        <v>0</v>
      </c>
      <c r="AO91" s="1" t="str">
        <f t="shared" si="140"/>
        <v/>
      </c>
      <c r="AP91" s="1" t="str">
        <f t="shared" si="108"/>
        <v>N</v>
      </c>
      <c r="AQ91" s="1" t="str">
        <f t="shared" si="109"/>
        <v>N</v>
      </c>
      <c r="AR91" s="1" t="str">
        <f t="shared" si="110"/>
        <v>N</v>
      </c>
      <c r="AS91" s="1" t="str">
        <f t="shared" si="111"/>
        <v/>
      </c>
      <c r="AT91" s="15" t="str">
        <f t="shared" si="131"/>
        <v/>
      </c>
      <c r="AU91" s="1" t="str">
        <f t="shared" si="112"/>
        <v/>
      </c>
      <c r="AV91" s="1" t="str">
        <f t="shared" si="113"/>
        <v/>
      </c>
      <c r="AW91" s="1" t="str">
        <f t="shared" si="114"/>
        <v/>
      </c>
      <c r="AX91" s="1" t="str">
        <f t="shared" si="115"/>
        <v/>
      </c>
      <c r="AY91" s="1" t="str">
        <f t="shared" si="116"/>
        <v/>
      </c>
      <c r="AZ91" s="1" t="str">
        <f>IF('Hedging Dashboard'!AH91="P",IF(AZ90="",1,AZ90+1),"")</f>
        <v/>
      </c>
      <c r="BA91" s="1" t="str">
        <f>IF('Hedging Dashboard'!AH91="B",IF(BA90="",1,BA90+1),"")</f>
        <v/>
      </c>
      <c r="BB91" s="1" t="str">
        <f t="shared" si="83"/>
        <v>00000</v>
      </c>
      <c r="BC91" s="1" t="str">
        <f t="shared" si="83"/>
        <v>00000</v>
      </c>
      <c r="BD91" s="1" t="str">
        <f t="shared" si="84"/>
        <v>000000</v>
      </c>
      <c r="BE91" s="1" t="str">
        <f t="shared" si="84"/>
        <v>000000</v>
      </c>
      <c r="BF91" s="1" t="str">
        <f t="shared" si="132"/>
        <v>B</v>
      </c>
      <c r="BG91" s="1" t="str">
        <f t="shared" si="133"/>
        <v>B</v>
      </c>
      <c r="BH91" s="1" t="str">
        <f t="shared" si="117"/>
        <v/>
      </c>
      <c r="BI91" s="1">
        <f t="shared" si="134"/>
        <v>0</v>
      </c>
      <c r="BJ91" s="1" t="str">
        <f t="shared" si="118"/>
        <v/>
      </c>
      <c r="BK91" s="1">
        <f t="shared" si="135"/>
        <v>0</v>
      </c>
      <c r="BL91" s="1" t="str">
        <f t="shared" si="119"/>
        <v/>
      </c>
      <c r="BM91" s="1">
        <f t="shared" si="136"/>
        <v>0</v>
      </c>
      <c r="BN91" s="1" t="str">
        <f t="shared" si="137"/>
        <v>0</v>
      </c>
      <c r="BO91" s="1" t="str">
        <f t="shared" si="138"/>
        <v>0</v>
      </c>
      <c r="BP91" s="1" t="str">
        <f t="shared" si="139"/>
        <v>0</v>
      </c>
      <c r="BS91" s="1">
        <f>General!A89</f>
        <v>0</v>
      </c>
      <c r="BT91" s="1">
        <f>General!B89</f>
        <v>0</v>
      </c>
      <c r="BU91" s="1">
        <f>General!C89</f>
        <v>0</v>
      </c>
      <c r="BV91" s="1">
        <f>General!D89</f>
        <v>0</v>
      </c>
      <c r="BX91" s="1" t="str">
        <f>General!F89</f>
        <v>LWWLWL</v>
      </c>
      <c r="BY91" s="1">
        <f>General!G89</f>
        <v>-1</v>
      </c>
    </row>
    <row r="92" spans="1:77" ht="15.75" thickBot="1">
      <c r="A92" s="1">
        <v>83</v>
      </c>
      <c r="B92" s="9" t="str">
        <f t="shared" si="96"/>
        <v/>
      </c>
      <c r="C92" s="93" t="str">
        <f t="shared" si="86"/>
        <v/>
      </c>
      <c r="D92" s="88" t="str">
        <f t="shared" si="120"/>
        <v/>
      </c>
      <c r="E92" s="89" t="str">
        <f t="shared" si="121"/>
        <v/>
      </c>
      <c r="F92" s="8" t="str">
        <f t="shared" si="97"/>
        <v/>
      </c>
      <c r="H92" s="96" t="str">
        <f t="shared" si="87"/>
        <v/>
      </c>
      <c r="I92" s="88" t="str">
        <f t="shared" si="122"/>
        <v/>
      </c>
      <c r="J92" s="89" t="str">
        <f t="shared" si="123"/>
        <v/>
      </c>
      <c r="K92" s="8" t="str">
        <f t="shared" si="124"/>
        <v/>
      </c>
      <c r="L92" s="54"/>
      <c r="M92" s="17" t="str">
        <f>IF('Hedging Dashboard'!AH92="","",'Hedging Dashboard'!AH92)</f>
        <v/>
      </c>
      <c r="O92" s="9" t="str">
        <f t="shared" si="88"/>
        <v/>
      </c>
      <c r="P92" s="88" t="str">
        <f t="shared" si="125"/>
        <v/>
      </c>
      <c r="Q92" s="89" t="str">
        <f t="shared" si="126"/>
        <v/>
      </c>
      <c r="R92" s="4" t="str">
        <f t="shared" si="127"/>
        <v/>
      </c>
      <c r="S92" s="4" t="str">
        <f t="shared" si="98"/>
        <v/>
      </c>
      <c r="T92" s="112" t="str">
        <f t="shared" si="128"/>
        <v/>
      </c>
      <c r="U92" s="4" t="str">
        <f>IF(M92="","",IF(B92="NB",U91,IF(T92="",SUM($T$5:$T92)+S92,SUM($T$5:$T92))))</f>
        <v/>
      </c>
      <c r="V92" s="100" t="str">
        <f t="shared" si="85"/>
        <v/>
      </c>
      <c r="W92" s="74" t="e">
        <f t="shared" si="99"/>
        <v>#VALUE!</v>
      </c>
      <c r="X92" s="76" t="str">
        <f t="shared" si="100"/>
        <v/>
      </c>
      <c r="Y92" s="9" t="str">
        <f t="shared" si="91"/>
        <v>B</v>
      </c>
      <c r="Z92" s="4" t="str">
        <f t="shared" si="92"/>
        <v>B</v>
      </c>
      <c r="AA92" s="4" t="str">
        <f t="shared" si="93"/>
        <v>F3</v>
      </c>
      <c r="AB92" s="4" t="str">
        <f t="shared" si="89"/>
        <v/>
      </c>
      <c r="AC92" s="4" t="str">
        <f t="shared" si="94"/>
        <v/>
      </c>
      <c r="AD92" s="4" t="str">
        <f t="shared" si="95"/>
        <v/>
      </c>
      <c r="AE92" s="1" t="str">
        <f t="shared" si="101"/>
        <v/>
      </c>
      <c r="AF92" s="1" t="str">
        <f t="shared" si="102"/>
        <v/>
      </c>
      <c r="AG92" s="1" t="str">
        <f t="shared" si="103"/>
        <v/>
      </c>
      <c r="AH92" s="1" t="str">
        <f t="shared" si="104"/>
        <v/>
      </c>
      <c r="AI92" s="1" t="str">
        <f t="shared" si="105"/>
        <v/>
      </c>
      <c r="AJ92" s="1" t="str">
        <f t="shared" si="106"/>
        <v/>
      </c>
      <c r="AK92" s="1">
        <f t="shared" si="129"/>
        <v>0</v>
      </c>
      <c r="AL92" s="1">
        <f t="shared" si="130"/>
        <v>0</v>
      </c>
      <c r="AM92" s="1" t="str">
        <f t="shared" si="90"/>
        <v/>
      </c>
      <c r="AN92" s="1">
        <f t="shared" si="107"/>
        <v>0</v>
      </c>
      <c r="AO92" s="1" t="str">
        <f t="shared" si="140"/>
        <v/>
      </c>
      <c r="AP92" s="1" t="str">
        <f t="shared" si="108"/>
        <v>N</v>
      </c>
      <c r="AQ92" s="1" t="str">
        <f t="shared" si="109"/>
        <v>N</v>
      </c>
      <c r="AR92" s="1" t="str">
        <f t="shared" si="110"/>
        <v>N</v>
      </c>
      <c r="AS92" s="1" t="str">
        <f t="shared" si="111"/>
        <v/>
      </c>
      <c r="AT92" s="15" t="str">
        <f t="shared" si="131"/>
        <v/>
      </c>
      <c r="AU92" s="1" t="str">
        <f t="shared" si="112"/>
        <v/>
      </c>
      <c r="AV92" s="1" t="str">
        <f t="shared" si="113"/>
        <v/>
      </c>
      <c r="AW92" s="1" t="str">
        <f t="shared" si="114"/>
        <v/>
      </c>
      <c r="AX92" s="1" t="str">
        <f t="shared" si="115"/>
        <v/>
      </c>
      <c r="AY92" s="1" t="str">
        <f t="shared" si="116"/>
        <v/>
      </c>
      <c r="AZ92" s="1" t="str">
        <f>IF('Hedging Dashboard'!AH92="P",IF(AZ91="",1,AZ91+1),"")</f>
        <v/>
      </c>
      <c r="BA92" s="1" t="str">
        <f>IF('Hedging Dashboard'!AH92="B",IF(BA91="",1,BA91+1),"")</f>
        <v/>
      </c>
      <c r="BB92" s="1" t="str">
        <f t="shared" si="83"/>
        <v>00000</v>
      </c>
      <c r="BC92" s="1" t="str">
        <f t="shared" si="83"/>
        <v>00000</v>
      </c>
      <c r="BD92" s="1" t="str">
        <f t="shared" si="84"/>
        <v>000000</v>
      </c>
      <c r="BE92" s="1" t="str">
        <f t="shared" si="84"/>
        <v>000000</v>
      </c>
      <c r="BF92" s="1" t="str">
        <f t="shared" si="132"/>
        <v>B</v>
      </c>
      <c r="BG92" s="1" t="str">
        <f t="shared" si="133"/>
        <v>B</v>
      </c>
      <c r="BH92" s="1" t="str">
        <f t="shared" si="117"/>
        <v/>
      </c>
      <c r="BI92" s="1">
        <f t="shared" si="134"/>
        <v>0</v>
      </c>
      <c r="BJ92" s="1" t="str">
        <f t="shared" si="118"/>
        <v/>
      </c>
      <c r="BK92" s="1">
        <f t="shared" si="135"/>
        <v>0</v>
      </c>
      <c r="BL92" s="1" t="str">
        <f t="shared" si="119"/>
        <v/>
      </c>
      <c r="BM92" s="1">
        <f t="shared" si="136"/>
        <v>0</v>
      </c>
      <c r="BN92" s="1" t="str">
        <f t="shared" si="137"/>
        <v>0</v>
      </c>
      <c r="BO92" s="1" t="str">
        <f t="shared" si="138"/>
        <v>0</v>
      </c>
      <c r="BP92" s="1" t="str">
        <f t="shared" si="139"/>
        <v>0</v>
      </c>
      <c r="BS92" s="1">
        <f>General!A90</f>
        <v>0</v>
      </c>
      <c r="BT92" s="1">
        <f>General!B90</f>
        <v>0</v>
      </c>
      <c r="BU92" s="1">
        <f>General!C90</f>
        <v>0</v>
      </c>
      <c r="BV92" s="1">
        <f>General!D90</f>
        <v>0</v>
      </c>
      <c r="BX92" s="1" t="str">
        <f>General!F90</f>
        <v>LWWLWW</v>
      </c>
      <c r="BY92" s="1">
        <f>General!G90</f>
        <v>3</v>
      </c>
    </row>
    <row r="93" spans="1:77" ht="15.75" thickBot="1">
      <c r="A93" s="1">
        <v>84</v>
      </c>
      <c r="B93" s="9" t="str">
        <f t="shared" si="96"/>
        <v/>
      </c>
      <c r="C93" s="93" t="str">
        <f t="shared" si="86"/>
        <v/>
      </c>
      <c r="D93" s="88" t="str">
        <f t="shared" si="120"/>
        <v/>
      </c>
      <c r="E93" s="89" t="str">
        <f t="shared" si="121"/>
        <v/>
      </c>
      <c r="F93" s="8" t="str">
        <f t="shared" si="97"/>
        <v/>
      </c>
      <c r="H93" s="96" t="str">
        <f t="shared" si="87"/>
        <v/>
      </c>
      <c r="I93" s="88" t="str">
        <f t="shared" si="122"/>
        <v/>
      </c>
      <c r="J93" s="89" t="str">
        <f t="shared" si="123"/>
        <v/>
      </c>
      <c r="K93" s="8" t="str">
        <f t="shared" si="124"/>
        <v/>
      </c>
      <c r="L93" s="54"/>
      <c r="M93" s="17" t="str">
        <f>IF('Hedging Dashboard'!AH93="","",'Hedging Dashboard'!AH93)</f>
        <v/>
      </c>
      <c r="O93" s="9" t="str">
        <f t="shared" si="88"/>
        <v/>
      </c>
      <c r="P93" s="88" t="str">
        <f t="shared" si="125"/>
        <v/>
      </c>
      <c r="Q93" s="89" t="str">
        <f t="shared" si="126"/>
        <v/>
      </c>
      <c r="R93" s="4" t="str">
        <f t="shared" si="127"/>
        <v/>
      </c>
      <c r="S93" s="4" t="str">
        <f t="shared" si="98"/>
        <v/>
      </c>
      <c r="T93" s="112" t="str">
        <f t="shared" si="128"/>
        <v/>
      </c>
      <c r="U93" s="4" t="str">
        <f>IF(M93="","",IF(B93="NB",U92,IF(T93="",SUM($T$5:$T93)+S93,SUM($T$5:$T93))))</f>
        <v/>
      </c>
      <c r="V93" s="100" t="str">
        <f t="shared" si="85"/>
        <v/>
      </c>
      <c r="W93" s="74" t="e">
        <f t="shared" si="99"/>
        <v>#VALUE!</v>
      </c>
      <c r="X93" s="76" t="str">
        <f t="shared" si="100"/>
        <v/>
      </c>
      <c r="Y93" s="9" t="str">
        <f t="shared" si="91"/>
        <v>B</v>
      </c>
      <c r="Z93" s="4" t="str">
        <f t="shared" si="92"/>
        <v>B</v>
      </c>
      <c r="AA93" s="4" t="str">
        <f t="shared" si="93"/>
        <v>F3</v>
      </c>
      <c r="AB93" s="4" t="str">
        <f t="shared" si="89"/>
        <v/>
      </c>
      <c r="AC93" s="4" t="str">
        <f t="shared" si="94"/>
        <v/>
      </c>
      <c r="AD93" s="4" t="str">
        <f t="shared" si="95"/>
        <v/>
      </c>
      <c r="AE93" s="1" t="str">
        <f t="shared" si="101"/>
        <v/>
      </c>
      <c r="AF93" s="1" t="str">
        <f t="shared" si="102"/>
        <v/>
      </c>
      <c r="AG93" s="1" t="str">
        <f t="shared" si="103"/>
        <v/>
      </c>
      <c r="AH93" s="1" t="str">
        <f t="shared" si="104"/>
        <v/>
      </c>
      <c r="AI93" s="1" t="str">
        <f t="shared" si="105"/>
        <v/>
      </c>
      <c r="AJ93" s="1" t="str">
        <f t="shared" si="106"/>
        <v/>
      </c>
      <c r="AK93" s="1">
        <f t="shared" si="129"/>
        <v>0</v>
      </c>
      <c r="AL93" s="1">
        <f t="shared" si="130"/>
        <v>0</v>
      </c>
      <c r="AM93" s="1" t="str">
        <f t="shared" si="90"/>
        <v/>
      </c>
      <c r="AN93" s="1">
        <f t="shared" si="107"/>
        <v>0</v>
      </c>
      <c r="AO93" s="1" t="str">
        <f t="shared" si="140"/>
        <v/>
      </c>
      <c r="AP93" s="1" t="str">
        <f t="shared" si="108"/>
        <v>N</v>
      </c>
      <c r="AQ93" s="1" t="str">
        <f t="shared" si="109"/>
        <v>N</v>
      </c>
      <c r="AR93" s="1" t="str">
        <f t="shared" si="110"/>
        <v>N</v>
      </c>
      <c r="AS93" s="1" t="str">
        <f t="shared" si="111"/>
        <v/>
      </c>
      <c r="AT93" s="15" t="str">
        <f t="shared" si="131"/>
        <v/>
      </c>
      <c r="AU93" s="1" t="str">
        <f t="shared" si="112"/>
        <v/>
      </c>
      <c r="AV93" s="1" t="str">
        <f t="shared" si="113"/>
        <v/>
      </c>
      <c r="AW93" s="1" t="str">
        <f t="shared" si="114"/>
        <v/>
      </c>
      <c r="AX93" s="1" t="str">
        <f t="shared" si="115"/>
        <v/>
      </c>
      <c r="AY93" s="1" t="str">
        <f t="shared" si="116"/>
        <v/>
      </c>
      <c r="AZ93" s="1" t="str">
        <f>IF('Hedging Dashboard'!AH93="P",IF(AZ92="",1,AZ92+1),"")</f>
        <v/>
      </c>
      <c r="BA93" s="1" t="str">
        <f>IF('Hedging Dashboard'!AH93="B",IF(BA92="",1,BA92+1),"")</f>
        <v/>
      </c>
      <c r="BB93" s="1" t="str">
        <f t="shared" si="83"/>
        <v>00000</v>
      </c>
      <c r="BC93" s="1" t="str">
        <f t="shared" si="83"/>
        <v>00000</v>
      </c>
      <c r="BD93" s="1" t="str">
        <f t="shared" si="84"/>
        <v>000000</v>
      </c>
      <c r="BE93" s="1" t="str">
        <f t="shared" si="84"/>
        <v>000000</v>
      </c>
      <c r="BF93" s="1" t="str">
        <f t="shared" si="132"/>
        <v>B</v>
      </c>
      <c r="BG93" s="1" t="str">
        <f t="shared" si="133"/>
        <v>B</v>
      </c>
      <c r="BH93" s="1" t="str">
        <f t="shared" si="117"/>
        <v/>
      </c>
      <c r="BI93" s="1">
        <f t="shared" si="134"/>
        <v>0</v>
      </c>
      <c r="BJ93" s="1" t="str">
        <f t="shared" si="118"/>
        <v/>
      </c>
      <c r="BK93" s="1">
        <f t="shared" si="135"/>
        <v>0</v>
      </c>
      <c r="BL93" s="1" t="str">
        <f t="shared" si="119"/>
        <v/>
      </c>
      <c r="BM93" s="1">
        <f t="shared" si="136"/>
        <v>0</v>
      </c>
      <c r="BN93" s="1" t="str">
        <f t="shared" si="137"/>
        <v>0</v>
      </c>
      <c r="BO93" s="1" t="str">
        <f t="shared" si="138"/>
        <v>0</v>
      </c>
      <c r="BP93" s="1" t="str">
        <f t="shared" si="139"/>
        <v>0</v>
      </c>
      <c r="BS93" s="1">
        <f>General!A91</f>
        <v>0</v>
      </c>
      <c r="BT93" s="1">
        <f>General!B91</f>
        <v>0</v>
      </c>
      <c r="BU93" s="1">
        <f>General!C91</f>
        <v>0</v>
      </c>
      <c r="BV93" s="1">
        <f>General!D91</f>
        <v>0</v>
      </c>
      <c r="BX93" s="1" t="str">
        <f>General!F91</f>
        <v>LWWWLL</v>
      </c>
      <c r="BY93" s="1">
        <f>General!G91</f>
        <v>-3</v>
      </c>
    </row>
    <row r="94" spans="1:77" ht="15.75" thickBot="1">
      <c r="A94" s="1">
        <v>85</v>
      </c>
      <c r="B94" s="77" t="str">
        <f t="shared" si="96"/>
        <v/>
      </c>
      <c r="C94" s="94" t="str">
        <f t="shared" si="86"/>
        <v/>
      </c>
      <c r="D94" s="90" t="str">
        <f t="shared" si="120"/>
        <v/>
      </c>
      <c r="E94" s="91" t="str">
        <f t="shared" si="121"/>
        <v/>
      </c>
      <c r="F94" s="10" t="str">
        <f t="shared" si="97"/>
        <v/>
      </c>
      <c r="H94" s="97" t="str">
        <f t="shared" si="87"/>
        <v/>
      </c>
      <c r="I94" s="90" t="str">
        <f t="shared" si="122"/>
        <v/>
      </c>
      <c r="J94" s="91" t="str">
        <f t="shared" si="123"/>
        <v/>
      </c>
      <c r="K94" s="10" t="str">
        <f t="shared" si="124"/>
        <v/>
      </c>
      <c r="L94" s="54"/>
      <c r="M94" s="18" t="str">
        <f>IF('Hedging Dashboard'!AH94="","",'Hedging Dashboard'!AH94)</f>
        <v/>
      </c>
      <c r="O94" s="77" t="str">
        <f t="shared" si="88"/>
        <v/>
      </c>
      <c r="P94" s="90" t="str">
        <f t="shared" si="125"/>
        <v/>
      </c>
      <c r="Q94" s="91" t="str">
        <f t="shared" si="126"/>
        <v/>
      </c>
      <c r="R94" s="5" t="str">
        <f t="shared" si="127"/>
        <v/>
      </c>
      <c r="S94" s="5" t="str">
        <f t="shared" si="98"/>
        <v/>
      </c>
      <c r="T94" s="113" t="str">
        <f t="shared" si="128"/>
        <v/>
      </c>
      <c r="U94" s="5" t="str">
        <f>IF(M94="","",IF(B94="NB",U93,IF(T94="",SUM($T$5:$T94)+S94,SUM($T$5:$T94))))</f>
        <v/>
      </c>
      <c r="V94" s="101" t="str">
        <f t="shared" si="85"/>
        <v/>
      </c>
      <c r="W94" s="74" t="e">
        <f t="shared" si="99"/>
        <v>#VALUE!</v>
      </c>
      <c r="X94" s="76" t="str">
        <f t="shared" si="100"/>
        <v/>
      </c>
      <c r="Y94" s="9" t="str">
        <f t="shared" si="91"/>
        <v>B</v>
      </c>
      <c r="Z94" s="4" t="str">
        <f t="shared" si="92"/>
        <v>B</v>
      </c>
      <c r="AA94" s="4" t="str">
        <f t="shared" si="93"/>
        <v>F3</v>
      </c>
      <c r="AB94" s="4" t="str">
        <f t="shared" si="89"/>
        <v/>
      </c>
      <c r="AC94" s="4" t="str">
        <f t="shared" si="94"/>
        <v/>
      </c>
      <c r="AD94" s="4" t="str">
        <f t="shared" si="95"/>
        <v/>
      </c>
      <c r="AE94" s="1" t="str">
        <f t="shared" si="101"/>
        <v/>
      </c>
      <c r="AF94" s="1" t="str">
        <f t="shared" si="102"/>
        <v/>
      </c>
      <c r="AG94" s="1" t="str">
        <f t="shared" si="103"/>
        <v/>
      </c>
      <c r="AH94" s="1" t="str">
        <f t="shared" si="104"/>
        <v/>
      </c>
      <c r="AI94" s="1" t="str">
        <f t="shared" si="105"/>
        <v/>
      </c>
      <c r="AJ94" s="1" t="str">
        <f t="shared" si="106"/>
        <v/>
      </c>
      <c r="AK94" s="1">
        <f t="shared" si="129"/>
        <v>0</v>
      </c>
      <c r="AL94" s="1">
        <f t="shared" si="130"/>
        <v>0</v>
      </c>
      <c r="AM94" s="1" t="str">
        <f t="shared" si="90"/>
        <v/>
      </c>
      <c r="AN94" s="1">
        <f t="shared" si="107"/>
        <v>0</v>
      </c>
      <c r="AO94" s="1" t="str">
        <f t="shared" si="140"/>
        <v/>
      </c>
      <c r="AP94" s="1" t="str">
        <f t="shared" si="108"/>
        <v>N</v>
      </c>
      <c r="AQ94" s="1" t="str">
        <f t="shared" si="109"/>
        <v>N</v>
      </c>
      <c r="AR94" s="1" t="str">
        <f t="shared" si="110"/>
        <v>N</v>
      </c>
      <c r="AS94" s="1" t="str">
        <f t="shared" si="111"/>
        <v/>
      </c>
      <c r="AT94" s="15" t="str">
        <f t="shared" si="131"/>
        <v/>
      </c>
      <c r="AU94" s="1" t="str">
        <f t="shared" si="112"/>
        <v/>
      </c>
      <c r="AV94" s="1" t="str">
        <f t="shared" si="113"/>
        <v/>
      </c>
      <c r="AW94" s="1" t="str">
        <f t="shared" si="114"/>
        <v/>
      </c>
      <c r="AX94" s="1" t="str">
        <f t="shared" si="115"/>
        <v/>
      </c>
      <c r="AY94" s="1" t="str">
        <f t="shared" si="116"/>
        <v/>
      </c>
      <c r="AZ94" s="1" t="str">
        <f>IF('Hedging Dashboard'!AH94="P",IF(AZ93="",1,AZ93+1),"")</f>
        <v/>
      </c>
      <c r="BA94" s="1" t="str">
        <f>IF('Hedging Dashboard'!AH94="B",IF(BA93="",1,BA93+1),"")</f>
        <v/>
      </c>
      <c r="BB94" s="1" t="str">
        <f t="shared" si="83"/>
        <v>00000</v>
      </c>
      <c r="BC94" s="1" t="str">
        <f t="shared" si="83"/>
        <v>00000</v>
      </c>
      <c r="BD94" s="1" t="str">
        <f t="shared" si="84"/>
        <v>000000</v>
      </c>
      <c r="BE94" s="1" t="str">
        <f t="shared" si="84"/>
        <v>000000</v>
      </c>
      <c r="BF94" s="1" t="str">
        <f t="shared" si="132"/>
        <v>B</v>
      </c>
      <c r="BG94" s="1" t="str">
        <f t="shared" si="133"/>
        <v>B</v>
      </c>
      <c r="BH94" s="1" t="str">
        <f t="shared" si="117"/>
        <v/>
      </c>
      <c r="BI94" s="1">
        <f t="shared" si="134"/>
        <v>0</v>
      </c>
      <c r="BJ94" s="1" t="str">
        <f t="shared" si="118"/>
        <v/>
      </c>
      <c r="BK94" s="1">
        <f t="shared" si="135"/>
        <v>0</v>
      </c>
      <c r="BL94" s="1" t="str">
        <f t="shared" si="119"/>
        <v/>
      </c>
      <c r="BM94" s="1">
        <f t="shared" si="136"/>
        <v>0</v>
      </c>
      <c r="BN94" s="1" t="str">
        <f t="shared" si="137"/>
        <v>0</v>
      </c>
      <c r="BO94" s="1" t="str">
        <f t="shared" si="138"/>
        <v>0</v>
      </c>
      <c r="BP94" s="1" t="str">
        <f t="shared" si="139"/>
        <v>0</v>
      </c>
      <c r="BS94" s="1">
        <f>General!A92</f>
        <v>0</v>
      </c>
      <c r="BT94" s="1">
        <f>General!B92</f>
        <v>0</v>
      </c>
      <c r="BU94" s="1">
        <f>General!C92</f>
        <v>0</v>
      </c>
      <c r="BV94" s="1">
        <f>General!D92</f>
        <v>0</v>
      </c>
      <c r="BX94" s="1" t="str">
        <f>General!F92</f>
        <v>LWWWLW</v>
      </c>
      <c r="BY94" s="1">
        <f>General!G92</f>
        <v>1</v>
      </c>
    </row>
    <row r="95" spans="1:77" ht="15.75" thickBot="1">
      <c r="A95" s="1">
        <v>86</v>
      </c>
      <c r="B95" s="12" t="str">
        <f t="shared" si="96"/>
        <v/>
      </c>
      <c r="C95" s="92" t="str">
        <f t="shared" si="86"/>
        <v/>
      </c>
      <c r="D95" s="13" t="str">
        <f t="shared" si="120"/>
        <v/>
      </c>
      <c r="E95" s="45" t="str">
        <f t="shared" si="121"/>
        <v/>
      </c>
      <c r="F95" s="14" t="str">
        <f t="shared" si="97"/>
        <v/>
      </c>
      <c r="H95" s="95" t="str">
        <f t="shared" si="87"/>
        <v/>
      </c>
      <c r="I95" s="13" t="str">
        <f t="shared" si="122"/>
        <v/>
      </c>
      <c r="J95" s="45" t="str">
        <f t="shared" si="123"/>
        <v/>
      </c>
      <c r="K95" s="14" t="str">
        <f t="shared" si="124"/>
        <v/>
      </c>
      <c r="L95" s="54"/>
      <c r="M95" s="16" t="str">
        <f>IF('Hedging Dashboard'!AH95="","",'Hedging Dashboard'!AH95)</f>
        <v/>
      </c>
      <c r="O95" s="12" t="str">
        <f t="shared" si="88"/>
        <v/>
      </c>
      <c r="P95" s="13" t="str">
        <f t="shared" si="125"/>
        <v/>
      </c>
      <c r="Q95" s="45" t="str">
        <f t="shared" si="126"/>
        <v/>
      </c>
      <c r="R95" s="87" t="str">
        <f t="shared" si="127"/>
        <v/>
      </c>
      <c r="S95" s="87" t="str">
        <f t="shared" si="98"/>
        <v/>
      </c>
      <c r="T95" s="98" t="str">
        <f t="shared" si="128"/>
        <v/>
      </c>
      <c r="U95" s="87" t="str">
        <f>IF(M95="","",IF(B95="NB",U94,IF(T95="",SUM($T$5:$T95)+S95,SUM($T$5:$T95))))</f>
        <v/>
      </c>
      <c r="V95" s="99" t="str">
        <f t="shared" si="85"/>
        <v/>
      </c>
      <c r="W95" s="74" t="e">
        <f t="shared" si="99"/>
        <v>#VALUE!</v>
      </c>
      <c r="X95" s="76" t="str">
        <f t="shared" si="100"/>
        <v/>
      </c>
      <c r="Y95" s="9" t="str">
        <f t="shared" si="91"/>
        <v>B</v>
      </c>
      <c r="Z95" s="4" t="str">
        <f t="shared" si="92"/>
        <v>B</v>
      </c>
      <c r="AA95" s="4" t="str">
        <f t="shared" si="93"/>
        <v>F3</v>
      </c>
      <c r="AB95" s="4" t="str">
        <f t="shared" si="89"/>
        <v/>
      </c>
      <c r="AC95" s="4" t="str">
        <f t="shared" si="94"/>
        <v/>
      </c>
      <c r="AD95" s="4" t="str">
        <f t="shared" si="95"/>
        <v/>
      </c>
      <c r="AE95" s="1" t="str">
        <f t="shared" si="101"/>
        <v/>
      </c>
      <c r="AF95" s="1" t="str">
        <f t="shared" si="102"/>
        <v/>
      </c>
      <c r="AG95" s="1" t="str">
        <f t="shared" si="103"/>
        <v/>
      </c>
      <c r="AH95" s="1" t="str">
        <f t="shared" si="104"/>
        <v/>
      </c>
      <c r="AI95" s="1" t="str">
        <f t="shared" si="105"/>
        <v/>
      </c>
      <c r="AJ95" s="1" t="str">
        <f t="shared" si="106"/>
        <v/>
      </c>
      <c r="AK95" s="1">
        <f t="shared" si="129"/>
        <v>0</v>
      </c>
      <c r="AL95" s="1">
        <f t="shared" si="130"/>
        <v>0</v>
      </c>
      <c r="AM95" s="1" t="str">
        <f t="shared" si="90"/>
        <v/>
      </c>
      <c r="AN95" s="1">
        <f t="shared" si="107"/>
        <v>0</v>
      </c>
      <c r="AO95" s="1" t="str">
        <f t="shared" si="140"/>
        <v/>
      </c>
      <c r="AP95" s="1" t="str">
        <f t="shared" si="108"/>
        <v>N</v>
      </c>
      <c r="AQ95" s="1" t="str">
        <f t="shared" si="109"/>
        <v>N</v>
      </c>
      <c r="AR95" s="1" t="str">
        <f t="shared" si="110"/>
        <v>N</v>
      </c>
      <c r="AS95" s="1" t="str">
        <f t="shared" si="111"/>
        <v/>
      </c>
      <c r="AT95" s="15" t="str">
        <f t="shared" si="131"/>
        <v/>
      </c>
      <c r="AU95" s="1" t="str">
        <f t="shared" si="112"/>
        <v/>
      </c>
      <c r="AV95" s="1" t="str">
        <f t="shared" si="113"/>
        <v/>
      </c>
      <c r="AW95" s="1" t="str">
        <f t="shared" si="114"/>
        <v/>
      </c>
      <c r="AX95" s="1" t="str">
        <f t="shared" si="115"/>
        <v/>
      </c>
      <c r="AY95" s="1" t="str">
        <f t="shared" si="116"/>
        <v/>
      </c>
      <c r="AZ95" s="1" t="str">
        <f>IF('Hedging Dashboard'!AH95="P",IF(AZ94="",1,AZ94+1),"")</f>
        <v/>
      </c>
      <c r="BA95" s="1" t="str">
        <f>IF('Hedging Dashboard'!AH95="B",IF(BA94="",1,BA94+1),"")</f>
        <v/>
      </c>
      <c r="BB95" s="1" t="str">
        <f t="shared" si="83"/>
        <v>00000</v>
      </c>
      <c r="BC95" s="1" t="str">
        <f t="shared" si="83"/>
        <v>00000</v>
      </c>
      <c r="BD95" s="1" t="str">
        <f t="shared" si="84"/>
        <v>000000</v>
      </c>
      <c r="BE95" s="1" t="str">
        <f t="shared" si="84"/>
        <v>000000</v>
      </c>
      <c r="BF95" s="1" t="str">
        <f t="shared" si="132"/>
        <v>B</v>
      </c>
      <c r="BG95" s="1" t="str">
        <f t="shared" si="133"/>
        <v>B</v>
      </c>
      <c r="BH95" s="1" t="str">
        <f t="shared" si="117"/>
        <v/>
      </c>
      <c r="BI95" s="1">
        <f t="shared" si="134"/>
        <v>0</v>
      </c>
      <c r="BJ95" s="1" t="str">
        <f t="shared" si="118"/>
        <v/>
      </c>
      <c r="BK95" s="1">
        <f t="shared" si="135"/>
        <v>0</v>
      </c>
      <c r="BL95" s="1" t="str">
        <f t="shared" si="119"/>
        <v/>
      </c>
      <c r="BM95" s="1">
        <f t="shared" si="136"/>
        <v>0</v>
      </c>
      <c r="BN95" s="1" t="str">
        <f t="shared" si="137"/>
        <v>0</v>
      </c>
      <c r="BO95" s="1" t="str">
        <f t="shared" si="138"/>
        <v>0</v>
      </c>
      <c r="BP95" s="1" t="str">
        <f t="shared" si="139"/>
        <v>0</v>
      </c>
      <c r="BS95" s="1">
        <f>General!A93</f>
        <v>0</v>
      </c>
      <c r="BT95" s="1">
        <f>General!B93</f>
        <v>0</v>
      </c>
      <c r="BU95" s="1">
        <f>General!C93</f>
        <v>0</v>
      </c>
      <c r="BV95" s="1">
        <f>General!D93</f>
        <v>0</v>
      </c>
      <c r="BX95" s="1" t="str">
        <f>General!F93</f>
        <v>LWWWWL</v>
      </c>
      <c r="BY95" s="1">
        <f>General!G93</f>
        <v>-1</v>
      </c>
    </row>
    <row r="96" spans="1:77" ht="15.75" thickBot="1">
      <c r="A96" s="1">
        <v>87</v>
      </c>
      <c r="B96" s="9" t="str">
        <f t="shared" si="96"/>
        <v/>
      </c>
      <c r="C96" s="93" t="str">
        <f t="shared" si="86"/>
        <v/>
      </c>
      <c r="D96" s="88" t="str">
        <f t="shared" si="120"/>
        <v/>
      </c>
      <c r="E96" s="89" t="str">
        <f t="shared" si="121"/>
        <v/>
      </c>
      <c r="F96" s="8" t="str">
        <f t="shared" si="97"/>
        <v/>
      </c>
      <c r="H96" s="96" t="str">
        <f t="shared" si="87"/>
        <v/>
      </c>
      <c r="I96" s="88" t="str">
        <f t="shared" si="122"/>
        <v/>
      </c>
      <c r="J96" s="89" t="str">
        <f t="shared" si="123"/>
        <v/>
      </c>
      <c r="K96" s="8" t="str">
        <f t="shared" si="124"/>
        <v/>
      </c>
      <c r="L96" s="54"/>
      <c r="M96" s="17" t="str">
        <f>IF('Hedging Dashboard'!AH96="","",'Hedging Dashboard'!AH96)</f>
        <v/>
      </c>
      <c r="O96" s="9" t="str">
        <f t="shared" si="88"/>
        <v/>
      </c>
      <c r="P96" s="88" t="str">
        <f t="shared" si="125"/>
        <v/>
      </c>
      <c r="Q96" s="89" t="str">
        <f t="shared" si="126"/>
        <v/>
      </c>
      <c r="R96" s="4" t="str">
        <f t="shared" si="127"/>
        <v/>
      </c>
      <c r="S96" s="4" t="str">
        <f t="shared" si="98"/>
        <v/>
      </c>
      <c r="T96" s="112" t="str">
        <f t="shared" si="128"/>
        <v/>
      </c>
      <c r="U96" s="4" t="str">
        <f>IF(M96="","",IF(B96="NB",U95,IF(T96="",SUM($T$5:$T96)+S96,SUM($T$5:$T96))))</f>
        <v/>
      </c>
      <c r="V96" s="100" t="str">
        <f t="shared" si="85"/>
        <v/>
      </c>
      <c r="W96" s="74" t="e">
        <f t="shared" si="99"/>
        <v>#VALUE!</v>
      </c>
      <c r="X96" s="76" t="str">
        <f t="shared" si="100"/>
        <v/>
      </c>
      <c r="Y96" s="9" t="str">
        <f t="shared" si="91"/>
        <v>B</v>
      </c>
      <c r="Z96" s="4" t="str">
        <f t="shared" si="92"/>
        <v>B</v>
      </c>
      <c r="AA96" s="4" t="str">
        <f t="shared" si="93"/>
        <v>F3</v>
      </c>
      <c r="AB96" s="4" t="str">
        <f t="shared" si="89"/>
        <v/>
      </c>
      <c r="AC96" s="4" t="str">
        <f t="shared" si="94"/>
        <v/>
      </c>
      <c r="AD96" s="4" t="str">
        <f t="shared" si="95"/>
        <v/>
      </c>
      <c r="AE96" s="1" t="str">
        <f t="shared" si="101"/>
        <v/>
      </c>
      <c r="AF96" s="1" t="str">
        <f t="shared" si="102"/>
        <v/>
      </c>
      <c r="AG96" s="1" t="str">
        <f t="shared" si="103"/>
        <v/>
      </c>
      <c r="AH96" s="1" t="str">
        <f t="shared" si="104"/>
        <v/>
      </c>
      <c r="AI96" s="1" t="str">
        <f t="shared" si="105"/>
        <v/>
      </c>
      <c r="AJ96" s="1" t="str">
        <f t="shared" si="106"/>
        <v/>
      </c>
      <c r="AK96" s="1">
        <f t="shared" si="129"/>
        <v>0</v>
      </c>
      <c r="AL96" s="1">
        <f t="shared" si="130"/>
        <v>0</v>
      </c>
      <c r="AM96" s="1" t="str">
        <f t="shared" si="90"/>
        <v/>
      </c>
      <c r="AN96" s="1">
        <f t="shared" si="107"/>
        <v>0</v>
      </c>
      <c r="AO96" s="1" t="str">
        <f t="shared" si="140"/>
        <v/>
      </c>
      <c r="AP96" s="1" t="str">
        <f t="shared" si="108"/>
        <v>N</v>
      </c>
      <c r="AQ96" s="1" t="str">
        <f t="shared" si="109"/>
        <v>N</v>
      </c>
      <c r="AR96" s="1" t="str">
        <f t="shared" si="110"/>
        <v>N</v>
      </c>
      <c r="AS96" s="1" t="str">
        <f t="shared" si="111"/>
        <v/>
      </c>
      <c r="AT96" s="15" t="str">
        <f t="shared" si="131"/>
        <v/>
      </c>
      <c r="AU96" s="1" t="str">
        <f t="shared" si="112"/>
        <v/>
      </c>
      <c r="AV96" s="1" t="str">
        <f t="shared" si="113"/>
        <v/>
      </c>
      <c r="AW96" s="1" t="str">
        <f t="shared" si="114"/>
        <v/>
      </c>
      <c r="AX96" s="1" t="str">
        <f t="shared" si="115"/>
        <v/>
      </c>
      <c r="AY96" s="1" t="str">
        <f t="shared" si="116"/>
        <v/>
      </c>
      <c r="AZ96" s="1" t="str">
        <f>IF('Hedging Dashboard'!AH96="P",IF(AZ95="",1,AZ95+1),"")</f>
        <v/>
      </c>
      <c r="BA96" s="1" t="str">
        <f>IF('Hedging Dashboard'!AH96="B",IF(BA95="",1,BA95+1),"")</f>
        <v/>
      </c>
      <c r="BB96" s="1" t="str">
        <f t="shared" si="83"/>
        <v>00000</v>
      </c>
      <c r="BC96" s="1" t="str">
        <f t="shared" si="83"/>
        <v>00000</v>
      </c>
      <c r="BD96" s="1" t="str">
        <f t="shared" si="84"/>
        <v>000000</v>
      </c>
      <c r="BE96" s="1" t="str">
        <f t="shared" si="84"/>
        <v>000000</v>
      </c>
      <c r="BF96" s="1" t="str">
        <f t="shared" si="132"/>
        <v>B</v>
      </c>
      <c r="BG96" s="1" t="str">
        <f t="shared" si="133"/>
        <v>B</v>
      </c>
      <c r="BH96" s="1" t="str">
        <f t="shared" si="117"/>
        <v/>
      </c>
      <c r="BI96" s="1">
        <f t="shared" si="134"/>
        <v>0</v>
      </c>
      <c r="BJ96" s="1" t="str">
        <f t="shared" si="118"/>
        <v/>
      </c>
      <c r="BK96" s="1">
        <f t="shared" si="135"/>
        <v>0</v>
      </c>
      <c r="BL96" s="1" t="str">
        <f t="shared" si="119"/>
        <v/>
      </c>
      <c r="BM96" s="1">
        <f t="shared" si="136"/>
        <v>0</v>
      </c>
      <c r="BN96" s="1" t="str">
        <f t="shared" si="137"/>
        <v>0</v>
      </c>
      <c r="BO96" s="1" t="str">
        <f t="shared" si="138"/>
        <v>0</v>
      </c>
      <c r="BP96" s="1" t="str">
        <f t="shared" si="139"/>
        <v>0</v>
      </c>
      <c r="BS96" s="1">
        <f>General!A94</f>
        <v>0</v>
      </c>
      <c r="BT96" s="1">
        <f>General!B94</f>
        <v>0</v>
      </c>
      <c r="BU96" s="1">
        <f>General!C94</f>
        <v>0</v>
      </c>
      <c r="BV96" s="1">
        <f>General!D94</f>
        <v>0</v>
      </c>
      <c r="BX96" s="1" t="str">
        <f>General!F94</f>
        <v>LWWWWW</v>
      </c>
      <c r="BY96" s="1">
        <f>General!G94</f>
        <v>6</v>
      </c>
    </row>
    <row r="97" spans="1:77" ht="15.75" thickBot="1">
      <c r="A97" s="1">
        <v>88</v>
      </c>
      <c r="B97" s="9" t="str">
        <f t="shared" si="96"/>
        <v/>
      </c>
      <c r="C97" s="93" t="str">
        <f t="shared" si="86"/>
        <v/>
      </c>
      <c r="D97" s="88" t="str">
        <f t="shared" si="120"/>
        <v/>
      </c>
      <c r="E97" s="89" t="str">
        <f t="shared" si="121"/>
        <v/>
      </c>
      <c r="F97" s="8" t="str">
        <f t="shared" si="97"/>
        <v/>
      </c>
      <c r="H97" s="96" t="str">
        <f t="shared" si="87"/>
        <v/>
      </c>
      <c r="I97" s="88" t="str">
        <f t="shared" si="122"/>
        <v/>
      </c>
      <c r="J97" s="89" t="str">
        <f t="shared" si="123"/>
        <v/>
      </c>
      <c r="K97" s="8" t="str">
        <f t="shared" si="124"/>
        <v/>
      </c>
      <c r="L97" s="54"/>
      <c r="M97" s="17" t="str">
        <f>IF('Hedging Dashboard'!AH97="","",'Hedging Dashboard'!AH97)</f>
        <v/>
      </c>
      <c r="O97" s="9" t="str">
        <f t="shared" si="88"/>
        <v/>
      </c>
      <c r="P97" s="88" t="str">
        <f t="shared" si="125"/>
        <v/>
      </c>
      <c r="Q97" s="89" t="str">
        <f t="shared" si="126"/>
        <v/>
      </c>
      <c r="R97" s="4" t="str">
        <f t="shared" si="127"/>
        <v/>
      </c>
      <c r="S97" s="4" t="str">
        <f t="shared" si="98"/>
        <v/>
      </c>
      <c r="T97" s="112" t="str">
        <f t="shared" si="128"/>
        <v/>
      </c>
      <c r="U97" s="4" t="str">
        <f>IF(M97="","",IF(B97="NB",U96,IF(T97="",SUM($T$5:$T97)+S97,SUM($T$5:$T97))))</f>
        <v/>
      </c>
      <c r="V97" s="100" t="str">
        <f t="shared" si="85"/>
        <v/>
      </c>
      <c r="W97" s="74" t="e">
        <f t="shared" si="99"/>
        <v>#VALUE!</v>
      </c>
      <c r="X97" s="76" t="str">
        <f t="shared" si="100"/>
        <v/>
      </c>
      <c r="Y97" s="9" t="str">
        <f t="shared" si="91"/>
        <v>B</v>
      </c>
      <c r="Z97" s="4" t="str">
        <f t="shared" si="92"/>
        <v>B</v>
      </c>
      <c r="AA97" s="4" t="str">
        <f t="shared" si="93"/>
        <v>F3</v>
      </c>
      <c r="AB97" s="4" t="str">
        <f t="shared" si="89"/>
        <v/>
      </c>
      <c r="AC97" s="4" t="str">
        <f t="shared" si="94"/>
        <v/>
      </c>
      <c r="AD97" s="4" t="str">
        <f t="shared" si="95"/>
        <v/>
      </c>
      <c r="AE97" s="1" t="str">
        <f t="shared" si="101"/>
        <v/>
      </c>
      <c r="AF97" s="1" t="str">
        <f t="shared" si="102"/>
        <v/>
      </c>
      <c r="AG97" s="1" t="str">
        <f t="shared" si="103"/>
        <v/>
      </c>
      <c r="AH97" s="1" t="str">
        <f t="shared" si="104"/>
        <v/>
      </c>
      <c r="AI97" s="1" t="str">
        <f t="shared" si="105"/>
        <v/>
      </c>
      <c r="AJ97" s="1" t="str">
        <f t="shared" si="106"/>
        <v/>
      </c>
      <c r="AK97" s="1">
        <f t="shared" si="129"/>
        <v>0</v>
      </c>
      <c r="AL97" s="1">
        <f t="shared" si="130"/>
        <v>0</v>
      </c>
      <c r="AM97" s="1" t="str">
        <f t="shared" si="90"/>
        <v/>
      </c>
      <c r="AN97" s="1">
        <f t="shared" si="107"/>
        <v>0</v>
      </c>
      <c r="AO97" s="1" t="str">
        <f t="shared" si="140"/>
        <v/>
      </c>
      <c r="AP97" s="1" t="str">
        <f t="shared" si="108"/>
        <v>N</v>
      </c>
      <c r="AQ97" s="1" t="str">
        <f t="shared" si="109"/>
        <v>N</v>
      </c>
      <c r="AR97" s="1" t="str">
        <f t="shared" si="110"/>
        <v>N</v>
      </c>
      <c r="AS97" s="1" t="str">
        <f t="shared" si="111"/>
        <v/>
      </c>
      <c r="AT97" s="15" t="str">
        <f t="shared" si="131"/>
        <v/>
      </c>
      <c r="AU97" s="1" t="str">
        <f t="shared" si="112"/>
        <v/>
      </c>
      <c r="AV97" s="1" t="str">
        <f t="shared" si="113"/>
        <v/>
      </c>
      <c r="AW97" s="1" t="str">
        <f t="shared" si="114"/>
        <v/>
      </c>
      <c r="AX97" s="1" t="str">
        <f t="shared" si="115"/>
        <v/>
      </c>
      <c r="AY97" s="1" t="str">
        <f t="shared" si="116"/>
        <v/>
      </c>
      <c r="AZ97" s="1" t="str">
        <f>IF('Hedging Dashboard'!AH97="P",IF(AZ96="",1,AZ96+1),"")</f>
        <v/>
      </c>
      <c r="BA97" s="1" t="str">
        <f>IF('Hedging Dashboard'!AH97="B",IF(BA96="",1,BA96+1),"")</f>
        <v/>
      </c>
      <c r="BB97" s="1" t="str">
        <f t="shared" si="83"/>
        <v>00000</v>
      </c>
      <c r="BC97" s="1" t="str">
        <f t="shared" si="83"/>
        <v>00000</v>
      </c>
      <c r="BD97" s="1" t="str">
        <f t="shared" si="84"/>
        <v>000000</v>
      </c>
      <c r="BE97" s="1" t="str">
        <f t="shared" si="84"/>
        <v>000000</v>
      </c>
      <c r="BF97" s="1" t="str">
        <f t="shared" si="132"/>
        <v>B</v>
      </c>
      <c r="BG97" s="1" t="str">
        <f t="shared" si="133"/>
        <v>B</v>
      </c>
      <c r="BH97" s="1" t="str">
        <f t="shared" si="117"/>
        <v/>
      </c>
      <c r="BI97" s="1">
        <f t="shared" si="134"/>
        <v>0</v>
      </c>
      <c r="BJ97" s="1" t="str">
        <f t="shared" si="118"/>
        <v/>
      </c>
      <c r="BK97" s="1">
        <f t="shared" si="135"/>
        <v>0</v>
      </c>
      <c r="BL97" s="1" t="str">
        <f t="shared" si="119"/>
        <v/>
      </c>
      <c r="BM97" s="1">
        <f t="shared" si="136"/>
        <v>0</v>
      </c>
      <c r="BN97" s="1" t="str">
        <f t="shared" si="137"/>
        <v>0</v>
      </c>
      <c r="BO97" s="1" t="str">
        <f t="shared" si="138"/>
        <v>0</v>
      </c>
      <c r="BP97" s="1" t="str">
        <f t="shared" si="139"/>
        <v>0</v>
      </c>
      <c r="BS97" s="1">
        <f>General!A95</f>
        <v>0</v>
      </c>
      <c r="BT97" s="1">
        <f>General!B95</f>
        <v>0</v>
      </c>
      <c r="BU97" s="1">
        <f>General!C95</f>
        <v>0</v>
      </c>
      <c r="BV97" s="1">
        <f>General!D95</f>
        <v>0</v>
      </c>
      <c r="BX97" s="1" t="str">
        <f>General!F95</f>
        <v>WLLLLL</v>
      </c>
      <c r="BY97" s="1">
        <f>General!G95</f>
        <v>-6</v>
      </c>
    </row>
    <row r="98" spans="1:77" ht="15.75" thickBot="1">
      <c r="A98" s="1">
        <v>89</v>
      </c>
      <c r="B98" s="9" t="str">
        <f t="shared" si="96"/>
        <v/>
      </c>
      <c r="C98" s="93" t="str">
        <f t="shared" si="86"/>
        <v/>
      </c>
      <c r="D98" s="88" t="str">
        <f t="shared" si="120"/>
        <v/>
      </c>
      <c r="E98" s="89" t="str">
        <f t="shared" si="121"/>
        <v/>
      </c>
      <c r="F98" s="8" t="str">
        <f t="shared" si="97"/>
        <v/>
      </c>
      <c r="H98" s="96" t="str">
        <f t="shared" si="87"/>
        <v/>
      </c>
      <c r="I98" s="88" t="str">
        <f t="shared" si="122"/>
        <v/>
      </c>
      <c r="J98" s="89" t="str">
        <f t="shared" si="123"/>
        <v/>
      </c>
      <c r="K98" s="8" t="str">
        <f t="shared" si="124"/>
        <v/>
      </c>
      <c r="L98" s="54"/>
      <c r="M98" s="17" t="str">
        <f>IF('Hedging Dashboard'!AH98="","",'Hedging Dashboard'!AH98)</f>
        <v/>
      </c>
      <c r="O98" s="9" t="str">
        <f t="shared" si="88"/>
        <v/>
      </c>
      <c r="P98" s="88" t="str">
        <f t="shared" si="125"/>
        <v/>
      </c>
      <c r="Q98" s="89" t="str">
        <f t="shared" si="126"/>
        <v/>
      </c>
      <c r="R98" s="4" t="str">
        <f t="shared" si="127"/>
        <v/>
      </c>
      <c r="S98" s="4" t="str">
        <f t="shared" si="98"/>
        <v/>
      </c>
      <c r="T98" s="112" t="str">
        <f t="shared" si="128"/>
        <v/>
      </c>
      <c r="U98" s="4" t="str">
        <f>IF(M98="","",IF(B98="NB",U97,IF(T98="",SUM($T$5:$T98)+S98,SUM($T$5:$T98))))</f>
        <v/>
      </c>
      <c r="V98" s="100" t="str">
        <f t="shared" si="85"/>
        <v/>
      </c>
      <c r="W98" s="74" t="e">
        <f t="shared" si="99"/>
        <v>#VALUE!</v>
      </c>
      <c r="X98" s="76" t="str">
        <f t="shared" si="100"/>
        <v/>
      </c>
      <c r="Y98" s="9" t="str">
        <f t="shared" si="91"/>
        <v>B</v>
      </c>
      <c r="Z98" s="4" t="str">
        <f t="shared" si="92"/>
        <v>B</v>
      </c>
      <c r="AA98" s="4" t="str">
        <f t="shared" si="93"/>
        <v>F3</v>
      </c>
      <c r="AB98" s="4" t="str">
        <f t="shared" si="89"/>
        <v/>
      </c>
      <c r="AC98" s="4" t="str">
        <f t="shared" si="94"/>
        <v/>
      </c>
      <c r="AD98" s="4" t="str">
        <f t="shared" si="95"/>
        <v/>
      </c>
      <c r="AE98" s="1" t="str">
        <f t="shared" si="101"/>
        <v/>
      </c>
      <c r="AF98" s="1" t="str">
        <f t="shared" si="102"/>
        <v/>
      </c>
      <c r="AG98" s="1" t="str">
        <f t="shared" si="103"/>
        <v/>
      </c>
      <c r="AH98" s="1" t="str">
        <f t="shared" si="104"/>
        <v/>
      </c>
      <c r="AI98" s="1" t="str">
        <f t="shared" si="105"/>
        <v/>
      </c>
      <c r="AJ98" s="1" t="str">
        <f t="shared" si="106"/>
        <v/>
      </c>
      <c r="AK98" s="1">
        <f t="shared" si="129"/>
        <v>0</v>
      </c>
      <c r="AL98" s="1">
        <f t="shared" si="130"/>
        <v>0</v>
      </c>
      <c r="AM98" s="1" t="str">
        <f t="shared" si="90"/>
        <v/>
      </c>
      <c r="AN98" s="1">
        <f t="shared" si="107"/>
        <v>0</v>
      </c>
      <c r="AO98" s="1" t="str">
        <f t="shared" si="140"/>
        <v/>
      </c>
      <c r="AP98" s="1" t="str">
        <f t="shared" si="108"/>
        <v>N</v>
      </c>
      <c r="AQ98" s="1" t="str">
        <f t="shared" si="109"/>
        <v>N</v>
      </c>
      <c r="AR98" s="1" t="str">
        <f t="shared" si="110"/>
        <v>N</v>
      </c>
      <c r="AS98" s="1" t="str">
        <f t="shared" si="111"/>
        <v/>
      </c>
      <c r="AT98" s="15" t="str">
        <f t="shared" si="131"/>
        <v/>
      </c>
      <c r="AU98" s="1" t="str">
        <f t="shared" si="112"/>
        <v/>
      </c>
      <c r="AV98" s="1" t="str">
        <f t="shared" si="113"/>
        <v/>
      </c>
      <c r="AW98" s="1" t="str">
        <f t="shared" si="114"/>
        <v/>
      </c>
      <c r="AX98" s="1" t="str">
        <f t="shared" si="115"/>
        <v/>
      </c>
      <c r="AY98" s="1" t="str">
        <f t="shared" si="116"/>
        <v/>
      </c>
      <c r="AZ98" s="1" t="str">
        <f>IF('Hedging Dashboard'!AH98="P",IF(AZ97="",1,AZ97+1),"")</f>
        <v/>
      </c>
      <c r="BA98" s="1" t="str">
        <f>IF('Hedging Dashboard'!AH98="B",IF(BA97="",1,BA97+1),"")</f>
        <v/>
      </c>
      <c r="BB98" s="1" t="str">
        <f t="shared" si="83"/>
        <v>00000</v>
      </c>
      <c r="BC98" s="1" t="str">
        <f t="shared" si="83"/>
        <v>00000</v>
      </c>
      <c r="BD98" s="1" t="str">
        <f t="shared" si="84"/>
        <v>000000</v>
      </c>
      <c r="BE98" s="1" t="str">
        <f t="shared" si="84"/>
        <v>000000</v>
      </c>
      <c r="BF98" s="1" t="str">
        <f t="shared" si="132"/>
        <v>B</v>
      </c>
      <c r="BG98" s="1" t="str">
        <f t="shared" si="133"/>
        <v>B</v>
      </c>
      <c r="BH98" s="1" t="str">
        <f t="shared" si="117"/>
        <v/>
      </c>
      <c r="BI98" s="1">
        <f t="shared" si="134"/>
        <v>0</v>
      </c>
      <c r="BJ98" s="1" t="str">
        <f t="shared" si="118"/>
        <v/>
      </c>
      <c r="BK98" s="1">
        <f t="shared" si="135"/>
        <v>0</v>
      </c>
      <c r="BL98" s="1" t="str">
        <f t="shared" si="119"/>
        <v/>
      </c>
      <c r="BM98" s="1">
        <f t="shared" si="136"/>
        <v>0</v>
      </c>
      <c r="BN98" s="1" t="str">
        <f t="shared" si="137"/>
        <v>0</v>
      </c>
      <c r="BO98" s="1" t="str">
        <f t="shared" si="138"/>
        <v>0</v>
      </c>
      <c r="BP98" s="1" t="str">
        <f t="shared" si="139"/>
        <v>0</v>
      </c>
      <c r="BS98" s="1">
        <f>General!A96</f>
        <v>0</v>
      </c>
      <c r="BT98" s="1">
        <f>General!B96</f>
        <v>0</v>
      </c>
      <c r="BU98" s="1">
        <f>General!C96</f>
        <v>0</v>
      </c>
      <c r="BV98" s="1">
        <f>General!D96</f>
        <v>0</v>
      </c>
      <c r="BX98" s="1" t="str">
        <f>General!F96</f>
        <v>WLLLLW</v>
      </c>
      <c r="BY98" s="1">
        <f>General!G96</f>
        <v>1</v>
      </c>
    </row>
    <row r="99" spans="1:77" ht="15.75" thickBot="1">
      <c r="A99" s="1">
        <v>90</v>
      </c>
      <c r="B99" s="77" t="str">
        <f t="shared" si="96"/>
        <v/>
      </c>
      <c r="C99" s="94" t="str">
        <f t="shared" si="86"/>
        <v/>
      </c>
      <c r="D99" s="90" t="str">
        <f t="shared" si="120"/>
        <v/>
      </c>
      <c r="E99" s="91" t="str">
        <f t="shared" si="121"/>
        <v/>
      </c>
      <c r="F99" s="10" t="str">
        <f t="shared" si="97"/>
        <v/>
      </c>
      <c r="H99" s="97" t="str">
        <f t="shared" si="87"/>
        <v/>
      </c>
      <c r="I99" s="90" t="str">
        <f t="shared" si="122"/>
        <v/>
      </c>
      <c r="J99" s="91" t="str">
        <f t="shared" si="123"/>
        <v/>
      </c>
      <c r="K99" s="10" t="str">
        <f t="shared" si="124"/>
        <v/>
      </c>
      <c r="L99" s="54"/>
      <c r="M99" s="18" t="str">
        <f>IF('Hedging Dashboard'!AH99="","",'Hedging Dashboard'!AH99)</f>
        <v/>
      </c>
      <c r="O99" s="77" t="str">
        <f t="shared" si="88"/>
        <v/>
      </c>
      <c r="P99" s="90" t="str">
        <f t="shared" si="125"/>
        <v/>
      </c>
      <c r="Q99" s="91" t="str">
        <f t="shared" si="126"/>
        <v/>
      </c>
      <c r="R99" s="5" t="str">
        <f t="shared" si="127"/>
        <v/>
      </c>
      <c r="S99" s="5" t="str">
        <f t="shared" si="98"/>
        <v/>
      </c>
      <c r="T99" s="113" t="str">
        <f t="shared" si="128"/>
        <v/>
      </c>
      <c r="U99" s="5" t="str">
        <f>IF(M99="","",IF(B99="NB",U98,IF(T99="",SUM($T$5:$T99)+S99,SUM($T$5:$T99))))</f>
        <v/>
      </c>
      <c r="V99" s="101" t="str">
        <f t="shared" si="85"/>
        <v/>
      </c>
      <c r="W99" s="74" t="e">
        <f t="shared" si="99"/>
        <v>#VALUE!</v>
      </c>
      <c r="X99" s="76" t="str">
        <f t="shared" si="100"/>
        <v/>
      </c>
      <c r="Y99" s="9" t="str">
        <f t="shared" si="91"/>
        <v>B</v>
      </c>
      <c r="Z99" s="4" t="str">
        <f t="shared" si="92"/>
        <v>B</v>
      </c>
      <c r="AA99" s="4" t="str">
        <f t="shared" si="93"/>
        <v>F3</v>
      </c>
      <c r="AB99" s="4" t="str">
        <f t="shared" si="89"/>
        <v/>
      </c>
      <c r="AC99" s="4" t="str">
        <f t="shared" si="94"/>
        <v/>
      </c>
      <c r="AD99" s="4" t="str">
        <f t="shared" si="95"/>
        <v/>
      </c>
      <c r="AE99" s="1" t="str">
        <f t="shared" si="101"/>
        <v/>
      </c>
      <c r="AF99" s="1" t="str">
        <f t="shared" si="102"/>
        <v/>
      </c>
      <c r="AG99" s="1" t="str">
        <f t="shared" si="103"/>
        <v/>
      </c>
      <c r="AH99" s="1" t="str">
        <f t="shared" si="104"/>
        <v/>
      </c>
      <c r="AI99" s="1" t="str">
        <f t="shared" si="105"/>
        <v/>
      </c>
      <c r="AJ99" s="1" t="str">
        <f t="shared" si="106"/>
        <v/>
      </c>
      <c r="AK99" s="1">
        <f t="shared" si="129"/>
        <v>0</v>
      </c>
      <c r="AL99" s="1">
        <f t="shared" si="130"/>
        <v>0</v>
      </c>
      <c r="AM99" s="1" t="str">
        <f t="shared" si="90"/>
        <v/>
      </c>
      <c r="AN99" s="1">
        <f t="shared" si="107"/>
        <v>0</v>
      </c>
      <c r="AO99" s="1" t="str">
        <f t="shared" si="140"/>
        <v/>
      </c>
      <c r="AP99" s="1" t="str">
        <f t="shared" si="108"/>
        <v>N</v>
      </c>
      <c r="AQ99" s="1" t="str">
        <f t="shared" si="109"/>
        <v>N</v>
      </c>
      <c r="AR99" s="1" t="str">
        <f t="shared" si="110"/>
        <v>N</v>
      </c>
      <c r="AS99" s="1" t="str">
        <f t="shared" si="111"/>
        <v/>
      </c>
      <c r="AT99" s="15" t="str">
        <f t="shared" si="131"/>
        <v/>
      </c>
      <c r="AU99" s="1" t="str">
        <f t="shared" si="112"/>
        <v/>
      </c>
      <c r="AV99" s="1" t="str">
        <f t="shared" si="113"/>
        <v/>
      </c>
      <c r="AW99" s="1" t="str">
        <f t="shared" si="114"/>
        <v/>
      </c>
      <c r="AX99" s="1" t="str">
        <f t="shared" si="115"/>
        <v/>
      </c>
      <c r="AY99" s="1" t="str">
        <f t="shared" si="116"/>
        <v/>
      </c>
      <c r="AZ99" s="1" t="str">
        <f>IF('Hedging Dashboard'!AH99="P",IF(AZ98="",1,AZ98+1),"")</f>
        <v/>
      </c>
      <c r="BA99" s="1" t="str">
        <f>IF('Hedging Dashboard'!AH99="B",IF(BA98="",1,BA98+1),"")</f>
        <v/>
      </c>
      <c r="BB99" s="1" t="str">
        <f t="shared" si="83"/>
        <v>00000</v>
      </c>
      <c r="BC99" s="1" t="str">
        <f t="shared" si="83"/>
        <v>00000</v>
      </c>
      <c r="BD99" s="1" t="str">
        <f t="shared" si="84"/>
        <v>000000</v>
      </c>
      <c r="BE99" s="1" t="str">
        <f t="shared" si="84"/>
        <v>000000</v>
      </c>
      <c r="BF99" s="1" t="str">
        <f t="shared" si="132"/>
        <v>B</v>
      </c>
      <c r="BG99" s="1" t="str">
        <f t="shared" si="133"/>
        <v>B</v>
      </c>
      <c r="BH99" s="1" t="str">
        <f t="shared" si="117"/>
        <v/>
      </c>
      <c r="BI99" s="1">
        <f t="shared" si="134"/>
        <v>0</v>
      </c>
      <c r="BJ99" s="1" t="str">
        <f t="shared" si="118"/>
        <v/>
      </c>
      <c r="BK99" s="1">
        <f t="shared" si="135"/>
        <v>0</v>
      </c>
      <c r="BL99" s="1" t="str">
        <f t="shared" si="119"/>
        <v/>
      </c>
      <c r="BM99" s="1">
        <f t="shared" si="136"/>
        <v>0</v>
      </c>
      <c r="BN99" s="1" t="str">
        <f t="shared" si="137"/>
        <v>0</v>
      </c>
      <c r="BO99" s="1" t="str">
        <f t="shared" si="138"/>
        <v>0</v>
      </c>
      <c r="BP99" s="1" t="str">
        <f t="shared" si="139"/>
        <v>0</v>
      </c>
      <c r="BS99" s="1">
        <f>General!A97</f>
        <v>0</v>
      </c>
      <c r="BT99" s="1">
        <f>General!B97</f>
        <v>0</v>
      </c>
      <c r="BU99" s="1">
        <f>General!C97</f>
        <v>0</v>
      </c>
      <c r="BV99" s="1">
        <f>General!D97</f>
        <v>0</v>
      </c>
      <c r="BX99" s="1" t="str">
        <f>General!F97</f>
        <v>WLLLWL</v>
      </c>
      <c r="BY99" s="1">
        <f>General!G97</f>
        <v>-1</v>
      </c>
    </row>
    <row r="100" spans="1:77" ht="15.75" thickBot="1">
      <c r="A100" s="1">
        <v>91</v>
      </c>
      <c r="B100" s="12" t="str">
        <f t="shared" si="96"/>
        <v/>
      </c>
      <c r="C100" s="92" t="str">
        <f t="shared" si="86"/>
        <v/>
      </c>
      <c r="D100" s="13" t="str">
        <f t="shared" si="120"/>
        <v/>
      </c>
      <c r="E100" s="45" t="str">
        <f t="shared" si="121"/>
        <v/>
      </c>
      <c r="F100" s="14" t="str">
        <f t="shared" si="97"/>
        <v/>
      </c>
      <c r="H100" s="95" t="str">
        <f t="shared" si="87"/>
        <v/>
      </c>
      <c r="I100" s="13" t="str">
        <f t="shared" si="122"/>
        <v/>
      </c>
      <c r="J100" s="45" t="str">
        <f t="shared" si="123"/>
        <v/>
      </c>
      <c r="K100" s="14" t="str">
        <f t="shared" si="124"/>
        <v/>
      </c>
      <c r="L100" s="54"/>
      <c r="M100" s="16" t="str">
        <f>IF('Hedging Dashboard'!AH100="","",'Hedging Dashboard'!AH100)</f>
        <v/>
      </c>
      <c r="O100" s="12" t="str">
        <f t="shared" si="88"/>
        <v/>
      </c>
      <c r="P100" s="13" t="str">
        <f t="shared" si="125"/>
        <v/>
      </c>
      <c r="Q100" s="45" t="str">
        <f t="shared" si="126"/>
        <v/>
      </c>
      <c r="R100" s="87" t="str">
        <f t="shared" si="127"/>
        <v/>
      </c>
      <c r="S100" s="87" t="str">
        <f t="shared" si="98"/>
        <v/>
      </c>
      <c r="T100" s="98" t="str">
        <f t="shared" si="128"/>
        <v/>
      </c>
      <c r="U100" s="87" t="str">
        <f>IF(M100="","",IF(B100="NB",U99,IF(T100="",SUM($T$5:$T100)+S100,SUM($T$5:$T100))))</f>
        <v/>
      </c>
      <c r="V100" s="99" t="str">
        <f t="shared" si="85"/>
        <v/>
      </c>
      <c r="W100" s="74" t="e">
        <f t="shared" si="99"/>
        <v>#VALUE!</v>
      </c>
      <c r="X100" s="76" t="str">
        <f t="shared" si="100"/>
        <v/>
      </c>
      <c r="Y100" s="9" t="str">
        <f t="shared" si="91"/>
        <v>B</v>
      </c>
      <c r="Z100" s="4" t="str">
        <f t="shared" si="92"/>
        <v>B</v>
      </c>
      <c r="AA100" s="4" t="str">
        <f t="shared" si="93"/>
        <v>F3</v>
      </c>
      <c r="AB100" s="4" t="str">
        <f t="shared" si="89"/>
        <v/>
      </c>
      <c r="AC100" s="4" t="str">
        <f t="shared" si="94"/>
        <v/>
      </c>
      <c r="AD100" s="4" t="str">
        <f t="shared" si="95"/>
        <v/>
      </c>
      <c r="AE100" s="1" t="str">
        <f t="shared" si="101"/>
        <v/>
      </c>
      <c r="AF100" s="1" t="str">
        <f t="shared" si="102"/>
        <v/>
      </c>
      <c r="AG100" s="1" t="str">
        <f t="shared" si="103"/>
        <v/>
      </c>
      <c r="AH100" s="1" t="str">
        <f t="shared" si="104"/>
        <v/>
      </c>
      <c r="AI100" s="1" t="str">
        <f t="shared" si="105"/>
        <v/>
      </c>
      <c r="AJ100" s="1" t="str">
        <f t="shared" si="106"/>
        <v/>
      </c>
      <c r="AK100" s="1">
        <f t="shared" si="129"/>
        <v>0</v>
      </c>
      <c r="AL100" s="1">
        <f t="shared" si="130"/>
        <v>0</v>
      </c>
      <c r="AM100" s="1" t="str">
        <f t="shared" si="90"/>
        <v/>
      </c>
      <c r="AN100" s="1">
        <f t="shared" si="107"/>
        <v>0</v>
      </c>
      <c r="AO100" s="1" t="str">
        <f t="shared" si="140"/>
        <v/>
      </c>
      <c r="AP100" s="1" t="str">
        <f t="shared" si="108"/>
        <v>N</v>
      </c>
      <c r="AQ100" s="1" t="str">
        <f t="shared" si="109"/>
        <v>N</v>
      </c>
      <c r="AR100" s="1" t="str">
        <f t="shared" si="110"/>
        <v>N</v>
      </c>
      <c r="AS100" s="1" t="str">
        <f t="shared" si="111"/>
        <v/>
      </c>
      <c r="AT100" s="15" t="str">
        <f t="shared" si="131"/>
        <v/>
      </c>
      <c r="AU100" s="1" t="str">
        <f t="shared" si="112"/>
        <v/>
      </c>
      <c r="AV100" s="1" t="str">
        <f t="shared" si="113"/>
        <v/>
      </c>
      <c r="AW100" s="1" t="str">
        <f t="shared" si="114"/>
        <v/>
      </c>
      <c r="AX100" s="1" t="str">
        <f t="shared" si="115"/>
        <v/>
      </c>
      <c r="AY100" s="1" t="str">
        <f t="shared" si="116"/>
        <v/>
      </c>
      <c r="AZ100" s="1" t="str">
        <f>IF('Hedging Dashboard'!AH100="P",IF(AZ99="",1,AZ99+1),"")</f>
        <v/>
      </c>
      <c r="BA100" s="1" t="str">
        <f>IF('Hedging Dashboard'!AH100="B",IF(BA99="",1,BA99+1),"")</f>
        <v/>
      </c>
      <c r="BB100" s="1" t="str">
        <f t="shared" si="83"/>
        <v>00000</v>
      </c>
      <c r="BC100" s="1" t="str">
        <f t="shared" si="83"/>
        <v>00000</v>
      </c>
      <c r="BD100" s="1" t="str">
        <f t="shared" si="84"/>
        <v>000000</v>
      </c>
      <c r="BE100" s="1" t="str">
        <f t="shared" si="84"/>
        <v>000000</v>
      </c>
      <c r="BF100" s="1" t="str">
        <f t="shared" si="132"/>
        <v>B</v>
      </c>
      <c r="BG100" s="1" t="str">
        <f t="shared" si="133"/>
        <v>B</v>
      </c>
      <c r="BH100" s="1" t="str">
        <f t="shared" si="117"/>
        <v/>
      </c>
      <c r="BI100" s="1">
        <f t="shared" si="134"/>
        <v>0</v>
      </c>
      <c r="BJ100" s="1" t="str">
        <f t="shared" si="118"/>
        <v/>
      </c>
      <c r="BK100" s="1">
        <f t="shared" si="135"/>
        <v>0</v>
      </c>
      <c r="BL100" s="1" t="str">
        <f t="shared" si="119"/>
        <v/>
      </c>
      <c r="BM100" s="1">
        <f t="shared" si="136"/>
        <v>0</v>
      </c>
      <c r="BN100" s="1" t="str">
        <f t="shared" si="137"/>
        <v>0</v>
      </c>
      <c r="BO100" s="1" t="str">
        <f t="shared" si="138"/>
        <v>0</v>
      </c>
      <c r="BP100" s="1" t="str">
        <f t="shared" si="139"/>
        <v>0</v>
      </c>
      <c r="BS100" s="1">
        <f>General!A98</f>
        <v>0</v>
      </c>
      <c r="BT100" s="1">
        <f>General!B98</f>
        <v>0</v>
      </c>
      <c r="BU100" s="1">
        <f>General!C98</f>
        <v>0</v>
      </c>
      <c r="BV100" s="1">
        <f>General!D98</f>
        <v>0</v>
      </c>
      <c r="BX100" s="1" t="str">
        <f>General!F98</f>
        <v>WLLLWW</v>
      </c>
      <c r="BY100" s="1">
        <f>General!G98</f>
        <v>3</v>
      </c>
    </row>
    <row r="101" spans="1:77" ht="15.75" thickBot="1">
      <c r="A101" s="1">
        <v>92</v>
      </c>
      <c r="B101" s="9" t="str">
        <f t="shared" si="96"/>
        <v/>
      </c>
      <c r="C101" s="93" t="str">
        <f t="shared" si="86"/>
        <v/>
      </c>
      <c r="D101" s="88" t="str">
        <f t="shared" si="120"/>
        <v/>
      </c>
      <c r="E101" s="89" t="str">
        <f t="shared" si="121"/>
        <v/>
      </c>
      <c r="F101" s="8" t="str">
        <f t="shared" si="97"/>
        <v/>
      </c>
      <c r="H101" s="96" t="str">
        <f t="shared" si="87"/>
        <v/>
      </c>
      <c r="I101" s="88" t="str">
        <f t="shared" si="122"/>
        <v/>
      </c>
      <c r="J101" s="89" t="str">
        <f t="shared" si="123"/>
        <v/>
      </c>
      <c r="K101" s="8" t="str">
        <f t="shared" si="124"/>
        <v/>
      </c>
      <c r="L101" s="54"/>
      <c r="M101" s="17" t="str">
        <f>IF('Hedging Dashboard'!AH101="","",'Hedging Dashboard'!AH101)</f>
        <v/>
      </c>
      <c r="O101" s="9" t="str">
        <f t="shared" si="88"/>
        <v/>
      </c>
      <c r="P101" s="88" t="str">
        <f t="shared" si="125"/>
        <v/>
      </c>
      <c r="Q101" s="89" t="str">
        <f t="shared" si="126"/>
        <v/>
      </c>
      <c r="R101" s="4" t="str">
        <f t="shared" si="127"/>
        <v/>
      </c>
      <c r="S101" s="4" t="str">
        <f t="shared" si="98"/>
        <v/>
      </c>
      <c r="T101" s="112" t="str">
        <f t="shared" si="128"/>
        <v/>
      </c>
      <c r="U101" s="4" t="str">
        <f>IF(M101="","",IF(B101="NB",U100,IF(T101="",SUM($T$5:$T101)+S101,SUM($T$5:$T101))))</f>
        <v/>
      </c>
      <c r="V101" s="100" t="str">
        <f t="shared" si="85"/>
        <v/>
      </c>
      <c r="W101" s="74" t="e">
        <f t="shared" si="99"/>
        <v>#VALUE!</v>
      </c>
      <c r="X101" s="76" t="str">
        <f t="shared" si="100"/>
        <v/>
      </c>
      <c r="Y101" s="9" t="str">
        <f t="shared" si="91"/>
        <v>B</v>
      </c>
      <c r="Z101" s="4" t="str">
        <f t="shared" si="92"/>
        <v>B</v>
      </c>
      <c r="AA101" s="4" t="str">
        <f t="shared" si="93"/>
        <v>F3</v>
      </c>
      <c r="AB101" s="4" t="str">
        <f t="shared" si="89"/>
        <v/>
      </c>
      <c r="AC101" s="4" t="str">
        <f t="shared" si="94"/>
        <v/>
      </c>
      <c r="AD101" s="4" t="str">
        <f t="shared" si="95"/>
        <v/>
      </c>
      <c r="AE101" s="1" t="str">
        <f t="shared" si="101"/>
        <v/>
      </c>
      <c r="AF101" s="1" t="str">
        <f t="shared" si="102"/>
        <v/>
      </c>
      <c r="AG101" s="1" t="str">
        <f t="shared" si="103"/>
        <v/>
      </c>
      <c r="AH101" s="1" t="str">
        <f t="shared" si="104"/>
        <v/>
      </c>
      <c r="AI101" s="1" t="str">
        <f t="shared" si="105"/>
        <v/>
      </c>
      <c r="AJ101" s="1" t="str">
        <f t="shared" si="106"/>
        <v/>
      </c>
      <c r="AK101" s="1">
        <f t="shared" si="129"/>
        <v>0</v>
      </c>
      <c r="AL101" s="1">
        <f t="shared" si="130"/>
        <v>0</v>
      </c>
      <c r="AM101" s="1" t="str">
        <f t="shared" si="90"/>
        <v/>
      </c>
      <c r="AN101" s="1">
        <f t="shared" si="107"/>
        <v>0</v>
      </c>
      <c r="AO101" s="1" t="str">
        <f t="shared" si="140"/>
        <v/>
      </c>
      <c r="AP101" s="1" t="str">
        <f t="shared" si="108"/>
        <v>N</v>
      </c>
      <c r="AQ101" s="1" t="str">
        <f t="shared" si="109"/>
        <v>N</v>
      </c>
      <c r="AR101" s="1" t="str">
        <f t="shared" si="110"/>
        <v>N</v>
      </c>
      <c r="AS101" s="1" t="str">
        <f t="shared" si="111"/>
        <v/>
      </c>
      <c r="AT101" s="15" t="str">
        <f t="shared" si="131"/>
        <v/>
      </c>
      <c r="AU101" s="1" t="str">
        <f t="shared" si="112"/>
        <v/>
      </c>
      <c r="AV101" s="1" t="str">
        <f t="shared" si="113"/>
        <v/>
      </c>
      <c r="AW101" s="1" t="str">
        <f t="shared" si="114"/>
        <v/>
      </c>
      <c r="AX101" s="1" t="str">
        <f t="shared" si="115"/>
        <v/>
      </c>
      <c r="AY101" s="1" t="str">
        <f t="shared" si="116"/>
        <v/>
      </c>
      <c r="AZ101" s="1" t="str">
        <f>IF('Hedging Dashboard'!AH101="P",IF(AZ100="",1,AZ100+1),"")</f>
        <v/>
      </c>
      <c r="BA101" s="1" t="str">
        <f>IF('Hedging Dashboard'!AH101="B",IF(BA100="",1,BA100+1),"")</f>
        <v/>
      </c>
      <c r="BB101" s="1" t="str">
        <f t="shared" si="83"/>
        <v>00000</v>
      </c>
      <c r="BC101" s="1" t="str">
        <f t="shared" si="83"/>
        <v>00000</v>
      </c>
      <c r="BD101" s="1" t="str">
        <f t="shared" si="84"/>
        <v>000000</v>
      </c>
      <c r="BE101" s="1" t="str">
        <f t="shared" si="84"/>
        <v>000000</v>
      </c>
      <c r="BF101" s="1" t="str">
        <f t="shared" si="132"/>
        <v>B</v>
      </c>
      <c r="BG101" s="1" t="str">
        <f t="shared" si="133"/>
        <v>B</v>
      </c>
      <c r="BH101" s="1" t="str">
        <f t="shared" si="117"/>
        <v/>
      </c>
      <c r="BI101" s="1">
        <f t="shared" si="134"/>
        <v>0</v>
      </c>
      <c r="BJ101" s="1" t="str">
        <f t="shared" si="118"/>
        <v/>
      </c>
      <c r="BK101" s="1">
        <f t="shared" si="135"/>
        <v>0</v>
      </c>
      <c r="BL101" s="1" t="str">
        <f t="shared" si="119"/>
        <v/>
      </c>
      <c r="BM101" s="1">
        <f t="shared" si="136"/>
        <v>0</v>
      </c>
      <c r="BN101" s="1" t="str">
        <f t="shared" si="137"/>
        <v>0</v>
      </c>
      <c r="BO101" s="1" t="str">
        <f t="shared" si="138"/>
        <v>0</v>
      </c>
      <c r="BP101" s="1" t="str">
        <f t="shared" si="139"/>
        <v>0</v>
      </c>
      <c r="BS101" s="1">
        <f>General!A99</f>
        <v>0</v>
      </c>
      <c r="BT101" s="1">
        <f>General!B99</f>
        <v>0</v>
      </c>
      <c r="BU101" s="1">
        <f>General!C99</f>
        <v>0</v>
      </c>
      <c r="BV101" s="1">
        <f>General!D99</f>
        <v>0</v>
      </c>
      <c r="BX101" s="1" t="str">
        <f>General!F99</f>
        <v>WLLWLL</v>
      </c>
      <c r="BY101" s="1">
        <f>General!G99</f>
        <v>-3</v>
      </c>
    </row>
    <row r="102" spans="1:77" ht="15.75" thickBot="1">
      <c r="A102" s="1">
        <v>93</v>
      </c>
      <c r="B102" s="9" t="str">
        <f t="shared" si="96"/>
        <v/>
      </c>
      <c r="C102" s="93" t="str">
        <f t="shared" si="86"/>
        <v/>
      </c>
      <c r="D102" s="88" t="str">
        <f t="shared" si="120"/>
        <v/>
      </c>
      <c r="E102" s="89" t="str">
        <f t="shared" si="121"/>
        <v/>
      </c>
      <c r="F102" s="8" t="str">
        <f t="shared" si="97"/>
        <v/>
      </c>
      <c r="H102" s="96" t="str">
        <f t="shared" si="87"/>
        <v/>
      </c>
      <c r="I102" s="88" t="str">
        <f t="shared" si="122"/>
        <v/>
      </c>
      <c r="J102" s="89" t="str">
        <f t="shared" si="123"/>
        <v/>
      </c>
      <c r="K102" s="8" t="str">
        <f t="shared" si="124"/>
        <v/>
      </c>
      <c r="L102" s="54"/>
      <c r="M102" s="17" t="str">
        <f>IF('Hedging Dashboard'!AH102="","",'Hedging Dashboard'!AH102)</f>
        <v/>
      </c>
      <c r="O102" s="9" t="str">
        <f t="shared" si="88"/>
        <v/>
      </c>
      <c r="P102" s="88" t="str">
        <f t="shared" si="125"/>
        <v/>
      </c>
      <c r="Q102" s="89" t="str">
        <f t="shared" si="126"/>
        <v/>
      </c>
      <c r="R102" s="4" t="str">
        <f t="shared" si="127"/>
        <v/>
      </c>
      <c r="S102" s="4" t="str">
        <f t="shared" si="98"/>
        <v/>
      </c>
      <c r="T102" s="112" t="str">
        <f t="shared" si="128"/>
        <v/>
      </c>
      <c r="U102" s="4" t="str">
        <f>IF(M102="","",IF(B102="NB",U101,IF(T102="",SUM($T$5:$T102)+S102,SUM($T$5:$T102))))</f>
        <v/>
      </c>
      <c r="V102" s="100" t="str">
        <f t="shared" si="85"/>
        <v/>
      </c>
      <c r="W102" s="74" t="e">
        <f t="shared" si="99"/>
        <v>#VALUE!</v>
      </c>
      <c r="X102" s="76" t="str">
        <f t="shared" si="100"/>
        <v/>
      </c>
      <c r="Y102" s="9" t="str">
        <f t="shared" si="91"/>
        <v>B</v>
      </c>
      <c r="Z102" s="4" t="str">
        <f t="shared" si="92"/>
        <v>B</v>
      </c>
      <c r="AA102" s="4" t="str">
        <f t="shared" si="93"/>
        <v>F3</v>
      </c>
      <c r="AB102" s="4" t="str">
        <f t="shared" si="89"/>
        <v/>
      </c>
      <c r="AC102" s="4" t="str">
        <f t="shared" si="94"/>
        <v/>
      </c>
      <c r="AD102" s="4" t="str">
        <f t="shared" si="95"/>
        <v/>
      </c>
      <c r="AE102" s="1" t="str">
        <f t="shared" si="101"/>
        <v/>
      </c>
      <c r="AF102" s="1" t="str">
        <f t="shared" si="102"/>
        <v/>
      </c>
      <c r="AG102" s="1" t="str">
        <f t="shared" si="103"/>
        <v/>
      </c>
      <c r="AH102" s="1" t="str">
        <f t="shared" si="104"/>
        <v/>
      </c>
      <c r="AI102" s="1" t="str">
        <f t="shared" si="105"/>
        <v/>
      </c>
      <c r="AJ102" s="1" t="str">
        <f t="shared" si="106"/>
        <v/>
      </c>
      <c r="AK102" s="1">
        <f t="shared" si="129"/>
        <v>0</v>
      </c>
      <c r="AL102" s="1">
        <f t="shared" si="130"/>
        <v>0</v>
      </c>
      <c r="AM102" s="1" t="str">
        <f t="shared" si="90"/>
        <v/>
      </c>
      <c r="AN102" s="1">
        <f t="shared" si="107"/>
        <v>0</v>
      </c>
      <c r="AO102" s="1" t="str">
        <f t="shared" si="140"/>
        <v/>
      </c>
      <c r="AP102" s="1" t="str">
        <f t="shared" si="108"/>
        <v>N</v>
      </c>
      <c r="AQ102" s="1" t="str">
        <f t="shared" si="109"/>
        <v>N</v>
      </c>
      <c r="AR102" s="1" t="str">
        <f t="shared" si="110"/>
        <v>N</v>
      </c>
      <c r="AS102" s="1" t="str">
        <f t="shared" si="111"/>
        <v/>
      </c>
      <c r="AT102" s="15" t="str">
        <f t="shared" si="131"/>
        <v/>
      </c>
      <c r="AU102" s="1" t="str">
        <f t="shared" si="112"/>
        <v/>
      </c>
      <c r="AV102" s="1" t="str">
        <f t="shared" si="113"/>
        <v/>
      </c>
      <c r="AW102" s="1" t="str">
        <f t="shared" si="114"/>
        <v/>
      </c>
      <c r="AX102" s="1" t="str">
        <f t="shared" si="115"/>
        <v/>
      </c>
      <c r="AY102" s="1" t="str">
        <f t="shared" si="116"/>
        <v/>
      </c>
      <c r="AZ102" s="1" t="str">
        <f>IF('Hedging Dashboard'!AH102="P",IF(AZ101="",1,AZ101+1),"")</f>
        <v/>
      </c>
      <c r="BA102" s="1" t="str">
        <f>IF('Hedging Dashboard'!AH102="B",IF(BA101="",1,BA101+1),"")</f>
        <v/>
      </c>
      <c r="BB102" s="1" t="str">
        <f t="shared" si="83"/>
        <v>00000</v>
      </c>
      <c r="BC102" s="1" t="str">
        <f t="shared" si="83"/>
        <v>00000</v>
      </c>
      <c r="BD102" s="1" t="str">
        <f t="shared" si="84"/>
        <v>000000</v>
      </c>
      <c r="BE102" s="1" t="str">
        <f t="shared" si="84"/>
        <v>000000</v>
      </c>
      <c r="BF102" s="1" t="str">
        <f t="shared" si="132"/>
        <v>B</v>
      </c>
      <c r="BG102" s="1" t="str">
        <f t="shared" si="133"/>
        <v>B</v>
      </c>
      <c r="BH102" s="1" t="str">
        <f t="shared" si="117"/>
        <v/>
      </c>
      <c r="BI102" s="1">
        <f t="shared" si="134"/>
        <v>0</v>
      </c>
      <c r="BJ102" s="1" t="str">
        <f t="shared" si="118"/>
        <v/>
      </c>
      <c r="BK102" s="1">
        <f t="shared" si="135"/>
        <v>0</v>
      </c>
      <c r="BL102" s="1" t="str">
        <f t="shared" si="119"/>
        <v/>
      </c>
      <c r="BM102" s="1">
        <f t="shared" si="136"/>
        <v>0</v>
      </c>
      <c r="BN102" s="1" t="str">
        <f t="shared" si="137"/>
        <v>0</v>
      </c>
      <c r="BO102" s="1" t="str">
        <f t="shared" si="138"/>
        <v>0</v>
      </c>
      <c r="BP102" s="1" t="str">
        <f t="shared" si="139"/>
        <v>0</v>
      </c>
      <c r="BS102" s="1">
        <f>General!A100</f>
        <v>0</v>
      </c>
      <c r="BT102" s="1">
        <f>General!B100</f>
        <v>0</v>
      </c>
      <c r="BU102" s="1">
        <f>General!C100</f>
        <v>0</v>
      </c>
      <c r="BV102" s="1">
        <f>General!D100</f>
        <v>0</v>
      </c>
      <c r="BX102" s="1" t="str">
        <f>General!F100</f>
        <v>WLLWLW</v>
      </c>
      <c r="BY102" s="1">
        <f>General!G100</f>
        <v>1</v>
      </c>
    </row>
    <row r="103" spans="1:77" ht="15.75" thickBot="1">
      <c r="A103" s="1">
        <v>94</v>
      </c>
      <c r="B103" s="9" t="str">
        <f t="shared" si="96"/>
        <v/>
      </c>
      <c r="C103" s="93" t="str">
        <f t="shared" si="86"/>
        <v/>
      </c>
      <c r="D103" s="88" t="str">
        <f t="shared" si="120"/>
        <v/>
      </c>
      <c r="E103" s="89" t="str">
        <f t="shared" si="121"/>
        <v/>
      </c>
      <c r="F103" s="8" t="str">
        <f t="shared" si="97"/>
        <v/>
      </c>
      <c r="H103" s="96" t="str">
        <f t="shared" si="87"/>
        <v/>
      </c>
      <c r="I103" s="88" t="str">
        <f t="shared" si="122"/>
        <v/>
      </c>
      <c r="J103" s="89" t="str">
        <f t="shared" si="123"/>
        <v/>
      </c>
      <c r="K103" s="8" t="str">
        <f t="shared" si="124"/>
        <v/>
      </c>
      <c r="L103" s="54"/>
      <c r="M103" s="17" t="str">
        <f>IF('Hedging Dashboard'!AH103="","",'Hedging Dashboard'!AH103)</f>
        <v/>
      </c>
      <c r="O103" s="9" t="str">
        <f t="shared" si="88"/>
        <v/>
      </c>
      <c r="P103" s="88" t="str">
        <f t="shared" si="125"/>
        <v/>
      </c>
      <c r="Q103" s="89" t="str">
        <f t="shared" si="126"/>
        <v/>
      </c>
      <c r="R103" s="4" t="str">
        <f t="shared" si="127"/>
        <v/>
      </c>
      <c r="S103" s="4" t="str">
        <f t="shared" si="98"/>
        <v/>
      </c>
      <c r="T103" s="112" t="str">
        <f t="shared" si="128"/>
        <v/>
      </c>
      <c r="U103" s="4" t="str">
        <f>IF(M103="","",IF(B103="NB",U102,IF(T103="",SUM($T$5:$T103)+S103,SUM($T$5:$T103))))</f>
        <v/>
      </c>
      <c r="V103" s="100" t="str">
        <f t="shared" si="85"/>
        <v/>
      </c>
      <c r="W103" s="74" t="e">
        <f t="shared" si="99"/>
        <v>#VALUE!</v>
      </c>
      <c r="X103" s="76" t="str">
        <f t="shared" si="100"/>
        <v/>
      </c>
      <c r="Y103" s="9" t="str">
        <f t="shared" si="91"/>
        <v>B</v>
      </c>
      <c r="Z103" s="4" t="str">
        <f t="shared" si="92"/>
        <v>B</v>
      </c>
      <c r="AA103" s="4" t="str">
        <f t="shared" si="93"/>
        <v>F3</v>
      </c>
      <c r="AB103" s="4" t="str">
        <f t="shared" si="89"/>
        <v/>
      </c>
      <c r="AC103" s="4" t="str">
        <f t="shared" si="94"/>
        <v/>
      </c>
      <c r="AD103" s="4" t="str">
        <f t="shared" si="95"/>
        <v/>
      </c>
      <c r="AE103" s="1" t="str">
        <f t="shared" si="101"/>
        <v/>
      </c>
      <c r="AF103" s="1" t="str">
        <f t="shared" si="102"/>
        <v/>
      </c>
      <c r="AG103" s="1" t="str">
        <f t="shared" si="103"/>
        <v/>
      </c>
      <c r="AH103" s="1" t="str">
        <f t="shared" si="104"/>
        <v/>
      </c>
      <c r="AI103" s="1" t="str">
        <f t="shared" si="105"/>
        <v/>
      </c>
      <c r="AJ103" s="1" t="str">
        <f t="shared" si="106"/>
        <v/>
      </c>
      <c r="AK103" s="1">
        <f t="shared" si="129"/>
        <v>0</v>
      </c>
      <c r="AL103" s="1">
        <f t="shared" si="130"/>
        <v>0</v>
      </c>
      <c r="AM103" s="1" t="str">
        <f t="shared" ref="AM103:AM109" si="141">IF(M103="","",IF(AM102+AN103&gt;=10,10,IF(AM102+AN103&lt;=-10,-10,AM102+AN103)))</f>
        <v/>
      </c>
      <c r="AN103" s="1">
        <f t="shared" si="107"/>
        <v>0</v>
      </c>
      <c r="AO103" s="1" t="str">
        <f t="shared" si="140"/>
        <v/>
      </c>
      <c r="AP103" s="1" t="str">
        <f t="shared" si="108"/>
        <v>N</v>
      </c>
      <c r="AQ103" s="1" t="str">
        <f t="shared" si="109"/>
        <v>N</v>
      </c>
      <c r="AR103" s="1" t="str">
        <f t="shared" si="110"/>
        <v>N</v>
      </c>
      <c r="AS103" s="1" t="str">
        <f t="shared" si="111"/>
        <v/>
      </c>
      <c r="AT103" s="15" t="str">
        <f t="shared" si="131"/>
        <v/>
      </c>
      <c r="AU103" s="1" t="str">
        <f t="shared" si="112"/>
        <v/>
      </c>
      <c r="AV103" s="1" t="str">
        <f t="shared" si="113"/>
        <v/>
      </c>
      <c r="AW103" s="1" t="str">
        <f t="shared" si="114"/>
        <v/>
      </c>
      <c r="AX103" s="1" t="str">
        <f t="shared" si="115"/>
        <v/>
      </c>
      <c r="AY103" s="1" t="str">
        <f t="shared" si="116"/>
        <v/>
      </c>
      <c r="AZ103" s="1" t="str">
        <f>IF('Hedging Dashboard'!AH103="P",IF(AZ102="",1,AZ102+1),"")</f>
        <v/>
      </c>
      <c r="BA103" s="1" t="str">
        <f>IF('Hedging Dashboard'!AH103="B",IF(BA102="",1,BA102+1),"")</f>
        <v/>
      </c>
      <c r="BB103" s="1" t="str">
        <f t="shared" si="83"/>
        <v>00000</v>
      </c>
      <c r="BC103" s="1" t="str">
        <f t="shared" si="83"/>
        <v>00000</v>
      </c>
      <c r="BD103" s="1" t="str">
        <f t="shared" si="84"/>
        <v>000000</v>
      </c>
      <c r="BE103" s="1" t="str">
        <f t="shared" si="84"/>
        <v>000000</v>
      </c>
      <c r="BF103" s="1" t="str">
        <f t="shared" si="132"/>
        <v>B</v>
      </c>
      <c r="BG103" s="1" t="str">
        <f t="shared" si="133"/>
        <v>B</v>
      </c>
      <c r="BH103" s="1" t="str">
        <f t="shared" si="117"/>
        <v/>
      </c>
      <c r="BI103" s="1">
        <f t="shared" si="134"/>
        <v>0</v>
      </c>
      <c r="BJ103" s="1" t="str">
        <f t="shared" si="118"/>
        <v/>
      </c>
      <c r="BK103" s="1">
        <f t="shared" si="135"/>
        <v>0</v>
      </c>
      <c r="BL103" s="1" t="str">
        <f t="shared" si="119"/>
        <v/>
      </c>
      <c r="BM103" s="1">
        <f t="shared" si="136"/>
        <v>0</v>
      </c>
      <c r="BN103" s="1" t="str">
        <f t="shared" si="137"/>
        <v>0</v>
      </c>
      <c r="BO103" s="1" t="str">
        <f t="shared" si="138"/>
        <v>0</v>
      </c>
      <c r="BP103" s="1" t="str">
        <f t="shared" si="139"/>
        <v>0</v>
      </c>
      <c r="BS103" s="1">
        <f>General!A101</f>
        <v>0</v>
      </c>
      <c r="BT103" s="1">
        <f>General!B101</f>
        <v>0</v>
      </c>
      <c r="BU103" s="1">
        <f>General!C101</f>
        <v>0</v>
      </c>
      <c r="BV103" s="1">
        <f>General!D101</f>
        <v>0</v>
      </c>
      <c r="BX103" s="1" t="str">
        <f>General!F101</f>
        <v>WLLWWL</v>
      </c>
      <c r="BY103" s="1">
        <f>General!G101</f>
        <v>-1</v>
      </c>
    </row>
    <row r="104" spans="1:77" ht="15.75" thickBot="1">
      <c r="A104" s="1">
        <v>95</v>
      </c>
      <c r="B104" s="77" t="str">
        <f t="shared" si="96"/>
        <v/>
      </c>
      <c r="C104" s="94" t="str">
        <f t="shared" si="86"/>
        <v/>
      </c>
      <c r="D104" s="90" t="str">
        <f t="shared" si="120"/>
        <v/>
      </c>
      <c r="E104" s="91" t="str">
        <f t="shared" si="121"/>
        <v/>
      </c>
      <c r="F104" s="10" t="str">
        <f t="shared" si="97"/>
        <v/>
      </c>
      <c r="H104" s="97" t="str">
        <f t="shared" si="87"/>
        <v/>
      </c>
      <c r="I104" s="90" t="str">
        <f t="shared" si="122"/>
        <v/>
      </c>
      <c r="J104" s="91" t="str">
        <f t="shared" si="123"/>
        <v/>
      </c>
      <c r="K104" s="10" t="str">
        <f t="shared" si="124"/>
        <v/>
      </c>
      <c r="L104" s="54"/>
      <c r="M104" s="18" t="str">
        <f>IF('Hedging Dashboard'!AH104="","",'Hedging Dashboard'!AH104)</f>
        <v/>
      </c>
      <c r="O104" s="77" t="str">
        <f t="shared" si="88"/>
        <v/>
      </c>
      <c r="P104" s="90" t="str">
        <f t="shared" si="125"/>
        <v/>
      </c>
      <c r="Q104" s="91" t="str">
        <f t="shared" si="126"/>
        <v/>
      </c>
      <c r="R104" s="5" t="str">
        <f t="shared" si="127"/>
        <v/>
      </c>
      <c r="S104" s="5" t="str">
        <f t="shared" si="98"/>
        <v/>
      </c>
      <c r="T104" s="113" t="str">
        <f t="shared" si="128"/>
        <v/>
      </c>
      <c r="U104" s="5" t="str">
        <f>IF(M104="","",IF(B104="NB",U103,IF(T104="",SUM($T$5:$T104)+S104,SUM($T$5:$T104))))</f>
        <v/>
      </c>
      <c r="V104" s="101" t="str">
        <f t="shared" si="85"/>
        <v/>
      </c>
      <c r="W104" s="74" t="e">
        <f t="shared" si="99"/>
        <v>#VALUE!</v>
      </c>
      <c r="X104" s="76" t="str">
        <f t="shared" si="100"/>
        <v/>
      </c>
      <c r="Y104" s="9" t="str">
        <f t="shared" si="91"/>
        <v>B</v>
      </c>
      <c r="Z104" s="4" t="str">
        <f t="shared" si="92"/>
        <v>B</v>
      </c>
      <c r="AA104" s="4" t="str">
        <f t="shared" si="93"/>
        <v>F3</v>
      </c>
      <c r="AB104" s="4" t="str">
        <f t="shared" si="89"/>
        <v/>
      </c>
      <c r="AC104" s="4" t="str">
        <f t="shared" si="94"/>
        <v/>
      </c>
      <c r="AD104" s="4" t="str">
        <f t="shared" si="95"/>
        <v/>
      </c>
      <c r="AE104" s="1" t="str">
        <f t="shared" si="101"/>
        <v/>
      </c>
      <c r="AF104" s="1" t="str">
        <f t="shared" si="102"/>
        <v/>
      </c>
      <c r="AG104" s="1" t="str">
        <f t="shared" si="103"/>
        <v/>
      </c>
      <c r="AH104" s="1" t="str">
        <f t="shared" si="104"/>
        <v/>
      </c>
      <c r="AI104" s="1" t="str">
        <f t="shared" si="105"/>
        <v/>
      </c>
      <c r="AJ104" s="1" t="str">
        <f t="shared" si="106"/>
        <v/>
      </c>
      <c r="AK104" s="1">
        <f t="shared" si="129"/>
        <v>0</v>
      </c>
      <c r="AL104" s="1">
        <f t="shared" si="130"/>
        <v>0</v>
      </c>
      <c r="AM104" s="1" t="str">
        <f t="shared" si="141"/>
        <v/>
      </c>
      <c r="AN104" s="1">
        <f t="shared" si="107"/>
        <v>0</v>
      </c>
      <c r="AO104" s="1" t="str">
        <f t="shared" si="140"/>
        <v/>
      </c>
      <c r="AP104" s="1" t="str">
        <f t="shared" si="108"/>
        <v>N</v>
      </c>
      <c r="AQ104" s="1" t="str">
        <f t="shared" si="109"/>
        <v>N</v>
      </c>
      <c r="AR104" s="1" t="str">
        <f t="shared" si="110"/>
        <v>N</v>
      </c>
      <c r="AS104" s="1" t="str">
        <f t="shared" si="111"/>
        <v/>
      </c>
      <c r="AT104" s="15" t="str">
        <f t="shared" si="131"/>
        <v/>
      </c>
      <c r="AU104" s="1" t="str">
        <f t="shared" si="112"/>
        <v/>
      </c>
      <c r="AV104" s="1" t="str">
        <f t="shared" si="113"/>
        <v/>
      </c>
      <c r="AW104" s="1" t="str">
        <f t="shared" si="114"/>
        <v/>
      </c>
      <c r="AX104" s="1" t="str">
        <f t="shared" si="115"/>
        <v/>
      </c>
      <c r="AY104" s="1" t="str">
        <f t="shared" si="116"/>
        <v/>
      </c>
      <c r="AZ104" s="1" t="str">
        <f>IF('Hedging Dashboard'!AH104="P",IF(AZ103="",1,AZ103+1),"")</f>
        <v/>
      </c>
      <c r="BA104" s="1" t="str">
        <f>IF('Hedging Dashboard'!AH104="B",IF(BA103="",1,BA103+1),"")</f>
        <v/>
      </c>
      <c r="BB104" s="1" t="str">
        <f t="shared" si="83"/>
        <v>00000</v>
      </c>
      <c r="BC104" s="1" t="str">
        <f t="shared" si="83"/>
        <v>00000</v>
      </c>
      <c r="BD104" s="1" t="str">
        <f t="shared" si="84"/>
        <v>000000</v>
      </c>
      <c r="BE104" s="1" t="str">
        <f t="shared" si="84"/>
        <v>000000</v>
      </c>
      <c r="BF104" s="1" t="str">
        <f t="shared" si="132"/>
        <v>B</v>
      </c>
      <c r="BG104" s="1" t="str">
        <f t="shared" si="133"/>
        <v>B</v>
      </c>
      <c r="BH104" s="1" t="str">
        <f t="shared" si="117"/>
        <v/>
      </c>
      <c r="BI104" s="1">
        <f t="shared" si="134"/>
        <v>0</v>
      </c>
      <c r="BJ104" s="1" t="str">
        <f t="shared" si="118"/>
        <v/>
      </c>
      <c r="BK104" s="1">
        <f t="shared" si="135"/>
        <v>0</v>
      </c>
      <c r="BL104" s="1" t="str">
        <f t="shared" si="119"/>
        <v/>
      </c>
      <c r="BM104" s="1">
        <f t="shared" si="136"/>
        <v>0</v>
      </c>
      <c r="BN104" s="1" t="str">
        <f t="shared" si="137"/>
        <v>0</v>
      </c>
      <c r="BO104" s="1" t="str">
        <f t="shared" si="138"/>
        <v>0</v>
      </c>
      <c r="BP104" s="1" t="str">
        <f t="shared" si="139"/>
        <v>0</v>
      </c>
      <c r="BS104" s="1">
        <f>General!A102</f>
        <v>0</v>
      </c>
      <c r="BT104" s="1">
        <f>General!B102</f>
        <v>0</v>
      </c>
      <c r="BU104" s="1">
        <f>General!C102</f>
        <v>0</v>
      </c>
      <c r="BV104" s="1">
        <f>General!D102</f>
        <v>0</v>
      </c>
      <c r="BX104" s="1" t="str">
        <f>General!F102</f>
        <v>WLLWWW</v>
      </c>
      <c r="BY104" s="1">
        <f>General!G102</f>
        <v>6</v>
      </c>
    </row>
    <row r="105" spans="1:77" ht="15.75" thickBot="1">
      <c r="A105" s="1">
        <v>96</v>
      </c>
      <c r="B105" s="12" t="str">
        <f t="shared" si="96"/>
        <v/>
      </c>
      <c r="C105" s="92" t="str">
        <f t="shared" si="86"/>
        <v/>
      </c>
      <c r="D105" s="13" t="str">
        <f t="shared" si="120"/>
        <v/>
      </c>
      <c r="E105" s="45" t="str">
        <f t="shared" si="121"/>
        <v/>
      </c>
      <c r="F105" s="14" t="str">
        <f t="shared" si="97"/>
        <v/>
      </c>
      <c r="H105" s="95" t="str">
        <f t="shared" si="87"/>
        <v/>
      </c>
      <c r="I105" s="13" t="str">
        <f t="shared" si="122"/>
        <v/>
      </c>
      <c r="J105" s="45" t="str">
        <f t="shared" si="123"/>
        <v/>
      </c>
      <c r="K105" s="14" t="str">
        <f t="shared" si="124"/>
        <v/>
      </c>
      <c r="L105" s="54"/>
      <c r="M105" s="16" t="str">
        <f>IF('Hedging Dashboard'!AH105="","",'Hedging Dashboard'!AH105)</f>
        <v/>
      </c>
      <c r="O105" s="12" t="str">
        <f t="shared" si="88"/>
        <v/>
      </c>
      <c r="P105" s="13" t="str">
        <f t="shared" si="125"/>
        <v/>
      </c>
      <c r="Q105" s="45" t="str">
        <f t="shared" si="126"/>
        <v/>
      </c>
      <c r="R105" s="87" t="str">
        <f t="shared" si="127"/>
        <v/>
      </c>
      <c r="S105" s="87" t="str">
        <f t="shared" si="98"/>
        <v/>
      </c>
      <c r="T105" s="98" t="str">
        <f t="shared" si="128"/>
        <v/>
      </c>
      <c r="U105" s="87" t="str">
        <f>IF(M105="","",IF(B105="NB",U104,IF(T105="",SUM($T$5:$T105)+S105,SUM($T$5:$T105))))</f>
        <v/>
      </c>
      <c r="V105" s="99" t="str">
        <f t="shared" si="85"/>
        <v/>
      </c>
      <c r="W105" s="74" t="e">
        <f t="shared" si="99"/>
        <v>#VALUE!</v>
      </c>
      <c r="X105" s="76" t="str">
        <f t="shared" si="100"/>
        <v/>
      </c>
      <c r="Y105" s="9" t="str">
        <f t="shared" si="91"/>
        <v>B</v>
      </c>
      <c r="Z105" s="4" t="str">
        <f t="shared" si="92"/>
        <v>B</v>
      </c>
      <c r="AA105" s="4" t="str">
        <f t="shared" si="93"/>
        <v>F3</v>
      </c>
      <c r="AB105" s="4" t="str">
        <f t="shared" si="89"/>
        <v/>
      </c>
      <c r="AC105" s="4" t="str">
        <f t="shared" si="94"/>
        <v/>
      </c>
      <c r="AD105" s="4" t="str">
        <f t="shared" si="95"/>
        <v/>
      </c>
      <c r="AE105" s="1" t="str">
        <f t="shared" si="101"/>
        <v/>
      </c>
      <c r="AF105" s="1" t="str">
        <f t="shared" si="102"/>
        <v/>
      </c>
      <c r="AG105" s="1" t="str">
        <f t="shared" si="103"/>
        <v/>
      </c>
      <c r="AH105" s="1" t="str">
        <f t="shared" si="104"/>
        <v/>
      </c>
      <c r="AI105" s="1" t="str">
        <f t="shared" si="105"/>
        <v/>
      </c>
      <c r="AJ105" s="1" t="str">
        <f t="shared" si="106"/>
        <v/>
      </c>
      <c r="AK105" s="1">
        <f t="shared" si="129"/>
        <v>0</v>
      </c>
      <c r="AL105" s="1">
        <f t="shared" si="130"/>
        <v>0</v>
      </c>
      <c r="AM105" s="1" t="str">
        <f t="shared" si="141"/>
        <v/>
      </c>
      <c r="AN105" s="1">
        <f t="shared" si="107"/>
        <v>0</v>
      </c>
      <c r="AO105" s="1" t="str">
        <f t="shared" si="140"/>
        <v/>
      </c>
      <c r="AP105" s="1" t="str">
        <f t="shared" si="108"/>
        <v>N</v>
      </c>
      <c r="AQ105" s="1" t="str">
        <f t="shared" si="109"/>
        <v>N</v>
      </c>
      <c r="AR105" s="1" t="str">
        <f t="shared" si="110"/>
        <v>N</v>
      </c>
      <c r="AS105" s="1" t="str">
        <f t="shared" si="111"/>
        <v/>
      </c>
      <c r="AT105" s="15" t="str">
        <f t="shared" si="131"/>
        <v/>
      </c>
      <c r="AU105" s="1" t="str">
        <f t="shared" si="112"/>
        <v/>
      </c>
      <c r="AV105" s="1" t="str">
        <f t="shared" si="113"/>
        <v/>
      </c>
      <c r="AW105" s="1" t="str">
        <f t="shared" si="114"/>
        <v/>
      </c>
      <c r="AX105" s="1" t="str">
        <f t="shared" si="115"/>
        <v/>
      </c>
      <c r="AY105" s="1" t="str">
        <f t="shared" si="116"/>
        <v/>
      </c>
      <c r="AZ105" s="1" t="str">
        <f>IF('Hedging Dashboard'!AH105="P",IF(AZ104="",1,AZ104+1),"")</f>
        <v/>
      </c>
      <c r="BA105" s="1" t="str">
        <f>IF('Hedging Dashboard'!AH105="B",IF(BA104="",1,BA104+1),"")</f>
        <v/>
      </c>
      <c r="BB105" s="1" t="str">
        <f t="shared" si="83"/>
        <v>00000</v>
      </c>
      <c r="BC105" s="1" t="str">
        <f t="shared" si="83"/>
        <v>00000</v>
      </c>
      <c r="BD105" s="1" t="str">
        <f t="shared" si="84"/>
        <v>000000</v>
      </c>
      <c r="BE105" s="1" t="str">
        <f t="shared" si="84"/>
        <v>000000</v>
      </c>
      <c r="BF105" s="1" t="str">
        <f t="shared" si="132"/>
        <v>B</v>
      </c>
      <c r="BG105" s="1" t="str">
        <f t="shared" si="133"/>
        <v>B</v>
      </c>
      <c r="BH105" s="1" t="str">
        <f t="shared" si="117"/>
        <v/>
      </c>
      <c r="BI105" s="1">
        <f t="shared" si="134"/>
        <v>0</v>
      </c>
      <c r="BJ105" s="1" t="str">
        <f t="shared" si="118"/>
        <v/>
      </c>
      <c r="BK105" s="1">
        <f t="shared" si="135"/>
        <v>0</v>
      </c>
      <c r="BL105" s="1" t="str">
        <f t="shared" si="119"/>
        <v/>
      </c>
      <c r="BM105" s="1">
        <f t="shared" si="136"/>
        <v>0</v>
      </c>
      <c r="BN105" s="1" t="str">
        <f t="shared" si="137"/>
        <v>0</v>
      </c>
      <c r="BO105" s="1" t="str">
        <f t="shared" si="138"/>
        <v>0</v>
      </c>
      <c r="BP105" s="1" t="str">
        <f t="shared" si="139"/>
        <v>0</v>
      </c>
      <c r="BS105" s="1">
        <f>General!A103</f>
        <v>0</v>
      </c>
      <c r="BT105" s="1">
        <f>General!B103</f>
        <v>0</v>
      </c>
      <c r="BU105" s="1">
        <f>General!C103</f>
        <v>0</v>
      </c>
      <c r="BV105" s="1">
        <f>General!D103</f>
        <v>0</v>
      </c>
      <c r="BX105" s="1" t="str">
        <f>General!F103</f>
        <v>WLWLLL</v>
      </c>
      <c r="BY105" s="1">
        <f>General!G103</f>
        <v>-6</v>
      </c>
    </row>
    <row r="106" spans="1:77" ht="15.75" thickBot="1">
      <c r="A106" s="1">
        <v>97</v>
      </c>
      <c r="B106" s="9" t="str">
        <f t="shared" si="96"/>
        <v/>
      </c>
      <c r="C106" s="93" t="str">
        <f t="shared" si="86"/>
        <v/>
      </c>
      <c r="D106" s="88" t="str">
        <f t="shared" si="120"/>
        <v/>
      </c>
      <c r="E106" s="89" t="str">
        <f t="shared" si="121"/>
        <v/>
      </c>
      <c r="F106" s="8" t="str">
        <f t="shared" si="97"/>
        <v/>
      </c>
      <c r="H106" s="96" t="str">
        <f t="shared" si="87"/>
        <v/>
      </c>
      <c r="I106" s="88" t="str">
        <f t="shared" si="122"/>
        <v/>
      </c>
      <c r="J106" s="89" t="str">
        <f t="shared" si="123"/>
        <v/>
      </c>
      <c r="K106" s="8" t="str">
        <f t="shared" si="124"/>
        <v/>
      </c>
      <c r="L106" s="54"/>
      <c r="M106" s="17" t="str">
        <f>IF('Hedging Dashboard'!AH106="","",'Hedging Dashboard'!AH106)</f>
        <v/>
      </c>
      <c r="O106" s="9" t="str">
        <f t="shared" si="88"/>
        <v/>
      </c>
      <c r="P106" s="88" t="str">
        <f t="shared" si="125"/>
        <v/>
      </c>
      <c r="Q106" s="89" t="str">
        <f t="shared" si="126"/>
        <v/>
      </c>
      <c r="R106" s="4" t="str">
        <f t="shared" si="127"/>
        <v/>
      </c>
      <c r="S106" s="4" t="str">
        <f t="shared" si="98"/>
        <v/>
      </c>
      <c r="T106" s="112" t="str">
        <f t="shared" si="128"/>
        <v/>
      </c>
      <c r="U106" s="4" t="str">
        <f>IF(M106="","",IF(B106="NB",U105,IF(T106="",SUM($T$5:$T106)+S106,SUM($T$5:$T106))))</f>
        <v/>
      </c>
      <c r="V106" s="100" t="str">
        <f t="shared" si="85"/>
        <v/>
      </c>
      <c r="W106" s="74" t="e">
        <f t="shared" si="99"/>
        <v>#VALUE!</v>
      </c>
      <c r="X106" s="76" t="str">
        <f t="shared" si="100"/>
        <v/>
      </c>
      <c r="Y106" s="9" t="str">
        <f t="shared" si="91"/>
        <v>B</v>
      </c>
      <c r="Z106" s="4" t="str">
        <f t="shared" si="92"/>
        <v>B</v>
      </c>
      <c r="AA106" s="4" t="str">
        <f t="shared" si="93"/>
        <v>F3</v>
      </c>
      <c r="AB106" s="4" t="str">
        <f t="shared" si="89"/>
        <v/>
      </c>
      <c r="AC106" s="4" t="str">
        <f t="shared" si="94"/>
        <v/>
      </c>
      <c r="AD106" s="4" t="str">
        <f t="shared" si="95"/>
        <v/>
      </c>
      <c r="AE106" s="1" t="str">
        <f t="shared" ref="AE106:AE137" si="142">IF(M105="","",IF(Y106="B",IF(M105="P",BI106,""),IF(BG106="P",BI106,"")))</f>
        <v/>
      </c>
      <c r="AF106" s="1" t="str">
        <f t="shared" ref="AF106:AF137" si="143">IF(M105="","",IF(Y106="B",IF(M105="B",BI106,""),IF(BG106="B",BI106,"")))</f>
        <v/>
      </c>
      <c r="AG106" s="1" t="str">
        <f t="shared" ref="AG106:AG137" si="144">IF(M105="","",IF(Z106="B",IF(M105="P",BK106,""),IF(BG106="B",BK106,"")))</f>
        <v/>
      </c>
      <c r="AH106" s="1" t="str">
        <f t="shared" ref="AH106:AH137" si="145">IF(M105="","",IF(Z106="B",IF(M105="B",BK106,""),IF(BG106="P",BK106,"")))</f>
        <v/>
      </c>
      <c r="AI106" s="1" t="str">
        <f t="shared" ref="AI106:AI137" si="146">IF(M105="","",IF(AND(AE106="L5",AH106="L5",AY106=""),"L0",AX106))</f>
        <v/>
      </c>
      <c r="AJ106" s="1" t="str">
        <f t="shared" ref="AJ106:AJ137" si="147">IF(M105="","",IF(AND(AF106="L5",AH106="L5",AX106=""),"L0",AY106))</f>
        <v/>
      </c>
      <c r="AK106" s="1">
        <f t="shared" si="129"/>
        <v>0</v>
      </c>
      <c r="AL106" s="1">
        <f t="shared" si="130"/>
        <v>0</v>
      </c>
      <c r="AM106" s="1" t="str">
        <f t="shared" si="141"/>
        <v/>
      </c>
      <c r="AN106" s="1">
        <f t="shared" ref="AN106:AN109" si="148">IF(X106="",0,IFERROR(VLOOKUP(X101&amp;X102&amp;X103&amp;X104&amp;X105&amp;X106,BX:BY,2,FALSE),0))</f>
        <v>0</v>
      </c>
      <c r="AO106" s="1" t="str">
        <f t="shared" si="140"/>
        <v/>
      </c>
      <c r="AP106" s="1" t="str">
        <f t="shared" si="108"/>
        <v>N</v>
      </c>
      <c r="AQ106" s="1" t="str">
        <f t="shared" ref="AQ106:AQ137" si="149">IF(OR(K102&amp;K103&amp;K104="WLW",K103&amp;K104="WW"),"Y","N")</f>
        <v>N</v>
      </c>
      <c r="AR106" s="1" t="str">
        <f t="shared" ref="AR106:AR137" si="150">IF(OR(R102&amp;R103&amp;R104="WLW",R103&amp;R104="WW"),"Y","N")</f>
        <v>N</v>
      </c>
      <c r="AS106" s="1" t="str">
        <f t="shared" si="111"/>
        <v/>
      </c>
      <c r="AT106" s="15" t="str">
        <f t="shared" si="131"/>
        <v/>
      </c>
      <c r="AU106" s="1" t="str">
        <f t="shared" ref="AU106:AU137" si="151">IF(AU105="Y","N",IF(M105="","",IF(AND(K105&amp;K106="WW",OR(AO105&amp;AO106="SC",AO105&amp;AO106="CC")),"Y",IF(AND(K104&amp;K105&amp;K106="WLW",BK106&lt;&gt;"B",OR(AO104&amp;AO105&amp;AO106="SCC",AO104&amp;AO105&amp;AO106="CCC")),"Y","N"))))</f>
        <v/>
      </c>
      <c r="AV106" s="1" t="str">
        <f t="shared" ref="AV106:AV137" si="152">IF(AV105="Y","N",IF(M105="","",IF(AND(R105&amp;R106="WW",OR(AO105&amp;AO106="SC",AO105&amp;AO106="CC")),"Y",IF(AND(R104&amp;R105&amp;R106="WLW",BM106&lt;&gt;"B",OR(AO104&amp;AO105&amp;AO106="SCC",AO104&amp;AO105&amp;AO106="CCC")),"Y","N"))))</f>
        <v/>
      </c>
      <c r="AW106" s="1" t="str">
        <f t="shared" si="114"/>
        <v/>
      </c>
      <c r="AX106" s="1" t="str">
        <f t="shared" si="115"/>
        <v/>
      </c>
      <c r="AY106" s="1" t="str">
        <f t="shared" si="116"/>
        <v/>
      </c>
      <c r="AZ106" s="1" t="str">
        <f>IF('Hedging Dashboard'!AH106="P",IF(AZ105="",1,AZ105+1),"")</f>
        <v/>
      </c>
      <c r="BA106" s="1" t="str">
        <f>IF('Hedging Dashboard'!AH106="B",IF(BA105="",1,BA105+1),"")</f>
        <v/>
      </c>
      <c r="BB106" s="1" t="str">
        <f t="shared" si="83"/>
        <v>00000</v>
      </c>
      <c r="BC106" s="1" t="str">
        <f t="shared" si="83"/>
        <v>00000</v>
      </c>
      <c r="BD106" s="1" t="str">
        <f t="shared" si="84"/>
        <v>000000</v>
      </c>
      <c r="BE106" s="1" t="str">
        <f t="shared" si="84"/>
        <v>000000</v>
      </c>
      <c r="BF106" s="1" t="str">
        <f t="shared" si="132"/>
        <v>B</v>
      </c>
      <c r="BG106" s="1" t="str">
        <f t="shared" si="133"/>
        <v>B</v>
      </c>
      <c r="BH106" s="1" t="str">
        <f t="shared" si="117"/>
        <v/>
      </c>
      <c r="BI106" s="1">
        <f t="shared" si="134"/>
        <v>0</v>
      </c>
      <c r="BJ106" s="1" t="str">
        <f t="shared" si="118"/>
        <v/>
      </c>
      <c r="BK106" s="1">
        <f t="shared" si="135"/>
        <v>0</v>
      </c>
      <c r="BL106" s="1" t="str">
        <f t="shared" si="119"/>
        <v/>
      </c>
      <c r="BM106" s="1">
        <f t="shared" si="136"/>
        <v>0</v>
      </c>
      <c r="BN106" s="1" t="str">
        <f t="shared" si="137"/>
        <v>0</v>
      </c>
      <c r="BO106" s="1" t="str">
        <f t="shared" si="138"/>
        <v>0</v>
      </c>
      <c r="BP106" s="1" t="str">
        <f t="shared" si="139"/>
        <v>0</v>
      </c>
      <c r="BS106" s="1">
        <f>General!A104</f>
        <v>0</v>
      </c>
      <c r="BT106" s="1">
        <f>General!B104</f>
        <v>0</v>
      </c>
      <c r="BU106" s="1">
        <f>General!C104</f>
        <v>0</v>
      </c>
      <c r="BV106" s="1">
        <f>General!D104</f>
        <v>0</v>
      </c>
      <c r="BX106" s="1" t="str">
        <f>General!F104</f>
        <v>WLWLLW</v>
      </c>
      <c r="BY106" s="1">
        <f>General!G104</f>
        <v>1</v>
      </c>
    </row>
    <row r="107" spans="1:77" ht="15.75" thickBot="1">
      <c r="A107" s="1">
        <v>98</v>
      </c>
      <c r="B107" s="9" t="str">
        <f t="shared" si="96"/>
        <v/>
      </c>
      <c r="C107" s="93" t="str">
        <f t="shared" si="86"/>
        <v/>
      </c>
      <c r="D107" s="88" t="str">
        <f t="shared" si="120"/>
        <v/>
      </c>
      <c r="E107" s="89" t="str">
        <f t="shared" si="121"/>
        <v/>
      </c>
      <c r="F107" s="8" t="str">
        <f t="shared" si="97"/>
        <v/>
      </c>
      <c r="H107" s="96" t="str">
        <f t="shared" si="87"/>
        <v/>
      </c>
      <c r="I107" s="88" t="str">
        <f t="shared" si="122"/>
        <v/>
      </c>
      <c r="J107" s="89" t="str">
        <f t="shared" si="123"/>
        <v/>
      </c>
      <c r="K107" s="8" t="str">
        <f t="shared" si="124"/>
        <v/>
      </c>
      <c r="L107" s="54"/>
      <c r="M107" s="17" t="str">
        <f>IF('Hedging Dashboard'!AH107="","",'Hedging Dashboard'!AH107)</f>
        <v/>
      </c>
      <c r="O107" s="9" t="str">
        <f t="shared" si="88"/>
        <v/>
      </c>
      <c r="P107" s="88" t="str">
        <f t="shared" si="125"/>
        <v/>
      </c>
      <c r="Q107" s="89" t="str">
        <f t="shared" si="126"/>
        <v/>
      </c>
      <c r="R107" s="4" t="str">
        <f t="shared" si="127"/>
        <v/>
      </c>
      <c r="S107" s="4" t="str">
        <f t="shared" si="98"/>
        <v/>
      </c>
      <c r="T107" s="112" t="str">
        <f t="shared" si="128"/>
        <v/>
      </c>
      <c r="U107" s="4" t="str">
        <f>IF(M107="","",IF(B107="NB",U106,IF(T107="",SUM($T$5:$T107)+S107,SUM($T$5:$T107))))</f>
        <v/>
      </c>
      <c r="V107" s="100" t="str">
        <f t="shared" si="85"/>
        <v/>
      </c>
      <c r="W107" s="74" t="e">
        <f t="shared" si="99"/>
        <v>#VALUE!</v>
      </c>
      <c r="X107" s="76" t="str">
        <f t="shared" si="100"/>
        <v/>
      </c>
      <c r="Y107" s="9" t="str">
        <f t="shared" si="91"/>
        <v>B</v>
      </c>
      <c r="Z107" s="4" t="str">
        <f t="shared" si="92"/>
        <v>B</v>
      </c>
      <c r="AA107" s="4" t="str">
        <f t="shared" si="93"/>
        <v>F3</v>
      </c>
      <c r="AB107" s="4" t="str">
        <f t="shared" si="89"/>
        <v/>
      </c>
      <c r="AC107" s="4" t="str">
        <f t="shared" si="94"/>
        <v/>
      </c>
      <c r="AD107" s="4" t="str">
        <f t="shared" si="95"/>
        <v/>
      </c>
      <c r="AE107" s="1" t="str">
        <f t="shared" si="142"/>
        <v/>
      </c>
      <c r="AF107" s="1" t="str">
        <f t="shared" si="143"/>
        <v/>
      </c>
      <c r="AG107" s="1" t="str">
        <f t="shared" si="144"/>
        <v/>
      </c>
      <c r="AH107" s="1" t="str">
        <f t="shared" si="145"/>
        <v/>
      </c>
      <c r="AI107" s="1" t="str">
        <f t="shared" si="146"/>
        <v/>
      </c>
      <c r="AJ107" s="1" t="str">
        <f t="shared" si="147"/>
        <v/>
      </c>
      <c r="AK107" s="1">
        <f t="shared" si="129"/>
        <v>0</v>
      </c>
      <c r="AL107" s="1">
        <f t="shared" si="130"/>
        <v>0</v>
      </c>
      <c r="AM107" s="1" t="str">
        <f t="shared" si="141"/>
        <v/>
      </c>
      <c r="AN107" s="1">
        <f t="shared" si="148"/>
        <v>0</v>
      </c>
      <c r="AO107" s="1" t="str">
        <f t="shared" si="140"/>
        <v/>
      </c>
      <c r="AP107" s="1" t="str">
        <f t="shared" si="108"/>
        <v>N</v>
      </c>
      <c r="AQ107" s="1" t="str">
        <f t="shared" si="149"/>
        <v>N</v>
      </c>
      <c r="AR107" s="1" t="str">
        <f t="shared" si="150"/>
        <v>N</v>
      </c>
      <c r="AS107" s="1" t="str">
        <f t="shared" si="111"/>
        <v/>
      </c>
      <c r="AT107" s="15" t="str">
        <f t="shared" si="131"/>
        <v/>
      </c>
      <c r="AU107" s="1" t="str">
        <f t="shared" si="151"/>
        <v/>
      </c>
      <c r="AV107" s="1" t="str">
        <f t="shared" si="152"/>
        <v/>
      </c>
      <c r="AW107" s="1" t="str">
        <f t="shared" si="114"/>
        <v/>
      </c>
      <c r="AX107" s="1" t="str">
        <f t="shared" si="115"/>
        <v/>
      </c>
      <c r="AY107" s="1" t="str">
        <f t="shared" si="116"/>
        <v/>
      </c>
      <c r="AZ107" s="1" t="str">
        <f>IF('Hedging Dashboard'!AH107="P",IF(AZ106="",1,AZ106+1),"")</f>
        <v/>
      </c>
      <c r="BA107" s="1" t="str">
        <f>IF('Hedging Dashboard'!AH107="B",IF(BA106="",1,BA106+1),"")</f>
        <v/>
      </c>
      <c r="BB107" s="1" t="str">
        <f t="shared" si="83"/>
        <v>00000</v>
      </c>
      <c r="BC107" s="1" t="str">
        <f t="shared" si="83"/>
        <v>00000</v>
      </c>
      <c r="BD107" s="1" t="str">
        <f t="shared" si="84"/>
        <v>000000</v>
      </c>
      <c r="BE107" s="1" t="str">
        <f t="shared" si="84"/>
        <v>000000</v>
      </c>
      <c r="BF107" s="1" t="str">
        <f t="shared" si="132"/>
        <v>B</v>
      </c>
      <c r="BG107" s="1" t="str">
        <f t="shared" si="133"/>
        <v>B</v>
      </c>
      <c r="BH107" s="1" t="str">
        <f t="shared" si="117"/>
        <v/>
      </c>
      <c r="BI107" s="1">
        <f t="shared" si="134"/>
        <v>0</v>
      </c>
      <c r="BJ107" s="1" t="str">
        <f t="shared" si="118"/>
        <v/>
      </c>
      <c r="BK107" s="1">
        <f t="shared" si="135"/>
        <v>0</v>
      </c>
      <c r="BL107" s="1" t="str">
        <f t="shared" si="119"/>
        <v/>
      </c>
      <c r="BM107" s="1">
        <f t="shared" si="136"/>
        <v>0</v>
      </c>
      <c r="BN107" s="1" t="str">
        <f t="shared" si="137"/>
        <v>0</v>
      </c>
      <c r="BO107" s="1" t="str">
        <f t="shared" si="138"/>
        <v>0</v>
      </c>
      <c r="BP107" s="1" t="str">
        <f t="shared" si="139"/>
        <v>0</v>
      </c>
      <c r="BS107" s="1">
        <f>General!A105</f>
        <v>0</v>
      </c>
      <c r="BT107" s="1">
        <f>General!B105</f>
        <v>0</v>
      </c>
      <c r="BU107" s="1">
        <f>General!C105</f>
        <v>0</v>
      </c>
      <c r="BV107" s="1">
        <f>General!D105</f>
        <v>0</v>
      </c>
      <c r="BX107" s="1" t="str">
        <f>General!F105</f>
        <v>WLWLWL</v>
      </c>
      <c r="BY107" s="1">
        <f>General!G105</f>
        <v>-1</v>
      </c>
    </row>
    <row r="108" spans="1:77" ht="15.75" thickBot="1">
      <c r="A108" s="1">
        <v>99</v>
      </c>
      <c r="B108" s="9" t="str">
        <f t="shared" si="96"/>
        <v/>
      </c>
      <c r="C108" s="93" t="str">
        <f t="shared" si="86"/>
        <v/>
      </c>
      <c r="D108" s="88" t="str">
        <f t="shared" si="120"/>
        <v/>
      </c>
      <c r="E108" s="89" t="str">
        <f t="shared" si="121"/>
        <v/>
      </c>
      <c r="F108" s="8" t="str">
        <f t="shared" si="97"/>
        <v/>
      </c>
      <c r="H108" s="96" t="str">
        <f t="shared" si="87"/>
        <v/>
      </c>
      <c r="I108" s="88" t="str">
        <f t="shared" si="122"/>
        <v/>
      </c>
      <c r="J108" s="89" t="str">
        <f t="shared" si="123"/>
        <v/>
      </c>
      <c r="K108" s="8" t="str">
        <f t="shared" si="124"/>
        <v/>
      </c>
      <c r="L108" s="54"/>
      <c r="M108" s="17" t="str">
        <f>IF('Hedging Dashboard'!AH108="","",'Hedging Dashboard'!AH108)</f>
        <v/>
      </c>
      <c r="O108" s="9" t="str">
        <f t="shared" si="88"/>
        <v/>
      </c>
      <c r="P108" s="88" t="str">
        <f t="shared" si="125"/>
        <v/>
      </c>
      <c r="Q108" s="89" t="str">
        <f t="shared" si="126"/>
        <v/>
      </c>
      <c r="R108" s="4" t="str">
        <f t="shared" si="127"/>
        <v/>
      </c>
      <c r="S108" s="4" t="str">
        <f t="shared" si="98"/>
        <v/>
      </c>
      <c r="T108" s="112" t="str">
        <f t="shared" si="128"/>
        <v/>
      </c>
      <c r="U108" s="4" t="str">
        <f>IF(M108="","",IF(B108="NB",U107,IF(T108="",SUM($T$5:$T108)+S108,SUM($T$5:$T108))))</f>
        <v/>
      </c>
      <c r="V108" s="100" t="str">
        <f t="shared" si="85"/>
        <v/>
      </c>
      <c r="W108" s="74" t="e">
        <f t="shared" si="99"/>
        <v>#VALUE!</v>
      </c>
      <c r="X108" s="76" t="str">
        <f t="shared" si="100"/>
        <v/>
      </c>
      <c r="Y108" s="9" t="str">
        <f t="shared" si="91"/>
        <v>B</v>
      </c>
      <c r="Z108" s="4" t="str">
        <f t="shared" si="92"/>
        <v>B</v>
      </c>
      <c r="AA108" s="4" t="str">
        <f t="shared" si="93"/>
        <v>F3</v>
      </c>
      <c r="AB108" s="4" t="str">
        <f t="shared" si="89"/>
        <v/>
      </c>
      <c r="AC108" s="4" t="str">
        <f t="shared" si="94"/>
        <v/>
      </c>
      <c r="AD108" s="4" t="str">
        <f t="shared" si="95"/>
        <v/>
      </c>
      <c r="AE108" s="1" t="str">
        <f t="shared" si="142"/>
        <v/>
      </c>
      <c r="AF108" s="1" t="str">
        <f t="shared" si="143"/>
        <v/>
      </c>
      <c r="AG108" s="1" t="str">
        <f t="shared" si="144"/>
        <v/>
      </c>
      <c r="AH108" s="1" t="str">
        <f t="shared" si="145"/>
        <v/>
      </c>
      <c r="AI108" s="1" t="str">
        <f t="shared" si="146"/>
        <v/>
      </c>
      <c r="AJ108" s="1" t="str">
        <f t="shared" si="147"/>
        <v/>
      </c>
      <c r="AK108" s="1">
        <f t="shared" si="129"/>
        <v>0</v>
      </c>
      <c r="AL108" s="1">
        <f t="shared" si="130"/>
        <v>0</v>
      </c>
      <c r="AM108" s="1" t="str">
        <f t="shared" si="141"/>
        <v/>
      </c>
      <c r="AN108" s="1">
        <f t="shared" si="148"/>
        <v>0</v>
      </c>
      <c r="AO108" s="1" t="str">
        <f t="shared" si="140"/>
        <v/>
      </c>
      <c r="AP108" s="1" t="str">
        <f t="shared" si="108"/>
        <v>N</v>
      </c>
      <c r="AQ108" s="1" t="str">
        <f t="shared" si="149"/>
        <v>N</v>
      </c>
      <c r="AR108" s="1" t="str">
        <f t="shared" si="150"/>
        <v>N</v>
      </c>
      <c r="AS108" s="1" t="str">
        <f t="shared" si="111"/>
        <v/>
      </c>
      <c r="AT108" s="15" t="str">
        <f t="shared" si="131"/>
        <v/>
      </c>
      <c r="AU108" s="1" t="str">
        <f t="shared" si="151"/>
        <v/>
      </c>
      <c r="AV108" s="1" t="str">
        <f t="shared" si="152"/>
        <v/>
      </c>
      <c r="AW108" s="1" t="str">
        <f t="shared" si="114"/>
        <v/>
      </c>
      <c r="AX108" s="1" t="str">
        <f t="shared" si="115"/>
        <v/>
      </c>
      <c r="AY108" s="1" t="str">
        <f t="shared" si="116"/>
        <v/>
      </c>
      <c r="AZ108" s="1" t="str">
        <f>IF('Hedging Dashboard'!AH108="P",IF(AZ107="",1,AZ107+1),"")</f>
        <v/>
      </c>
      <c r="BA108" s="1" t="str">
        <f>IF('Hedging Dashboard'!AH108="B",IF(BA107="",1,BA107+1),"")</f>
        <v/>
      </c>
      <c r="BB108" s="1" t="str">
        <f t="shared" si="83"/>
        <v>00000</v>
      </c>
      <c r="BC108" s="1" t="str">
        <f t="shared" si="83"/>
        <v>00000</v>
      </c>
      <c r="BD108" s="1" t="str">
        <f t="shared" si="84"/>
        <v>000000</v>
      </c>
      <c r="BE108" s="1" t="str">
        <f t="shared" si="84"/>
        <v>000000</v>
      </c>
      <c r="BF108" s="1" t="str">
        <f t="shared" si="132"/>
        <v>B</v>
      </c>
      <c r="BG108" s="1" t="str">
        <f t="shared" si="133"/>
        <v>B</v>
      </c>
      <c r="BH108" s="1" t="str">
        <f t="shared" si="117"/>
        <v/>
      </c>
      <c r="BI108" s="1">
        <f t="shared" si="134"/>
        <v>0</v>
      </c>
      <c r="BJ108" s="1" t="str">
        <f t="shared" si="118"/>
        <v/>
      </c>
      <c r="BK108" s="1">
        <f t="shared" si="135"/>
        <v>0</v>
      </c>
      <c r="BL108" s="1" t="str">
        <f t="shared" si="119"/>
        <v/>
      </c>
      <c r="BM108" s="1">
        <f t="shared" si="136"/>
        <v>0</v>
      </c>
      <c r="BN108" s="1" t="str">
        <f t="shared" si="137"/>
        <v>0</v>
      </c>
      <c r="BO108" s="1" t="str">
        <f t="shared" si="138"/>
        <v>0</v>
      </c>
      <c r="BP108" s="1" t="str">
        <f t="shared" si="139"/>
        <v>0</v>
      </c>
      <c r="BS108" s="1">
        <f>General!A106</f>
        <v>0</v>
      </c>
      <c r="BT108" s="1">
        <f>General!B106</f>
        <v>0</v>
      </c>
      <c r="BU108" s="1">
        <f>General!C106</f>
        <v>0</v>
      </c>
      <c r="BV108" s="1">
        <f>General!D106</f>
        <v>0</v>
      </c>
      <c r="BX108" s="1" t="str">
        <f>General!F106</f>
        <v>WLWLWW</v>
      </c>
      <c r="BY108" s="1">
        <f>General!G106</f>
        <v>3</v>
      </c>
    </row>
    <row r="109" spans="1:77" ht="15.75" thickBot="1">
      <c r="A109" s="1">
        <v>100</v>
      </c>
      <c r="B109" s="77" t="str">
        <f t="shared" si="96"/>
        <v/>
      </c>
      <c r="C109" s="94" t="str">
        <f t="shared" si="86"/>
        <v/>
      </c>
      <c r="D109" s="90" t="str">
        <f t="shared" si="120"/>
        <v/>
      </c>
      <c r="E109" s="91" t="str">
        <f t="shared" si="121"/>
        <v/>
      </c>
      <c r="F109" s="10" t="str">
        <f t="shared" si="97"/>
        <v/>
      </c>
      <c r="H109" s="97" t="str">
        <f t="shared" si="87"/>
        <v/>
      </c>
      <c r="I109" s="90" t="str">
        <f t="shared" si="122"/>
        <v/>
      </c>
      <c r="J109" s="91" t="str">
        <f t="shared" si="123"/>
        <v/>
      </c>
      <c r="K109" s="10" t="str">
        <f t="shared" si="124"/>
        <v/>
      </c>
      <c r="L109" s="54"/>
      <c r="M109" s="18" t="str">
        <f>IF('Hedging Dashboard'!AH109="","",'Hedging Dashboard'!AH109)</f>
        <v/>
      </c>
      <c r="O109" s="77" t="str">
        <f t="shared" si="88"/>
        <v/>
      </c>
      <c r="P109" s="90" t="str">
        <f t="shared" si="125"/>
        <v/>
      </c>
      <c r="Q109" s="91" t="str">
        <f t="shared" si="126"/>
        <v/>
      </c>
      <c r="R109" s="5" t="str">
        <f t="shared" si="127"/>
        <v/>
      </c>
      <c r="S109" s="5" t="str">
        <f t="shared" si="98"/>
        <v/>
      </c>
      <c r="T109" s="113" t="str">
        <f t="shared" si="128"/>
        <v/>
      </c>
      <c r="U109" s="5" t="str">
        <f>IF(M109="","",IF(B109="NB",U108,IF(T109="",SUM($T$5:$T109)+S109,SUM($T$5:$T109))))</f>
        <v/>
      </c>
      <c r="V109" s="101" t="str">
        <f t="shared" si="85"/>
        <v/>
      </c>
      <c r="W109" s="74" t="e">
        <f t="shared" si="99"/>
        <v>#VALUE!</v>
      </c>
      <c r="X109" s="76" t="str">
        <f t="shared" si="100"/>
        <v/>
      </c>
      <c r="Y109" s="9" t="str">
        <f t="shared" si="91"/>
        <v>B</v>
      </c>
      <c r="Z109" s="4" t="str">
        <f t="shared" si="92"/>
        <v>B</v>
      </c>
      <c r="AA109" s="4" t="str">
        <f t="shared" si="93"/>
        <v>F3</v>
      </c>
      <c r="AB109" s="4" t="str">
        <f t="shared" si="89"/>
        <v/>
      </c>
      <c r="AC109" s="4" t="str">
        <f t="shared" si="94"/>
        <v/>
      </c>
      <c r="AD109" s="4" t="str">
        <f t="shared" si="95"/>
        <v/>
      </c>
      <c r="AE109" s="1" t="str">
        <f t="shared" si="142"/>
        <v/>
      </c>
      <c r="AF109" s="1" t="str">
        <f t="shared" si="143"/>
        <v/>
      </c>
      <c r="AG109" s="1" t="str">
        <f t="shared" si="144"/>
        <v/>
      </c>
      <c r="AH109" s="1" t="str">
        <f t="shared" si="145"/>
        <v/>
      </c>
      <c r="AI109" s="1" t="str">
        <f t="shared" si="146"/>
        <v/>
      </c>
      <c r="AJ109" s="1" t="str">
        <f t="shared" si="147"/>
        <v/>
      </c>
      <c r="AK109" s="1">
        <f t="shared" si="129"/>
        <v>0</v>
      </c>
      <c r="AL109" s="1">
        <f t="shared" si="130"/>
        <v>0</v>
      </c>
      <c r="AM109" s="1" t="str">
        <f t="shared" si="141"/>
        <v/>
      </c>
      <c r="AN109" s="1">
        <f t="shared" si="148"/>
        <v>0</v>
      </c>
      <c r="AO109" s="1" t="str">
        <f t="shared" si="140"/>
        <v/>
      </c>
      <c r="AP109" s="1" t="str">
        <f t="shared" si="108"/>
        <v>N</v>
      </c>
      <c r="AQ109" s="1" t="str">
        <f t="shared" si="149"/>
        <v>N</v>
      </c>
      <c r="AR109" s="1" t="str">
        <f t="shared" si="150"/>
        <v>N</v>
      </c>
      <c r="AS109" s="1" t="str">
        <f t="shared" si="111"/>
        <v/>
      </c>
      <c r="AT109" s="15" t="str">
        <f t="shared" si="131"/>
        <v/>
      </c>
      <c r="AU109" s="1" t="str">
        <f t="shared" si="151"/>
        <v/>
      </c>
      <c r="AV109" s="1" t="str">
        <f t="shared" si="152"/>
        <v/>
      </c>
      <c r="AW109" s="1" t="str">
        <f t="shared" si="114"/>
        <v/>
      </c>
      <c r="AX109" s="1" t="str">
        <f t="shared" si="115"/>
        <v/>
      </c>
      <c r="AY109" s="1" t="str">
        <f t="shared" si="116"/>
        <v/>
      </c>
      <c r="AZ109" s="1" t="str">
        <f>IF('Hedging Dashboard'!AH109="P",IF(AZ108="",1,AZ108+1),"")</f>
        <v/>
      </c>
      <c r="BA109" s="1" t="str">
        <f>IF('Hedging Dashboard'!AH109="B",IF(BA108="",1,BA108+1),"")</f>
        <v/>
      </c>
      <c r="BB109" s="1" t="str">
        <f t="shared" si="83"/>
        <v>00000</v>
      </c>
      <c r="BC109" s="1" t="str">
        <f t="shared" si="83"/>
        <v>00000</v>
      </c>
      <c r="BD109" s="1" t="str">
        <f t="shared" si="84"/>
        <v>000000</v>
      </c>
      <c r="BE109" s="1" t="str">
        <f t="shared" si="84"/>
        <v>000000</v>
      </c>
      <c r="BF109" s="1" t="str">
        <f t="shared" si="132"/>
        <v>B</v>
      </c>
      <c r="BG109" s="1" t="str">
        <f t="shared" si="133"/>
        <v>B</v>
      </c>
      <c r="BH109" s="1" t="str">
        <f t="shared" si="117"/>
        <v/>
      </c>
      <c r="BI109" s="1">
        <f t="shared" si="134"/>
        <v>0</v>
      </c>
      <c r="BJ109" s="1" t="str">
        <f t="shared" si="118"/>
        <v/>
      </c>
      <c r="BK109" s="1">
        <f t="shared" si="135"/>
        <v>0</v>
      </c>
      <c r="BL109" s="1" t="str">
        <f t="shared" si="119"/>
        <v/>
      </c>
      <c r="BM109" s="1">
        <f t="shared" si="136"/>
        <v>0</v>
      </c>
      <c r="BN109" s="1" t="str">
        <f t="shared" si="137"/>
        <v>0</v>
      </c>
      <c r="BO109" s="1" t="str">
        <f t="shared" si="138"/>
        <v>0</v>
      </c>
      <c r="BP109" s="1" t="str">
        <f t="shared" si="139"/>
        <v>0</v>
      </c>
      <c r="BS109" s="1">
        <f>General!A107</f>
        <v>0</v>
      </c>
      <c r="BT109" s="1">
        <f>General!B107</f>
        <v>0</v>
      </c>
      <c r="BU109" s="1">
        <f>General!C107</f>
        <v>0</v>
      </c>
      <c r="BV109" s="1">
        <f>General!D107</f>
        <v>0</v>
      </c>
      <c r="BX109" s="1" t="str">
        <f>General!F107</f>
        <v>WLWWLL</v>
      </c>
      <c r="BY109" s="1">
        <f>General!G107</f>
        <v>-3</v>
      </c>
    </row>
    <row r="110" spans="1:77" ht="27" thickBot="1">
      <c r="A110" s="198" t="s">
        <v>156</v>
      </c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200"/>
      <c r="W110" s="48"/>
      <c r="Y110" s="72"/>
      <c r="Z110" s="72"/>
      <c r="AA110" s="72"/>
      <c r="AB110" s="4" t="str">
        <f t="shared" si="89"/>
        <v/>
      </c>
      <c r="AC110" s="4" t="str">
        <f t="shared" si="94"/>
        <v/>
      </c>
      <c r="AD110" s="4" t="str">
        <f t="shared" si="95"/>
        <v/>
      </c>
      <c r="AE110" s="1" t="str">
        <f t="shared" si="142"/>
        <v/>
      </c>
      <c r="AF110" s="1" t="str">
        <f t="shared" si="143"/>
        <v/>
      </c>
      <c r="AG110" s="1" t="str">
        <f t="shared" si="144"/>
        <v/>
      </c>
      <c r="AH110" s="1" t="str">
        <f t="shared" si="145"/>
        <v/>
      </c>
      <c r="AI110" s="1" t="str">
        <f t="shared" si="146"/>
        <v/>
      </c>
      <c r="AJ110" s="1" t="str">
        <f t="shared" si="147"/>
        <v/>
      </c>
      <c r="AK110" s="1">
        <f t="shared" si="129"/>
        <v>0</v>
      </c>
      <c r="AL110" s="1">
        <f t="shared" si="130"/>
        <v>0</v>
      </c>
      <c r="AP110" s="1" t="str">
        <f t="shared" si="108"/>
        <v>N</v>
      </c>
      <c r="AQ110" s="1" t="str">
        <f t="shared" si="149"/>
        <v>N</v>
      </c>
      <c r="AR110" s="1" t="str">
        <f t="shared" si="150"/>
        <v>N</v>
      </c>
      <c r="AT110" s="15" t="str">
        <f t="shared" si="131"/>
        <v/>
      </c>
      <c r="AU110" s="1" t="str">
        <f t="shared" si="151"/>
        <v/>
      </c>
      <c r="AV110" s="1" t="str">
        <f t="shared" si="152"/>
        <v/>
      </c>
      <c r="BS110" s="1">
        <f>General!A108</f>
        <v>0</v>
      </c>
      <c r="BT110" s="1">
        <f>General!B108</f>
        <v>0</v>
      </c>
      <c r="BU110" s="1">
        <f>General!C108</f>
        <v>0</v>
      </c>
      <c r="BV110" s="1">
        <f>General!D108</f>
        <v>0</v>
      </c>
      <c r="BX110" s="1" t="str">
        <f>General!F108</f>
        <v>WLWWLW</v>
      </c>
      <c r="BY110" s="1">
        <f>General!G108</f>
        <v>1</v>
      </c>
    </row>
    <row r="111" spans="1:77" ht="15.75" thickBot="1">
      <c r="A111" s="188" t="s">
        <v>158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90"/>
      <c r="AB111" s="4" t="str">
        <f t="shared" si="89"/>
        <v/>
      </c>
      <c r="AC111" s="4" t="str">
        <f t="shared" si="94"/>
        <v/>
      </c>
      <c r="AD111" s="4" t="str">
        <f t="shared" si="95"/>
        <v/>
      </c>
      <c r="AE111" s="1" t="str">
        <f t="shared" si="142"/>
        <v/>
      </c>
      <c r="AF111" s="1" t="str">
        <f t="shared" si="143"/>
        <v/>
      </c>
      <c r="AG111" s="1" t="str">
        <f t="shared" si="144"/>
        <v/>
      </c>
      <c r="AH111" s="1" t="str">
        <f t="shared" si="145"/>
        <v/>
      </c>
      <c r="AI111" s="1" t="str">
        <f t="shared" si="146"/>
        <v/>
      </c>
      <c r="AJ111" s="1" t="str">
        <f t="shared" si="147"/>
        <v/>
      </c>
      <c r="AK111" s="1">
        <f t="shared" si="129"/>
        <v>0</v>
      </c>
      <c r="AL111" s="1">
        <f t="shared" si="130"/>
        <v>0</v>
      </c>
      <c r="AP111" s="1" t="str">
        <f t="shared" si="108"/>
        <v>N</v>
      </c>
      <c r="AQ111" s="1" t="str">
        <f t="shared" si="149"/>
        <v>N</v>
      </c>
      <c r="AR111" s="1" t="str">
        <f t="shared" si="150"/>
        <v>N</v>
      </c>
      <c r="AT111" s="15" t="str">
        <f t="shared" si="131"/>
        <v/>
      </c>
      <c r="AU111" s="1" t="str">
        <f t="shared" si="151"/>
        <v/>
      </c>
      <c r="AV111" s="1" t="str">
        <f t="shared" si="152"/>
        <v/>
      </c>
      <c r="BS111" s="1">
        <f>General!A109</f>
        <v>0</v>
      </c>
      <c r="BT111" s="1">
        <f>General!B109</f>
        <v>0</v>
      </c>
      <c r="BU111" s="1">
        <f>General!C109</f>
        <v>0</v>
      </c>
      <c r="BV111" s="1">
        <f>General!D109</f>
        <v>0</v>
      </c>
      <c r="BX111" s="1" t="str">
        <f>General!F109</f>
        <v>WLWWWL</v>
      </c>
      <c r="BY111" s="1">
        <f>General!G109</f>
        <v>-1</v>
      </c>
    </row>
    <row r="112" spans="1:77" ht="15.75" thickBot="1">
      <c r="A112" s="183" t="s">
        <v>159</v>
      </c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>
        <f>COUNTIF(M5:M109,"P")</f>
        <v>8</v>
      </c>
      <c r="P112" s="178"/>
      <c r="Q112" s="178"/>
      <c r="R112" s="178"/>
      <c r="S112" s="178"/>
      <c r="T112" s="178"/>
      <c r="U112" s="178"/>
      <c r="V112" s="179"/>
      <c r="AB112" s="4" t="str">
        <f t="shared" si="89"/>
        <v/>
      </c>
      <c r="AC112" s="4" t="str">
        <f t="shared" si="94"/>
        <v/>
      </c>
      <c r="AD112" s="4" t="str">
        <f t="shared" si="95"/>
        <v/>
      </c>
      <c r="AE112" s="1" t="str">
        <f t="shared" si="142"/>
        <v/>
      </c>
      <c r="AF112" s="1" t="str">
        <f t="shared" si="143"/>
        <v/>
      </c>
      <c r="AG112" s="1" t="str">
        <f t="shared" si="144"/>
        <v/>
      </c>
      <c r="AH112" s="1" t="str">
        <f t="shared" si="145"/>
        <v/>
      </c>
      <c r="AI112" s="1" t="str">
        <f t="shared" si="146"/>
        <v/>
      </c>
      <c r="AJ112" s="1" t="str">
        <f t="shared" si="147"/>
        <v/>
      </c>
      <c r="AK112" s="1">
        <f t="shared" si="129"/>
        <v>0</v>
      </c>
      <c r="AL112" s="1">
        <f t="shared" si="130"/>
        <v>0</v>
      </c>
      <c r="AP112" s="1" t="str">
        <f t="shared" si="108"/>
        <v>N</v>
      </c>
      <c r="AQ112" s="1" t="str">
        <f t="shared" si="149"/>
        <v>N</v>
      </c>
      <c r="AR112" s="1" t="str">
        <f t="shared" si="150"/>
        <v>N</v>
      </c>
      <c r="AT112" s="15" t="str">
        <f t="shared" si="131"/>
        <v/>
      </c>
      <c r="AU112" s="1" t="str">
        <f t="shared" si="151"/>
        <v/>
      </c>
      <c r="AV112" s="1" t="str">
        <f t="shared" si="152"/>
        <v/>
      </c>
      <c r="BS112" s="1">
        <f>General!A110</f>
        <v>0</v>
      </c>
      <c r="BT112" s="1">
        <f>General!B110</f>
        <v>0</v>
      </c>
      <c r="BU112" s="1">
        <f>General!C110</f>
        <v>0</v>
      </c>
      <c r="BV112" s="1">
        <f>General!D110</f>
        <v>0</v>
      </c>
      <c r="BX112" s="1" t="str">
        <f>General!F110</f>
        <v>WLWWWW</v>
      </c>
      <c r="BY112" s="1">
        <f>General!G110</f>
        <v>6</v>
      </c>
    </row>
    <row r="113" spans="1:77">
      <c r="A113" s="183" t="s">
        <v>160</v>
      </c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>
        <f>COUNTIF(M5:M109,"B")</f>
        <v>8</v>
      </c>
      <c r="P113" s="178"/>
      <c r="Q113" s="178"/>
      <c r="R113" s="178"/>
      <c r="S113" s="178"/>
      <c r="T113" s="178"/>
      <c r="U113" s="178"/>
      <c r="V113" s="179"/>
      <c r="AB113" s="4" t="str">
        <f t="shared" si="89"/>
        <v/>
      </c>
      <c r="AC113" s="4" t="str">
        <f t="shared" si="94"/>
        <v/>
      </c>
      <c r="AD113" s="4" t="str">
        <f t="shared" si="95"/>
        <v/>
      </c>
      <c r="AE113" s="1" t="str">
        <f t="shared" si="142"/>
        <v/>
      </c>
      <c r="AF113" s="1" t="str">
        <f t="shared" si="143"/>
        <v/>
      </c>
      <c r="AG113" s="1" t="str">
        <f t="shared" si="144"/>
        <v/>
      </c>
      <c r="AH113" s="1" t="str">
        <f t="shared" si="145"/>
        <v/>
      </c>
      <c r="AI113" s="1" t="str">
        <f t="shared" si="146"/>
        <v/>
      </c>
      <c r="AJ113" s="1" t="str">
        <f t="shared" si="147"/>
        <v/>
      </c>
      <c r="AK113" s="1">
        <f t="shared" si="129"/>
        <v>0</v>
      </c>
      <c r="AL113" s="1">
        <f t="shared" si="130"/>
        <v>0</v>
      </c>
      <c r="AP113" s="1" t="str">
        <f t="shared" si="108"/>
        <v>N</v>
      </c>
      <c r="AQ113" s="1" t="str">
        <f t="shared" si="149"/>
        <v>N</v>
      </c>
      <c r="AR113" s="1" t="str">
        <f t="shared" si="150"/>
        <v>N</v>
      </c>
      <c r="AT113" s="15" t="str">
        <f t="shared" si="131"/>
        <v/>
      </c>
      <c r="AU113" s="1" t="str">
        <f t="shared" si="151"/>
        <v/>
      </c>
      <c r="AV113" s="1" t="str">
        <f t="shared" si="152"/>
        <v/>
      </c>
      <c r="BS113" s="1">
        <f>General!A111</f>
        <v>0</v>
      </c>
      <c r="BT113" s="1">
        <f>General!B111</f>
        <v>0</v>
      </c>
      <c r="BU113" s="1">
        <f>General!C111</f>
        <v>0</v>
      </c>
      <c r="BV113" s="1">
        <f>General!D111</f>
        <v>0</v>
      </c>
      <c r="BX113" s="1" t="str">
        <f>General!F111</f>
        <v>WWLLLL</v>
      </c>
      <c r="BY113" s="1">
        <f>General!G111</f>
        <v>-6</v>
      </c>
    </row>
    <row r="114" spans="1:77">
      <c r="A114" s="182" t="s">
        <v>161</v>
      </c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 cm="1">
        <f t="array" ref="O114">LOOKUP(2,1/(U10:U109&lt;&gt;""),U10:U109)</f>
        <v>-1</v>
      </c>
      <c r="P114" s="180"/>
      <c r="Q114" s="180"/>
      <c r="R114" s="180"/>
      <c r="S114" s="180"/>
      <c r="T114" s="180"/>
      <c r="U114" s="180"/>
      <c r="V114" s="181"/>
      <c r="AB114" s="4" t="str">
        <f t="shared" si="89"/>
        <v/>
      </c>
      <c r="AC114" s="4" t="str">
        <f t="shared" si="94"/>
        <v/>
      </c>
      <c r="AD114" s="4" t="str">
        <f t="shared" si="95"/>
        <v/>
      </c>
      <c r="AE114" s="1" t="str">
        <f t="shared" si="142"/>
        <v/>
      </c>
      <c r="AF114" s="1" t="str">
        <f t="shared" si="143"/>
        <v/>
      </c>
      <c r="AG114" s="1" t="str">
        <f t="shared" si="144"/>
        <v/>
      </c>
      <c r="AH114" s="1" t="str">
        <f t="shared" si="145"/>
        <v/>
      </c>
      <c r="AI114" s="1" t="str">
        <f t="shared" si="146"/>
        <v/>
      </c>
      <c r="AJ114" s="1" t="str">
        <f t="shared" si="147"/>
        <v/>
      </c>
      <c r="AK114" s="1">
        <f t="shared" si="129"/>
        <v>0</v>
      </c>
      <c r="AL114" s="1">
        <f t="shared" si="130"/>
        <v>0</v>
      </c>
      <c r="AP114" s="1" t="str">
        <f t="shared" si="108"/>
        <v>N</v>
      </c>
      <c r="AQ114" s="1" t="str">
        <f t="shared" si="149"/>
        <v>N</v>
      </c>
      <c r="AR114" s="1" t="str">
        <f t="shared" si="150"/>
        <v>N</v>
      </c>
      <c r="AT114" s="15" t="str">
        <f t="shared" si="131"/>
        <v/>
      </c>
      <c r="AU114" s="1" t="str">
        <f t="shared" si="151"/>
        <v/>
      </c>
      <c r="AV114" s="1" t="str">
        <f t="shared" si="152"/>
        <v/>
      </c>
      <c r="BS114" s="1">
        <f>General!A112</f>
        <v>0</v>
      </c>
      <c r="BT114" s="1">
        <f>General!B112</f>
        <v>0</v>
      </c>
      <c r="BU114" s="1">
        <f>General!C112</f>
        <v>0</v>
      </c>
      <c r="BV114" s="1">
        <f>General!D112</f>
        <v>0</v>
      </c>
      <c r="BX114" s="1" t="str">
        <f>General!F112</f>
        <v>WWLLLW</v>
      </c>
      <c r="BY114" s="1">
        <f>General!G112</f>
        <v>1</v>
      </c>
    </row>
    <row r="115" spans="1:77">
      <c r="A115" s="182" t="s">
        <v>162</v>
      </c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>
        <f>COUNTIF(X5:X109,"W")</f>
        <v>3</v>
      </c>
      <c r="P115" s="180"/>
      <c r="Q115" s="180"/>
      <c r="R115" s="180"/>
      <c r="S115" s="180"/>
      <c r="T115" s="180"/>
      <c r="U115" s="180"/>
      <c r="V115" s="181"/>
      <c r="AB115" s="4" t="str">
        <f t="shared" si="89"/>
        <v/>
      </c>
      <c r="AC115" s="4" t="str">
        <f t="shared" si="94"/>
        <v/>
      </c>
      <c r="AD115" s="4" t="str">
        <f t="shared" si="95"/>
        <v/>
      </c>
      <c r="AE115" s="1" t="str">
        <f t="shared" si="142"/>
        <v/>
      </c>
      <c r="AF115" s="1" t="str">
        <f t="shared" si="143"/>
        <v/>
      </c>
      <c r="AG115" s="1" t="str">
        <f t="shared" si="144"/>
        <v/>
      </c>
      <c r="AH115" s="1" t="str">
        <f t="shared" si="145"/>
        <v/>
      </c>
      <c r="AI115" s="1" t="str">
        <f t="shared" si="146"/>
        <v/>
      </c>
      <c r="AJ115" s="1" t="str">
        <f t="shared" si="147"/>
        <v/>
      </c>
      <c r="AK115" s="1">
        <f t="shared" si="129"/>
        <v>0</v>
      </c>
      <c r="AL115" s="1">
        <f t="shared" si="130"/>
        <v>0</v>
      </c>
      <c r="AP115" s="1" t="str">
        <f t="shared" si="108"/>
        <v>N</v>
      </c>
      <c r="AQ115" s="1" t="str">
        <f t="shared" si="149"/>
        <v>N</v>
      </c>
      <c r="AR115" s="1" t="str">
        <f t="shared" si="150"/>
        <v>N</v>
      </c>
      <c r="AT115" s="15" t="str">
        <f t="shared" si="131"/>
        <v/>
      </c>
      <c r="AU115" s="1" t="str">
        <f t="shared" si="151"/>
        <v/>
      </c>
      <c r="AV115" s="1" t="str">
        <f t="shared" si="152"/>
        <v/>
      </c>
      <c r="BS115" s="1">
        <f>General!A113</f>
        <v>0</v>
      </c>
      <c r="BT115" s="1">
        <f>General!B113</f>
        <v>0</v>
      </c>
      <c r="BU115" s="1">
        <f>General!C113</f>
        <v>0</v>
      </c>
      <c r="BV115" s="1">
        <f>General!D113</f>
        <v>0</v>
      </c>
      <c r="BX115" s="1" t="str">
        <f>General!F113</f>
        <v>WWLLWL</v>
      </c>
      <c r="BY115" s="1">
        <f>General!G113</f>
        <v>-1</v>
      </c>
    </row>
    <row r="116" spans="1:77">
      <c r="A116" s="182" t="s">
        <v>163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>
        <f>COUNTIF(X5:X109,"L")</f>
        <v>6</v>
      </c>
      <c r="P116" s="180"/>
      <c r="Q116" s="180"/>
      <c r="R116" s="180"/>
      <c r="S116" s="180"/>
      <c r="T116" s="180"/>
      <c r="U116" s="180"/>
      <c r="V116" s="181"/>
      <c r="AB116" s="4" t="str">
        <f t="shared" si="89"/>
        <v/>
      </c>
      <c r="AC116" s="4" t="str">
        <f t="shared" si="94"/>
        <v/>
      </c>
      <c r="AD116" s="4" t="str">
        <f t="shared" si="95"/>
        <v/>
      </c>
      <c r="AE116" s="1" t="str">
        <f t="shared" si="142"/>
        <v/>
      </c>
      <c r="AF116" s="1" t="str">
        <f t="shared" si="143"/>
        <v/>
      </c>
      <c r="AG116" s="1" t="str">
        <f t="shared" si="144"/>
        <v/>
      </c>
      <c r="AH116" s="1" t="str">
        <f t="shared" si="145"/>
        <v/>
      </c>
      <c r="AI116" s="1" t="str">
        <f t="shared" si="146"/>
        <v/>
      </c>
      <c r="AJ116" s="1" t="str">
        <f t="shared" si="147"/>
        <v/>
      </c>
      <c r="AK116" s="1">
        <f t="shared" si="129"/>
        <v>0</v>
      </c>
      <c r="AL116" s="1">
        <f t="shared" si="130"/>
        <v>0</v>
      </c>
      <c r="AP116" s="1" t="str">
        <f t="shared" si="108"/>
        <v>N</v>
      </c>
      <c r="AQ116" s="1" t="str">
        <f t="shared" si="149"/>
        <v>N</v>
      </c>
      <c r="AR116" s="1" t="str">
        <f t="shared" si="150"/>
        <v>N</v>
      </c>
      <c r="AT116" s="15" t="str">
        <f t="shared" si="131"/>
        <v/>
      </c>
      <c r="AU116" s="1" t="str">
        <f t="shared" si="151"/>
        <v/>
      </c>
      <c r="AV116" s="1" t="str">
        <f t="shared" si="152"/>
        <v/>
      </c>
      <c r="BS116" s="1">
        <f>General!A114</f>
        <v>0</v>
      </c>
      <c r="BT116" s="1">
        <f>General!B114</f>
        <v>0</v>
      </c>
      <c r="BU116" s="1">
        <f>General!C114</f>
        <v>0</v>
      </c>
      <c r="BV116" s="1">
        <f>General!D114</f>
        <v>0</v>
      </c>
      <c r="BX116" s="1" t="str">
        <f>General!F114</f>
        <v>WWLLWW</v>
      </c>
      <c r="BY116" s="1">
        <f>General!G114</f>
        <v>3</v>
      </c>
    </row>
    <row r="117" spans="1:77">
      <c r="A117" s="182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1"/>
      <c r="AE117" s="1" t="str">
        <f t="shared" si="142"/>
        <v/>
      </c>
      <c r="AF117" s="1" t="str">
        <f t="shared" si="143"/>
        <v/>
      </c>
      <c r="AG117" s="1" t="str">
        <f t="shared" si="144"/>
        <v/>
      </c>
      <c r="AH117" s="1" t="str">
        <f t="shared" si="145"/>
        <v/>
      </c>
      <c r="AI117" s="1" t="str">
        <f t="shared" si="146"/>
        <v/>
      </c>
      <c r="AJ117" s="1" t="str">
        <f t="shared" si="147"/>
        <v/>
      </c>
      <c r="AK117" s="1">
        <f t="shared" si="129"/>
        <v>0</v>
      </c>
      <c r="AL117" s="1">
        <f t="shared" si="130"/>
        <v>0</v>
      </c>
      <c r="AP117" s="1" t="str">
        <f t="shared" si="108"/>
        <v>N</v>
      </c>
      <c r="AQ117" s="1" t="str">
        <f t="shared" si="149"/>
        <v>N</v>
      </c>
      <c r="AR117" s="1" t="str">
        <f t="shared" si="150"/>
        <v>N</v>
      </c>
      <c r="AT117" s="15" t="str">
        <f t="shared" si="131"/>
        <v/>
      </c>
      <c r="AU117" s="1" t="str">
        <f t="shared" si="151"/>
        <v/>
      </c>
      <c r="AV117" s="1" t="str">
        <f t="shared" si="152"/>
        <v/>
      </c>
      <c r="BS117" s="1">
        <f>General!A115</f>
        <v>0</v>
      </c>
      <c r="BT117" s="1">
        <f>General!B115</f>
        <v>0</v>
      </c>
      <c r="BU117" s="1">
        <f>General!C115</f>
        <v>0</v>
      </c>
      <c r="BV117" s="1">
        <f>General!D115</f>
        <v>0</v>
      </c>
      <c r="BX117" s="1" t="str">
        <f>General!F115</f>
        <v>WWLWLL</v>
      </c>
      <c r="BY117" s="1">
        <f>General!G115</f>
        <v>-3</v>
      </c>
    </row>
    <row r="118" spans="1:77">
      <c r="A118" s="182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1"/>
      <c r="AE118" s="1" t="str">
        <f t="shared" si="142"/>
        <v/>
      </c>
      <c r="AF118" s="1" t="str">
        <f t="shared" si="143"/>
        <v/>
      </c>
      <c r="AG118" s="1" t="str">
        <f t="shared" si="144"/>
        <v/>
      </c>
      <c r="AH118" s="1" t="str">
        <f t="shared" si="145"/>
        <v/>
      </c>
      <c r="AI118" s="1" t="str">
        <f t="shared" si="146"/>
        <v/>
      </c>
      <c r="AJ118" s="1" t="str">
        <f t="shared" si="147"/>
        <v/>
      </c>
      <c r="AK118" s="1">
        <f t="shared" si="129"/>
        <v>0</v>
      </c>
      <c r="AL118" s="1">
        <f t="shared" si="130"/>
        <v>0</v>
      </c>
      <c r="AP118" s="1" t="str">
        <f t="shared" si="108"/>
        <v>N</v>
      </c>
      <c r="AQ118" s="1" t="str">
        <f t="shared" si="149"/>
        <v>N</v>
      </c>
      <c r="AR118" s="1" t="str">
        <f t="shared" si="150"/>
        <v>N</v>
      </c>
      <c r="AT118" s="15" t="str">
        <f t="shared" si="131"/>
        <v/>
      </c>
      <c r="AU118" s="1" t="str">
        <f t="shared" si="151"/>
        <v/>
      </c>
      <c r="AV118" s="1" t="str">
        <f t="shared" si="152"/>
        <v/>
      </c>
      <c r="BS118" s="1">
        <f>General!A116</f>
        <v>0</v>
      </c>
      <c r="BT118" s="1">
        <f>General!B116</f>
        <v>0</v>
      </c>
      <c r="BU118" s="1">
        <f>General!C116</f>
        <v>0</v>
      </c>
      <c r="BV118" s="1">
        <f>General!D116</f>
        <v>0</v>
      </c>
      <c r="BX118" s="1" t="str">
        <f>General!F116</f>
        <v>WWLWLW</v>
      </c>
      <c r="BY118" s="1">
        <f>General!G116</f>
        <v>1</v>
      </c>
    </row>
    <row r="119" spans="1:77">
      <c r="A119" s="182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1"/>
      <c r="AE119" s="1" t="str">
        <f t="shared" si="142"/>
        <v/>
      </c>
      <c r="AF119" s="1" t="str">
        <f t="shared" si="143"/>
        <v/>
      </c>
      <c r="AG119" s="1" t="str">
        <f t="shared" si="144"/>
        <v/>
      </c>
      <c r="AH119" s="1" t="str">
        <f t="shared" si="145"/>
        <v/>
      </c>
      <c r="AI119" s="1" t="str">
        <f t="shared" si="146"/>
        <v/>
      </c>
      <c r="AJ119" s="1" t="str">
        <f t="shared" si="147"/>
        <v/>
      </c>
      <c r="AK119" s="1">
        <f t="shared" si="129"/>
        <v>0</v>
      </c>
      <c r="AL119" s="1">
        <f t="shared" si="130"/>
        <v>0</v>
      </c>
      <c r="AP119" s="1" t="str">
        <f t="shared" si="108"/>
        <v>N</v>
      </c>
      <c r="AQ119" s="1" t="str">
        <f t="shared" si="149"/>
        <v>N</v>
      </c>
      <c r="AR119" s="1" t="str">
        <f t="shared" si="150"/>
        <v>N</v>
      </c>
      <c r="AT119" s="15" t="str">
        <f t="shared" si="131"/>
        <v/>
      </c>
      <c r="AU119" s="1" t="str">
        <f t="shared" si="151"/>
        <v/>
      </c>
      <c r="AV119" s="1" t="str">
        <f t="shared" si="152"/>
        <v/>
      </c>
      <c r="BS119" s="1">
        <f>General!A117</f>
        <v>0</v>
      </c>
      <c r="BT119" s="1">
        <f>General!B117</f>
        <v>0</v>
      </c>
      <c r="BU119" s="1">
        <f>General!C117</f>
        <v>0</v>
      </c>
      <c r="BV119" s="1">
        <f>General!D117</f>
        <v>0</v>
      </c>
      <c r="BX119" s="1" t="str">
        <f>General!F117</f>
        <v>WWLWWL</v>
      </c>
      <c r="BY119" s="1">
        <f>General!G117</f>
        <v>-1</v>
      </c>
    </row>
    <row r="120" spans="1:77">
      <c r="A120" s="182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1"/>
      <c r="AE120" s="1" t="str">
        <f t="shared" si="142"/>
        <v/>
      </c>
      <c r="AF120" s="1" t="str">
        <f t="shared" si="143"/>
        <v/>
      </c>
      <c r="AG120" s="1" t="str">
        <f t="shared" si="144"/>
        <v/>
      </c>
      <c r="AH120" s="1" t="str">
        <f t="shared" si="145"/>
        <v/>
      </c>
      <c r="AI120" s="1" t="str">
        <f t="shared" si="146"/>
        <v/>
      </c>
      <c r="AJ120" s="1" t="str">
        <f t="shared" si="147"/>
        <v/>
      </c>
      <c r="AK120" s="1">
        <f t="shared" si="129"/>
        <v>0</v>
      </c>
      <c r="AL120" s="1">
        <f t="shared" si="130"/>
        <v>0</v>
      </c>
      <c r="AP120" s="1" t="str">
        <f t="shared" si="108"/>
        <v>N</v>
      </c>
      <c r="AQ120" s="1" t="str">
        <f t="shared" si="149"/>
        <v>N</v>
      </c>
      <c r="AR120" s="1" t="str">
        <f t="shared" si="150"/>
        <v>N</v>
      </c>
      <c r="AT120" s="15" t="str">
        <f t="shared" si="131"/>
        <v/>
      </c>
      <c r="AU120" s="1" t="str">
        <f t="shared" si="151"/>
        <v/>
      </c>
      <c r="AV120" s="1" t="str">
        <f t="shared" si="152"/>
        <v/>
      </c>
      <c r="BS120" s="1">
        <f>General!A118</f>
        <v>0</v>
      </c>
      <c r="BT120" s="1">
        <f>General!B118</f>
        <v>0</v>
      </c>
      <c r="BU120" s="1">
        <f>General!C118</f>
        <v>0</v>
      </c>
      <c r="BV120" s="1">
        <f>General!D118</f>
        <v>0</v>
      </c>
      <c r="BX120" s="1" t="str">
        <f>General!F118</f>
        <v>WWLWWW</v>
      </c>
      <c r="BY120" s="1">
        <f>General!G118</f>
        <v>6</v>
      </c>
    </row>
    <row r="121" spans="1:77">
      <c r="A121" s="182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1"/>
      <c r="AE121" s="1" t="str">
        <f t="shared" si="142"/>
        <v/>
      </c>
      <c r="AF121" s="1" t="str">
        <f t="shared" si="143"/>
        <v/>
      </c>
      <c r="AG121" s="1" t="str">
        <f t="shared" si="144"/>
        <v/>
      </c>
      <c r="AH121" s="1" t="str">
        <f t="shared" si="145"/>
        <v/>
      </c>
      <c r="AI121" s="1" t="str">
        <f t="shared" si="146"/>
        <v/>
      </c>
      <c r="AJ121" s="1" t="str">
        <f t="shared" si="147"/>
        <v/>
      </c>
      <c r="AK121" s="1">
        <f t="shared" si="129"/>
        <v>0</v>
      </c>
      <c r="AL121" s="1">
        <f t="shared" si="130"/>
        <v>0</v>
      </c>
      <c r="AP121" s="1" t="str">
        <f t="shared" si="108"/>
        <v>N</v>
      </c>
      <c r="AQ121" s="1" t="str">
        <f t="shared" si="149"/>
        <v>N</v>
      </c>
      <c r="AR121" s="1" t="str">
        <f t="shared" si="150"/>
        <v>N</v>
      </c>
      <c r="AT121" s="15" t="str">
        <f t="shared" si="131"/>
        <v/>
      </c>
      <c r="AU121" s="1" t="str">
        <f t="shared" si="151"/>
        <v/>
      </c>
      <c r="AV121" s="1" t="str">
        <f t="shared" si="152"/>
        <v/>
      </c>
      <c r="BS121" s="1">
        <f>General!A119</f>
        <v>0</v>
      </c>
      <c r="BT121" s="1">
        <f>General!B119</f>
        <v>0</v>
      </c>
      <c r="BU121" s="1">
        <f>General!C119</f>
        <v>0</v>
      </c>
      <c r="BV121" s="1">
        <f>General!D119</f>
        <v>0</v>
      </c>
      <c r="BX121" s="1" t="str">
        <f>General!F119</f>
        <v>WWWLLL</v>
      </c>
      <c r="BY121" s="1">
        <f>General!G119</f>
        <v>-6</v>
      </c>
    </row>
    <row r="122" spans="1:77">
      <c r="A122" s="182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1"/>
      <c r="AE122" s="1" t="str">
        <f t="shared" si="142"/>
        <v/>
      </c>
      <c r="AF122" s="1" t="str">
        <f t="shared" si="143"/>
        <v/>
      </c>
      <c r="AG122" s="1" t="str">
        <f t="shared" si="144"/>
        <v/>
      </c>
      <c r="AH122" s="1" t="str">
        <f t="shared" si="145"/>
        <v/>
      </c>
      <c r="AI122" s="1" t="str">
        <f t="shared" si="146"/>
        <v/>
      </c>
      <c r="AJ122" s="1" t="str">
        <f t="shared" si="147"/>
        <v/>
      </c>
      <c r="AK122" s="1">
        <f t="shared" si="129"/>
        <v>0</v>
      </c>
      <c r="AL122" s="1">
        <f t="shared" si="130"/>
        <v>0</v>
      </c>
      <c r="AP122" s="1" t="str">
        <f t="shared" si="108"/>
        <v>N</v>
      </c>
      <c r="AQ122" s="1" t="str">
        <f t="shared" si="149"/>
        <v>N</v>
      </c>
      <c r="AR122" s="1" t="str">
        <f t="shared" si="150"/>
        <v>N</v>
      </c>
      <c r="AT122" s="15" t="str">
        <f t="shared" si="131"/>
        <v/>
      </c>
      <c r="AU122" s="1" t="str">
        <f t="shared" si="151"/>
        <v/>
      </c>
      <c r="AV122" s="1" t="str">
        <f t="shared" si="152"/>
        <v/>
      </c>
      <c r="BS122" s="1">
        <f>General!A120</f>
        <v>0</v>
      </c>
      <c r="BT122" s="1">
        <f>General!B120</f>
        <v>0</v>
      </c>
      <c r="BU122" s="1">
        <f>General!C120</f>
        <v>0</v>
      </c>
      <c r="BV122" s="1">
        <f>General!D120</f>
        <v>0</v>
      </c>
      <c r="BX122" s="1" t="str">
        <f>General!F120</f>
        <v>WWWLLW</v>
      </c>
      <c r="BY122" s="1">
        <f>General!G120</f>
        <v>1</v>
      </c>
    </row>
    <row r="123" spans="1:77">
      <c r="A123" s="182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1"/>
      <c r="AE123" s="1" t="str">
        <f t="shared" si="142"/>
        <v/>
      </c>
      <c r="AF123" s="1" t="str">
        <f t="shared" si="143"/>
        <v/>
      </c>
      <c r="AG123" s="1" t="str">
        <f t="shared" si="144"/>
        <v/>
      </c>
      <c r="AH123" s="1" t="str">
        <f t="shared" si="145"/>
        <v/>
      </c>
      <c r="AI123" s="1" t="str">
        <f t="shared" si="146"/>
        <v/>
      </c>
      <c r="AJ123" s="1" t="str">
        <f t="shared" si="147"/>
        <v/>
      </c>
      <c r="AK123" s="1">
        <f t="shared" si="129"/>
        <v>0</v>
      </c>
      <c r="AL123" s="1">
        <f t="shared" si="130"/>
        <v>0</v>
      </c>
      <c r="AP123" s="1" t="str">
        <f t="shared" si="108"/>
        <v>N</v>
      </c>
      <c r="AQ123" s="1" t="str">
        <f t="shared" si="149"/>
        <v>N</v>
      </c>
      <c r="AR123" s="1" t="str">
        <f t="shared" si="150"/>
        <v>N</v>
      </c>
      <c r="AT123" s="15" t="str">
        <f t="shared" si="131"/>
        <v/>
      </c>
      <c r="AU123" s="1" t="str">
        <f t="shared" si="151"/>
        <v/>
      </c>
      <c r="AV123" s="1" t="str">
        <f t="shared" si="152"/>
        <v/>
      </c>
      <c r="BS123" s="1">
        <f>General!A121</f>
        <v>0</v>
      </c>
      <c r="BT123" s="1">
        <f>General!B121</f>
        <v>0</v>
      </c>
      <c r="BU123" s="1">
        <f>General!C121</f>
        <v>0</v>
      </c>
      <c r="BV123" s="1">
        <f>General!D121</f>
        <v>0</v>
      </c>
      <c r="BX123" s="1" t="str">
        <f>General!F121</f>
        <v>WWWLWL</v>
      </c>
      <c r="BY123" s="1">
        <f>General!G121</f>
        <v>-1</v>
      </c>
    </row>
    <row r="124" spans="1:77">
      <c r="A124" s="182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1"/>
      <c r="AE124" s="1" t="str">
        <f t="shared" si="142"/>
        <v/>
      </c>
      <c r="AF124" s="1" t="str">
        <f t="shared" si="143"/>
        <v/>
      </c>
      <c r="AG124" s="1" t="str">
        <f t="shared" si="144"/>
        <v/>
      </c>
      <c r="AH124" s="1" t="str">
        <f t="shared" si="145"/>
        <v/>
      </c>
      <c r="AI124" s="1" t="str">
        <f t="shared" si="146"/>
        <v/>
      </c>
      <c r="AJ124" s="1" t="str">
        <f t="shared" si="147"/>
        <v/>
      </c>
      <c r="AK124" s="1">
        <f t="shared" si="129"/>
        <v>0</v>
      </c>
      <c r="AL124" s="1">
        <f t="shared" si="130"/>
        <v>0</v>
      </c>
      <c r="AP124" s="1" t="str">
        <f t="shared" si="108"/>
        <v>N</v>
      </c>
      <c r="AQ124" s="1" t="str">
        <f t="shared" si="149"/>
        <v>N</v>
      </c>
      <c r="AR124" s="1" t="str">
        <f t="shared" si="150"/>
        <v>N</v>
      </c>
      <c r="AT124" s="15" t="str">
        <f t="shared" si="131"/>
        <v/>
      </c>
      <c r="AU124" s="1" t="str">
        <f t="shared" si="151"/>
        <v/>
      </c>
      <c r="AV124" s="1" t="str">
        <f t="shared" si="152"/>
        <v/>
      </c>
      <c r="BS124" s="1">
        <f>General!A122</f>
        <v>0</v>
      </c>
      <c r="BT124" s="1">
        <f>General!B122</f>
        <v>0</v>
      </c>
      <c r="BU124" s="1">
        <f>General!C122</f>
        <v>0</v>
      </c>
      <c r="BV124" s="1">
        <f>General!D122</f>
        <v>0</v>
      </c>
      <c r="BX124" s="1" t="str">
        <f>General!F122</f>
        <v>WWWLWW</v>
      </c>
      <c r="BY124" s="1">
        <f>General!G122</f>
        <v>3</v>
      </c>
    </row>
    <row r="125" spans="1:77">
      <c r="A125" s="182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1"/>
      <c r="AE125" s="1" t="str">
        <f t="shared" si="142"/>
        <v/>
      </c>
      <c r="AF125" s="1" t="str">
        <f t="shared" si="143"/>
        <v/>
      </c>
      <c r="AG125" s="1" t="str">
        <f t="shared" si="144"/>
        <v/>
      </c>
      <c r="AH125" s="1" t="str">
        <f t="shared" si="145"/>
        <v/>
      </c>
      <c r="AI125" s="1" t="str">
        <f t="shared" si="146"/>
        <v/>
      </c>
      <c r="AJ125" s="1" t="str">
        <f t="shared" si="147"/>
        <v/>
      </c>
      <c r="AK125" s="1">
        <f t="shared" si="129"/>
        <v>0</v>
      </c>
      <c r="AL125" s="1">
        <f t="shared" si="130"/>
        <v>0</v>
      </c>
      <c r="AP125" s="1" t="str">
        <f t="shared" si="108"/>
        <v>N</v>
      </c>
      <c r="AQ125" s="1" t="str">
        <f t="shared" si="149"/>
        <v>N</v>
      </c>
      <c r="AR125" s="1" t="str">
        <f t="shared" si="150"/>
        <v>N</v>
      </c>
      <c r="AT125" s="15" t="str">
        <f t="shared" si="131"/>
        <v/>
      </c>
      <c r="AU125" s="1" t="str">
        <f t="shared" si="151"/>
        <v/>
      </c>
      <c r="AV125" s="1" t="str">
        <f t="shared" si="152"/>
        <v/>
      </c>
      <c r="BS125" s="1">
        <f>General!A123</f>
        <v>0</v>
      </c>
      <c r="BT125" s="1">
        <f>General!B123</f>
        <v>0</v>
      </c>
      <c r="BU125" s="1">
        <f>General!C123</f>
        <v>0</v>
      </c>
      <c r="BV125" s="1">
        <f>General!D123</f>
        <v>0</v>
      </c>
      <c r="BX125" s="1" t="str">
        <f>General!F123</f>
        <v>WWWWLL</v>
      </c>
      <c r="BY125" s="1">
        <f>General!G123</f>
        <v>-3</v>
      </c>
    </row>
    <row r="126" spans="1:77">
      <c r="A126" s="182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1"/>
      <c r="AE126" s="1" t="str">
        <f t="shared" si="142"/>
        <v/>
      </c>
      <c r="AF126" s="1" t="str">
        <f t="shared" si="143"/>
        <v/>
      </c>
      <c r="AG126" s="1" t="str">
        <f t="shared" si="144"/>
        <v/>
      </c>
      <c r="AH126" s="1" t="str">
        <f t="shared" si="145"/>
        <v/>
      </c>
      <c r="AI126" s="1" t="str">
        <f t="shared" si="146"/>
        <v/>
      </c>
      <c r="AJ126" s="1" t="str">
        <f t="shared" si="147"/>
        <v/>
      </c>
      <c r="AK126" s="1">
        <f t="shared" si="129"/>
        <v>0</v>
      </c>
      <c r="AL126" s="1">
        <f t="shared" si="130"/>
        <v>0</v>
      </c>
      <c r="AP126" s="1" t="str">
        <f t="shared" si="108"/>
        <v>N</v>
      </c>
      <c r="AQ126" s="1" t="str">
        <f t="shared" si="149"/>
        <v>N</v>
      </c>
      <c r="AR126" s="1" t="str">
        <f t="shared" si="150"/>
        <v>N</v>
      </c>
      <c r="AT126" s="15" t="str">
        <f t="shared" si="131"/>
        <v/>
      </c>
      <c r="AU126" s="1" t="str">
        <f t="shared" si="151"/>
        <v/>
      </c>
      <c r="AV126" s="1" t="str">
        <f t="shared" si="152"/>
        <v/>
      </c>
      <c r="BS126" s="1">
        <f>General!A124</f>
        <v>0</v>
      </c>
      <c r="BT126" s="1">
        <f>General!B124</f>
        <v>0</v>
      </c>
      <c r="BU126" s="1">
        <f>General!C124</f>
        <v>0</v>
      </c>
      <c r="BV126" s="1">
        <f>General!D124</f>
        <v>0</v>
      </c>
      <c r="BX126" s="1" t="str">
        <f>General!F124</f>
        <v>WWWWLW</v>
      </c>
      <c r="BY126" s="1">
        <f>General!G124</f>
        <v>1</v>
      </c>
    </row>
    <row r="127" spans="1:77" ht="15.75" thickBot="1">
      <c r="A127" s="177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5"/>
      <c r="AE127" s="1" t="str">
        <f t="shared" si="142"/>
        <v/>
      </c>
      <c r="AF127" s="1" t="str">
        <f t="shared" si="143"/>
        <v/>
      </c>
      <c r="AG127" s="1" t="str">
        <f t="shared" si="144"/>
        <v/>
      </c>
      <c r="AH127" s="1" t="str">
        <f t="shared" si="145"/>
        <v/>
      </c>
      <c r="AI127" s="1" t="str">
        <f t="shared" si="146"/>
        <v/>
      </c>
      <c r="AJ127" s="1" t="str">
        <f t="shared" si="147"/>
        <v/>
      </c>
      <c r="AK127" s="1">
        <f t="shared" si="129"/>
        <v>0</v>
      </c>
      <c r="AL127" s="1">
        <f t="shared" si="130"/>
        <v>0</v>
      </c>
      <c r="AP127" s="1" t="str">
        <f t="shared" si="108"/>
        <v>N</v>
      </c>
      <c r="AQ127" s="1" t="str">
        <f t="shared" si="149"/>
        <v>N</v>
      </c>
      <c r="AR127" s="1" t="str">
        <f t="shared" si="150"/>
        <v>N</v>
      </c>
      <c r="AT127" s="15" t="str">
        <f t="shared" si="131"/>
        <v/>
      </c>
      <c r="AU127" s="1" t="str">
        <f t="shared" si="151"/>
        <v/>
      </c>
      <c r="AV127" s="1" t="str">
        <f t="shared" si="152"/>
        <v/>
      </c>
      <c r="BS127" s="1">
        <f>General!A125</f>
        <v>0</v>
      </c>
      <c r="BT127" s="1">
        <f>General!B125</f>
        <v>0</v>
      </c>
      <c r="BU127" s="1">
        <f>General!C125</f>
        <v>0</v>
      </c>
      <c r="BV127" s="1">
        <f>General!D125</f>
        <v>0</v>
      </c>
      <c r="BX127" s="1" t="str">
        <f>General!F125</f>
        <v>WWWWWL</v>
      </c>
      <c r="BY127" s="1">
        <f>General!G125</f>
        <v>-1</v>
      </c>
    </row>
    <row r="128" spans="1:77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AE128" s="1" t="str">
        <f t="shared" si="142"/>
        <v/>
      </c>
      <c r="AF128" s="1" t="str">
        <f t="shared" si="143"/>
        <v/>
      </c>
      <c r="AG128" s="1" t="str">
        <f t="shared" si="144"/>
        <v/>
      </c>
      <c r="AH128" s="1" t="str">
        <f t="shared" si="145"/>
        <v/>
      </c>
      <c r="AI128" s="1" t="str">
        <f t="shared" si="146"/>
        <v/>
      </c>
      <c r="AJ128" s="1" t="str">
        <f t="shared" si="147"/>
        <v/>
      </c>
      <c r="AK128" s="1">
        <f t="shared" si="129"/>
        <v>0</v>
      </c>
      <c r="AL128" s="1">
        <f t="shared" si="130"/>
        <v>0</v>
      </c>
      <c r="AP128" s="1" t="str">
        <f t="shared" si="108"/>
        <v>N</v>
      </c>
      <c r="AQ128" s="1" t="str">
        <f t="shared" si="149"/>
        <v>N</v>
      </c>
      <c r="AR128" s="1" t="str">
        <f t="shared" si="150"/>
        <v>N</v>
      </c>
      <c r="AT128" s="15" t="str">
        <f t="shared" si="131"/>
        <v/>
      </c>
      <c r="AU128" s="1" t="str">
        <f t="shared" si="151"/>
        <v/>
      </c>
      <c r="AV128" s="1" t="str">
        <f t="shared" si="152"/>
        <v/>
      </c>
      <c r="BS128" s="1">
        <f>General!A126</f>
        <v>0</v>
      </c>
      <c r="BT128" s="1">
        <f>General!B126</f>
        <v>0</v>
      </c>
      <c r="BU128" s="1">
        <f>General!C126</f>
        <v>0</v>
      </c>
      <c r="BV128" s="1">
        <f>General!D126</f>
        <v>0</v>
      </c>
      <c r="BX128" s="1" t="str">
        <f>General!F126</f>
        <v>WWWWWW</v>
      </c>
      <c r="BY128" s="1">
        <f>General!G126</f>
        <v>6</v>
      </c>
    </row>
    <row r="129" spans="31:77">
      <c r="AE129" s="1" t="str">
        <f t="shared" si="142"/>
        <v/>
      </c>
      <c r="AF129" s="1" t="str">
        <f t="shared" si="143"/>
        <v/>
      </c>
      <c r="AG129" s="1" t="str">
        <f t="shared" si="144"/>
        <v/>
      </c>
      <c r="AH129" s="1" t="str">
        <f t="shared" si="145"/>
        <v/>
      </c>
      <c r="AI129" s="1" t="str">
        <f t="shared" si="146"/>
        <v/>
      </c>
      <c r="AJ129" s="1" t="str">
        <f t="shared" si="147"/>
        <v/>
      </c>
      <c r="AK129" s="1">
        <f t="shared" si="129"/>
        <v>0</v>
      </c>
      <c r="AL129" s="1">
        <f t="shared" si="130"/>
        <v>0</v>
      </c>
      <c r="AP129" s="1" t="str">
        <f t="shared" si="108"/>
        <v>N</v>
      </c>
      <c r="AQ129" s="1" t="str">
        <f t="shared" si="149"/>
        <v>N</v>
      </c>
      <c r="AR129" s="1" t="str">
        <f t="shared" si="150"/>
        <v>N</v>
      </c>
      <c r="AT129" s="15" t="str">
        <f t="shared" si="131"/>
        <v/>
      </c>
      <c r="AU129" s="1" t="str">
        <f t="shared" si="151"/>
        <v/>
      </c>
      <c r="AV129" s="1" t="str">
        <f t="shared" si="152"/>
        <v/>
      </c>
      <c r="BS129" s="1">
        <f>General!A127</f>
        <v>0</v>
      </c>
      <c r="BT129" s="1">
        <f>General!B127</f>
        <v>0</v>
      </c>
      <c r="BU129" s="1">
        <f>General!C127</f>
        <v>0</v>
      </c>
      <c r="BV129" s="1">
        <f>General!D127</f>
        <v>0</v>
      </c>
      <c r="BX129" s="1" t="str">
        <f>General!F127</f>
        <v>LLLLLLL</v>
      </c>
      <c r="BY129" s="1">
        <f>General!G127</f>
        <v>-6</v>
      </c>
    </row>
    <row r="130" spans="31:77">
      <c r="AE130" s="1" t="str">
        <f t="shared" si="142"/>
        <v/>
      </c>
      <c r="AF130" s="1" t="str">
        <f t="shared" si="143"/>
        <v/>
      </c>
      <c r="AG130" s="1" t="str">
        <f t="shared" si="144"/>
        <v/>
      </c>
      <c r="AH130" s="1" t="str">
        <f t="shared" si="145"/>
        <v/>
      </c>
      <c r="AI130" s="1" t="str">
        <f t="shared" si="146"/>
        <v/>
      </c>
      <c r="AJ130" s="1" t="str">
        <f t="shared" si="147"/>
        <v/>
      </c>
      <c r="AK130" s="1">
        <f t="shared" si="129"/>
        <v>0</v>
      </c>
      <c r="AL130" s="1">
        <f t="shared" si="130"/>
        <v>0</v>
      </c>
      <c r="AP130" s="1" t="str">
        <f t="shared" si="108"/>
        <v>N</v>
      </c>
      <c r="AQ130" s="1" t="str">
        <f t="shared" si="149"/>
        <v>N</v>
      </c>
      <c r="AR130" s="1" t="str">
        <f t="shared" si="150"/>
        <v>N</v>
      </c>
      <c r="AT130" s="15" t="str">
        <f t="shared" si="131"/>
        <v/>
      </c>
      <c r="AU130" s="1" t="str">
        <f t="shared" si="151"/>
        <v/>
      </c>
      <c r="AV130" s="1" t="str">
        <f t="shared" si="152"/>
        <v/>
      </c>
      <c r="BS130" s="1">
        <f>General!A128</f>
        <v>0</v>
      </c>
      <c r="BT130" s="1">
        <f>General!B128</f>
        <v>0</v>
      </c>
      <c r="BU130" s="1">
        <f>General!C128</f>
        <v>0</v>
      </c>
      <c r="BV130" s="1">
        <f>General!D128</f>
        <v>0</v>
      </c>
      <c r="BX130" s="1" t="str">
        <f>General!F128</f>
        <v>LLLLLLW</v>
      </c>
      <c r="BY130" s="1">
        <f>General!G128</f>
        <v>1</v>
      </c>
    </row>
    <row r="131" spans="31:77">
      <c r="AE131" s="1" t="str">
        <f t="shared" si="142"/>
        <v/>
      </c>
      <c r="AF131" s="1" t="str">
        <f t="shared" si="143"/>
        <v/>
      </c>
      <c r="AG131" s="1" t="str">
        <f t="shared" si="144"/>
        <v/>
      </c>
      <c r="AH131" s="1" t="str">
        <f t="shared" si="145"/>
        <v/>
      </c>
      <c r="AI131" s="1" t="str">
        <f t="shared" si="146"/>
        <v/>
      </c>
      <c r="AJ131" s="1" t="str">
        <f t="shared" si="147"/>
        <v/>
      </c>
      <c r="AK131" s="1">
        <f t="shared" si="129"/>
        <v>0</v>
      </c>
      <c r="AL131" s="1">
        <f t="shared" si="130"/>
        <v>0</v>
      </c>
      <c r="AP131" s="1" t="str">
        <f t="shared" si="108"/>
        <v>N</v>
      </c>
      <c r="AQ131" s="1" t="str">
        <f t="shared" si="149"/>
        <v>N</v>
      </c>
      <c r="AR131" s="1" t="str">
        <f t="shared" si="150"/>
        <v>N</v>
      </c>
      <c r="AT131" s="15" t="str">
        <f t="shared" si="131"/>
        <v/>
      </c>
      <c r="AU131" s="1" t="str">
        <f t="shared" si="151"/>
        <v/>
      </c>
      <c r="AV131" s="1" t="str">
        <f t="shared" si="152"/>
        <v/>
      </c>
      <c r="BS131" s="1">
        <f>General!A129</f>
        <v>0</v>
      </c>
      <c r="BT131" s="1">
        <f>General!B129</f>
        <v>0</v>
      </c>
      <c r="BU131" s="1">
        <f>General!C129</f>
        <v>0</v>
      </c>
      <c r="BV131" s="1">
        <f>General!D129</f>
        <v>0</v>
      </c>
      <c r="BX131" s="1" t="str">
        <f>General!F129</f>
        <v>LLLLLWL</v>
      </c>
      <c r="BY131" s="1">
        <f>General!G129</f>
        <v>-1</v>
      </c>
    </row>
    <row r="132" spans="31:77">
      <c r="AE132" s="1" t="str">
        <f t="shared" si="142"/>
        <v/>
      </c>
      <c r="AF132" s="1" t="str">
        <f t="shared" si="143"/>
        <v/>
      </c>
      <c r="AG132" s="1" t="str">
        <f t="shared" si="144"/>
        <v/>
      </c>
      <c r="AH132" s="1" t="str">
        <f t="shared" si="145"/>
        <v/>
      </c>
      <c r="AI132" s="1" t="str">
        <f t="shared" si="146"/>
        <v/>
      </c>
      <c r="AJ132" s="1" t="str">
        <f t="shared" si="147"/>
        <v/>
      </c>
      <c r="AK132" s="1">
        <f t="shared" si="129"/>
        <v>0</v>
      </c>
      <c r="AL132" s="1">
        <f t="shared" si="130"/>
        <v>0</v>
      </c>
      <c r="AP132" s="1" t="str">
        <f t="shared" si="108"/>
        <v>N</v>
      </c>
      <c r="AQ132" s="1" t="str">
        <f t="shared" si="149"/>
        <v>N</v>
      </c>
      <c r="AR132" s="1" t="str">
        <f t="shared" si="150"/>
        <v>N</v>
      </c>
      <c r="AT132" s="15" t="str">
        <f t="shared" si="131"/>
        <v/>
      </c>
      <c r="AU132" s="1" t="str">
        <f t="shared" si="151"/>
        <v/>
      </c>
      <c r="AV132" s="1" t="str">
        <f t="shared" si="152"/>
        <v/>
      </c>
      <c r="BS132" s="1">
        <f>General!A130</f>
        <v>0</v>
      </c>
      <c r="BT132" s="1">
        <f>General!B130</f>
        <v>0</v>
      </c>
      <c r="BU132" s="1">
        <f>General!C130</f>
        <v>0</v>
      </c>
      <c r="BV132" s="1">
        <f>General!D130</f>
        <v>0</v>
      </c>
      <c r="BX132" s="1" t="str">
        <f>General!F130</f>
        <v>LLLLLWW</v>
      </c>
      <c r="BY132" s="1">
        <f>General!G130</f>
        <v>3</v>
      </c>
    </row>
    <row r="133" spans="31:77">
      <c r="AE133" s="1" t="str">
        <f t="shared" si="142"/>
        <v/>
      </c>
      <c r="AF133" s="1" t="str">
        <f t="shared" si="143"/>
        <v/>
      </c>
      <c r="AG133" s="1" t="str">
        <f t="shared" si="144"/>
        <v/>
      </c>
      <c r="AH133" s="1" t="str">
        <f t="shared" si="145"/>
        <v/>
      </c>
      <c r="AI133" s="1" t="str">
        <f t="shared" si="146"/>
        <v/>
      </c>
      <c r="AJ133" s="1" t="str">
        <f t="shared" si="147"/>
        <v/>
      </c>
      <c r="AK133" s="1">
        <f t="shared" si="129"/>
        <v>0</v>
      </c>
      <c r="AL133" s="1">
        <f t="shared" si="130"/>
        <v>0</v>
      </c>
      <c r="AP133" s="1" t="str">
        <f t="shared" si="108"/>
        <v>N</v>
      </c>
      <c r="AQ133" s="1" t="str">
        <f t="shared" si="149"/>
        <v>N</v>
      </c>
      <c r="AR133" s="1" t="str">
        <f t="shared" si="150"/>
        <v>N</v>
      </c>
      <c r="AT133" s="15" t="str">
        <f t="shared" si="131"/>
        <v/>
      </c>
      <c r="AU133" s="1" t="str">
        <f t="shared" si="151"/>
        <v/>
      </c>
      <c r="AV133" s="1" t="str">
        <f t="shared" si="152"/>
        <v/>
      </c>
      <c r="BS133" s="1">
        <f>General!A131</f>
        <v>0</v>
      </c>
      <c r="BT133" s="1">
        <f>General!B131</f>
        <v>0</v>
      </c>
      <c r="BU133" s="1">
        <f>General!C131</f>
        <v>0</v>
      </c>
      <c r="BV133" s="1">
        <f>General!D131</f>
        <v>0</v>
      </c>
      <c r="BX133" s="1" t="str">
        <f>General!F131</f>
        <v>LLLLWLL</v>
      </c>
      <c r="BY133" s="1">
        <f>General!G131</f>
        <v>-3</v>
      </c>
    </row>
    <row r="134" spans="31:77">
      <c r="AE134" s="1" t="str">
        <f t="shared" si="142"/>
        <v/>
      </c>
      <c r="AF134" s="1" t="str">
        <f t="shared" si="143"/>
        <v/>
      </c>
      <c r="AG134" s="1" t="str">
        <f t="shared" si="144"/>
        <v/>
      </c>
      <c r="AH134" s="1" t="str">
        <f t="shared" si="145"/>
        <v/>
      </c>
      <c r="AI134" s="1" t="str">
        <f t="shared" si="146"/>
        <v/>
      </c>
      <c r="AJ134" s="1" t="str">
        <f t="shared" si="147"/>
        <v/>
      </c>
      <c r="AK134" s="1">
        <f t="shared" si="129"/>
        <v>0</v>
      </c>
      <c r="AL134" s="1">
        <f t="shared" si="130"/>
        <v>0</v>
      </c>
      <c r="AP134" s="1" t="str">
        <f t="shared" si="108"/>
        <v>N</v>
      </c>
      <c r="AQ134" s="1" t="str">
        <f t="shared" si="149"/>
        <v>N</v>
      </c>
      <c r="AR134" s="1" t="str">
        <f t="shared" si="150"/>
        <v>N</v>
      </c>
      <c r="AT134" s="15" t="str">
        <f t="shared" si="131"/>
        <v/>
      </c>
      <c r="AU134" s="1" t="str">
        <f t="shared" si="151"/>
        <v/>
      </c>
      <c r="AV134" s="1" t="str">
        <f t="shared" si="152"/>
        <v/>
      </c>
      <c r="BS134" s="1">
        <f>General!A132</f>
        <v>0</v>
      </c>
      <c r="BT134" s="1">
        <f>General!B132</f>
        <v>0</v>
      </c>
      <c r="BU134" s="1">
        <f>General!C132</f>
        <v>0</v>
      </c>
      <c r="BV134" s="1">
        <f>General!D132</f>
        <v>0</v>
      </c>
      <c r="BX134" s="1" t="str">
        <f>General!F132</f>
        <v>LLLLWLW</v>
      </c>
      <c r="BY134" s="1">
        <f>General!G132</f>
        <v>1</v>
      </c>
    </row>
    <row r="135" spans="31:77">
      <c r="AE135" s="1" t="str">
        <f t="shared" si="142"/>
        <v/>
      </c>
      <c r="AF135" s="1" t="str">
        <f t="shared" si="143"/>
        <v/>
      </c>
      <c r="AG135" s="1" t="str">
        <f t="shared" si="144"/>
        <v/>
      </c>
      <c r="AH135" s="1" t="str">
        <f t="shared" si="145"/>
        <v/>
      </c>
      <c r="AI135" s="1" t="str">
        <f t="shared" si="146"/>
        <v/>
      </c>
      <c r="AJ135" s="1" t="str">
        <f t="shared" si="147"/>
        <v/>
      </c>
      <c r="AK135" s="1">
        <f t="shared" si="129"/>
        <v>0</v>
      </c>
      <c r="AL135" s="1">
        <f t="shared" si="130"/>
        <v>0</v>
      </c>
      <c r="AP135" s="1" t="str">
        <f t="shared" si="108"/>
        <v>N</v>
      </c>
      <c r="AQ135" s="1" t="str">
        <f t="shared" si="149"/>
        <v>N</v>
      </c>
      <c r="AR135" s="1" t="str">
        <f t="shared" si="150"/>
        <v>N</v>
      </c>
      <c r="AT135" s="15" t="str">
        <f t="shared" si="131"/>
        <v/>
      </c>
      <c r="AU135" s="1" t="str">
        <f t="shared" si="151"/>
        <v/>
      </c>
      <c r="AV135" s="1" t="str">
        <f t="shared" si="152"/>
        <v/>
      </c>
      <c r="BS135" s="1">
        <f>General!A133</f>
        <v>0</v>
      </c>
      <c r="BT135" s="1">
        <f>General!B133</f>
        <v>0</v>
      </c>
      <c r="BU135" s="1">
        <f>General!C133</f>
        <v>0</v>
      </c>
      <c r="BV135" s="1">
        <f>General!D133</f>
        <v>0</v>
      </c>
      <c r="BX135" s="1" t="str">
        <f>General!F133</f>
        <v>LLLLWWL</v>
      </c>
      <c r="BY135" s="1">
        <f>General!G133</f>
        <v>-1</v>
      </c>
    </row>
    <row r="136" spans="31:77">
      <c r="AE136" s="1" t="str">
        <f t="shared" si="142"/>
        <v/>
      </c>
      <c r="AF136" s="1" t="str">
        <f t="shared" si="143"/>
        <v/>
      </c>
      <c r="AG136" s="1" t="str">
        <f t="shared" si="144"/>
        <v/>
      </c>
      <c r="AH136" s="1" t="str">
        <f t="shared" si="145"/>
        <v/>
      </c>
      <c r="AI136" s="1" t="str">
        <f t="shared" si="146"/>
        <v/>
      </c>
      <c r="AJ136" s="1" t="str">
        <f t="shared" si="147"/>
        <v/>
      </c>
      <c r="AK136" s="1">
        <f t="shared" si="129"/>
        <v>0</v>
      </c>
      <c r="AL136" s="1">
        <f t="shared" si="130"/>
        <v>0</v>
      </c>
      <c r="AP136" s="1" t="str">
        <f t="shared" si="108"/>
        <v>N</v>
      </c>
      <c r="AQ136" s="1" t="str">
        <f t="shared" si="149"/>
        <v>N</v>
      </c>
      <c r="AR136" s="1" t="str">
        <f t="shared" si="150"/>
        <v>N</v>
      </c>
      <c r="AT136" s="15" t="str">
        <f t="shared" si="131"/>
        <v/>
      </c>
      <c r="AU136" s="1" t="str">
        <f t="shared" si="151"/>
        <v/>
      </c>
      <c r="AV136" s="1" t="str">
        <f t="shared" si="152"/>
        <v/>
      </c>
      <c r="BS136" s="1">
        <f>General!A134</f>
        <v>0</v>
      </c>
      <c r="BT136" s="1">
        <f>General!B134</f>
        <v>0</v>
      </c>
      <c r="BU136" s="1">
        <f>General!C134</f>
        <v>0</v>
      </c>
      <c r="BV136" s="1">
        <f>General!D134</f>
        <v>0</v>
      </c>
      <c r="BX136" s="1" t="str">
        <f>General!F134</f>
        <v>LLLLWWW</v>
      </c>
      <c r="BY136" s="1">
        <f>General!G134</f>
        <v>6</v>
      </c>
    </row>
    <row r="137" spans="31:77">
      <c r="AE137" s="1" t="str">
        <f t="shared" si="142"/>
        <v/>
      </c>
      <c r="AF137" s="1" t="str">
        <f t="shared" si="143"/>
        <v/>
      </c>
      <c r="AG137" s="1" t="str">
        <f t="shared" si="144"/>
        <v/>
      </c>
      <c r="AH137" s="1" t="str">
        <f t="shared" si="145"/>
        <v/>
      </c>
      <c r="AI137" s="1" t="str">
        <f t="shared" si="146"/>
        <v/>
      </c>
      <c r="AJ137" s="1" t="str">
        <f t="shared" si="147"/>
        <v/>
      </c>
      <c r="AK137" s="1">
        <f t="shared" si="129"/>
        <v>0</v>
      </c>
      <c r="AL137" s="1">
        <f t="shared" si="130"/>
        <v>0</v>
      </c>
      <c r="AP137" s="1" t="str">
        <f t="shared" si="108"/>
        <v>N</v>
      </c>
      <c r="AQ137" s="1" t="str">
        <f t="shared" si="149"/>
        <v>N</v>
      </c>
      <c r="AR137" s="1" t="str">
        <f t="shared" si="150"/>
        <v>N</v>
      </c>
      <c r="AT137" s="15" t="str">
        <f t="shared" si="131"/>
        <v/>
      </c>
      <c r="AU137" s="1" t="str">
        <f t="shared" si="151"/>
        <v/>
      </c>
      <c r="AV137" s="1" t="str">
        <f t="shared" si="152"/>
        <v/>
      </c>
      <c r="BS137" s="1">
        <f>General!A135</f>
        <v>0</v>
      </c>
      <c r="BT137" s="1">
        <f>General!B135</f>
        <v>0</v>
      </c>
      <c r="BU137" s="1">
        <f>General!C135</f>
        <v>0</v>
      </c>
      <c r="BV137" s="1">
        <f>General!D135</f>
        <v>0</v>
      </c>
      <c r="BX137" s="1" t="str">
        <f>General!F135</f>
        <v>LLLWLLL</v>
      </c>
      <c r="BY137" s="1">
        <f>General!G135</f>
        <v>-6</v>
      </c>
    </row>
    <row r="138" spans="31:77">
      <c r="AE138" s="1" t="str">
        <f t="shared" ref="AE138:AE169" si="153">IF(M137="","",IF(Y138="B",IF(M137="P",BI138,""),IF(BG138="P",BI138,"")))</f>
        <v/>
      </c>
      <c r="AF138" s="1" t="str">
        <f t="shared" ref="AF138:AF169" si="154">IF(M137="","",IF(Y138="B",IF(M137="B",BI138,""),IF(BG138="B",BI138,"")))</f>
        <v/>
      </c>
      <c r="AG138" s="1" t="str">
        <f t="shared" ref="AG138:AG169" si="155">IF(M137="","",IF(Z138="B",IF(M137="P",BK138,""),IF(BG138="B",BK138,"")))</f>
        <v/>
      </c>
      <c r="AH138" s="1" t="str">
        <f t="shared" ref="AH138:AH169" si="156">IF(M137="","",IF(Z138="B",IF(M137="B",BK138,""),IF(BG138="P",BK138,"")))</f>
        <v/>
      </c>
      <c r="AI138" s="1" t="str">
        <f t="shared" ref="AI138:AI169" si="157">IF(M137="","",IF(AND(AE138="L5",AH138="L5",AY138=""),"L0",AX138))</f>
        <v/>
      </c>
      <c r="AJ138" s="1" t="str">
        <f t="shared" ref="AJ138:AJ169" si="158">IF(M137="","",IF(AND(AF138="L5",AH138="L5",AX138=""),"L0",AY138))</f>
        <v/>
      </c>
      <c r="AK138" s="1">
        <f t="shared" si="129"/>
        <v>0</v>
      </c>
      <c r="AL138" s="1">
        <f t="shared" si="130"/>
        <v>0</v>
      </c>
      <c r="AP138" s="1" t="str">
        <f t="shared" ref="AP138:AP201" si="159">IF(OR(F134&amp;F135&amp;F136="WLW",F135&amp;F136="WW"),"Y","N")</f>
        <v>N</v>
      </c>
      <c r="AQ138" s="1" t="str">
        <f t="shared" ref="AQ138:AQ169" si="160">IF(OR(K134&amp;K135&amp;K136="WLW",K135&amp;K136="WW"),"Y","N")</f>
        <v>N</v>
      </c>
      <c r="AR138" s="1" t="str">
        <f t="shared" ref="AR138:AR169" si="161">IF(OR(R134&amp;R135&amp;R136="WLW",R135&amp;R136="WW"),"Y","N")</f>
        <v>N</v>
      </c>
      <c r="AT138" s="15" t="str">
        <f t="shared" si="131"/>
        <v/>
      </c>
      <c r="AU138" s="1" t="str">
        <f t="shared" ref="AU138:AU163" si="162">IF(AU137="Y","N",IF(M137="","",IF(AND(K137&amp;K138="WW",OR(AO137&amp;AO138="SC",AO137&amp;AO138="CC")),"Y",IF(AND(K136&amp;K137&amp;K138="WLW",BK138&lt;&gt;"B",OR(AO136&amp;AO137&amp;AO138="SCC",AO136&amp;AO137&amp;AO138="CCC")),"Y","N"))))</f>
        <v/>
      </c>
      <c r="AV138" s="1" t="str">
        <f t="shared" ref="AV138:AV163" si="163">IF(AV137="Y","N",IF(M137="","",IF(AND(R137&amp;R138="WW",OR(AO137&amp;AO138="SC",AO137&amp;AO138="CC")),"Y",IF(AND(R136&amp;R137&amp;R138="WLW",BM138&lt;&gt;"B",OR(AO136&amp;AO137&amp;AO138="SCC",AO136&amp;AO137&amp;AO138="CCC")),"Y","N"))))</f>
        <v/>
      </c>
      <c r="BS138" s="1">
        <f>General!A136</f>
        <v>0</v>
      </c>
      <c r="BT138" s="1">
        <f>General!B136</f>
        <v>0</v>
      </c>
      <c r="BU138" s="1">
        <f>General!C136</f>
        <v>0</v>
      </c>
      <c r="BV138" s="1">
        <f>General!D136</f>
        <v>0</v>
      </c>
      <c r="BX138" s="1" t="str">
        <f>General!F136</f>
        <v>LLLWLLW</v>
      </c>
      <c r="BY138" s="1">
        <f>General!G136</f>
        <v>1</v>
      </c>
    </row>
    <row r="139" spans="31:77">
      <c r="AE139" s="1" t="str">
        <f t="shared" si="153"/>
        <v/>
      </c>
      <c r="AF139" s="1" t="str">
        <f t="shared" si="154"/>
        <v/>
      </c>
      <c r="AG139" s="1" t="str">
        <f t="shared" si="155"/>
        <v/>
      </c>
      <c r="AH139" s="1" t="str">
        <f t="shared" si="156"/>
        <v/>
      </c>
      <c r="AI139" s="1" t="str">
        <f t="shared" si="157"/>
        <v/>
      </c>
      <c r="AJ139" s="1" t="str">
        <f t="shared" si="158"/>
        <v/>
      </c>
      <c r="AK139" s="1">
        <f t="shared" ref="AK139:AK202" si="164">IF(D139="",0,IF(OR(D139="B",D139="XB"),1,INT(RIGHT(D139))))+IF(I139="",0,IF(OR(I139="B",I139="XB"),1,INT(RIGHT(I139))))+IF(P139="",0,IF(OR(P139="B",P139="XB"),1,INT(RIGHT(P139))))</f>
        <v>0</v>
      </c>
      <c r="AL139" s="1">
        <f t="shared" ref="AL139:AL202" si="165">IF(E139="",0,IF(OR(E139="B",E139="XB"),1,INT(RIGHT(E139))))+IF(J139="",0,IF(OR(J139="B",J139="XB"),1,INT(RIGHT(J139))))+IF(Q139="",0,IF(OR(Q139="B",Q139="XB"),1,INT(RIGHT(Q139))))</f>
        <v>0</v>
      </c>
      <c r="AP139" s="1" t="str">
        <f t="shared" si="159"/>
        <v>N</v>
      </c>
      <c r="AQ139" s="1" t="str">
        <f t="shared" si="160"/>
        <v>N</v>
      </c>
      <c r="AR139" s="1" t="str">
        <f t="shared" si="161"/>
        <v>N</v>
      </c>
      <c r="AT139" s="15" t="str">
        <f t="shared" ref="AT139:AT163" si="166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si="162"/>
        <v/>
      </c>
      <c r="AV139" s="1" t="str">
        <f t="shared" si="163"/>
        <v/>
      </c>
      <c r="BS139" s="1">
        <f>General!A137</f>
        <v>0</v>
      </c>
      <c r="BT139" s="1">
        <f>General!B137</f>
        <v>0</v>
      </c>
      <c r="BU139" s="1">
        <f>General!C137</f>
        <v>0</v>
      </c>
      <c r="BV139" s="1">
        <f>General!D137</f>
        <v>0</v>
      </c>
      <c r="BX139" s="1" t="str">
        <f>General!F137</f>
        <v>LLLWLWL</v>
      </c>
      <c r="BY139" s="1">
        <f>General!G137</f>
        <v>-1</v>
      </c>
    </row>
    <row r="140" spans="31:77">
      <c r="AE140" s="1" t="str">
        <f t="shared" si="153"/>
        <v/>
      </c>
      <c r="AF140" s="1" t="str">
        <f t="shared" si="154"/>
        <v/>
      </c>
      <c r="AG140" s="1" t="str">
        <f t="shared" si="155"/>
        <v/>
      </c>
      <c r="AH140" s="1" t="str">
        <f t="shared" si="156"/>
        <v/>
      </c>
      <c r="AI140" s="1" t="str">
        <f t="shared" si="157"/>
        <v/>
      </c>
      <c r="AJ140" s="1" t="str">
        <f t="shared" si="158"/>
        <v/>
      </c>
      <c r="AK140" s="1">
        <f t="shared" si="164"/>
        <v>0</v>
      </c>
      <c r="AL140" s="1">
        <f t="shared" si="165"/>
        <v>0</v>
      </c>
      <c r="AP140" s="1" t="str">
        <f t="shared" si="159"/>
        <v>N</v>
      </c>
      <c r="AQ140" s="1" t="str">
        <f t="shared" si="160"/>
        <v>N</v>
      </c>
      <c r="AR140" s="1" t="str">
        <f t="shared" si="161"/>
        <v>N</v>
      </c>
      <c r="AT140" s="15" t="str">
        <f t="shared" si="166"/>
        <v/>
      </c>
      <c r="AU140" s="1" t="str">
        <f t="shared" si="162"/>
        <v/>
      </c>
      <c r="AV140" s="1" t="str">
        <f t="shared" si="163"/>
        <v/>
      </c>
      <c r="BS140" s="1">
        <f>General!A138</f>
        <v>0</v>
      </c>
      <c r="BT140" s="1">
        <f>General!B138</f>
        <v>0</v>
      </c>
      <c r="BU140" s="1">
        <f>General!C138</f>
        <v>0</v>
      </c>
      <c r="BV140" s="1">
        <f>General!D138</f>
        <v>0</v>
      </c>
      <c r="BX140" s="1" t="str">
        <f>General!F138</f>
        <v>LLLWLWW</v>
      </c>
      <c r="BY140" s="1">
        <f>General!G138</f>
        <v>3</v>
      </c>
    </row>
    <row r="141" spans="31:77">
      <c r="AE141" s="1" t="str">
        <f t="shared" si="153"/>
        <v/>
      </c>
      <c r="AF141" s="1" t="str">
        <f t="shared" si="154"/>
        <v/>
      </c>
      <c r="AG141" s="1" t="str">
        <f t="shared" si="155"/>
        <v/>
      </c>
      <c r="AH141" s="1" t="str">
        <f t="shared" si="156"/>
        <v/>
      </c>
      <c r="AI141" s="1" t="str">
        <f t="shared" si="157"/>
        <v/>
      </c>
      <c r="AJ141" s="1" t="str">
        <f t="shared" si="158"/>
        <v/>
      </c>
      <c r="AK141" s="1">
        <f t="shared" si="164"/>
        <v>0</v>
      </c>
      <c r="AL141" s="1">
        <f t="shared" si="165"/>
        <v>0</v>
      </c>
      <c r="AP141" s="1" t="str">
        <f t="shared" si="159"/>
        <v>N</v>
      </c>
      <c r="AQ141" s="1" t="str">
        <f t="shared" si="160"/>
        <v>N</v>
      </c>
      <c r="AR141" s="1" t="str">
        <f t="shared" si="161"/>
        <v>N</v>
      </c>
      <c r="AT141" s="15" t="str">
        <f t="shared" si="166"/>
        <v/>
      </c>
      <c r="AU141" s="1" t="str">
        <f t="shared" si="162"/>
        <v/>
      </c>
      <c r="AV141" s="1" t="str">
        <f t="shared" si="163"/>
        <v/>
      </c>
      <c r="BS141" s="1">
        <f>General!A139</f>
        <v>0</v>
      </c>
      <c r="BT141" s="1">
        <f>General!B139</f>
        <v>0</v>
      </c>
      <c r="BU141" s="1">
        <f>General!C139</f>
        <v>0</v>
      </c>
      <c r="BV141" s="1">
        <f>General!D139</f>
        <v>0</v>
      </c>
      <c r="BX141" s="1" t="str">
        <f>General!F139</f>
        <v>LLLWWLL</v>
      </c>
      <c r="BY141" s="1">
        <f>General!G139</f>
        <v>-3</v>
      </c>
    </row>
    <row r="142" spans="31:77">
      <c r="AE142" s="1" t="str">
        <f t="shared" si="153"/>
        <v/>
      </c>
      <c r="AF142" s="1" t="str">
        <f t="shared" si="154"/>
        <v/>
      </c>
      <c r="AG142" s="1" t="str">
        <f t="shared" si="155"/>
        <v/>
      </c>
      <c r="AH142" s="1" t="str">
        <f t="shared" si="156"/>
        <v/>
      </c>
      <c r="AI142" s="1" t="str">
        <f t="shared" si="157"/>
        <v/>
      </c>
      <c r="AJ142" s="1" t="str">
        <f t="shared" si="158"/>
        <v/>
      </c>
      <c r="AK142" s="1">
        <f t="shared" si="164"/>
        <v>0</v>
      </c>
      <c r="AL142" s="1">
        <f t="shared" si="165"/>
        <v>0</v>
      </c>
      <c r="AP142" s="1" t="str">
        <f t="shared" si="159"/>
        <v>N</v>
      </c>
      <c r="AQ142" s="1" t="str">
        <f t="shared" si="160"/>
        <v>N</v>
      </c>
      <c r="AR142" s="1" t="str">
        <f t="shared" si="161"/>
        <v>N</v>
      </c>
      <c r="AT142" s="15" t="str">
        <f t="shared" si="166"/>
        <v/>
      </c>
      <c r="AU142" s="1" t="str">
        <f t="shared" si="162"/>
        <v/>
      </c>
      <c r="AV142" s="1" t="str">
        <f t="shared" si="163"/>
        <v/>
      </c>
      <c r="BS142" s="1">
        <f>General!A140</f>
        <v>0</v>
      </c>
      <c r="BT142" s="1">
        <f>General!B140</f>
        <v>0</v>
      </c>
      <c r="BU142" s="1">
        <f>General!C140</f>
        <v>0</v>
      </c>
      <c r="BV142" s="1">
        <f>General!D140</f>
        <v>0</v>
      </c>
      <c r="BX142" s="1" t="str">
        <f>General!F140</f>
        <v>LLLWWLW</v>
      </c>
      <c r="BY142" s="1">
        <f>General!G140</f>
        <v>1</v>
      </c>
    </row>
    <row r="143" spans="31:77">
      <c r="AE143" s="1" t="str">
        <f t="shared" si="153"/>
        <v/>
      </c>
      <c r="AF143" s="1" t="str">
        <f t="shared" si="154"/>
        <v/>
      </c>
      <c r="AG143" s="1" t="str">
        <f t="shared" si="155"/>
        <v/>
      </c>
      <c r="AH143" s="1" t="str">
        <f t="shared" si="156"/>
        <v/>
      </c>
      <c r="AI143" s="1" t="str">
        <f t="shared" si="157"/>
        <v/>
      </c>
      <c r="AJ143" s="1" t="str">
        <f t="shared" si="158"/>
        <v/>
      </c>
      <c r="AK143" s="1">
        <f t="shared" si="164"/>
        <v>0</v>
      </c>
      <c r="AL143" s="1">
        <f t="shared" si="165"/>
        <v>0</v>
      </c>
      <c r="AP143" s="1" t="str">
        <f t="shared" si="159"/>
        <v>N</v>
      </c>
      <c r="AQ143" s="1" t="str">
        <f t="shared" si="160"/>
        <v>N</v>
      </c>
      <c r="AR143" s="1" t="str">
        <f t="shared" si="161"/>
        <v>N</v>
      </c>
      <c r="AT143" s="15" t="str">
        <f t="shared" si="166"/>
        <v/>
      </c>
      <c r="AU143" s="1" t="str">
        <f t="shared" si="162"/>
        <v/>
      </c>
      <c r="AV143" s="1" t="str">
        <f t="shared" si="163"/>
        <v/>
      </c>
      <c r="BS143" s="1">
        <f>General!A141</f>
        <v>0</v>
      </c>
      <c r="BT143" s="1">
        <f>General!B141</f>
        <v>0</v>
      </c>
      <c r="BU143" s="1">
        <f>General!C141</f>
        <v>0</v>
      </c>
      <c r="BV143" s="1">
        <f>General!D141</f>
        <v>0</v>
      </c>
      <c r="BX143" s="1" t="str">
        <f>General!F141</f>
        <v>LLLWWWL</v>
      </c>
      <c r="BY143" s="1">
        <f>General!G141</f>
        <v>-1</v>
      </c>
    </row>
    <row r="144" spans="31:77">
      <c r="AE144" s="1" t="str">
        <f t="shared" si="153"/>
        <v/>
      </c>
      <c r="AF144" s="1" t="str">
        <f t="shared" si="154"/>
        <v/>
      </c>
      <c r="AG144" s="1" t="str">
        <f t="shared" si="155"/>
        <v/>
      </c>
      <c r="AH144" s="1" t="str">
        <f t="shared" si="156"/>
        <v/>
      </c>
      <c r="AI144" s="1" t="str">
        <f t="shared" si="157"/>
        <v/>
      </c>
      <c r="AJ144" s="1" t="str">
        <f t="shared" si="158"/>
        <v/>
      </c>
      <c r="AK144" s="1">
        <f t="shared" si="164"/>
        <v>0</v>
      </c>
      <c r="AL144" s="1">
        <f t="shared" si="165"/>
        <v>0</v>
      </c>
      <c r="AP144" s="1" t="str">
        <f t="shared" si="159"/>
        <v>N</v>
      </c>
      <c r="AQ144" s="1" t="str">
        <f t="shared" si="160"/>
        <v>N</v>
      </c>
      <c r="AR144" s="1" t="str">
        <f t="shared" si="161"/>
        <v>N</v>
      </c>
      <c r="AT144" s="15" t="str">
        <f t="shared" si="166"/>
        <v/>
      </c>
      <c r="AU144" s="1" t="str">
        <f t="shared" si="162"/>
        <v/>
      </c>
      <c r="AV144" s="1" t="str">
        <f t="shared" si="163"/>
        <v/>
      </c>
      <c r="BS144" s="1">
        <f>General!A142</f>
        <v>0</v>
      </c>
      <c r="BT144" s="1">
        <f>General!B142</f>
        <v>0</v>
      </c>
      <c r="BU144" s="1">
        <f>General!C142</f>
        <v>0</v>
      </c>
      <c r="BV144" s="1">
        <f>General!D142</f>
        <v>0</v>
      </c>
      <c r="BX144" s="1" t="str">
        <f>General!F142</f>
        <v>LLLWWWW</v>
      </c>
      <c r="BY144" s="1">
        <f>General!G142</f>
        <v>6</v>
      </c>
    </row>
    <row r="145" spans="31:77">
      <c r="AE145" s="1" t="str">
        <f t="shared" si="153"/>
        <v/>
      </c>
      <c r="AF145" s="1" t="str">
        <f t="shared" si="154"/>
        <v/>
      </c>
      <c r="AG145" s="1" t="str">
        <f t="shared" si="155"/>
        <v/>
      </c>
      <c r="AH145" s="1" t="str">
        <f t="shared" si="156"/>
        <v/>
      </c>
      <c r="AI145" s="1" t="str">
        <f t="shared" si="157"/>
        <v/>
      </c>
      <c r="AJ145" s="1" t="str">
        <f t="shared" si="158"/>
        <v/>
      </c>
      <c r="AK145" s="1">
        <f t="shared" si="164"/>
        <v>0</v>
      </c>
      <c r="AL145" s="1">
        <f t="shared" si="165"/>
        <v>0</v>
      </c>
      <c r="AP145" s="1" t="str">
        <f t="shared" si="159"/>
        <v>N</v>
      </c>
      <c r="AQ145" s="1" t="str">
        <f t="shared" si="160"/>
        <v>N</v>
      </c>
      <c r="AR145" s="1" t="str">
        <f t="shared" si="161"/>
        <v>N</v>
      </c>
      <c r="AT145" s="15" t="str">
        <f t="shared" si="166"/>
        <v/>
      </c>
      <c r="AU145" s="1" t="str">
        <f t="shared" si="162"/>
        <v/>
      </c>
      <c r="AV145" s="1" t="str">
        <f t="shared" si="163"/>
        <v/>
      </c>
      <c r="BS145" s="1">
        <f>General!A143</f>
        <v>0</v>
      </c>
      <c r="BT145" s="1">
        <f>General!B143</f>
        <v>0</v>
      </c>
      <c r="BU145" s="1">
        <f>General!C143</f>
        <v>0</v>
      </c>
      <c r="BV145" s="1">
        <f>General!D143</f>
        <v>0</v>
      </c>
      <c r="BX145" s="1" t="str">
        <f>General!F143</f>
        <v>LLWLLLL</v>
      </c>
      <c r="BY145" s="1">
        <f>General!G143</f>
        <v>-6</v>
      </c>
    </row>
    <row r="146" spans="31:77">
      <c r="AE146" s="1" t="str">
        <f t="shared" si="153"/>
        <v/>
      </c>
      <c r="AF146" s="1" t="str">
        <f t="shared" si="154"/>
        <v/>
      </c>
      <c r="AG146" s="1" t="str">
        <f t="shared" si="155"/>
        <v/>
      </c>
      <c r="AH146" s="1" t="str">
        <f t="shared" si="156"/>
        <v/>
      </c>
      <c r="AI146" s="1" t="str">
        <f t="shared" si="157"/>
        <v/>
      </c>
      <c r="AJ146" s="1" t="str">
        <f t="shared" si="158"/>
        <v/>
      </c>
      <c r="AK146" s="1">
        <f t="shared" si="164"/>
        <v>0</v>
      </c>
      <c r="AL146" s="1">
        <f t="shared" si="165"/>
        <v>0</v>
      </c>
      <c r="AP146" s="1" t="str">
        <f t="shared" si="159"/>
        <v>N</v>
      </c>
      <c r="AQ146" s="1" t="str">
        <f t="shared" si="160"/>
        <v>N</v>
      </c>
      <c r="AR146" s="1" t="str">
        <f t="shared" si="161"/>
        <v>N</v>
      </c>
      <c r="AT146" s="15" t="str">
        <f t="shared" si="166"/>
        <v/>
      </c>
      <c r="AU146" s="1" t="str">
        <f t="shared" si="162"/>
        <v/>
      </c>
      <c r="AV146" s="1" t="str">
        <f t="shared" si="163"/>
        <v/>
      </c>
      <c r="BS146" s="1">
        <f>General!A144</f>
        <v>0</v>
      </c>
      <c r="BT146" s="1">
        <f>General!B144</f>
        <v>0</v>
      </c>
      <c r="BU146" s="1">
        <f>General!C144</f>
        <v>0</v>
      </c>
      <c r="BV146" s="1">
        <f>General!D144</f>
        <v>0</v>
      </c>
      <c r="BX146" s="1" t="str">
        <f>General!F144</f>
        <v>LLWLLLW</v>
      </c>
      <c r="BY146" s="1">
        <f>General!G144</f>
        <v>1</v>
      </c>
    </row>
    <row r="147" spans="31:77">
      <c r="AE147" s="1" t="str">
        <f t="shared" si="153"/>
        <v/>
      </c>
      <c r="AF147" s="1" t="str">
        <f t="shared" si="154"/>
        <v/>
      </c>
      <c r="AG147" s="1" t="str">
        <f t="shared" si="155"/>
        <v/>
      </c>
      <c r="AH147" s="1" t="str">
        <f t="shared" si="156"/>
        <v/>
      </c>
      <c r="AI147" s="1" t="str">
        <f t="shared" si="157"/>
        <v/>
      </c>
      <c r="AJ147" s="1" t="str">
        <f t="shared" si="158"/>
        <v/>
      </c>
      <c r="AK147" s="1">
        <f t="shared" si="164"/>
        <v>0</v>
      </c>
      <c r="AL147" s="1">
        <f t="shared" si="165"/>
        <v>0</v>
      </c>
      <c r="AP147" s="1" t="str">
        <f t="shared" si="159"/>
        <v>N</v>
      </c>
      <c r="AQ147" s="1" t="str">
        <f t="shared" si="160"/>
        <v>N</v>
      </c>
      <c r="AR147" s="1" t="str">
        <f t="shared" si="161"/>
        <v>N</v>
      </c>
      <c r="AT147" s="15" t="str">
        <f t="shared" si="166"/>
        <v/>
      </c>
      <c r="AU147" s="1" t="str">
        <f t="shared" si="162"/>
        <v/>
      </c>
      <c r="AV147" s="1" t="str">
        <f t="shared" si="163"/>
        <v/>
      </c>
      <c r="BS147" s="1">
        <f>General!A145</f>
        <v>0</v>
      </c>
      <c r="BT147" s="1">
        <f>General!B145</f>
        <v>0</v>
      </c>
      <c r="BU147" s="1">
        <f>General!C145</f>
        <v>0</v>
      </c>
      <c r="BV147" s="1">
        <f>General!D145</f>
        <v>0</v>
      </c>
      <c r="BX147" s="1" t="str">
        <f>General!F145</f>
        <v>LLWLLWL</v>
      </c>
      <c r="BY147" s="1">
        <f>General!G145</f>
        <v>-1</v>
      </c>
    </row>
    <row r="148" spans="31:77">
      <c r="AE148" s="1" t="str">
        <f t="shared" si="153"/>
        <v/>
      </c>
      <c r="AF148" s="1" t="str">
        <f t="shared" si="154"/>
        <v/>
      </c>
      <c r="AG148" s="1" t="str">
        <f t="shared" si="155"/>
        <v/>
      </c>
      <c r="AH148" s="1" t="str">
        <f t="shared" si="156"/>
        <v/>
      </c>
      <c r="AI148" s="1" t="str">
        <f t="shared" si="157"/>
        <v/>
      </c>
      <c r="AJ148" s="1" t="str">
        <f t="shared" si="158"/>
        <v/>
      </c>
      <c r="AK148" s="1">
        <f t="shared" si="164"/>
        <v>0</v>
      </c>
      <c r="AL148" s="1">
        <f t="shared" si="165"/>
        <v>0</v>
      </c>
      <c r="AP148" s="1" t="str">
        <f t="shared" si="159"/>
        <v>N</v>
      </c>
      <c r="AQ148" s="1" t="str">
        <f t="shared" si="160"/>
        <v>N</v>
      </c>
      <c r="AR148" s="1" t="str">
        <f t="shared" si="161"/>
        <v>N</v>
      </c>
      <c r="AT148" s="15" t="str">
        <f t="shared" si="166"/>
        <v/>
      </c>
      <c r="AU148" s="1" t="str">
        <f t="shared" si="162"/>
        <v/>
      </c>
      <c r="AV148" s="1" t="str">
        <f t="shared" si="163"/>
        <v/>
      </c>
      <c r="BS148" s="1">
        <f>General!A146</f>
        <v>0</v>
      </c>
      <c r="BT148" s="1">
        <f>General!B146</f>
        <v>0</v>
      </c>
      <c r="BU148" s="1">
        <f>General!C146</f>
        <v>0</v>
      </c>
      <c r="BV148" s="1">
        <f>General!D146</f>
        <v>0</v>
      </c>
      <c r="BX148" s="1" t="str">
        <f>General!F146</f>
        <v>LLWLLWW</v>
      </c>
      <c r="BY148" s="1">
        <f>General!G146</f>
        <v>3</v>
      </c>
    </row>
    <row r="149" spans="31:77">
      <c r="AE149" s="1" t="str">
        <f t="shared" si="153"/>
        <v/>
      </c>
      <c r="AF149" s="1" t="str">
        <f t="shared" si="154"/>
        <v/>
      </c>
      <c r="AG149" s="1" t="str">
        <f t="shared" si="155"/>
        <v/>
      </c>
      <c r="AH149" s="1" t="str">
        <f t="shared" si="156"/>
        <v/>
      </c>
      <c r="AI149" s="1" t="str">
        <f t="shared" si="157"/>
        <v/>
      </c>
      <c r="AJ149" s="1" t="str">
        <f t="shared" si="158"/>
        <v/>
      </c>
      <c r="AK149" s="1">
        <f t="shared" si="164"/>
        <v>0</v>
      </c>
      <c r="AL149" s="1">
        <f t="shared" si="165"/>
        <v>0</v>
      </c>
      <c r="AP149" s="1" t="str">
        <f t="shared" si="159"/>
        <v>N</v>
      </c>
      <c r="AQ149" s="1" t="str">
        <f t="shared" si="160"/>
        <v>N</v>
      </c>
      <c r="AR149" s="1" t="str">
        <f t="shared" si="161"/>
        <v>N</v>
      </c>
      <c r="AT149" s="15" t="str">
        <f t="shared" si="166"/>
        <v/>
      </c>
      <c r="AU149" s="1" t="str">
        <f t="shared" si="162"/>
        <v/>
      </c>
      <c r="AV149" s="1" t="str">
        <f t="shared" si="163"/>
        <v/>
      </c>
      <c r="BS149" s="1">
        <f>General!A147</f>
        <v>0</v>
      </c>
      <c r="BT149" s="1">
        <f>General!B147</f>
        <v>0</v>
      </c>
      <c r="BU149" s="1">
        <f>General!C147</f>
        <v>0</v>
      </c>
      <c r="BV149" s="1">
        <f>General!D147</f>
        <v>0</v>
      </c>
      <c r="BX149" s="1" t="str">
        <f>General!F147</f>
        <v>LLWLWLL</v>
      </c>
      <c r="BY149" s="1">
        <f>General!G147</f>
        <v>-3</v>
      </c>
    </row>
    <row r="150" spans="31:77">
      <c r="AE150" s="1" t="str">
        <f t="shared" si="153"/>
        <v/>
      </c>
      <c r="AF150" s="1" t="str">
        <f t="shared" si="154"/>
        <v/>
      </c>
      <c r="AG150" s="1" t="str">
        <f t="shared" si="155"/>
        <v/>
      </c>
      <c r="AH150" s="1" t="str">
        <f t="shared" si="156"/>
        <v/>
      </c>
      <c r="AI150" s="1" t="str">
        <f t="shared" si="157"/>
        <v/>
      </c>
      <c r="AJ150" s="1" t="str">
        <f t="shared" si="158"/>
        <v/>
      </c>
      <c r="AK150" s="1">
        <f t="shared" si="164"/>
        <v>0</v>
      </c>
      <c r="AL150" s="1">
        <f t="shared" si="165"/>
        <v>0</v>
      </c>
      <c r="AP150" s="1" t="str">
        <f t="shared" si="159"/>
        <v>N</v>
      </c>
      <c r="AQ150" s="1" t="str">
        <f t="shared" si="160"/>
        <v>N</v>
      </c>
      <c r="AR150" s="1" t="str">
        <f t="shared" si="161"/>
        <v>N</v>
      </c>
      <c r="AT150" s="15" t="str">
        <f t="shared" si="166"/>
        <v/>
      </c>
      <c r="AU150" s="1" t="str">
        <f t="shared" si="162"/>
        <v/>
      </c>
      <c r="AV150" s="1" t="str">
        <f t="shared" si="163"/>
        <v/>
      </c>
      <c r="BS150" s="1">
        <f>General!A148</f>
        <v>0</v>
      </c>
      <c r="BT150" s="1">
        <f>General!B148</f>
        <v>0</v>
      </c>
      <c r="BU150" s="1">
        <f>General!C148</f>
        <v>0</v>
      </c>
      <c r="BV150" s="1">
        <f>General!D148</f>
        <v>0</v>
      </c>
      <c r="BX150" s="1" t="str">
        <f>General!F148</f>
        <v>LLWLWLW</v>
      </c>
      <c r="BY150" s="1">
        <f>General!G148</f>
        <v>1</v>
      </c>
    </row>
    <row r="151" spans="31:77">
      <c r="AE151" s="1" t="str">
        <f t="shared" si="153"/>
        <v/>
      </c>
      <c r="AF151" s="1" t="str">
        <f t="shared" si="154"/>
        <v/>
      </c>
      <c r="AG151" s="1" t="str">
        <f t="shared" si="155"/>
        <v/>
      </c>
      <c r="AH151" s="1" t="str">
        <f t="shared" si="156"/>
        <v/>
      </c>
      <c r="AI151" s="1" t="str">
        <f t="shared" si="157"/>
        <v/>
      </c>
      <c r="AJ151" s="1" t="str">
        <f t="shared" si="158"/>
        <v/>
      </c>
      <c r="AK151" s="1">
        <f t="shared" si="164"/>
        <v>0</v>
      </c>
      <c r="AL151" s="1">
        <f t="shared" si="165"/>
        <v>0</v>
      </c>
      <c r="AP151" s="1" t="str">
        <f t="shared" si="159"/>
        <v>N</v>
      </c>
      <c r="AQ151" s="1" t="str">
        <f t="shared" si="160"/>
        <v>N</v>
      </c>
      <c r="AR151" s="1" t="str">
        <f t="shared" si="161"/>
        <v>N</v>
      </c>
      <c r="AT151" s="15" t="str">
        <f t="shared" si="166"/>
        <v/>
      </c>
      <c r="AU151" s="1" t="str">
        <f t="shared" si="162"/>
        <v/>
      </c>
      <c r="AV151" s="1" t="str">
        <f t="shared" si="163"/>
        <v/>
      </c>
      <c r="BS151" s="1">
        <f>General!A149</f>
        <v>0</v>
      </c>
      <c r="BT151" s="1">
        <f>General!B149</f>
        <v>0</v>
      </c>
      <c r="BU151" s="1">
        <f>General!C149</f>
        <v>0</v>
      </c>
      <c r="BV151" s="1">
        <f>General!D149</f>
        <v>0</v>
      </c>
      <c r="BX151" s="1" t="str">
        <f>General!F149</f>
        <v>LLWLWWL</v>
      </c>
      <c r="BY151" s="1">
        <f>General!G149</f>
        <v>-1</v>
      </c>
    </row>
    <row r="152" spans="31:77">
      <c r="AE152" s="1" t="str">
        <f t="shared" si="153"/>
        <v/>
      </c>
      <c r="AF152" s="1" t="str">
        <f t="shared" si="154"/>
        <v/>
      </c>
      <c r="AG152" s="1" t="str">
        <f t="shared" si="155"/>
        <v/>
      </c>
      <c r="AH152" s="1" t="str">
        <f t="shared" si="156"/>
        <v/>
      </c>
      <c r="AI152" s="1" t="str">
        <f t="shared" si="157"/>
        <v/>
      </c>
      <c r="AJ152" s="1" t="str">
        <f t="shared" si="158"/>
        <v/>
      </c>
      <c r="AK152" s="1">
        <f t="shared" si="164"/>
        <v>0</v>
      </c>
      <c r="AL152" s="1">
        <f t="shared" si="165"/>
        <v>0</v>
      </c>
      <c r="AP152" s="1" t="str">
        <f t="shared" si="159"/>
        <v>N</v>
      </c>
      <c r="AQ152" s="1" t="str">
        <f t="shared" si="160"/>
        <v>N</v>
      </c>
      <c r="AR152" s="1" t="str">
        <f t="shared" si="161"/>
        <v>N</v>
      </c>
      <c r="AT152" s="15" t="str">
        <f t="shared" si="166"/>
        <v/>
      </c>
      <c r="AU152" s="1" t="str">
        <f t="shared" si="162"/>
        <v/>
      </c>
      <c r="AV152" s="1" t="str">
        <f t="shared" si="163"/>
        <v/>
      </c>
      <c r="BS152" s="1">
        <f>General!A150</f>
        <v>0</v>
      </c>
      <c r="BT152" s="1">
        <f>General!B150</f>
        <v>0</v>
      </c>
      <c r="BU152" s="1">
        <f>General!C150</f>
        <v>0</v>
      </c>
      <c r="BV152" s="1">
        <f>General!D150</f>
        <v>0</v>
      </c>
      <c r="BX152" s="1" t="str">
        <f>General!F150</f>
        <v>LLWLWWW</v>
      </c>
      <c r="BY152" s="1">
        <f>General!G150</f>
        <v>6</v>
      </c>
    </row>
    <row r="153" spans="31:77">
      <c r="AE153" s="1" t="str">
        <f t="shared" si="153"/>
        <v/>
      </c>
      <c r="AF153" s="1" t="str">
        <f t="shared" si="154"/>
        <v/>
      </c>
      <c r="AG153" s="1" t="str">
        <f t="shared" si="155"/>
        <v/>
      </c>
      <c r="AH153" s="1" t="str">
        <f t="shared" si="156"/>
        <v/>
      </c>
      <c r="AI153" s="1" t="str">
        <f t="shared" si="157"/>
        <v/>
      </c>
      <c r="AJ153" s="1" t="str">
        <f t="shared" si="158"/>
        <v/>
      </c>
      <c r="AK153" s="1">
        <f t="shared" si="164"/>
        <v>0</v>
      </c>
      <c r="AL153" s="1">
        <f t="shared" si="165"/>
        <v>0</v>
      </c>
      <c r="AP153" s="1" t="str">
        <f t="shared" si="159"/>
        <v>N</v>
      </c>
      <c r="AQ153" s="1" t="str">
        <f t="shared" si="160"/>
        <v>N</v>
      </c>
      <c r="AR153" s="1" t="str">
        <f t="shared" si="161"/>
        <v>N</v>
      </c>
      <c r="AT153" s="15" t="str">
        <f t="shared" si="166"/>
        <v/>
      </c>
      <c r="AU153" s="1" t="str">
        <f t="shared" si="162"/>
        <v/>
      </c>
      <c r="AV153" s="1" t="str">
        <f t="shared" si="163"/>
        <v/>
      </c>
      <c r="BS153" s="1">
        <f>General!A151</f>
        <v>0</v>
      </c>
      <c r="BT153" s="1">
        <f>General!B151</f>
        <v>0</v>
      </c>
      <c r="BU153" s="1">
        <f>General!C151</f>
        <v>0</v>
      </c>
      <c r="BV153" s="1">
        <f>General!D151</f>
        <v>0</v>
      </c>
      <c r="BX153" s="1" t="str">
        <f>General!F151</f>
        <v>LLWWLLL</v>
      </c>
      <c r="BY153" s="1">
        <f>General!G151</f>
        <v>-6</v>
      </c>
    </row>
    <row r="154" spans="31:77">
      <c r="AE154" s="1" t="str">
        <f t="shared" si="153"/>
        <v/>
      </c>
      <c r="AF154" s="1" t="str">
        <f t="shared" si="154"/>
        <v/>
      </c>
      <c r="AG154" s="1" t="str">
        <f t="shared" si="155"/>
        <v/>
      </c>
      <c r="AH154" s="1" t="str">
        <f t="shared" si="156"/>
        <v/>
      </c>
      <c r="AI154" s="1" t="str">
        <f t="shared" si="157"/>
        <v/>
      </c>
      <c r="AJ154" s="1" t="str">
        <f t="shared" si="158"/>
        <v/>
      </c>
      <c r="AK154" s="1">
        <f t="shared" si="164"/>
        <v>0</v>
      </c>
      <c r="AL154" s="1">
        <f t="shared" si="165"/>
        <v>0</v>
      </c>
      <c r="AP154" s="1" t="str">
        <f t="shared" si="159"/>
        <v>N</v>
      </c>
      <c r="AQ154" s="1" t="str">
        <f t="shared" si="160"/>
        <v>N</v>
      </c>
      <c r="AR154" s="1" t="str">
        <f t="shared" si="161"/>
        <v>N</v>
      </c>
      <c r="AT154" s="15" t="str">
        <f t="shared" si="166"/>
        <v/>
      </c>
      <c r="AU154" s="1" t="str">
        <f t="shared" si="162"/>
        <v/>
      </c>
      <c r="AV154" s="1" t="str">
        <f t="shared" si="163"/>
        <v/>
      </c>
      <c r="BS154" s="1">
        <f>General!A152</f>
        <v>0</v>
      </c>
      <c r="BT154" s="1">
        <f>General!B152</f>
        <v>0</v>
      </c>
      <c r="BU154" s="1">
        <f>General!C152</f>
        <v>0</v>
      </c>
      <c r="BV154" s="1">
        <f>General!D152</f>
        <v>0</v>
      </c>
      <c r="BX154" s="1" t="str">
        <f>General!F152</f>
        <v>LLWWLLW</v>
      </c>
      <c r="BY154" s="1">
        <f>General!G152</f>
        <v>1</v>
      </c>
    </row>
    <row r="155" spans="31:77">
      <c r="AE155" s="1" t="str">
        <f t="shared" si="153"/>
        <v/>
      </c>
      <c r="AF155" s="1" t="str">
        <f t="shared" si="154"/>
        <v/>
      </c>
      <c r="AG155" s="1" t="str">
        <f t="shared" si="155"/>
        <v/>
      </c>
      <c r="AH155" s="1" t="str">
        <f t="shared" si="156"/>
        <v/>
      </c>
      <c r="AI155" s="1" t="str">
        <f t="shared" si="157"/>
        <v/>
      </c>
      <c r="AJ155" s="1" t="str">
        <f t="shared" si="158"/>
        <v/>
      </c>
      <c r="AK155" s="1">
        <f t="shared" si="164"/>
        <v>0</v>
      </c>
      <c r="AL155" s="1">
        <f t="shared" si="165"/>
        <v>0</v>
      </c>
      <c r="AP155" s="1" t="str">
        <f t="shared" si="159"/>
        <v>N</v>
      </c>
      <c r="AQ155" s="1" t="str">
        <f t="shared" si="160"/>
        <v>N</v>
      </c>
      <c r="AR155" s="1" t="str">
        <f t="shared" si="161"/>
        <v>N</v>
      </c>
      <c r="AT155" s="15" t="str">
        <f t="shared" si="166"/>
        <v/>
      </c>
      <c r="AU155" s="1" t="str">
        <f t="shared" si="162"/>
        <v/>
      </c>
      <c r="AV155" s="1" t="str">
        <f t="shared" si="163"/>
        <v/>
      </c>
      <c r="BS155" s="1">
        <f>General!A153</f>
        <v>0</v>
      </c>
      <c r="BT155" s="1">
        <f>General!B153</f>
        <v>0</v>
      </c>
      <c r="BU155" s="1">
        <f>General!C153</f>
        <v>0</v>
      </c>
      <c r="BV155" s="1">
        <f>General!D153</f>
        <v>0</v>
      </c>
      <c r="BX155" s="1" t="str">
        <f>General!F153</f>
        <v>LLWWLWL</v>
      </c>
      <c r="BY155" s="1">
        <f>General!G153</f>
        <v>-1</v>
      </c>
    </row>
    <row r="156" spans="31:77">
      <c r="AE156" s="1" t="str">
        <f t="shared" si="153"/>
        <v/>
      </c>
      <c r="AF156" s="1" t="str">
        <f t="shared" si="154"/>
        <v/>
      </c>
      <c r="AG156" s="1" t="str">
        <f t="shared" si="155"/>
        <v/>
      </c>
      <c r="AH156" s="1" t="str">
        <f t="shared" si="156"/>
        <v/>
      </c>
      <c r="AI156" s="1" t="str">
        <f t="shared" si="157"/>
        <v/>
      </c>
      <c r="AJ156" s="1" t="str">
        <f t="shared" si="158"/>
        <v/>
      </c>
      <c r="AK156" s="1">
        <f t="shared" si="164"/>
        <v>0</v>
      </c>
      <c r="AL156" s="1">
        <f t="shared" si="165"/>
        <v>0</v>
      </c>
      <c r="AP156" s="1" t="str">
        <f t="shared" si="159"/>
        <v>N</v>
      </c>
      <c r="AQ156" s="1" t="str">
        <f t="shared" si="160"/>
        <v>N</v>
      </c>
      <c r="AR156" s="1" t="str">
        <f t="shared" si="161"/>
        <v>N</v>
      </c>
      <c r="AT156" s="15" t="str">
        <f t="shared" si="166"/>
        <v/>
      </c>
      <c r="AU156" s="1" t="str">
        <f t="shared" si="162"/>
        <v/>
      </c>
      <c r="AV156" s="1" t="str">
        <f t="shared" si="163"/>
        <v/>
      </c>
      <c r="BS156" s="1">
        <f>General!A154</f>
        <v>0</v>
      </c>
      <c r="BT156" s="1">
        <f>General!B154</f>
        <v>0</v>
      </c>
      <c r="BU156" s="1">
        <f>General!C154</f>
        <v>0</v>
      </c>
      <c r="BV156" s="1">
        <f>General!D154</f>
        <v>0</v>
      </c>
      <c r="BX156" s="1" t="str">
        <f>General!F154</f>
        <v>LLWWLWW</v>
      </c>
      <c r="BY156" s="1">
        <f>General!G154</f>
        <v>3</v>
      </c>
    </row>
    <row r="157" spans="31:77">
      <c r="AE157" s="1" t="str">
        <f t="shared" si="153"/>
        <v/>
      </c>
      <c r="AF157" s="1" t="str">
        <f t="shared" si="154"/>
        <v/>
      </c>
      <c r="AG157" s="1" t="str">
        <f t="shared" si="155"/>
        <v/>
      </c>
      <c r="AH157" s="1" t="str">
        <f t="shared" si="156"/>
        <v/>
      </c>
      <c r="AI157" s="1" t="str">
        <f t="shared" si="157"/>
        <v/>
      </c>
      <c r="AJ157" s="1" t="str">
        <f t="shared" si="158"/>
        <v/>
      </c>
      <c r="AK157" s="1">
        <f t="shared" si="164"/>
        <v>0</v>
      </c>
      <c r="AL157" s="1">
        <f t="shared" si="165"/>
        <v>0</v>
      </c>
      <c r="AP157" s="1" t="str">
        <f t="shared" si="159"/>
        <v>N</v>
      </c>
      <c r="AQ157" s="1" t="str">
        <f t="shared" si="160"/>
        <v>N</v>
      </c>
      <c r="AR157" s="1" t="str">
        <f t="shared" si="161"/>
        <v>N</v>
      </c>
      <c r="AT157" s="15" t="str">
        <f t="shared" si="166"/>
        <v/>
      </c>
      <c r="AU157" s="1" t="str">
        <f t="shared" si="162"/>
        <v/>
      </c>
      <c r="AV157" s="1" t="str">
        <f t="shared" si="163"/>
        <v/>
      </c>
      <c r="BS157" s="1">
        <f>General!A155</f>
        <v>0</v>
      </c>
      <c r="BT157" s="1">
        <f>General!B155</f>
        <v>0</v>
      </c>
      <c r="BU157" s="1">
        <f>General!C155</f>
        <v>0</v>
      </c>
      <c r="BV157" s="1">
        <f>General!D155</f>
        <v>0</v>
      </c>
      <c r="BX157" s="1" t="str">
        <f>General!F155</f>
        <v>LLWWWLL</v>
      </c>
      <c r="BY157" s="1">
        <f>General!G155</f>
        <v>-3</v>
      </c>
    </row>
    <row r="158" spans="31:77">
      <c r="AE158" s="1" t="str">
        <f t="shared" si="153"/>
        <v/>
      </c>
      <c r="AF158" s="1" t="str">
        <f t="shared" si="154"/>
        <v/>
      </c>
      <c r="AG158" s="1" t="str">
        <f t="shared" si="155"/>
        <v/>
      </c>
      <c r="AH158" s="1" t="str">
        <f t="shared" si="156"/>
        <v/>
      </c>
      <c r="AI158" s="1" t="str">
        <f t="shared" si="157"/>
        <v/>
      </c>
      <c r="AJ158" s="1" t="str">
        <f t="shared" si="158"/>
        <v/>
      </c>
      <c r="AK158" s="1">
        <f t="shared" si="164"/>
        <v>0</v>
      </c>
      <c r="AL158" s="1">
        <f t="shared" si="165"/>
        <v>0</v>
      </c>
      <c r="AP158" s="1" t="str">
        <f t="shared" si="159"/>
        <v>N</v>
      </c>
      <c r="AQ158" s="1" t="str">
        <f t="shared" si="160"/>
        <v>N</v>
      </c>
      <c r="AR158" s="1" t="str">
        <f t="shared" si="161"/>
        <v>N</v>
      </c>
      <c r="AT158" s="15" t="str">
        <f t="shared" si="166"/>
        <v/>
      </c>
      <c r="AU158" s="1" t="str">
        <f t="shared" si="162"/>
        <v/>
      </c>
      <c r="AV158" s="1" t="str">
        <f t="shared" si="163"/>
        <v/>
      </c>
      <c r="BS158" s="1">
        <f>General!A156</f>
        <v>0</v>
      </c>
      <c r="BT158" s="1">
        <f>General!B156</f>
        <v>0</v>
      </c>
      <c r="BU158" s="1">
        <f>General!C156</f>
        <v>0</v>
      </c>
      <c r="BV158" s="1">
        <f>General!D156</f>
        <v>0</v>
      </c>
      <c r="BX158" s="1" t="str">
        <f>General!F156</f>
        <v>LLWWWLW</v>
      </c>
      <c r="BY158" s="1">
        <f>General!G156</f>
        <v>1</v>
      </c>
    </row>
    <row r="159" spans="31:77">
      <c r="AE159" s="1" t="str">
        <f t="shared" si="153"/>
        <v/>
      </c>
      <c r="AF159" s="1" t="str">
        <f t="shared" si="154"/>
        <v/>
      </c>
      <c r="AG159" s="1" t="str">
        <f t="shared" si="155"/>
        <v/>
      </c>
      <c r="AH159" s="1" t="str">
        <f t="shared" si="156"/>
        <v/>
      </c>
      <c r="AI159" s="1" t="str">
        <f t="shared" si="157"/>
        <v/>
      </c>
      <c r="AJ159" s="1" t="str">
        <f t="shared" si="158"/>
        <v/>
      </c>
      <c r="AK159" s="1">
        <f t="shared" si="164"/>
        <v>0</v>
      </c>
      <c r="AL159" s="1">
        <f t="shared" si="165"/>
        <v>0</v>
      </c>
      <c r="AP159" s="1" t="str">
        <f t="shared" si="159"/>
        <v>N</v>
      </c>
      <c r="AQ159" s="1" t="str">
        <f t="shared" si="160"/>
        <v>N</v>
      </c>
      <c r="AR159" s="1" t="str">
        <f t="shared" si="161"/>
        <v>N</v>
      </c>
      <c r="AT159" s="15" t="str">
        <f t="shared" si="166"/>
        <v/>
      </c>
      <c r="AU159" s="1" t="str">
        <f t="shared" si="162"/>
        <v/>
      </c>
      <c r="AV159" s="1" t="str">
        <f t="shared" si="163"/>
        <v/>
      </c>
      <c r="BS159" s="1">
        <f>General!A157</f>
        <v>0</v>
      </c>
      <c r="BT159" s="1">
        <f>General!B157</f>
        <v>0</v>
      </c>
      <c r="BU159" s="1">
        <f>General!C157</f>
        <v>0</v>
      </c>
      <c r="BV159" s="1">
        <f>General!D157</f>
        <v>0</v>
      </c>
      <c r="BX159" s="1" t="str">
        <f>General!F157</f>
        <v>LLWWWWL</v>
      </c>
      <c r="BY159" s="1">
        <f>General!G157</f>
        <v>-1</v>
      </c>
    </row>
    <row r="160" spans="31:77">
      <c r="AE160" s="1" t="str">
        <f t="shared" si="153"/>
        <v/>
      </c>
      <c r="AF160" s="1" t="str">
        <f t="shared" si="154"/>
        <v/>
      </c>
      <c r="AG160" s="1" t="str">
        <f t="shared" si="155"/>
        <v/>
      </c>
      <c r="AH160" s="1" t="str">
        <f t="shared" si="156"/>
        <v/>
      </c>
      <c r="AI160" s="1" t="str">
        <f t="shared" si="157"/>
        <v/>
      </c>
      <c r="AJ160" s="1" t="str">
        <f t="shared" si="158"/>
        <v/>
      </c>
      <c r="AK160" s="1">
        <f t="shared" si="164"/>
        <v>0</v>
      </c>
      <c r="AL160" s="1">
        <f t="shared" si="165"/>
        <v>0</v>
      </c>
      <c r="AP160" s="1" t="str">
        <f t="shared" si="159"/>
        <v>N</v>
      </c>
      <c r="AQ160" s="1" t="str">
        <f t="shared" si="160"/>
        <v>N</v>
      </c>
      <c r="AR160" s="1" t="str">
        <f t="shared" si="161"/>
        <v>N</v>
      </c>
      <c r="AT160" s="15" t="str">
        <f t="shared" si="166"/>
        <v/>
      </c>
      <c r="AU160" s="1" t="str">
        <f t="shared" si="162"/>
        <v/>
      </c>
      <c r="AV160" s="1" t="str">
        <f t="shared" si="163"/>
        <v/>
      </c>
      <c r="BS160" s="1">
        <f>General!A158</f>
        <v>0</v>
      </c>
      <c r="BT160" s="1">
        <f>General!B158</f>
        <v>0</v>
      </c>
      <c r="BU160" s="1">
        <f>General!C158</f>
        <v>0</v>
      </c>
      <c r="BV160" s="1">
        <f>General!D158</f>
        <v>0</v>
      </c>
      <c r="BX160" s="1" t="str">
        <f>General!F158</f>
        <v>LLWWWWW</v>
      </c>
      <c r="BY160" s="1">
        <f>General!G158</f>
        <v>6</v>
      </c>
    </row>
    <row r="161" spans="31:77">
      <c r="AE161" s="1" t="str">
        <f t="shared" si="153"/>
        <v/>
      </c>
      <c r="AF161" s="1" t="str">
        <f t="shared" si="154"/>
        <v/>
      </c>
      <c r="AG161" s="1" t="str">
        <f t="shared" si="155"/>
        <v/>
      </c>
      <c r="AH161" s="1" t="str">
        <f t="shared" si="156"/>
        <v/>
      </c>
      <c r="AI161" s="1" t="str">
        <f t="shared" si="157"/>
        <v/>
      </c>
      <c r="AJ161" s="1" t="str">
        <f t="shared" si="158"/>
        <v/>
      </c>
      <c r="AK161" s="1">
        <f t="shared" si="164"/>
        <v>0</v>
      </c>
      <c r="AL161" s="1">
        <f t="shared" si="165"/>
        <v>0</v>
      </c>
      <c r="AP161" s="1" t="str">
        <f t="shared" si="159"/>
        <v>N</v>
      </c>
      <c r="AQ161" s="1" t="str">
        <f t="shared" si="160"/>
        <v>N</v>
      </c>
      <c r="AR161" s="1" t="str">
        <f t="shared" si="161"/>
        <v>N</v>
      </c>
      <c r="AT161" s="15" t="str">
        <f t="shared" si="166"/>
        <v/>
      </c>
      <c r="AU161" s="1" t="str">
        <f t="shared" si="162"/>
        <v/>
      </c>
      <c r="AV161" s="1" t="str">
        <f t="shared" si="163"/>
        <v/>
      </c>
      <c r="BS161" s="1">
        <f>General!A159</f>
        <v>0</v>
      </c>
      <c r="BT161" s="1">
        <f>General!B159</f>
        <v>0</v>
      </c>
      <c r="BU161" s="1">
        <f>General!C159</f>
        <v>0</v>
      </c>
      <c r="BV161" s="1">
        <f>General!D159</f>
        <v>0</v>
      </c>
      <c r="BX161" s="1" t="str">
        <f>General!F159</f>
        <v>LWLLLLL</v>
      </c>
      <c r="BY161" s="1">
        <f>General!G159</f>
        <v>-6</v>
      </c>
    </row>
    <row r="162" spans="31:77">
      <c r="AE162" s="1" t="str">
        <f t="shared" si="153"/>
        <v/>
      </c>
      <c r="AF162" s="1" t="str">
        <f t="shared" si="154"/>
        <v/>
      </c>
      <c r="AG162" s="1" t="str">
        <f t="shared" si="155"/>
        <v/>
      </c>
      <c r="AH162" s="1" t="str">
        <f t="shared" si="156"/>
        <v/>
      </c>
      <c r="AI162" s="1" t="str">
        <f t="shared" si="157"/>
        <v/>
      </c>
      <c r="AJ162" s="1" t="str">
        <f t="shared" si="158"/>
        <v/>
      </c>
      <c r="AK162" s="1">
        <f t="shared" si="164"/>
        <v>0</v>
      </c>
      <c r="AL162" s="1">
        <f t="shared" si="165"/>
        <v>0</v>
      </c>
      <c r="AP162" s="1" t="str">
        <f t="shared" si="159"/>
        <v>N</v>
      </c>
      <c r="AQ162" s="1" t="str">
        <f t="shared" si="160"/>
        <v>N</v>
      </c>
      <c r="AR162" s="1" t="str">
        <f t="shared" si="161"/>
        <v>N</v>
      </c>
      <c r="AT162" s="15" t="str">
        <f t="shared" si="166"/>
        <v/>
      </c>
      <c r="AU162" s="1" t="str">
        <f t="shared" si="162"/>
        <v/>
      </c>
      <c r="AV162" s="1" t="str">
        <f t="shared" si="163"/>
        <v/>
      </c>
      <c r="BS162" s="1">
        <f>General!A160</f>
        <v>0</v>
      </c>
      <c r="BT162" s="1">
        <f>General!B160</f>
        <v>0</v>
      </c>
      <c r="BU162" s="1">
        <f>General!C160</f>
        <v>0</v>
      </c>
      <c r="BV162" s="1">
        <f>General!D160</f>
        <v>0</v>
      </c>
      <c r="BX162" s="1" t="str">
        <f>General!F160</f>
        <v>LWLLLLW</v>
      </c>
      <c r="BY162" s="1">
        <f>General!G160</f>
        <v>1</v>
      </c>
    </row>
    <row r="163" spans="31:77">
      <c r="AE163" s="1" t="str">
        <f t="shared" si="153"/>
        <v/>
      </c>
      <c r="AF163" s="1" t="str">
        <f t="shared" si="154"/>
        <v/>
      </c>
      <c r="AG163" s="1" t="str">
        <f t="shared" si="155"/>
        <v/>
      </c>
      <c r="AH163" s="1" t="str">
        <f t="shared" si="156"/>
        <v/>
      </c>
      <c r="AI163" s="1" t="str">
        <f t="shared" si="157"/>
        <v/>
      </c>
      <c r="AJ163" s="1" t="str">
        <f t="shared" si="158"/>
        <v/>
      </c>
      <c r="AK163" s="1">
        <f t="shared" si="164"/>
        <v>0</v>
      </c>
      <c r="AL163" s="1">
        <f t="shared" si="165"/>
        <v>0</v>
      </c>
      <c r="AP163" s="1" t="str">
        <f t="shared" si="159"/>
        <v>N</v>
      </c>
      <c r="AQ163" s="1" t="str">
        <f t="shared" si="160"/>
        <v>N</v>
      </c>
      <c r="AR163" s="1" t="str">
        <f t="shared" si="161"/>
        <v>N</v>
      </c>
      <c r="AT163" s="15" t="str">
        <f t="shared" si="166"/>
        <v/>
      </c>
      <c r="AU163" s="1" t="str">
        <f t="shared" si="162"/>
        <v/>
      </c>
      <c r="AV163" s="1" t="str">
        <f t="shared" si="163"/>
        <v/>
      </c>
      <c r="BS163" s="1">
        <f>General!A161</f>
        <v>0</v>
      </c>
      <c r="BT163" s="1">
        <f>General!B161</f>
        <v>0</v>
      </c>
      <c r="BU163" s="1">
        <f>General!C161</f>
        <v>0</v>
      </c>
      <c r="BV163" s="1">
        <f>General!D161</f>
        <v>0</v>
      </c>
      <c r="BX163" s="1" t="str">
        <f>General!F161</f>
        <v>LWLLLWL</v>
      </c>
      <c r="BY163" s="1">
        <f>General!G161</f>
        <v>-1</v>
      </c>
    </row>
    <row r="164" spans="31:77">
      <c r="AE164" s="1" t="str">
        <f t="shared" si="153"/>
        <v/>
      </c>
      <c r="AF164" s="1" t="str">
        <f t="shared" si="154"/>
        <v/>
      </c>
      <c r="AG164" s="1" t="str">
        <f t="shared" si="155"/>
        <v/>
      </c>
      <c r="AH164" s="1" t="str">
        <f t="shared" si="156"/>
        <v/>
      </c>
      <c r="AI164" s="1" t="str">
        <f t="shared" si="157"/>
        <v/>
      </c>
      <c r="AJ164" s="1" t="str">
        <f t="shared" si="158"/>
        <v/>
      </c>
      <c r="AK164" s="1">
        <f t="shared" si="164"/>
        <v>0</v>
      </c>
      <c r="AL164" s="1">
        <f t="shared" si="165"/>
        <v>0</v>
      </c>
      <c r="AP164" s="1" t="str">
        <f t="shared" si="159"/>
        <v>N</v>
      </c>
      <c r="AQ164" s="1" t="str">
        <f t="shared" si="160"/>
        <v>N</v>
      </c>
      <c r="AR164" s="1" t="str">
        <f t="shared" si="161"/>
        <v>N</v>
      </c>
      <c r="BS164" s="1">
        <f>General!A162</f>
        <v>0</v>
      </c>
      <c r="BT164" s="1">
        <f>General!B162</f>
        <v>0</v>
      </c>
      <c r="BU164" s="1">
        <f>General!C162</f>
        <v>0</v>
      </c>
      <c r="BV164" s="1">
        <f>General!D162</f>
        <v>0</v>
      </c>
      <c r="BX164" s="1" t="str">
        <f>General!F162</f>
        <v>LWLLLWW</v>
      </c>
      <c r="BY164" s="1">
        <f>General!G162</f>
        <v>3</v>
      </c>
    </row>
    <row r="165" spans="31:77">
      <c r="AE165" s="1" t="str">
        <f t="shared" si="153"/>
        <v/>
      </c>
      <c r="AF165" s="1" t="str">
        <f t="shared" si="154"/>
        <v/>
      </c>
      <c r="AG165" s="1" t="str">
        <f t="shared" si="155"/>
        <v/>
      </c>
      <c r="AH165" s="1" t="str">
        <f t="shared" si="156"/>
        <v/>
      </c>
      <c r="AI165" s="1" t="str">
        <f t="shared" si="157"/>
        <v/>
      </c>
      <c r="AJ165" s="1" t="str">
        <f t="shared" si="158"/>
        <v/>
      </c>
      <c r="AK165" s="1">
        <f t="shared" si="164"/>
        <v>0</v>
      </c>
      <c r="AL165" s="1">
        <f t="shared" si="165"/>
        <v>0</v>
      </c>
      <c r="AP165" s="1" t="str">
        <f t="shared" si="159"/>
        <v>N</v>
      </c>
      <c r="AQ165" s="1" t="str">
        <f t="shared" si="160"/>
        <v>N</v>
      </c>
      <c r="AR165" s="1" t="str">
        <f t="shared" si="161"/>
        <v>N</v>
      </c>
      <c r="BS165" s="1">
        <f>General!A163</f>
        <v>0</v>
      </c>
      <c r="BT165" s="1">
        <f>General!B163</f>
        <v>0</v>
      </c>
      <c r="BU165" s="1">
        <f>General!C163</f>
        <v>0</v>
      </c>
      <c r="BV165" s="1">
        <f>General!D163</f>
        <v>0</v>
      </c>
      <c r="BX165" s="1" t="str">
        <f>General!F163</f>
        <v>LWLLWLL</v>
      </c>
      <c r="BY165" s="1">
        <f>General!G163</f>
        <v>-3</v>
      </c>
    </row>
    <row r="166" spans="31:77">
      <c r="AE166" s="1" t="str">
        <f t="shared" si="153"/>
        <v/>
      </c>
      <c r="AF166" s="1" t="str">
        <f t="shared" si="154"/>
        <v/>
      </c>
      <c r="AG166" s="1" t="str">
        <f t="shared" si="155"/>
        <v/>
      </c>
      <c r="AH166" s="1" t="str">
        <f t="shared" si="156"/>
        <v/>
      </c>
      <c r="AI166" s="1" t="str">
        <f t="shared" si="157"/>
        <v/>
      </c>
      <c r="AJ166" s="1" t="str">
        <f t="shared" si="158"/>
        <v/>
      </c>
      <c r="AK166" s="1">
        <f t="shared" si="164"/>
        <v>0</v>
      </c>
      <c r="AL166" s="1">
        <f t="shared" si="165"/>
        <v>0</v>
      </c>
      <c r="AP166" s="1" t="str">
        <f t="shared" si="159"/>
        <v>N</v>
      </c>
      <c r="AQ166" s="1" t="str">
        <f t="shared" si="160"/>
        <v>N</v>
      </c>
      <c r="AR166" s="1" t="str">
        <f t="shared" si="161"/>
        <v>N</v>
      </c>
      <c r="BS166" s="1">
        <f>General!A164</f>
        <v>0</v>
      </c>
      <c r="BT166" s="1">
        <f>General!B164</f>
        <v>0</v>
      </c>
      <c r="BU166" s="1">
        <f>General!C164</f>
        <v>0</v>
      </c>
      <c r="BV166" s="1">
        <f>General!D164</f>
        <v>0</v>
      </c>
      <c r="BX166" s="1" t="str">
        <f>General!F164</f>
        <v>LWLLWLW</v>
      </c>
      <c r="BY166" s="1">
        <f>General!G164</f>
        <v>1</v>
      </c>
    </row>
    <row r="167" spans="31:77">
      <c r="AE167" s="1" t="str">
        <f t="shared" si="153"/>
        <v/>
      </c>
      <c r="AF167" s="1" t="str">
        <f t="shared" si="154"/>
        <v/>
      </c>
      <c r="AG167" s="1" t="str">
        <f t="shared" si="155"/>
        <v/>
      </c>
      <c r="AH167" s="1" t="str">
        <f t="shared" si="156"/>
        <v/>
      </c>
      <c r="AI167" s="1" t="str">
        <f t="shared" si="157"/>
        <v/>
      </c>
      <c r="AJ167" s="1" t="str">
        <f t="shared" si="158"/>
        <v/>
      </c>
      <c r="AK167" s="1">
        <f t="shared" si="164"/>
        <v>0</v>
      </c>
      <c r="AL167" s="1">
        <f t="shared" si="165"/>
        <v>0</v>
      </c>
      <c r="AP167" s="1" t="str">
        <f t="shared" si="159"/>
        <v>N</v>
      </c>
      <c r="AQ167" s="1" t="str">
        <f t="shared" si="160"/>
        <v>N</v>
      </c>
      <c r="AR167" s="1" t="str">
        <f t="shared" si="161"/>
        <v>N</v>
      </c>
      <c r="BS167" s="1">
        <f>General!A165</f>
        <v>0</v>
      </c>
      <c r="BT167" s="1">
        <f>General!B165</f>
        <v>0</v>
      </c>
      <c r="BU167" s="1">
        <f>General!C165</f>
        <v>0</v>
      </c>
      <c r="BV167" s="1">
        <f>General!D165</f>
        <v>0</v>
      </c>
      <c r="BX167" s="1" t="str">
        <f>General!F165</f>
        <v>LWLLWWL</v>
      </c>
      <c r="BY167" s="1">
        <f>General!G165</f>
        <v>-1</v>
      </c>
    </row>
    <row r="168" spans="31:77">
      <c r="AE168" s="1" t="str">
        <f t="shared" si="153"/>
        <v/>
      </c>
      <c r="AF168" s="1" t="str">
        <f t="shared" si="154"/>
        <v/>
      </c>
      <c r="AG168" s="1" t="str">
        <f t="shared" si="155"/>
        <v/>
      </c>
      <c r="AH168" s="1" t="str">
        <f t="shared" si="156"/>
        <v/>
      </c>
      <c r="AI168" s="1" t="str">
        <f t="shared" si="157"/>
        <v/>
      </c>
      <c r="AJ168" s="1" t="str">
        <f t="shared" si="158"/>
        <v/>
      </c>
      <c r="AK168" s="1">
        <f t="shared" si="164"/>
        <v>0</v>
      </c>
      <c r="AL168" s="1">
        <f t="shared" si="165"/>
        <v>0</v>
      </c>
      <c r="AP168" s="1" t="str">
        <f t="shared" si="159"/>
        <v>N</v>
      </c>
      <c r="AQ168" s="1" t="str">
        <f t="shared" si="160"/>
        <v>N</v>
      </c>
      <c r="AR168" s="1" t="str">
        <f t="shared" si="161"/>
        <v>N</v>
      </c>
      <c r="BS168" s="1">
        <f>General!A166</f>
        <v>0</v>
      </c>
      <c r="BT168" s="1">
        <f>General!B166</f>
        <v>0</v>
      </c>
      <c r="BU168" s="1">
        <f>General!C166</f>
        <v>0</v>
      </c>
      <c r="BV168" s="1">
        <f>General!D166</f>
        <v>0</v>
      </c>
      <c r="BX168" s="1" t="str">
        <f>General!F166</f>
        <v>LWLLWWW</v>
      </c>
      <c r="BY168" s="1">
        <f>General!G166</f>
        <v>6</v>
      </c>
    </row>
    <row r="169" spans="31:77">
      <c r="AE169" s="1" t="str">
        <f t="shared" si="153"/>
        <v/>
      </c>
      <c r="AF169" s="1" t="str">
        <f t="shared" si="154"/>
        <v/>
      </c>
      <c r="AG169" s="1" t="str">
        <f t="shared" si="155"/>
        <v/>
      </c>
      <c r="AH169" s="1" t="str">
        <f t="shared" si="156"/>
        <v/>
      </c>
      <c r="AI169" s="1" t="str">
        <f t="shared" si="157"/>
        <v/>
      </c>
      <c r="AJ169" s="1" t="str">
        <f t="shared" si="158"/>
        <v/>
      </c>
      <c r="AK169" s="1">
        <f t="shared" si="164"/>
        <v>0</v>
      </c>
      <c r="AL169" s="1">
        <f t="shared" si="165"/>
        <v>0</v>
      </c>
      <c r="AP169" s="1" t="str">
        <f t="shared" si="159"/>
        <v>N</v>
      </c>
      <c r="AQ169" s="1" t="str">
        <f t="shared" si="160"/>
        <v>N</v>
      </c>
      <c r="AR169" s="1" t="str">
        <f t="shared" si="161"/>
        <v>N</v>
      </c>
      <c r="BS169" s="1">
        <f>General!A167</f>
        <v>0</v>
      </c>
      <c r="BT169" s="1">
        <f>General!B167</f>
        <v>0</v>
      </c>
      <c r="BU169" s="1">
        <f>General!C167</f>
        <v>0</v>
      </c>
      <c r="BV169" s="1">
        <f>General!D167</f>
        <v>0</v>
      </c>
      <c r="BX169" s="1" t="str">
        <f>General!F167</f>
        <v>LWLWLLL</v>
      </c>
      <c r="BY169" s="1">
        <f>General!G167</f>
        <v>-6</v>
      </c>
    </row>
    <row r="170" spans="31:77">
      <c r="AE170" s="1" t="str">
        <f t="shared" ref="AE170:AE195" si="167">IF(M169="","",IF(Y170="B",IF(M169="P",BI170,""),IF(BG170="P",BI170,"")))</f>
        <v/>
      </c>
      <c r="AF170" s="1" t="str">
        <f t="shared" ref="AF170:AF195" si="168">IF(M169="","",IF(Y170="B",IF(M169="B",BI170,""),IF(BG170="B",BI170,"")))</f>
        <v/>
      </c>
      <c r="AG170" s="1" t="str">
        <f t="shared" ref="AG170:AG195" si="169">IF(M169="","",IF(Z170="B",IF(M169="P",BK170,""),IF(BG170="B",BK170,"")))</f>
        <v/>
      </c>
      <c r="AH170" s="1" t="str">
        <f t="shared" ref="AH170:AH195" si="170">IF(M169="","",IF(Z170="B",IF(M169="B",BK170,""),IF(BG170="P",BK170,"")))</f>
        <v/>
      </c>
      <c r="AI170" s="1" t="str">
        <f t="shared" ref="AI170:AI201" si="171">IF(M169="","",IF(AND(AE170="L5",AH170="L5",AY170=""),"L0",AX170))</f>
        <v/>
      </c>
      <c r="AJ170" s="1" t="str">
        <f t="shared" ref="AJ170:AJ201" si="172">IF(M169="","",IF(AND(AF170="L5",AH170="L5",AX170=""),"L0",AY170))</f>
        <v/>
      </c>
      <c r="AK170" s="1">
        <f t="shared" si="164"/>
        <v>0</v>
      </c>
      <c r="AL170" s="1">
        <f t="shared" si="165"/>
        <v>0</v>
      </c>
      <c r="AP170" s="1" t="str">
        <f t="shared" si="159"/>
        <v>N</v>
      </c>
      <c r="AQ170" s="1" t="str">
        <f t="shared" ref="AQ170:AQ201" si="173">IF(OR(K166&amp;K167&amp;K168="WLW",K167&amp;K168="WW"),"Y","N")</f>
        <v>N</v>
      </c>
      <c r="AR170" s="1" t="str">
        <f t="shared" ref="AR170:AR201" si="174">IF(OR(R166&amp;R167&amp;R168="WLW",R167&amp;R168="WW"),"Y","N")</f>
        <v>N</v>
      </c>
      <c r="BS170" s="1">
        <f>General!A168</f>
        <v>0</v>
      </c>
      <c r="BT170" s="1">
        <f>General!B168</f>
        <v>0</v>
      </c>
      <c r="BU170" s="1">
        <f>General!C168</f>
        <v>0</v>
      </c>
      <c r="BV170" s="1">
        <f>General!D168</f>
        <v>0</v>
      </c>
      <c r="BX170" s="1" t="str">
        <f>General!F168</f>
        <v>LWLWLLW</v>
      </c>
      <c r="BY170" s="1">
        <f>General!G168</f>
        <v>1</v>
      </c>
    </row>
    <row r="171" spans="31:77">
      <c r="AE171" s="1" t="str">
        <f t="shared" si="167"/>
        <v/>
      </c>
      <c r="AF171" s="1" t="str">
        <f t="shared" si="168"/>
        <v/>
      </c>
      <c r="AG171" s="1" t="str">
        <f t="shared" si="169"/>
        <v/>
      </c>
      <c r="AH171" s="1" t="str">
        <f t="shared" si="170"/>
        <v/>
      </c>
      <c r="AI171" s="1" t="str">
        <f t="shared" si="171"/>
        <v/>
      </c>
      <c r="AJ171" s="1" t="str">
        <f t="shared" si="172"/>
        <v/>
      </c>
      <c r="AK171" s="1">
        <f t="shared" si="164"/>
        <v>0</v>
      </c>
      <c r="AL171" s="1">
        <f t="shared" si="165"/>
        <v>0</v>
      </c>
      <c r="AP171" s="1" t="str">
        <f t="shared" si="159"/>
        <v>N</v>
      </c>
      <c r="AQ171" s="1" t="str">
        <f t="shared" si="173"/>
        <v>N</v>
      </c>
      <c r="AR171" s="1" t="str">
        <f t="shared" si="174"/>
        <v>N</v>
      </c>
      <c r="BS171" s="1">
        <f>General!A169</f>
        <v>0</v>
      </c>
      <c r="BT171" s="1">
        <f>General!B169</f>
        <v>0</v>
      </c>
      <c r="BU171" s="1">
        <f>General!C169</f>
        <v>0</v>
      </c>
      <c r="BV171" s="1">
        <f>General!D169</f>
        <v>0</v>
      </c>
      <c r="BX171" s="1" t="str">
        <f>General!F169</f>
        <v>LWLWLWL</v>
      </c>
      <c r="BY171" s="1">
        <f>General!G169</f>
        <v>-1</v>
      </c>
    </row>
    <row r="172" spans="31:77">
      <c r="AE172" s="1" t="str">
        <f t="shared" si="167"/>
        <v/>
      </c>
      <c r="AF172" s="1" t="str">
        <f t="shared" si="168"/>
        <v/>
      </c>
      <c r="AG172" s="1" t="str">
        <f t="shared" si="169"/>
        <v/>
      </c>
      <c r="AH172" s="1" t="str">
        <f t="shared" si="170"/>
        <v/>
      </c>
      <c r="AI172" s="1" t="str">
        <f t="shared" si="171"/>
        <v/>
      </c>
      <c r="AJ172" s="1" t="str">
        <f t="shared" si="172"/>
        <v/>
      </c>
      <c r="AK172" s="1">
        <f t="shared" si="164"/>
        <v>0</v>
      </c>
      <c r="AL172" s="1">
        <f t="shared" si="165"/>
        <v>0</v>
      </c>
      <c r="AP172" s="1" t="str">
        <f t="shared" si="159"/>
        <v>N</v>
      </c>
      <c r="AQ172" s="1" t="str">
        <f t="shared" si="173"/>
        <v>N</v>
      </c>
      <c r="AR172" s="1" t="str">
        <f t="shared" si="174"/>
        <v>N</v>
      </c>
      <c r="BS172" s="1">
        <f>General!A170</f>
        <v>0</v>
      </c>
      <c r="BT172" s="1">
        <f>General!B170</f>
        <v>0</v>
      </c>
      <c r="BU172" s="1">
        <f>General!C170</f>
        <v>0</v>
      </c>
      <c r="BV172" s="1">
        <f>General!D170</f>
        <v>0</v>
      </c>
      <c r="BX172" s="1" t="str">
        <f>General!F170</f>
        <v>LWLWLWW</v>
      </c>
      <c r="BY172" s="1">
        <f>General!G170</f>
        <v>3</v>
      </c>
    </row>
    <row r="173" spans="31:77">
      <c r="AE173" s="1" t="str">
        <f t="shared" si="167"/>
        <v/>
      </c>
      <c r="AF173" s="1" t="str">
        <f t="shared" si="168"/>
        <v/>
      </c>
      <c r="AG173" s="1" t="str">
        <f t="shared" si="169"/>
        <v/>
      </c>
      <c r="AH173" s="1" t="str">
        <f t="shared" si="170"/>
        <v/>
      </c>
      <c r="AI173" s="1" t="str">
        <f t="shared" si="171"/>
        <v/>
      </c>
      <c r="AJ173" s="1" t="str">
        <f t="shared" si="172"/>
        <v/>
      </c>
      <c r="AK173" s="1">
        <f t="shared" si="164"/>
        <v>0</v>
      </c>
      <c r="AL173" s="1">
        <f t="shared" si="165"/>
        <v>0</v>
      </c>
      <c r="AP173" s="1" t="str">
        <f t="shared" si="159"/>
        <v>N</v>
      </c>
      <c r="AQ173" s="1" t="str">
        <f t="shared" si="173"/>
        <v>N</v>
      </c>
      <c r="AR173" s="1" t="str">
        <f t="shared" si="174"/>
        <v>N</v>
      </c>
      <c r="BS173" s="1">
        <f>General!A171</f>
        <v>0</v>
      </c>
      <c r="BT173" s="1">
        <f>General!B171</f>
        <v>0</v>
      </c>
      <c r="BU173" s="1">
        <f>General!C171</f>
        <v>0</v>
      </c>
      <c r="BV173" s="1">
        <f>General!D171</f>
        <v>0</v>
      </c>
      <c r="BX173" s="1" t="str">
        <f>General!F171</f>
        <v>LWLWWLL</v>
      </c>
      <c r="BY173" s="1">
        <f>General!G171</f>
        <v>-3</v>
      </c>
    </row>
    <row r="174" spans="31:77">
      <c r="AE174" s="1" t="str">
        <f t="shared" si="167"/>
        <v/>
      </c>
      <c r="AF174" s="1" t="str">
        <f t="shared" si="168"/>
        <v/>
      </c>
      <c r="AG174" s="1" t="str">
        <f t="shared" si="169"/>
        <v/>
      </c>
      <c r="AH174" s="1" t="str">
        <f t="shared" si="170"/>
        <v/>
      </c>
      <c r="AI174" s="1" t="str">
        <f t="shared" si="171"/>
        <v/>
      </c>
      <c r="AJ174" s="1" t="str">
        <f t="shared" si="172"/>
        <v/>
      </c>
      <c r="AK174" s="1">
        <f t="shared" si="164"/>
        <v>0</v>
      </c>
      <c r="AL174" s="1">
        <f t="shared" si="165"/>
        <v>0</v>
      </c>
      <c r="AP174" s="1" t="str">
        <f t="shared" si="159"/>
        <v>N</v>
      </c>
      <c r="AQ174" s="1" t="str">
        <f t="shared" si="173"/>
        <v>N</v>
      </c>
      <c r="AR174" s="1" t="str">
        <f t="shared" si="174"/>
        <v>N</v>
      </c>
      <c r="BS174" s="1">
        <f>General!A172</f>
        <v>0</v>
      </c>
      <c r="BT174" s="1">
        <f>General!B172</f>
        <v>0</v>
      </c>
      <c r="BU174" s="1">
        <f>General!C172</f>
        <v>0</v>
      </c>
      <c r="BV174" s="1">
        <f>General!D172</f>
        <v>0</v>
      </c>
      <c r="BX174" s="1" t="str">
        <f>General!F172</f>
        <v>LWLWWLW</v>
      </c>
      <c r="BY174" s="1">
        <f>General!G172</f>
        <v>1</v>
      </c>
    </row>
    <row r="175" spans="31:77">
      <c r="AE175" s="1" t="str">
        <f t="shared" si="167"/>
        <v/>
      </c>
      <c r="AF175" s="1" t="str">
        <f t="shared" si="168"/>
        <v/>
      </c>
      <c r="AG175" s="1" t="str">
        <f t="shared" si="169"/>
        <v/>
      </c>
      <c r="AH175" s="1" t="str">
        <f t="shared" si="170"/>
        <v/>
      </c>
      <c r="AI175" s="1" t="str">
        <f t="shared" si="171"/>
        <v/>
      </c>
      <c r="AJ175" s="1" t="str">
        <f t="shared" si="172"/>
        <v/>
      </c>
      <c r="AK175" s="1">
        <f t="shared" si="164"/>
        <v>0</v>
      </c>
      <c r="AL175" s="1">
        <f t="shared" si="165"/>
        <v>0</v>
      </c>
      <c r="AP175" s="1" t="str">
        <f t="shared" si="159"/>
        <v>N</v>
      </c>
      <c r="AQ175" s="1" t="str">
        <f t="shared" si="173"/>
        <v>N</v>
      </c>
      <c r="AR175" s="1" t="str">
        <f t="shared" si="174"/>
        <v>N</v>
      </c>
      <c r="BS175" s="1">
        <f>General!A173</f>
        <v>0</v>
      </c>
      <c r="BT175" s="1">
        <f>General!B173</f>
        <v>0</v>
      </c>
      <c r="BU175" s="1">
        <f>General!C173</f>
        <v>0</v>
      </c>
      <c r="BV175" s="1">
        <f>General!D173</f>
        <v>0</v>
      </c>
      <c r="BX175" s="1" t="str">
        <f>General!F173</f>
        <v>LWLWWWL</v>
      </c>
      <c r="BY175" s="1">
        <f>General!G173</f>
        <v>-1</v>
      </c>
    </row>
    <row r="176" spans="31:77">
      <c r="AE176" s="1" t="str">
        <f t="shared" si="167"/>
        <v/>
      </c>
      <c r="AF176" s="1" t="str">
        <f t="shared" si="168"/>
        <v/>
      </c>
      <c r="AG176" s="1" t="str">
        <f t="shared" si="169"/>
        <v/>
      </c>
      <c r="AH176" s="1" t="str">
        <f t="shared" si="170"/>
        <v/>
      </c>
      <c r="AI176" s="1" t="str">
        <f t="shared" si="171"/>
        <v/>
      </c>
      <c r="AJ176" s="1" t="str">
        <f t="shared" si="172"/>
        <v/>
      </c>
      <c r="AK176" s="1">
        <f t="shared" si="164"/>
        <v>0</v>
      </c>
      <c r="AL176" s="1">
        <f t="shared" si="165"/>
        <v>0</v>
      </c>
      <c r="AP176" s="1" t="str">
        <f t="shared" si="159"/>
        <v>N</v>
      </c>
      <c r="AQ176" s="1" t="str">
        <f t="shared" si="173"/>
        <v>N</v>
      </c>
      <c r="AR176" s="1" t="str">
        <f t="shared" si="174"/>
        <v>N</v>
      </c>
      <c r="BS176" s="1">
        <f>General!A174</f>
        <v>0</v>
      </c>
      <c r="BT176" s="1">
        <f>General!B174</f>
        <v>0</v>
      </c>
      <c r="BU176" s="1">
        <f>General!C174</f>
        <v>0</v>
      </c>
      <c r="BV176" s="1">
        <f>General!D174</f>
        <v>0</v>
      </c>
      <c r="BX176" s="1" t="str">
        <f>General!F174</f>
        <v>LWLWWWW</v>
      </c>
      <c r="BY176" s="1">
        <f>General!G174</f>
        <v>6</v>
      </c>
    </row>
    <row r="177" spans="31:77">
      <c r="AE177" s="1" t="str">
        <f t="shared" si="167"/>
        <v/>
      </c>
      <c r="AF177" s="1" t="str">
        <f t="shared" si="168"/>
        <v/>
      </c>
      <c r="AG177" s="1" t="str">
        <f t="shared" si="169"/>
        <v/>
      </c>
      <c r="AH177" s="1" t="str">
        <f t="shared" si="170"/>
        <v/>
      </c>
      <c r="AI177" s="1" t="str">
        <f t="shared" si="171"/>
        <v/>
      </c>
      <c r="AJ177" s="1" t="str">
        <f t="shared" si="172"/>
        <v/>
      </c>
      <c r="AK177" s="1">
        <f t="shared" si="164"/>
        <v>0</v>
      </c>
      <c r="AL177" s="1">
        <f t="shared" si="165"/>
        <v>0</v>
      </c>
      <c r="AP177" s="1" t="str">
        <f t="shared" si="159"/>
        <v>N</v>
      </c>
      <c r="AQ177" s="1" t="str">
        <f t="shared" si="173"/>
        <v>N</v>
      </c>
      <c r="AR177" s="1" t="str">
        <f t="shared" si="174"/>
        <v>N</v>
      </c>
      <c r="BS177" s="1">
        <f>General!A175</f>
        <v>0</v>
      </c>
      <c r="BT177" s="1">
        <f>General!B175</f>
        <v>0</v>
      </c>
      <c r="BU177" s="1">
        <f>General!C175</f>
        <v>0</v>
      </c>
      <c r="BV177" s="1">
        <f>General!D175</f>
        <v>0</v>
      </c>
      <c r="BX177" s="1" t="str">
        <f>General!F175</f>
        <v>LWWLLLL</v>
      </c>
      <c r="BY177" s="1">
        <f>General!G175</f>
        <v>-6</v>
      </c>
    </row>
    <row r="178" spans="31:77">
      <c r="AE178" s="1" t="str">
        <f t="shared" si="167"/>
        <v/>
      </c>
      <c r="AF178" s="1" t="str">
        <f t="shared" si="168"/>
        <v/>
      </c>
      <c r="AG178" s="1" t="str">
        <f t="shared" si="169"/>
        <v/>
      </c>
      <c r="AH178" s="1" t="str">
        <f t="shared" si="170"/>
        <v/>
      </c>
      <c r="AI178" s="1" t="str">
        <f t="shared" si="171"/>
        <v/>
      </c>
      <c r="AJ178" s="1" t="str">
        <f t="shared" si="172"/>
        <v/>
      </c>
      <c r="AK178" s="1">
        <f t="shared" si="164"/>
        <v>0</v>
      </c>
      <c r="AL178" s="1">
        <f t="shared" si="165"/>
        <v>0</v>
      </c>
      <c r="AP178" s="1" t="str">
        <f t="shared" si="159"/>
        <v>N</v>
      </c>
      <c r="AQ178" s="1" t="str">
        <f t="shared" si="173"/>
        <v>N</v>
      </c>
      <c r="AR178" s="1" t="str">
        <f t="shared" si="174"/>
        <v>N</v>
      </c>
      <c r="BS178" s="1">
        <f>General!A176</f>
        <v>0</v>
      </c>
      <c r="BT178" s="1">
        <f>General!B176</f>
        <v>0</v>
      </c>
      <c r="BU178" s="1">
        <f>General!C176</f>
        <v>0</v>
      </c>
      <c r="BV178" s="1">
        <f>General!D176</f>
        <v>0</v>
      </c>
      <c r="BX178" s="1" t="str">
        <f>General!F176</f>
        <v>LWWLLLW</v>
      </c>
      <c r="BY178" s="1">
        <f>General!G176</f>
        <v>1</v>
      </c>
    </row>
    <row r="179" spans="31:77">
      <c r="AE179" s="1" t="str">
        <f t="shared" si="167"/>
        <v/>
      </c>
      <c r="AF179" s="1" t="str">
        <f t="shared" si="168"/>
        <v/>
      </c>
      <c r="AG179" s="1" t="str">
        <f t="shared" si="169"/>
        <v/>
      </c>
      <c r="AH179" s="1" t="str">
        <f t="shared" si="170"/>
        <v/>
      </c>
      <c r="AI179" s="1" t="str">
        <f t="shared" si="171"/>
        <v/>
      </c>
      <c r="AJ179" s="1" t="str">
        <f t="shared" si="172"/>
        <v/>
      </c>
      <c r="AK179" s="1">
        <f t="shared" si="164"/>
        <v>0</v>
      </c>
      <c r="AL179" s="1">
        <f t="shared" si="165"/>
        <v>0</v>
      </c>
      <c r="AP179" s="1" t="str">
        <f t="shared" si="159"/>
        <v>N</v>
      </c>
      <c r="AQ179" s="1" t="str">
        <f t="shared" si="173"/>
        <v>N</v>
      </c>
      <c r="AR179" s="1" t="str">
        <f t="shared" si="174"/>
        <v>N</v>
      </c>
      <c r="BS179" s="1">
        <f>General!A177</f>
        <v>0</v>
      </c>
      <c r="BT179" s="1">
        <f>General!B177</f>
        <v>0</v>
      </c>
      <c r="BU179" s="1">
        <f>General!C177</f>
        <v>0</v>
      </c>
      <c r="BV179" s="1">
        <f>General!D177</f>
        <v>0</v>
      </c>
      <c r="BX179" s="1" t="str">
        <f>General!F177</f>
        <v>LWWLLWL</v>
      </c>
      <c r="BY179" s="1">
        <f>General!G177</f>
        <v>-1</v>
      </c>
    </row>
    <row r="180" spans="31:77">
      <c r="AE180" s="1" t="str">
        <f t="shared" si="167"/>
        <v/>
      </c>
      <c r="AF180" s="1" t="str">
        <f t="shared" si="168"/>
        <v/>
      </c>
      <c r="AG180" s="1" t="str">
        <f t="shared" si="169"/>
        <v/>
      </c>
      <c r="AH180" s="1" t="str">
        <f t="shared" si="170"/>
        <v/>
      </c>
      <c r="AI180" s="1" t="str">
        <f t="shared" si="171"/>
        <v/>
      </c>
      <c r="AJ180" s="1" t="str">
        <f t="shared" si="172"/>
        <v/>
      </c>
      <c r="AK180" s="1">
        <f t="shared" si="164"/>
        <v>0</v>
      </c>
      <c r="AL180" s="1">
        <f t="shared" si="165"/>
        <v>0</v>
      </c>
      <c r="AP180" s="1" t="str">
        <f t="shared" si="159"/>
        <v>N</v>
      </c>
      <c r="AQ180" s="1" t="str">
        <f t="shared" si="173"/>
        <v>N</v>
      </c>
      <c r="AR180" s="1" t="str">
        <f t="shared" si="174"/>
        <v>N</v>
      </c>
      <c r="BS180" s="1">
        <f>General!A178</f>
        <v>0</v>
      </c>
      <c r="BT180" s="1">
        <f>General!B178</f>
        <v>0</v>
      </c>
      <c r="BU180" s="1">
        <f>General!C178</f>
        <v>0</v>
      </c>
      <c r="BV180" s="1">
        <f>General!D178</f>
        <v>0</v>
      </c>
      <c r="BX180" s="1" t="str">
        <f>General!F178</f>
        <v>LWWLLWW</v>
      </c>
      <c r="BY180" s="1">
        <f>General!G178</f>
        <v>3</v>
      </c>
    </row>
    <row r="181" spans="31:77">
      <c r="AE181" s="1" t="str">
        <f t="shared" si="167"/>
        <v/>
      </c>
      <c r="AF181" s="1" t="str">
        <f t="shared" si="168"/>
        <v/>
      </c>
      <c r="AG181" s="1" t="str">
        <f t="shared" si="169"/>
        <v/>
      </c>
      <c r="AH181" s="1" t="str">
        <f t="shared" si="170"/>
        <v/>
      </c>
      <c r="AI181" s="1" t="str">
        <f t="shared" si="171"/>
        <v/>
      </c>
      <c r="AJ181" s="1" t="str">
        <f t="shared" si="172"/>
        <v/>
      </c>
      <c r="AK181" s="1">
        <f t="shared" si="164"/>
        <v>0</v>
      </c>
      <c r="AL181" s="1">
        <f t="shared" si="165"/>
        <v>0</v>
      </c>
      <c r="AP181" s="1" t="str">
        <f t="shared" si="159"/>
        <v>N</v>
      </c>
      <c r="AQ181" s="1" t="str">
        <f t="shared" si="173"/>
        <v>N</v>
      </c>
      <c r="AR181" s="1" t="str">
        <f t="shared" si="174"/>
        <v>N</v>
      </c>
      <c r="BS181" s="1">
        <f>General!A179</f>
        <v>0</v>
      </c>
      <c r="BT181" s="1">
        <f>General!B179</f>
        <v>0</v>
      </c>
      <c r="BU181" s="1">
        <f>General!C179</f>
        <v>0</v>
      </c>
      <c r="BV181" s="1">
        <f>General!D179</f>
        <v>0</v>
      </c>
      <c r="BX181" s="1" t="str">
        <f>General!F179</f>
        <v>LWWLWLL</v>
      </c>
      <c r="BY181" s="1">
        <f>General!G179</f>
        <v>-3</v>
      </c>
    </row>
    <row r="182" spans="31:77">
      <c r="AE182" s="1" t="str">
        <f t="shared" si="167"/>
        <v/>
      </c>
      <c r="AF182" s="1" t="str">
        <f t="shared" si="168"/>
        <v/>
      </c>
      <c r="AG182" s="1" t="str">
        <f t="shared" si="169"/>
        <v/>
      </c>
      <c r="AH182" s="1" t="str">
        <f t="shared" si="170"/>
        <v/>
      </c>
      <c r="AI182" s="1" t="str">
        <f t="shared" si="171"/>
        <v/>
      </c>
      <c r="AJ182" s="1" t="str">
        <f t="shared" si="172"/>
        <v/>
      </c>
      <c r="AK182" s="1">
        <f t="shared" si="164"/>
        <v>0</v>
      </c>
      <c r="AL182" s="1">
        <f t="shared" si="165"/>
        <v>0</v>
      </c>
      <c r="AP182" s="1" t="str">
        <f t="shared" si="159"/>
        <v>N</v>
      </c>
      <c r="AQ182" s="1" t="str">
        <f t="shared" si="173"/>
        <v>N</v>
      </c>
      <c r="AR182" s="1" t="str">
        <f t="shared" si="174"/>
        <v>N</v>
      </c>
      <c r="BS182" s="1">
        <f>General!A180</f>
        <v>0</v>
      </c>
      <c r="BT182" s="1">
        <f>General!B180</f>
        <v>0</v>
      </c>
      <c r="BU182" s="1">
        <f>General!C180</f>
        <v>0</v>
      </c>
      <c r="BV182" s="1">
        <f>General!D180</f>
        <v>0</v>
      </c>
      <c r="BX182" s="1" t="str">
        <f>General!F180</f>
        <v>LWWLWLW</v>
      </c>
      <c r="BY182" s="1">
        <f>General!G180</f>
        <v>1</v>
      </c>
    </row>
    <row r="183" spans="31:77">
      <c r="AE183" s="1" t="str">
        <f t="shared" si="167"/>
        <v/>
      </c>
      <c r="AF183" s="1" t="str">
        <f t="shared" si="168"/>
        <v/>
      </c>
      <c r="AG183" s="1" t="str">
        <f t="shared" si="169"/>
        <v/>
      </c>
      <c r="AH183" s="1" t="str">
        <f t="shared" si="170"/>
        <v/>
      </c>
      <c r="AI183" s="1" t="str">
        <f t="shared" si="171"/>
        <v/>
      </c>
      <c r="AJ183" s="1" t="str">
        <f t="shared" si="172"/>
        <v/>
      </c>
      <c r="AK183" s="1">
        <f t="shared" si="164"/>
        <v>0</v>
      </c>
      <c r="AL183" s="1">
        <f t="shared" si="165"/>
        <v>0</v>
      </c>
      <c r="AP183" s="1" t="str">
        <f t="shared" si="159"/>
        <v>N</v>
      </c>
      <c r="AQ183" s="1" t="str">
        <f t="shared" si="173"/>
        <v>N</v>
      </c>
      <c r="AR183" s="1" t="str">
        <f t="shared" si="174"/>
        <v>N</v>
      </c>
      <c r="BS183" s="1">
        <f>General!A181</f>
        <v>0</v>
      </c>
      <c r="BT183" s="1">
        <f>General!B181</f>
        <v>0</v>
      </c>
      <c r="BU183" s="1">
        <f>General!C181</f>
        <v>0</v>
      </c>
      <c r="BV183" s="1">
        <f>General!D181</f>
        <v>0</v>
      </c>
      <c r="BX183" s="1" t="str">
        <f>General!F181</f>
        <v>LWWLWWL</v>
      </c>
      <c r="BY183" s="1">
        <f>General!G181</f>
        <v>-1</v>
      </c>
    </row>
    <row r="184" spans="31:77">
      <c r="AE184" s="1" t="str">
        <f t="shared" si="167"/>
        <v/>
      </c>
      <c r="AF184" s="1" t="str">
        <f t="shared" si="168"/>
        <v/>
      </c>
      <c r="AG184" s="1" t="str">
        <f t="shared" si="169"/>
        <v/>
      </c>
      <c r="AH184" s="1" t="str">
        <f t="shared" si="170"/>
        <v/>
      </c>
      <c r="AI184" s="1" t="str">
        <f t="shared" si="171"/>
        <v/>
      </c>
      <c r="AJ184" s="1" t="str">
        <f t="shared" si="172"/>
        <v/>
      </c>
      <c r="AK184" s="1">
        <f t="shared" si="164"/>
        <v>0</v>
      </c>
      <c r="AL184" s="1">
        <f t="shared" si="165"/>
        <v>0</v>
      </c>
      <c r="AP184" s="1" t="str">
        <f t="shared" si="159"/>
        <v>N</v>
      </c>
      <c r="AQ184" s="1" t="str">
        <f t="shared" si="173"/>
        <v>N</v>
      </c>
      <c r="AR184" s="1" t="str">
        <f t="shared" si="174"/>
        <v>N</v>
      </c>
      <c r="BS184" s="1">
        <f>General!A182</f>
        <v>0</v>
      </c>
      <c r="BT184" s="1">
        <f>General!B182</f>
        <v>0</v>
      </c>
      <c r="BU184" s="1">
        <f>General!C182</f>
        <v>0</v>
      </c>
      <c r="BV184" s="1">
        <f>General!D182</f>
        <v>0</v>
      </c>
      <c r="BX184" s="1" t="str">
        <f>General!F182</f>
        <v>LWWLWWW</v>
      </c>
      <c r="BY184" s="1">
        <f>General!G182</f>
        <v>6</v>
      </c>
    </row>
    <row r="185" spans="31:77">
      <c r="AE185" s="1" t="str">
        <f t="shared" si="167"/>
        <v/>
      </c>
      <c r="AF185" s="1" t="str">
        <f t="shared" si="168"/>
        <v/>
      </c>
      <c r="AG185" s="1" t="str">
        <f t="shared" si="169"/>
        <v/>
      </c>
      <c r="AH185" s="1" t="str">
        <f t="shared" si="170"/>
        <v/>
      </c>
      <c r="AI185" s="1" t="str">
        <f t="shared" si="171"/>
        <v/>
      </c>
      <c r="AJ185" s="1" t="str">
        <f t="shared" si="172"/>
        <v/>
      </c>
      <c r="AK185" s="1">
        <f t="shared" si="164"/>
        <v>0</v>
      </c>
      <c r="AL185" s="1">
        <f t="shared" si="165"/>
        <v>0</v>
      </c>
      <c r="AP185" s="1" t="str">
        <f t="shared" si="159"/>
        <v>N</v>
      </c>
      <c r="AQ185" s="1" t="str">
        <f t="shared" si="173"/>
        <v>N</v>
      </c>
      <c r="AR185" s="1" t="str">
        <f t="shared" si="174"/>
        <v>N</v>
      </c>
      <c r="BS185" s="1">
        <f>General!A183</f>
        <v>0</v>
      </c>
      <c r="BT185" s="1">
        <f>General!B183</f>
        <v>0</v>
      </c>
      <c r="BU185" s="1">
        <f>General!C183</f>
        <v>0</v>
      </c>
      <c r="BV185" s="1">
        <f>General!D183</f>
        <v>0</v>
      </c>
      <c r="BX185" s="1" t="str">
        <f>General!F183</f>
        <v>LWWWLLL</v>
      </c>
      <c r="BY185" s="1">
        <f>General!G183</f>
        <v>-6</v>
      </c>
    </row>
    <row r="186" spans="31:77">
      <c r="AE186" s="1" t="str">
        <f t="shared" si="167"/>
        <v/>
      </c>
      <c r="AF186" s="1" t="str">
        <f t="shared" si="168"/>
        <v/>
      </c>
      <c r="AG186" s="1" t="str">
        <f t="shared" si="169"/>
        <v/>
      </c>
      <c r="AH186" s="1" t="str">
        <f t="shared" si="170"/>
        <v/>
      </c>
      <c r="AI186" s="1" t="str">
        <f t="shared" si="171"/>
        <v/>
      </c>
      <c r="AJ186" s="1" t="str">
        <f t="shared" si="172"/>
        <v/>
      </c>
      <c r="AK186" s="1">
        <f t="shared" si="164"/>
        <v>0</v>
      </c>
      <c r="AL186" s="1">
        <f t="shared" si="165"/>
        <v>0</v>
      </c>
      <c r="AP186" s="1" t="str">
        <f t="shared" si="159"/>
        <v>N</v>
      </c>
      <c r="AQ186" s="1" t="str">
        <f t="shared" si="173"/>
        <v>N</v>
      </c>
      <c r="AR186" s="1" t="str">
        <f t="shared" si="174"/>
        <v>N</v>
      </c>
      <c r="BS186" s="1">
        <f>General!A184</f>
        <v>0</v>
      </c>
      <c r="BT186" s="1">
        <f>General!B184</f>
        <v>0</v>
      </c>
      <c r="BU186" s="1">
        <f>General!C184</f>
        <v>0</v>
      </c>
      <c r="BV186" s="1">
        <f>General!D184</f>
        <v>0</v>
      </c>
      <c r="BX186" s="1" t="str">
        <f>General!F184</f>
        <v>LWWWLLW</v>
      </c>
      <c r="BY186" s="1">
        <f>General!G184</f>
        <v>1</v>
      </c>
    </row>
    <row r="187" spans="31:77">
      <c r="AE187" s="1" t="str">
        <f t="shared" si="167"/>
        <v/>
      </c>
      <c r="AF187" s="1" t="str">
        <f t="shared" si="168"/>
        <v/>
      </c>
      <c r="AG187" s="1" t="str">
        <f t="shared" si="169"/>
        <v/>
      </c>
      <c r="AH187" s="1" t="str">
        <f t="shared" si="170"/>
        <v/>
      </c>
      <c r="AI187" s="1" t="str">
        <f t="shared" si="171"/>
        <v/>
      </c>
      <c r="AJ187" s="1" t="str">
        <f t="shared" si="172"/>
        <v/>
      </c>
      <c r="AK187" s="1">
        <f t="shared" si="164"/>
        <v>0</v>
      </c>
      <c r="AL187" s="1">
        <f t="shared" si="165"/>
        <v>0</v>
      </c>
      <c r="AP187" s="1" t="str">
        <f t="shared" si="159"/>
        <v>N</v>
      </c>
      <c r="AQ187" s="1" t="str">
        <f t="shared" si="173"/>
        <v>N</v>
      </c>
      <c r="AR187" s="1" t="str">
        <f t="shared" si="174"/>
        <v>N</v>
      </c>
      <c r="BS187" s="1">
        <f>General!A185</f>
        <v>0</v>
      </c>
      <c r="BT187" s="1">
        <f>General!B185</f>
        <v>0</v>
      </c>
      <c r="BU187" s="1">
        <f>General!C185</f>
        <v>0</v>
      </c>
      <c r="BV187" s="1">
        <f>General!D185</f>
        <v>0</v>
      </c>
      <c r="BX187" s="1" t="str">
        <f>General!F185</f>
        <v>LWWWLWL</v>
      </c>
      <c r="BY187" s="1">
        <f>General!G185</f>
        <v>-1</v>
      </c>
    </row>
    <row r="188" spans="31:77">
      <c r="AE188" s="1" t="str">
        <f t="shared" si="167"/>
        <v/>
      </c>
      <c r="AF188" s="1" t="str">
        <f t="shared" si="168"/>
        <v/>
      </c>
      <c r="AG188" s="1" t="str">
        <f t="shared" si="169"/>
        <v/>
      </c>
      <c r="AH188" s="1" t="str">
        <f t="shared" si="170"/>
        <v/>
      </c>
      <c r="AI188" s="1" t="str">
        <f t="shared" si="171"/>
        <v/>
      </c>
      <c r="AJ188" s="1" t="str">
        <f t="shared" si="172"/>
        <v/>
      </c>
      <c r="AK188" s="1">
        <f t="shared" si="164"/>
        <v>0</v>
      </c>
      <c r="AL188" s="1">
        <f t="shared" si="165"/>
        <v>0</v>
      </c>
      <c r="AP188" s="1" t="str">
        <f t="shared" si="159"/>
        <v>N</v>
      </c>
      <c r="AQ188" s="1" t="str">
        <f t="shared" si="173"/>
        <v>N</v>
      </c>
      <c r="AR188" s="1" t="str">
        <f t="shared" si="174"/>
        <v>N</v>
      </c>
      <c r="BS188" s="1">
        <f>General!A186</f>
        <v>0</v>
      </c>
      <c r="BT188" s="1">
        <f>General!B186</f>
        <v>0</v>
      </c>
      <c r="BU188" s="1">
        <f>General!C186</f>
        <v>0</v>
      </c>
      <c r="BV188" s="1">
        <f>General!D186</f>
        <v>0</v>
      </c>
      <c r="BX188" s="1" t="str">
        <f>General!F186</f>
        <v>LWWWLWW</v>
      </c>
      <c r="BY188" s="1">
        <f>General!G186</f>
        <v>3</v>
      </c>
    </row>
    <row r="189" spans="31:77">
      <c r="AE189" s="1" t="str">
        <f t="shared" si="167"/>
        <v/>
      </c>
      <c r="AF189" s="1" t="str">
        <f t="shared" si="168"/>
        <v/>
      </c>
      <c r="AG189" s="1" t="str">
        <f t="shared" si="169"/>
        <v/>
      </c>
      <c r="AH189" s="1" t="str">
        <f t="shared" si="170"/>
        <v/>
      </c>
      <c r="AI189" s="1" t="str">
        <f t="shared" si="171"/>
        <v/>
      </c>
      <c r="AJ189" s="1" t="str">
        <f t="shared" si="172"/>
        <v/>
      </c>
      <c r="AK189" s="1">
        <f t="shared" si="164"/>
        <v>0</v>
      </c>
      <c r="AL189" s="1">
        <f t="shared" si="165"/>
        <v>0</v>
      </c>
      <c r="AP189" s="1" t="str">
        <f t="shared" si="159"/>
        <v>N</v>
      </c>
      <c r="AQ189" s="1" t="str">
        <f t="shared" si="173"/>
        <v>N</v>
      </c>
      <c r="AR189" s="1" t="str">
        <f t="shared" si="174"/>
        <v>N</v>
      </c>
      <c r="BS189" s="1">
        <f>General!A187</f>
        <v>0</v>
      </c>
      <c r="BT189" s="1">
        <f>General!B187</f>
        <v>0</v>
      </c>
      <c r="BU189" s="1">
        <f>General!C187</f>
        <v>0</v>
      </c>
      <c r="BV189" s="1">
        <f>General!D187</f>
        <v>0</v>
      </c>
      <c r="BX189" s="1" t="str">
        <f>General!F187</f>
        <v>LWWWWLL</v>
      </c>
      <c r="BY189" s="1">
        <f>General!G187</f>
        <v>-3</v>
      </c>
    </row>
    <row r="190" spans="31:77">
      <c r="AE190" s="1" t="str">
        <f t="shared" si="167"/>
        <v/>
      </c>
      <c r="AF190" s="1" t="str">
        <f t="shared" si="168"/>
        <v/>
      </c>
      <c r="AG190" s="1" t="str">
        <f t="shared" si="169"/>
        <v/>
      </c>
      <c r="AH190" s="1" t="str">
        <f t="shared" si="170"/>
        <v/>
      </c>
      <c r="AI190" s="1" t="str">
        <f t="shared" si="171"/>
        <v/>
      </c>
      <c r="AJ190" s="1" t="str">
        <f t="shared" si="172"/>
        <v/>
      </c>
      <c r="AK190" s="1">
        <f t="shared" si="164"/>
        <v>0</v>
      </c>
      <c r="AL190" s="1">
        <f t="shared" si="165"/>
        <v>0</v>
      </c>
      <c r="AP190" s="1" t="str">
        <f t="shared" si="159"/>
        <v>N</v>
      </c>
      <c r="AQ190" s="1" t="str">
        <f t="shared" si="173"/>
        <v>N</v>
      </c>
      <c r="AR190" s="1" t="str">
        <f t="shared" si="174"/>
        <v>N</v>
      </c>
      <c r="BS190" s="1">
        <f>General!A188</f>
        <v>0</v>
      </c>
      <c r="BT190" s="1">
        <f>General!B188</f>
        <v>0</v>
      </c>
      <c r="BU190" s="1">
        <f>General!C188</f>
        <v>0</v>
      </c>
      <c r="BV190" s="1">
        <f>General!D188</f>
        <v>0</v>
      </c>
      <c r="BX190" s="1" t="str">
        <f>General!F188</f>
        <v>LWWWWLW</v>
      </c>
      <c r="BY190" s="1">
        <f>General!G188</f>
        <v>1</v>
      </c>
    </row>
    <row r="191" spans="31:77">
      <c r="AE191" s="1" t="str">
        <f t="shared" si="167"/>
        <v/>
      </c>
      <c r="AF191" s="1" t="str">
        <f t="shared" si="168"/>
        <v/>
      </c>
      <c r="AG191" s="1" t="str">
        <f t="shared" si="169"/>
        <v/>
      </c>
      <c r="AH191" s="1" t="str">
        <f t="shared" si="170"/>
        <v/>
      </c>
      <c r="AI191" s="1" t="str">
        <f t="shared" si="171"/>
        <v/>
      </c>
      <c r="AJ191" s="1" t="str">
        <f t="shared" si="172"/>
        <v/>
      </c>
      <c r="AK191" s="1">
        <f t="shared" si="164"/>
        <v>0</v>
      </c>
      <c r="AL191" s="1">
        <f t="shared" si="165"/>
        <v>0</v>
      </c>
      <c r="AP191" s="1" t="str">
        <f t="shared" si="159"/>
        <v>N</v>
      </c>
      <c r="AQ191" s="1" t="str">
        <f t="shared" si="173"/>
        <v>N</v>
      </c>
      <c r="AR191" s="1" t="str">
        <f t="shared" si="174"/>
        <v>N</v>
      </c>
      <c r="BS191" s="1">
        <f>General!A189</f>
        <v>0</v>
      </c>
      <c r="BT191" s="1">
        <f>General!B189</f>
        <v>0</v>
      </c>
      <c r="BU191" s="1">
        <f>General!C189</f>
        <v>0</v>
      </c>
      <c r="BV191" s="1">
        <f>General!D189</f>
        <v>0</v>
      </c>
      <c r="BX191" s="1" t="str">
        <f>General!F189</f>
        <v>LWWWWWL</v>
      </c>
      <c r="BY191" s="1">
        <f>General!G189</f>
        <v>-1</v>
      </c>
    </row>
    <row r="192" spans="31:77">
      <c r="AE192" s="1" t="str">
        <f t="shared" si="167"/>
        <v/>
      </c>
      <c r="AF192" s="1" t="str">
        <f t="shared" si="168"/>
        <v/>
      </c>
      <c r="AG192" s="1" t="str">
        <f t="shared" si="169"/>
        <v/>
      </c>
      <c r="AH192" s="1" t="str">
        <f t="shared" si="170"/>
        <v/>
      </c>
      <c r="AI192" s="1" t="str">
        <f t="shared" si="171"/>
        <v/>
      </c>
      <c r="AJ192" s="1" t="str">
        <f t="shared" si="172"/>
        <v/>
      </c>
      <c r="AK192" s="1">
        <f t="shared" si="164"/>
        <v>0</v>
      </c>
      <c r="AL192" s="1">
        <f t="shared" si="165"/>
        <v>0</v>
      </c>
      <c r="AP192" s="1" t="str">
        <f t="shared" si="159"/>
        <v>N</v>
      </c>
      <c r="AQ192" s="1" t="str">
        <f t="shared" si="173"/>
        <v>N</v>
      </c>
      <c r="AR192" s="1" t="str">
        <f t="shared" si="174"/>
        <v>N</v>
      </c>
      <c r="BS192" s="1">
        <f>General!A190</f>
        <v>0</v>
      </c>
      <c r="BT192" s="1">
        <f>General!B190</f>
        <v>0</v>
      </c>
      <c r="BU192" s="1">
        <f>General!C190</f>
        <v>0</v>
      </c>
      <c r="BV192" s="1">
        <f>General!D190</f>
        <v>0</v>
      </c>
      <c r="BX192" s="1" t="str">
        <f>General!F190</f>
        <v>LWWWWWW</v>
      </c>
      <c r="BY192" s="1">
        <f>General!G190</f>
        <v>6</v>
      </c>
    </row>
    <row r="193" spans="31:77">
      <c r="AE193" s="1" t="str">
        <f t="shared" si="167"/>
        <v/>
      </c>
      <c r="AF193" s="1" t="str">
        <f t="shared" si="168"/>
        <v/>
      </c>
      <c r="AG193" s="1" t="str">
        <f t="shared" si="169"/>
        <v/>
      </c>
      <c r="AH193" s="1" t="str">
        <f t="shared" si="170"/>
        <v/>
      </c>
      <c r="AI193" s="1" t="str">
        <f t="shared" si="171"/>
        <v/>
      </c>
      <c r="AJ193" s="1" t="str">
        <f t="shared" si="172"/>
        <v/>
      </c>
      <c r="AK193" s="1">
        <f t="shared" si="164"/>
        <v>0</v>
      </c>
      <c r="AL193" s="1">
        <f t="shared" si="165"/>
        <v>0</v>
      </c>
      <c r="AP193" s="1" t="str">
        <f t="shared" si="159"/>
        <v>N</v>
      </c>
      <c r="AQ193" s="1" t="str">
        <f t="shared" si="173"/>
        <v>N</v>
      </c>
      <c r="AR193" s="1" t="str">
        <f t="shared" si="174"/>
        <v>N</v>
      </c>
      <c r="BS193" s="1">
        <f>General!A191</f>
        <v>0</v>
      </c>
      <c r="BT193" s="1">
        <f>General!B191</f>
        <v>0</v>
      </c>
      <c r="BU193" s="1">
        <f>General!C191</f>
        <v>0</v>
      </c>
      <c r="BV193" s="1">
        <f>General!D191</f>
        <v>0</v>
      </c>
      <c r="BX193" s="1" t="str">
        <f>General!F191</f>
        <v>WLLLLLL</v>
      </c>
      <c r="BY193" s="1">
        <f>General!G191</f>
        <v>-6</v>
      </c>
    </row>
    <row r="194" spans="31:77">
      <c r="AE194" s="1" t="str">
        <f t="shared" si="167"/>
        <v/>
      </c>
      <c r="AF194" s="1" t="str">
        <f t="shared" si="168"/>
        <v/>
      </c>
      <c r="AG194" s="1" t="str">
        <f t="shared" si="169"/>
        <v/>
      </c>
      <c r="AH194" s="1" t="str">
        <f t="shared" si="170"/>
        <v/>
      </c>
      <c r="AI194" s="1" t="str">
        <f t="shared" si="171"/>
        <v/>
      </c>
      <c r="AJ194" s="1" t="str">
        <f t="shared" si="172"/>
        <v/>
      </c>
      <c r="AK194" s="1">
        <f t="shared" si="164"/>
        <v>0</v>
      </c>
      <c r="AL194" s="1">
        <f t="shared" si="165"/>
        <v>0</v>
      </c>
      <c r="AP194" s="1" t="str">
        <f t="shared" si="159"/>
        <v>N</v>
      </c>
      <c r="AQ194" s="1" t="str">
        <f t="shared" si="173"/>
        <v>N</v>
      </c>
      <c r="AR194" s="1" t="str">
        <f t="shared" si="174"/>
        <v>N</v>
      </c>
      <c r="BS194" s="1">
        <f>General!A192</f>
        <v>0</v>
      </c>
      <c r="BT194" s="1">
        <f>General!B192</f>
        <v>0</v>
      </c>
      <c r="BU194" s="1">
        <f>General!C192</f>
        <v>0</v>
      </c>
      <c r="BV194" s="1">
        <f>General!D192</f>
        <v>0</v>
      </c>
      <c r="BX194" s="1" t="str">
        <f>General!F192</f>
        <v>WLLLLLW</v>
      </c>
      <c r="BY194" s="1">
        <f>General!G192</f>
        <v>1</v>
      </c>
    </row>
    <row r="195" spans="31:77">
      <c r="AE195" s="1" t="str">
        <f t="shared" si="167"/>
        <v/>
      </c>
      <c r="AF195" s="1" t="str">
        <f t="shared" si="168"/>
        <v/>
      </c>
      <c r="AG195" s="1" t="str">
        <f t="shared" si="169"/>
        <v/>
      </c>
      <c r="AH195" s="1" t="str">
        <f t="shared" si="170"/>
        <v/>
      </c>
      <c r="AI195" s="1" t="str">
        <f t="shared" si="171"/>
        <v/>
      </c>
      <c r="AJ195" s="1" t="str">
        <f t="shared" si="172"/>
        <v/>
      </c>
      <c r="AK195" s="1">
        <f t="shared" si="164"/>
        <v>0</v>
      </c>
      <c r="AL195" s="1">
        <f t="shared" si="165"/>
        <v>0</v>
      </c>
      <c r="AP195" s="1" t="str">
        <f t="shared" si="159"/>
        <v>N</v>
      </c>
      <c r="AQ195" s="1" t="str">
        <f t="shared" si="173"/>
        <v>N</v>
      </c>
      <c r="AR195" s="1" t="str">
        <f t="shared" si="174"/>
        <v>N</v>
      </c>
      <c r="BS195" s="1">
        <f>General!A193</f>
        <v>0</v>
      </c>
      <c r="BT195" s="1">
        <f>General!B193</f>
        <v>0</v>
      </c>
      <c r="BU195" s="1">
        <f>General!C193</f>
        <v>0</v>
      </c>
      <c r="BV195" s="1">
        <f>General!D193</f>
        <v>0</v>
      </c>
      <c r="BX195" s="1" t="str">
        <f>General!F193</f>
        <v>WLLLLWL</v>
      </c>
      <c r="BY195" s="1">
        <f>General!G193</f>
        <v>-1</v>
      </c>
    </row>
    <row r="196" spans="31:77">
      <c r="AE196" s="1" t="str">
        <f t="shared" ref="AE196:AE209" si="175">IF(M195="","",IF(Y196="B",IF(M195="P",BI196,""),IF(BF196="B",BI196,"")))</f>
        <v/>
      </c>
      <c r="AF196" s="1" t="str">
        <f t="shared" ref="AF196:AF209" si="176">IF(M195="","",IF(Y196="B",IF(M195="B",BI196,""),IF(BF196="P",BI196,"")))</f>
        <v/>
      </c>
      <c r="AH196" s="1" t="str">
        <f t="shared" ref="AH196:AH209" si="177">IF(M195="","",IF(Z196="C",IF(M195="P",BK196,""),IF(M194="P",BK196,"")))</f>
        <v/>
      </c>
      <c r="AI196" s="1" t="str">
        <f t="shared" si="171"/>
        <v/>
      </c>
      <c r="AJ196" s="1" t="str">
        <f t="shared" si="172"/>
        <v/>
      </c>
      <c r="AK196" s="1">
        <f t="shared" si="164"/>
        <v>0</v>
      </c>
      <c r="AL196" s="1">
        <f t="shared" si="165"/>
        <v>0</v>
      </c>
      <c r="AP196" s="1" t="str">
        <f t="shared" si="159"/>
        <v>N</v>
      </c>
      <c r="AQ196" s="1" t="str">
        <f t="shared" si="173"/>
        <v>N</v>
      </c>
      <c r="AR196" s="1" t="str">
        <f t="shared" si="174"/>
        <v>N</v>
      </c>
      <c r="BS196" s="1">
        <f>General!A194</f>
        <v>0</v>
      </c>
      <c r="BT196" s="1">
        <f>General!B194</f>
        <v>0</v>
      </c>
      <c r="BU196" s="1">
        <f>General!C194</f>
        <v>0</v>
      </c>
      <c r="BV196" s="1">
        <f>General!D194</f>
        <v>0</v>
      </c>
      <c r="BX196" s="1" t="str">
        <f>General!F194</f>
        <v>WLLLLWW</v>
      </c>
      <c r="BY196" s="1">
        <f>General!G194</f>
        <v>3</v>
      </c>
    </row>
    <row r="197" spans="31:77">
      <c r="AE197" s="1" t="str">
        <f t="shared" si="175"/>
        <v/>
      </c>
      <c r="AF197" s="1" t="str">
        <f t="shared" si="176"/>
        <v/>
      </c>
      <c r="AH197" s="1" t="str">
        <f t="shared" si="177"/>
        <v/>
      </c>
      <c r="AI197" s="1" t="str">
        <f t="shared" si="171"/>
        <v/>
      </c>
      <c r="AJ197" s="1" t="str">
        <f t="shared" si="172"/>
        <v/>
      </c>
      <c r="AK197" s="1">
        <f t="shared" si="164"/>
        <v>0</v>
      </c>
      <c r="AL197" s="1">
        <f t="shared" si="165"/>
        <v>0</v>
      </c>
      <c r="AP197" s="1" t="str">
        <f t="shared" si="159"/>
        <v>N</v>
      </c>
      <c r="AQ197" s="1" t="str">
        <f t="shared" si="173"/>
        <v>N</v>
      </c>
      <c r="AR197" s="1" t="str">
        <f t="shared" si="174"/>
        <v>N</v>
      </c>
      <c r="BS197" s="1">
        <f>General!A195</f>
        <v>0</v>
      </c>
      <c r="BT197" s="1">
        <f>General!B195</f>
        <v>0</v>
      </c>
      <c r="BU197" s="1">
        <f>General!C195</f>
        <v>0</v>
      </c>
      <c r="BV197" s="1">
        <f>General!D195</f>
        <v>0</v>
      </c>
      <c r="BX197" s="1" t="str">
        <f>General!F195</f>
        <v>WLLLWLL</v>
      </c>
      <c r="BY197" s="1">
        <f>General!G195</f>
        <v>-3</v>
      </c>
    </row>
    <row r="198" spans="31:77">
      <c r="AE198" s="1" t="str">
        <f t="shared" si="175"/>
        <v/>
      </c>
      <c r="AF198" s="1" t="str">
        <f t="shared" si="176"/>
        <v/>
      </c>
      <c r="AH198" s="1" t="str">
        <f t="shared" si="177"/>
        <v/>
      </c>
      <c r="AI198" s="1" t="str">
        <f t="shared" si="171"/>
        <v/>
      </c>
      <c r="AJ198" s="1" t="str">
        <f t="shared" si="172"/>
        <v/>
      </c>
      <c r="AK198" s="1">
        <f t="shared" si="164"/>
        <v>0</v>
      </c>
      <c r="AL198" s="1">
        <f t="shared" si="165"/>
        <v>0</v>
      </c>
      <c r="AP198" s="1" t="str">
        <f t="shared" si="159"/>
        <v>N</v>
      </c>
      <c r="AQ198" s="1" t="str">
        <f t="shared" si="173"/>
        <v>N</v>
      </c>
      <c r="AR198" s="1" t="str">
        <f t="shared" si="174"/>
        <v>N</v>
      </c>
      <c r="BS198" s="1">
        <f>General!A196</f>
        <v>0</v>
      </c>
      <c r="BT198" s="1">
        <f>General!B196</f>
        <v>0</v>
      </c>
      <c r="BU198" s="1">
        <f>General!C196</f>
        <v>0</v>
      </c>
      <c r="BV198" s="1">
        <f>General!D196</f>
        <v>0</v>
      </c>
      <c r="BX198" s="1" t="str">
        <f>General!F196</f>
        <v>WLLLWLW</v>
      </c>
      <c r="BY198" s="1">
        <f>General!G196</f>
        <v>1</v>
      </c>
    </row>
    <row r="199" spans="31:77">
      <c r="AE199" s="1" t="str">
        <f t="shared" si="175"/>
        <v/>
      </c>
      <c r="AF199" s="1" t="str">
        <f t="shared" si="176"/>
        <v/>
      </c>
      <c r="AH199" s="1" t="str">
        <f t="shared" si="177"/>
        <v/>
      </c>
      <c r="AI199" s="1" t="str">
        <f t="shared" si="171"/>
        <v/>
      </c>
      <c r="AJ199" s="1" t="str">
        <f t="shared" si="172"/>
        <v/>
      </c>
      <c r="AK199" s="1">
        <f t="shared" si="164"/>
        <v>0</v>
      </c>
      <c r="AL199" s="1">
        <f t="shared" si="165"/>
        <v>0</v>
      </c>
      <c r="AP199" s="1" t="str">
        <f t="shared" si="159"/>
        <v>N</v>
      </c>
      <c r="AQ199" s="1" t="str">
        <f t="shared" si="173"/>
        <v>N</v>
      </c>
      <c r="AR199" s="1" t="str">
        <f t="shared" si="174"/>
        <v>N</v>
      </c>
      <c r="BS199" s="1">
        <f>General!A197</f>
        <v>0</v>
      </c>
      <c r="BT199" s="1">
        <f>General!B197</f>
        <v>0</v>
      </c>
      <c r="BU199" s="1">
        <f>General!C197</f>
        <v>0</v>
      </c>
      <c r="BV199" s="1">
        <f>General!D197</f>
        <v>0</v>
      </c>
      <c r="BX199" s="1" t="str">
        <f>General!F197</f>
        <v>WLLLWWL</v>
      </c>
      <c r="BY199" s="1">
        <f>General!G197</f>
        <v>-1</v>
      </c>
    </row>
    <row r="200" spans="31:77">
      <c r="AE200" s="1" t="str">
        <f t="shared" si="175"/>
        <v/>
      </c>
      <c r="AF200" s="1" t="str">
        <f t="shared" si="176"/>
        <v/>
      </c>
      <c r="AH200" s="1" t="str">
        <f t="shared" si="177"/>
        <v/>
      </c>
      <c r="AI200" s="1" t="str">
        <f t="shared" si="171"/>
        <v/>
      </c>
      <c r="AJ200" s="1" t="str">
        <f t="shared" si="172"/>
        <v/>
      </c>
      <c r="AK200" s="1">
        <f t="shared" si="164"/>
        <v>0</v>
      </c>
      <c r="AL200" s="1">
        <f t="shared" si="165"/>
        <v>0</v>
      </c>
      <c r="AP200" s="1" t="str">
        <f t="shared" si="159"/>
        <v>N</v>
      </c>
      <c r="AQ200" s="1" t="str">
        <f t="shared" si="173"/>
        <v>N</v>
      </c>
      <c r="AR200" s="1" t="str">
        <f t="shared" si="174"/>
        <v>N</v>
      </c>
      <c r="BS200" s="1">
        <f>General!A198</f>
        <v>0</v>
      </c>
      <c r="BT200" s="1">
        <f>General!B198</f>
        <v>0</v>
      </c>
      <c r="BU200" s="1">
        <f>General!C198</f>
        <v>0</v>
      </c>
      <c r="BV200" s="1">
        <f>General!D198</f>
        <v>0</v>
      </c>
      <c r="BX200" s="1" t="str">
        <f>General!F198</f>
        <v>WLLLWWW</v>
      </c>
      <c r="BY200" s="1">
        <f>General!G198</f>
        <v>6</v>
      </c>
    </row>
    <row r="201" spans="31:77">
      <c r="AE201" s="1" t="str">
        <f t="shared" si="175"/>
        <v/>
      </c>
      <c r="AF201" s="1" t="str">
        <f t="shared" si="176"/>
        <v/>
      </c>
      <c r="AH201" s="1" t="str">
        <f t="shared" si="177"/>
        <v/>
      </c>
      <c r="AI201" s="1" t="str">
        <f t="shared" si="171"/>
        <v/>
      </c>
      <c r="AJ201" s="1" t="str">
        <f t="shared" si="172"/>
        <v/>
      </c>
      <c r="AK201" s="1">
        <f t="shared" si="164"/>
        <v>0</v>
      </c>
      <c r="AL201" s="1">
        <f t="shared" si="165"/>
        <v>0</v>
      </c>
      <c r="AP201" s="1" t="str">
        <f t="shared" si="159"/>
        <v>N</v>
      </c>
      <c r="AQ201" s="1" t="str">
        <f t="shared" si="173"/>
        <v>N</v>
      </c>
      <c r="AR201" s="1" t="str">
        <f t="shared" si="174"/>
        <v>N</v>
      </c>
      <c r="BS201" s="1">
        <f>General!A199</f>
        <v>0</v>
      </c>
      <c r="BT201" s="1">
        <f>General!B199</f>
        <v>0</v>
      </c>
      <c r="BU201" s="1">
        <f>General!C199</f>
        <v>0</v>
      </c>
      <c r="BV201" s="1">
        <f>General!D199</f>
        <v>0</v>
      </c>
      <c r="BX201" s="1" t="str">
        <f>General!F199</f>
        <v>WLLWLLL</v>
      </c>
      <c r="BY201" s="1">
        <f>General!G199</f>
        <v>-6</v>
      </c>
    </row>
    <row r="202" spans="31:77">
      <c r="AE202" s="1" t="str">
        <f t="shared" si="175"/>
        <v/>
      </c>
      <c r="AF202" s="1" t="str">
        <f t="shared" si="176"/>
        <v/>
      </c>
      <c r="AH202" s="1" t="str">
        <f t="shared" si="177"/>
        <v/>
      </c>
      <c r="AI202" s="1" t="str">
        <f t="shared" ref="AI202:AI209" si="178">IF(M201="","",IF(AND(AE202="L5",AH202="L5",AY202=""),"L0",AX202))</f>
        <v/>
      </c>
      <c r="AJ202" s="1" t="str">
        <f t="shared" ref="AJ202:AJ209" si="179">IF(M201="","",IF(AND(AF202="L5",AH202="L5",AX202=""),"L0",AY202))</f>
        <v/>
      </c>
      <c r="AK202" s="1">
        <f t="shared" si="164"/>
        <v>0</v>
      </c>
      <c r="AL202" s="1">
        <f t="shared" si="165"/>
        <v>0</v>
      </c>
      <c r="AP202" s="1" t="str">
        <f t="shared" ref="AP202:AP229" si="180">IF(OR(F198&amp;F199&amp;F200="WLW",F199&amp;F200="WW"),"Y","N")</f>
        <v>N</v>
      </c>
      <c r="AQ202" s="1" t="str">
        <f>IF(OR(K198&amp;K199&amp;K200="WLW",K199&amp;K200="WW"),"Y","N")</f>
        <v>N</v>
      </c>
      <c r="AR202" s="1" t="str">
        <f>IF(OR(R198&amp;R199&amp;R200="WLW",R199&amp;R200="WW"),"Y","N")</f>
        <v>N</v>
      </c>
      <c r="BS202" s="1">
        <f>General!A200</f>
        <v>0</v>
      </c>
      <c r="BT202" s="1">
        <f>General!B200</f>
        <v>0</v>
      </c>
      <c r="BU202" s="1">
        <f>General!C200</f>
        <v>0</v>
      </c>
      <c r="BV202" s="1">
        <f>General!D200</f>
        <v>0</v>
      </c>
      <c r="BX202" s="1" t="str">
        <f>General!F200</f>
        <v>WLLWLLW</v>
      </c>
      <c r="BY202" s="1">
        <f>General!G200</f>
        <v>1</v>
      </c>
    </row>
    <row r="203" spans="31:77">
      <c r="AE203" s="1" t="str">
        <f t="shared" si="175"/>
        <v/>
      </c>
      <c r="AF203" s="1" t="str">
        <f t="shared" si="176"/>
        <v/>
      </c>
      <c r="AH203" s="1" t="str">
        <f t="shared" si="177"/>
        <v/>
      </c>
      <c r="AI203" s="1" t="str">
        <f t="shared" si="178"/>
        <v/>
      </c>
      <c r="AJ203" s="1" t="str">
        <f t="shared" si="179"/>
        <v/>
      </c>
      <c r="AK203" s="1">
        <f t="shared" ref="AK203:AK246" si="181">IF(D203="",0,IF(OR(D203="B",D203="XB"),1,INT(RIGHT(D203))))+IF(I203="",0,IF(OR(I203="B",I203="XB"),1,INT(RIGHT(I203))))+IF(P203="",0,IF(OR(P203="B",P203="XB"),1,INT(RIGHT(P203))))</f>
        <v>0</v>
      </c>
      <c r="AL203" s="1">
        <f t="shared" ref="AL203:AL246" si="182">IF(E203="",0,IF(OR(E203="B",E203="XB"),1,INT(RIGHT(E203))))+IF(J203="",0,IF(OR(J203="B",J203="XB"),1,INT(RIGHT(J203))))+IF(Q203="",0,IF(OR(Q203="B",Q203="XB"),1,INT(RIGHT(Q203))))</f>
        <v>0</v>
      </c>
      <c r="AP203" s="1" t="str">
        <f t="shared" si="180"/>
        <v>N</v>
      </c>
      <c r="AQ203" s="1" t="str">
        <f t="shared" ref="AQ203:AQ229" si="183">IF(OR(K199&amp;K200&amp;K201="WLW",K200&amp;K201="WW"),"Y","N")</f>
        <v>N</v>
      </c>
      <c r="AR203" s="1" t="str">
        <f t="shared" ref="AR203:AR229" si="184">IF(OR(R199&amp;R200&amp;R201="WLW",R200&amp;R201="WW"),"Y","N")</f>
        <v>N</v>
      </c>
      <c r="BS203" s="1">
        <f>General!A201</f>
        <v>0</v>
      </c>
      <c r="BT203" s="1">
        <f>General!B201</f>
        <v>0</v>
      </c>
      <c r="BU203" s="1">
        <f>General!C201</f>
        <v>0</v>
      </c>
      <c r="BV203" s="1">
        <f>General!D201</f>
        <v>0</v>
      </c>
      <c r="BX203" s="1" t="str">
        <f>General!F201</f>
        <v>WLLWLWL</v>
      </c>
      <c r="BY203" s="1">
        <f>General!G201</f>
        <v>-1</v>
      </c>
    </row>
    <row r="204" spans="31:77">
      <c r="AE204" s="1" t="str">
        <f t="shared" si="175"/>
        <v/>
      </c>
      <c r="AF204" s="1" t="str">
        <f t="shared" si="176"/>
        <v/>
      </c>
      <c r="AH204" s="1" t="str">
        <f t="shared" si="177"/>
        <v/>
      </c>
      <c r="AI204" s="1" t="str">
        <f t="shared" si="178"/>
        <v/>
      </c>
      <c r="AJ204" s="1" t="str">
        <f t="shared" si="179"/>
        <v/>
      </c>
      <c r="AK204" s="1">
        <f t="shared" si="181"/>
        <v>0</v>
      </c>
      <c r="AL204" s="1">
        <f t="shared" si="182"/>
        <v>0</v>
      </c>
      <c r="AP204" s="1" t="str">
        <f t="shared" si="180"/>
        <v>N</v>
      </c>
      <c r="AQ204" s="1" t="str">
        <f t="shared" si="183"/>
        <v>N</v>
      </c>
      <c r="AR204" s="1" t="str">
        <f t="shared" si="184"/>
        <v>N</v>
      </c>
      <c r="BS204" s="1">
        <f>General!A202</f>
        <v>0</v>
      </c>
      <c r="BT204" s="1">
        <f>General!B202</f>
        <v>0</v>
      </c>
      <c r="BU204" s="1">
        <f>General!C202</f>
        <v>0</v>
      </c>
      <c r="BV204" s="1">
        <f>General!D202</f>
        <v>0</v>
      </c>
      <c r="BX204" s="1" t="str">
        <f>General!F202</f>
        <v>WLLWLWW</v>
      </c>
      <c r="BY204" s="1">
        <f>General!G202</f>
        <v>3</v>
      </c>
    </row>
    <row r="205" spans="31:77">
      <c r="AE205" s="1" t="str">
        <f t="shared" si="175"/>
        <v/>
      </c>
      <c r="AF205" s="1" t="str">
        <f t="shared" si="176"/>
        <v/>
      </c>
      <c r="AH205" s="1" t="str">
        <f t="shared" si="177"/>
        <v/>
      </c>
      <c r="AI205" s="1" t="str">
        <f t="shared" si="178"/>
        <v/>
      </c>
      <c r="AJ205" s="1" t="str">
        <f t="shared" si="179"/>
        <v/>
      </c>
      <c r="AK205" s="1">
        <f t="shared" si="181"/>
        <v>0</v>
      </c>
      <c r="AL205" s="1">
        <f t="shared" si="182"/>
        <v>0</v>
      </c>
      <c r="AP205" s="1" t="str">
        <f t="shared" si="180"/>
        <v>N</v>
      </c>
      <c r="AQ205" s="1" t="str">
        <f t="shared" si="183"/>
        <v>N</v>
      </c>
      <c r="AR205" s="1" t="str">
        <f t="shared" si="184"/>
        <v>N</v>
      </c>
      <c r="BS205" s="1">
        <f>General!A203</f>
        <v>0</v>
      </c>
      <c r="BT205" s="1">
        <f>General!B203</f>
        <v>0</v>
      </c>
      <c r="BU205" s="1">
        <f>General!C203</f>
        <v>0</v>
      </c>
      <c r="BV205" s="1">
        <f>General!D203</f>
        <v>0</v>
      </c>
      <c r="BX205" s="1" t="str">
        <f>General!F203</f>
        <v>WLLWWLL</v>
      </c>
      <c r="BY205" s="1">
        <f>General!G203</f>
        <v>-3</v>
      </c>
    </row>
    <row r="206" spans="31:77">
      <c r="AE206" s="1" t="str">
        <f t="shared" si="175"/>
        <v/>
      </c>
      <c r="AF206" s="1" t="str">
        <f t="shared" si="176"/>
        <v/>
      </c>
      <c r="AH206" s="1" t="str">
        <f t="shared" si="177"/>
        <v/>
      </c>
      <c r="AI206" s="1" t="str">
        <f t="shared" si="178"/>
        <v/>
      </c>
      <c r="AJ206" s="1" t="str">
        <f t="shared" si="179"/>
        <v/>
      </c>
      <c r="AK206" s="1">
        <f t="shared" si="181"/>
        <v>0</v>
      </c>
      <c r="AL206" s="1">
        <f t="shared" si="182"/>
        <v>0</v>
      </c>
      <c r="AP206" s="1" t="str">
        <f t="shared" si="180"/>
        <v>N</v>
      </c>
      <c r="AQ206" s="1" t="str">
        <f t="shared" si="183"/>
        <v>N</v>
      </c>
      <c r="AR206" s="1" t="str">
        <f t="shared" si="184"/>
        <v>N</v>
      </c>
      <c r="BS206" s="1">
        <f>General!A204</f>
        <v>0</v>
      </c>
      <c r="BT206" s="1">
        <f>General!B204</f>
        <v>0</v>
      </c>
      <c r="BU206" s="1">
        <f>General!C204</f>
        <v>0</v>
      </c>
      <c r="BV206" s="1">
        <f>General!D204</f>
        <v>0</v>
      </c>
      <c r="BX206" s="1" t="str">
        <f>General!F204</f>
        <v>WLLWWLW</v>
      </c>
      <c r="BY206" s="1">
        <f>General!G204</f>
        <v>1</v>
      </c>
    </row>
    <row r="207" spans="31:77">
      <c r="AE207" s="1" t="str">
        <f t="shared" si="175"/>
        <v/>
      </c>
      <c r="AF207" s="1" t="str">
        <f t="shared" si="176"/>
        <v/>
      </c>
      <c r="AH207" s="1" t="str">
        <f t="shared" si="177"/>
        <v/>
      </c>
      <c r="AI207" s="1" t="str">
        <f t="shared" si="178"/>
        <v/>
      </c>
      <c r="AJ207" s="1" t="str">
        <f t="shared" si="179"/>
        <v/>
      </c>
      <c r="AK207" s="1">
        <f t="shared" si="181"/>
        <v>0</v>
      </c>
      <c r="AL207" s="1">
        <f t="shared" si="182"/>
        <v>0</v>
      </c>
      <c r="AP207" s="1" t="str">
        <f t="shared" si="180"/>
        <v>N</v>
      </c>
      <c r="AQ207" s="1" t="str">
        <f t="shared" si="183"/>
        <v>N</v>
      </c>
      <c r="AR207" s="1" t="str">
        <f t="shared" si="184"/>
        <v>N</v>
      </c>
      <c r="BS207" s="1">
        <f>General!A205</f>
        <v>0</v>
      </c>
      <c r="BT207" s="1">
        <f>General!B205</f>
        <v>0</v>
      </c>
      <c r="BU207" s="1">
        <f>General!C205</f>
        <v>0</v>
      </c>
      <c r="BV207" s="1">
        <f>General!D205</f>
        <v>0</v>
      </c>
      <c r="BX207" s="1" t="str">
        <f>General!F205</f>
        <v>WLLWWWL</v>
      </c>
      <c r="BY207" s="1">
        <f>General!G205</f>
        <v>-1</v>
      </c>
    </row>
    <row r="208" spans="31:77">
      <c r="AE208" s="1" t="str">
        <f t="shared" si="175"/>
        <v/>
      </c>
      <c r="AF208" s="1" t="str">
        <f t="shared" si="176"/>
        <v/>
      </c>
      <c r="AH208" s="1" t="str">
        <f t="shared" si="177"/>
        <v/>
      </c>
      <c r="AI208" s="1" t="str">
        <f t="shared" si="178"/>
        <v/>
      </c>
      <c r="AJ208" s="1" t="str">
        <f t="shared" si="179"/>
        <v/>
      </c>
      <c r="AK208" s="1">
        <f t="shared" si="181"/>
        <v>0</v>
      </c>
      <c r="AL208" s="1">
        <f t="shared" si="182"/>
        <v>0</v>
      </c>
      <c r="AP208" s="1" t="str">
        <f t="shared" si="180"/>
        <v>N</v>
      </c>
      <c r="AQ208" s="1" t="str">
        <f t="shared" si="183"/>
        <v>N</v>
      </c>
      <c r="AR208" s="1" t="str">
        <f t="shared" si="184"/>
        <v>N</v>
      </c>
      <c r="BS208" s="1">
        <f>General!A206</f>
        <v>0</v>
      </c>
      <c r="BT208" s="1">
        <f>General!B206</f>
        <v>0</v>
      </c>
      <c r="BU208" s="1">
        <f>General!C206</f>
        <v>0</v>
      </c>
      <c r="BV208" s="1">
        <f>General!D206</f>
        <v>0</v>
      </c>
      <c r="BX208" s="1" t="str">
        <f>General!F206</f>
        <v>WLLWWWW</v>
      </c>
      <c r="BY208" s="1">
        <f>General!G206</f>
        <v>6</v>
      </c>
    </row>
    <row r="209" spans="31:77">
      <c r="AE209" s="1" t="str">
        <f t="shared" si="175"/>
        <v/>
      </c>
      <c r="AF209" s="1" t="str">
        <f t="shared" si="176"/>
        <v/>
      </c>
      <c r="AH209" s="1" t="str">
        <f t="shared" si="177"/>
        <v/>
      </c>
      <c r="AI209" s="1" t="str">
        <f t="shared" si="178"/>
        <v/>
      </c>
      <c r="AJ209" s="1" t="str">
        <f t="shared" si="179"/>
        <v/>
      </c>
      <c r="AK209" s="1">
        <f t="shared" si="181"/>
        <v>0</v>
      </c>
      <c r="AL209" s="1">
        <f t="shared" si="182"/>
        <v>0</v>
      </c>
      <c r="AP209" s="1" t="str">
        <f t="shared" si="180"/>
        <v>N</v>
      </c>
      <c r="AQ209" s="1" t="str">
        <f t="shared" si="183"/>
        <v>N</v>
      </c>
      <c r="AR209" s="1" t="str">
        <f t="shared" si="184"/>
        <v>N</v>
      </c>
      <c r="BS209" s="1">
        <f>General!A207</f>
        <v>0</v>
      </c>
      <c r="BT209" s="1">
        <f>General!B207</f>
        <v>0</v>
      </c>
      <c r="BU209" s="1">
        <f>General!C207</f>
        <v>0</v>
      </c>
      <c r="BV209" s="1">
        <f>General!D207</f>
        <v>0</v>
      </c>
      <c r="BX209" s="1" t="str">
        <f>General!F207</f>
        <v>WLWLLLL</v>
      </c>
      <c r="BY209" s="1">
        <f>General!G207</f>
        <v>-6</v>
      </c>
    </row>
    <row r="210" spans="31:77">
      <c r="AK210" s="1">
        <f t="shared" si="181"/>
        <v>0</v>
      </c>
      <c r="AL210" s="1">
        <f t="shared" si="182"/>
        <v>0</v>
      </c>
      <c r="AP210" s="1" t="str">
        <f t="shared" si="180"/>
        <v>N</v>
      </c>
      <c r="AQ210" s="1" t="str">
        <f t="shared" si="183"/>
        <v>N</v>
      </c>
      <c r="AR210" s="1" t="str">
        <f t="shared" si="184"/>
        <v>N</v>
      </c>
      <c r="BS210" s="1">
        <f>General!A208</f>
        <v>0</v>
      </c>
      <c r="BT210" s="1">
        <f>General!B208</f>
        <v>0</v>
      </c>
      <c r="BU210" s="1">
        <f>General!C208</f>
        <v>0</v>
      </c>
      <c r="BV210" s="1">
        <f>General!D208</f>
        <v>0</v>
      </c>
      <c r="BX210" s="1" t="str">
        <f>General!F208</f>
        <v>WLWLLLW</v>
      </c>
      <c r="BY210" s="1">
        <f>General!G208</f>
        <v>1</v>
      </c>
    </row>
    <row r="211" spans="31:77">
      <c r="AK211" s="1">
        <f t="shared" si="181"/>
        <v>0</v>
      </c>
      <c r="AL211" s="1">
        <f t="shared" si="182"/>
        <v>0</v>
      </c>
      <c r="AP211" s="1" t="str">
        <f t="shared" si="180"/>
        <v>N</v>
      </c>
      <c r="AQ211" s="1" t="str">
        <f t="shared" si="183"/>
        <v>N</v>
      </c>
      <c r="AR211" s="1" t="str">
        <f t="shared" si="184"/>
        <v>N</v>
      </c>
      <c r="BS211" s="1">
        <f>General!A209</f>
        <v>0</v>
      </c>
      <c r="BT211" s="1">
        <f>General!B209</f>
        <v>0</v>
      </c>
      <c r="BU211" s="1">
        <f>General!C209</f>
        <v>0</v>
      </c>
      <c r="BV211" s="1">
        <f>General!D209</f>
        <v>0</v>
      </c>
      <c r="BX211" s="1" t="str">
        <f>General!F209</f>
        <v>WLWLLWL</v>
      </c>
      <c r="BY211" s="1">
        <f>General!G209</f>
        <v>-1</v>
      </c>
    </row>
    <row r="212" spans="31:77">
      <c r="AK212" s="1">
        <f t="shared" si="181"/>
        <v>0</v>
      </c>
      <c r="AL212" s="1">
        <f t="shared" si="182"/>
        <v>0</v>
      </c>
      <c r="AP212" s="1" t="str">
        <f t="shared" si="180"/>
        <v>N</v>
      </c>
      <c r="AQ212" s="1" t="str">
        <f t="shared" si="183"/>
        <v>N</v>
      </c>
      <c r="AR212" s="1" t="str">
        <f t="shared" si="184"/>
        <v>N</v>
      </c>
      <c r="BS212" s="1">
        <f>General!A210</f>
        <v>0</v>
      </c>
      <c r="BT212" s="1">
        <f>General!B210</f>
        <v>0</v>
      </c>
      <c r="BU212" s="1">
        <f>General!C210</f>
        <v>0</v>
      </c>
      <c r="BV212" s="1">
        <f>General!D210</f>
        <v>0</v>
      </c>
      <c r="BX212" s="1" t="str">
        <f>General!F210</f>
        <v>WLWLLWW</v>
      </c>
      <c r="BY212" s="1">
        <f>General!G210</f>
        <v>3</v>
      </c>
    </row>
    <row r="213" spans="31:77">
      <c r="AK213" s="1">
        <f t="shared" si="181"/>
        <v>0</v>
      </c>
      <c r="AL213" s="1">
        <f t="shared" si="182"/>
        <v>0</v>
      </c>
      <c r="AP213" s="1" t="str">
        <f t="shared" si="180"/>
        <v>N</v>
      </c>
      <c r="AQ213" s="1" t="str">
        <f t="shared" si="183"/>
        <v>N</v>
      </c>
      <c r="AR213" s="1" t="str">
        <f t="shared" si="184"/>
        <v>N</v>
      </c>
      <c r="BS213" s="1">
        <f>General!A211</f>
        <v>0</v>
      </c>
      <c r="BT213" s="1">
        <f>General!B211</f>
        <v>0</v>
      </c>
      <c r="BU213" s="1">
        <f>General!C211</f>
        <v>0</v>
      </c>
      <c r="BV213" s="1">
        <f>General!D211</f>
        <v>0</v>
      </c>
      <c r="BX213" s="1" t="str">
        <f>General!F211</f>
        <v>WLWLWLL</v>
      </c>
      <c r="BY213" s="1">
        <f>General!G211</f>
        <v>-3</v>
      </c>
    </row>
    <row r="214" spans="31:77">
      <c r="AK214" s="1">
        <f t="shared" si="181"/>
        <v>0</v>
      </c>
      <c r="AL214" s="1">
        <f t="shared" si="182"/>
        <v>0</v>
      </c>
      <c r="AP214" s="1" t="str">
        <f t="shared" si="180"/>
        <v>N</v>
      </c>
      <c r="AQ214" s="1" t="str">
        <f t="shared" si="183"/>
        <v>N</v>
      </c>
      <c r="AR214" s="1" t="str">
        <f t="shared" si="184"/>
        <v>N</v>
      </c>
      <c r="BS214" s="1">
        <f>General!A212</f>
        <v>0</v>
      </c>
      <c r="BT214" s="1">
        <f>General!B212</f>
        <v>0</v>
      </c>
      <c r="BU214" s="1">
        <f>General!C212</f>
        <v>0</v>
      </c>
      <c r="BV214" s="1">
        <f>General!D212</f>
        <v>0</v>
      </c>
      <c r="BX214" s="1" t="str">
        <f>General!F212</f>
        <v>WLWLWLW</v>
      </c>
      <c r="BY214" s="1">
        <f>General!G212</f>
        <v>1</v>
      </c>
    </row>
    <row r="215" spans="31:77">
      <c r="AK215" s="1">
        <f t="shared" si="181"/>
        <v>0</v>
      </c>
      <c r="AL215" s="1">
        <f t="shared" si="182"/>
        <v>0</v>
      </c>
      <c r="AP215" s="1" t="str">
        <f t="shared" si="180"/>
        <v>N</v>
      </c>
      <c r="AQ215" s="1" t="str">
        <f t="shared" si="183"/>
        <v>N</v>
      </c>
      <c r="AR215" s="1" t="str">
        <f t="shared" si="184"/>
        <v>N</v>
      </c>
      <c r="BS215" s="1">
        <f>General!A213</f>
        <v>0</v>
      </c>
      <c r="BT215" s="1">
        <f>General!B213</f>
        <v>0</v>
      </c>
      <c r="BU215" s="1">
        <f>General!C213</f>
        <v>0</v>
      </c>
      <c r="BV215" s="1">
        <f>General!D213</f>
        <v>0</v>
      </c>
      <c r="BX215" s="1" t="str">
        <f>General!F213</f>
        <v>WLWLWWL</v>
      </c>
      <c r="BY215" s="1">
        <f>General!G213</f>
        <v>-1</v>
      </c>
    </row>
    <row r="216" spans="31:77">
      <c r="AK216" s="1">
        <f t="shared" si="181"/>
        <v>0</v>
      </c>
      <c r="AL216" s="1">
        <f t="shared" si="182"/>
        <v>0</v>
      </c>
      <c r="AP216" s="1" t="str">
        <f t="shared" si="180"/>
        <v>N</v>
      </c>
      <c r="AQ216" s="1" t="str">
        <f t="shared" si="183"/>
        <v>N</v>
      </c>
      <c r="AR216" s="1" t="str">
        <f t="shared" si="184"/>
        <v>N</v>
      </c>
      <c r="BS216" s="1">
        <f>General!A214</f>
        <v>0</v>
      </c>
      <c r="BT216" s="1">
        <f>General!B214</f>
        <v>0</v>
      </c>
      <c r="BU216" s="1">
        <f>General!C214</f>
        <v>0</v>
      </c>
      <c r="BV216" s="1">
        <f>General!D214</f>
        <v>0</v>
      </c>
      <c r="BX216" s="1" t="str">
        <f>General!F214</f>
        <v>WLWLWWW</v>
      </c>
      <c r="BY216" s="1">
        <f>General!G214</f>
        <v>6</v>
      </c>
    </row>
    <row r="217" spans="31:77">
      <c r="AK217" s="1">
        <f t="shared" si="181"/>
        <v>0</v>
      </c>
      <c r="AL217" s="1">
        <f t="shared" si="182"/>
        <v>0</v>
      </c>
      <c r="AP217" s="1" t="str">
        <f t="shared" si="180"/>
        <v>N</v>
      </c>
      <c r="AQ217" s="1" t="str">
        <f t="shared" si="183"/>
        <v>N</v>
      </c>
      <c r="AR217" s="1" t="str">
        <f t="shared" si="184"/>
        <v>N</v>
      </c>
      <c r="BS217" s="1">
        <f>General!A215</f>
        <v>0</v>
      </c>
      <c r="BT217" s="1">
        <f>General!B215</f>
        <v>0</v>
      </c>
      <c r="BU217" s="1">
        <f>General!C215</f>
        <v>0</v>
      </c>
      <c r="BV217" s="1">
        <f>General!D215</f>
        <v>0</v>
      </c>
      <c r="BX217" s="1" t="str">
        <f>General!F215</f>
        <v>WLWWLLL</v>
      </c>
      <c r="BY217" s="1">
        <f>General!G215</f>
        <v>-6</v>
      </c>
    </row>
    <row r="218" spans="31:77">
      <c r="AK218" s="1">
        <f t="shared" si="181"/>
        <v>0</v>
      </c>
      <c r="AL218" s="1">
        <f t="shared" si="182"/>
        <v>0</v>
      </c>
      <c r="AP218" s="1" t="str">
        <f t="shared" si="180"/>
        <v>N</v>
      </c>
      <c r="AQ218" s="1" t="str">
        <f t="shared" si="183"/>
        <v>N</v>
      </c>
      <c r="AR218" s="1" t="str">
        <f t="shared" si="184"/>
        <v>N</v>
      </c>
      <c r="BS218" s="1">
        <f>General!A216</f>
        <v>0</v>
      </c>
      <c r="BT218" s="1">
        <f>General!B216</f>
        <v>0</v>
      </c>
      <c r="BU218" s="1">
        <f>General!C216</f>
        <v>0</v>
      </c>
      <c r="BV218" s="1">
        <f>General!D216</f>
        <v>0</v>
      </c>
      <c r="BX218" s="1" t="str">
        <f>General!F216</f>
        <v>WLWWLLW</v>
      </c>
      <c r="BY218" s="1">
        <f>General!G216</f>
        <v>1</v>
      </c>
    </row>
    <row r="219" spans="31:77">
      <c r="AK219" s="1">
        <f t="shared" si="181"/>
        <v>0</v>
      </c>
      <c r="AL219" s="1">
        <f t="shared" si="182"/>
        <v>0</v>
      </c>
      <c r="AP219" s="1" t="str">
        <f t="shared" si="180"/>
        <v>N</v>
      </c>
      <c r="AQ219" s="1" t="str">
        <f t="shared" si="183"/>
        <v>N</v>
      </c>
      <c r="AR219" s="1" t="str">
        <f t="shared" si="184"/>
        <v>N</v>
      </c>
      <c r="BS219" s="1">
        <f>General!A217</f>
        <v>0</v>
      </c>
      <c r="BT219" s="1">
        <f>General!B217</f>
        <v>0</v>
      </c>
      <c r="BU219" s="1">
        <f>General!C217</f>
        <v>0</v>
      </c>
      <c r="BV219" s="1">
        <f>General!D217</f>
        <v>0</v>
      </c>
      <c r="BX219" s="1" t="str">
        <f>General!F217</f>
        <v>WLWWLWL</v>
      </c>
      <c r="BY219" s="1">
        <f>General!G217</f>
        <v>-1</v>
      </c>
    </row>
    <row r="220" spans="31:77">
      <c r="AK220" s="1">
        <f t="shared" si="181"/>
        <v>0</v>
      </c>
      <c r="AL220" s="1">
        <f t="shared" si="182"/>
        <v>0</v>
      </c>
      <c r="AP220" s="1" t="str">
        <f t="shared" si="180"/>
        <v>N</v>
      </c>
      <c r="AQ220" s="1" t="str">
        <f t="shared" si="183"/>
        <v>N</v>
      </c>
      <c r="AR220" s="1" t="str">
        <f t="shared" si="184"/>
        <v>N</v>
      </c>
      <c r="BS220" s="1">
        <f>General!A218</f>
        <v>0</v>
      </c>
      <c r="BT220" s="1">
        <f>General!B218</f>
        <v>0</v>
      </c>
      <c r="BU220" s="1">
        <f>General!C218</f>
        <v>0</v>
      </c>
      <c r="BV220" s="1">
        <f>General!D218</f>
        <v>0</v>
      </c>
      <c r="BX220" s="1" t="str">
        <f>General!F218</f>
        <v>WLWWLWW</v>
      </c>
      <c r="BY220" s="1">
        <f>General!G218</f>
        <v>3</v>
      </c>
    </row>
    <row r="221" spans="31:77">
      <c r="AK221" s="1">
        <f t="shared" si="181"/>
        <v>0</v>
      </c>
      <c r="AL221" s="1">
        <f t="shared" si="182"/>
        <v>0</v>
      </c>
      <c r="AP221" s="1" t="str">
        <f t="shared" si="180"/>
        <v>N</v>
      </c>
      <c r="AQ221" s="1" t="str">
        <f t="shared" si="183"/>
        <v>N</v>
      </c>
      <c r="AR221" s="1" t="str">
        <f t="shared" si="184"/>
        <v>N</v>
      </c>
      <c r="BS221" s="1">
        <f>General!A219</f>
        <v>0</v>
      </c>
      <c r="BT221" s="1">
        <f>General!B219</f>
        <v>0</v>
      </c>
      <c r="BU221" s="1">
        <f>General!C219</f>
        <v>0</v>
      </c>
      <c r="BV221" s="1">
        <f>General!D219</f>
        <v>0</v>
      </c>
      <c r="BX221" s="1" t="str">
        <f>General!F219</f>
        <v>WLWWWLL</v>
      </c>
      <c r="BY221" s="1">
        <f>General!G219</f>
        <v>-3</v>
      </c>
    </row>
    <row r="222" spans="31:77">
      <c r="AK222" s="1">
        <f t="shared" si="181"/>
        <v>0</v>
      </c>
      <c r="AL222" s="1">
        <f t="shared" si="182"/>
        <v>0</v>
      </c>
      <c r="AP222" s="1" t="str">
        <f t="shared" si="180"/>
        <v>N</v>
      </c>
      <c r="AQ222" s="1" t="str">
        <f t="shared" si="183"/>
        <v>N</v>
      </c>
      <c r="AR222" s="1" t="str">
        <f t="shared" si="184"/>
        <v>N</v>
      </c>
      <c r="BS222" s="1">
        <f>General!A220</f>
        <v>0</v>
      </c>
      <c r="BT222" s="1">
        <f>General!B220</f>
        <v>0</v>
      </c>
      <c r="BU222" s="1">
        <f>General!C220</f>
        <v>0</v>
      </c>
      <c r="BV222" s="1">
        <f>General!D220</f>
        <v>0</v>
      </c>
      <c r="BX222" s="1" t="str">
        <f>General!F220</f>
        <v>WLWWWLW</v>
      </c>
      <c r="BY222" s="1">
        <f>General!G220</f>
        <v>1</v>
      </c>
    </row>
    <row r="223" spans="31:77">
      <c r="AK223" s="1">
        <f t="shared" si="181"/>
        <v>0</v>
      </c>
      <c r="AL223" s="1">
        <f t="shared" si="182"/>
        <v>0</v>
      </c>
      <c r="AP223" s="1" t="str">
        <f t="shared" si="180"/>
        <v>N</v>
      </c>
      <c r="AQ223" s="1" t="str">
        <f t="shared" si="183"/>
        <v>N</v>
      </c>
      <c r="AR223" s="1" t="str">
        <f t="shared" si="184"/>
        <v>N</v>
      </c>
      <c r="BS223" s="1">
        <f>General!A221</f>
        <v>0</v>
      </c>
      <c r="BT223" s="1">
        <f>General!B221</f>
        <v>0</v>
      </c>
      <c r="BU223" s="1">
        <f>General!C221</f>
        <v>0</v>
      </c>
      <c r="BV223" s="1">
        <f>General!D221</f>
        <v>0</v>
      </c>
      <c r="BX223" s="1" t="str">
        <f>General!F221</f>
        <v>WLWWWWL</v>
      </c>
      <c r="BY223" s="1">
        <f>General!G221</f>
        <v>-1</v>
      </c>
    </row>
    <row r="224" spans="31:77">
      <c r="AK224" s="1">
        <f t="shared" si="181"/>
        <v>0</v>
      </c>
      <c r="AL224" s="1">
        <f t="shared" si="182"/>
        <v>0</v>
      </c>
      <c r="AP224" s="1" t="str">
        <f t="shared" si="180"/>
        <v>N</v>
      </c>
      <c r="AQ224" s="1" t="str">
        <f t="shared" si="183"/>
        <v>N</v>
      </c>
      <c r="AR224" s="1" t="str">
        <f t="shared" si="184"/>
        <v>N</v>
      </c>
      <c r="BS224" s="1">
        <f>General!A222</f>
        <v>0</v>
      </c>
      <c r="BT224" s="1">
        <f>General!B222</f>
        <v>0</v>
      </c>
      <c r="BU224" s="1">
        <f>General!C222</f>
        <v>0</v>
      </c>
      <c r="BV224" s="1">
        <f>General!D222</f>
        <v>0</v>
      </c>
      <c r="BX224" s="1" t="str">
        <f>General!F222</f>
        <v>WLWWWWW</v>
      </c>
      <c r="BY224" s="1">
        <f>General!G222</f>
        <v>6</v>
      </c>
    </row>
    <row r="225" spans="37:77">
      <c r="AK225" s="1">
        <f t="shared" si="181"/>
        <v>0</v>
      </c>
      <c r="AL225" s="1">
        <f t="shared" si="182"/>
        <v>0</v>
      </c>
      <c r="AP225" s="1" t="str">
        <f t="shared" si="180"/>
        <v>N</v>
      </c>
      <c r="AQ225" s="1" t="str">
        <f t="shared" si="183"/>
        <v>N</v>
      </c>
      <c r="AR225" s="1" t="str">
        <f t="shared" si="184"/>
        <v>N</v>
      </c>
      <c r="BS225" s="1">
        <f>General!A223</f>
        <v>0</v>
      </c>
      <c r="BT225" s="1">
        <f>General!B223</f>
        <v>0</v>
      </c>
      <c r="BU225" s="1">
        <f>General!C223</f>
        <v>0</v>
      </c>
      <c r="BV225" s="1">
        <f>General!D223</f>
        <v>0</v>
      </c>
      <c r="BX225" s="1" t="str">
        <f>General!F223</f>
        <v>WWLLLLL</v>
      </c>
      <c r="BY225" s="1">
        <f>General!G223</f>
        <v>-6</v>
      </c>
    </row>
    <row r="226" spans="37:77">
      <c r="AK226" s="1">
        <f t="shared" si="181"/>
        <v>0</v>
      </c>
      <c r="AL226" s="1">
        <f t="shared" si="182"/>
        <v>0</v>
      </c>
      <c r="AP226" s="1" t="str">
        <f t="shared" si="180"/>
        <v>N</v>
      </c>
      <c r="AQ226" s="1" t="str">
        <f t="shared" si="183"/>
        <v>N</v>
      </c>
      <c r="AR226" s="1" t="str">
        <f t="shared" si="184"/>
        <v>N</v>
      </c>
      <c r="BS226" s="1">
        <f>General!A224</f>
        <v>0</v>
      </c>
      <c r="BT226" s="1">
        <f>General!B224</f>
        <v>0</v>
      </c>
      <c r="BU226" s="1">
        <f>General!C224</f>
        <v>0</v>
      </c>
      <c r="BV226" s="1">
        <f>General!D224</f>
        <v>0</v>
      </c>
      <c r="BX226" s="1" t="str">
        <f>General!F224</f>
        <v>WWLLLLW</v>
      </c>
      <c r="BY226" s="1">
        <f>General!G224</f>
        <v>1</v>
      </c>
    </row>
    <row r="227" spans="37:77">
      <c r="AK227" s="1">
        <f t="shared" si="181"/>
        <v>0</v>
      </c>
      <c r="AL227" s="1">
        <f t="shared" si="182"/>
        <v>0</v>
      </c>
      <c r="AP227" s="1" t="str">
        <f t="shared" si="180"/>
        <v>N</v>
      </c>
      <c r="AQ227" s="1" t="str">
        <f t="shared" si="183"/>
        <v>N</v>
      </c>
      <c r="AR227" s="1" t="str">
        <f t="shared" si="184"/>
        <v>N</v>
      </c>
      <c r="BS227" s="1">
        <f>General!A225</f>
        <v>0</v>
      </c>
      <c r="BT227" s="1">
        <f>General!B225</f>
        <v>0</v>
      </c>
      <c r="BU227" s="1">
        <f>General!C225</f>
        <v>0</v>
      </c>
      <c r="BV227" s="1">
        <f>General!D225</f>
        <v>0</v>
      </c>
      <c r="BX227" s="1" t="str">
        <f>General!F225</f>
        <v>WWLLLWL</v>
      </c>
      <c r="BY227" s="1">
        <f>General!G225</f>
        <v>-1</v>
      </c>
    </row>
    <row r="228" spans="37:77">
      <c r="AK228" s="1">
        <f t="shared" si="181"/>
        <v>0</v>
      </c>
      <c r="AL228" s="1">
        <f t="shared" si="182"/>
        <v>0</v>
      </c>
      <c r="AP228" s="1" t="str">
        <f t="shared" si="180"/>
        <v>N</v>
      </c>
      <c r="AQ228" s="1" t="str">
        <f t="shared" si="183"/>
        <v>N</v>
      </c>
      <c r="AR228" s="1" t="str">
        <f t="shared" si="184"/>
        <v>N</v>
      </c>
      <c r="BS228" s="1">
        <f>General!A226</f>
        <v>0</v>
      </c>
      <c r="BT228" s="1">
        <f>General!B226</f>
        <v>0</v>
      </c>
      <c r="BU228" s="1">
        <f>General!C226</f>
        <v>0</v>
      </c>
      <c r="BV228" s="1">
        <f>General!D226</f>
        <v>0</v>
      </c>
      <c r="BX228" s="1" t="str">
        <f>General!F226</f>
        <v>WWLLLWW</v>
      </c>
      <c r="BY228" s="1">
        <f>General!G226</f>
        <v>3</v>
      </c>
    </row>
    <row r="229" spans="37:77">
      <c r="AK229" s="1">
        <f t="shared" si="181"/>
        <v>0</v>
      </c>
      <c r="AL229" s="1">
        <f t="shared" si="182"/>
        <v>0</v>
      </c>
      <c r="AP229" s="1" t="str">
        <f t="shared" si="180"/>
        <v>N</v>
      </c>
      <c r="AQ229" s="1" t="str">
        <f t="shared" si="183"/>
        <v>N</v>
      </c>
      <c r="AR229" s="1" t="str">
        <f t="shared" si="184"/>
        <v>N</v>
      </c>
      <c r="BS229" s="1">
        <f>General!A227</f>
        <v>0</v>
      </c>
      <c r="BT229" s="1">
        <f>General!B227</f>
        <v>0</v>
      </c>
      <c r="BU229" s="1">
        <f>General!C227</f>
        <v>0</v>
      </c>
      <c r="BV229" s="1">
        <f>General!D227</f>
        <v>0</v>
      </c>
      <c r="BX229" s="1" t="str">
        <f>General!F227</f>
        <v>WWLLWLL</v>
      </c>
      <c r="BY229" s="1">
        <f>General!G227</f>
        <v>-3</v>
      </c>
    </row>
    <row r="230" spans="37:77">
      <c r="AK230" s="1">
        <f t="shared" si="181"/>
        <v>0</v>
      </c>
      <c r="AL230" s="1">
        <f t="shared" si="182"/>
        <v>0</v>
      </c>
      <c r="BS230" s="1">
        <f>General!A228</f>
        <v>0</v>
      </c>
      <c r="BT230" s="1">
        <f>General!B228</f>
        <v>0</v>
      </c>
      <c r="BU230" s="1">
        <f>General!C228</f>
        <v>0</v>
      </c>
      <c r="BV230" s="1">
        <f>General!D228</f>
        <v>0</v>
      </c>
      <c r="BX230" s="1" t="str">
        <f>General!F228</f>
        <v>WWLLWLW</v>
      </c>
      <c r="BY230" s="1">
        <f>General!G228</f>
        <v>1</v>
      </c>
    </row>
    <row r="231" spans="37:77">
      <c r="AK231" s="1">
        <f t="shared" si="181"/>
        <v>0</v>
      </c>
      <c r="AL231" s="1">
        <f t="shared" si="182"/>
        <v>0</v>
      </c>
      <c r="BS231" s="1">
        <f>General!A229</f>
        <v>0</v>
      </c>
      <c r="BT231" s="1">
        <f>General!B229</f>
        <v>0</v>
      </c>
      <c r="BU231" s="1">
        <f>General!C229</f>
        <v>0</v>
      </c>
      <c r="BV231" s="1">
        <f>General!D229</f>
        <v>0</v>
      </c>
      <c r="BX231" s="1" t="str">
        <f>General!F229</f>
        <v>WWLLWWL</v>
      </c>
      <c r="BY231" s="1">
        <f>General!G229</f>
        <v>-1</v>
      </c>
    </row>
    <row r="232" spans="37:77">
      <c r="AK232" s="1">
        <f t="shared" si="181"/>
        <v>0</v>
      </c>
      <c r="AL232" s="1">
        <f t="shared" si="182"/>
        <v>0</v>
      </c>
      <c r="BS232" s="1">
        <f>General!A230</f>
        <v>0</v>
      </c>
      <c r="BT232" s="1">
        <f>General!B230</f>
        <v>0</v>
      </c>
      <c r="BU232" s="1">
        <f>General!C230</f>
        <v>0</v>
      </c>
      <c r="BV232" s="1">
        <f>General!D230</f>
        <v>0</v>
      </c>
      <c r="BX232" s="1" t="str">
        <f>General!F230</f>
        <v>WWLLWWW</v>
      </c>
      <c r="BY232" s="1">
        <f>General!G230</f>
        <v>6</v>
      </c>
    </row>
    <row r="233" spans="37:77">
      <c r="AK233" s="1">
        <f t="shared" si="181"/>
        <v>0</v>
      </c>
      <c r="AL233" s="1">
        <f t="shared" si="182"/>
        <v>0</v>
      </c>
      <c r="BS233" s="1">
        <f>General!A231</f>
        <v>0</v>
      </c>
      <c r="BT233" s="1">
        <f>General!B231</f>
        <v>0</v>
      </c>
      <c r="BU233" s="1">
        <f>General!C231</f>
        <v>0</v>
      </c>
      <c r="BV233" s="1">
        <f>General!D231</f>
        <v>0</v>
      </c>
      <c r="BX233" s="1" t="str">
        <f>General!F231</f>
        <v>WWLWLLL</v>
      </c>
      <c r="BY233" s="1">
        <f>General!G231</f>
        <v>-6</v>
      </c>
    </row>
    <row r="234" spans="37:77">
      <c r="AK234" s="1">
        <f t="shared" si="181"/>
        <v>0</v>
      </c>
      <c r="AL234" s="1">
        <f t="shared" si="182"/>
        <v>0</v>
      </c>
      <c r="BS234" s="1">
        <f>General!A232</f>
        <v>0</v>
      </c>
      <c r="BT234" s="1">
        <f>General!B232</f>
        <v>0</v>
      </c>
      <c r="BU234" s="1">
        <f>General!C232</f>
        <v>0</v>
      </c>
      <c r="BV234" s="1">
        <f>General!D232</f>
        <v>0</v>
      </c>
      <c r="BX234" s="1" t="str">
        <f>General!F232</f>
        <v>WWLWLLW</v>
      </c>
      <c r="BY234" s="1">
        <f>General!G232</f>
        <v>1</v>
      </c>
    </row>
    <row r="235" spans="37:77">
      <c r="AK235" s="1">
        <f t="shared" si="181"/>
        <v>0</v>
      </c>
      <c r="AL235" s="1">
        <f t="shared" si="182"/>
        <v>0</v>
      </c>
      <c r="BS235" s="1">
        <f>General!A233</f>
        <v>0</v>
      </c>
      <c r="BT235" s="1">
        <f>General!B233</f>
        <v>0</v>
      </c>
      <c r="BU235" s="1">
        <f>General!C233</f>
        <v>0</v>
      </c>
      <c r="BV235" s="1">
        <f>General!D233</f>
        <v>0</v>
      </c>
      <c r="BX235" s="1" t="str">
        <f>General!F233</f>
        <v>WWLWLWL</v>
      </c>
      <c r="BY235" s="1">
        <f>General!G233</f>
        <v>-1</v>
      </c>
    </row>
    <row r="236" spans="37:77">
      <c r="AK236" s="1">
        <f t="shared" si="181"/>
        <v>0</v>
      </c>
      <c r="AL236" s="1">
        <f t="shared" si="182"/>
        <v>0</v>
      </c>
      <c r="BS236" s="1">
        <f>General!A234</f>
        <v>0</v>
      </c>
      <c r="BT236" s="1">
        <f>General!B234</f>
        <v>0</v>
      </c>
      <c r="BU236" s="1">
        <f>General!C234</f>
        <v>0</v>
      </c>
      <c r="BV236" s="1">
        <f>General!D234</f>
        <v>0</v>
      </c>
      <c r="BX236" s="1" t="str">
        <f>General!F234</f>
        <v>WWLWLWW</v>
      </c>
      <c r="BY236" s="1">
        <f>General!G234</f>
        <v>3</v>
      </c>
    </row>
    <row r="237" spans="37:77">
      <c r="AK237" s="1">
        <f t="shared" si="181"/>
        <v>0</v>
      </c>
      <c r="AL237" s="1">
        <f t="shared" si="182"/>
        <v>0</v>
      </c>
      <c r="BS237" s="1">
        <f>General!A235</f>
        <v>0</v>
      </c>
      <c r="BT237" s="1">
        <f>General!B235</f>
        <v>0</v>
      </c>
      <c r="BU237" s="1">
        <f>General!C235</f>
        <v>0</v>
      </c>
      <c r="BV237" s="1">
        <f>General!D235</f>
        <v>0</v>
      </c>
      <c r="BX237" s="1" t="str">
        <f>General!F235</f>
        <v>WWLWWLL</v>
      </c>
      <c r="BY237" s="1">
        <f>General!G235</f>
        <v>-3</v>
      </c>
    </row>
    <row r="238" spans="37:77">
      <c r="AK238" s="1">
        <f t="shared" si="181"/>
        <v>0</v>
      </c>
      <c r="AL238" s="1">
        <f t="shared" si="182"/>
        <v>0</v>
      </c>
      <c r="BS238" s="1">
        <f>General!A236</f>
        <v>0</v>
      </c>
      <c r="BT238" s="1">
        <f>General!B236</f>
        <v>0</v>
      </c>
      <c r="BU238" s="1">
        <f>General!C236</f>
        <v>0</v>
      </c>
      <c r="BV238" s="1">
        <f>General!D236</f>
        <v>0</v>
      </c>
      <c r="BX238" s="1" t="str">
        <f>General!F236</f>
        <v>WWLWWLW</v>
      </c>
      <c r="BY238" s="1">
        <f>General!G236</f>
        <v>1</v>
      </c>
    </row>
    <row r="239" spans="37:77">
      <c r="AK239" s="1">
        <f t="shared" si="181"/>
        <v>0</v>
      </c>
      <c r="AL239" s="1">
        <f t="shared" si="182"/>
        <v>0</v>
      </c>
      <c r="BS239" s="1">
        <f>General!A237</f>
        <v>0</v>
      </c>
      <c r="BT239" s="1">
        <f>General!B237</f>
        <v>0</v>
      </c>
      <c r="BU239" s="1">
        <f>General!C237</f>
        <v>0</v>
      </c>
      <c r="BV239" s="1">
        <f>General!D237</f>
        <v>0</v>
      </c>
      <c r="BX239" s="1" t="str">
        <f>General!F237</f>
        <v>WWLWWWL</v>
      </c>
      <c r="BY239" s="1">
        <f>General!G237</f>
        <v>-1</v>
      </c>
    </row>
    <row r="240" spans="37:77">
      <c r="AK240" s="1">
        <f t="shared" si="181"/>
        <v>0</v>
      </c>
      <c r="AL240" s="1">
        <f t="shared" si="182"/>
        <v>0</v>
      </c>
      <c r="BS240" s="1">
        <f>General!A238</f>
        <v>0</v>
      </c>
      <c r="BT240" s="1">
        <f>General!B238</f>
        <v>0</v>
      </c>
      <c r="BU240" s="1">
        <f>General!C238</f>
        <v>0</v>
      </c>
      <c r="BV240" s="1">
        <f>General!D238</f>
        <v>0</v>
      </c>
      <c r="BX240" s="1" t="str">
        <f>General!F238</f>
        <v>WWLWWWW</v>
      </c>
      <c r="BY240" s="1">
        <f>General!G238</f>
        <v>6</v>
      </c>
    </row>
    <row r="241" spans="37:77">
      <c r="AK241" s="1">
        <f t="shared" si="181"/>
        <v>0</v>
      </c>
      <c r="AL241" s="1">
        <f t="shared" si="182"/>
        <v>0</v>
      </c>
      <c r="BS241" s="1">
        <f>General!A239</f>
        <v>0</v>
      </c>
      <c r="BT241" s="1">
        <f>General!B239</f>
        <v>0</v>
      </c>
      <c r="BU241" s="1">
        <f>General!C239</f>
        <v>0</v>
      </c>
      <c r="BV241" s="1">
        <f>General!D239</f>
        <v>0</v>
      </c>
      <c r="BX241" s="1" t="str">
        <f>General!F239</f>
        <v>WWWLLLL</v>
      </c>
      <c r="BY241" s="1">
        <f>General!G239</f>
        <v>-6</v>
      </c>
    </row>
    <row r="242" spans="37:77">
      <c r="AK242" s="1">
        <f t="shared" si="181"/>
        <v>0</v>
      </c>
      <c r="AL242" s="1">
        <f t="shared" si="182"/>
        <v>0</v>
      </c>
      <c r="BS242" s="1">
        <f>General!A240</f>
        <v>0</v>
      </c>
      <c r="BT242" s="1">
        <f>General!B240</f>
        <v>0</v>
      </c>
      <c r="BU242" s="1">
        <f>General!C240</f>
        <v>0</v>
      </c>
      <c r="BV242" s="1">
        <f>General!D240</f>
        <v>0</v>
      </c>
      <c r="BX242" s="1" t="str">
        <f>General!F240</f>
        <v>WWWLLLW</v>
      </c>
      <c r="BY242" s="1">
        <f>General!G240</f>
        <v>1</v>
      </c>
    </row>
    <row r="243" spans="37:77">
      <c r="AK243" s="1">
        <f t="shared" si="181"/>
        <v>0</v>
      </c>
      <c r="AL243" s="1">
        <f t="shared" si="182"/>
        <v>0</v>
      </c>
      <c r="BS243" s="1">
        <f>General!A241</f>
        <v>0</v>
      </c>
      <c r="BT243" s="1">
        <f>General!B241</f>
        <v>0</v>
      </c>
      <c r="BU243" s="1">
        <f>General!C241</f>
        <v>0</v>
      </c>
      <c r="BV243" s="1">
        <f>General!D241</f>
        <v>0</v>
      </c>
      <c r="BX243" s="1" t="str">
        <f>General!F241</f>
        <v>WWWLLWL</v>
      </c>
      <c r="BY243" s="1">
        <f>General!G241</f>
        <v>-1</v>
      </c>
    </row>
    <row r="244" spans="37:77">
      <c r="AK244" s="1">
        <f t="shared" si="181"/>
        <v>0</v>
      </c>
      <c r="AL244" s="1">
        <f t="shared" si="182"/>
        <v>0</v>
      </c>
      <c r="BS244" s="1">
        <f>General!A242</f>
        <v>0</v>
      </c>
      <c r="BT244" s="1">
        <f>General!B242</f>
        <v>0</v>
      </c>
      <c r="BU244" s="1">
        <f>General!C242</f>
        <v>0</v>
      </c>
      <c r="BV244" s="1">
        <f>General!D242</f>
        <v>0</v>
      </c>
      <c r="BX244" s="1" t="str">
        <f>General!F242</f>
        <v>WWWLLWW</v>
      </c>
      <c r="BY244" s="1">
        <f>General!G242</f>
        <v>3</v>
      </c>
    </row>
    <row r="245" spans="37:77">
      <c r="AK245" s="1">
        <f t="shared" si="181"/>
        <v>0</v>
      </c>
      <c r="AL245" s="1">
        <f t="shared" si="182"/>
        <v>0</v>
      </c>
      <c r="BS245" s="1">
        <f>General!A243</f>
        <v>0</v>
      </c>
      <c r="BT245" s="1">
        <f>General!B243</f>
        <v>0</v>
      </c>
      <c r="BU245" s="1">
        <f>General!C243</f>
        <v>0</v>
      </c>
      <c r="BV245" s="1">
        <f>General!D243</f>
        <v>0</v>
      </c>
      <c r="BX245" s="1" t="str">
        <f>General!F243</f>
        <v>WWWLWLL</v>
      </c>
      <c r="BY245" s="1">
        <f>General!G243</f>
        <v>-3</v>
      </c>
    </row>
    <row r="246" spans="37:77">
      <c r="AK246" s="1">
        <f t="shared" si="181"/>
        <v>0</v>
      </c>
      <c r="AL246" s="1">
        <f t="shared" si="182"/>
        <v>0</v>
      </c>
      <c r="BS246" s="1">
        <f>General!A244</f>
        <v>0</v>
      </c>
      <c r="BT246" s="1">
        <f>General!B244</f>
        <v>0</v>
      </c>
      <c r="BU246" s="1">
        <f>General!C244</f>
        <v>0</v>
      </c>
      <c r="BV246" s="1">
        <f>General!D244</f>
        <v>0</v>
      </c>
      <c r="BX246" s="1" t="str">
        <f>General!F244</f>
        <v>WWWLWLW</v>
      </c>
      <c r="BY246" s="1">
        <f>General!G244</f>
        <v>1</v>
      </c>
    </row>
    <row r="247" spans="37:77">
      <c r="BS247" s="1">
        <f>General!A245</f>
        <v>0</v>
      </c>
      <c r="BT247" s="1">
        <f>General!B245</f>
        <v>0</v>
      </c>
      <c r="BU247" s="1">
        <f>General!C245</f>
        <v>0</v>
      </c>
      <c r="BV247" s="1">
        <f>General!D245</f>
        <v>0</v>
      </c>
      <c r="BX247" s="1" t="str">
        <f>General!F245</f>
        <v>WWWLWWL</v>
      </c>
      <c r="BY247" s="1">
        <f>General!G245</f>
        <v>-1</v>
      </c>
    </row>
    <row r="248" spans="37:77">
      <c r="BS248" s="1">
        <f>General!A246</f>
        <v>0</v>
      </c>
      <c r="BT248" s="1">
        <f>General!B246</f>
        <v>0</v>
      </c>
      <c r="BU248" s="1">
        <f>General!C246</f>
        <v>0</v>
      </c>
      <c r="BV248" s="1">
        <f>General!D246</f>
        <v>0</v>
      </c>
      <c r="BX248" s="1" t="str">
        <f>General!F246</f>
        <v>WWWLWWW</v>
      </c>
      <c r="BY248" s="1">
        <f>General!G246</f>
        <v>6</v>
      </c>
    </row>
    <row r="249" spans="37:77">
      <c r="BS249" s="1">
        <f>General!A247</f>
        <v>0</v>
      </c>
      <c r="BT249" s="1">
        <f>General!B247</f>
        <v>0</v>
      </c>
      <c r="BU249" s="1">
        <f>General!C247</f>
        <v>0</v>
      </c>
      <c r="BV249" s="1">
        <f>General!D247</f>
        <v>0</v>
      </c>
      <c r="BX249" s="1" t="str">
        <f>General!F247</f>
        <v>WWWWLLL</v>
      </c>
      <c r="BY249" s="1">
        <f>General!G247</f>
        <v>-6</v>
      </c>
    </row>
    <row r="250" spans="37:77">
      <c r="BS250" s="1">
        <f>General!A248</f>
        <v>0</v>
      </c>
      <c r="BT250" s="1">
        <f>General!B248</f>
        <v>0</v>
      </c>
      <c r="BU250" s="1">
        <f>General!C248</f>
        <v>0</v>
      </c>
      <c r="BV250" s="1">
        <f>General!D248</f>
        <v>0</v>
      </c>
      <c r="BX250" s="1" t="str">
        <f>General!F248</f>
        <v>WWWWLLW</v>
      </c>
      <c r="BY250" s="1">
        <f>General!G248</f>
        <v>1</v>
      </c>
    </row>
    <row r="251" spans="37:77">
      <c r="BS251" s="1">
        <f>General!A249</f>
        <v>0</v>
      </c>
      <c r="BT251" s="1">
        <f>General!B249</f>
        <v>0</v>
      </c>
      <c r="BU251" s="1">
        <f>General!C249</f>
        <v>0</v>
      </c>
      <c r="BV251" s="1">
        <f>General!D249</f>
        <v>0</v>
      </c>
      <c r="BX251" s="1" t="str">
        <f>General!F249</f>
        <v>WWWWLWL</v>
      </c>
      <c r="BY251" s="1">
        <f>General!G249</f>
        <v>-1</v>
      </c>
    </row>
    <row r="252" spans="37:77">
      <c r="BS252" s="1">
        <f>General!A250</f>
        <v>0</v>
      </c>
      <c r="BT252" s="1">
        <f>General!B250</f>
        <v>0</v>
      </c>
      <c r="BU252" s="1">
        <f>General!C250</f>
        <v>0</v>
      </c>
      <c r="BV252" s="1">
        <f>General!D250</f>
        <v>0</v>
      </c>
      <c r="BX252" s="1" t="str">
        <f>General!F250</f>
        <v>WWWWLWW</v>
      </c>
      <c r="BY252" s="1">
        <f>General!G250</f>
        <v>3</v>
      </c>
    </row>
    <row r="253" spans="37:77">
      <c r="BS253" s="1">
        <f>General!A251</f>
        <v>0</v>
      </c>
      <c r="BT253" s="1">
        <f>General!B251</f>
        <v>0</v>
      </c>
      <c r="BU253" s="1">
        <f>General!C251</f>
        <v>0</v>
      </c>
      <c r="BV253" s="1">
        <f>General!D251</f>
        <v>0</v>
      </c>
      <c r="BX253" s="1" t="str">
        <f>General!F251</f>
        <v>WWWWWLL</v>
      </c>
      <c r="BY253" s="1">
        <f>General!G251</f>
        <v>-3</v>
      </c>
    </row>
    <row r="254" spans="37:77">
      <c r="BS254" s="1">
        <f>General!A252</f>
        <v>0</v>
      </c>
      <c r="BT254" s="1">
        <f>General!B252</f>
        <v>0</v>
      </c>
      <c r="BU254" s="1">
        <f>General!C252</f>
        <v>0</v>
      </c>
      <c r="BV254" s="1">
        <f>General!D252</f>
        <v>0</v>
      </c>
      <c r="BX254" s="1" t="str">
        <f>General!F252</f>
        <v>WWWWWLW</v>
      </c>
      <c r="BY254" s="1">
        <f>General!G252</f>
        <v>1</v>
      </c>
    </row>
    <row r="255" spans="37:77">
      <c r="BS255" s="1">
        <f>General!A253</f>
        <v>0</v>
      </c>
      <c r="BT255" s="1">
        <f>General!B253</f>
        <v>0</v>
      </c>
      <c r="BU255" s="1">
        <f>General!C253</f>
        <v>0</v>
      </c>
      <c r="BV255" s="1">
        <f>General!D253</f>
        <v>0</v>
      </c>
      <c r="BX255" s="1" t="str">
        <f>General!F253</f>
        <v>WWWWWWL</v>
      </c>
      <c r="BY255" s="1">
        <f>General!G253</f>
        <v>-1</v>
      </c>
    </row>
    <row r="256" spans="37:77">
      <c r="BS256" s="1">
        <f>General!A254</f>
        <v>0</v>
      </c>
      <c r="BT256" s="1">
        <f>General!B254</f>
        <v>0</v>
      </c>
      <c r="BU256" s="1">
        <f>General!C254</f>
        <v>0</v>
      </c>
      <c r="BV256" s="1">
        <f>General!D254</f>
        <v>0</v>
      </c>
      <c r="BX256" s="1" t="str">
        <f>General!F254</f>
        <v>WWWWWWW</v>
      </c>
      <c r="BY256" s="1">
        <f>General!G254</f>
        <v>6</v>
      </c>
    </row>
    <row r="257" spans="71:77">
      <c r="BS257" s="1">
        <f>General!A255</f>
        <v>0</v>
      </c>
      <c r="BT257" s="1">
        <f>General!B255</f>
        <v>0</v>
      </c>
      <c r="BU257" s="1">
        <f>General!C255</f>
        <v>0</v>
      </c>
      <c r="BV257" s="1">
        <f>General!D255</f>
        <v>0</v>
      </c>
      <c r="BX257" s="1">
        <f>General!F255</f>
        <v>0</v>
      </c>
      <c r="BY257" s="1">
        <f>General!G255</f>
        <v>0</v>
      </c>
    </row>
    <row r="258" spans="71:77">
      <c r="BS258" s="1">
        <f>General!A256</f>
        <v>0</v>
      </c>
      <c r="BT258" s="1">
        <f>General!B256</f>
        <v>0</v>
      </c>
      <c r="BU258" s="1">
        <f>General!C256</f>
        <v>0</v>
      </c>
      <c r="BV258" s="1">
        <f>General!D256</f>
        <v>0</v>
      </c>
      <c r="BX258" s="1">
        <f>General!F256</f>
        <v>0</v>
      </c>
      <c r="BY258" s="1">
        <f>General!G256</f>
        <v>0</v>
      </c>
    </row>
    <row r="259" spans="71:77">
      <c r="BS259" s="1">
        <f>General!A257</f>
        <v>0</v>
      </c>
      <c r="BT259" s="1">
        <f>General!B257</f>
        <v>0</v>
      </c>
      <c r="BU259" s="1">
        <f>General!C257</f>
        <v>0</v>
      </c>
      <c r="BV259" s="1">
        <f>General!D257</f>
        <v>0</v>
      </c>
      <c r="BX259" s="1">
        <f>General!F257</f>
        <v>0</v>
      </c>
      <c r="BY259" s="1">
        <f>General!G257</f>
        <v>0</v>
      </c>
    </row>
    <row r="260" spans="71:77">
      <c r="BS260" s="1">
        <f>General!A258</f>
        <v>0</v>
      </c>
      <c r="BT260" s="1">
        <f>General!B258</f>
        <v>0</v>
      </c>
      <c r="BU260" s="1">
        <f>General!C258</f>
        <v>0</v>
      </c>
      <c r="BV260" s="1">
        <f>General!D258</f>
        <v>0</v>
      </c>
      <c r="BX260" s="1">
        <f>General!F258</f>
        <v>0</v>
      </c>
      <c r="BY260" s="1">
        <f>General!G258</f>
        <v>0</v>
      </c>
    </row>
    <row r="261" spans="71:77">
      <c r="BS261" s="1">
        <f>General!A259</f>
        <v>0</v>
      </c>
      <c r="BT261" s="1">
        <f>General!B259</f>
        <v>0</v>
      </c>
      <c r="BU261" s="1">
        <f>General!C259</f>
        <v>0</v>
      </c>
      <c r="BV261" s="1">
        <f>General!D259</f>
        <v>0</v>
      </c>
      <c r="BX261" s="1">
        <f>General!F259</f>
        <v>0</v>
      </c>
      <c r="BY261" s="1">
        <f>General!G259</f>
        <v>0</v>
      </c>
    </row>
    <row r="262" spans="71:77">
      <c r="BS262" s="1">
        <f>General!A260</f>
        <v>0</v>
      </c>
      <c r="BT262" s="1">
        <f>General!B260</f>
        <v>0</v>
      </c>
      <c r="BU262" s="1">
        <f>General!C260</f>
        <v>0</v>
      </c>
      <c r="BV262" s="1">
        <f>General!D260</f>
        <v>0</v>
      </c>
      <c r="BX262" s="1">
        <f>General!F260</f>
        <v>0</v>
      </c>
      <c r="BY262" s="1">
        <f>General!G260</f>
        <v>0</v>
      </c>
    </row>
    <row r="263" spans="71:77">
      <c r="BS263" s="1">
        <f>General!A261</f>
        <v>0</v>
      </c>
      <c r="BT263" s="1">
        <f>General!B261</f>
        <v>0</v>
      </c>
      <c r="BU263" s="1">
        <f>General!C261</f>
        <v>0</v>
      </c>
      <c r="BV263" s="1">
        <f>General!D261</f>
        <v>0</v>
      </c>
      <c r="BX263" s="1">
        <f>General!F261</f>
        <v>0</v>
      </c>
      <c r="BY263" s="1">
        <f>General!G261</f>
        <v>0</v>
      </c>
    </row>
    <row r="264" spans="71:77">
      <c r="BS264" s="1">
        <f>General!A262</f>
        <v>0</v>
      </c>
      <c r="BT264" s="1">
        <f>General!B262</f>
        <v>0</v>
      </c>
      <c r="BU264" s="1">
        <f>General!C262</f>
        <v>0</v>
      </c>
      <c r="BV264" s="1">
        <f>General!D262</f>
        <v>0</v>
      </c>
      <c r="BX264" s="1">
        <f>General!F262</f>
        <v>0</v>
      </c>
      <c r="BY264" s="1">
        <f>General!G262</f>
        <v>0</v>
      </c>
    </row>
    <row r="265" spans="71:77">
      <c r="BS265" s="1">
        <f>General!A263</f>
        <v>0</v>
      </c>
      <c r="BT265" s="1">
        <f>General!B263</f>
        <v>0</v>
      </c>
      <c r="BU265" s="1">
        <f>General!C263</f>
        <v>0</v>
      </c>
      <c r="BV265" s="1">
        <f>General!D263</f>
        <v>0</v>
      </c>
      <c r="BX265" s="1">
        <f>General!F263</f>
        <v>0</v>
      </c>
      <c r="BY265" s="1">
        <f>General!G263</f>
        <v>0</v>
      </c>
    </row>
    <row r="266" spans="71:77">
      <c r="BS266" s="1">
        <f>General!A264</f>
        <v>0</v>
      </c>
      <c r="BT266" s="1">
        <f>General!B264</f>
        <v>0</v>
      </c>
      <c r="BU266" s="1">
        <f>General!C264</f>
        <v>0</v>
      </c>
      <c r="BV266" s="1">
        <f>General!D264</f>
        <v>0</v>
      </c>
      <c r="BX266" s="1">
        <f>General!F264</f>
        <v>0</v>
      </c>
      <c r="BY266" s="1">
        <f>General!G264</f>
        <v>0</v>
      </c>
    </row>
    <row r="267" spans="71:77">
      <c r="BS267" s="1">
        <f>General!A265</f>
        <v>0</v>
      </c>
      <c r="BT267" s="1">
        <f>General!B265</f>
        <v>0</v>
      </c>
      <c r="BU267" s="1">
        <f>General!C265</f>
        <v>0</v>
      </c>
      <c r="BV267" s="1">
        <f>General!D265</f>
        <v>0</v>
      </c>
      <c r="BX267" s="1">
        <f>General!F265</f>
        <v>0</v>
      </c>
      <c r="BY267" s="1">
        <f>General!G265</f>
        <v>0</v>
      </c>
    </row>
    <row r="268" spans="71:77">
      <c r="BS268" s="1">
        <f>General!A266</f>
        <v>0</v>
      </c>
      <c r="BT268" s="1">
        <f>General!B266</f>
        <v>0</v>
      </c>
      <c r="BU268" s="1">
        <f>General!C266</f>
        <v>0</v>
      </c>
      <c r="BV268" s="1">
        <f>General!D266</f>
        <v>0</v>
      </c>
      <c r="BX268" s="1">
        <f>General!F266</f>
        <v>0</v>
      </c>
      <c r="BY268" s="1">
        <f>General!G266</f>
        <v>0</v>
      </c>
    </row>
    <row r="269" spans="71:77">
      <c r="BS269" s="1">
        <f>General!A267</f>
        <v>0</v>
      </c>
      <c r="BT269" s="1">
        <f>General!B267</f>
        <v>0</v>
      </c>
      <c r="BU269" s="1">
        <f>General!C267</f>
        <v>0</v>
      </c>
      <c r="BV269" s="1">
        <f>General!D267</f>
        <v>0</v>
      </c>
      <c r="BX269" s="1">
        <f>General!F267</f>
        <v>0</v>
      </c>
      <c r="BY269" s="1">
        <f>General!G267</f>
        <v>0</v>
      </c>
    </row>
    <row r="270" spans="71:77">
      <c r="BS270" s="1">
        <f>General!A268</f>
        <v>0</v>
      </c>
      <c r="BT270" s="1">
        <f>General!B268</f>
        <v>0</v>
      </c>
      <c r="BU270" s="1">
        <f>General!C268</f>
        <v>0</v>
      </c>
      <c r="BV270" s="1">
        <f>General!D268</f>
        <v>0</v>
      </c>
      <c r="BX270" s="1">
        <f>General!F268</f>
        <v>0</v>
      </c>
      <c r="BY270" s="1">
        <f>General!G268</f>
        <v>0</v>
      </c>
    </row>
    <row r="271" spans="71:77">
      <c r="BS271" s="1">
        <f>General!A269</f>
        <v>0</v>
      </c>
      <c r="BT271" s="1">
        <f>General!B269</f>
        <v>0</v>
      </c>
      <c r="BU271" s="1">
        <f>General!C269</f>
        <v>0</v>
      </c>
      <c r="BV271" s="1">
        <f>General!D269</f>
        <v>0</v>
      </c>
      <c r="BX271" s="1">
        <f>General!F269</f>
        <v>0</v>
      </c>
      <c r="BY271" s="1">
        <f>General!G269</f>
        <v>0</v>
      </c>
    </row>
    <row r="272" spans="71:77">
      <c r="BS272" s="1">
        <f>General!A270</f>
        <v>0</v>
      </c>
      <c r="BT272" s="1">
        <f>General!B270</f>
        <v>0</v>
      </c>
      <c r="BU272" s="1">
        <f>General!C270</f>
        <v>0</v>
      </c>
      <c r="BV272" s="1">
        <f>General!D270</f>
        <v>0</v>
      </c>
      <c r="BX272" s="1">
        <f>General!F270</f>
        <v>0</v>
      </c>
      <c r="BY272" s="1">
        <f>General!G270</f>
        <v>0</v>
      </c>
    </row>
    <row r="273" spans="71:77">
      <c r="BS273" s="1">
        <f>General!A271</f>
        <v>0</v>
      </c>
      <c r="BT273" s="1">
        <f>General!B271</f>
        <v>0</v>
      </c>
      <c r="BU273" s="1">
        <f>General!C271</f>
        <v>0</v>
      </c>
      <c r="BV273" s="1">
        <f>General!D271</f>
        <v>0</v>
      </c>
      <c r="BX273" s="1">
        <f>General!F271</f>
        <v>0</v>
      </c>
      <c r="BY273" s="1">
        <f>General!G271</f>
        <v>0</v>
      </c>
    </row>
    <row r="274" spans="71:77">
      <c r="BS274" s="1">
        <f>General!A272</f>
        <v>0</v>
      </c>
      <c r="BT274" s="1">
        <f>General!B272</f>
        <v>0</v>
      </c>
      <c r="BU274" s="1">
        <f>General!C272</f>
        <v>0</v>
      </c>
      <c r="BV274" s="1">
        <f>General!D272</f>
        <v>0</v>
      </c>
      <c r="BX274" s="1">
        <f>General!F272</f>
        <v>0</v>
      </c>
      <c r="BY274" s="1">
        <f>General!G272</f>
        <v>0</v>
      </c>
    </row>
    <row r="275" spans="71:77">
      <c r="BS275" s="1">
        <f>General!A273</f>
        <v>0</v>
      </c>
      <c r="BT275" s="1">
        <f>General!B273</f>
        <v>0</v>
      </c>
      <c r="BU275" s="1">
        <f>General!C273</f>
        <v>0</v>
      </c>
      <c r="BV275" s="1">
        <f>General!D273</f>
        <v>0</v>
      </c>
      <c r="BX275" s="1">
        <f>General!F273</f>
        <v>0</v>
      </c>
      <c r="BY275" s="1">
        <f>General!G273</f>
        <v>0</v>
      </c>
    </row>
    <row r="276" spans="71:77">
      <c r="BS276" s="1">
        <f>General!A274</f>
        <v>0</v>
      </c>
      <c r="BT276" s="1">
        <f>General!B274</f>
        <v>0</v>
      </c>
      <c r="BU276" s="1">
        <f>General!C274</f>
        <v>0</v>
      </c>
      <c r="BV276" s="1">
        <f>General!D274</f>
        <v>0</v>
      </c>
      <c r="BX276" s="1">
        <f>General!F274</f>
        <v>0</v>
      </c>
      <c r="BY276" s="1">
        <f>General!G274</f>
        <v>0</v>
      </c>
    </row>
    <row r="277" spans="71:77">
      <c r="BS277" s="1">
        <f>General!A275</f>
        <v>0</v>
      </c>
      <c r="BT277" s="1">
        <f>General!B275</f>
        <v>0</v>
      </c>
      <c r="BU277" s="1">
        <f>General!C275</f>
        <v>0</v>
      </c>
      <c r="BV277" s="1">
        <f>General!D275</f>
        <v>0</v>
      </c>
      <c r="BX277" s="1">
        <f>General!F275</f>
        <v>0</v>
      </c>
      <c r="BY277" s="1">
        <f>General!G275</f>
        <v>0</v>
      </c>
    </row>
    <row r="278" spans="71:77">
      <c r="BS278" s="1">
        <f>General!A276</f>
        <v>0</v>
      </c>
      <c r="BT278" s="1">
        <f>General!B276</f>
        <v>0</v>
      </c>
      <c r="BU278" s="1">
        <f>General!C276</f>
        <v>0</v>
      </c>
      <c r="BV278" s="1">
        <f>General!D276</f>
        <v>0</v>
      </c>
      <c r="BX278" s="1">
        <f>General!F276</f>
        <v>0</v>
      </c>
      <c r="BY278" s="1">
        <f>General!G276</f>
        <v>0</v>
      </c>
    </row>
    <row r="279" spans="71:77">
      <c r="BS279" s="1">
        <f>General!A277</f>
        <v>0</v>
      </c>
      <c r="BT279" s="1">
        <f>General!B277</f>
        <v>0</v>
      </c>
      <c r="BU279" s="1">
        <f>General!C277</f>
        <v>0</v>
      </c>
      <c r="BV279" s="1">
        <f>General!D277</f>
        <v>0</v>
      </c>
      <c r="BX279" s="1">
        <f>General!F277</f>
        <v>0</v>
      </c>
      <c r="BY279" s="1">
        <f>General!G277</f>
        <v>0</v>
      </c>
    </row>
    <row r="280" spans="71:77">
      <c r="BS280" s="1">
        <f>General!A278</f>
        <v>0</v>
      </c>
      <c r="BT280" s="1">
        <f>General!B278</f>
        <v>0</v>
      </c>
      <c r="BU280" s="1">
        <f>General!C278</f>
        <v>0</v>
      </c>
      <c r="BV280" s="1">
        <f>General!D278</f>
        <v>0</v>
      </c>
      <c r="BX280" s="1">
        <f>General!F278</f>
        <v>0</v>
      </c>
      <c r="BY280" s="1">
        <f>General!G278</f>
        <v>0</v>
      </c>
    </row>
    <row r="281" spans="71:77">
      <c r="BS281" s="1">
        <f>General!A279</f>
        <v>0</v>
      </c>
      <c r="BT281" s="1">
        <f>General!B279</f>
        <v>0</v>
      </c>
      <c r="BU281" s="1">
        <f>General!C279</f>
        <v>0</v>
      </c>
      <c r="BV281" s="1">
        <f>General!D279</f>
        <v>0</v>
      </c>
      <c r="BX281" s="1">
        <f>General!F279</f>
        <v>0</v>
      </c>
      <c r="BY281" s="1">
        <f>General!G279</f>
        <v>0</v>
      </c>
    </row>
    <row r="282" spans="71:77">
      <c r="BS282" s="1">
        <f>General!A280</f>
        <v>0</v>
      </c>
      <c r="BT282" s="1">
        <f>General!B280</f>
        <v>0</v>
      </c>
      <c r="BU282" s="1">
        <f>General!C280</f>
        <v>0</v>
      </c>
      <c r="BV282" s="1">
        <f>General!D280</f>
        <v>0</v>
      </c>
      <c r="BX282" s="1">
        <f>General!F280</f>
        <v>0</v>
      </c>
      <c r="BY282" s="1">
        <f>General!G280</f>
        <v>0</v>
      </c>
    </row>
  </sheetData>
  <sheetProtection algorithmName="SHA-512" hashValue="JR1S+S5XVMaWrYomOZrqf/QeytAfjb/4/2AidqovMTOGrpIHeudf9C6rU6zZw6jmRDtuXCYnUu7g20up7QgHKQ==" saltValue="alu4pthhZoIuDoIN+N6+Yg==" spinCount="100000" sheet="1"/>
  <mergeCells count="62">
    <mergeCell ref="A128:N128"/>
    <mergeCell ref="O128:V128"/>
    <mergeCell ref="BG3:BG4"/>
    <mergeCell ref="A125:N125"/>
    <mergeCell ref="O125:V125"/>
    <mergeCell ref="A126:N126"/>
    <mergeCell ref="O126:V126"/>
    <mergeCell ref="A127:N127"/>
    <mergeCell ref="O127:V127"/>
    <mergeCell ref="A122:N122"/>
    <mergeCell ref="O122:V122"/>
    <mergeCell ref="A123:N123"/>
    <mergeCell ref="O123:V123"/>
    <mergeCell ref="A124:N124"/>
    <mergeCell ref="O124:V124"/>
    <mergeCell ref="A119:N119"/>
    <mergeCell ref="O119:V119"/>
    <mergeCell ref="A120:N120"/>
    <mergeCell ref="O120:V120"/>
    <mergeCell ref="A121:N121"/>
    <mergeCell ref="O121:V121"/>
    <mergeCell ref="A116:N116"/>
    <mergeCell ref="O116:V116"/>
    <mergeCell ref="A117:N117"/>
    <mergeCell ref="O117:V117"/>
    <mergeCell ref="A118:N118"/>
    <mergeCell ref="O118:V118"/>
    <mergeCell ref="A113:N113"/>
    <mergeCell ref="O113:V113"/>
    <mergeCell ref="A114:N114"/>
    <mergeCell ref="O114:V114"/>
    <mergeCell ref="A115:N115"/>
    <mergeCell ref="O115:V115"/>
    <mergeCell ref="BJ3:BK3"/>
    <mergeCell ref="BL3:BM3"/>
    <mergeCell ref="BQ3:BR3"/>
    <mergeCell ref="A110:V110"/>
    <mergeCell ref="A111:V111"/>
    <mergeCell ref="BD3:BE3"/>
    <mergeCell ref="BF3:BF4"/>
    <mergeCell ref="BH3:BI3"/>
    <mergeCell ref="B3:V3"/>
    <mergeCell ref="W3:W4"/>
    <mergeCell ref="Y3:Y4"/>
    <mergeCell ref="Z3:Z4"/>
    <mergeCell ref="AA3:AA4"/>
    <mergeCell ref="AB3:AB4"/>
    <mergeCell ref="A112:N112"/>
    <mergeCell ref="O112:V112"/>
    <mergeCell ref="AZ3:AZ4"/>
    <mergeCell ref="BA3:BA4"/>
    <mergeCell ref="BB3:BC3"/>
    <mergeCell ref="AK3:AK4"/>
    <mergeCell ref="AL3:AL4"/>
    <mergeCell ref="AP3:AP4"/>
    <mergeCell ref="AQ3:AQ4"/>
    <mergeCell ref="AR3:AR4"/>
    <mergeCell ref="AC3:AC4"/>
    <mergeCell ref="AD3:AD4"/>
    <mergeCell ref="AE3:AF3"/>
    <mergeCell ref="AG3:AH3"/>
    <mergeCell ref="AI3:AJ3"/>
  </mergeCells>
  <conditionalFormatting sqref="M5:M109 M129:M1048576">
    <cfRule type="cellIs" dxfId="7" priority="3" operator="equal">
      <formula>"B"</formula>
    </cfRule>
    <cfRule type="cellIs" dxfId="6" priority="4" operator="equal">
      <formula>"P"</formula>
    </cfRule>
  </conditionalFormatting>
  <conditionalFormatting sqref="M5:M109">
    <cfRule type="cellIs" dxfId="5" priority="5" operator="equal">
      <formula>"P"</formula>
    </cfRule>
  </conditionalFormatting>
  <conditionalFormatting sqref="T5:T109 V5:V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4C772-C005-4FA5-AE72-FA9EC8A93EDD}">
  <dimension ref="A1:BX28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W3" sqref="W1:BX1048576"/>
    </sheetView>
  </sheetViews>
  <sheetFormatPr defaultColWidth="9.140625" defaultRowHeight="15"/>
  <cols>
    <col min="1" max="1" width="4.42578125" style="1" customWidth="1"/>
    <col min="2" max="6" width="5.28515625" style="1" customWidth="1"/>
    <col min="7" max="7" width="4.7109375" style="1" customWidth="1"/>
    <col min="8" max="21" width="5.28515625" style="1" customWidth="1"/>
    <col min="22" max="22" width="6.28515625" style="15" customWidth="1"/>
    <col min="23" max="24" width="5.28515625" style="1" hidden="1" customWidth="1"/>
    <col min="25" max="30" width="8.7109375" style="4" hidden="1" customWidth="1"/>
    <col min="31" max="40" width="8.7109375" style="1" hidden="1" customWidth="1"/>
    <col min="41" max="51" width="9" style="1" hidden="1" customWidth="1"/>
    <col min="52" max="53" width="7.28515625" style="1" hidden="1" customWidth="1"/>
    <col min="54" max="57" width="7" style="1" hidden="1" customWidth="1"/>
    <col min="58" max="69" width="9.140625" style="1" hidden="1" customWidth="1"/>
    <col min="70" max="70" width="5" style="1" hidden="1" customWidth="1"/>
    <col min="71" max="71" width="7.42578125" style="1" hidden="1" customWidth="1"/>
    <col min="72" max="72" width="10.85546875" style="1" hidden="1" customWidth="1"/>
    <col min="73" max="74" width="9.140625" style="1" hidden="1" customWidth="1"/>
    <col min="75" max="75" width="12.7109375" style="1" hidden="1" customWidth="1"/>
    <col min="76" max="76" width="9.140625" style="1" hidden="1" customWidth="1"/>
    <col min="77" max="77" width="9.140625" style="1" customWidth="1"/>
    <col min="78" max="16384" width="9.140625" style="1"/>
  </cols>
  <sheetData>
    <row r="1" spans="1:76" ht="15.75" hidden="1" thickBot="1">
      <c r="Y1" s="1"/>
      <c r="Z1" s="1"/>
      <c r="AA1" s="1"/>
      <c r="AB1" s="1"/>
      <c r="AC1" s="1"/>
      <c r="AD1" s="1"/>
    </row>
    <row r="2" spans="1:76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76" ht="19.5" customHeight="1" thickBot="1">
      <c r="B3" s="184" t="str">
        <f>'Hedging Dashboard'!BX3</f>
        <v>H7 | Hedge 7 | (BM1D)2</v>
      </c>
      <c r="C3" s="185"/>
      <c r="D3" s="185"/>
      <c r="E3" s="185"/>
      <c r="F3" s="185"/>
      <c r="G3" s="186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7"/>
      <c r="W3" s="196" t="s">
        <v>49</v>
      </c>
      <c r="X3" s="1" t="s">
        <v>50</v>
      </c>
      <c r="Y3" s="201" t="s">
        <v>306</v>
      </c>
      <c r="Z3" s="167" t="s">
        <v>307</v>
      </c>
      <c r="AA3" s="167" t="s">
        <v>308</v>
      </c>
      <c r="AB3" s="167" t="s">
        <v>310</v>
      </c>
      <c r="AC3" s="167" t="s">
        <v>311</v>
      </c>
      <c r="AD3" s="169" t="s">
        <v>312</v>
      </c>
      <c r="AE3" s="173" t="s">
        <v>37</v>
      </c>
      <c r="AF3" s="173"/>
      <c r="AG3" s="173" t="s">
        <v>305</v>
      </c>
      <c r="AH3" s="173"/>
      <c r="AI3" s="173" t="s">
        <v>36</v>
      </c>
      <c r="AJ3" s="173"/>
      <c r="AK3" s="171" t="s">
        <v>318</v>
      </c>
      <c r="AL3" s="171" t="s">
        <v>317</v>
      </c>
      <c r="AO3" s="1" t="s">
        <v>33</v>
      </c>
      <c r="AP3" s="172" t="s">
        <v>292</v>
      </c>
      <c r="AQ3" s="172" t="s">
        <v>319</v>
      </c>
      <c r="AR3" s="172" t="s">
        <v>293</v>
      </c>
      <c r="AZ3" s="191" t="s">
        <v>1</v>
      </c>
      <c r="BA3" s="191" t="s">
        <v>2</v>
      </c>
      <c r="BB3" s="194" t="s">
        <v>7</v>
      </c>
      <c r="BC3" s="195"/>
      <c r="BD3" s="194" t="s">
        <v>16</v>
      </c>
      <c r="BE3" s="195"/>
      <c r="BF3" s="191" t="s">
        <v>8</v>
      </c>
      <c r="BG3" s="165" t="s">
        <v>3</v>
      </c>
      <c r="BH3" s="166"/>
      <c r="BI3" s="165" t="s">
        <v>4</v>
      </c>
      <c r="BJ3" s="166"/>
      <c r="BK3" s="165" t="s">
        <v>313</v>
      </c>
      <c r="BL3" s="166"/>
      <c r="BM3" s="7" t="s">
        <v>3</v>
      </c>
      <c r="BN3" s="7" t="s">
        <v>4</v>
      </c>
      <c r="BO3" s="7" t="s">
        <v>313</v>
      </c>
      <c r="BP3" s="193" t="s">
        <v>30</v>
      </c>
      <c r="BQ3" s="193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</row>
    <row r="4" spans="1:76" ht="21.75" customHeight="1" thickBot="1">
      <c r="B4" s="79" t="s">
        <v>11</v>
      </c>
      <c r="C4" s="80" t="s">
        <v>37</v>
      </c>
      <c r="D4" s="80" t="s">
        <v>5</v>
      </c>
      <c r="E4" s="80" t="s">
        <v>6</v>
      </c>
      <c r="F4" s="81" t="s">
        <v>12</v>
      </c>
      <c r="G4" s="54"/>
      <c r="H4" s="80" t="s">
        <v>305</v>
      </c>
      <c r="I4" s="80" t="s">
        <v>5</v>
      </c>
      <c r="J4" s="80" t="s">
        <v>6</v>
      </c>
      <c r="K4" s="81" t="s">
        <v>12</v>
      </c>
      <c r="L4" s="54"/>
      <c r="M4" s="86" t="s">
        <v>0</v>
      </c>
      <c r="N4" s="53"/>
      <c r="O4" s="79" t="s">
        <v>36</v>
      </c>
      <c r="P4" s="80" t="s">
        <v>5</v>
      </c>
      <c r="Q4" s="80" t="s">
        <v>6</v>
      </c>
      <c r="R4" s="80" t="s">
        <v>12</v>
      </c>
      <c r="S4" s="80" t="s">
        <v>14</v>
      </c>
      <c r="T4" s="80" t="s">
        <v>15</v>
      </c>
      <c r="U4" s="80" t="s">
        <v>157</v>
      </c>
      <c r="V4" s="81" t="s">
        <v>45</v>
      </c>
      <c r="W4" s="197"/>
      <c r="X4" s="1" t="s">
        <v>51</v>
      </c>
      <c r="Y4" s="202"/>
      <c r="Z4" s="168"/>
      <c r="AA4" s="168"/>
      <c r="AB4" s="168"/>
      <c r="AC4" s="168"/>
      <c r="AD4" s="170"/>
      <c r="AE4" s="78" t="s">
        <v>321</v>
      </c>
      <c r="AF4" s="78" t="s">
        <v>6</v>
      </c>
      <c r="AG4" s="78" t="s">
        <v>321</v>
      </c>
      <c r="AH4" s="78" t="s">
        <v>6</v>
      </c>
      <c r="AI4" s="78" t="s">
        <v>321</v>
      </c>
      <c r="AJ4" s="78" t="s">
        <v>6</v>
      </c>
      <c r="AK4" s="171"/>
      <c r="AL4" s="171"/>
      <c r="AM4" s="1" t="str">
        <f>AM28</f>
        <v/>
      </c>
      <c r="AO4" s="1" t="s">
        <v>34</v>
      </c>
      <c r="AP4" s="172"/>
      <c r="AQ4" s="172"/>
      <c r="AR4" s="172"/>
      <c r="AS4" s="1" t="s">
        <v>38</v>
      </c>
      <c r="AT4" s="1" t="s">
        <v>39</v>
      </c>
      <c r="AU4" s="1" t="s">
        <v>320</v>
      </c>
      <c r="AV4" s="1" t="s">
        <v>40</v>
      </c>
      <c r="AW4" s="1" t="s">
        <v>45</v>
      </c>
      <c r="AX4" s="1" t="s">
        <v>46</v>
      </c>
      <c r="AY4" s="1" t="s">
        <v>47</v>
      </c>
      <c r="AZ4" s="192"/>
      <c r="BA4" s="192"/>
      <c r="BB4" s="3" t="s">
        <v>1</v>
      </c>
      <c r="BC4" s="3" t="s">
        <v>2</v>
      </c>
      <c r="BD4" s="3" t="s">
        <v>1</v>
      </c>
      <c r="BE4" s="3" t="s">
        <v>2</v>
      </c>
      <c r="BF4" s="192"/>
      <c r="BG4" s="6" t="s">
        <v>23</v>
      </c>
      <c r="BH4" s="6" t="s">
        <v>24</v>
      </c>
      <c r="BI4" s="6" t="s">
        <v>25</v>
      </c>
      <c r="BJ4" s="6" t="s">
        <v>26</v>
      </c>
      <c r="BK4" s="6" t="s">
        <v>314</v>
      </c>
      <c r="BL4" s="6" t="s">
        <v>315</v>
      </c>
      <c r="BM4" s="7" t="s">
        <v>27</v>
      </c>
      <c r="BN4" s="7" t="s">
        <v>27</v>
      </c>
      <c r="BO4" s="7" t="s">
        <v>27</v>
      </c>
      <c r="BP4" s="7" t="s">
        <v>31</v>
      </c>
      <c r="BQ4" s="7" t="s">
        <v>32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</row>
    <row r="5" spans="1:76">
      <c r="B5" s="47"/>
      <c r="C5" s="21" t="str">
        <f>Y5</f>
        <v>B</v>
      </c>
      <c r="D5" s="21"/>
      <c r="E5" s="21"/>
      <c r="F5" s="22"/>
      <c r="H5" s="47" t="s">
        <v>323</v>
      </c>
      <c r="I5" s="21"/>
      <c r="J5" s="21"/>
      <c r="K5" s="22"/>
      <c r="L5" s="85"/>
      <c r="M5" s="16" t="str">
        <f>IF('Hedging Dashboard'!AH5="","",'Hedging Dashboard'!AH5)</f>
        <v>P</v>
      </c>
      <c r="O5" s="47" t="s">
        <v>322</v>
      </c>
      <c r="P5" s="21"/>
      <c r="Q5" s="21"/>
      <c r="R5" s="21"/>
      <c r="S5" s="21"/>
      <c r="T5" s="51" t="s">
        <v>48</v>
      </c>
      <c r="U5" s="21"/>
      <c r="V5" s="52" t="str">
        <f t="shared" ref="V5:V68" si="0">IF(AW5="R","Rabbit","")</f>
        <v/>
      </c>
      <c r="W5" s="49" t="s">
        <v>309</v>
      </c>
      <c r="Y5" s="9" t="s">
        <v>6</v>
      </c>
      <c r="Z5" s="4" t="s">
        <v>323</v>
      </c>
      <c r="AA5" s="4" t="s">
        <v>322</v>
      </c>
      <c r="AD5" s="8"/>
      <c r="AM5" s="1">
        <f>AN5</f>
        <v>0</v>
      </c>
      <c r="AN5" s="1">
        <f>IF(X5="",0,IFERROR(VLOOKUP(X5,BW:BX,2,FALSE),0))</f>
        <v>0</v>
      </c>
      <c r="AZ5" s="1">
        <f>IF('Hedging Dashboard'!AH5="P",1,"")</f>
        <v>1</v>
      </c>
      <c r="BA5" s="1" t="str">
        <f>IF('Hedging Dashboard'!AH5="B",1,"")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-3</v>
      </c>
    </row>
    <row r="6" spans="1:76">
      <c r="B6" s="43"/>
      <c r="C6" s="23" t="str">
        <f>IF(Y6=Y5,"",Y6)</f>
        <v/>
      </c>
      <c r="D6" s="23"/>
      <c r="E6" s="23"/>
      <c r="F6" s="24"/>
      <c r="H6" s="43" t="str">
        <f>IF(Z6=Z5,"",Z6)</f>
        <v/>
      </c>
      <c r="I6" s="23"/>
      <c r="J6" s="23"/>
      <c r="K6" s="24"/>
      <c r="L6" s="85"/>
      <c r="M6" s="17" t="str">
        <f>IF('Hedging Dashboard'!AH6="","",'Hedging Dashboard'!AH6)</f>
        <v>B</v>
      </c>
      <c r="O6" s="43" t="str">
        <f>IF(AA5=AA6,"",AA6)</f>
        <v/>
      </c>
      <c r="P6" s="23"/>
      <c r="Q6" s="23"/>
      <c r="R6" s="23"/>
      <c r="S6" s="23"/>
      <c r="T6" s="46" t="s">
        <v>48</v>
      </c>
      <c r="U6" s="23"/>
      <c r="V6" s="44" t="str">
        <f t="shared" si="0"/>
        <v/>
      </c>
      <c r="W6" s="50"/>
      <c r="Y6" s="9" t="s">
        <v>6</v>
      </c>
      <c r="Z6" s="4" t="s">
        <v>323</v>
      </c>
      <c r="AA6" s="4" t="s">
        <v>322</v>
      </c>
      <c r="AD6" s="8"/>
      <c r="AM6" s="1">
        <f>AM5+AN5</f>
        <v>0</v>
      </c>
      <c r="AN6" s="1">
        <f>IF(X6="",0,IFERROR(VLOOKUP(X5&amp;X6,BW:BX,2,FALSE),0))</f>
        <v>0</v>
      </c>
      <c r="AZ6" s="1" t="str">
        <f>IF('Hedging Dashboard'!AH6="P",IF(AZ5="",1,AZ5+1),"")</f>
        <v/>
      </c>
      <c r="BA6" s="1">
        <f>IF('Hedging Dashboard'!AH6="B",IF(BA5="",1,BA5+1),"")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</row>
    <row r="7" spans="1:76">
      <c r="B7" s="43"/>
      <c r="C7" s="23" t="str">
        <f t="shared" ref="C7:C70" si="1">IF(Y7=Y6,"",Y7)</f>
        <v/>
      </c>
      <c r="D7" s="23"/>
      <c r="E7" s="23"/>
      <c r="F7" s="24"/>
      <c r="H7" s="43" t="str">
        <f t="shared" ref="H7:H70" si="2">IF(Z7=Z6,"",Z7)</f>
        <v/>
      </c>
      <c r="I7" s="23"/>
      <c r="J7" s="23"/>
      <c r="K7" s="24"/>
      <c r="L7" s="85"/>
      <c r="M7" s="17" t="str">
        <f>IF('Hedging Dashboard'!AH7="","",'Hedging Dashboard'!AH7)</f>
        <v>P</v>
      </c>
      <c r="O7" s="43" t="str">
        <f t="shared" ref="O7:O70" si="3">IF(AA6=AA7,"",AA7)</f>
        <v/>
      </c>
      <c r="P7" s="23"/>
      <c r="Q7" s="23"/>
      <c r="R7" s="23"/>
      <c r="S7" s="23"/>
      <c r="T7" s="46" t="s">
        <v>48</v>
      </c>
      <c r="U7" s="23"/>
      <c r="V7" s="44" t="str">
        <f t="shared" si="0"/>
        <v/>
      </c>
      <c r="W7" s="50"/>
      <c r="Y7" s="9" t="str">
        <f>IF(AND(AB7="LL",Y5=Y6),IF(Y6="B","M1","B"),Y6)</f>
        <v>B</v>
      </c>
      <c r="Z7" s="4" t="str">
        <f>IF(AND(AC7="LL",Z5=Z6),IF(Z6="M1","D","M1"),Z6)</f>
        <v>M1</v>
      </c>
      <c r="AA7" s="4" t="str">
        <f>IF(AND(AD7="LL",AA5=AA6),IF(AA6="D","B","D"),AA6)</f>
        <v>D</v>
      </c>
      <c r="AB7" s="4" t="str">
        <f t="shared" ref="AB7:AB70" si="4">F5&amp;F6</f>
        <v/>
      </c>
      <c r="AC7" s="4" t="str">
        <f>K5&amp;K6</f>
        <v/>
      </c>
      <c r="AD7" s="4" t="str">
        <f>R5&amp;R6</f>
        <v/>
      </c>
      <c r="AM7" s="1">
        <f t="shared" ref="AM7:AM70" si="5">IF(M7="","",IF(AM6+AN7&gt;=10,10,IF(AM6+AN7&lt;=-10,-10,AM6+AN7)))</f>
        <v>0</v>
      </c>
      <c r="AN7" s="1">
        <f>IF(X7="",0,IFERROR(VLOOKUP(X5&amp;X6&amp;X7,BW:BX,2,FALSE),0))</f>
        <v>0</v>
      </c>
      <c r="AZ7" s="1">
        <f>IF('Hedging Dashboard'!AH7="P",IF(AZ6="",1,AZ6+1),"")</f>
        <v>1</v>
      </c>
      <c r="BA7" s="1" t="str">
        <f>IF('Hedging Dashboard'!AH7="B",IF(BA6="",1,BA6+1),"")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</row>
    <row r="8" spans="1:76">
      <c r="B8" s="43"/>
      <c r="C8" s="23" t="str">
        <f t="shared" si="1"/>
        <v/>
      </c>
      <c r="D8" s="23"/>
      <c r="E8" s="23"/>
      <c r="F8" s="24"/>
      <c r="H8" s="43" t="str">
        <f t="shared" si="2"/>
        <v/>
      </c>
      <c r="I8" s="23"/>
      <c r="J8" s="23"/>
      <c r="K8" s="24"/>
      <c r="L8" s="85"/>
      <c r="M8" s="17" t="str">
        <f>IF('Hedging Dashboard'!AH8="","",'Hedging Dashboard'!AH8)</f>
        <v>B</v>
      </c>
      <c r="O8" s="43" t="str">
        <f t="shared" si="3"/>
        <v/>
      </c>
      <c r="P8" s="23"/>
      <c r="Q8" s="23"/>
      <c r="R8" s="23"/>
      <c r="S8" s="23"/>
      <c r="T8" s="46" t="s">
        <v>48</v>
      </c>
      <c r="U8" s="23"/>
      <c r="V8" s="44" t="str">
        <f t="shared" si="0"/>
        <v/>
      </c>
      <c r="W8" s="50"/>
      <c r="Y8" s="9" t="str">
        <f t="shared" ref="Y8:Y71" si="6">IF(AND(AB8="LL",Y6=Y7),IF(Y7="B","M1","B"),Y7)</f>
        <v>B</v>
      </c>
      <c r="Z8" s="4" t="str">
        <f t="shared" ref="Z8:Z71" si="7">IF(AND(AC8="LL",Z6=Z7),IF(Z7="M1","D","M1"),Z7)</f>
        <v>M1</v>
      </c>
      <c r="AA8" s="4" t="str">
        <f t="shared" ref="AA8:AA71" si="8">IF(AND(AD8="LL",AA6=AA7),IF(AA7="D","B","D"),AA7)</f>
        <v>D</v>
      </c>
      <c r="AB8" s="4" t="str">
        <f t="shared" si="4"/>
        <v/>
      </c>
      <c r="AC8" s="4" t="str">
        <f t="shared" ref="AC8:AC71" si="9">K6&amp;K7</f>
        <v/>
      </c>
      <c r="AD8" s="4" t="str">
        <f t="shared" ref="AD8:AD71" si="10">R6&amp;R7</f>
        <v/>
      </c>
      <c r="AM8" s="1">
        <f t="shared" si="5"/>
        <v>0</v>
      </c>
      <c r="AN8" s="1">
        <f>IF(X8="",0,IFERROR(VLOOKUP(X5&amp;X6&amp;X7&amp;X8,BW:BX,2,FALSE),0))</f>
        <v>0</v>
      </c>
      <c r="AZ8" s="1" t="str">
        <f>IF('Hedging Dashboard'!AH8="P",IF(AZ7="",1,AZ7+1),"")</f>
        <v/>
      </c>
      <c r="BA8" s="1">
        <f>IF('Hedging Dashboard'!AH8="B",IF(BA7="",1,BA7+1),"")</f>
        <v>1</v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3</v>
      </c>
    </row>
    <row r="9" spans="1:76" ht="15.75" thickBot="1">
      <c r="B9" s="82"/>
      <c r="C9" s="83" t="str">
        <f t="shared" si="1"/>
        <v/>
      </c>
      <c r="D9" s="83"/>
      <c r="E9" s="83"/>
      <c r="F9" s="84"/>
      <c r="H9" s="82" t="str">
        <f t="shared" si="2"/>
        <v/>
      </c>
      <c r="I9" s="83"/>
      <c r="J9" s="83"/>
      <c r="K9" s="84"/>
      <c r="L9" s="85"/>
      <c r="M9" s="18" t="str">
        <f>IF('Hedging Dashboard'!AH9="","",'Hedging Dashboard'!AH9)</f>
        <v>B</v>
      </c>
      <c r="O9" s="82" t="str">
        <f t="shared" si="3"/>
        <v/>
      </c>
      <c r="P9" s="83"/>
      <c r="Q9" s="83"/>
      <c r="R9" s="83"/>
      <c r="S9" s="83">
        <v>0</v>
      </c>
      <c r="T9" s="102" t="s">
        <v>48</v>
      </c>
      <c r="U9" s="83"/>
      <c r="V9" s="103" t="str">
        <f t="shared" si="0"/>
        <v/>
      </c>
      <c r="W9" s="73"/>
      <c r="X9" s="75"/>
      <c r="Y9" s="9" t="str">
        <f t="shared" si="6"/>
        <v>B</v>
      </c>
      <c r="Z9" s="4" t="str">
        <f t="shared" si="7"/>
        <v>M1</v>
      </c>
      <c r="AA9" s="4" t="str">
        <f t="shared" si="8"/>
        <v>D</v>
      </c>
      <c r="AB9" s="4" t="str">
        <f t="shared" si="4"/>
        <v/>
      </c>
      <c r="AC9" s="4" t="str">
        <f t="shared" si="9"/>
        <v/>
      </c>
      <c r="AD9" s="4" t="str">
        <f t="shared" si="10"/>
        <v/>
      </c>
      <c r="AM9" s="1">
        <f t="shared" si="5"/>
        <v>0</v>
      </c>
      <c r="AN9" s="1">
        <f>IF(X9="",0,IFERROR(VLOOKUP(X5&amp;X6&amp;X7&amp;X8&amp;X9,BW:BX,2,FALSE),0))</f>
        <v>0</v>
      </c>
      <c r="AZ9" s="1" t="str">
        <f>IF('Hedging Dashboard'!AH9="P",IF(AZ8="",1,AZ8+1),"")</f>
        <v/>
      </c>
      <c r="BA9" s="1">
        <f>IF('Hedging Dashboard'!AH9="B",IF(BA8="",1,BA8+1),"")</f>
        <v>2</v>
      </c>
      <c r="BH9" s="1" t="s">
        <v>41</v>
      </c>
      <c r="BJ9" s="1" t="s">
        <v>316</v>
      </c>
      <c r="BL9" s="1" t="s">
        <v>42</v>
      </c>
      <c r="BM9" s="1" t="s">
        <v>43</v>
      </c>
      <c r="BN9" s="1" t="s">
        <v>44</v>
      </c>
      <c r="BO9" s="1" t="s">
        <v>44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-6</v>
      </c>
    </row>
    <row r="10" spans="1:76" ht="15.75" thickBot="1">
      <c r="A10" s="1">
        <v>1</v>
      </c>
      <c r="B10" s="12" t="str">
        <f t="shared" ref="B10:B73" si="11">IF(M9="","",IF(AK10=AL10,"NB",IF(AK10&gt;AL10,"P"&amp;(AK10-AL10),"B"&amp;(AL10-AK10))))</f>
        <v>B3</v>
      </c>
      <c r="C10" s="92" t="str">
        <f>IF(M9="","",C5)</f>
        <v>B</v>
      </c>
      <c r="D10" s="13" t="str">
        <f>AE10</f>
        <v/>
      </c>
      <c r="E10" s="45" t="str">
        <f>AF10</f>
        <v>B</v>
      </c>
      <c r="F10" s="14" t="str">
        <f t="shared" ref="F10:F73" si="12">IF(M10="","",IF(M10="P",IF(D10="","L","W"),IF(E10="","L","W")))</f>
        <v>W</v>
      </c>
      <c r="H10" s="95" t="str">
        <f>IF(M9="","",H5)</f>
        <v>M1</v>
      </c>
      <c r="I10" s="13" t="str">
        <f>AG10</f>
        <v/>
      </c>
      <c r="J10" s="45" t="str">
        <f>AH10</f>
        <v>B</v>
      </c>
      <c r="K10" s="14" t="str">
        <f>IF(M10="","",IF(M10="P",IF(I10="","L","W"),IF(J10="","L","W")))</f>
        <v>W</v>
      </c>
      <c r="L10" s="85"/>
      <c r="M10" s="16" t="str">
        <f>IF('Hedging Dashboard'!AH10="","",'Hedging Dashboard'!AH10)</f>
        <v>B</v>
      </c>
      <c r="O10" s="12" t="str">
        <f>IF(M9="","",O5)</f>
        <v>D</v>
      </c>
      <c r="P10" s="13" t="str">
        <f>AI10</f>
        <v/>
      </c>
      <c r="Q10" s="45" t="str">
        <f>AJ10</f>
        <v>B</v>
      </c>
      <c r="R10" s="87" t="str">
        <f>IF(M10="","",IF(M10="P",IF(P10="","L","W"),IF(Q10="","L","W")))</f>
        <v>W</v>
      </c>
      <c r="S10" s="87">
        <f t="shared" ref="S10:S73" si="13">IF(M10="","",IF(X10="",IF(AO10="S",0,S9),IF(X10="W",IF(AO10="S",0,S9)+INT(REPLACE(B10,1,1,"")),IF(AO10="S",0,S9)-INT(REPLACE(B10,1,1,"")))))</f>
        <v>3</v>
      </c>
      <c r="T10" s="98" t="str">
        <f>IF(M9="","",IF(AO10="S","",IF(S10&gt;=0,S10,IF(AW10="R",S10,""))))</f>
        <v/>
      </c>
      <c r="U10" s="87">
        <f>IF(M10="","",IF(B10="NB",U9,IF(T10="",SUM($T$5:$T10)+S10,SUM($T$5:$T10))))</f>
        <v>3</v>
      </c>
      <c r="V10" s="99" t="str">
        <f t="shared" si="0"/>
        <v/>
      </c>
      <c r="W10" s="74">
        <f t="shared" ref="W10:W73" si="14">IF(M10="","",IF(K10="W",0+BN10,0-BN10)+IF(F10="W",0+BM10,0-BM10))+IF(R10="W",0+BO10,0-BO10)</f>
        <v>3</v>
      </c>
      <c r="X10" s="76" t="str">
        <f t="shared" ref="X10:X73" si="15">IF(M10="","",IF(W10&gt;0,"W",IF(W10&lt;0,"L","")))</f>
        <v>W</v>
      </c>
      <c r="Y10" s="9" t="str">
        <f t="shared" si="6"/>
        <v>B</v>
      </c>
      <c r="Z10" s="4" t="str">
        <f t="shared" si="7"/>
        <v>M1</v>
      </c>
      <c r="AA10" s="4" t="str">
        <f t="shared" si="8"/>
        <v>D</v>
      </c>
      <c r="AB10" s="4" t="str">
        <f t="shared" si="4"/>
        <v/>
      </c>
      <c r="AC10" s="4" t="str">
        <f t="shared" si="9"/>
        <v/>
      </c>
      <c r="AD10" s="4" t="str">
        <f t="shared" si="10"/>
        <v/>
      </c>
      <c r="AE10" s="1" t="str">
        <f t="shared" ref="AE10:AE73" si="16">IF(M9="","",IF(Y10="B",IF(M9="P",BH10,""),IF(M8="P",BH10,"")))</f>
        <v/>
      </c>
      <c r="AF10" s="1" t="str">
        <f t="shared" ref="AF10:AF73" si="17">IF(M9="","",IF(Y10="B",IF(M9="B",BH10,""),IF(M8="B",BH10,"")))</f>
        <v>B</v>
      </c>
      <c r="AG10" s="1" t="str">
        <f>IF(M9="","",IF(Z10="D",IF(BF10="P",BJ10,""),IF(M8="P",BJ10,"")))</f>
        <v/>
      </c>
      <c r="AH10" s="1" t="str">
        <f>IF(M9="","",IF(Z10="D",IF(BF10="B",BJ10,""),IF(M8="B",BJ10,"")))</f>
        <v>B</v>
      </c>
      <c r="AI10" s="1" t="str">
        <f t="shared" ref="AI10:AI73" si="18">IF(M9="","",IF(AND(AE10="L5",AH10="L5",AY10=""),"L0",AX10))</f>
        <v/>
      </c>
      <c r="AJ10" s="1" t="str">
        <f t="shared" ref="AJ10:AJ73" si="19">IF(M9="","",IF(AND(AF10="L5",AH10="L5",AX10=""),"L0",AY10))</f>
        <v>B</v>
      </c>
      <c r="AK10" s="1">
        <f>IF(D10="",0,IF(OR(D10="B",D10="XB"),1,INT(RIGHT(D10))))+IF(I10="",0,IF(OR(I10="B",I10="XB"),1,INT(RIGHT(I10))))+IF(P10="",0,IF(OR(P10="B",P10="XB"),1,INT(RIGHT(P10))))</f>
        <v>0</v>
      </c>
      <c r="AL10" s="1">
        <f>IF(E10="",0,IF(OR(E10="B",E10="XB"),1,INT(RIGHT(E10))))+IF(J10="",0,IF(OR(J10="B",J10="XB"),1,INT(RIGHT(J10))))+IF(Q10="",0,IF(OR(Q10="B",Q10="XB"),1,INT(RIGHT(Q10))))</f>
        <v>3</v>
      </c>
      <c r="AM10" s="1">
        <f t="shared" si="5"/>
        <v>1</v>
      </c>
      <c r="AN10" s="1">
        <f t="shared" ref="AN10:AN73" si="20">IF(X10="",0,IFERROR(VLOOKUP(X5&amp;X6&amp;X7&amp;X8&amp;X9&amp;X10,BW:BX,2,FALSE),0))</f>
        <v>1</v>
      </c>
      <c r="AO10" s="1" t="s">
        <v>35</v>
      </c>
      <c r="AP10" s="1" t="str">
        <f t="shared" ref="AP10:AP73" si="21">IF(OR(F6&amp;F7&amp;F8="WLW",F7&amp;F8="WW"),"Y","N")</f>
        <v>N</v>
      </c>
      <c r="AQ10" s="1" t="str">
        <f t="shared" ref="AQ10:AQ73" si="22">IF(OR(K6&amp;K7&amp;K8="WLW",K7&amp;K8="WW"),"Y","N")</f>
        <v>N</v>
      </c>
      <c r="AR10" s="1" t="str">
        <f t="shared" ref="AR10:AR73" si="23">IF(OR(R6&amp;R7&amp;R8="WLW",R7&amp;R8="WW"),"Y","N")</f>
        <v>N</v>
      </c>
      <c r="AS10" s="1">
        <f t="shared" ref="AS10:AS73" si="24">IF(M9="","",IF(AO10="S",1,AS9+1))</f>
        <v>1</v>
      </c>
      <c r="AT10" s="15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73" si="25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73" si="26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73" si="27">IF(M9="","",IF(AND(S10&lt;0,AS10&gt;2,S10&gt;=(2-AS10)),"R","N"))</f>
        <v>N</v>
      </c>
      <c r="AX10" s="1" t="str">
        <f>IF(M9="","",IF(AA10="B",IF(M9="P",BL10,""),IF(BF10="P",BL10,"")))</f>
        <v/>
      </c>
      <c r="AY10" s="1" t="str">
        <f>IF(M9="","",IF(AA10="B",IF(M9="B",BL10,""),IF(BF10="B",BL10,"")))</f>
        <v>B</v>
      </c>
      <c r="AZ10" s="1" t="str">
        <f>IF('Hedging Dashboard'!AH10="P",IF(AZ9="",1,AZ9+1),"")</f>
        <v/>
      </c>
      <c r="BA10" s="1">
        <f>IF('Hedging Dashboard'!AH10="B",IF(BA9="",1,BA9+1),"")</f>
        <v>3</v>
      </c>
      <c r="BB10" s="1" t="str">
        <f t="shared" ref="BB10:BC25" si="28">IF(AZ5="",0,AZ5)&amp;IF(AZ6="",0,AZ6)&amp;IF(AZ7="",0,AZ7)&amp;IF(AZ8="",0,AZ8)&amp;IF(AZ9="",0,AZ9)</f>
        <v>10100</v>
      </c>
      <c r="BC10" s="1" t="str">
        <f t="shared" si="28"/>
        <v>01012</v>
      </c>
      <c r="BF10" s="1" t="str">
        <f>IF(COUNTBLANK(AZ5:AZ9)&gt;2,"B","P")</f>
        <v>B</v>
      </c>
      <c r="BG10" s="1" t="str">
        <f t="shared" ref="BG10:BG73" si="29">IF(AE9="",AF9,AE9)&amp;F9</f>
        <v/>
      </c>
      <c r="BH10" s="1" t="str">
        <f>IF(OR(AO10="S",AND(AT9="Y",AP10="N",BH9&lt;&gt;"B")),"B",IFERROR(VLOOKUP(BG10,BT:BU,2,FALSE),""))</f>
        <v>B</v>
      </c>
      <c r="BI10" s="1" t="str">
        <f t="shared" ref="BI10:BI73" si="30">IF(AG9="",AH9,AG9)&amp;K9</f>
        <v/>
      </c>
      <c r="BJ10" s="1" t="str">
        <f>IF(OR(AO10="S",AND(AU9="Y",AQ10="N",BJ9&lt;&gt;"B")),"B",IFERROR(VLOOKUP(BI10,BT:BU,2,FALSE),""))</f>
        <v>B</v>
      </c>
      <c r="BK10" s="1" t="str">
        <f t="shared" ref="BK10:BK73" si="31">IF(AI9="",AJ9,AI9)&amp;R9</f>
        <v/>
      </c>
      <c r="BL10" s="1" t="str">
        <f>IF(OR(AO10="S",AND(AV9="Y",AR10="N",BL9&lt;&gt;"B")),"B",IFERROR(VLOOKUP(BK10,BT:BU,2,FALSE),""))</f>
        <v>B</v>
      </c>
      <c r="BM10" s="1">
        <f>IF(BH10="","",IF(OR(BH10="B",BH10="XB"),1,RIGHT(BH10)))</f>
        <v>1</v>
      </c>
      <c r="BN10" s="1">
        <f>IF(BJ10="","",IF(OR(BJ10="B",BJ10="XB"),1,RIGHT(BJ10)))</f>
        <v>1</v>
      </c>
      <c r="BO10" s="1">
        <f>IF(BL10="","",IF(OR(BL10="B",BL10="XB"),1,RIGHT(BL10)))</f>
        <v>1</v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</row>
    <row r="11" spans="1:76" ht="15.75" thickBot="1">
      <c r="A11" s="1">
        <v>2</v>
      </c>
      <c r="B11" s="9" t="str">
        <f t="shared" si="11"/>
        <v>B12</v>
      </c>
      <c r="C11" s="93" t="str">
        <f t="shared" si="1"/>
        <v/>
      </c>
      <c r="D11" s="88" t="str">
        <f t="shared" ref="D11:E74" si="32">AE11</f>
        <v/>
      </c>
      <c r="E11" s="89" t="str">
        <f t="shared" si="32"/>
        <v>L4</v>
      </c>
      <c r="F11" s="8" t="str">
        <f t="shared" si="12"/>
        <v>L</v>
      </c>
      <c r="H11" s="96" t="str">
        <f t="shared" si="2"/>
        <v/>
      </c>
      <c r="I11" s="88" t="str">
        <f t="shared" ref="I11:J74" si="33">AG11</f>
        <v/>
      </c>
      <c r="J11" s="89" t="str">
        <f t="shared" si="33"/>
        <v>L4</v>
      </c>
      <c r="K11" s="8" t="str">
        <f t="shared" ref="K11:K74" si="34">IF(M11="","",IF(M11="P",IF(I11="","L","W"),IF(J11="","L","W")))</f>
        <v>L</v>
      </c>
      <c r="L11" s="85"/>
      <c r="M11" s="17" t="str">
        <f>IF('Hedging Dashboard'!AH11="","",'Hedging Dashboard'!AH11)</f>
        <v>P</v>
      </c>
      <c r="O11" s="9" t="str">
        <f t="shared" si="3"/>
        <v/>
      </c>
      <c r="P11" s="88" t="str">
        <f t="shared" ref="P11:Q74" si="35">AI11</f>
        <v/>
      </c>
      <c r="Q11" s="89" t="str">
        <f t="shared" si="35"/>
        <v>L4</v>
      </c>
      <c r="R11" s="4" t="str">
        <f t="shared" ref="R11:R74" si="36">IF(M11="","",IF(M11="P",IF(P11="","L","W"),IF(Q11="","L","W")))</f>
        <v>L</v>
      </c>
      <c r="S11" s="4">
        <f t="shared" si="13"/>
        <v>-9</v>
      </c>
      <c r="T11" s="112" t="str">
        <f t="shared" ref="T11:T74" si="37">IF(M10="","",IF(AO11="S","",IF(S11&gt;=0,S11,IF(AW11="R",S11,""))))</f>
        <v/>
      </c>
      <c r="U11" s="4">
        <f>IF(M11="","",IF(B11="NB",U10,IF(T11="",SUM($T$5:$T11)+S11,SUM($T$5:$T11))))</f>
        <v>-9</v>
      </c>
      <c r="V11" s="100" t="str">
        <f t="shared" si="0"/>
        <v/>
      </c>
      <c r="W11" s="74">
        <f t="shared" si="14"/>
        <v>-12</v>
      </c>
      <c r="X11" s="76" t="str">
        <f t="shared" si="15"/>
        <v>L</v>
      </c>
      <c r="Y11" s="9" t="str">
        <f t="shared" si="6"/>
        <v>B</v>
      </c>
      <c r="Z11" s="4" t="str">
        <f t="shared" si="7"/>
        <v>M1</v>
      </c>
      <c r="AA11" s="4" t="str">
        <f t="shared" si="8"/>
        <v>D</v>
      </c>
      <c r="AB11" s="4" t="str">
        <f t="shared" si="4"/>
        <v>W</v>
      </c>
      <c r="AC11" s="4" t="str">
        <f t="shared" si="9"/>
        <v>W</v>
      </c>
      <c r="AD11" s="4" t="str">
        <f t="shared" si="10"/>
        <v>W</v>
      </c>
      <c r="AE11" s="1" t="str">
        <f t="shared" si="16"/>
        <v/>
      </c>
      <c r="AF11" s="1" t="str">
        <f t="shared" si="17"/>
        <v>L4</v>
      </c>
      <c r="AG11" s="1" t="str">
        <f t="shared" ref="AG11:AG74" si="38">IF(M10="","",IF(Z11="D",IF(BF11="P",BJ11,""),IF(M9="P",BJ11,"")))</f>
        <v/>
      </c>
      <c r="AH11" s="1" t="str">
        <f t="shared" ref="AH11:AH74" si="39">IF(M10="","",IF(Z11="D",IF(BF11="B",BJ11,""),IF(M9="B",BJ11,"")))</f>
        <v>L4</v>
      </c>
      <c r="AI11" s="1" t="str">
        <f t="shared" si="18"/>
        <v/>
      </c>
      <c r="AJ11" s="1" t="str">
        <f t="shared" si="19"/>
        <v>L4</v>
      </c>
      <c r="AK11" s="1">
        <f t="shared" ref="AK11:AL74" si="40">IF(D11="",0,IF(OR(D11="B",D11="XB"),1,INT(RIGHT(D11))))+IF(I11="",0,IF(OR(I11="B",I11="XB"),1,INT(RIGHT(I11))))+IF(P11="",0,IF(OR(P11="B",P11="XB"),1,INT(RIGHT(P11))))</f>
        <v>0</v>
      </c>
      <c r="AL11" s="1">
        <f t="shared" si="40"/>
        <v>12</v>
      </c>
      <c r="AM11" s="1">
        <f t="shared" si="5"/>
        <v>0</v>
      </c>
      <c r="AN11" s="1">
        <f t="shared" si="20"/>
        <v>-1</v>
      </c>
      <c r="AO11" s="1" t="str">
        <f>IF(M10="","",IF(AW10="R","S",IF(AO10="S","C",IF(S10&gt;=0,"S","C"))))</f>
        <v>C</v>
      </c>
      <c r="AP11" s="1" t="str">
        <f t="shared" si="21"/>
        <v>N</v>
      </c>
      <c r="AQ11" s="1" t="str">
        <f t="shared" si="22"/>
        <v>N</v>
      </c>
      <c r="AR11" s="1" t="str">
        <f t="shared" si="23"/>
        <v>N</v>
      </c>
      <c r="AS11" s="1">
        <f t="shared" si="24"/>
        <v>2</v>
      </c>
      <c r="AT11" s="15" t="str">
        <f t="shared" ref="AT11:AT74" si="41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si="25"/>
        <v>N</v>
      </c>
      <c r="AV11" s="1" t="str">
        <f t="shared" si="26"/>
        <v>N</v>
      </c>
      <c r="AW11" s="1" t="str">
        <f t="shared" si="27"/>
        <v>N</v>
      </c>
      <c r="AX11" s="1" t="str">
        <f t="shared" ref="AX11:AX74" si="42">IF(M10="","",IF(AA11="B",IF(M10="P",BL11,""),IF(BF11="P",BL11,"")))</f>
        <v/>
      </c>
      <c r="AY11" s="1" t="str">
        <f t="shared" ref="AY11:AY74" si="43">IF(M10="","",IF(AA11="B",IF(M10="B",BL11,""),IF(BF11="B",BL11,"")))</f>
        <v>L4</v>
      </c>
      <c r="AZ11" s="1">
        <f>IF('Hedging Dashboard'!AH11="P",IF(AZ10="",1,AZ10+1),"")</f>
        <v>1</v>
      </c>
      <c r="BA11" s="1" t="str">
        <f>IF('Hedging Dashboard'!AH11="B",IF(BA10="",1,BA10+1),"")</f>
        <v/>
      </c>
      <c r="BB11" s="1" t="str">
        <f t="shared" si="28"/>
        <v>01000</v>
      </c>
      <c r="BC11" s="1" t="str">
        <f t="shared" si="28"/>
        <v>10123</v>
      </c>
      <c r="BD11" s="1" t="str">
        <f t="shared" ref="BD11:BE45" si="44">IF(AZ5="",0,AZ5)&amp;IF(AZ6="",0,AZ6)&amp;IF(AZ7="",0,AZ7)&amp;IF(AZ8="",0,AZ8)&amp;IF(AZ9="",0,AZ9)&amp;IF(AZ10="",0,AZ10)</f>
        <v>101000</v>
      </c>
      <c r="BE11" s="1" t="str">
        <f t="shared" si="44"/>
        <v>010123</v>
      </c>
      <c r="BF11" s="1" t="str">
        <f t="shared" ref="BF11:BF74" si="45">IF(COUNTBLANK(AZ6:AZ10)&gt;2,"B","P")</f>
        <v>B</v>
      </c>
      <c r="BG11" s="1" t="str">
        <f t="shared" si="29"/>
        <v>BW</v>
      </c>
      <c r="BH11" s="1" t="str">
        <f t="shared" ref="BH11:BH74" si="46">IF(OR(AO11="S",AND(AT10="Y",AP11="N",BH10&lt;&gt;"B")),"B",IFERROR(VLOOKUP(BG11,BT:BU,2,FALSE),""))</f>
        <v>L4</v>
      </c>
      <c r="BI11" s="1" t="str">
        <f t="shared" si="30"/>
        <v>BW</v>
      </c>
      <c r="BJ11" s="1" t="str">
        <f t="shared" ref="BJ11:BJ74" si="47">IF(OR(AO11="S",AND(AU10="Y",AQ11="N",BJ10&lt;&gt;"B")),"B",IFERROR(VLOOKUP(BI11,BT:BU,2,FALSE),""))</f>
        <v>L4</v>
      </c>
      <c r="BK11" s="1" t="str">
        <f t="shared" si="31"/>
        <v>BW</v>
      </c>
      <c r="BL11" s="1" t="str">
        <f t="shared" ref="BL11:BL74" si="48">IF(OR(AO11="S",AND(AV10="Y",AR11="N",BL10&lt;&gt;"B")),"B",IFERROR(VLOOKUP(BK11,BT:BU,2,FALSE),""))</f>
        <v>L4</v>
      </c>
      <c r="BM11" s="1" t="str">
        <f t="shared" ref="BM11:BM74" si="49">IF(BH11="","",IF(OR(BH11="B",BH11="XB"),1,RIGHT(BH11)))</f>
        <v>4</v>
      </c>
      <c r="BN11" s="1" t="str">
        <f t="shared" ref="BN11:BN74" si="50">IF(BJ11="","",IF(OR(BJ11="B",BJ11="XB"),1,RIGHT(BJ11)))</f>
        <v>4</v>
      </c>
      <c r="BO11" s="1" t="str">
        <f t="shared" ref="BO11:BO74" si="51">IF(BL11="","",IF(OR(BL11="B",BL11="XB"),1,RIGHT(BL11)))</f>
        <v>4</v>
      </c>
      <c r="BP11" s="1">
        <f>IFERROR(VLOOKUP(BI10,BT:BU,2,FALSE),"")</f>
        <v>0</v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</row>
    <row r="12" spans="1:76" ht="15.75" thickBot="1">
      <c r="A12" s="1">
        <v>3</v>
      </c>
      <c r="B12" s="9" t="str">
        <f t="shared" si="11"/>
        <v>B2</v>
      </c>
      <c r="C12" s="93" t="str">
        <f t="shared" si="1"/>
        <v/>
      </c>
      <c r="D12" s="88" t="str">
        <f t="shared" si="32"/>
        <v>F2</v>
      </c>
      <c r="E12" s="89" t="str">
        <f t="shared" si="32"/>
        <v/>
      </c>
      <c r="F12" s="8" t="str">
        <f t="shared" si="12"/>
        <v>L</v>
      </c>
      <c r="H12" s="96" t="str">
        <f t="shared" si="2"/>
        <v/>
      </c>
      <c r="I12" s="88" t="str">
        <f t="shared" si="33"/>
        <v/>
      </c>
      <c r="J12" s="89" t="str">
        <f t="shared" si="33"/>
        <v>F2</v>
      </c>
      <c r="K12" s="8" t="str">
        <f t="shared" si="34"/>
        <v>W</v>
      </c>
      <c r="L12" s="85"/>
      <c r="M12" s="17" t="str">
        <f>IF('Hedging Dashboard'!AH12="","",'Hedging Dashboard'!AH12)</f>
        <v>B</v>
      </c>
      <c r="O12" s="9" t="str">
        <f t="shared" si="3"/>
        <v/>
      </c>
      <c r="P12" s="88" t="str">
        <f t="shared" si="35"/>
        <v/>
      </c>
      <c r="Q12" s="89" t="str">
        <f t="shared" si="35"/>
        <v>F2</v>
      </c>
      <c r="R12" s="4" t="str">
        <f t="shared" si="36"/>
        <v>W</v>
      </c>
      <c r="S12" s="4">
        <f t="shared" si="13"/>
        <v>-7</v>
      </c>
      <c r="T12" s="112" t="str">
        <f t="shared" si="37"/>
        <v/>
      </c>
      <c r="U12" s="4">
        <f>IF(M12="","",IF(B12="NB",U11,IF(T12="",SUM($T$5:$T12)+S12,SUM($T$5:$T12))))</f>
        <v>-7</v>
      </c>
      <c r="V12" s="100" t="str">
        <f t="shared" si="0"/>
        <v/>
      </c>
      <c r="W12" s="74">
        <f t="shared" si="14"/>
        <v>2</v>
      </c>
      <c r="X12" s="76" t="str">
        <f t="shared" si="15"/>
        <v>W</v>
      </c>
      <c r="Y12" s="9" t="str">
        <f t="shared" si="6"/>
        <v>B</v>
      </c>
      <c r="Z12" s="4" t="str">
        <f t="shared" si="7"/>
        <v>M1</v>
      </c>
      <c r="AA12" s="4" t="str">
        <f t="shared" si="8"/>
        <v>D</v>
      </c>
      <c r="AB12" s="4" t="str">
        <f t="shared" si="4"/>
        <v>WL</v>
      </c>
      <c r="AC12" s="4" t="str">
        <f t="shared" si="9"/>
        <v>WL</v>
      </c>
      <c r="AD12" s="4" t="str">
        <f t="shared" si="10"/>
        <v>WL</v>
      </c>
      <c r="AE12" s="1" t="str">
        <f t="shared" si="16"/>
        <v>F2</v>
      </c>
      <c r="AF12" s="1" t="str">
        <f t="shared" si="17"/>
        <v/>
      </c>
      <c r="AG12" s="1" t="str">
        <f t="shared" si="38"/>
        <v/>
      </c>
      <c r="AH12" s="1" t="str">
        <f t="shared" si="39"/>
        <v>F2</v>
      </c>
      <c r="AI12" s="1" t="str">
        <f t="shared" si="18"/>
        <v/>
      </c>
      <c r="AJ12" s="1" t="str">
        <f t="shared" si="19"/>
        <v>F2</v>
      </c>
      <c r="AK12" s="1">
        <f t="shared" si="40"/>
        <v>2</v>
      </c>
      <c r="AL12" s="1">
        <f t="shared" si="40"/>
        <v>4</v>
      </c>
      <c r="AM12" s="1">
        <f t="shared" si="5"/>
        <v>1</v>
      </c>
      <c r="AN12" s="1">
        <f t="shared" si="20"/>
        <v>1</v>
      </c>
      <c r="AO12" s="1" t="str">
        <f t="shared" ref="AO12:AO75" si="52">IF(M11="","",IF(AW11="R","S",IF(AO11="S","C",IF(S11&gt;=0,"S","C"))))</f>
        <v>C</v>
      </c>
      <c r="AP12" s="1" t="str">
        <f t="shared" si="21"/>
        <v>N</v>
      </c>
      <c r="AQ12" s="1" t="str">
        <f t="shared" si="22"/>
        <v>N</v>
      </c>
      <c r="AR12" s="1" t="str">
        <f t="shared" si="23"/>
        <v>N</v>
      </c>
      <c r="AS12" s="1">
        <f t="shared" si="24"/>
        <v>3</v>
      </c>
      <c r="AT12" s="15" t="str">
        <f t="shared" si="41"/>
        <v>N</v>
      </c>
      <c r="AU12" s="1" t="str">
        <f t="shared" si="25"/>
        <v>Y</v>
      </c>
      <c r="AV12" s="1" t="str">
        <f t="shared" si="26"/>
        <v>Y</v>
      </c>
      <c r="AW12" s="1" t="str">
        <f t="shared" si="27"/>
        <v>N</v>
      </c>
      <c r="AX12" s="1" t="str">
        <f t="shared" si="42"/>
        <v/>
      </c>
      <c r="AY12" s="1" t="str">
        <f t="shared" si="43"/>
        <v>F2</v>
      </c>
      <c r="AZ12" s="1" t="str">
        <f>IF('Hedging Dashboard'!AH12="P",IF(AZ11="",1,AZ11+1),"")</f>
        <v/>
      </c>
      <c r="BA12" s="1">
        <f>IF('Hedging Dashboard'!AH12="B",IF(BA11="",1,BA11+1),"")</f>
        <v>1</v>
      </c>
      <c r="BB12" s="1" t="str">
        <f t="shared" si="28"/>
        <v>10001</v>
      </c>
      <c r="BC12" s="1" t="str">
        <f t="shared" si="28"/>
        <v>01230</v>
      </c>
      <c r="BD12" s="1" t="str">
        <f t="shared" si="44"/>
        <v>010001</v>
      </c>
      <c r="BE12" s="1" t="str">
        <f t="shared" si="44"/>
        <v>101230</v>
      </c>
      <c r="BF12" s="1" t="str">
        <f t="shared" si="45"/>
        <v>B</v>
      </c>
      <c r="BG12" s="1" t="str">
        <f t="shared" si="29"/>
        <v>L4L</v>
      </c>
      <c r="BH12" s="1" t="str">
        <f t="shared" si="46"/>
        <v>F2</v>
      </c>
      <c r="BI12" s="1" t="str">
        <f t="shared" si="30"/>
        <v>L4L</v>
      </c>
      <c r="BJ12" s="1" t="str">
        <f t="shared" si="47"/>
        <v>F2</v>
      </c>
      <c r="BK12" s="1" t="str">
        <f t="shared" si="31"/>
        <v>L4L</v>
      </c>
      <c r="BL12" s="1" t="str">
        <f t="shared" si="48"/>
        <v>F2</v>
      </c>
      <c r="BM12" s="1" t="str">
        <f t="shared" si="49"/>
        <v>2</v>
      </c>
      <c r="BN12" s="1" t="str">
        <f t="shared" si="50"/>
        <v>2</v>
      </c>
      <c r="BO12" s="1" t="str">
        <f t="shared" si="51"/>
        <v>2</v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3</v>
      </c>
    </row>
    <row r="13" spans="1:76" ht="15.75" thickBot="1">
      <c r="A13" s="1">
        <v>4</v>
      </c>
      <c r="B13" s="9" t="str">
        <f t="shared" si="11"/>
        <v>P3</v>
      </c>
      <c r="C13" s="93" t="str">
        <f t="shared" si="1"/>
        <v>M1</v>
      </c>
      <c r="D13" s="88" t="str">
        <f t="shared" si="32"/>
        <v>F3</v>
      </c>
      <c r="E13" s="89" t="str">
        <f t="shared" si="32"/>
        <v/>
      </c>
      <c r="F13" s="8" t="str">
        <f t="shared" si="12"/>
        <v>W</v>
      </c>
      <c r="H13" s="96" t="str">
        <f t="shared" si="2"/>
        <v/>
      </c>
      <c r="I13" s="88" t="str">
        <f t="shared" si="33"/>
        <v>B</v>
      </c>
      <c r="J13" s="89" t="str">
        <f t="shared" si="33"/>
        <v/>
      </c>
      <c r="K13" s="8" t="str">
        <f t="shared" si="34"/>
        <v>W</v>
      </c>
      <c r="L13" s="85"/>
      <c r="M13" s="17" t="str">
        <f>IF('Hedging Dashboard'!AH13="","",'Hedging Dashboard'!AH13)</f>
        <v>P</v>
      </c>
      <c r="O13" s="9" t="str">
        <f t="shared" si="3"/>
        <v/>
      </c>
      <c r="P13" s="88" t="str">
        <f t="shared" si="35"/>
        <v/>
      </c>
      <c r="Q13" s="89" t="str">
        <f t="shared" si="35"/>
        <v>B</v>
      </c>
      <c r="R13" s="4" t="str">
        <f t="shared" si="36"/>
        <v>L</v>
      </c>
      <c r="S13" s="4">
        <f t="shared" si="13"/>
        <v>-4</v>
      </c>
      <c r="T13" s="112" t="str">
        <f t="shared" si="37"/>
        <v/>
      </c>
      <c r="U13" s="4">
        <f>IF(M13="","",IF(B13="NB",U12,IF(T13="",SUM($T$5:$T13)+S13,SUM($T$5:$T13))))</f>
        <v>-4</v>
      </c>
      <c r="V13" s="100" t="str">
        <f t="shared" si="0"/>
        <v/>
      </c>
      <c r="W13" s="74">
        <f t="shared" si="14"/>
        <v>3</v>
      </c>
      <c r="X13" s="76" t="str">
        <f t="shared" si="15"/>
        <v>W</v>
      </c>
      <c r="Y13" s="9" t="str">
        <f t="shared" si="6"/>
        <v>M1</v>
      </c>
      <c r="Z13" s="4" t="str">
        <f t="shared" si="7"/>
        <v>M1</v>
      </c>
      <c r="AA13" s="4" t="str">
        <f t="shared" si="8"/>
        <v>D</v>
      </c>
      <c r="AB13" s="4" t="str">
        <f t="shared" si="4"/>
        <v>LL</v>
      </c>
      <c r="AC13" s="4" t="str">
        <f t="shared" si="9"/>
        <v>LW</v>
      </c>
      <c r="AD13" s="4" t="str">
        <f t="shared" si="10"/>
        <v>LW</v>
      </c>
      <c r="AE13" s="1" t="str">
        <f t="shared" si="16"/>
        <v>F3</v>
      </c>
      <c r="AF13" s="1" t="str">
        <f t="shared" si="17"/>
        <v/>
      </c>
      <c r="AG13" s="1" t="str">
        <f t="shared" si="38"/>
        <v>B</v>
      </c>
      <c r="AH13" s="1" t="str">
        <f t="shared" si="39"/>
        <v/>
      </c>
      <c r="AI13" s="1" t="str">
        <f t="shared" si="18"/>
        <v/>
      </c>
      <c r="AJ13" s="1" t="str">
        <f t="shared" si="19"/>
        <v>B</v>
      </c>
      <c r="AK13" s="1">
        <f t="shared" si="40"/>
        <v>4</v>
      </c>
      <c r="AL13" s="1">
        <f t="shared" si="40"/>
        <v>1</v>
      </c>
      <c r="AM13" s="1">
        <f t="shared" si="5"/>
        <v>4</v>
      </c>
      <c r="AN13" s="1">
        <f t="shared" si="20"/>
        <v>3</v>
      </c>
      <c r="AO13" s="1" t="str">
        <f t="shared" si="52"/>
        <v>C</v>
      </c>
      <c r="AP13" s="1" t="str">
        <f t="shared" si="21"/>
        <v>N</v>
      </c>
      <c r="AQ13" s="1" t="str">
        <f t="shared" si="22"/>
        <v>N</v>
      </c>
      <c r="AR13" s="1" t="str">
        <f t="shared" si="23"/>
        <v>N</v>
      </c>
      <c r="AS13" s="1">
        <f t="shared" si="24"/>
        <v>4</v>
      </c>
      <c r="AT13" s="15" t="str">
        <f t="shared" si="41"/>
        <v>N</v>
      </c>
      <c r="AU13" s="1" t="str">
        <f t="shared" si="25"/>
        <v>N</v>
      </c>
      <c r="AV13" s="1" t="str">
        <f t="shared" si="26"/>
        <v>N</v>
      </c>
      <c r="AW13" s="1" t="str">
        <f t="shared" si="27"/>
        <v>N</v>
      </c>
      <c r="AX13" s="1" t="str">
        <f t="shared" si="42"/>
        <v/>
      </c>
      <c r="AY13" s="1" t="str">
        <f t="shared" si="43"/>
        <v>B</v>
      </c>
      <c r="AZ13" s="1">
        <f>IF('Hedging Dashboard'!AH13="P",IF(AZ12="",1,AZ12+1),"")</f>
        <v>1</v>
      </c>
      <c r="BA13" s="1" t="str">
        <f>IF('Hedging Dashboard'!AH13="B",IF(BA12="",1,BA12+1),"")</f>
        <v/>
      </c>
      <c r="BB13" s="1" t="str">
        <f t="shared" si="28"/>
        <v>00010</v>
      </c>
      <c r="BC13" s="1" t="str">
        <f t="shared" si="28"/>
        <v>12301</v>
      </c>
      <c r="BD13" s="1" t="str">
        <f t="shared" si="44"/>
        <v>100010</v>
      </c>
      <c r="BE13" s="1" t="str">
        <f t="shared" si="44"/>
        <v>012301</v>
      </c>
      <c r="BF13" s="1" t="str">
        <f t="shared" si="45"/>
        <v>B</v>
      </c>
      <c r="BG13" s="1" t="str">
        <f t="shared" si="29"/>
        <v>F2L</v>
      </c>
      <c r="BH13" s="1" t="str">
        <f t="shared" si="46"/>
        <v>F3</v>
      </c>
      <c r="BI13" s="1" t="str">
        <f t="shared" si="30"/>
        <v>F2W</v>
      </c>
      <c r="BJ13" s="1" t="str">
        <f t="shared" si="47"/>
        <v>B</v>
      </c>
      <c r="BK13" s="1" t="str">
        <f t="shared" si="31"/>
        <v>F2W</v>
      </c>
      <c r="BL13" s="1" t="str">
        <f t="shared" si="48"/>
        <v>B</v>
      </c>
      <c r="BM13" s="1" t="str">
        <f t="shared" si="49"/>
        <v>3</v>
      </c>
      <c r="BN13" s="1">
        <f t="shared" si="50"/>
        <v>1</v>
      </c>
      <c r="BO13" s="1">
        <f t="shared" si="51"/>
        <v>1</v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-3</v>
      </c>
    </row>
    <row r="14" spans="1:76" ht="15.75" thickBot="1">
      <c r="A14" s="1">
        <v>5</v>
      </c>
      <c r="B14" s="77" t="str">
        <f t="shared" si="11"/>
        <v>B8</v>
      </c>
      <c r="C14" s="94" t="str">
        <f t="shared" si="1"/>
        <v/>
      </c>
      <c r="D14" s="90" t="str">
        <f t="shared" si="32"/>
        <v/>
      </c>
      <c r="E14" s="91" t="str">
        <f t="shared" si="32"/>
        <v>F2</v>
      </c>
      <c r="F14" s="10" t="str">
        <f t="shared" si="12"/>
        <v>L</v>
      </c>
      <c r="H14" s="97" t="str">
        <f t="shared" si="2"/>
        <v/>
      </c>
      <c r="I14" s="90" t="str">
        <f t="shared" si="33"/>
        <v/>
      </c>
      <c r="J14" s="91" t="str">
        <f t="shared" si="33"/>
        <v>L4</v>
      </c>
      <c r="K14" s="10" t="str">
        <f t="shared" si="34"/>
        <v>L</v>
      </c>
      <c r="L14" s="85"/>
      <c r="M14" s="18" t="str">
        <f>IF('Hedging Dashboard'!AH14="","",'Hedging Dashboard'!AH14)</f>
        <v>P</v>
      </c>
      <c r="O14" s="77" t="str">
        <f t="shared" si="3"/>
        <v/>
      </c>
      <c r="P14" s="90" t="str">
        <f t="shared" si="35"/>
        <v/>
      </c>
      <c r="Q14" s="91" t="str">
        <f t="shared" si="35"/>
        <v>F2</v>
      </c>
      <c r="R14" s="5" t="str">
        <f t="shared" si="36"/>
        <v>L</v>
      </c>
      <c r="S14" s="5">
        <f t="shared" si="13"/>
        <v>-12</v>
      </c>
      <c r="T14" s="113" t="str">
        <f t="shared" si="37"/>
        <v/>
      </c>
      <c r="U14" s="5">
        <f>IF(M14="","",IF(B14="NB",U13,IF(T14="",SUM($T$5:$T14)+S14,SUM($T$5:$T14))))</f>
        <v>-12</v>
      </c>
      <c r="V14" s="101" t="str">
        <f t="shared" si="0"/>
        <v/>
      </c>
      <c r="W14" s="74">
        <f t="shared" si="14"/>
        <v>-8</v>
      </c>
      <c r="X14" s="76" t="str">
        <f t="shared" si="15"/>
        <v>L</v>
      </c>
      <c r="Y14" s="9" t="str">
        <f t="shared" si="6"/>
        <v>M1</v>
      </c>
      <c r="Z14" s="4" t="str">
        <f t="shared" si="7"/>
        <v>M1</v>
      </c>
      <c r="AA14" s="4" t="str">
        <f t="shared" si="8"/>
        <v>D</v>
      </c>
      <c r="AB14" s="4" t="str">
        <f t="shared" si="4"/>
        <v>LW</v>
      </c>
      <c r="AC14" s="4" t="str">
        <f t="shared" si="9"/>
        <v>WW</v>
      </c>
      <c r="AD14" s="4" t="str">
        <f t="shared" si="10"/>
        <v>WL</v>
      </c>
      <c r="AE14" s="1" t="str">
        <f t="shared" si="16"/>
        <v/>
      </c>
      <c r="AF14" s="1" t="str">
        <f t="shared" si="17"/>
        <v>F2</v>
      </c>
      <c r="AG14" s="1" t="str">
        <f t="shared" si="38"/>
        <v/>
      </c>
      <c r="AH14" s="1" t="str">
        <f t="shared" si="39"/>
        <v>L4</v>
      </c>
      <c r="AI14" s="1" t="str">
        <f t="shared" si="18"/>
        <v/>
      </c>
      <c r="AJ14" s="1" t="str">
        <f t="shared" si="19"/>
        <v>F2</v>
      </c>
      <c r="AK14" s="1">
        <f t="shared" si="40"/>
        <v>0</v>
      </c>
      <c r="AL14" s="1">
        <f t="shared" si="40"/>
        <v>8</v>
      </c>
      <c r="AM14" s="1">
        <f t="shared" si="5"/>
        <v>3</v>
      </c>
      <c r="AN14" s="1">
        <f t="shared" si="20"/>
        <v>-1</v>
      </c>
      <c r="AO14" s="1" t="str">
        <f t="shared" si="52"/>
        <v>C</v>
      </c>
      <c r="AP14" s="1" t="str">
        <f t="shared" si="21"/>
        <v>N</v>
      </c>
      <c r="AQ14" s="1" t="str">
        <f t="shared" si="22"/>
        <v>Y</v>
      </c>
      <c r="AR14" s="1" t="str">
        <f t="shared" si="23"/>
        <v>Y</v>
      </c>
      <c r="AS14" s="1">
        <f t="shared" si="24"/>
        <v>5</v>
      </c>
      <c r="AT14" s="15" t="str">
        <f t="shared" si="41"/>
        <v>N</v>
      </c>
      <c r="AU14" s="1" t="str">
        <f t="shared" si="25"/>
        <v>N</v>
      </c>
      <c r="AV14" s="1" t="str">
        <f t="shared" si="26"/>
        <v>N</v>
      </c>
      <c r="AW14" s="1" t="str">
        <f t="shared" si="27"/>
        <v>N</v>
      </c>
      <c r="AX14" s="1" t="str">
        <f t="shared" si="42"/>
        <v/>
      </c>
      <c r="AY14" s="1" t="str">
        <f t="shared" si="43"/>
        <v>F2</v>
      </c>
      <c r="AZ14" s="1">
        <f>IF('Hedging Dashboard'!AH14="P",IF(AZ13="",1,AZ13+1),"")</f>
        <v>2</v>
      </c>
      <c r="BA14" s="1" t="str">
        <f>IF('Hedging Dashboard'!AH14="B",IF(BA13="",1,BA13+1),"")</f>
        <v/>
      </c>
      <c r="BB14" s="1" t="str">
        <f t="shared" si="28"/>
        <v>00101</v>
      </c>
      <c r="BC14" s="1" t="str">
        <f t="shared" si="28"/>
        <v>23010</v>
      </c>
      <c r="BD14" s="1" t="str">
        <f t="shared" si="44"/>
        <v>000101</v>
      </c>
      <c r="BE14" s="1" t="str">
        <f t="shared" si="44"/>
        <v>123010</v>
      </c>
      <c r="BF14" s="1" t="str">
        <f t="shared" si="45"/>
        <v>B</v>
      </c>
      <c r="BG14" s="1" t="str">
        <f t="shared" si="29"/>
        <v>F3W</v>
      </c>
      <c r="BH14" s="1" t="str">
        <f t="shared" si="46"/>
        <v>F2</v>
      </c>
      <c r="BI14" s="1" t="str">
        <f t="shared" si="30"/>
        <v>BW</v>
      </c>
      <c r="BJ14" s="1" t="str">
        <f t="shared" si="47"/>
        <v>L4</v>
      </c>
      <c r="BK14" s="1" t="str">
        <f t="shared" si="31"/>
        <v>BL</v>
      </c>
      <c r="BL14" s="1" t="str">
        <f t="shared" si="48"/>
        <v>F2</v>
      </c>
      <c r="BM14" s="1" t="str">
        <f t="shared" si="49"/>
        <v>2</v>
      </c>
      <c r="BN14" s="1" t="str">
        <f t="shared" si="50"/>
        <v>4</v>
      </c>
      <c r="BO14" s="1" t="str">
        <f t="shared" si="51"/>
        <v>2</v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</row>
    <row r="15" spans="1:76" ht="15.75" thickBot="1">
      <c r="A15" s="1">
        <v>6</v>
      </c>
      <c r="B15" s="12" t="str">
        <f t="shared" si="11"/>
        <v>P8</v>
      </c>
      <c r="C15" s="92" t="str">
        <f t="shared" si="1"/>
        <v/>
      </c>
      <c r="D15" s="13" t="str">
        <f t="shared" si="32"/>
        <v>F3</v>
      </c>
      <c r="E15" s="45" t="str">
        <f t="shared" si="32"/>
        <v/>
      </c>
      <c r="F15" s="14" t="str">
        <f t="shared" si="12"/>
        <v>L</v>
      </c>
      <c r="H15" s="95" t="str">
        <f t="shared" si="2"/>
        <v/>
      </c>
      <c r="I15" s="13" t="str">
        <f t="shared" si="33"/>
        <v>F2</v>
      </c>
      <c r="J15" s="45" t="str">
        <f t="shared" si="33"/>
        <v/>
      </c>
      <c r="K15" s="14" t="str">
        <f t="shared" si="34"/>
        <v>L</v>
      </c>
      <c r="L15" s="54"/>
      <c r="M15" s="16" t="str">
        <f>IF('Hedging Dashboard'!AH15="","",'Hedging Dashboard'!AH15)</f>
        <v>B</v>
      </c>
      <c r="O15" s="12" t="str">
        <f t="shared" si="3"/>
        <v>B</v>
      </c>
      <c r="P15" s="13" t="str">
        <f t="shared" si="35"/>
        <v>F3</v>
      </c>
      <c r="Q15" s="45" t="str">
        <f t="shared" si="35"/>
        <v/>
      </c>
      <c r="R15" s="87" t="str">
        <f t="shared" si="36"/>
        <v>L</v>
      </c>
      <c r="S15" s="87">
        <f t="shared" si="13"/>
        <v>-20</v>
      </c>
      <c r="T15" s="98" t="str">
        <f t="shared" si="37"/>
        <v/>
      </c>
      <c r="U15" s="87">
        <f>IF(M15="","",IF(B15="NB",U14,IF(T15="",SUM($T$5:$T15)+S15,SUM($T$5:$T15))))</f>
        <v>-20</v>
      </c>
      <c r="V15" s="99" t="str">
        <f t="shared" si="0"/>
        <v/>
      </c>
      <c r="W15" s="74">
        <f t="shared" si="14"/>
        <v>-8</v>
      </c>
      <c r="X15" s="76" t="str">
        <f t="shared" si="15"/>
        <v>L</v>
      </c>
      <c r="Y15" s="9" t="str">
        <f t="shared" si="6"/>
        <v>M1</v>
      </c>
      <c r="Z15" s="4" t="str">
        <f t="shared" si="7"/>
        <v>M1</v>
      </c>
      <c r="AA15" s="4" t="str">
        <f t="shared" si="8"/>
        <v>B</v>
      </c>
      <c r="AB15" s="4" t="str">
        <f t="shared" si="4"/>
        <v>WL</v>
      </c>
      <c r="AC15" s="4" t="str">
        <f t="shared" si="9"/>
        <v>WL</v>
      </c>
      <c r="AD15" s="4" t="str">
        <f t="shared" si="10"/>
        <v>LL</v>
      </c>
      <c r="AE15" s="1" t="str">
        <f t="shared" si="16"/>
        <v>F3</v>
      </c>
      <c r="AF15" s="1" t="str">
        <f t="shared" si="17"/>
        <v/>
      </c>
      <c r="AG15" s="1" t="str">
        <f t="shared" si="38"/>
        <v>F2</v>
      </c>
      <c r="AH15" s="1" t="str">
        <f t="shared" si="39"/>
        <v/>
      </c>
      <c r="AI15" s="1" t="str">
        <f t="shared" si="18"/>
        <v>F3</v>
      </c>
      <c r="AJ15" s="1" t="str">
        <f t="shared" si="19"/>
        <v/>
      </c>
      <c r="AK15" s="1">
        <f t="shared" si="40"/>
        <v>8</v>
      </c>
      <c r="AL15" s="1">
        <f t="shared" si="40"/>
        <v>0</v>
      </c>
      <c r="AM15" s="1">
        <f t="shared" si="5"/>
        <v>0</v>
      </c>
      <c r="AN15" s="1">
        <f t="shared" si="20"/>
        <v>-3</v>
      </c>
      <c r="AO15" s="1" t="str">
        <f t="shared" si="52"/>
        <v>C</v>
      </c>
      <c r="AP15" s="1" t="str">
        <f t="shared" si="21"/>
        <v>N</v>
      </c>
      <c r="AQ15" s="1" t="str">
        <f t="shared" si="22"/>
        <v>Y</v>
      </c>
      <c r="AR15" s="1" t="str">
        <f t="shared" si="23"/>
        <v>N</v>
      </c>
      <c r="AS15" s="1">
        <f t="shared" si="24"/>
        <v>6</v>
      </c>
      <c r="AT15" s="15" t="str">
        <f t="shared" si="41"/>
        <v>N</v>
      </c>
      <c r="AU15" s="1" t="str">
        <f t="shared" si="25"/>
        <v>N</v>
      </c>
      <c r="AV15" s="1" t="str">
        <f t="shared" si="26"/>
        <v>N</v>
      </c>
      <c r="AW15" s="1" t="str">
        <f t="shared" si="27"/>
        <v>N</v>
      </c>
      <c r="AX15" s="1" t="str">
        <f t="shared" si="42"/>
        <v>F3</v>
      </c>
      <c r="AY15" s="1" t="str">
        <f t="shared" si="43"/>
        <v/>
      </c>
      <c r="AZ15" s="1" t="str">
        <f>IF('Hedging Dashboard'!AH15="P",IF(AZ14="",1,AZ14+1),"")</f>
        <v/>
      </c>
      <c r="BA15" s="1">
        <f>IF('Hedging Dashboard'!AH15="B",IF(BA14="",1,BA14+1),"")</f>
        <v>1</v>
      </c>
      <c r="BB15" s="1" t="str">
        <f t="shared" si="28"/>
        <v>01012</v>
      </c>
      <c r="BC15" s="1" t="str">
        <f t="shared" si="28"/>
        <v>30100</v>
      </c>
      <c r="BD15" s="1" t="str">
        <f t="shared" si="44"/>
        <v>001012</v>
      </c>
      <c r="BE15" s="1" t="str">
        <f t="shared" si="44"/>
        <v>230100</v>
      </c>
      <c r="BF15" s="1" t="str">
        <f t="shared" si="45"/>
        <v>P</v>
      </c>
      <c r="BG15" s="1" t="str">
        <f t="shared" si="29"/>
        <v>F2L</v>
      </c>
      <c r="BH15" s="1" t="str">
        <f t="shared" si="46"/>
        <v>F3</v>
      </c>
      <c r="BI15" s="1" t="str">
        <f t="shared" si="30"/>
        <v>L4L</v>
      </c>
      <c r="BJ15" s="1" t="str">
        <f t="shared" si="47"/>
        <v>F2</v>
      </c>
      <c r="BK15" s="1" t="str">
        <f t="shared" si="31"/>
        <v>F2L</v>
      </c>
      <c r="BL15" s="1" t="str">
        <f t="shared" si="48"/>
        <v>F3</v>
      </c>
      <c r="BM15" s="1" t="str">
        <f t="shared" si="49"/>
        <v>3</v>
      </c>
      <c r="BN15" s="1" t="str">
        <f t="shared" si="50"/>
        <v>2</v>
      </c>
      <c r="BO15" s="1" t="str">
        <f t="shared" si="51"/>
        <v>3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</row>
    <row r="16" spans="1:76" ht="15.75" thickBot="1">
      <c r="A16" s="1">
        <v>7</v>
      </c>
      <c r="B16" s="9" t="str">
        <f t="shared" si="11"/>
        <v>B1</v>
      </c>
      <c r="C16" s="93" t="str">
        <f t="shared" si="1"/>
        <v>B</v>
      </c>
      <c r="D16" s="88" t="str">
        <f t="shared" si="32"/>
        <v/>
      </c>
      <c r="E16" s="89" t="str">
        <f t="shared" si="32"/>
        <v>XF2</v>
      </c>
      <c r="F16" s="8" t="str">
        <f t="shared" si="12"/>
        <v>L</v>
      </c>
      <c r="H16" s="96" t="str">
        <f t="shared" si="2"/>
        <v>D</v>
      </c>
      <c r="I16" s="88" t="str">
        <f t="shared" si="33"/>
        <v>F3</v>
      </c>
      <c r="J16" s="89" t="str">
        <f t="shared" si="33"/>
        <v/>
      </c>
      <c r="K16" s="8" t="str">
        <f t="shared" si="34"/>
        <v>W</v>
      </c>
      <c r="L16" s="54"/>
      <c r="M16" s="17" t="str">
        <f>IF('Hedging Dashboard'!AH16="","",'Hedging Dashboard'!AH16)</f>
        <v>P</v>
      </c>
      <c r="O16" s="9" t="str">
        <f t="shared" si="3"/>
        <v/>
      </c>
      <c r="P16" s="88" t="str">
        <f t="shared" si="35"/>
        <v/>
      </c>
      <c r="Q16" s="89" t="str">
        <f t="shared" si="35"/>
        <v>XF2</v>
      </c>
      <c r="R16" s="4" t="str">
        <f t="shared" si="36"/>
        <v>L</v>
      </c>
      <c r="S16" s="4">
        <f t="shared" si="13"/>
        <v>-21</v>
      </c>
      <c r="T16" s="112" t="str">
        <f t="shared" si="37"/>
        <v/>
      </c>
      <c r="U16" s="4">
        <f>IF(M16="","",IF(B16="NB",U15,IF(T16="",SUM($T$5:$T16)+S16,SUM($T$5:$T16))))</f>
        <v>-21</v>
      </c>
      <c r="V16" s="100" t="str">
        <f t="shared" si="0"/>
        <v/>
      </c>
      <c r="W16" s="74">
        <f t="shared" si="14"/>
        <v>-1</v>
      </c>
      <c r="X16" s="76" t="str">
        <f t="shared" si="15"/>
        <v>L</v>
      </c>
      <c r="Y16" s="9" t="str">
        <f t="shared" si="6"/>
        <v>B</v>
      </c>
      <c r="Z16" s="4" t="str">
        <f t="shared" si="7"/>
        <v>D</v>
      </c>
      <c r="AA16" s="4" t="str">
        <f t="shared" si="8"/>
        <v>B</v>
      </c>
      <c r="AB16" s="4" t="str">
        <f t="shared" si="4"/>
        <v>LL</v>
      </c>
      <c r="AC16" s="4" t="str">
        <f t="shared" si="9"/>
        <v>LL</v>
      </c>
      <c r="AD16" s="4" t="str">
        <f t="shared" si="10"/>
        <v>LL</v>
      </c>
      <c r="AE16" s="1" t="str">
        <f t="shared" si="16"/>
        <v/>
      </c>
      <c r="AF16" s="1" t="str">
        <f t="shared" si="17"/>
        <v>XF2</v>
      </c>
      <c r="AG16" s="1" t="str">
        <f t="shared" si="38"/>
        <v>F3</v>
      </c>
      <c r="AH16" s="1" t="str">
        <f t="shared" si="39"/>
        <v/>
      </c>
      <c r="AI16" s="1" t="str">
        <f t="shared" si="18"/>
        <v/>
      </c>
      <c r="AJ16" s="1" t="str">
        <f t="shared" si="19"/>
        <v>XF2</v>
      </c>
      <c r="AK16" s="1">
        <f t="shared" si="40"/>
        <v>3</v>
      </c>
      <c r="AL16" s="1">
        <f t="shared" si="40"/>
        <v>4</v>
      </c>
      <c r="AM16" s="1">
        <f t="shared" si="5"/>
        <v>-6</v>
      </c>
      <c r="AN16" s="1">
        <f t="shared" si="20"/>
        <v>-6</v>
      </c>
      <c r="AO16" s="1" t="str">
        <f t="shared" si="52"/>
        <v>C</v>
      </c>
      <c r="AP16" s="1" t="str">
        <f t="shared" si="21"/>
        <v>N</v>
      </c>
      <c r="AQ16" s="1" t="str">
        <f t="shared" si="22"/>
        <v>N</v>
      </c>
      <c r="AR16" s="1" t="str">
        <f t="shared" si="23"/>
        <v>N</v>
      </c>
      <c r="AS16" s="1">
        <f t="shared" si="24"/>
        <v>7</v>
      </c>
      <c r="AT16" s="15" t="str">
        <f t="shared" si="41"/>
        <v>N</v>
      </c>
      <c r="AU16" s="1" t="str">
        <f t="shared" si="25"/>
        <v>N</v>
      </c>
      <c r="AV16" s="1" t="str">
        <f t="shared" si="26"/>
        <v>N</v>
      </c>
      <c r="AW16" s="1" t="str">
        <f t="shared" si="27"/>
        <v>N</v>
      </c>
      <c r="AX16" s="1" t="str">
        <f t="shared" si="42"/>
        <v/>
      </c>
      <c r="AY16" s="1" t="str">
        <f t="shared" si="43"/>
        <v>XF2</v>
      </c>
      <c r="AZ16" s="1">
        <f>IF('Hedging Dashboard'!AH16="P",IF(AZ15="",1,AZ15+1),"")</f>
        <v>1</v>
      </c>
      <c r="BA16" s="1" t="str">
        <f>IF('Hedging Dashboard'!AH16="B",IF(BA15="",1,BA15+1),"")</f>
        <v/>
      </c>
      <c r="BB16" s="1" t="str">
        <f t="shared" si="28"/>
        <v>10120</v>
      </c>
      <c r="BC16" s="1" t="str">
        <f t="shared" si="28"/>
        <v>01001</v>
      </c>
      <c r="BD16" s="1" t="str">
        <f t="shared" si="44"/>
        <v>010120</v>
      </c>
      <c r="BE16" s="1" t="str">
        <f t="shared" si="44"/>
        <v>301001</v>
      </c>
      <c r="BF16" s="1" t="str">
        <f t="shared" si="45"/>
        <v>P</v>
      </c>
      <c r="BG16" s="1" t="str">
        <f t="shared" si="29"/>
        <v>F3L</v>
      </c>
      <c r="BH16" s="1" t="str">
        <f t="shared" si="46"/>
        <v>XF2</v>
      </c>
      <c r="BI16" s="1" t="str">
        <f t="shared" si="30"/>
        <v>F2L</v>
      </c>
      <c r="BJ16" s="1" t="str">
        <f t="shared" si="47"/>
        <v>F3</v>
      </c>
      <c r="BK16" s="1" t="str">
        <f t="shared" si="31"/>
        <v>F3L</v>
      </c>
      <c r="BL16" s="1" t="str">
        <f t="shared" si="48"/>
        <v>XF2</v>
      </c>
      <c r="BM16" s="1" t="str">
        <f t="shared" si="49"/>
        <v>2</v>
      </c>
      <c r="BN16" s="1" t="str">
        <f t="shared" si="50"/>
        <v>3</v>
      </c>
      <c r="BO16" s="1" t="str">
        <f t="shared" si="51"/>
        <v>2</v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6</v>
      </c>
    </row>
    <row r="17" spans="1:76" ht="15.75" thickBot="1">
      <c r="A17" s="1">
        <v>8</v>
      </c>
      <c r="B17" s="9" t="str">
        <f t="shared" si="11"/>
        <v>P4</v>
      </c>
      <c r="C17" s="93" t="str">
        <f t="shared" si="1"/>
        <v/>
      </c>
      <c r="D17" s="88" t="str">
        <f t="shared" si="32"/>
        <v>XB</v>
      </c>
      <c r="E17" s="89" t="str">
        <f t="shared" si="32"/>
        <v/>
      </c>
      <c r="F17" s="8" t="str">
        <f t="shared" si="12"/>
        <v>W</v>
      </c>
      <c r="H17" s="96" t="str">
        <f t="shared" si="2"/>
        <v/>
      </c>
      <c r="I17" s="88" t="str">
        <f t="shared" si="33"/>
        <v>F2</v>
      </c>
      <c r="J17" s="89" t="str">
        <f t="shared" si="33"/>
        <v/>
      </c>
      <c r="K17" s="8" t="str">
        <f t="shared" si="34"/>
        <v>W</v>
      </c>
      <c r="L17" s="54"/>
      <c r="M17" s="17" t="str">
        <f>IF('Hedging Dashboard'!AH17="","",'Hedging Dashboard'!AH17)</f>
        <v>P</v>
      </c>
      <c r="O17" s="9" t="str">
        <f t="shared" si="3"/>
        <v>D</v>
      </c>
      <c r="P17" s="88" t="str">
        <f t="shared" si="35"/>
        <v>XB</v>
      </c>
      <c r="Q17" s="89" t="str">
        <f t="shared" si="35"/>
        <v/>
      </c>
      <c r="R17" s="4" t="str">
        <f t="shared" si="36"/>
        <v>W</v>
      </c>
      <c r="S17" s="4">
        <f t="shared" si="13"/>
        <v>-17</v>
      </c>
      <c r="T17" s="112" t="str">
        <f t="shared" si="37"/>
        <v/>
      </c>
      <c r="U17" s="4">
        <f>IF(M17="","",IF(B17="NB",U16,IF(T17="",SUM($T$5:$T17)+S17,SUM($T$5:$T17))))</f>
        <v>-17</v>
      </c>
      <c r="V17" s="100" t="str">
        <f t="shared" si="0"/>
        <v/>
      </c>
      <c r="W17" s="74">
        <f t="shared" si="14"/>
        <v>4</v>
      </c>
      <c r="X17" s="76" t="str">
        <f t="shared" si="15"/>
        <v>W</v>
      </c>
      <c r="Y17" s="9" t="str">
        <f t="shared" si="6"/>
        <v>B</v>
      </c>
      <c r="Z17" s="4" t="str">
        <f t="shared" si="7"/>
        <v>D</v>
      </c>
      <c r="AA17" s="4" t="str">
        <f t="shared" si="8"/>
        <v>D</v>
      </c>
      <c r="AB17" s="4" t="str">
        <f t="shared" si="4"/>
        <v>LL</v>
      </c>
      <c r="AC17" s="4" t="str">
        <f t="shared" si="9"/>
        <v>LW</v>
      </c>
      <c r="AD17" s="4" t="str">
        <f t="shared" si="10"/>
        <v>LL</v>
      </c>
      <c r="AE17" s="1" t="str">
        <f t="shared" si="16"/>
        <v>XB</v>
      </c>
      <c r="AF17" s="1" t="str">
        <f t="shared" si="17"/>
        <v/>
      </c>
      <c r="AG17" s="1" t="str">
        <f t="shared" si="38"/>
        <v>F2</v>
      </c>
      <c r="AH17" s="1" t="str">
        <f t="shared" si="39"/>
        <v/>
      </c>
      <c r="AI17" s="1" t="str">
        <f t="shared" si="18"/>
        <v>XB</v>
      </c>
      <c r="AJ17" s="1" t="str">
        <f t="shared" si="19"/>
        <v/>
      </c>
      <c r="AK17" s="1">
        <f t="shared" si="40"/>
        <v>4</v>
      </c>
      <c r="AL17" s="1">
        <f t="shared" si="40"/>
        <v>0</v>
      </c>
      <c r="AM17" s="1">
        <f t="shared" si="5"/>
        <v>-5</v>
      </c>
      <c r="AN17" s="1">
        <f t="shared" si="20"/>
        <v>1</v>
      </c>
      <c r="AO17" s="1" t="str">
        <f t="shared" si="52"/>
        <v>C</v>
      </c>
      <c r="AP17" s="1" t="str">
        <f t="shared" si="21"/>
        <v>N</v>
      </c>
      <c r="AQ17" s="1" t="str">
        <f t="shared" si="22"/>
        <v>N</v>
      </c>
      <c r="AR17" s="1" t="str">
        <f t="shared" si="23"/>
        <v>N</v>
      </c>
      <c r="AS17" s="1">
        <f t="shared" si="24"/>
        <v>8</v>
      </c>
      <c r="AT17" s="15" t="str">
        <f t="shared" si="41"/>
        <v>N</v>
      </c>
      <c r="AU17" s="1" t="str">
        <f t="shared" si="25"/>
        <v>Y</v>
      </c>
      <c r="AV17" s="1" t="str">
        <f t="shared" si="26"/>
        <v>N</v>
      </c>
      <c r="AW17" s="1" t="str">
        <f t="shared" si="27"/>
        <v>N</v>
      </c>
      <c r="AX17" s="1" t="str">
        <f t="shared" si="42"/>
        <v>XB</v>
      </c>
      <c r="AY17" s="1" t="str">
        <f t="shared" si="43"/>
        <v/>
      </c>
      <c r="AZ17" s="1">
        <f>IF('Hedging Dashboard'!AH17="P",IF(AZ16="",1,AZ16+1),"")</f>
        <v>2</v>
      </c>
      <c r="BA17" s="1" t="str">
        <f>IF('Hedging Dashboard'!AH17="B",IF(BA16="",1,BA16+1),"")</f>
        <v/>
      </c>
      <c r="BB17" s="1" t="str">
        <f t="shared" si="28"/>
        <v>01201</v>
      </c>
      <c r="BC17" s="1" t="str">
        <f t="shared" si="28"/>
        <v>10010</v>
      </c>
      <c r="BD17" s="1" t="str">
        <f t="shared" si="44"/>
        <v>101201</v>
      </c>
      <c r="BE17" s="1" t="str">
        <f t="shared" si="44"/>
        <v>010010</v>
      </c>
      <c r="BF17" s="1" t="str">
        <f t="shared" si="45"/>
        <v>P</v>
      </c>
      <c r="BG17" s="1" t="str">
        <f t="shared" si="29"/>
        <v>XF2L</v>
      </c>
      <c r="BH17" s="1" t="str">
        <f t="shared" si="46"/>
        <v>XB</v>
      </c>
      <c r="BI17" s="1" t="str">
        <f t="shared" si="30"/>
        <v>F3W</v>
      </c>
      <c r="BJ17" s="1" t="str">
        <f t="shared" si="47"/>
        <v>F2</v>
      </c>
      <c r="BK17" s="1" t="str">
        <f t="shared" si="31"/>
        <v>XF2L</v>
      </c>
      <c r="BL17" s="1" t="str">
        <f t="shared" si="48"/>
        <v>XB</v>
      </c>
      <c r="BM17" s="1">
        <f t="shared" si="49"/>
        <v>1</v>
      </c>
      <c r="BN17" s="1" t="str">
        <f t="shared" si="50"/>
        <v>2</v>
      </c>
      <c r="BO17" s="1">
        <f t="shared" si="51"/>
        <v>1</v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-6</v>
      </c>
    </row>
    <row r="18" spans="1:76" ht="15.75" thickBot="1">
      <c r="A18" s="1">
        <v>9</v>
      </c>
      <c r="B18" s="9" t="str">
        <f t="shared" si="11"/>
        <v>P5</v>
      </c>
      <c r="C18" s="93" t="str">
        <f t="shared" si="1"/>
        <v/>
      </c>
      <c r="D18" s="88" t="str">
        <f t="shared" si="32"/>
        <v>XF2</v>
      </c>
      <c r="E18" s="89" t="str">
        <f t="shared" si="32"/>
        <v/>
      </c>
      <c r="F18" s="8" t="str">
        <f t="shared" si="12"/>
        <v>W</v>
      </c>
      <c r="H18" s="96" t="str">
        <f t="shared" si="2"/>
        <v/>
      </c>
      <c r="I18" s="88" t="str">
        <f t="shared" si="33"/>
        <v>B</v>
      </c>
      <c r="J18" s="89" t="str">
        <f t="shared" si="33"/>
        <v/>
      </c>
      <c r="K18" s="8" t="str">
        <f t="shared" si="34"/>
        <v>W</v>
      </c>
      <c r="L18" s="54"/>
      <c r="M18" s="17" t="str">
        <f>IF('Hedging Dashboard'!AH18="","",'Hedging Dashboard'!AH18)</f>
        <v>P</v>
      </c>
      <c r="O18" s="9" t="str">
        <f t="shared" si="3"/>
        <v/>
      </c>
      <c r="P18" s="88" t="str">
        <f t="shared" si="35"/>
        <v>XF2</v>
      </c>
      <c r="Q18" s="89" t="str">
        <f t="shared" si="35"/>
        <v/>
      </c>
      <c r="R18" s="4" t="str">
        <f t="shared" si="36"/>
        <v>W</v>
      </c>
      <c r="S18" s="4">
        <f t="shared" si="13"/>
        <v>-12</v>
      </c>
      <c r="T18" s="112" t="str">
        <f t="shared" si="37"/>
        <v/>
      </c>
      <c r="U18" s="4">
        <f>IF(M18="","",IF(B18="NB",U17,IF(T18="",SUM($T$5:$T18)+S18,SUM($T$5:$T18))))</f>
        <v>-12</v>
      </c>
      <c r="V18" s="100" t="str">
        <f t="shared" si="0"/>
        <v/>
      </c>
      <c r="W18" s="74">
        <f t="shared" si="14"/>
        <v>5</v>
      </c>
      <c r="X18" s="76" t="str">
        <f t="shared" si="15"/>
        <v>W</v>
      </c>
      <c r="Y18" s="9" t="str">
        <f t="shared" si="6"/>
        <v>B</v>
      </c>
      <c r="Z18" s="4" t="str">
        <f t="shared" si="7"/>
        <v>D</v>
      </c>
      <c r="AA18" s="4" t="str">
        <f t="shared" si="8"/>
        <v>D</v>
      </c>
      <c r="AB18" s="4" t="str">
        <f t="shared" si="4"/>
        <v>LW</v>
      </c>
      <c r="AC18" s="4" t="str">
        <f t="shared" si="9"/>
        <v>WW</v>
      </c>
      <c r="AD18" s="4" t="str">
        <f t="shared" si="10"/>
        <v>LW</v>
      </c>
      <c r="AE18" s="1" t="str">
        <f t="shared" si="16"/>
        <v>XF2</v>
      </c>
      <c r="AF18" s="1" t="str">
        <f t="shared" si="17"/>
        <v/>
      </c>
      <c r="AG18" s="1" t="str">
        <f t="shared" si="38"/>
        <v>B</v>
      </c>
      <c r="AH18" s="1" t="str">
        <f t="shared" si="39"/>
        <v/>
      </c>
      <c r="AI18" s="1" t="str">
        <f t="shared" si="18"/>
        <v>XF2</v>
      </c>
      <c r="AJ18" s="1" t="str">
        <f t="shared" si="19"/>
        <v/>
      </c>
      <c r="AK18" s="1">
        <f t="shared" si="40"/>
        <v>5</v>
      </c>
      <c r="AL18" s="1">
        <f t="shared" si="40"/>
        <v>0</v>
      </c>
      <c r="AM18" s="1">
        <f t="shared" si="5"/>
        <v>-2</v>
      </c>
      <c r="AN18" s="1">
        <f t="shared" si="20"/>
        <v>3</v>
      </c>
      <c r="AO18" s="1" t="str">
        <f t="shared" si="52"/>
        <v>C</v>
      </c>
      <c r="AP18" s="1" t="str">
        <f t="shared" si="21"/>
        <v>N</v>
      </c>
      <c r="AQ18" s="1" t="str">
        <f t="shared" si="22"/>
        <v>N</v>
      </c>
      <c r="AR18" s="1" t="str">
        <f t="shared" si="23"/>
        <v>N</v>
      </c>
      <c r="AS18" s="1">
        <f t="shared" si="24"/>
        <v>9</v>
      </c>
      <c r="AT18" s="15" t="str">
        <f t="shared" si="41"/>
        <v>Y</v>
      </c>
      <c r="AU18" s="1" t="str">
        <f t="shared" si="25"/>
        <v>N</v>
      </c>
      <c r="AV18" s="1" t="str">
        <f t="shared" si="26"/>
        <v>Y</v>
      </c>
      <c r="AW18" s="1" t="str">
        <f t="shared" si="27"/>
        <v>N</v>
      </c>
      <c r="AX18" s="1" t="str">
        <f t="shared" si="42"/>
        <v>XF2</v>
      </c>
      <c r="AY18" s="1" t="str">
        <f t="shared" si="43"/>
        <v/>
      </c>
      <c r="AZ18" s="1">
        <f>IF('Hedging Dashboard'!AH18="P",IF(AZ17="",1,AZ17+1),"")</f>
        <v>3</v>
      </c>
      <c r="BA18" s="1" t="str">
        <f>IF('Hedging Dashboard'!AH18="B",IF(BA17="",1,BA17+1),"")</f>
        <v/>
      </c>
      <c r="BB18" s="1" t="str">
        <f t="shared" si="28"/>
        <v>12012</v>
      </c>
      <c r="BC18" s="1" t="str">
        <f t="shared" si="28"/>
        <v>00100</v>
      </c>
      <c r="BD18" s="1" t="str">
        <f t="shared" si="44"/>
        <v>012012</v>
      </c>
      <c r="BE18" s="1" t="str">
        <f t="shared" si="44"/>
        <v>100100</v>
      </c>
      <c r="BF18" s="1" t="str">
        <f t="shared" si="45"/>
        <v>P</v>
      </c>
      <c r="BG18" s="1" t="str">
        <f t="shared" si="29"/>
        <v>XBW</v>
      </c>
      <c r="BH18" s="1" t="str">
        <f t="shared" si="46"/>
        <v>XF2</v>
      </c>
      <c r="BI18" s="1" t="str">
        <f t="shared" si="30"/>
        <v>F2W</v>
      </c>
      <c r="BJ18" s="1" t="str">
        <f t="shared" si="47"/>
        <v>B</v>
      </c>
      <c r="BK18" s="1" t="str">
        <f t="shared" si="31"/>
        <v>XBW</v>
      </c>
      <c r="BL18" s="1" t="str">
        <f t="shared" si="48"/>
        <v>XF2</v>
      </c>
      <c r="BM18" s="1" t="str">
        <f t="shared" si="49"/>
        <v>2</v>
      </c>
      <c r="BN18" s="1">
        <f t="shared" si="50"/>
        <v>1</v>
      </c>
      <c r="BO18" s="1" t="str">
        <f t="shared" si="51"/>
        <v>2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</row>
    <row r="19" spans="1:76" ht="15.75" thickBot="1">
      <c r="A19" s="1">
        <v>10</v>
      </c>
      <c r="B19" s="77" t="str">
        <f t="shared" si="11"/>
        <v>P6</v>
      </c>
      <c r="C19" s="94" t="str">
        <f t="shared" si="1"/>
        <v/>
      </c>
      <c r="D19" s="90" t="str">
        <f t="shared" si="32"/>
        <v>B</v>
      </c>
      <c r="E19" s="91" t="str">
        <f t="shared" si="32"/>
        <v/>
      </c>
      <c r="F19" s="10" t="str">
        <f t="shared" si="12"/>
        <v>L</v>
      </c>
      <c r="H19" s="97" t="str">
        <f t="shared" si="2"/>
        <v/>
      </c>
      <c r="I19" s="90" t="str">
        <f t="shared" si="33"/>
        <v>L4</v>
      </c>
      <c r="J19" s="91" t="str">
        <f t="shared" si="33"/>
        <v/>
      </c>
      <c r="K19" s="10" t="str">
        <f t="shared" si="34"/>
        <v>L</v>
      </c>
      <c r="L19" s="54"/>
      <c r="M19" s="18" t="str">
        <f>IF('Hedging Dashboard'!AH19="","",'Hedging Dashboard'!AH19)</f>
        <v>B</v>
      </c>
      <c r="O19" s="77" t="str">
        <f t="shared" si="3"/>
        <v/>
      </c>
      <c r="P19" s="90" t="str">
        <f t="shared" si="35"/>
        <v>B</v>
      </c>
      <c r="Q19" s="91" t="str">
        <f t="shared" si="35"/>
        <v/>
      </c>
      <c r="R19" s="5" t="str">
        <f t="shared" si="36"/>
        <v>L</v>
      </c>
      <c r="S19" s="5">
        <f t="shared" si="13"/>
        <v>-18</v>
      </c>
      <c r="T19" s="113" t="str">
        <f t="shared" si="37"/>
        <v/>
      </c>
      <c r="U19" s="5">
        <f>IF(M19="","",IF(B19="NB",U18,IF(T19="",SUM($T$5:$T19)+S19,SUM($T$5:$T19))))</f>
        <v>-18</v>
      </c>
      <c r="V19" s="101" t="str">
        <f t="shared" si="0"/>
        <v/>
      </c>
      <c r="W19" s="74">
        <f t="shared" si="14"/>
        <v>-6</v>
      </c>
      <c r="X19" s="76" t="str">
        <f t="shared" si="15"/>
        <v>L</v>
      </c>
      <c r="Y19" s="9" t="str">
        <f t="shared" si="6"/>
        <v>B</v>
      </c>
      <c r="Z19" s="4" t="str">
        <f t="shared" si="7"/>
        <v>D</v>
      </c>
      <c r="AA19" s="4" t="str">
        <f t="shared" si="8"/>
        <v>D</v>
      </c>
      <c r="AB19" s="4" t="str">
        <f t="shared" si="4"/>
        <v>WW</v>
      </c>
      <c r="AC19" s="4" t="str">
        <f t="shared" si="9"/>
        <v>WW</v>
      </c>
      <c r="AD19" s="4" t="str">
        <f t="shared" si="10"/>
        <v>WW</v>
      </c>
      <c r="AE19" s="1" t="str">
        <f t="shared" si="16"/>
        <v>B</v>
      </c>
      <c r="AF19" s="1" t="str">
        <f t="shared" si="17"/>
        <v/>
      </c>
      <c r="AG19" s="1" t="str">
        <f t="shared" si="38"/>
        <v>L4</v>
      </c>
      <c r="AH19" s="1" t="str">
        <f t="shared" si="39"/>
        <v/>
      </c>
      <c r="AI19" s="1" t="str">
        <f t="shared" si="18"/>
        <v>B</v>
      </c>
      <c r="AJ19" s="1" t="str">
        <f t="shared" si="19"/>
        <v/>
      </c>
      <c r="AK19" s="1">
        <f t="shared" si="40"/>
        <v>6</v>
      </c>
      <c r="AL19" s="1">
        <f t="shared" si="40"/>
        <v>0</v>
      </c>
      <c r="AM19" s="1">
        <f t="shared" si="5"/>
        <v>-3</v>
      </c>
      <c r="AN19" s="1">
        <f t="shared" si="20"/>
        <v>-1</v>
      </c>
      <c r="AO19" s="1" t="str">
        <f t="shared" si="52"/>
        <v>C</v>
      </c>
      <c r="AP19" s="1" t="str">
        <f t="shared" si="21"/>
        <v>N</v>
      </c>
      <c r="AQ19" s="1" t="str">
        <f t="shared" si="22"/>
        <v>Y</v>
      </c>
      <c r="AR19" s="1" t="str">
        <f t="shared" si="23"/>
        <v>N</v>
      </c>
      <c r="AS19" s="1">
        <f t="shared" si="24"/>
        <v>10</v>
      </c>
      <c r="AT19" s="15" t="str">
        <f t="shared" si="41"/>
        <v>N</v>
      </c>
      <c r="AU19" s="1" t="str">
        <f t="shared" si="25"/>
        <v>N</v>
      </c>
      <c r="AV19" s="1" t="str">
        <f t="shared" si="26"/>
        <v>N</v>
      </c>
      <c r="AW19" s="1" t="str">
        <f t="shared" si="27"/>
        <v>N</v>
      </c>
      <c r="AX19" s="1" t="str">
        <f t="shared" si="42"/>
        <v>B</v>
      </c>
      <c r="AY19" s="1" t="str">
        <f t="shared" si="43"/>
        <v/>
      </c>
      <c r="AZ19" s="1" t="str">
        <f>IF('Hedging Dashboard'!AH19="P",IF(AZ18="",1,AZ18+1),"")</f>
        <v/>
      </c>
      <c r="BA19" s="1">
        <f>IF('Hedging Dashboard'!AH19="B",IF(BA18="",1,BA18+1),"")</f>
        <v>1</v>
      </c>
      <c r="BB19" s="1" t="str">
        <f t="shared" si="28"/>
        <v>20123</v>
      </c>
      <c r="BC19" s="1" t="str">
        <f t="shared" si="28"/>
        <v>01000</v>
      </c>
      <c r="BD19" s="1" t="str">
        <f t="shared" si="44"/>
        <v>120123</v>
      </c>
      <c r="BE19" s="1" t="str">
        <f t="shared" si="44"/>
        <v>001000</v>
      </c>
      <c r="BF19" s="1" t="str">
        <f t="shared" si="45"/>
        <v>P</v>
      </c>
      <c r="BG19" s="1" t="str">
        <f t="shared" si="29"/>
        <v>XF2W</v>
      </c>
      <c r="BH19" s="1" t="str">
        <f t="shared" si="46"/>
        <v>B</v>
      </c>
      <c r="BI19" s="1" t="str">
        <f t="shared" si="30"/>
        <v>BW</v>
      </c>
      <c r="BJ19" s="1" t="str">
        <f t="shared" si="47"/>
        <v>L4</v>
      </c>
      <c r="BK19" s="1" t="str">
        <f t="shared" si="31"/>
        <v>XF2W</v>
      </c>
      <c r="BL19" s="1" t="str">
        <f t="shared" si="48"/>
        <v>B</v>
      </c>
      <c r="BM19" s="1">
        <f t="shared" si="49"/>
        <v>1</v>
      </c>
      <c r="BN19" s="1" t="str">
        <f t="shared" si="50"/>
        <v>4</v>
      </c>
      <c r="BO19" s="1">
        <f t="shared" si="51"/>
        <v>1</v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</row>
    <row r="20" spans="1:76" ht="15.75" thickBot="1">
      <c r="A20" s="1">
        <v>11</v>
      </c>
      <c r="B20" s="12" t="str">
        <f t="shared" si="11"/>
        <v>P2</v>
      </c>
      <c r="C20" s="92" t="str">
        <f t="shared" si="1"/>
        <v/>
      </c>
      <c r="D20" s="13" t="str">
        <f t="shared" si="32"/>
        <v/>
      </c>
      <c r="E20" s="45" t="str">
        <f t="shared" si="32"/>
        <v>F2</v>
      </c>
      <c r="F20" s="14" t="str">
        <f t="shared" si="12"/>
        <v>W</v>
      </c>
      <c r="H20" s="95" t="str">
        <f t="shared" si="2"/>
        <v/>
      </c>
      <c r="I20" s="13" t="str">
        <f t="shared" si="33"/>
        <v>F2</v>
      </c>
      <c r="J20" s="45" t="str">
        <f t="shared" si="33"/>
        <v/>
      </c>
      <c r="K20" s="14" t="str">
        <f t="shared" si="34"/>
        <v>L</v>
      </c>
      <c r="L20" s="54"/>
      <c r="M20" s="16" t="str">
        <f>IF('Hedging Dashboard'!AH20="","",'Hedging Dashboard'!AH20)</f>
        <v>B</v>
      </c>
      <c r="O20" s="12" t="str">
        <f t="shared" si="3"/>
        <v/>
      </c>
      <c r="P20" s="13" t="str">
        <f t="shared" si="35"/>
        <v>F2</v>
      </c>
      <c r="Q20" s="45" t="str">
        <f t="shared" si="35"/>
        <v/>
      </c>
      <c r="R20" s="87" t="str">
        <f t="shared" si="36"/>
        <v>L</v>
      </c>
      <c r="S20" s="87">
        <f t="shared" si="13"/>
        <v>-20</v>
      </c>
      <c r="T20" s="98" t="str">
        <f t="shared" si="37"/>
        <v/>
      </c>
      <c r="U20" s="87">
        <f>IF(M20="","",IF(B20="NB",U19,IF(T20="",SUM($T$5:$T20)+S20,SUM($T$5:$T20))))</f>
        <v>-20</v>
      </c>
      <c r="V20" s="99" t="str">
        <f t="shared" si="0"/>
        <v/>
      </c>
      <c r="W20" s="74">
        <f t="shared" si="14"/>
        <v>-2</v>
      </c>
      <c r="X20" s="76" t="str">
        <f t="shared" si="15"/>
        <v>L</v>
      </c>
      <c r="Y20" s="9" t="str">
        <f t="shared" si="6"/>
        <v>B</v>
      </c>
      <c r="Z20" s="4" t="str">
        <f t="shared" si="7"/>
        <v>D</v>
      </c>
      <c r="AA20" s="4" t="str">
        <f t="shared" si="8"/>
        <v>D</v>
      </c>
      <c r="AB20" s="4" t="str">
        <f t="shared" si="4"/>
        <v>WL</v>
      </c>
      <c r="AC20" s="4" t="str">
        <f t="shared" si="9"/>
        <v>WL</v>
      </c>
      <c r="AD20" s="4" t="str">
        <f t="shared" si="10"/>
        <v>WL</v>
      </c>
      <c r="AE20" s="1" t="str">
        <f t="shared" si="16"/>
        <v/>
      </c>
      <c r="AF20" s="1" t="str">
        <f t="shared" si="17"/>
        <v>F2</v>
      </c>
      <c r="AG20" s="1" t="str">
        <f t="shared" si="38"/>
        <v>F2</v>
      </c>
      <c r="AH20" s="1" t="str">
        <f t="shared" si="39"/>
        <v/>
      </c>
      <c r="AI20" s="1" t="str">
        <f t="shared" si="18"/>
        <v>F2</v>
      </c>
      <c r="AJ20" s="1" t="str">
        <f t="shared" si="19"/>
        <v/>
      </c>
      <c r="AK20" s="1">
        <f t="shared" si="40"/>
        <v>4</v>
      </c>
      <c r="AL20" s="1">
        <f t="shared" si="40"/>
        <v>2</v>
      </c>
      <c r="AM20" s="1">
        <f t="shared" si="5"/>
        <v>-6</v>
      </c>
      <c r="AN20" s="1">
        <f t="shared" si="20"/>
        <v>-3</v>
      </c>
      <c r="AO20" s="1" t="str">
        <f t="shared" si="52"/>
        <v>C</v>
      </c>
      <c r="AP20" s="1" t="str">
        <f t="shared" si="21"/>
        <v>Y</v>
      </c>
      <c r="AQ20" s="1" t="str">
        <f t="shared" si="22"/>
        <v>Y</v>
      </c>
      <c r="AR20" s="1" t="str">
        <f t="shared" si="23"/>
        <v>Y</v>
      </c>
      <c r="AS20" s="1">
        <f t="shared" si="24"/>
        <v>11</v>
      </c>
      <c r="AT20" s="15" t="str">
        <f t="shared" si="41"/>
        <v>Y</v>
      </c>
      <c r="AU20" s="1" t="str">
        <f t="shared" si="25"/>
        <v>N</v>
      </c>
      <c r="AV20" s="1" t="str">
        <f t="shared" si="26"/>
        <v>N</v>
      </c>
      <c r="AW20" s="1" t="str">
        <f t="shared" si="27"/>
        <v>N</v>
      </c>
      <c r="AX20" s="1" t="str">
        <f t="shared" si="42"/>
        <v>F2</v>
      </c>
      <c r="AY20" s="1" t="str">
        <f t="shared" si="43"/>
        <v/>
      </c>
      <c r="AZ20" s="1" t="str">
        <f>IF('Hedging Dashboard'!AH20="P",IF(AZ19="",1,AZ19+1),"")</f>
        <v/>
      </c>
      <c r="BA20" s="1">
        <f>IF('Hedging Dashboard'!AH20="B",IF(BA19="",1,BA19+1),"")</f>
        <v>2</v>
      </c>
      <c r="BB20" s="1" t="str">
        <f t="shared" si="28"/>
        <v>01230</v>
      </c>
      <c r="BC20" s="1" t="str">
        <f t="shared" si="28"/>
        <v>10001</v>
      </c>
      <c r="BD20" s="1" t="str">
        <f t="shared" si="44"/>
        <v>201230</v>
      </c>
      <c r="BE20" s="1" t="str">
        <f t="shared" si="44"/>
        <v>010001</v>
      </c>
      <c r="BF20" s="1" t="str">
        <f t="shared" si="45"/>
        <v>P</v>
      </c>
      <c r="BG20" s="1" t="str">
        <f t="shared" si="29"/>
        <v>BL</v>
      </c>
      <c r="BH20" s="1" t="str">
        <f t="shared" si="46"/>
        <v>F2</v>
      </c>
      <c r="BI20" s="1" t="str">
        <f t="shared" si="30"/>
        <v>L4L</v>
      </c>
      <c r="BJ20" s="1" t="str">
        <f t="shared" si="47"/>
        <v>F2</v>
      </c>
      <c r="BK20" s="1" t="str">
        <f t="shared" si="31"/>
        <v>BL</v>
      </c>
      <c r="BL20" s="1" t="str">
        <f t="shared" si="48"/>
        <v>F2</v>
      </c>
      <c r="BM20" s="1" t="str">
        <f t="shared" si="49"/>
        <v>2</v>
      </c>
      <c r="BN20" s="1" t="str">
        <f t="shared" si="50"/>
        <v>2</v>
      </c>
      <c r="BO20" s="1" t="str">
        <f t="shared" si="51"/>
        <v>2</v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3</v>
      </c>
    </row>
    <row r="21" spans="1:76" ht="15.75" thickBot="1">
      <c r="A21" s="1">
        <v>12</v>
      </c>
      <c r="B21" s="9" t="str">
        <f t="shared" si="11"/>
        <v>B7</v>
      </c>
      <c r="C21" s="93" t="str">
        <f t="shared" si="1"/>
        <v/>
      </c>
      <c r="D21" s="88" t="str">
        <f t="shared" si="32"/>
        <v/>
      </c>
      <c r="E21" s="89" t="str">
        <f t="shared" si="32"/>
        <v>B</v>
      </c>
      <c r="F21" s="8" t="str">
        <f t="shared" si="12"/>
        <v/>
      </c>
      <c r="H21" s="96" t="str">
        <f t="shared" si="2"/>
        <v>M1</v>
      </c>
      <c r="I21" s="88" t="str">
        <f t="shared" si="33"/>
        <v/>
      </c>
      <c r="J21" s="89" t="str">
        <f t="shared" si="33"/>
        <v>F3</v>
      </c>
      <c r="K21" s="8" t="str">
        <f t="shared" si="34"/>
        <v/>
      </c>
      <c r="L21" s="54"/>
      <c r="M21" s="17" t="str">
        <f>IF('Hedging Dashboard'!AH21="","",'Hedging Dashboard'!AH21)</f>
        <v/>
      </c>
      <c r="O21" s="9" t="str">
        <f t="shared" si="3"/>
        <v>B</v>
      </c>
      <c r="P21" s="88" t="str">
        <f t="shared" si="35"/>
        <v/>
      </c>
      <c r="Q21" s="89" t="str">
        <f t="shared" si="35"/>
        <v>F3</v>
      </c>
      <c r="R21" s="4" t="str">
        <f t="shared" si="36"/>
        <v/>
      </c>
      <c r="S21" s="4" t="str">
        <f t="shared" si="13"/>
        <v/>
      </c>
      <c r="T21" s="112" t="str">
        <f t="shared" si="37"/>
        <v/>
      </c>
      <c r="U21" s="4" t="str">
        <f>IF(M21="","",IF(B21="NB",U20,IF(T21="",SUM($T$5:$T21)+S21,SUM($T$5:$T21))))</f>
        <v/>
      </c>
      <c r="V21" s="100" t="str">
        <f t="shared" si="0"/>
        <v/>
      </c>
      <c r="W21" s="74" t="e">
        <f t="shared" si="14"/>
        <v>#VALUE!</v>
      </c>
      <c r="X21" s="76" t="str">
        <f t="shared" si="15"/>
        <v/>
      </c>
      <c r="Y21" s="9" t="str">
        <f t="shared" si="6"/>
        <v>B</v>
      </c>
      <c r="Z21" s="4" t="str">
        <f t="shared" si="7"/>
        <v>M1</v>
      </c>
      <c r="AA21" s="4" t="str">
        <f t="shared" si="8"/>
        <v>B</v>
      </c>
      <c r="AB21" s="4" t="str">
        <f t="shared" si="4"/>
        <v>LW</v>
      </c>
      <c r="AC21" s="4" t="str">
        <f t="shared" si="9"/>
        <v>LL</v>
      </c>
      <c r="AD21" s="4" t="str">
        <f t="shared" si="10"/>
        <v>LL</v>
      </c>
      <c r="AE21" s="1" t="str">
        <f t="shared" si="16"/>
        <v/>
      </c>
      <c r="AF21" s="1" t="str">
        <f t="shared" si="17"/>
        <v>B</v>
      </c>
      <c r="AG21" s="1" t="str">
        <f t="shared" si="38"/>
        <v/>
      </c>
      <c r="AH21" s="1" t="str">
        <f t="shared" si="39"/>
        <v>F3</v>
      </c>
      <c r="AI21" s="1" t="str">
        <f t="shared" si="18"/>
        <v/>
      </c>
      <c r="AJ21" s="1" t="str">
        <f t="shared" si="19"/>
        <v>F3</v>
      </c>
      <c r="AK21" s="1">
        <f t="shared" si="40"/>
        <v>0</v>
      </c>
      <c r="AL21" s="1">
        <f t="shared" si="40"/>
        <v>7</v>
      </c>
      <c r="AM21" s="1" t="str">
        <f t="shared" si="5"/>
        <v/>
      </c>
      <c r="AN21" s="1">
        <f t="shared" si="20"/>
        <v>0</v>
      </c>
      <c r="AO21" s="1" t="str">
        <f t="shared" si="52"/>
        <v>C</v>
      </c>
      <c r="AP21" s="1" t="str">
        <f t="shared" si="21"/>
        <v>N</v>
      </c>
      <c r="AQ21" s="1" t="str">
        <f t="shared" si="22"/>
        <v>N</v>
      </c>
      <c r="AR21" s="1" t="str">
        <f t="shared" si="23"/>
        <v>N</v>
      </c>
      <c r="AS21" s="1">
        <f t="shared" si="24"/>
        <v>12</v>
      </c>
      <c r="AT21" s="15" t="str">
        <f t="shared" si="41"/>
        <v>N</v>
      </c>
      <c r="AU21" s="1" t="str">
        <f t="shared" si="25"/>
        <v>N</v>
      </c>
      <c r="AV21" s="1" t="str">
        <f t="shared" si="26"/>
        <v>N</v>
      </c>
      <c r="AW21" s="1" t="str">
        <f t="shared" si="27"/>
        <v>N</v>
      </c>
      <c r="AX21" s="1" t="str">
        <f t="shared" si="42"/>
        <v/>
      </c>
      <c r="AY21" s="1" t="str">
        <f t="shared" si="43"/>
        <v>F3</v>
      </c>
      <c r="AZ21" s="1" t="str">
        <f>IF('Hedging Dashboard'!AH21="P",IF(AZ20="",1,AZ20+1),"")</f>
        <v/>
      </c>
      <c r="BA21" s="1" t="str">
        <f>IF('Hedging Dashboard'!AH21="B",IF(BA20="",1,BA20+1),"")</f>
        <v/>
      </c>
      <c r="BB21" s="1" t="str">
        <f t="shared" si="28"/>
        <v>12300</v>
      </c>
      <c r="BC21" s="1" t="str">
        <f t="shared" si="28"/>
        <v>00012</v>
      </c>
      <c r="BD21" s="1" t="str">
        <f t="shared" si="44"/>
        <v>012300</v>
      </c>
      <c r="BE21" s="1" t="str">
        <f t="shared" si="44"/>
        <v>100012</v>
      </c>
      <c r="BF21" s="1" t="str">
        <f t="shared" si="45"/>
        <v>P</v>
      </c>
      <c r="BG21" s="1" t="str">
        <f t="shared" si="29"/>
        <v>F2W</v>
      </c>
      <c r="BH21" s="1" t="str">
        <f t="shared" si="46"/>
        <v>B</v>
      </c>
      <c r="BI21" s="1" t="str">
        <f t="shared" si="30"/>
        <v>F2L</v>
      </c>
      <c r="BJ21" s="1" t="str">
        <f t="shared" si="47"/>
        <v>F3</v>
      </c>
      <c r="BK21" s="1" t="str">
        <f t="shared" si="31"/>
        <v>F2L</v>
      </c>
      <c r="BL21" s="1" t="str">
        <f t="shared" si="48"/>
        <v>F3</v>
      </c>
      <c r="BM21" s="1">
        <f t="shared" si="49"/>
        <v>1</v>
      </c>
      <c r="BN21" s="1" t="str">
        <f t="shared" si="50"/>
        <v>3</v>
      </c>
      <c r="BO21" s="1" t="str">
        <f t="shared" si="51"/>
        <v>3</v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-3</v>
      </c>
    </row>
    <row r="22" spans="1:76" ht="15.75" thickBot="1">
      <c r="A22" s="1">
        <v>13</v>
      </c>
      <c r="B22" s="9" t="str">
        <f t="shared" si="11"/>
        <v/>
      </c>
      <c r="C22" s="93" t="str">
        <f t="shared" si="1"/>
        <v/>
      </c>
      <c r="D22" s="88" t="str">
        <f t="shared" si="32"/>
        <v/>
      </c>
      <c r="E22" s="89" t="str">
        <f t="shared" si="32"/>
        <v/>
      </c>
      <c r="F22" s="8" t="str">
        <f t="shared" si="12"/>
        <v/>
      </c>
      <c r="H22" s="96" t="str">
        <f t="shared" si="2"/>
        <v/>
      </c>
      <c r="I22" s="88" t="str">
        <f t="shared" si="33"/>
        <v/>
      </c>
      <c r="J22" s="89" t="str">
        <f t="shared" si="33"/>
        <v/>
      </c>
      <c r="K22" s="8" t="str">
        <f t="shared" si="34"/>
        <v/>
      </c>
      <c r="L22" s="54"/>
      <c r="M22" s="17" t="str">
        <f>IF('Hedging Dashboard'!AH22="","",'Hedging Dashboard'!AH22)</f>
        <v/>
      </c>
      <c r="O22" s="9" t="str">
        <f t="shared" si="3"/>
        <v/>
      </c>
      <c r="P22" s="88" t="str">
        <f t="shared" si="35"/>
        <v/>
      </c>
      <c r="Q22" s="89" t="str">
        <f t="shared" si="35"/>
        <v/>
      </c>
      <c r="R22" s="4" t="str">
        <f t="shared" si="36"/>
        <v/>
      </c>
      <c r="S22" s="4" t="str">
        <f t="shared" si="13"/>
        <v/>
      </c>
      <c r="T22" s="112" t="str">
        <f t="shared" si="37"/>
        <v/>
      </c>
      <c r="U22" s="4" t="str">
        <f>IF(M22="","",IF(B22="NB",U21,IF(T22="",SUM($T$5:$T22)+S22,SUM($T$5:$T22))))</f>
        <v/>
      </c>
      <c r="V22" s="100" t="str">
        <f t="shared" si="0"/>
        <v/>
      </c>
      <c r="W22" s="74" t="e">
        <f t="shared" si="14"/>
        <v>#VALUE!</v>
      </c>
      <c r="X22" s="76" t="str">
        <f t="shared" si="15"/>
        <v/>
      </c>
      <c r="Y22" s="9" t="str">
        <f t="shared" si="6"/>
        <v>B</v>
      </c>
      <c r="Z22" s="4" t="str">
        <f t="shared" si="7"/>
        <v>M1</v>
      </c>
      <c r="AA22" s="4" t="str">
        <f t="shared" si="8"/>
        <v>B</v>
      </c>
      <c r="AB22" s="4" t="str">
        <f t="shared" si="4"/>
        <v>W</v>
      </c>
      <c r="AC22" s="4" t="str">
        <f t="shared" si="9"/>
        <v>L</v>
      </c>
      <c r="AD22" s="4" t="str">
        <f t="shared" si="10"/>
        <v>L</v>
      </c>
      <c r="AE22" s="1" t="str">
        <f t="shared" si="16"/>
        <v/>
      </c>
      <c r="AF22" s="1" t="str">
        <f t="shared" si="17"/>
        <v/>
      </c>
      <c r="AG22" s="1" t="str">
        <f t="shared" si="38"/>
        <v/>
      </c>
      <c r="AH22" s="1" t="str">
        <f t="shared" si="39"/>
        <v/>
      </c>
      <c r="AI22" s="1" t="str">
        <f t="shared" si="18"/>
        <v/>
      </c>
      <c r="AJ22" s="1" t="str">
        <f t="shared" si="19"/>
        <v/>
      </c>
      <c r="AK22" s="1">
        <f t="shared" si="40"/>
        <v>0</v>
      </c>
      <c r="AL22" s="1">
        <f t="shared" si="40"/>
        <v>0</v>
      </c>
      <c r="AM22" s="1" t="str">
        <f t="shared" si="5"/>
        <v/>
      </c>
      <c r="AN22" s="1">
        <f t="shared" si="20"/>
        <v>0</v>
      </c>
      <c r="AO22" s="1" t="str">
        <f t="shared" si="52"/>
        <v/>
      </c>
      <c r="AP22" s="1" t="str">
        <f t="shared" si="21"/>
        <v>Y</v>
      </c>
      <c r="AQ22" s="1" t="str">
        <f t="shared" si="22"/>
        <v>N</v>
      </c>
      <c r="AR22" s="1" t="str">
        <f t="shared" si="23"/>
        <v>N</v>
      </c>
      <c r="AS22" s="1" t="str">
        <f t="shared" si="24"/>
        <v/>
      </c>
      <c r="AT22" s="15" t="str">
        <f t="shared" si="41"/>
        <v/>
      </c>
      <c r="AU22" s="1" t="str">
        <f t="shared" si="25"/>
        <v/>
      </c>
      <c r="AV22" s="1" t="str">
        <f t="shared" si="26"/>
        <v/>
      </c>
      <c r="AW22" s="1" t="str">
        <f t="shared" si="27"/>
        <v/>
      </c>
      <c r="AX22" s="1" t="str">
        <f t="shared" si="42"/>
        <v/>
      </c>
      <c r="AY22" s="1" t="str">
        <f t="shared" si="43"/>
        <v/>
      </c>
      <c r="AZ22" s="1" t="str">
        <f>IF('Hedging Dashboard'!AH22="P",IF(AZ21="",1,AZ21+1),"")</f>
        <v/>
      </c>
      <c r="BA22" s="1" t="str">
        <f>IF('Hedging Dashboard'!AH22="B",IF(BA21="",1,BA21+1),"")</f>
        <v/>
      </c>
      <c r="BB22" s="1" t="str">
        <f t="shared" si="28"/>
        <v>23000</v>
      </c>
      <c r="BC22" s="1" t="str">
        <f t="shared" si="28"/>
        <v>00120</v>
      </c>
      <c r="BD22" s="1" t="str">
        <f t="shared" si="44"/>
        <v>123000</v>
      </c>
      <c r="BE22" s="1" t="str">
        <f t="shared" si="44"/>
        <v>000120</v>
      </c>
      <c r="BF22" s="1" t="str">
        <f t="shared" si="45"/>
        <v>B</v>
      </c>
      <c r="BG22" s="1" t="str">
        <f t="shared" si="29"/>
        <v>B</v>
      </c>
      <c r="BH22" s="1" t="str">
        <f t="shared" si="46"/>
        <v/>
      </c>
      <c r="BI22" s="1" t="str">
        <f t="shared" si="30"/>
        <v>F3</v>
      </c>
      <c r="BJ22" s="1" t="str">
        <f t="shared" si="47"/>
        <v/>
      </c>
      <c r="BK22" s="1" t="str">
        <f t="shared" si="31"/>
        <v>F3</v>
      </c>
      <c r="BL22" s="1" t="str">
        <f t="shared" si="48"/>
        <v/>
      </c>
      <c r="BM22" s="1" t="str">
        <f t="shared" si="49"/>
        <v/>
      </c>
      <c r="BN22" s="1" t="str">
        <f t="shared" si="50"/>
        <v/>
      </c>
      <c r="BO22" s="1" t="str">
        <f t="shared" si="51"/>
        <v/>
      </c>
      <c r="BR22" s="1">
        <f>General!A20</f>
        <v>0</v>
      </c>
      <c r="BS22" s="1">
        <f>General!B20</f>
        <v>0</v>
      </c>
      <c r="BT22" s="1" t="str">
        <f>General!C20</f>
        <v/>
      </c>
      <c r="BU22" s="1">
        <f>General!D20</f>
        <v>0</v>
      </c>
      <c r="BW22" s="1" t="str">
        <f>General!F20</f>
        <v>LWLW</v>
      </c>
      <c r="BX22" s="1">
        <f>General!G20</f>
        <v>1</v>
      </c>
    </row>
    <row r="23" spans="1:76" ht="15.75" thickBot="1">
      <c r="A23" s="1">
        <v>14</v>
      </c>
      <c r="B23" s="9" t="str">
        <f t="shared" si="11"/>
        <v/>
      </c>
      <c r="C23" s="93" t="str">
        <f t="shared" si="1"/>
        <v/>
      </c>
      <c r="D23" s="88" t="str">
        <f t="shared" si="32"/>
        <v/>
      </c>
      <c r="E23" s="89" t="str">
        <f t="shared" si="32"/>
        <v/>
      </c>
      <c r="F23" s="8" t="str">
        <f t="shared" si="12"/>
        <v/>
      </c>
      <c r="H23" s="96" t="str">
        <f t="shared" si="2"/>
        <v/>
      </c>
      <c r="I23" s="88" t="str">
        <f t="shared" si="33"/>
        <v/>
      </c>
      <c r="J23" s="89" t="str">
        <f t="shared" si="33"/>
        <v/>
      </c>
      <c r="K23" s="8" t="str">
        <f t="shared" si="34"/>
        <v/>
      </c>
      <c r="L23" s="54"/>
      <c r="M23" s="17" t="str">
        <f>IF('Hedging Dashboard'!AH23="","",'Hedging Dashboard'!AH23)</f>
        <v/>
      </c>
      <c r="O23" s="9" t="str">
        <f t="shared" si="3"/>
        <v/>
      </c>
      <c r="P23" s="88" t="str">
        <f t="shared" si="35"/>
        <v/>
      </c>
      <c r="Q23" s="89" t="str">
        <f t="shared" si="35"/>
        <v/>
      </c>
      <c r="R23" s="4" t="str">
        <f t="shared" si="36"/>
        <v/>
      </c>
      <c r="S23" s="4" t="str">
        <f t="shared" si="13"/>
        <v/>
      </c>
      <c r="T23" s="112" t="str">
        <f t="shared" si="37"/>
        <v/>
      </c>
      <c r="U23" s="4" t="str">
        <f>IF(M23="","",IF(B23="NB",U22,IF(T23="",SUM($T$5:$T23)+S23,SUM($T$5:$T23))))</f>
        <v/>
      </c>
      <c r="V23" s="100" t="str">
        <f t="shared" si="0"/>
        <v/>
      </c>
      <c r="W23" s="74" t="e">
        <f t="shared" si="14"/>
        <v>#VALUE!</v>
      </c>
      <c r="X23" s="76" t="str">
        <f t="shared" si="15"/>
        <v/>
      </c>
      <c r="Y23" s="9" t="str">
        <f t="shared" si="6"/>
        <v>B</v>
      </c>
      <c r="Z23" s="4" t="str">
        <f t="shared" si="7"/>
        <v>M1</v>
      </c>
      <c r="AA23" s="4" t="str">
        <f t="shared" si="8"/>
        <v>B</v>
      </c>
      <c r="AB23" s="4" t="str">
        <f t="shared" si="4"/>
        <v/>
      </c>
      <c r="AC23" s="4" t="str">
        <f t="shared" si="9"/>
        <v/>
      </c>
      <c r="AD23" s="4" t="str">
        <f t="shared" si="10"/>
        <v/>
      </c>
      <c r="AE23" s="1" t="str">
        <f t="shared" si="16"/>
        <v/>
      </c>
      <c r="AF23" s="1" t="str">
        <f t="shared" si="17"/>
        <v/>
      </c>
      <c r="AG23" s="1" t="str">
        <f t="shared" si="38"/>
        <v/>
      </c>
      <c r="AH23" s="1" t="str">
        <f t="shared" si="39"/>
        <v/>
      </c>
      <c r="AI23" s="1" t="str">
        <f t="shared" si="18"/>
        <v/>
      </c>
      <c r="AJ23" s="1" t="str">
        <f t="shared" si="19"/>
        <v/>
      </c>
      <c r="AK23" s="1">
        <f t="shared" si="40"/>
        <v>0</v>
      </c>
      <c r="AL23" s="1">
        <f t="shared" si="40"/>
        <v>0</v>
      </c>
      <c r="AM23" s="1" t="str">
        <f t="shared" si="5"/>
        <v/>
      </c>
      <c r="AN23" s="1">
        <f t="shared" si="20"/>
        <v>0</v>
      </c>
      <c r="AO23" s="1" t="str">
        <f t="shared" si="52"/>
        <v/>
      </c>
      <c r="AP23" s="1" t="str">
        <f t="shared" si="21"/>
        <v>N</v>
      </c>
      <c r="AQ23" s="1" t="str">
        <f t="shared" si="22"/>
        <v>N</v>
      </c>
      <c r="AR23" s="1" t="str">
        <f t="shared" si="23"/>
        <v>N</v>
      </c>
      <c r="AS23" s="1" t="str">
        <f t="shared" si="24"/>
        <v/>
      </c>
      <c r="AT23" s="15" t="str">
        <f t="shared" si="41"/>
        <v/>
      </c>
      <c r="AU23" s="1" t="str">
        <f t="shared" si="25"/>
        <v/>
      </c>
      <c r="AV23" s="1" t="str">
        <f t="shared" si="26"/>
        <v/>
      </c>
      <c r="AW23" s="1" t="str">
        <f t="shared" si="27"/>
        <v/>
      </c>
      <c r="AX23" s="1" t="str">
        <f t="shared" si="42"/>
        <v/>
      </c>
      <c r="AY23" s="1" t="str">
        <f t="shared" si="43"/>
        <v/>
      </c>
      <c r="AZ23" s="1" t="str">
        <f>IF('Hedging Dashboard'!AH23="P",IF(AZ22="",1,AZ22+1),"")</f>
        <v/>
      </c>
      <c r="BA23" s="1" t="str">
        <f>IF('Hedging Dashboard'!AH23="B",IF(BA22="",1,BA22+1),"")</f>
        <v/>
      </c>
      <c r="BB23" s="1" t="str">
        <f t="shared" si="28"/>
        <v>30000</v>
      </c>
      <c r="BC23" s="1" t="str">
        <f t="shared" si="28"/>
        <v>01200</v>
      </c>
      <c r="BD23" s="1" t="str">
        <f t="shared" si="44"/>
        <v>230000</v>
      </c>
      <c r="BE23" s="1" t="str">
        <f t="shared" si="44"/>
        <v>001200</v>
      </c>
      <c r="BF23" s="1" t="str">
        <f t="shared" si="45"/>
        <v>B</v>
      </c>
      <c r="BG23" s="1" t="str">
        <f t="shared" si="29"/>
        <v/>
      </c>
      <c r="BH23" s="1">
        <f t="shared" si="46"/>
        <v>0</v>
      </c>
      <c r="BI23" s="1" t="str">
        <f t="shared" si="30"/>
        <v/>
      </c>
      <c r="BJ23" s="1">
        <f t="shared" si="47"/>
        <v>0</v>
      </c>
      <c r="BK23" s="1" t="str">
        <f t="shared" si="31"/>
        <v/>
      </c>
      <c r="BL23" s="1">
        <f t="shared" si="48"/>
        <v>0</v>
      </c>
      <c r="BM23" s="1" t="str">
        <f t="shared" si="49"/>
        <v>0</v>
      </c>
      <c r="BN23" s="1" t="str">
        <f t="shared" si="50"/>
        <v>0</v>
      </c>
      <c r="BO23" s="1" t="str">
        <f t="shared" si="51"/>
        <v>0</v>
      </c>
      <c r="BR23" s="1">
        <f>General!A21</f>
        <v>0</v>
      </c>
      <c r="BS23" s="1">
        <f>General!B21</f>
        <v>0</v>
      </c>
      <c r="BT23" s="1" t="str">
        <f>General!C21</f>
        <v/>
      </c>
      <c r="BU23" s="1">
        <f>General!D21</f>
        <v>0</v>
      </c>
      <c r="BW23" s="1" t="str">
        <f>General!F21</f>
        <v>LWWL</v>
      </c>
      <c r="BX23" s="1">
        <f>General!G21</f>
        <v>-1</v>
      </c>
    </row>
    <row r="24" spans="1:76" ht="15.75" thickBot="1">
      <c r="A24" s="1">
        <v>15</v>
      </c>
      <c r="B24" s="77" t="str">
        <f t="shared" si="11"/>
        <v/>
      </c>
      <c r="C24" s="94" t="str">
        <f t="shared" si="1"/>
        <v/>
      </c>
      <c r="D24" s="90" t="str">
        <f t="shared" si="32"/>
        <v/>
      </c>
      <c r="E24" s="91" t="str">
        <f t="shared" si="32"/>
        <v/>
      </c>
      <c r="F24" s="10" t="str">
        <f t="shared" si="12"/>
        <v/>
      </c>
      <c r="H24" s="97" t="str">
        <f t="shared" si="2"/>
        <v/>
      </c>
      <c r="I24" s="90" t="str">
        <f t="shared" si="33"/>
        <v/>
      </c>
      <c r="J24" s="91" t="str">
        <f t="shared" si="33"/>
        <v/>
      </c>
      <c r="K24" s="10" t="str">
        <f t="shared" si="34"/>
        <v/>
      </c>
      <c r="L24" s="54"/>
      <c r="M24" s="18" t="str">
        <f>IF('Hedging Dashboard'!AH24="","",'Hedging Dashboard'!AH24)</f>
        <v/>
      </c>
      <c r="O24" s="77" t="str">
        <f t="shared" si="3"/>
        <v/>
      </c>
      <c r="P24" s="90" t="str">
        <f t="shared" si="35"/>
        <v/>
      </c>
      <c r="Q24" s="91" t="str">
        <f t="shared" si="35"/>
        <v/>
      </c>
      <c r="R24" s="5" t="str">
        <f t="shared" si="36"/>
        <v/>
      </c>
      <c r="S24" s="5" t="str">
        <f t="shared" si="13"/>
        <v/>
      </c>
      <c r="T24" s="113" t="str">
        <f t="shared" si="37"/>
        <v/>
      </c>
      <c r="U24" s="5" t="str">
        <f>IF(M24="","",IF(B24="NB",U23,IF(T24="",SUM($T$5:$T24)+S24,SUM($T$5:$T24))))</f>
        <v/>
      </c>
      <c r="V24" s="101" t="str">
        <f t="shared" si="0"/>
        <v/>
      </c>
      <c r="W24" s="74" t="e">
        <f t="shared" si="14"/>
        <v>#VALUE!</v>
      </c>
      <c r="X24" s="76" t="str">
        <f t="shared" si="15"/>
        <v/>
      </c>
      <c r="Y24" s="9" t="str">
        <f t="shared" si="6"/>
        <v>B</v>
      </c>
      <c r="Z24" s="4" t="str">
        <f t="shared" si="7"/>
        <v>M1</v>
      </c>
      <c r="AA24" s="4" t="str">
        <f t="shared" si="8"/>
        <v>B</v>
      </c>
      <c r="AB24" s="4" t="str">
        <f t="shared" si="4"/>
        <v/>
      </c>
      <c r="AC24" s="4" t="str">
        <f t="shared" si="9"/>
        <v/>
      </c>
      <c r="AD24" s="4" t="str">
        <f t="shared" si="10"/>
        <v/>
      </c>
      <c r="AE24" s="1" t="str">
        <f t="shared" si="16"/>
        <v/>
      </c>
      <c r="AF24" s="1" t="str">
        <f t="shared" si="17"/>
        <v/>
      </c>
      <c r="AG24" s="1" t="str">
        <f t="shared" si="38"/>
        <v/>
      </c>
      <c r="AH24" s="1" t="str">
        <f t="shared" si="39"/>
        <v/>
      </c>
      <c r="AI24" s="1" t="str">
        <f t="shared" si="18"/>
        <v/>
      </c>
      <c r="AJ24" s="1" t="str">
        <f t="shared" si="19"/>
        <v/>
      </c>
      <c r="AK24" s="1">
        <f t="shared" si="40"/>
        <v>0</v>
      </c>
      <c r="AL24" s="1">
        <f t="shared" si="40"/>
        <v>0</v>
      </c>
      <c r="AM24" s="1" t="str">
        <f t="shared" si="5"/>
        <v/>
      </c>
      <c r="AN24" s="1">
        <f t="shared" si="20"/>
        <v>0</v>
      </c>
      <c r="AO24" s="1" t="str">
        <f t="shared" si="52"/>
        <v/>
      </c>
      <c r="AP24" s="1" t="str">
        <f t="shared" si="21"/>
        <v>N</v>
      </c>
      <c r="AQ24" s="1" t="str">
        <f t="shared" si="22"/>
        <v>N</v>
      </c>
      <c r="AR24" s="1" t="str">
        <f t="shared" si="23"/>
        <v>N</v>
      </c>
      <c r="AS24" s="1" t="str">
        <f t="shared" si="24"/>
        <v/>
      </c>
      <c r="AT24" s="15" t="str">
        <f t="shared" si="41"/>
        <v/>
      </c>
      <c r="AU24" s="1" t="str">
        <f t="shared" si="25"/>
        <v/>
      </c>
      <c r="AV24" s="1" t="str">
        <f t="shared" si="26"/>
        <v/>
      </c>
      <c r="AW24" s="1" t="str">
        <f t="shared" si="27"/>
        <v/>
      </c>
      <c r="AX24" s="1" t="str">
        <f t="shared" si="42"/>
        <v/>
      </c>
      <c r="AY24" s="1" t="str">
        <f t="shared" si="43"/>
        <v/>
      </c>
      <c r="AZ24" s="1" t="str">
        <f>IF('Hedging Dashboard'!AH24="P",IF(AZ23="",1,AZ23+1),"")</f>
        <v/>
      </c>
      <c r="BA24" s="1" t="str">
        <f>IF('Hedging Dashboard'!AH24="B",IF(BA23="",1,BA23+1),"")</f>
        <v/>
      </c>
      <c r="BB24" s="1" t="str">
        <f t="shared" si="28"/>
        <v>00000</v>
      </c>
      <c r="BC24" s="1" t="str">
        <f t="shared" si="28"/>
        <v>12000</v>
      </c>
      <c r="BD24" s="1" t="str">
        <f t="shared" si="44"/>
        <v>300000</v>
      </c>
      <c r="BE24" s="1" t="str">
        <f t="shared" si="44"/>
        <v>012000</v>
      </c>
      <c r="BF24" s="1" t="str">
        <f t="shared" si="45"/>
        <v>B</v>
      </c>
      <c r="BG24" s="1" t="str">
        <f t="shared" si="29"/>
        <v/>
      </c>
      <c r="BH24" s="1">
        <f t="shared" si="46"/>
        <v>0</v>
      </c>
      <c r="BI24" s="1" t="str">
        <f t="shared" si="30"/>
        <v/>
      </c>
      <c r="BJ24" s="1">
        <f t="shared" si="47"/>
        <v>0</v>
      </c>
      <c r="BK24" s="1" t="str">
        <f t="shared" si="31"/>
        <v/>
      </c>
      <c r="BL24" s="1">
        <f t="shared" si="48"/>
        <v>0</v>
      </c>
      <c r="BM24" s="1" t="str">
        <f t="shared" si="49"/>
        <v>0</v>
      </c>
      <c r="BN24" s="1" t="str">
        <f t="shared" si="50"/>
        <v>0</v>
      </c>
      <c r="BO24" s="1" t="str">
        <f t="shared" si="51"/>
        <v>0</v>
      </c>
      <c r="BR24" s="1">
        <f>General!A22</f>
        <v>0</v>
      </c>
      <c r="BS24" s="1">
        <f>General!B22</f>
        <v>0</v>
      </c>
      <c r="BT24" s="1" t="str">
        <f>General!C22</f>
        <v/>
      </c>
      <c r="BU24" s="1">
        <f>General!D22</f>
        <v>0</v>
      </c>
      <c r="BW24" s="1" t="str">
        <f>General!F22</f>
        <v>LWWW</v>
      </c>
      <c r="BX24" s="1">
        <f>General!G22</f>
        <v>6</v>
      </c>
    </row>
    <row r="25" spans="1:76" ht="15.75" thickBot="1">
      <c r="A25" s="1">
        <v>16</v>
      </c>
      <c r="B25" s="12" t="str">
        <f t="shared" si="11"/>
        <v/>
      </c>
      <c r="C25" s="92" t="str">
        <f t="shared" si="1"/>
        <v/>
      </c>
      <c r="D25" s="13" t="str">
        <f t="shared" si="32"/>
        <v/>
      </c>
      <c r="E25" s="45" t="str">
        <f t="shared" si="32"/>
        <v/>
      </c>
      <c r="F25" s="14" t="str">
        <f t="shared" si="12"/>
        <v/>
      </c>
      <c r="H25" s="95" t="str">
        <f t="shared" si="2"/>
        <v/>
      </c>
      <c r="I25" s="13" t="str">
        <f t="shared" si="33"/>
        <v/>
      </c>
      <c r="J25" s="45" t="str">
        <f t="shared" si="33"/>
        <v/>
      </c>
      <c r="K25" s="14" t="str">
        <f t="shared" si="34"/>
        <v/>
      </c>
      <c r="L25" s="54"/>
      <c r="M25" s="16" t="str">
        <f>IF('Hedging Dashboard'!AH25="","",'Hedging Dashboard'!AH25)</f>
        <v/>
      </c>
      <c r="O25" s="12" t="str">
        <f t="shared" si="3"/>
        <v/>
      </c>
      <c r="P25" s="13" t="str">
        <f t="shared" si="35"/>
        <v/>
      </c>
      <c r="Q25" s="45" t="str">
        <f t="shared" si="35"/>
        <v/>
      </c>
      <c r="R25" s="87" t="str">
        <f t="shared" si="36"/>
        <v/>
      </c>
      <c r="S25" s="87" t="str">
        <f t="shared" si="13"/>
        <v/>
      </c>
      <c r="T25" s="98" t="str">
        <f t="shared" si="37"/>
        <v/>
      </c>
      <c r="U25" s="87" t="str">
        <f>IF(M25="","",IF(B25="NB",U24,IF(T25="",SUM($T$5:$T25)+S25,SUM($T$5:$T25))))</f>
        <v/>
      </c>
      <c r="V25" s="99" t="str">
        <f t="shared" si="0"/>
        <v/>
      </c>
      <c r="W25" s="74" t="e">
        <f t="shared" si="14"/>
        <v>#VALUE!</v>
      </c>
      <c r="X25" s="76" t="str">
        <f t="shared" si="15"/>
        <v/>
      </c>
      <c r="Y25" s="9" t="str">
        <f t="shared" si="6"/>
        <v>B</v>
      </c>
      <c r="Z25" s="4" t="str">
        <f t="shared" si="7"/>
        <v>M1</v>
      </c>
      <c r="AA25" s="4" t="str">
        <f t="shared" si="8"/>
        <v>B</v>
      </c>
      <c r="AB25" s="4" t="str">
        <f t="shared" si="4"/>
        <v/>
      </c>
      <c r="AC25" s="4" t="str">
        <f t="shared" si="9"/>
        <v/>
      </c>
      <c r="AD25" s="4" t="str">
        <f t="shared" si="10"/>
        <v/>
      </c>
      <c r="AE25" s="1" t="str">
        <f t="shared" si="16"/>
        <v/>
      </c>
      <c r="AF25" s="1" t="str">
        <f t="shared" si="17"/>
        <v/>
      </c>
      <c r="AG25" s="1" t="str">
        <f t="shared" si="38"/>
        <v/>
      </c>
      <c r="AH25" s="1" t="str">
        <f t="shared" si="39"/>
        <v/>
      </c>
      <c r="AI25" s="1" t="str">
        <f t="shared" si="18"/>
        <v/>
      </c>
      <c r="AJ25" s="1" t="str">
        <f t="shared" si="19"/>
        <v/>
      </c>
      <c r="AK25" s="1">
        <f t="shared" si="40"/>
        <v>0</v>
      </c>
      <c r="AL25" s="1">
        <f t="shared" si="40"/>
        <v>0</v>
      </c>
      <c r="AM25" s="1" t="str">
        <f t="shared" si="5"/>
        <v/>
      </c>
      <c r="AN25" s="1">
        <f t="shared" si="20"/>
        <v>0</v>
      </c>
      <c r="AO25" s="1" t="str">
        <f t="shared" si="52"/>
        <v/>
      </c>
      <c r="AP25" s="1" t="str">
        <f t="shared" si="21"/>
        <v>N</v>
      </c>
      <c r="AQ25" s="1" t="str">
        <f t="shared" si="22"/>
        <v>N</v>
      </c>
      <c r="AR25" s="1" t="str">
        <f t="shared" si="23"/>
        <v>N</v>
      </c>
      <c r="AS25" s="1" t="str">
        <f t="shared" si="24"/>
        <v/>
      </c>
      <c r="AT25" s="15" t="str">
        <f t="shared" si="41"/>
        <v/>
      </c>
      <c r="AU25" s="1" t="str">
        <f t="shared" si="25"/>
        <v/>
      </c>
      <c r="AV25" s="1" t="str">
        <f t="shared" si="26"/>
        <v/>
      </c>
      <c r="AW25" s="1" t="str">
        <f t="shared" si="27"/>
        <v/>
      </c>
      <c r="AX25" s="1" t="str">
        <f t="shared" si="42"/>
        <v/>
      </c>
      <c r="AY25" s="1" t="str">
        <f t="shared" si="43"/>
        <v/>
      </c>
      <c r="AZ25" s="1" t="str">
        <f>IF('Hedging Dashboard'!AH25="P",IF(AZ24="",1,AZ24+1),"")</f>
        <v/>
      </c>
      <c r="BA25" s="1" t="str">
        <f>IF('Hedging Dashboard'!AH25="B",IF(BA24="",1,BA24+1),"")</f>
        <v/>
      </c>
      <c r="BB25" s="1" t="str">
        <f t="shared" si="28"/>
        <v>00000</v>
      </c>
      <c r="BC25" s="1" t="str">
        <f t="shared" si="28"/>
        <v>20000</v>
      </c>
      <c r="BD25" s="1" t="str">
        <f t="shared" si="44"/>
        <v>000000</v>
      </c>
      <c r="BE25" s="1" t="str">
        <f t="shared" si="44"/>
        <v>120000</v>
      </c>
      <c r="BF25" s="1" t="str">
        <f t="shared" si="45"/>
        <v>B</v>
      </c>
      <c r="BG25" s="1" t="str">
        <f t="shared" si="29"/>
        <v/>
      </c>
      <c r="BH25" s="1">
        <f t="shared" si="46"/>
        <v>0</v>
      </c>
      <c r="BI25" s="1" t="str">
        <f t="shared" si="30"/>
        <v/>
      </c>
      <c r="BJ25" s="1">
        <f t="shared" si="47"/>
        <v>0</v>
      </c>
      <c r="BK25" s="1" t="str">
        <f t="shared" si="31"/>
        <v/>
      </c>
      <c r="BL25" s="1">
        <f t="shared" si="48"/>
        <v>0</v>
      </c>
      <c r="BM25" s="1" t="str">
        <f t="shared" si="49"/>
        <v>0</v>
      </c>
      <c r="BN25" s="1" t="str">
        <f t="shared" si="50"/>
        <v>0</v>
      </c>
      <c r="BO25" s="1" t="str">
        <f t="shared" si="51"/>
        <v>0</v>
      </c>
      <c r="BR25" s="1">
        <f>General!A23</f>
        <v>0</v>
      </c>
      <c r="BS25" s="1">
        <f>General!B23</f>
        <v>0</v>
      </c>
      <c r="BT25" s="1" t="str">
        <f>General!C23</f>
        <v/>
      </c>
      <c r="BU25" s="1">
        <f>General!D23</f>
        <v>0</v>
      </c>
      <c r="BW25" s="1" t="str">
        <f>General!F23</f>
        <v>WLLL</v>
      </c>
      <c r="BX25" s="1">
        <f>General!G23</f>
        <v>-6</v>
      </c>
    </row>
    <row r="26" spans="1:76" ht="15.75" thickBot="1">
      <c r="A26" s="1">
        <v>17</v>
      </c>
      <c r="B26" s="9" t="str">
        <f t="shared" si="11"/>
        <v/>
      </c>
      <c r="C26" s="93" t="str">
        <f t="shared" si="1"/>
        <v/>
      </c>
      <c r="D26" s="88" t="str">
        <f t="shared" si="32"/>
        <v/>
      </c>
      <c r="E26" s="89" t="str">
        <f t="shared" si="32"/>
        <v/>
      </c>
      <c r="F26" s="8" t="str">
        <f t="shared" si="12"/>
        <v/>
      </c>
      <c r="H26" s="96" t="str">
        <f t="shared" si="2"/>
        <v/>
      </c>
      <c r="I26" s="88" t="str">
        <f t="shared" si="33"/>
        <v/>
      </c>
      <c r="J26" s="89" t="str">
        <f t="shared" si="33"/>
        <v/>
      </c>
      <c r="K26" s="8" t="str">
        <f t="shared" si="34"/>
        <v/>
      </c>
      <c r="L26" s="54"/>
      <c r="M26" s="17" t="str">
        <f>IF('Hedging Dashboard'!AH26="","",'Hedging Dashboard'!AH26)</f>
        <v/>
      </c>
      <c r="O26" s="9" t="str">
        <f t="shared" si="3"/>
        <v/>
      </c>
      <c r="P26" s="88" t="str">
        <f t="shared" si="35"/>
        <v/>
      </c>
      <c r="Q26" s="89" t="str">
        <f t="shared" si="35"/>
        <v/>
      </c>
      <c r="R26" s="4" t="str">
        <f t="shared" si="36"/>
        <v/>
      </c>
      <c r="S26" s="4" t="str">
        <f t="shared" si="13"/>
        <v/>
      </c>
      <c r="T26" s="112" t="str">
        <f t="shared" si="37"/>
        <v/>
      </c>
      <c r="U26" s="4" t="str">
        <f>IF(M26="","",IF(B26="NB",U25,IF(T26="",SUM($T$5:$T26)+S26,SUM($T$5:$T26))))</f>
        <v/>
      </c>
      <c r="V26" s="100" t="str">
        <f t="shared" si="0"/>
        <v/>
      </c>
      <c r="W26" s="74" t="e">
        <f t="shared" si="14"/>
        <v>#VALUE!</v>
      </c>
      <c r="X26" s="76" t="str">
        <f t="shared" si="15"/>
        <v/>
      </c>
      <c r="Y26" s="9" t="str">
        <f t="shared" si="6"/>
        <v>B</v>
      </c>
      <c r="Z26" s="4" t="str">
        <f t="shared" si="7"/>
        <v>M1</v>
      </c>
      <c r="AA26" s="4" t="str">
        <f t="shared" si="8"/>
        <v>B</v>
      </c>
      <c r="AB26" s="4" t="str">
        <f t="shared" si="4"/>
        <v/>
      </c>
      <c r="AC26" s="4" t="str">
        <f t="shared" si="9"/>
        <v/>
      </c>
      <c r="AD26" s="4" t="str">
        <f t="shared" si="10"/>
        <v/>
      </c>
      <c r="AE26" s="1" t="str">
        <f t="shared" si="16"/>
        <v/>
      </c>
      <c r="AF26" s="1" t="str">
        <f t="shared" si="17"/>
        <v/>
      </c>
      <c r="AG26" s="1" t="str">
        <f t="shared" si="38"/>
        <v/>
      </c>
      <c r="AH26" s="1" t="str">
        <f t="shared" si="39"/>
        <v/>
      </c>
      <c r="AI26" s="1" t="str">
        <f t="shared" si="18"/>
        <v/>
      </c>
      <c r="AJ26" s="1" t="str">
        <f t="shared" si="19"/>
        <v/>
      </c>
      <c r="AK26" s="1">
        <f t="shared" si="40"/>
        <v>0</v>
      </c>
      <c r="AL26" s="1">
        <f t="shared" si="40"/>
        <v>0</v>
      </c>
      <c r="AM26" s="1" t="str">
        <f t="shared" si="5"/>
        <v/>
      </c>
      <c r="AN26" s="1">
        <f t="shared" si="20"/>
        <v>0</v>
      </c>
      <c r="AO26" s="1" t="str">
        <f t="shared" si="52"/>
        <v/>
      </c>
      <c r="AP26" s="1" t="str">
        <f t="shared" si="21"/>
        <v>N</v>
      </c>
      <c r="AQ26" s="1" t="str">
        <f t="shared" si="22"/>
        <v>N</v>
      </c>
      <c r="AR26" s="1" t="str">
        <f t="shared" si="23"/>
        <v>N</v>
      </c>
      <c r="AS26" s="1" t="str">
        <f t="shared" si="24"/>
        <v/>
      </c>
      <c r="AT26" s="15" t="str">
        <f t="shared" si="41"/>
        <v/>
      </c>
      <c r="AU26" s="1" t="str">
        <f t="shared" si="25"/>
        <v/>
      </c>
      <c r="AV26" s="1" t="str">
        <f t="shared" si="26"/>
        <v/>
      </c>
      <c r="AW26" s="1" t="str">
        <f t="shared" si="27"/>
        <v/>
      </c>
      <c r="AX26" s="1" t="str">
        <f t="shared" si="42"/>
        <v/>
      </c>
      <c r="AY26" s="1" t="str">
        <f t="shared" si="43"/>
        <v/>
      </c>
      <c r="AZ26" s="1" t="str">
        <f>IF('Hedging Dashboard'!AH26="P",IF(AZ25="",1,AZ25+1),"")</f>
        <v/>
      </c>
      <c r="BA26" s="1" t="str">
        <f>IF('Hedging Dashboard'!AH26="B",IF(BA25="",1,BA25+1),"")</f>
        <v/>
      </c>
      <c r="BB26" s="1" t="str">
        <f t="shared" ref="BB26:BC45" si="53">IF(AZ21="",0,AZ21)&amp;IF(AZ22="",0,AZ22)&amp;IF(AZ23="",0,AZ23)&amp;IF(AZ24="",0,AZ24)&amp;IF(AZ25="",0,AZ25)</f>
        <v>00000</v>
      </c>
      <c r="BC26" s="1" t="str">
        <f t="shared" si="53"/>
        <v>00000</v>
      </c>
      <c r="BD26" s="1" t="str">
        <f t="shared" si="44"/>
        <v>000000</v>
      </c>
      <c r="BE26" s="1" t="str">
        <f t="shared" si="44"/>
        <v>200000</v>
      </c>
      <c r="BF26" s="1" t="str">
        <f t="shared" si="45"/>
        <v>B</v>
      </c>
      <c r="BG26" s="1" t="str">
        <f t="shared" si="29"/>
        <v/>
      </c>
      <c r="BH26" s="1">
        <f t="shared" si="46"/>
        <v>0</v>
      </c>
      <c r="BI26" s="1" t="str">
        <f t="shared" si="30"/>
        <v/>
      </c>
      <c r="BJ26" s="1">
        <f t="shared" si="47"/>
        <v>0</v>
      </c>
      <c r="BK26" s="1" t="str">
        <f t="shared" si="31"/>
        <v/>
      </c>
      <c r="BL26" s="1">
        <f t="shared" si="48"/>
        <v>0</v>
      </c>
      <c r="BM26" s="1" t="str">
        <f t="shared" si="49"/>
        <v>0</v>
      </c>
      <c r="BN26" s="1" t="str">
        <f t="shared" si="50"/>
        <v>0</v>
      </c>
      <c r="BO26" s="1" t="str">
        <f t="shared" si="51"/>
        <v>0</v>
      </c>
      <c r="BR26" s="1">
        <f>General!A24</f>
        <v>0</v>
      </c>
      <c r="BS26" s="1">
        <f>General!B24</f>
        <v>0</v>
      </c>
      <c r="BT26" s="1" t="str">
        <f>General!C24</f>
        <v/>
      </c>
      <c r="BU26" s="1">
        <f>General!D24</f>
        <v>0</v>
      </c>
      <c r="BW26" s="1" t="str">
        <f>General!F24</f>
        <v>WLLW</v>
      </c>
      <c r="BX26" s="1">
        <f>General!G24</f>
        <v>1</v>
      </c>
    </row>
    <row r="27" spans="1:76" ht="15.75" thickBot="1">
      <c r="A27" s="1">
        <v>18</v>
      </c>
      <c r="B27" s="9" t="str">
        <f t="shared" si="11"/>
        <v/>
      </c>
      <c r="C27" s="93" t="str">
        <f t="shared" si="1"/>
        <v/>
      </c>
      <c r="D27" s="88" t="str">
        <f t="shared" si="32"/>
        <v/>
      </c>
      <c r="E27" s="89" t="str">
        <f t="shared" si="32"/>
        <v/>
      </c>
      <c r="F27" s="8" t="str">
        <f t="shared" si="12"/>
        <v/>
      </c>
      <c r="H27" s="96" t="str">
        <f t="shared" si="2"/>
        <v/>
      </c>
      <c r="I27" s="88" t="str">
        <f t="shared" si="33"/>
        <v/>
      </c>
      <c r="J27" s="89" t="str">
        <f t="shared" si="33"/>
        <v/>
      </c>
      <c r="K27" s="8" t="str">
        <f t="shared" si="34"/>
        <v/>
      </c>
      <c r="L27" s="54"/>
      <c r="M27" s="17" t="str">
        <f>IF('Hedging Dashboard'!AH27="","",'Hedging Dashboard'!AH27)</f>
        <v/>
      </c>
      <c r="O27" s="9" t="str">
        <f t="shared" si="3"/>
        <v/>
      </c>
      <c r="P27" s="88" t="str">
        <f t="shared" si="35"/>
        <v/>
      </c>
      <c r="Q27" s="89" t="str">
        <f t="shared" si="35"/>
        <v/>
      </c>
      <c r="R27" s="4" t="str">
        <f t="shared" si="36"/>
        <v/>
      </c>
      <c r="S27" s="4" t="str">
        <f t="shared" si="13"/>
        <v/>
      </c>
      <c r="T27" s="112" t="str">
        <f t="shared" si="37"/>
        <v/>
      </c>
      <c r="U27" s="4" t="str">
        <f>IF(M27="","",IF(B27="NB",U26,IF(T27="",SUM($T$5:$T27)+S27,SUM($T$5:$T27))))</f>
        <v/>
      </c>
      <c r="V27" s="100" t="str">
        <f t="shared" si="0"/>
        <v/>
      </c>
      <c r="W27" s="74" t="e">
        <f t="shared" si="14"/>
        <v>#VALUE!</v>
      </c>
      <c r="X27" s="76" t="str">
        <f t="shared" si="15"/>
        <v/>
      </c>
      <c r="Y27" s="9" t="str">
        <f t="shared" si="6"/>
        <v>B</v>
      </c>
      <c r="Z27" s="4" t="str">
        <f t="shared" si="7"/>
        <v>M1</v>
      </c>
      <c r="AA27" s="4" t="str">
        <f t="shared" si="8"/>
        <v>B</v>
      </c>
      <c r="AB27" s="4" t="str">
        <f t="shared" si="4"/>
        <v/>
      </c>
      <c r="AC27" s="4" t="str">
        <f t="shared" si="9"/>
        <v/>
      </c>
      <c r="AD27" s="4" t="str">
        <f t="shared" si="10"/>
        <v/>
      </c>
      <c r="AE27" s="1" t="str">
        <f t="shared" si="16"/>
        <v/>
      </c>
      <c r="AF27" s="1" t="str">
        <f t="shared" si="17"/>
        <v/>
      </c>
      <c r="AG27" s="1" t="str">
        <f t="shared" si="38"/>
        <v/>
      </c>
      <c r="AH27" s="1" t="str">
        <f t="shared" si="39"/>
        <v/>
      </c>
      <c r="AI27" s="1" t="str">
        <f t="shared" si="18"/>
        <v/>
      </c>
      <c r="AJ27" s="1" t="str">
        <f t="shared" si="19"/>
        <v/>
      </c>
      <c r="AK27" s="1">
        <f t="shared" si="40"/>
        <v>0</v>
      </c>
      <c r="AL27" s="1">
        <f t="shared" si="40"/>
        <v>0</v>
      </c>
      <c r="AM27" s="1" t="str">
        <f t="shared" si="5"/>
        <v/>
      </c>
      <c r="AN27" s="1">
        <f t="shared" si="20"/>
        <v>0</v>
      </c>
      <c r="AO27" s="1" t="str">
        <f t="shared" si="52"/>
        <v/>
      </c>
      <c r="AP27" s="1" t="str">
        <f t="shared" si="21"/>
        <v>N</v>
      </c>
      <c r="AQ27" s="1" t="str">
        <f t="shared" si="22"/>
        <v>N</v>
      </c>
      <c r="AR27" s="1" t="str">
        <f t="shared" si="23"/>
        <v>N</v>
      </c>
      <c r="AS27" s="1" t="str">
        <f t="shared" si="24"/>
        <v/>
      </c>
      <c r="AT27" s="15" t="str">
        <f t="shared" si="41"/>
        <v/>
      </c>
      <c r="AU27" s="1" t="str">
        <f t="shared" si="25"/>
        <v/>
      </c>
      <c r="AV27" s="1" t="str">
        <f t="shared" si="26"/>
        <v/>
      </c>
      <c r="AW27" s="1" t="str">
        <f t="shared" si="27"/>
        <v/>
      </c>
      <c r="AX27" s="1" t="str">
        <f t="shared" si="42"/>
        <v/>
      </c>
      <c r="AY27" s="1" t="str">
        <f t="shared" si="43"/>
        <v/>
      </c>
      <c r="AZ27" s="1" t="str">
        <f>IF('Hedging Dashboard'!AH27="P",IF(AZ26="",1,AZ26+1),"")</f>
        <v/>
      </c>
      <c r="BA27" s="1" t="str">
        <f>IF('Hedging Dashboard'!AH27="B",IF(BA26="",1,BA26+1),"")</f>
        <v/>
      </c>
      <c r="BB27" s="1" t="str">
        <f t="shared" si="53"/>
        <v>00000</v>
      </c>
      <c r="BC27" s="1" t="str">
        <f t="shared" si="53"/>
        <v>00000</v>
      </c>
      <c r="BD27" s="1" t="str">
        <f t="shared" si="44"/>
        <v>000000</v>
      </c>
      <c r="BE27" s="1" t="str">
        <f t="shared" si="44"/>
        <v>000000</v>
      </c>
      <c r="BF27" s="1" t="str">
        <f t="shared" si="45"/>
        <v>B</v>
      </c>
      <c r="BG27" s="1" t="str">
        <f t="shared" si="29"/>
        <v/>
      </c>
      <c r="BH27" s="1">
        <f t="shared" si="46"/>
        <v>0</v>
      </c>
      <c r="BI27" s="1" t="str">
        <f t="shared" si="30"/>
        <v/>
      </c>
      <c r="BJ27" s="1">
        <f t="shared" si="47"/>
        <v>0</v>
      </c>
      <c r="BK27" s="1" t="str">
        <f t="shared" si="31"/>
        <v/>
      </c>
      <c r="BL27" s="1">
        <f t="shared" si="48"/>
        <v>0</v>
      </c>
      <c r="BM27" s="1" t="str">
        <f t="shared" si="49"/>
        <v>0</v>
      </c>
      <c r="BN27" s="1" t="str">
        <f t="shared" si="50"/>
        <v>0</v>
      </c>
      <c r="BO27" s="1" t="str">
        <f t="shared" si="51"/>
        <v>0</v>
      </c>
      <c r="BR27" s="1">
        <f>General!A25</f>
        <v>0</v>
      </c>
      <c r="BS27" s="1">
        <f>General!B25</f>
        <v>0</v>
      </c>
      <c r="BT27" s="1" t="str">
        <f>General!C25</f>
        <v/>
      </c>
      <c r="BU27" s="1">
        <f>General!D25</f>
        <v>0</v>
      </c>
      <c r="BW27" s="1" t="str">
        <f>General!F25</f>
        <v>WLWL</v>
      </c>
      <c r="BX27" s="1">
        <f>General!G25</f>
        <v>-1</v>
      </c>
    </row>
    <row r="28" spans="1:76" ht="15.75" thickBot="1">
      <c r="A28" s="1">
        <v>19</v>
      </c>
      <c r="B28" s="9" t="str">
        <f t="shared" si="11"/>
        <v/>
      </c>
      <c r="C28" s="93" t="str">
        <f t="shared" si="1"/>
        <v/>
      </c>
      <c r="D28" s="88" t="str">
        <f t="shared" si="32"/>
        <v/>
      </c>
      <c r="E28" s="89" t="str">
        <f t="shared" si="32"/>
        <v/>
      </c>
      <c r="F28" s="8" t="str">
        <f t="shared" si="12"/>
        <v/>
      </c>
      <c r="H28" s="96" t="str">
        <f t="shared" si="2"/>
        <v/>
      </c>
      <c r="I28" s="88" t="str">
        <f t="shared" si="33"/>
        <v/>
      </c>
      <c r="J28" s="89" t="str">
        <f t="shared" si="33"/>
        <v/>
      </c>
      <c r="K28" s="8" t="str">
        <f t="shared" si="34"/>
        <v/>
      </c>
      <c r="L28" s="54"/>
      <c r="M28" s="17" t="str">
        <f>IF('Hedging Dashboard'!AH28="","",'Hedging Dashboard'!AH28)</f>
        <v/>
      </c>
      <c r="O28" s="9" t="str">
        <f t="shared" si="3"/>
        <v/>
      </c>
      <c r="P28" s="88" t="str">
        <f t="shared" si="35"/>
        <v/>
      </c>
      <c r="Q28" s="89" t="str">
        <f t="shared" si="35"/>
        <v/>
      </c>
      <c r="R28" s="4" t="str">
        <f t="shared" si="36"/>
        <v/>
      </c>
      <c r="S28" s="4" t="str">
        <f t="shared" si="13"/>
        <v/>
      </c>
      <c r="T28" s="112" t="str">
        <f t="shared" si="37"/>
        <v/>
      </c>
      <c r="U28" s="4" t="str">
        <f>IF(M28="","",IF(B28="NB",U27,IF(T28="",SUM($T$5:$T28)+S28,SUM($T$5:$T28))))</f>
        <v/>
      </c>
      <c r="V28" s="100" t="str">
        <f t="shared" si="0"/>
        <v/>
      </c>
      <c r="W28" s="74" t="e">
        <f t="shared" si="14"/>
        <v>#VALUE!</v>
      </c>
      <c r="X28" s="76" t="str">
        <f t="shared" si="15"/>
        <v/>
      </c>
      <c r="Y28" s="9" t="str">
        <f t="shared" si="6"/>
        <v>B</v>
      </c>
      <c r="Z28" s="4" t="str">
        <f t="shared" si="7"/>
        <v>M1</v>
      </c>
      <c r="AA28" s="4" t="str">
        <f t="shared" si="8"/>
        <v>B</v>
      </c>
      <c r="AB28" s="4" t="str">
        <f t="shared" si="4"/>
        <v/>
      </c>
      <c r="AC28" s="4" t="str">
        <f t="shared" si="9"/>
        <v/>
      </c>
      <c r="AD28" s="4" t="str">
        <f t="shared" si="10"/>
        <v/>
      </c>
      <c r="AE28" s="1" t="str">
        <f t="shared" si="16"/>
        <v/>
      </c>
      <c r="AF28" s="1" t="str">
        <f t="shared" si="17"/>
        <v/>
      </c>
      <c r="AG28" s="1" t="str">
        <f t="shared" si="38"/>
        <v/>
      </c>
      <c r="AH28" s="1" t="str">
        <f t="shared" si="39"/>
        <v/>
      </c>
      <c r="AI28" s="1" t="str">
        <f t="shared" si="18"/>
        <v/>
      </c>
      <c r="AJ28" s="1" t="str">
        <f t="shared" si="19"/>
        <v/>
      </c>
      <c r="AK28" s="1">
        <f t="shared" si="40"/>
        <v>0</v>
      </c>
      <c r="AL28" s="1">
        <f t="shared" si="40"/>
        <v>0</v>
      </c>
      <c r="AM28" s="1" t="str">
        <f t="shared" si="5"/>
        <v/>
      </c>
      <c r="AN28" s="1">
        <f t="shared" si="20"/>
        <v>0</v>
      </c>
      <c r="AO28" s="1" t="str">
        <f t="shared" si="52"/>
        <v/>
      </c>
      <c r="AP28" s="1" t="str">
        <f t="shared" si="21"/>
        <v>N</v>
      </c>
      <c r="AQ28" s="1" t="str">
        <f t="shared" si="22"/>
        <v>N</v>
      </c>
      <c r="AR28" s="1" t="str">
        <f t="shared" si="23"/>
        <v>N</v>
      </c>
      <c r="AS28" s="1" t="str">
        <f t="shared" si="24"/>
        <v/>
      </c>
      <c r="AT28" s="15" t="str">
        <f t="shared" si="41"/>
        <v/>
      </c>
      <c r="AU28" s="1" t="str">
        <f t="shared" si="25"/>
        <v/>
      </c>
      <c r="AV28" s="1" t="str">
        <f t="shared" si="26"/>
        <v/>
      </c>
      <c r="AW28" s="1" t="str">
        <f t="shared" si="27"/>
        <v/>
      </c>
      <c r="AX28" s="1" t="str">
        <f t="shared" si="42"/>
        <v/>
      </c>
      <c r="AY28" s="1" t="str">
        <f t="shared" si="43"/>
        <v/>
      </c>
      <c r="AZ28" s="1" t="str">
        <f>IF('Hedging Dashboard'!AH28="P",IF(AZ27="",1,AZ27+1),"")</f>
        <v/>
      </c>
      <c r="BA28" s="1" t="str">
        <f>IF('Hedging Dashboard'!AH28="B",IF(BA27="",1,BA27+1),"")</f>
        <v/>
      </c>
      <c r="BB28" s="1" t="str">
        <f t="shared" si="53"/>
        <v>00000</v>
      </c>
      <c r="BC28" s="1" t="str">
        <f t="shared" si="53"/>
        <v>00000</v>
      </c>
      <c r="BD28" s="1" t="str">
        <f t="shared" si="44"/>
        <v>000000</v>
      </c>
      <c r="BE28" s="1" t="str">
        <f t="shared" si="44"/>
        <v>000000</v>
      </c>
      <c r="BF28" s="1" t="str">
        <f t="shared" si="45"/>
        <v>B</v>
      </c>
      <c r="BG28" s="1" t="str">
        <f t="shared" si="29"/>
        <v/>
      </c>
      <c r="BH28" s="1">
        <f t="shared" si="46"/>
        <v>0</v>
      </c>
      <c r="BI28" s="1" t="str">
        <f t="shared" si="30"/>
        <v/>
      </c>
      <c r="BJ28" s="1">
        <f t="shared" si="47"/>
        <v>0</v>
      </c>
      <c r="BK28" s="1" t="str">
        <f t="shared" si="31"/>
        <v/>
      </c>
      <c r="BL28" s="1">
        <f t="shared" si="48"/>
        <v>0</v>
      </c>
      <c r="BM28" s="1" t="str">
        <f t="shared" si="49"/>
        <v>0</v>
      </c>
      <c r="BN28" s="1" t="str">
        <f t="shared" si="50"/>
        <v>0</v>
      </c>
      <c r="BO28" s="1" t="str">
        <f t="shared" si="51"/>
        <v>0</v>
      </c>
      <c r="BR28" s="1">
        <f>General!A26</f>
        <v>0</v>
      </c>
      <c r="BS28" s="1">
        <f>General!B26</f>
        <v>0</v>
      </c>
      <c r="BT28" s="1" t="str">
        <f>General!C26</f>
        <v/>
      </c>
      <c r="BU28" s="1">
        <f>General!D26</f>
        <v>0</v>
      </c>
      <c r="BW28" s="1" t="str">
        <f>General!F26</f>
        <v>WLWW</v>
      </c>
      <c r="BX28" s="1">
        <f>General!G26</f>
        <v>3</v>
      </c>
    </row>
    <row r="29" spans="1:76" ht="15.75" thickBot="1">
      <c r="A29" s="1">
        <v>20</v>
      </c>
      <c r="B29" s="77" t="str">
        <f t="shared" si="11"/>
        <v/>
      </c>
      <c r="C29" s="94" t="str">
        <f t="shared" si="1"/>
        <v/>
      </c>
      <c r="D29" s="90" t="str">
        <f t="shared" si="32"/>
        <v/>
      </c>
      <c r="E29" s="91" t="str">
        <f t="shared" si="32"/>
        <v/>
      </c>
      <c r="F29" s="10" t="str">
        <f t="shared" si="12"/>
        <v/>
      </c>
      <c r="H29" s="97" t="str">
        <f t="shared" si="2"/>
        <v/>
      </c>
      <c r="I29" s="90" t="str">
        <f t="shared" si="33"/>
        <v/>
      </c>
      <c r="J29" s="91" t="str">
        <f t="shared" si="33"/>
        <v/>
      </c>
      <c r="K29" s="10" t="str">
        <f t="shared" si="34"/>
        <v/>
      </c>
      <c r="L29" s="54"/>
      <c r="M29" s="18" t="str">
        <f>IF('Hedging Dashboard'!AH29="","",'Hedging Dashboard'!AH29)</f>
        <v/>
      </c>
      <c r="O29" s="77" t="str">
        <f t="shared" si="3"/>
        <v/>
      </c>
      <c r="P29" s="90" t="str">
        <f t="shared" si="35"/>
        <v/>
      </c>
      <c r="Q29" s="91" t="str">
        <f t="shared" si="35"/>
        <v/>
      </c>
      <c r="R29" s="5" t="str">
        <f t="shared" si="36"/>
        <v/>
      </c>
      <c r="S29" s="5" t="str">
        <f t="shared" si="13"/>
        <v/>
      </c>
      <c r="T29" s="113" t="str">
        <f t="shared" si="37"/>
        <v/>
      </c>
      <c r="U29" s="5" t="str">
        <f>IF(M29="","",IF(B29="NB",U28,IF(T29="",SUM($T$5:$T29)+S29,SUM($T$5:$T29))))</f>
        <v/>
      </c>
      <c r="V29" s="101" t="str">
        <f t="shared" si="0"/>
        <v/>
      </c>
      <c r="W29" s="74" t="e">
        <f t="shared" si="14"/>
        <v>#VALUE!</v>
      </c>
      <c r="X29" s="76" t="str">
        <f t="shared" si="15"/>
        <v/>
      </c>
      <c r="Y29" s="9" t="str">
        <f t="shared" si="6"/>
        <v>B</v>
      </c>
      <c r="Z29" s="4" t="str">
        <f t="shared" si="7"/>
        <v>M1</v>
      </c>
      <c r="AA29" s="4" t="str">
        <f t="shared" si="8"/>
        <v>B</v>
      </c>
      <c r="AB29" s="4" t="str">
        <f t="shared" si="4"/>
        <v/>
      </c>
      <c r="AC29" s="4" t="str">
        <f t="shared" si="9"/>
        <v/>
      </c>
      <c r="AD29" s="4" t="str">
        <f t="shared" si="10"/>
        <v/>
      </c>
      <c r="AE29" s="1" t="str">
        <f t="shared" si="16"/>
        <v/>
      </c>
      <c r="AF29" s="1" t="str">
        <f t="shared" si="17"/>
        <v/>
      </c>
      <c r="AG29" s="1" t="str">
        <f t="shared" si="38"/>
        <v/>
      </c>
      <c r="AH29" s="1" t="str">
        <f t="shared" si="39"/>
        <v/>
      </c>
      <c r="AI29" s="1" t="str">
        <f t="shared" si="18"/>
        <v/>
      </c>
      <c r="AJ29" s="1" t="str">
        <f t="shared" si="19"/>
        <v/>
      </c>
      <c r="AK29" s="1">
        <f t="shared" si="40"/>
        <v>0</v>
      </c>
      <c r="AL29" s="1">
        <f t="shared" si="40"/>
        <v>0</v>
      </c>
      <c r="AM29" s="1" t="str">
        <f t="shared" si="5"/>
        <v/>
      </c>
      <c r="AN29" s="1">
        <f t="shared" si="20"/>
        <v>0</v>
      </c>
      <c r="AO29" s="1" t="str">
        <f t="shared" si="52"/>
        <v/>
      </c>
      <c r="AP29" s="1" t="str">
        <f t="shared" si="21"/>
        <v>N</v>
      </c>
      <c r="AQ29" s="1" t="str">
        <f t="shared" si="22"/>
        <v>N</v>
      </c>
      <c r="AR29" s="1" t="str">
        <f t="shared" si="23"/>
        <v>N</v>
      </c>
      <c r="AS29" s="1" t="str">
        <f t="shared" si="24"/>
        <v/>
      </c>
      <c r="AT29" s="15" t="str">
        <f t="shared" si="41"/>
        <v/>
      </c>
      <c r="AU29" s="1" t="str">
        <f t="shared" si="25"/>
        <v/>
      </c>
      <c r="AV29" s="1" t="str">
        <f t="shared" si="26"/>
        <v/>
      </c>
      <c r="AW29" s="1" t="str">
        <f t="shared" si="27"/>
        <v/>
      </c>
      <c r="AX29" s="1" t="str">
        <f t="shared" si="42"/>
        <v/>
      </c>
      <c r="AY29" s="1" t="str">
        <f t="shared" si="43"/>
        <v/>
      </c>
      <c r="AZ29" s="1" t="str">
        <f>IF('Hedging Dashboard'!AH29="P",IF(AZ28="",1,AZ28+1),"")</f>
        <v/>
      </c>
      <c r="BA29" s="1" t="str">
        <f>IF('Hedging Dashboard'!AH29="B",IF(BA28="",1,BA28+1),"")</f>
        <v/>
      </c>
      <c r="BB29" s="1" t="str">
        <f t="shared" si="53"/>
        <v>00000</v>
      </c>
      <c r="BC29" s="1" t="str">
        <f t="shared" si="53"/>
        <v>00000</v>
      </c>
      <c r="BD29" s="1" t="str">
        <f t="shared" si="44"/>
        <v>000000</v>
      </c>
      <c r="BE29" s="1" t="str">
        <f t="shared" si="44"/>
        <v>000000</v>
      </c>
      <c r="BF29" s="1" t="str">
        <f t="shared" si="45"/>
        <v>B</v>
      </c>
      <c r="BG29" s="1" t="str">
        <f t="shared" si="29"/>
        <v/>
      </c>
      <c r="BH29" s="1">
        <f t="shared" si="46"/>
        <v>0</v>
      </c>
      <c r="BI29" s="1" t="str">
        <f t="shared" si="30"/>
        <v/>
      </c>
      <c r="BJ29" s="1">
        <f t="shared" si="47"/>
        <v>0</v>
      </c>
      <c r="BK29" s="1" t="str">
        <f t="shared" si="31"/>
        <v/>
      </c>
      <c r="BL29" s="1">
        <f t="shared" si="48"/>
        <v>0</v>
      </c>
      <c r="BM29" s="1" t="str">
        <f t="shared" si="49"/>
        <v>0</v>
      </c>
      <c r="BN29" s="1" t="str">
        <f t="shared" si="50"/>
        <v>0</v>
      </c>
      <c r="BO29" s="1" t="str">
        <f t="shared" si="51"/>
        <v>0</v>
      </c>
      <c r="BR29" s="1">
        <f>General!A27</f>
        <v>0</v>
      </c>
      <c r="BS29" s="1">
        <f>General!B27</f>
        <v>0</v>
      </c>
      <c r="BT29" s="1" t="str">
        <f>General!C27</f>
        <v/>
      </c>
      <c r="BU29" s="1">
        <f>General!D27</f>
        <v>0</v>
      </c>
      <c r="BW29" s="1" t="str">
        <f>General!F27</f>
        <v>WWLL</v>
      </c>
      <c r="BX29" s="1">
        <f>General!G27</f>
        <v>-3</v>
      </c>
    </row>
    <row r="30" spans="1:76" ht="15.75" thickBot="1">
      <c r="A30" s="1">
        <v>21</v>
      </c>
      <c r="B30" s="12" t="str">
        <f t="shared" si="11"/>
        <v/>
      </c>
      <c r="C30" s="92" t="str">
        <f t="shared" si="1"/>
        <v/>
      </c>
      <c r="D30" s="13" t="str">
        <f t="shared" si="32"/>
        <v/>
      </c>
      <c r="E30" s="45" t="str">
        <f t="shared" si="32"/>
        <v/>
      </c>
      <c r="F30" s="14" t="str">
        <f t="shared" si="12"/>
        <v/>
      </c>
      <c r="H30" s="95" t="str">
        <f t="shared" si="2"/>
        <v/>
      </c>
      <c r="I30" s="13" t="str">
        <f t="shared" si="33"/>
        <v/>
      </c>
      <c r="J30" s="45" t="str">
        <f t="shared" si="33"/>
        <v/>
      </c>
      <c r="K30" s="14" t="str">
        <f t="shared" si="34"/>
        <v/>
      </c>
      <c r="L30" s="54"/>
      <c r="M30" s="16" t="str">
        <f>IF('Hedging Dashboard'!AH30="","",'Hedging Dashboard'!AH30)</f>
        <v/>
      </c>
      <c r="O30" s="12" t="str">
        <f t="shared" si="3"/>
        <v/>
      </c>
      <c r="P30" s="13" t="str">
        <f t="shared" si="35"/>
        <v/>
      </c>
      <c r="Q30" s="45" t="str">
        <f t="shared" si="35"/>
        <v/>
      </c>
      <c r="R30" s="87" t="str">
        <f t="shared" si="36"/>
        <v/>
      </c>
      <c r="S30" s="87" t="str">
        <f t="shared" si="13"/>
        <v/>
      </c>
      <c r="T30" s="98" t="str">
        <f t="shared" si="37"/>
        <v/>
      </c>
      <c r="U30" s="87" t="str">
        <f>IF(M30="","",IF(B30="NB",U29,IF(T30="",SUM($T$5:$T30)+S30,SUM($T$5:$T30))))</f>
        <v/>
      </c>
      <c r="V30" s="99" t="str">
        <f t="shared" si="0"/>
        <v/>
      </c>
      <c r="W30" s="74" t="e">
        <f t="shared" si="14"/>
        <v>#VALUE!</v>
      </c>
      <c r="X30" s="76" t="str">
        <f t="shared" si="15"/>
        <v/>
      </c>
      <c r="Y30" s="9" t="str">
        <f t="shared" si="6"/>
        <v>B</v>
      </c>
      <c r="Z30" s="4" t="str">
        <f t="shared" si="7"/>
        <v>M1</v>
      </c>
      <c r="AA30" s="4" t="str">
        <f t="shared" si="8"/>
        <v>B</v>
      </c>
      <c r="AB30" s="4" t="str">
        <f t="shared" si="4"/>
        <v/>
      </c>
      <c r="AC30" s="4" t="str">
        <f t="shared" si="9"/>
        <v/>
      </c>
      <c r="AD30" s="4" t="str">
        <f t="shared" si="10"/>
        <v/>
      </c>
      <c r="AE30" s="1" t="str">
        <f t="shared" si="16"/>
        <v/>
      </c>
      <c r="AF30" s="1" t="str">
        <f t="shared" si="17"/>
        <v/>
      </c>
      <c r="AG30" s="1" t="str">
        <f t="shared" si="38"/>
        <v/>
      </c>
      <c r="AH30" s="1" t="str">
        <f t="shared" si="39"/>
        <v/>
      </c>
      <c r="AI30" s="1" t="str">
        <f t="shared" si="18"/>
        <v/>
      </c>
      <c r="AJ30" s="1" t="str">
        <f t="shared" si="19"/>
        <v/>
      </c>
      <c r="AK30" s="1">
        <f t="shared" si="40"/>
        <v>0</v>
      </c>
      <c r="AL30" s="1">
        <f t="shared" si="40"/>
        <v>0</v>
      </c>
      <c r="AM30" s="1" t="str">
        <f t="shared" si="5"/>
        <v/>
      </c>
      <c r="AN30" s="1">
        <f t="shared" si="20"/>
        <v>0</v>
      </c>
      <c r="AO30" s="1" t="str">
        <f t="shared" si="52"/>
        <v/>
      </c>
      <c r="AP30" s="1" t="str">
        <f t="shared" si="21"/>
        <v>N</v>
      </c>
      <c r="AQ30" s="1" t="str">
        <f t="shared" si="22"/>
        <v>N</v>
      </c>
      <c r="AR30" s="1" t="str">
        <f t="shared" si="23"/>
        <v>N</v>
      </c>
      <c r="AS30" s="1" t="str">
        <f t="shared" si="24"/>
        <v/>
      </c>
      <c r="AT30" s="15" t="str">
        <f t="shared" si="41"/>
        <v/>
      </c>
      <c r="AU30" s="1" t="str">
        <f t="shared" si="25"/>
        <v/>
      </c>
      <c r="AV30" s="1" t="str">
        <f t="shared" si="26"/>
        <v/>
      </c>
      <c r="AW30" s="1" t="str">
        <f t="shared" si="27"/>
        <v/>
      </c>
      <c r="AX30" s="1" t="str">
        <f t="shared" si="42"/>
        <v/>
      </c>
      <c r="AY30" s="1" t="str">
        <f t="shared" si="43"/>
        <v/>
      </c>
      <c r="AZ30" s="1" t="str">
        <f>IF('Hedging Dashboard'!AH30="P",IF(AZ29="",1,AZ29+1),"")</f>
        <v/>
      </c>
      <c r="BA30" s="1" t="str">
        <f>IF('Hedging Dashboard'!AH30="B",IF(BA29="",1,BA29+1),"")</f>
        <v/>
      </c>
      <c r="BB30" s="1" t="str">
        <f t="shared" si="53"/>
        <v>00000</v>
      </c>
      <c r="BC30" s="1" t="str">
        <f t="shared" si="53"/>
        <v>00000</v>
      </c>
      <c r="BD30" s="1" t="str">
        <f t="shared" si="44"/>
        <v>000000</v>
      </c>
      <c r="BE30" s="1" t="str">
        <f t="shared" si="44"/>
        <v>000000</v>
      </c>
      <c r="BF30" s="1" t="str">
        <f t="shared" si="45"/>
        <v>B</v>
      </c>
      <c r="BG30" s="1" t="str">
        <f t="shared" si="29"/>
        <v/>
      </c>
      <c r="BH30" s="1">
        <f t="shared" si="46"/>
        <v>0</v>
      </c>
      <c r="BI30" s="1" t="str">
        <f t="shared" si="30"/>
        <v/>
      </c>
      <c r="BJ30" s="1">
        <f t="shared" si="47"/>
        <v>0</v>
      </c>
      <c r="BK30" s="1" t="str">
        <f t="shared" si="31"/>
        <v/>
      </c>
      <c r="BL30" s="1">
        <f t="shared" si="48"/>
        <v>0</v>
      </c>
      <c r="BM30" s="1" t="str">
        <f t="shared" si="49"/>
        <v>0</v>
      </c>
      <c r="BN30" s="1" t="str">
        <f t="shared" si="50"/>
        <v>0</v>
      </c>
      <c r="BO30" s="1" t="str">
        <f t="shared" si="51"/>
        <v>0</v>
      </c>
      <c r="BR30" s="1">
        <f>General!A28</f>
        <v>0</v>
      </c>
      <c r="BS30" s="1">
        <f>General!B28</f>
        <v>0</v>
      </c>
      <c r="BT30" s="1" t="str">
        <f>General!C28</f>
        <v/>
      </c>
      <c r="BU30" s="1">
        <f>General!D28</f>
        <v>0</v>
      </c>
      <c r="BW30" s="1" t="str">
        <f>General!F28</f>
        <v>WWLW</v>
      </c>
      <c r="BX30" s="1">
        <f>General!G28</f>
        <v>1</v>
      </c>
    </row>
    <row r="31" spans="1:76" ht="15.75" thickBot="1">
      <c r="A31" s="1">
        <v>22</v>
      </c>
      <c r="B31" s="9" t="str">
        <f t="shared" si="11"/>
        <v/>
      </c>
      <c r="C31" s="93" t="str">
        <f t="shared" si="1"/>
        <v/>
      </c>
      <c r="D31" s="88" t="str">
        <f t="shared" si="32"/>
        <v/>
      </c>
      <c r="E31" s="89" t="str">
        <f t="shared" si="32"/>
        <v/>
      </c>
      <c r="F31" s="8" t="str">
        <f t="shared" si="12"/>
        <v/>
      </c>
      <c r="H31" s="96" t="str">
        <f t="shared" si="2"/>
        <v/>
      </c>
      <c r="I31" s="88" t="str">
        <f t="shared" si="33"/>
        <v/>
      </c>
      <c r="J31" s="89" t="str">
        <f t="shared" si="33"/>
        <v/>
      </c>
      <c r="K31" s="8" t="str">
        <f t="shared" si="34"/>
        <v/>
      </c>
      <c r="L31" s="54"/>
      <c r="M31" s="17" t="str">
        <f>IF('Hedging Dashboard'!AH31="","",'Hedging Dashboard'!AH31)</f>
        <v/>
      </c>
      <c r="O31" s="9" t="str">
        <f t="shared" si="3"/>
        <v/>
      </c>
      <c r="P31" s="88" t="str">
        <f t="shared" si="35"/>
        <v/>
      </c>
      <c r="Q31" s="89" t="str">
        <f t="shared" si="35"/>
        <v/>
      </c>
      <c r="R31" s="4" t="str">
        <f t="shared" si="36"/>
        <v/>
      </c>
      <c r="S31" s="4" t="str">
        <f t="shared" si="13"/>
        <v/>
      </c>
      <c r="T31" s="112" t="str">
        <f t="shared" si="37"/>
        <v/>
      </c>
      <c r="U31" s="4" t="str">
        <f>IF(M31="","",IF(B31="NB",U30,IF(T31="",SUM($T$5:$T31)+S31,SUM($T$5:$T31))))</f>
        <v/>
      </c>
      <c r="V31" s="100" t="str">
        <f t="shared" si="0"/>
        <v/>
      </c>
      <c r="W31" s="74" t="e">
        <f t="shared" si="14"/>
        <v>#VALUE!</v>
      </c>
      <c r="X31" s="76" t="str">
        <f t="shared" si="15"/>
        <v/>
      </c>
      <c r="Y31" s="9" t="str">
        <f t="shared" si="6"/>
        <v>B</v>
      </c>
      <c r="Z31" s="4" t="str">
        <f t="shared" si="7"/>
        <v>M1</v>
      </c>
      <c r="AA31" s="4" t="str">
        <f t="shared" si="8"/>
        <v>B</v>
      </c>
      <c r="AB31" s="4" t="str">
        <f t="shared" si="4"/>
        <v/>
      </c>
      <c r="AC31" s="4" t="str">
        <f t="shared" si="9"/>
        <v/>
      </c>
      <c r="AD31" s="4" t="str">
        <f t="shared" si="10"/>
        <v/>
      </c>
      <c r="AE31" s="1" t="str">
        <f t="shared" si="16"/>
        <v/>
      </c>
      <c r="AF31" s="1" t="str">
        <f t="shared" si="17"/>
        <v/>
      </c>
      <c r="AG31" s="1" t="str">
        <f t="shared" si="38"/>
        <v/>
      </c>
      <c r="AH31" s="1" t="str">
        <f t="shared" si="39"/>
        <v/>
      </c>
      <c r="AI31" s="1" t="str">
        <f t="shared" si="18"/>
        <v/>
      </c>
      <c r="AJ31" s="1" t="str">
        <f t="shared" si="19"/>
        <v/>
      </c>
      <c r="AK31" s="1">
        <f t="shared" si="40"/>
        <v>0</v>
      </c>
      <c r="AL31" s="1">
        <f t="shared" si="40"/>
        <v>0</v>
      </c>
      <c r="AM31" s="1" t="str">
        <f t="shared" si="5"/>
        <v/>
      </c>
      <c r="AN31" s="1">
        <f t="shared" si="20"/>
        <v>0</v>
      </c>
      <c r="AO31" s="1" t="str">
        <f t="shared" si="52"/>
        <v/>
      </c>
      <c r="AP31" s="1" t="str">
        <f t="shared" si="21"/>
        <v>N</v>
      </c>
      <c r="AQ31" s="1" t="str">
        <f t="shared" si="22"/>
        <v>N</v>
      </c>
      <c r="AR31" s="1" t="str">
        <f t="shared" si="23"/>
        <v>N</v>
      </c>
      <c r="AS31" s="1" t="str">
        <f t="shared" si="24"/>
        <v/>
      </c>
      <c r="AT31" s="15" t="str">
        <f t="shared" si="41"/>
        <v/>
      </c>
      <c r="AU31" s="1" t="str">
        <f t="shared" si="25"/>
        <v/>
      </c>
      <c r="AV31" s="1" t="str">
        <f t="shared" si="26"/>
        <v/>
      </c>
      <c r="AW31" s="1" t="str">
        <f t="shared" si="27"/>
        <v/>
      </c>
      <c r="AX31" s="1" t="str">
        <f t="shared" si="42"/>
        <v/>
      </c>
      <c r="AY31" s="1" t="str">
        <f t="shared" si="43"/>
        <v/>
      </c>
      <c r="AZ31" s="1" t="str">
        <f>IF('Hedging Dashboard'!AH31="P",IF(AZ30="",1,AZ30+1),"")</f>
        <v/>
      </c>
      <c r="BA31" s="1" t="str">
        <f>IF('Hedging Dashboard'!AH31="B",IF(BA30="",1,BA30+1),"")</f>
        <v/>
      </c>
      <c r="BB31" s="1" t="str">
        <f t="shared" si="53"/>
        <v>00000</v>
      </c>
      <c r="BC31" s="1" t="str">
        <f t="shared" si="53"/>
        <v>00000</v>
      </c>
      <c r="BD31" s="1" t="str">
        <f t="shared" si="44"/>
        <v>000000</v>
      </c>
      <c r="BE31" s="1" t="str">
        <f t="shared" si="44"/>
        <v>000000</v>
      </c>
      <c r="BF31" s="1" t="str">
        <f t="shared" si="45"/>
        <v>B</v>
      </c>
      <c r="BG31" s="1" t="str">
        <f t="shared" si="29"/>
        <v/>
      </c>
      <c r="BH31" s="1">
        <f t="shared" si="46"/>
        <v>0</v>
      </c>
      <c r="BI31" s="1" t="str">
        <f t="shared" si="30"/>
        <v/>
      </c>
      <c r="BJ31" s="1">
        <f t="shared" si="47"/>
        <v>0</v>
      </c>
      <c r="BK31" s="1" t="str">
        <f t="shared" si="31"/>
        <v/>
      </c>
      <c r="BL31" s="1">
        <f t="shared" si="48"/>
        <v>0</v>
      </c>
      <c r="BM31" s="1" t="str">
        <f t="shared" si="49"/>
        <v>0</v>
      </c>
      <c r="BN31" s="1" t="str">
        <f t="shared" si="50"/>
        <v>0</v>
      </c>
      <c r="BO31" s="1" t="str">
        <f t="shared" si="51"/>
        <v>0</v>
      </c>
      <c r="BR31" s="1">
        <f>General!A29</f>
        <v>0</v>
      </c>
      <c r="BS31" s="1">
        <f>General!B29</f>
        <v>0</v>
      </c>
      <c r="BT31" s="1" t="str">
        <f>General!C29</f>
        <v/>
      </c>
      <c r="BU31" s="1">
        <f>General!D29</f>
        <v>0</v>
      </c>
      <c r="BW31" s="1" t="str">
        <f>General!F29</f>
        <v>WWWL</v>
      </c>
      <c r="BX31" s="1">
        <f>General!G29</f>
        <v>-1</v>
      </c>
    </row>
    <row r="32" spans="1:76" ht="15.75" thickBot="1">
      <c r="A32" s="1">
        <v>23</v>
      </c>
      <c r="B32" s="9" t="str">
        <f t="shared" si="11"/>
        <v/>
      </c>
      <c r="C32" s="93" t="str">
        <f t="shared" si="1"/>
        <v/>
      </c>
      <c r="D32" s="88" t="str">
        <f t="shared" si="32"/>
        <v/>
      </c>
      <c r="E32" s="89" t="str">
        <f t="shared" si="32"/>
        <v/>
      </c>
      <c r="F32" s="8" t="str">
        <f t="shared" si="12"/>
        <v/>
      </c>
      <c r="H32" s="96" t="str">
        <f t="shared" si="2"/>
        <v/>
      </c>
      <c r="I32" s="88" t="str">
        <f t="shared" si="33"/>
        <v/>
      </c>
      <c r="J32" s="89" t="str">
        <f t="shared" si="33"/>
        <v/>
      </c>
      <c r="K32" s="8" t="str">
        <f t="shared" si="34"/>
        <v/>
      </c>
      <c r="L32" s="54"/>
      <c r="M32" s="17" t="str">
        <f>IF('Hedging Dashboard'!AH32="","",'Hedging Dashboard'!AH32)</f>
        <v/>
      </c>
      <c r="O32" s="9" t="str">
        <f t="shared" si="3"/>
        <v/>
      </c>
      <c r="P32" s="88" t="str">
        <f t="shared" si="35"/>
        <v/>
      </c>
      <c r="Q32" s="89" t="str">
        <f t="shared" si="35"/>
        <v/>
      </c>
      <c r="R32" s="4" t="str">
        <f t="shared" si="36"/>
        <v/>
      </c>
      <c r="S32" s="4" t="str">
        <f t="shared" si="13"/>
        <v/>
      </c>
      <c r="T32" s="112" t="str">
        <f t="shared" si="37"/>
        <v/>
      </c>
      <c r="U32" s="4" t="str">
        <f>IF(M32="","",IF(B32="NB",U31,IF(T32="",SUM($T$5:$T32)+S32,SUM($T$5:$T32))))</f>
        <v/>
      </c>
      <c r="V32" s="100" t="str">
        <f t="shared" si="0"/>
        <v/>
      </c>
      <c r="W32" s="74" t="e">
        <f t="shared" si="14"/>
        <v>#VALUE!</v>
      </c>
      <c r="X32" s="76" t="str">
        <f t="shared" si="15"/>
        <v/>
      </c>
      <c r="Y32" s="9" t="str">
        <f t="shared" si="6"/>
        <v>B</v>
      </c>
      <c r="Z32" s="4" t="str">
        <f t="shared" si="7"/>
        <v>M1</v>
      </c>
      <c r="AA32" s="4" t="str">
        <f t="shared" si="8"/>
        <v>B</v>
      </c>
      <c r="AB32" s="4" t="str">
        <f t="shared" si="4"/>
        <v/>
      </c>
      <c r="AC32" s="4" t="str">
        <f t="shared" si="9"/>
        <v/>
      </c>
      <c r="AD32" s="4" t="str">
        <f t="shared" si="10"/>
        <v/>
      </c>
      <c r="AE32" s="1" t="str">
        <f t="shared" si="16"/>
        <v/>
      </c>
      <c r="AF32" s="1" t="str">
        <f t="shared" si="17"/>
        <v/>
      </c>
      <c r="AG32" s="1" t="str">
        <f t="shared" si="38"/>
        <v/>
      </c>
      <c r="AH32" s="1" t="str">
        <f t="shared" si="39"/>
        <v/>
      </c>
      <c r="AI32" s="1" t="str">
        <f t="shared" si="18"/>
        <v/>
      </c>
      <c r="AJ32" s="1" t="str">
        <f t="shared" si="19"/>
        <v/>
      </c>
      <c r="AK32" s="1">
        <f t="shared" si="40"/>
        <v>0</v>
      </c>
      <c r="AL32" s="1">
        <f t="shared" si="40"/>
        <v>0</v>
      </c>
      <c r="AM32" s="1" t="str">
        <f t="shared" si="5"/>
        <v/>
      </c>
      <c r="AN32" s="1">
        <f t="shared" si="20"/>
        <v>0</v>
      </c>
      <c r="AO32" s="1" t="str">
        <f t="shared" si="52"/>
        <v/>
      </c>
      <c r="AP32" s="1" t="str">
        <f t="shared" si="21"/>
        <v>N</v>
      </c>
      <c r="AQ32" s="1" t="str">
        <f t="shared" si="22"/>
        <v>N</v>
      </c>
      <c r="AR32" s="1" t="str">
        <f t="shared" si="23"/>
        <v>N</v>
      </c>
      <c r="AS32" s="1" t="str">
        <f t="shared" si="24"/>
        <v/>
      </c>
      <c r="AT32" s="15" t="str">
        <f t="shared" si="41"/>
        <v/>
      </c>
      <c r="AU32" s="1" t="str">
        <f t="shared" si="25"/>
        <v/>
      </c>
      <c r="AV32" s="1" t="str">
        <f t="shared" si="26"/>
        <v/>
      </c>
      <c r="AW32" s="1" t="str">
        <f t="shared" si="27"/>
        <v/>
      </c>
      <c r="AX32" s="1" t="str">
        <f t="shared" si="42"/>
        <v/>
      </c>
      <c r="AY32" s="1" t="str">
        <f t="shared" si="43"/>
        <v/>
      </c>
      <c r="AZ32" s="1" t="str">
        <f>IF('Hedging Dashboard'!AH32="P",IF(AZ31="",1,AZ31+1),"")</f>
        <v/>
      </c>
      <c r="BA32" s="1" t="str">
        <f>IF('Hedging Dashboard'!AH32="B",IF(BA31="",1,BA31+1),"")</f>
        <v/>
      </c>
      <c r="BB32" s="1" t="str">
        <f t="shared" si="53"/>
        <v>00000</v>
      </c>
      <c r="BC32" s="1" t="str">
        <f t="shared" si="53"/>
        <v>00000</v>
      </c>
      <c r="BD32" s="1" t="str">
        <f t="shared" si="44"/>
        <v>000000</v>
      </c>
      <c r="BE32" s="1" t="str">
        <f t="shared" si="44"/>
        <v>000000</v>
      </c>
      <c r="BF32" s="1" t="str">
        <f t="shared" si="45"/>
        <v>B</v>
      </c>
      <c r="BG32" s="1" t="str">
        <f t="shared" si="29"/>
        <v/>
      </c>
      <c r="BH32" s="1">
        <f t="shared" si="46"/>
        <v>0</v>
      </c>
      <c r="BI32" s="1" t="str">
        <f t="shared" si="30"/>
        <v/>
      </c>
      <c r="BJ32" s="1">
        <f t="shared" si="47"/>
        <v>0</v>
      </c>
      <c r="BK32" s="1" t="str">
        <f t="shared" si="31"/>
        <v/>
      </c>
      <c r="BL32" s="1">
        <f t="shared" si="48"/>
        <v>0</v>
      </c>
      <c r="BM32" s="1" t="str">
        <f t="shared" si="49"/>
        <v>0</v>
      </c>
      <c r="BN32" s="1" t="str">
        <f t="shared" si="50"/>
        <v>0</v>
      </c>
      <c r="BO32" s="1" t="str">
        <f t="shared" si="51"/>
        <v>0</v>
      </c>
      <c r="BR32" s="1">
        <f>General!A30</f>
        <v>0</v>
      </c>
      <c r="BS32" s="1">
        <f>General!B30</f>
        <v>0</v>
      </c>
      <c r="BT32" s="1" t="str">
        <f>General!C30</f>
        <v/>
      </c>
      <c r="BU32" s="1">
        <f>General!D30</f>
        <v>0</v>
      </c>
      <c r="BW32" s="1" t="str">
        <f>General!F30</f>
        <v>WWWW</v>
      </c>
      <c r="BX32" s="1">
        <f>General!G30</f>
        <v>6</v>
      </c>
    </row>
    <row r="33" spans="1:76" ht="15.75" thickBot="1">
      <c r="A33" s="1">
        <v>24</v>
      </c>
      <c r="B33" s="9" t="str">
        <f t="shared" si="11"/>
        <v/>
      </c>
      <c r="C33" s="93" t="str">
        <f t="shared" si="1"/>
        <v/>
      </c>
      <c r="D33" s="88" t="str">
        <f t="shared" si="32"/>
        <v/>
      </c>
      <c r="E33" s="89" t="str">
        <f t="shared" si="32"/>
        <v/>
      </c>
      <c r="F33" s="8" t="str">
        <f t="shared" si="12"/>
        <v/>
      </c>
      <c r="H33" s="96" t="str">
        <f t="shared" si="2"/>
        <v/>
      </c>
      <c r="I33" s="88" t="str">
        <f t="shared" si="33"/>
        <v/>
      </c>
      <c r="J33" s="89" t="str">
        <f t="shared" si="33"/>
        <v/>
      </c>
      <c r="K33" s="8" t="str">
        <f t="shared" si="34"/>
        <v/>
      </c>
      <c r="L33" s="54"/>
      <c r="M33" s="17" t="str">
        <f>IF('Hedging Dashboard'!AH33="","",'Hedging Dashboard'!AH33)</f>
        <v/>
      </c>
      <c r="O33" s="9" t="str">
        <f t="shared" si="3"/>
        <v/>
      </c>
      <c r="P33" s="88" t="str">
        <f t="shared" si="35"/>
        <v/>
      </c>
      <c r="Q33" s="89" t="str">
        <f t="shared" si="35"/>
        <v/>
      </c>
      <c r="R33" s="4" t="str">
        <f t="shared" si="36"/>
        <v/>
      </c>
      <c r="S33" s="4" t="str">
        <f t="shared" si="13"/>
        <v/>
      </c>
      <c r="T33" s="112" t="str">
        <f t="shared" si="37"/>
        <v/>
      </c>
      <c r="U33" s="4" t="str">
        <f>IF(M33="","",IF(B33="NB",U32,IF(T33="",SUM($T$5:$T33)+S33,SUM($T$5:$T33))))</f>
        <v/>
      </c>
      <c r="V33" s="100" t="str">
        <f t="shared" si="0"/>
        <v/>
      </c>
      <c r="W33" s="74" t="e">
        <f t="shared" si="14"/>
        <v>#VALUE!</v>
      </c>
      <c r="X33" s="76" t="str">
        <f t="shared" si="15"/>
        <v/>
      </c>
      <c r="Y33" s="9" t="str">
        <f t="shared" si="6"/>
        <v>B</v>
      </c>
      <c r="Z33" s="4" t="str">
        <f t="shared" si="7"/>
        <v>M1</v>
      </c>
      <c r="AA33" s="4" t="str">
        <f t="shared" si="8"/>
        <v>B</v>
      </c>
      <c r="AB33" s="4" t="str">
        <f t="shared" si="4"/>
        <v/>
      </c>
      <c r="AC33" s="4" t="str">
        <f t="shared" si="9"/>
        <v/>
      </c>
      <c r="AD33" s="4" t="str">
        <f t="shared" si="10"/>
        <v/>
      </c>
      <c r="AE33" s="1" t="str">
        <f t="shared" si="16"/>
        <v/>
      </c>
      <c r="AF33" s="1" t="str">
        <f t="shared" si="17"/>
        <v/>
      </c>
      <c r="AG33" s="1" t="str">
        <f t="shared" si="38"/>
        <v/>
      </c>
      <c r="AH33" s="1" t="str">
        <f t="shared" si="39"/>
        <v/>
      </c>
      <c r="AI33" s="1" t="str">
        <f t="shared" si="18"/>
        <v/>
      </c>
      <c r="AJ33" s="1" t="str">
        <f t="shared" si="19"/>
        <v/>
      </c>
      <c r="AK33" s="1">
        <f t="shared" si="40"/>
        <v>0</v>
      </c>
      <c r="AL33" s="1">
        <f t="shared" si="40"/>
        <v>0</v>
      </c>
      <c r="AM33" s="1" t="str">
        <f t="shared" si="5"/>
        <v/>
      </c>
      <c r="AN33" s="1">
        <f t="shared" si="20"/>
        <v>0</v>
      </c>
      <c r="AO33" s="1" t="str">
        <f t="shared" si="52"/>
        <v/>
      </c>
      <c r="AP33" s="1" t="str">
        <f t="shared" si="21"/>
        <v>N</v>
      </c>
      <c r="AQ33" s="1" t="str">
        <f t="shared" si="22"/>
        <v>N</v>
      </c>
      <c r="AR33" s="1" t="str">
        <f t="shared" si="23"/>
        <v>N</v>
      </c>
      <c r="AS33" s="1" t="str">
        <f t="shared" si="24"/>
        <v/>
      </c>
      <c r="AT33" s="15" t="str">
        <f t="shared" si="41"/>
        <v/>
      </c>
      <c r="AU33" s="1" t="str">
        <f t="shared" si="25"/>
        <v/>
      </c>
      <c r="AV33" s="1" t="str">
        <f t="shared" si="26"/>
        <v/>
      </c>
      <c r="AW33" s="1" t="str">
        <f t="shared" si="27"/>
        <v/>
      </c>
      <c r="AX33" s="1" t="str">
        <f t="shared" si="42"/>
        <v/>
      </c>
      <c r="AY33" s="1" t="str">
        <f t="shared" si="43"/>
        <v/>
      </c>
      <c r="AZ33" s="1" t="str">
        <f>IF('Hedging Dashboard'!AH33="P",IF(AZ32="",1,AZ32+1),"")</f>
        <v/>
      </c>
      <c r="BA33" s="1" t="str">
        <f>IF('Hedging Dashboard'!AH33="B",IF(BA32="",1,BA32+1),"")</f>
        <v/>
      </c>
      <c r="BB33" s="1" t="str">
        <f t="shared" si="53"/>
        <v>00000</v>
      </c>
      <c r="BC33" s="1" t="str">
        <f t="shared" si="53"/>
        <v>00000</v>
      </c>
      <c r="BD33" s="1" t="str">
        <f t="shared" si="44"/>
        <v>000000</v>
      </c>
      <c r="BE33" s="1" t="str">
        <f t="shared" si="44"/>
        <v>000000</v>
      </c>
      <c r="BF33" s="1" t="str">
        <f t="shared" si="45"/>
        <v>B</v>
      </c>
      <c r="BG33" s="1" t="str">
        <f t="shared" si="29"/>
        <v/>
      </c>
      <c r="BH33" s="1">
        <f t="shared" si="46"/>
        <v>0</v>
      </c>
      <c r="BI33" s="1" t="str">
        <f t="shared" si="30"/>
        <v/>
      </c>
      <c r="BJ33" s="1">
        <f t="shared" si="47"/>
        <v>0</v>
      </c>
      <c r="BK33" s="1" t="str">
        <f t="shared" si="31"/>
        <v/>
      </c>
      <c r="BL33" s="1">
        <f t="shared" si="48"/>
        <v>0</v>
      </c>
      <c r="BM33" s="1" t="str">
        <f t="shared" si="49"/>
        <v>0</v>
      </c>
      <c r="BN33" s="1" t="str">
        <f t="shared" si="50"/>
        <v>0</v>
      </c>
      <c r="BO33" s="1" t="str">
        <f t="shared" si="51"/>
        <v>0</v>
      </c>
      <c r="BR33" s="1">
        <f>General!A31</f>
        <v>0</v>
      </c>
      <c r="BS33" s="1">
        <f>General!B31</f>
        <v>0</v>
      </c>
      <c r="BT33" s="1" t="str">
        <f>General!C31</f>
        <v/>
      </c>
      <c r="BU33" s="1">
        <f>General!D31</f>
        <v>0</v>
      </c>
      <c r="BW33" s="1" t="str">
        <f>General!F31</f>
        <v>LLLLL</v>
      </c>
      <c r="BX33" s="1">
        <f>General!G31</f>
        <v>-6</v>
      </c>
    </row>
    <row r="34" spans="1:76" ht="15.75" thickBot="1">
      <c r="A34" s="1">
        <v>25</v>
      </c>
      <c r="B34" s="77" t="str">
        <f t="shared" si="11"/>
        <v/>
      </c>
      <c r="C34" s="94" t="str">
        <f t="shared" si="1"/>
        <v/>
      </c>
      <c r="D34" s="90" t="str">
        <f t="shared" si="32"/>
        <v/>
      </c>
      <c r="E34" s="91" t="str">
        <f t="shared" si="32"/>
        <v/>
      </c>
      <c r="F34" s="10" t="str">
        <f t="shared" si="12"/>
        <v/>
      </c>
      <c r="H34" s="97" t="str">
        <f t="shared" si="2"/>
        <v/>
      </c>
      <c r="I34" s="90" t="str">
        <f t="shared" si="33"/>
        <v/>
      </c>
      <c r="J34" s="91" t="str">
        <f t="shared" si="33"/>
        <v/>
      </c>
      <c r="K34" s="10" t="str">
        <f t="shared" si="34"/>
        <v/>
      </c>
      <c r="L34" s="54"/>
      <c r="M34" s="18" t="str">
        <f>IF('Hedging Dashboard'!AH34="","",'Hedging Dashboard'!AH34)</f>
        <v/>
      </c>
      <c r="O34" s="77" t="str">
        <f t="shared" si="3"/>
        <v/>
      </c>
      <c r="P34" s="90" t="str">
        <f t="shared" si="35"/>
        <v/>
      </c>
      <c r="Q34" s="91" t="str">
        <f t="shared" si="35"/>
        <v/>
      </c>
      <c r="R34" s="5" t="str">
        <f t="shared" si="36"/>
        <v/>
      </c>
      <c r="S34" s="5" t="str">
        <f t="shared" si="13"/>
        <v/>
      </c>
      <c r="T34" s="113" t="str">
        <f t="shared" si="37"/>
        <v/>
      </c>
      <c r="U34" s="5" t="str">
        <f>IF(M34="","",IF(B34="NB",U33,IF(T34="",SUM($T$5:$T34)+S34,SUM($T$5:$T34))))</f>
        <v/>
      </c>
      <c r="V34" s="101" t="str">
        <f t="shared" si="0"/>
        <v/>
      </c>
      <c r="W34" s="74" t="e">
        <f t="shared" si="14"/>
        <v>#VALUE!</v>
      </c>
      <c r="X34" s="76" t="str">
        <f t="shared" si="15"/>
        <v/>
      </c>
      <c r="Y34" s="9" t="str">
        <f t="shared" si="6"/>
        <v>B</v>
      </c>
      <c r="Z34" s="4" t="str">
        <f t="shared" si="7"/>
        <v>M1</v>
      </c>
      <c r="AA34" s="4" t="str">
        <f t="shared" si="8"/>
        <v>B</v>
      </c>
      <c r="AB34" s="4" t="str">
        <f t="shared" si="4"/>
        <v/>
      </c>
      <c r="AC34" s="4" t="str">
        <f t="shared" si="9"/>
        <v/>
      </c>
      <c r="AD34" s="4" t="str">
        <f t="shared" si="10"/>
        <v/>
      </c>
      <c r="AE34" s="1" t="str">
        <f t="shared" si="16"/>
        <v/>
      </c>
      <c r="AF34" s="1" t="str">
        <f t="shared" si="17"/>
        <v/>
      </c>
      <c r="AG34" s="1" t="str">
        <f t="shared" si="38"/>
        <v/>
      </c>
      <c r="AH34" s="1" t="str">
        <f t="shared" si="39"/>
        <v/>
      </c>
      <c r="AI34" s="1" t="str">
        <f t="shared" si="18"/>
        <v/>
      </c>
      <c r="AJ34" s="1" t="str">
        <f t="shared" si="19"/>
        <v/>
      </c>
      <c r="AK34" s="1">
        <f t="shared" si="40"/>
        <v>0</v>
      </c>
      <c r="AL34" s="1">
        <f t="shared" si="40"/>
        <v>0</v>
      </c>
      <c r="AM34" s="1" t="str">
        <f t="shared" si="5"/>
        <v/>
      </c>
      <c r="AN34" s="1">
        <f t="shared" si="20"/>
        <v>0</v>
      </c>
      <c r="AO34" s="1" t="str">
        <f t="shared" si="52"/>
        <v/>
      </c>
      <c r="AP34" s="1" t="str">
        <f t="shared" si="21"/>
        <v>N</v>
      </c>
      <c r="AQ34" s="1" t="str">
        <f t="shared" si="22"/>
        <v>N</v>
      </c>
      <c r="AR34" s="1" t="str">
        <f t="shared" si="23"/>
        <v>N</v>
      </c>
      <c r="AS34" s="1" t="str">
        <f t="shared" si="24"/>
        <v/>
      </c>
      <c r="AT34" s="15" t="str">
        <f t="shared" si="41"/>
        <v/>
      </c>
      <c r="AU34" s="1" t="str">
        <f t="shared" si="25"/>
        <v/>
      </c>
      <c r="AV34" s="1" t="str">
        <f t="shared" si="26"/>
        <v/>
      </c>
      <c r="AW34" s="1" t="str">
        <f t="shared" si="27"/>
        <v/>
      </c>
      <c r="AX34" s="1" t="str">
        <f t="shared" si="42"/>
        <v/>
      </c>
      <c r="AY34" s="1" t="str">
        <f t="shared" si="43"/>
        <v/>
      </c>
      <c r="AZ34" s="1" t="str">
        <f>IF('Hedging Dashboard'!AH34="P",IF(AZ33="",1,AZ33+1),"")</f>
        <v/>
      </c>
      <c r="BA34" s="1" t="str">
        <f>IF('Hedging Dashboard'!AH34="B",IF(BA33="",1,BA33+1),"")</f>
        <v/>
      </c>
      <c r="BB34" s="1" t="str">
        <f t="shared" si="53"/>
        <v>00000</v>
      </c>
      <c r="BC34" s="1" t="str">
        <f t="shared" si="53"/>
        <v>00000</v>
      </c>
      <c r="BD34" s="1" t="str">
        <f t="shared" si="44"/>
        <v>000000</v>
      </c>
      <c r="BE34" s="1" t="str">
        <f t="shared" si="44"/>
        <v>000000</v>
      </c>
      <c r="BF34" s="1" t="str">
        <f t="shared" si="45"/>
        <v>B</v>
      </c>
      <c r="BG34" s="1" t="str">
        <f t="shared" si="29"/>
        <v/>
      </c>
      <c r="BH34" s="1">
        <f t="shared" si="46"/>
        <v>0</v>
      </c>
      <c r="BI34" s="1" t="str">
        <f t="shared" si="30"/>
        <v/>
      </c>
      <c r="BJ34" s="1">
        <f t="shared" si="47"/>
        <v>0</v>
      </c>
      <c r="BK34" s="1" t="str">
        <f t="shared" si="31"/>
        <v/>
      </c>
      <c r="BL34" s="1">
        <f t="shared" si="48"/>
        <v>0</v>
      </c>
      <c r="BM34" s="1" t="str">
        <f t="shared" si="49"/>
        <v>0</v>
      </c>
      <c r="BN34" s="1" t="str">
        <f t="shared" si="50"/>
        <v>0</v>
      </c>
      <c r="BO34" s="1" t="str">
        <f t="shared" si="51"/>
        <v>0</v>
      </c>
      <c r="BR34" s="1">
        <f>General!A32</f>
        <v>0</v>
      </c>
      <c r="BS34" s="1">
        <f>General!B32</f>
        <v>0</v>
      </c>
      <c r="BT34" s="1" t="str">
        <f>General!C32</f>
        <v/>
      </c>
      <c r="BU34" s="1">
        <f>General!D32</f>
        <v>0</v>
      </c>
      <c r="BW34" s="1" t="str">
        <f>General!F32</f>
        <v>LLLLW</v>
      </c>
      <c r="BX34" s="1">
        <f>General!G32</f>
        <v>1</v>
      </c>
    </row>
    <row r="35" spans="1:76" ht="15.75" thickBot="1">
      <c r="A35" s="1">
        <v>26</v>
      </c>
      <c r="B35" s="12" t="str">
        <f t="shared" si="11"/>
        <v/>
      </c>
      <c r="C35" s="92" t="str">
        <f t="shared" si="1"/>
        <v/>
      </c>
      <c r="D35" s="13" t="str">
        <f t="shared" si="32"/>
        <v/>
      </c>
      <c r="E35" s="45" t="str">
        <f t="shared" si="32"/>
        <v/>
      </c>
      <c r="F35" s="14" t="str">
        <f t="shared" si="12"/>
        <v/>
      </c>
      <c r="H35" s="95" t="str">
        <f t="shared" si="2"/>
        <v/>
      </c>
      <c r="I35" s="13" t="str">
        <f t="shared" si="33"/>
        <v/>
      </c>
      <c r="J35" s="45" t="str">
        <f t="shared" si="33"/>
        <v/>
      </c>
      <c r="K35" s="14" t="str">
        <f t="shared" si="34"/>
        <v/>
      </c>
      <c r="L35" s="54"/>
      <c r="M35" s="16" t="str">
        <f>IF('Hedging Dashboard'!AH35="","",'Hedging Dashboard'!AH35)</f>
        <v/>
      </c>
      <c r="O35" s="12" t="str">
        <f t="shared" si="3"/>
        <v/>
      </c>
      <c r="P35" s="13" t="str">
        <f t="shared" si="35"/>
        <v/>
      </c>
      <c r="Q35" s="45" t="str">
        <f t="shared" si="35"/>
        <v/>
      </c>
      <c r="R35" s="87" t="str">
        <f t="shared" si="36"/>
        <v/>
      </c>
      <c r="S35" s="87" t="str">
        <f t="shared" si="13"/>
        <v/>
      </c>
      <c r="T35" s="98" t="str">
        <f t="shared" si="37"/>
        <v/>
      </c>
      <c r="U35" s="87" t="str">
        <f>IF(M35="","",IF(B35="NB",U34,IF(T35="",SUM($T$5:$T35)+S35,SUM($T$5:$T35))))</f>
        <v/>
      </c>
      <c r="V35" s="99" t="str">
        <f t="shared" si="0"/>
        <v/>
      </c>
      <c r="W35" s="74" t="e">
        <f t="shared" si="14"/>
        <v>#VALUE!</v>
      </c>
      <c r="X35" s="76" t="str">
        <f t="shared" si="15"/>
        <v/>
      </c>
      <c r="Y35" s="9" t="str">
        <f t="shared" si="6"/>
        <v>B</v>
      </c>
      <c r="Z35" s="4" t="str">
        <f t="shared" si="7"/>
        <v>M1</v>
      </c>
      <c r="AA35" s="4" t="str">
        <f t="shared" si="8"/>
        <v>B</v>
      </c>
      <c r="AB35" s="4" t="str">
        <f t="shared" si="4"/>
        <v/>
      </c>
      <c r="AC35" s="4" t="str">
        <f t="shared" si="9"/>
        <v/>
      </c>
      <c r="AD35" s="4" t="str">
        <f t="shared" si="10"/>
        <v/>
      </c>
      <c r="AE35" s="1" t="str">
        <f t="shared" si="16"/>
        <v/>
      </c>
      <c r="AF35" s="1" t="str">
        <f t="shared" si="17"/>
        <v/>
      </c>
      <c r="AG35" s="1" t="str">
        <f t="shared" si="38"/>
        <v/>
      </c>
      <c r="AH35" s="1" t="str">
        <f t="shared" si="39"/>
        <v/>
      </c>
      <c r="AI35" s="1" t="str">
        <f t="shared" si="18"/>
        <v/>
      </c>
      <c r="AJ35" s="1" t="str">
        <f t="shared" si="19"/>
        <v/>
      </c>
      <c r="AK35" s="1">
        <f t="shared" si="40"/>
        <v>0</v>
      </c>
      <c r="AL35" s="1">
        <f t="shared" si="40"/>
        <v>0</v>
      </c>
      <c r="AM35" s="1" t="str">
        <f t="shared" si="5"/>
        <v/>
      </c>
      <c r="AN35" s="1">
        <f t="shared" si="20"/>
        <v>0</v>
      </c>
      <c r="AO35" s="1" t="str">
        <f t="shared" si="52"/>
        <v/>
      </c>
      <c r="AP35" s="1" t="str">
        <f t="shared" si="21"/>
        <v>N</v>
      </c>
      <c r="AQ35" s="1" t="str">
        <f t="shared" si="22"/>
        <v>N</v>
      </c>
      <c r="AR35" s="1" t="str">
        <f t="shared" si="23"/>
        <v>N</v>
      </c>
      <c r="AS35" s="1" t="str">
        <f t="shared" si="24"/>
        <v/>
      </c>
      <c r="AT35" s="15" t="str">
        <f t="shared" si="41"/>
        <v/>
      </c>
      <c r="AU35" s="1" t="str">
        <f t="shared" si="25"/>
        <v/>
      </c>
      <c r="AV35" s="1" t="str">
        <f t="shared" si="26"/>
        <v/>
      </c>
      <c r="AW35" s="1" t="str">
        <f t="shared" si="27"/>
        <v/>
      </c>
      <c r="AX35" s="1" t="str">
        <f t="shared" si="42"/>
        <v/>
      </c>
      <c r="AY35" s="1" t="str">
        <f t="shared" si="43"/>
        <v/>
      </c>
      <c r="AZ35" s="1" t="str">
        <f>IF('Hedging Dashboard'!AH35="P",IF(AZ34="",1,AZ34+1),"")</f>
        <v/>
      </c>
      <c r="BA35" s="1" t="str">
        <f>IF('Hedging Dashboard'!AH35="B",IF(BA34="",1,BA34+1),"")</f>
        <v/>
      </c>
      <c r="BB35" s="1" t="str">
        <f t="shared" si="53"/>
        <v>00000</v>
      </c>
      <c r="BC35" s="1" t="str">
        <f t="shared" si="53"/>
        <v>00000</v>
      </c>
      <c r="BD35" s="1" t="str">
        <f t="shared" si="44"/>
        <v>000000</v>
      </c>
      <c r="BE35" s="1" t="str">
        <f t="shared" si="44"/>
        <v>000000</v>
      </c>
      <c r="BF35" s="1" t="str">
        <f t="shared" si="45"/>
        <v>B</v>
      </c>
      <c r="BG35" s="1" t="str">
        <f t="shared" si="29"/>
        <v/>
      </c>
      <c r="BH35" s="1">
        <f t="shared" si="46"/>
        <v>0</v>
      </c>
      <c r="BI35" s="1" t="str">
        <f t="shared" si="30"/>
        <v/>
      </c>
      <c r="BJ35" s="1">
        <f t="shared" si="47"/>
        <v>0</v>
      </c>
      <c r="BK35" s="1" t="str">
        <f t="shared" si="31"/>
        <v/>
      </c>
      <c r="BL35" s="1">
        <f t="shared" si="48"/>
        <v>0</v>
      </c>
      <c r="BM35" s="1" t="str">
        <f t="shared" si="49"/>
        <v>0</v>
      </c>
      <c r="BN35" s="1" t="str">
        <f t="shared" si="50"/>
        <v>0</v>
      </c>
      <c r="BO35" s="1" t="str">
        <f t="shared" si="51"/>
        <v>0</v>
      </c>
      <c r="BR35" s="1">
        <f>General!A33</f>
        <v>0</v>
      </c>
      <c r="BS35" s="1">
        <f>General!B33</f>
        <v>0</v>
      </c>
      <c r="BT35" s="1" t="str">
        <f>General!C33</f>
        <v/>
      </c>
      <c r="BU35" s="1">
        <f>General!D33</f>
        <v>0</v>
      </c>
      <c r="BW35" s="1" t="str">
        <f>General!F33</f>
        <v>LLLWL</v>
      </c>
      <c r="BX35" s="1">
        <f>General!G33</f>
        <v>-1</v>
      </c>
    </row>
    <row r="36" spans="1:76" ht="15.75" thickBot="1">
      <c r="A36" s="1">
        <v>27</v>
      </c>
      <c r="B36" s="9" t="str">
        <f t="shared" si="11"/>
        <v/>
      </c>
      <c r="C36" s="93" t="str">
        <f t="shared" si="1"/>
        <v/>
      </c>
      <c r="D36" s="88" t="str">
        <f t="shared" si="32"/>
        <v/>
      </c>
      <c r="E36" s="89" t="str">
        <f t="shared" si="32"/>
        <v/>
      </c>
      <c r="F36" s="8" t="str">
        <f t="shared" si="12"/>
        <v/>
      </c>
      <c r="H36" s="96" t="str">
        <f t="shared" si="2"/>
        <v/>
      </c>
      <c r="I36" s="88" t="str">
        <f t="shared" si="33"/>
        <v/>
      </c>
      <c r="J36" s="89" t="str">
        <f t="shared" si="33"/>
        <v/>
      </c>
      <c r="K36" s="8" t="str">
        <f t="shared" si="34"/>
        <v/>
      </c>
      <c r="L36" s="54"/>
      <c r="M36" s="17" t="str">
        <f>IF('Hedging Dashboard'!AH36="","",'Hedging Dashboard'!AH36)</f>
        <v/>
      </c>
      <c r="O36" s="9" t="str">
        <f t="shared" si="3"/>
        <v/>
      </c>
      <c r="P36" s="88" t="str">
        <f t="shared" si="35"/>
        <v/>
      </c>
      <c r="Q36" s="89" t="str">
        <f t="shared" si="35"/>
        <v/>
      </c>
      <c r="R36" s="4" t="str">
        <f t="shared" si="36"/>
        <v/>
      </c>
      <c r="S36" s="4" t="str">
        <f t="shared" si="13"/>
        <v/>
      </c>
      <c r="T36" s="112" t="str">
        <f t="shared" si="37"/>
        <v/>
      </c>
      <c r="U36" s="4" t="str">
        <f>IF(M36="","",IF(B36="NB",U35,IF(T36="",SUM($T$5:$T36)+S36,SUM($T$5:$T36))))</f>
        <v/>
      </c>
      <c r="V36" s="100" t="str">
        <f t="shared" si="0"/>
        <v/>
      </c>
      <c r="W36" s="74" t="e">
        <f t="shared" si="14"/>
        <v>#VALUE!</v>
      </c>
      <c r="X36" s="76" t="str">
        <f t="shared" si="15"/>
        <v/>
      </c>
      <c r="Y36" s="9" t="str">
        <f t="shared" si="6"/>
        <v>B</v>
      </c>
      <c r="Z36" s="4" t="str">
        <f t="shared" si="7"/>
        <v>M1</v>
      </c>
      <c r="AA36" s="4" t="str">
        <f t="shared" si="8"/>
        <v>B</v>
      </c>
      <c r="AB36" s="4" t="str">
        <f t="shared" si="4"/>
        <v/>
      </c>
      <c r="AC36" s="4" t="str">
        <f t="shared" si="9"/>
        <v/>
      </c>
      <c r="AD36" s="4" t="str">
        <f t="shared" si="10"/>
        <v/>
      </c>
      <c r="AE36" s="1" t="str">
        <f t="shared" si="16"/>
        <v/>
      </c>
      <c r="AF36" s="1" t="str">
        <f t="shared" si="17"/>
        <v/>
      </c>
      <c r="AG36" s="1" t="str">
        <f t="shared" si="38"/>
        <v/>
      </c>
      <c r="AH36" s="1" t="str">
        <f t="shared" si="39"/>
        <v/>
      </c>
      <c r="AI36" s="1" t="str">
        <f t="shared" si="18"/>
        <v/>
      </c>
      <c r="AJ36" s="1" t="str">
        <f t="shared" si="19"/>
        <v/>
      </c>
      <c r="AK36" s="1">
        <f t="shared" si="40"/>
        <v>0</v>
      </c>
      <c r="AL36" s="1">
        <f t="shared" si="40"/>
        <v>0</v>
      </c>
      <c r="AM36" s="1" t="str">
        <f t="shared" si="5"/>
        <v/>
      </c>
      <c r="AN36" s="1">
        <f t="shared" si="20"/>
        <v>0</v>
      </c>
      <c r="AO36" s="1" t="str">
        <f t="shared" si="52"/>
        <v/>
      </c>
      <c r="AP36" s="1" t="str">
        <f t="shared" si="21"/>
        <v>N</v>
      </c>
      <c r="AQ36" s="1" t="str">
        <f t="shared" si="22"/>
        <v>N</v>
      </c>
      <c r="AR36" s="1" t="str">
        <f t="shared" si="23"/>
        <v>N</v>
      </c>
      <c r="AS36" s="1" t="str">
        <f t="shared" si="24"/>
        <v/>
      </c>
      <c r="AT36" s="15" t="str">
        <f t="shared" si="41"/>
        <v/>
      </c>
      <c r="AU36" s="1" t="str">
        <f t="shared" si="25"/>
        <v/>
      </c>
      <c r="AV36" s="1" t="str">
        <f t="shared" si="26"/>
        <v/>
      </c>
      <c r="AW36" s="1" t="str">
        <f t="shared" si="27"/>
        <v/>
      </c>
      <c r="AX36" s="1" t="str">
        <f t="shared" si="42"/>
        <v/>
      </c>
      <c r="AY36" s="1" t="str">
        <f t="shared" si="43"/>
        <v/>
      </c>
      <c r="AZ36" s="1" t="str">
        <f>IF('Hedging Dashboard'!AH36="P",IF(AZ35="",1,AZ35+1),"")</f>
        <v/>
      </c>
      <c r="BA36" s="1" t="str">
        <f>IF('Hedging Dashboard'!AH36="B",IF(BA35="",1,BA35+1),"")</f>
        <v/>
      </c>
      <c r="BB36" s="1" t="str">
        <f t="shared" si="53"/>
        <v>00000</v>
      </c>
      <c r="BC36" s="1" t="str">
        <f t="shared" si="53"/>
        <v>00000</v>
      </c>
      <c r="BD36" s="1" t="str">
        <f t="shared" si="44"/>
        <v>000000</v>
      </c>
      <c r="BE36" s="1" t="str">
        <f t="shared" si="44"/>
        <v>000000</v>
      </c>
      <c r="BF36" s="1" t="str">
        <f t="shared" si="45"/>
        <v>B</v>
      </c>
      <c r="BG36" s="1" t="str">
        <f t="shared" si="29"/>
        <v/>
      </c>
      <c r="BH36" s="1">
        <f t="shared" si="46"/>
        <v>0</v>
      </c>
      <c r="BI36" s="1" t="str">
        <f t="shared" si="30"/>
        <v/>
      </c>
      <c r="BJ36" s="1">
        <f t="shared" si="47"/>
        <v>0</v>
      </c>
      <c r="BK36" s="1" t="str">
        <f t="shared" si="31"/>
        <v/>
      </c>
      <c r="BL36" s="1">
        <f t="shared" si="48"/>
        <v>0</v>
      </c>
      <c r="BM36" s="1" t="str">
        <f t="shared" si="49"/>
        <v>0</v>
      </c>
      <c r="BN36" s="1" t="str">
        <f t="shared" si="50"/>
        <v>0</v>
      </c>
      <c r="BO36" s="1" t="str">
        <f t="shared" si="51"/>
        <v>0</v>
      </c>
      <c r="BR36" s="1">
        <f>General!A34</f>
        <v>0</v>
      </c>
      <c r="BS36" s="1">
        <f>General!B34</f>
        <v>0</v>
      </c>
      <c r="BT36" s="1" t="str">
        <f>General!C34</f>
        <v/>
      </c>
      <c r="BU36" s="1">
        <f>General!D34</f>
        <v>0</v>
      </c>
      <c r="BW36" s="1" t="str">
        <f>General!F34</f>
        <v>LLLWW</v>
      </c>
      <c r="BX36" s="1">
        <f>General!G34</f>
        <v>3</v>
      </c>
    </row>
    <row r="37" spans="1:76" ht="15.75" thickBot="1">
      <c r="A37" s="1">
        <v>28</v>
      </c>
      <c r="B37" s="9" t="str">
        <f t="shared" si="11"/>
        <v/>
      </c>
      <c r="C37" s="93" t="str">
        <f t="shared" si="1"/>
        <v/>
      </c>
      <c r="D37" s="88" t="str">
        <f t="shared" si="32"/>
        <v/>
      </c>
      <c r="E37" s="89" t="str">
        <f t="shared" si="32"/>
        <v/>
      </c>
      <c r="F37" s="8" t="str">
        <f t="shared" si="12"/>
        <v/>
      </c>
      <c r="H37" s="96" t="str">
        <f t="shared" si="2"/>
        <v/>
      </c>
      <c r="I37" s="88" t="str">
        <f t="shared" si="33"/>
        <v/>
      </c>
      <c r="J37" s="89" t="str">
        <f t="shared" si="33"/>
        <v/>
      </c>
      <c r="K37" s="8" t="str">
        <f t="shared" si="34"/>
        <v/>
      </c>
      <c r="L37" s="54"/>
      <c r="M37" s="17" t="str">
        <f>IF('Hedging Dashboard'!AH37="","",'Hedging Dashboard'!AH37)</f>
        <v/>
      </c>
      <c r="O37" s="9" t="str">
        <f t="shared" si="3"/>
        <v/>
      </c>
      <c r="P37" s="88" t="str">
        <f t="shared" si="35"/>
        <v/>
      </c>
      <c r="Q37" s="89" t="str">
        <f t="shared" si="35"/>
        <v/>
      </c>
      <c r="R37" s="4" t="str">
        <f t="shared" si="36"/>
        <v/>
      </c>
      <c r="S37" s="4" t="str">
        <f t="shared" si="13"/>
        <v/>
      </c>
      <c r="T37" s="112" t="str">
        <f t="shared" si="37"/>
        <v/>
      </c>
      <c r="U37" s="4" t="str">
        <f>IF(M37="","",IF(B37="NB",U36,IF(T37="",SUM($T$5:$T37)+S37,SUM($T$5:$T37))))</f>
        <v/>
      </c>
      <c r="V37" s="100" t="str">
        <f t="shared" si="0"/>
        <v/>
      </c>
      <c r="W37" s="74" t="e">
        <f t="shared" si="14"/>
        <v>#VALUE!</v>
      </c>
      <c r="X37" s="76" t="str">
        <f t="shared" si="15"/>
        <v/>
      </c>
      <c r="Y37" s="9" t="str">
        <f t="shared" si="6"/>
        <v>B</v>
      </c>
      <c r="Z37" s="4" t="str">
        <f t="shared" si="7"/>
        <v>M1</v>
      </c>
      <c r="AA37" s="4" t="str">
        <f t="shared" si="8"/>
        <v>B</v>
      </c>
      <c r="AB37" s="4" t="str">
        <f t="shared" si="4"/>
        <v/>
      </c>
      <c r="AC37" s="4" t="str">
        <f t="shared" si="9"/>
        <v/>
      </c>
      <c r="AD37" s="4" t="str">
        <f t="shared" si="10"/>
        <v/>
      </c>
      <c r="AE37" s="1" t="str">
        <f t="shared" si="16"/>
        <v/>
      </c>
      <c r="AF37" s="1" t="str">
        <f t="shared" si="17"/>
        <v/>
      </c>
      <c r="AG37" s="1" t="str">
        <f t="shared" si="38"/>
        <v/>
      </c>
      <c r="AH37" s="1" t="str">
        <f t="shared" si="39"/>
        <v/>
      </c>
      <c r="AI37" s="1" t="str">
        <f t="shared" si="18"/>
        <v/>
      </c>
      <c r="AJ37" s="1" t="str">
        <f t="shared" si="19"/>
        <v/>
      </c>
      <c r="AK37" s="1">
        <f t="shared" si="40"/>
        <v>0</v>
      </c>
      <c r="AL37" s="1">
        <f t="shared" si="40"/>
        <v>0</v>
      </c>
      <c r="AM37" s="1" t="str">
        <f t="shared" si="5"/>
        <v/>
      </c>
      <c r="AN37" s="1">
        <f t="shared" si="20"/>
        <v>0</v>
      </c>
      <c r="AO37" s="1" t="str">
        <f t="shared" si="52"/>
        <v/>
      </c>
      <c r="AP37" s="1" t="str">
        <f t="shared" si="21"/>
        <v>N</v>
      </c>
      <c r="AQ37" s="1" t="str">
        <f t="shared" si="22"/>
        <v>N</v>
      </c>
      <c r="AR37" s="1" t="str">
        <f t="shared" si="23"/>
        <v>N</v>
      </c>
      <c r="AS37" s="1" t="str">
        <f t="shared" si="24"/>
        <v/>
      </c>
      <c r="AT37" s="15" t="str">
        <f t="shared" si="41"/>
        <v/>
      </c>
      <c r="AU37" s="1" t="str">
        <f t="shared" si="25"/>
        <v/>
      </c>
      <c r="AV37" s="1" t="str">
        <f t="shared" si="26"/>
        <v/>
      </c>
      <c r="AW37" s="1" t="str">
        <f t="shared" si="27"/>
        <v/>
      </c>
      <c r="AX37" s="1" t="str">
        <f t="shared" si="42"/>
        <v/>
      </c>
      <c r="AY37" s="1" t="str">
        <f t="shared" si="43"/>
        <v/>
      </c>
      <c r="AZ37" s="1" t="str">
        <f>IF('Hedging Dashboard'!AH37="P",IF(AZ36="",1,AZ36+1),"")</f>
        <v/>
      </c>
      <c r="BA37" s="1" t="str">
        <f>IF('Hedging Dashboard'!AH37="B",IF(BA36="",1,BA36+1),"")</f>
        <v/>
      </c>
      <c r="BB37" s="1" t="str">
        <f t="shared" si="53"/>
        <v>00000</v>
      </c>
      <c r="BC37" s="1" t="str">
        <f t="shared" si="53"/>
        <v>00000</v>
      </c>
      <c r="BD37" s="1" t="str">
        <f t="shared" si="44"/>
        <v>000000</v>
      </c>
      <c r="BE37" s="1" t="str">
        <f t="shared" si="44"/>
        <v>000000</v>
      </c>
      <c r="BF37" s="1" t="str">
        <f t="shared" si="45"/>
        <v>B</v>
      </c>
      <c r="BG37" s="1" t="str">
        <f t="shared" si="29"/>
        <v/>
      </c>
      <c r="BH37" s="1">
        <f t="shared" si="46"/>
        <v>0</v>
      </c>
      <c r="BI37" s="1" t="str">
        <f t="shared" si="30"/>
        <v/>
      </c>
      <c r="BJ37" s="1">
        <f t="shared" si="47"/>
        <v>0</v>
      </c>
      <c r="BK37" s="1" t="str">
        <f t="shared" si="31"/>
        <v/>
      </c>
      <c r="BL37" s="1">
        <f t="shared" si="48"/>
        <v>0</v>
      </c>
      <c r="BM37" s="1" t="str">
        <f t="shared" si="49"/>
        <v>0</v>
      </c>
      <c r="BN37" s="1" t="str">
        <f t="shared" si="50"/>
        <v>0</v>
      </c>
      <c r="BO37" s="1" t="str">
        <f t="shared" si="51"/>
        <v>0</v>
      </c>
      <c r="BR37" s="1">
        <f>General!A35</f>
        <v>0</v>
      </c>
      <c r="BS37" s="1">
        <f>General!B35</f>
        <v>0</v>
      </c>
      <c r="BT37" s="1" t="str">
        <f>General!C35</f>
        <v/>
      </c>
      <c r="BU37" s="1">
        <f>General!D35</f>
        <v>0</v>
      </c>
      <c r="BW37" s="1" t="str">
        <f>General!F35</f>
        <v>LLWLL</v>
      </c>
      <c r="BX37" s="1">
        <f>General!G35</f>
        <v>-3</v>
      </c>
    </row>
    <row r="38" spans="1:76" ht="15.75" thickBot="1">
      <c r="A38" s="1">
        <v>29</v>
      </c>
      <c r="B38" s="9" t="str">
        <f t="shared" si="11"/>
        <v/>
      </c>
      <c r="C38" s="93" t="str">
        <f t="shared" si="1"/>
        <v/>
      </c>
      <c r="D38" s="88" t="str">
        <f t="shared" si="32"/>
        <v/>
      </c>
      <c r="E38" s="89" t="str">
        <f t="shared" si="32"/>
        <v/>
      </c>
      <c r="F38" s="8" t="str">
        <f t="shared" si="12"/>
        <v/>
      </c>
      <c r="H38" s="96" t="str">
        <f t="shared" si="2"/>
        <v/>
      </c>
      <c r="I38" s="88" t="str">
        <f t="shared" si="33"/>
        <v/>
      </c>
      <c r="J38" s="89" t="str">
        <f t="shared" si="33"/>
        <v/>
      </c>
      <c r="K38" s="8" t="str">
        <f t="shared" si="34"/>
        <v/>
      </c>
      <c r="L38" s="54"/>
      <c r="M38" s="17" t="str">
        <f>IF('Hedging Dashboard'!AH38="","",'Hedging Dashboard'!AH38)</f>
        <v/>
      </c>
      <c r="O38" s="9" t="str">
        <f t="shared" si="3"/>
        <v/>
      </c>
      <c r="P38" s="88" t="str">
        <f t="shared" si="35"/>
        <v/>
      </c>
      <c r="Q38" s="89" t="str">
        <f t="shared" si="35"/>
        <v/>
      </c>
      <c r="R38" s="4" t="str">
        <f t="shared" si="36"/>
        <v/>
      </c>
      <c r="S38" s="4" t="str">
        <f t="shared" si="13"/>
        <v/>
      </c>
      <c r="T38" s="112" t="str">
        <f t="shared" si="37"/>
        <v/>
      </c>
      <c r="U38" s="4" t="str">
        <f>IF(M38="","",IF(B38="NB",U37,IF(T38="",SUM($T$5:$T38)+S38,SUM($T$5:$T38))))</f>
        <v/>
      </c>
      <c r="V38" s="100" t="str">
        <f t="shared" si="0"/>
        <v/>
      </c>
      <c r="W38" s="74" t="e">
        <f t="shared" si="14"/>
        <v>#VALUE!</v>
      </c>
      <c r="X38" s="76" t="str">
        <f t="shared" si="15"/>
        <v/>
      </c>
      <c r="Y38" s="9" t="str">
        <f t="shared" si="6"/>
        <v>B</v>
      </c>
      <c r="Z38" s="4" t="str">
        <f t="shared" si="7"/>
        <v>M1</v>
      </c>
      <c r="AA38" s="4" t="str">
        <f t="shared" si="8"/>
        <v>B</v>
      </c>
      <c r="AB38" s="4" t="str">
        <f t="shared" si="4"/>
        <v/>
      </c>
      <c r="AC38" s="4" t="str">
        <f t="shared" si="9"/>
        <v/>
      </c>
      <c r="AD38" s="4" t="str">
        <f t="shared" si="10"/>
        <v/>
      </c>
      <c r="AE38" s="1" t="str">
        <f t="shared" si="16"/>
        <v/>
      </c>
      <c r="AF38" s="1" t="str">
        <f t="shared" si="17"/>
        <v/>
      </c>
      <c r="AG38" s="1" t="str">
        <f t="shared" si="38"/>
        <v/>
      </c>
      <c r="AH38" s="1" t="str">
        <f t="shared" si="39"/>
        <v/>
      </c>
      <c r="AI38" s="1" t="str">
        <f t="shared" si="18"/>
        <v/>
      </c>
      <c r="AJ38" s="1" t="str">
        <f t="shared" si="19"/>
        <v/>
      </c>
      <c r="AK38" s="1">
        <f t="shared" si="40"/>
        <v>0</v>
      </c>
      <c r="AL38" s="1">
        <f t="shared" si="40"/>
        <v>0</v>
      </c>
      <c r="AM38" s="1" t="str">
        <f t="shared" si="5"/>
        <v/>
      </c>
      <c r="AN38" s="1">
        <f t="shared" si="20"/>
        <v>0</v>
      </c>
      <c r="AO38" s="1" t="str">
        <f t="shared" si="52"/>
        <v/>
      </c>
      <c r="AP38" s="1" t="str">
        <f t="shared" si="21"/>
        <v>N</v>
      </c>
      <c r="AQ38" s="1" t="str">
        <f t="shared" si="22"/>
        <v>N</v>
      </c>
      <c r="AR38" s="1" t="str">
        <f t="shared" si="23"/>
        <v>N</v>
      </c>
      <c r="AS38" s="1" t="str">
        <f t="shared" si="24"/>
        <v/>
      </c>
      <c r="AT38" s="15" t="str">
        <f t="shared" si="41"/>
        <v/>
      </c>
      <c r="AU38" s="1" t="str">
        <f t="shared" si="25"/>
        <v/>
      </c>
      <c r="AV38" s="1" t="str">
        <f t="shared" si="26"/>
        <v/>
      </c>
      <c r="AW38" s="1" t="str">
        <f t="shared" si="27"/>
        <v/>
      </c>
      <c r="AX38" s="1" t="str">
        <f t="shared" si="42"/>
        <v/>
      </c>
      <c r="AY38" s="1" t="str">
        <f t="shared" si="43"/>
        <v/>
      </c>
      <c r="AZ38" s="1" t="str">
        <f>IF('Hedging Dashboard'!AH38="P",IF(AZ37="",1,AZ37+1),"")</f>
        <v/>
      </c>
      <c r="BA38" s="1" t="str">
        <f>IF('Hedging Dashboard'!AH38="B",IF(BA37="",1,BA37+1),"")</f>
        <v/>
      </c>
      <c r="BB38" s="1" t="str">
        <f t="shared" si="53"/>
        <v>00000</v>
      </c>
      <c r="BC38" s="1" t="str">
        <f t="shared" si="53"/>
        <v>00000</v>
      </c>
      <c r="BD38" s="1" t="str">
        <f t="shared" si="44"/>
        <v>000000</v>
      </c>
      <c r="BE38" s="1" t="str">
        <f t="shared" si="44"/>
        <v>000000</v>
      </c>
      <c r="BF38" s="1" t="str">
        <f t="shared" si="45"/>
        <v>B</v>
      </c>
      <c r="BG38" s="1" t="str">
        <f t="shared" si="29"/>
        <v/>
      </c>
      <c r="BH38" s="1">
        <f t="shared" si="46"/>
        <v>0</v>
      </c>
      <c r="BI38" s="1" t="str">
        <f t="shared" si="30"/>
        <v/>
      </c>
      <c r="BJ38" s="1">
        <f t="shared" si="47"/>
        <v>0</v>
      </c>
      <c r="BK38" s="1" t="str">
        <f t="shared" si="31"/>
        <v/>
      </c>
      <c r="BL38" s="1">
        <f t="shared" si="48"/>
        <v>0</v>
      </c>
      <c r="BM38" s="1" t="str">
        <f t="shared" si="49"/>
        <v>0</v>
      </c>
      <c r="BN38" s="1" t="str">
        <f t="shared" si="50"/>
        <v>0</v>
      </c>
      <c r="BO38" s="1" t="str">
        <f t="shared" si="51"/>
        <v>0</v>
      </c>
      <c r="BR38" s="1">
        <f>General!A36</f>
        <v>0</v>
      </c>
      <c r="BS38" s="1">
        <f>General!B36</f>
        <v>0</v>
      </c>
      <c r="BT38" s="1" t="str">
        <f>General!C36</f>
        <v/>
      </c>
      <c r="BU38" s="1">
        <f>General!D36</f>
        <v>0</v>
      </c>
      <c r="BW38" s="1" t="str">
        <f>General!F36</f>
        <v>LLWLW</v>
      </c>
      <c r="BX38" s="1">
        <f>General!G36</f>
        <v>1</v>
      </c>
    </row>
    <row r="39" spans="1:76" ht="15.75" thickBot="1">
      <c r="A39" s="1">
        <v>30</v>
      </c>
      <c r="B39" s="77" t="str">
        <f t="shared" si="11"/>
        <v/>
      </c>
      <c r="C39" s="94" t="str">
        <f t="shared" si="1"/>
        <v/>
      </c>
      <c r="D39" s="90" t="str">
        <f t="shared" si="32"/>
        <v/>
      </c>
      <c r="E39" s="91" t="str">
        <f t="shared" si="32"/>
        <v/>
      </c>
      <c r="F39" s="10" t="str">
        <f t="shared" si="12"/>
        <v/>
      </c>
      <c r="H39" s="97" t="str">
        <f t="shared" si="2"/>
        <v/>
      </c>
      <c r="I39" s="90" t="str">
        <f t="shared" si="33"/>
        <v/>
      </c>
      <c r="J39" s="91" t="str">
        <f t="shared" si="33"/>
        <v/>
      </c>
      <c r="K39" s="10" t="str">
        <f t="shared" si="34"/>
        <v/>
      </c>
      <c r="L39" s="54"/>
      <c r="M39" s="18" t="str">
        <f>IF('Hedging Dashboard'!AH39="","",'Hedging Dashboard'!AH39)</f>
        <v/>
      </c>
      <c r="O39" s="77" t="str">
        <f t="shared" si="3"/>
        <v/>
      </c>
      <c r="P39" s="90" t="str">
        <f t="shared" si="35"/>
        <v/>
      </c>
      <c r="Q39" s="91" t="str">
        <f t="shared" si="35"/>
        <v/>
      </c>
      <c r="R39" s="5" t="str">
        <f t="shared" si="36"/>
        <v/>
      </c>
      <c r="S39" s="5" t="str">
        <f t="shared" si="13"/>
        <v/>
      </c>
      <c r="T39" s="113" t="str">
        <f t="shared" si="37"/>
        <v/>
      </c>
      <c r="U39" s="5" t="str">
        <f>IF(M39="","",IF(B39="NB",U38,IF(T39="",SUM($T$5:$T39)+S39,SUM($T$5:$T39))))</f>
        <v/>
      </c>
      <c r="V39" s="101" t="str">
        <f t="shared" si="0"/>
        <v/>
      </c>
      <c r="W39" s="74" t="e">
        <f t="shared" si="14"/>
        <v>#VALUE!</v>
      </c>
      <c r="X39" s="76" t="str">
        <f t="shared" si="15"/>
        <v/>
      </c>
      <c r="Y39" s="9" t="str">
        <f t="shared" si="6"/>
        <v>B</v>
      </c>
      <c r="Z39" s="4" t="str">
        <f t="shared" si="7"/>
        <v>M1</v>
      </c>
      <c r="AA39" s="4" t="str">
        <f t="shared" si="8"/>
        <v>B</v>
      </c>
      <c r="AB39" s="4" t="str">
        <f t="shared" si="4"/>
        <v/>
      </c>
      <c r="AC39" s="4" t="str">
        <f t="shared" si="9"/>
        <v/>
      </c>
      <c r="AD39" s="4" t="str">
        <f t="shared" si="10"/>
        <v/>
      </c>
      <c r="AE39" s="1" t="str">
        <f t="shared" si="16"/>
        <v/>
      </c>
      <c r="AF39" s="1" t="str">
        <f t="shared" si="17"/>
        <v/>
      </c>
      <c r="AG39" s="1" t="str">
        <f t="shared" si="38"/>
        <v/>
      </c>
      <c r="AH39" s="1" t="str">
        <f t="shared" si="39"/>
        <v/>
      </c>
      <c r="AI39" s="1" t="str">
        <f t="shared" si="18"/>
        <v/>
      </c>
      <c r="AJ39" s="1" t="str">
        <f t="shared" si="19"/>
        <v/>
      </c>
      <c r="AK39" s="1">
        <f t="shared" si="40"/>
        <v>0</v>
      </c>
      <c r="AL39" s="1">
        <f t="shared" si="40"/>
        <v>0</v>
      </c>
      <c r="AM39" s="1" t="str">
        <f t="shared" si="5"/>
        <v/>
      </c>
      <c r="AN39" s="1">
        <f t="shared" si="20"/>
        <v>0</v>
      </c>
      <c r="AO39" s="1" t="str">
        <f t="shared" si="52"/>
        <v/>
      </c>
      <c r="AP39" s="1" t="str">
        <f t="shared" si="21"/>
        <v>N</v>
      </c>
      <c r="AQ39" s="1" t="str">
        <f t="shared" si="22"/>
        <v>N</v>
      </c>
      <c r="AR39" s="1" t="str">
        <f t="shared" si="23"/>
        <v>N</v>
      </c>
      <c r="AS39" s="1" t="str">
        <f t="shared" si="24"/>
        <v/>
      </c>
      <c r="AT39" s="15" t="str">
        <f t="shared" si="41"/>
        <v/>
      </c>
      <c r="AU39" s="1" t="str">
        <f t="shared" si="25"/>
        <v/>
      </c>
      <c r="AV39" s="1" t="str">
        <f t="shared" si="26"/>
        <v/>
      </c>
      <c r="AW39" s="1" t="str">
        <f t="shared" si="27"/>
        <v/>
      </c>
      <c r="AX39" s="1" t="str">
        <f t="shared" si="42"/>
        <v/>
      </c>
      <c r="AY39" s="1" t="str">
        <f t="shared" si="43"/>
        <v/>
      </c>
      <c r="AZ39" s="1" t="str">
        <f>IF('Hedging Dashboard'!AH39="P",IF(AZ38="",1,AZ38+1),"")</f>
        <v/>
      </c>
      <c r="BA39" s="1" t="str">
        <f>IF('Hedging Dashboard'!AH39="B",IF(BA38="",1,BA38+1),"")</f>
        <v/>
      </c>
      <c r="BB39" s="1" t="str">
        <f t="shared" si="53"/>
        <v>00000</v>
      </c>
      <c r="BC39" s="1" t="str">
        <f t="shared" si="53"/>
        <v>00000</v>
      </c>
      <c r="BD39" s="1" t="str">
        <f t="shared" si="44"/>
        <v>000000</v>
      </c>
      <c r="BE39" s="1" t="str">
        <f t="shared" si="44"/>
        <v>000000</v>
      </c>
      <c r="BF39" s="1" t="str">
        <f t="shared" si="45"/>
        <v>B</v>
      </c>
      <c r="BG39" s="1" t="str">
        <f t="shared" si="29"/>
        <v/>
      </c>
      <c r="BH39" s="1">
        <f t="shared" si="46"/>
        <v>0</v>
      </c>
      <c r="BI39" s="1" t="str">
        <f t="shared" si="30"/>
        <v/>
      </c>
      <c r="BJ39" s="1">
        <f t="shared" si="47"/>
        <v>0</v>
      </c>
      <c r="BK39" s="1" t="str">
        <f t="shared" si="31"/>
        <v/>
      </c>
      <c r="BL39" s="1">
        <f t="shared" si="48"/>
        <v>0</v>
      </c>
      <c r="BM39" s="1" t="str">
        <f t="shared" si="49"/>
        <v>0</v>
      </c>
      <c r="BN39" s="1" t="str">
        <f t="shared" si="50"/>
        <v>0</v>
      </c>
      <c r="BO39" s="1" t="str">
        <f t="shared" si="51"/>
        <v>0</v>
      </c>
      <c r="BR39" s="1">
        <f>General!A37</f>
        <v>0</v>
      </c>
      <c r="BS39" s="1">
        <f>General!B37</f>
        <v>0</v>
      </c>
      <c r="BT39" s="1" t="str">
        <f>General!C37</f>
        <v/>
      </c>
      <c r="BU39" s="1">
        <f>General!D37</f>
        <v>0</v>
      </c>
      <c r="BW39" s="1" t="str">
        <f>General!F37</f>
        <v>LLWWL</v>
      </c>
      <c r="BX39" s="1">
        <f>General!G37</f>
        <v>-1</v>
      </c>
    </row>
    <row r="40" spans="1:76" ht="15.75" thickBot="1">
      <c r="A40" s="1">
        <v>31</v>
      </c>
      <c r="B40" s="12" t="str">
        <f t="shared" si="11"/>
        <v/>
      </c>
      <c r="C40" s="92" t="str">
        <f t="shared" si="1"/>
        <v/>
      </c>
      <c r="D40" s="13" t="str">
        <f t="shared" si="32"/>
        <v/>
      </c>
      <c r="E40" s="45" t="str">
        <f t="shared" si="32"/>
        <v/>
      </c>
      <c r="F40" s="14" t="str">
        <f t="shared" si="12"/>
        <v/>
      </c>
      <c r="H40" s="95" t="str">
        <f t="shared" si="2"/>
        <v/>
      </c>
      <c r="I40" s="13" t="str">
        <f t="shared" si="33"/>
        <v/>
      </c>
      <c r="J40" s="45" t="str">
        <f t="shared" si="33"/>
        <v/>
      </c>
      <c r="K40" s="14" t="str">
        <f t="shared" si="34"/>
        <v/>
      </c>
      <c r="L40" s="54"/>
      <c r="M40" s="16" t="str">
        <f>IF('Hedging Dashboard'!AH40="","",'Hedging Dashboard'!AH40)</f>
        <v/>
      </c>
      <c r="O40" s="12" t="str">
        <f t="shared" si="3"/>
        <v/>
      </c>
      <c r="P40" s="13" t="str">
        <f t="shared" si="35"/>
        <v/>
      </c>
      <c r="Q40" s="45" t="str">
        <f t="shared" si="35"/>
        <v/>
      </c>
      <c r="R40" s="87" t="str">
        <f t="shared" si="36"/>
        <v/>
      </c>
      <c r="S40" s="87" t="str">
        <f t="shared" si="13"/>
        <v/>
      </c>
      <c r="T40" s="98" t="str">
        <f t="shared" si="37"/>
        <v/>
      </c>
      <c r="U40" s="87" t="str">
        <f>IF(M40="","",IF(B40="NB",U39,IF(T40="",SUM($T$5:$T40)+S40,SUM($T$5:$T40))))</f>
        <v/>
      </c>
      <c r="V40" s="99" t="str">
        <f t="shared" si="0"/>
        <v/>
      </c>
      <c r="W40" s="74" t="e">
        <f t="shared" si="14"/>
        <v>#VALUE!</v>
      </c>
      <c r="X40" s="76" t="str">
        <f t="shared" si="15"/>
        <v/>
      </c>
      <c r="Y40" s="9" t="str">
        <f t="shared" si="6"/>
        <v>B</v>
      </c>
      <c r="Z40" s="4" t="str">
        <f t="shared" si="7"/>
        <v>M1</v>
      </c>
      <c r="AA40" s="4" t="str">
        <f t="shared" si="8"/>
        <v>B</v>
      </c>
      <c r="AB40" s="4" t="str">
        <f t="shared" si="4"/>
        <v/>
      </c>
      <c r="AC40" s="4" t="str">
        <f t="shared" si="9"/>
        <v/>
      </c>
      <c r="AD40" s="4" t="str">
        <f t="shared" si="10"/>
        <v/>
      </c>
      <c r="AE40" s="1" t="str">
        <f t="shared" si="16"/>
        <v/>
      </c>
      <c r="AF40" s="1" t="str">
        <f t="shared" si="17"/>
        <v/>
      </c>
      <c r="AG40" s="1" t="str">
        <f t="shared" si="38"/>
        <v/>
      </c>
      <c r="AH40" s="1" t="str">
        <f t="shared" si="39"/>
        <v/>
      </c>
      <c r="AI40" s="1" t="str">
        <f t="shared" si="18"/>
        <v/>
      </c>
      <c r="AJ40" s="1" t="str">
        <f t="shared" si="19"/>
        <v/>
      </c>
      <c r="AK40" s="1">
        <f t="shared" si="40"/>
        <v>0</v>
      </c>
      <c r="AL40" s="1">
        <f t="shared" si="40"/>
        <v>0</v>
      </c>
      <c r="AM40" s="1" t="str">
        <f t="shared" si="5"/>
        <v/>
      </c>
      <c r="AN40" s="1">
        <f t="shared" si="20"/>
        <v>0</v>
      </c>
      <c r="AO40" s="1" t="str">
        <f t="shared" si="52"/>
        <v/>
      </c>
      <c r="AP40" s="1" t="str">
        <f t="shared" si="21"/>
        <v>N</v>
      </c>
      <c r="AQ40" s="1" t="str">
        <f t="shared" si="22"/>
        <v>N</v>
      </c>
      <c r="AR40" s="1" t="str">
        <f t="shared" si="23"/>
        <v>N</v>
      </c>
      <c r="AS40" s="1" t="str">
        <f t="shared" si="24"/>
        <v/>
      </c>
      <c r="AT40" s="15" t="str">
        <f t="shared" si="41"/>
        <v/>
      </c>
      <c r="AU40" s="1" t="str">
        <f t="shared" si="25"/>
        <v/>
      </c>
      <c r="AV40" s="1" t="str">
        <f t="shared" si="26"/>
        <v/>
      </c>
      <c r="AW40" s="1" t="str">
        <f t="shared" si="27"/>
        <v/>
      </c>
      <c r="AX40" s="1" t="str">
        <f t="shared" si="42"/>
        <v/>
      </c>
      <c r="AY40" s="1" t="str">
        <f t="shared" si="43"/>
        <v/>
      </c>
      <c r="AZ40" s="1" t="str">
        <f>IF('Hedging Dashboard'!AH40="P",IF(AZ39="",1,AZ39+1),"")</f>
        <v/>
      </c>
      <c r="BA40" s="1" t="str">
        <f>IF('Hedging Dashboard'!AH40="B",IF(BA39="",1,BA39+1),"")</f>
        <v/>
      </c>
      <c r="BB40" s="1" t="str">
        <f t="shared" si="53"/>
        <v>00000</v>
      </c>
      <c r="BC40" s="1" t="str">
        <f t="shared" si="53"/>
        <v>00000</v>
      </c>
      <c r="BD40" s="1" t="str">
        <f t="shared" si="44"/>
        <v>000000</v>
      </c>
      <c r="BE40" s="1" t="str">
        <f t="shared" si="44"/>
        <v>000000</v>
      </c>
      <c r="BF40" s="1" t="str">
        <f t="shared" si="45"/>
        <v>B</v>
      </c>
      <c r="BG40" s="1" t="str">
        <f t="shared" si="29"/>
        <v/>
      </c>
      <c r="BH40" s="1">
        <f t="shared" si="46"/>
        <v>0</v>
      </c>
      <c r="BI40" s="1" t="str">
        <f t="shared" si="30"/>
        <v/>
      </c>
      <c r="BJ40" s="1">
        <f t="shared" si="47"/>
        <v>0</v>
      </c>
      <c r="BK40" s="1" t="str">
        <f t="shared" si="31"/>
        <v/>
      </c>
      <c r="BL40" s="1">
        <f t="shared" si="48"/>
        <v>0</v>
      </c>
      <c r="BM40" s="1" t="str">
        <f t="shared" si="49"/>
        <v>0</v>
      </c>
      <c r="BN40" s="1" t="str">
        <f t="shared" si="50"/>
        <v>0</v>
      </c>
      <c r="BO40" s="1" t="str">
        <f t="shared" si="51"/>
        <v>0</v>
      </c>
      <c r="BR40" s="1">
        <f>General!A38</f>
        <v>0</v>
      </c>
      <c r="BS40" s="1">
        <f>General!B38</f>
        <v>0</v>
      </c>
      <c r="BT40" s="1" t="str">
        <f>General!C38</f>
        <v/>
      </c>
      <c r="BU40" s="1">
        <f>General!D38</f>
        <v>0</v>
      </c>
      <c r="BW40" s="1" t="str">
        <f>General!F38</f>
        <v>LLWWW</v>
      </c>
      <c r="BX40" s="1">
        <f>General!G38</f>
        <v>6</v>
      </c>
    </row>
    <row r="41" spans="1:76" ht="15.75" thickBot="1">
      <c r="A41" s="1">
        <v>32</v>
      </c>
      <c r="B41" s="9" t="str">
        <f t="shared" si="11"/>
        <v/>
      </c>
      <c r="C41" s="93" t="str">
        <f t="shared" si="1"/>
        <v/>
      </c>
      <c r="D41" s="88" t="str">
        <f t="shared" si="32"/>
        <v/>
      </c>
      <c r="E41" s="89" t="str">
        <f t="shared" si="32"/>
        <v/>
      </c>
      <c r="F41" s="8" t="str">
        <f t="shared" si="12"/>
        <v/>
      </c>
      <c r="H41" s="96" t="str">
        <f t="shared" si="2"/>
        <v/>
      </c>
      <c r="I41" s="88" t="str">
        <f t="shared" si="33"/>
        <v/>
      </c>
      <c r="J41" s="89" t="str">
        <f t="shared" si="33"/>
        <v/>
      </c>
      <c r="K41" s="8" t="str">
        <f t="shared" si="34"/>
        <v/>
      </c>
      <c r="L41" s="54"/>
      <c r="M41" s="17" t="str">
        <f>IF('Hedging Dashboard'!AH41="","",'Hedging Dashboard'!AH41)</f>
        <v/>
      </c>
      <c r="O41" s="9" t="str">
        <f t="shared" si="3"/>
        <v/>
      </c>
      <c r="P41" s="88" t="str">
        <f t="shared" si="35"/>
        <v/>
      </c>
      <c r="Q41" s="89" t="str">
        <f t="shared" si="35"/>
        <v/>
      </c>
      <c r="R41" s="4" t="str">
        <f t="shared" si="36"/>
        <v/>
      </c>
      <c r="S41" s="4" t="str">
        <f t="shared" si="13"/>
        <v/>
      </c>
      <c r="T41" s="112" t="str">
        <f t="shared" si="37"/>
        <v/>
      </c>
      <c r="U41" s="4" t="str">
        <f>IF(M41="","",IF(B41="NB",U40,IF(T41="",SUM($T$5:$T41)+S41,SUM($T$5:$T41))))</f>
        <v/>
      </c>
      <c r="V41" s="100" t="str">
        <f t="shared" si="0"/>
        <v/>
      </c>
      <c r="W41" s="74" t="e">
        <f t="shared" si="14"/>
        <v>#VALUE!</v>
      </c>
      <c r="X41" s="76" t="str">
        <f t="shared" si="15"/>
        <v/>
      </c>
      <c r="Y41" s="9" t="str">
        <f t="shared" si="6"/>
        <v>B</v>
      </c>
      <c r="Z41" s="4" t="str">
        <f t="shared" si="7"/>
        <v>M1</v>
      </c>
      <c r="AA41" s="4" t="str">
        <f t="shared" si="8"/>
        <v>B</v>
      </c>
      <c r="AB41" s="4" t="str">
        <f t="shared" si="4"/>
        <v/>
      </c>
      <c r="AC41" s="4" t="str">
        <f t="shared" si="9"/>
        <v/>
      </c>
      <c r="AD41" s="4" t="str">
        <f t="shared" si="10"/>
        <v/>
      </c>
      <c r="AE41" s="1" t="str">
        <f t="shared" si="16"/>
        <v/>
      </c>
      <c r="AF41" s="1" t="str">
        <f t="shared" si="17"/>
        <v/>
      </c>
      <c r="AG41" s="1" t="str">
        <f t="shared" si="38"/>
        <v/>
      </c>
      <c r="AH41" s="1" t="str">
        <f t="shared" si="39"/>
        <v/>
      </c>
      <c r="AI41" s="1" t="str">
        <f t="shared" si="18"/>
        <v/>
      </c>
      <c r="AJ41" s="1" t="str">
        <f t="shared" si="19"/>
        <v/>
      </c>
      <c r="AK41" s="1">
        <f t="shared" si="40"/>
        <v>0</v>
      </c>
      <c r="AL41" s="1">
        <f t="shared" si="40"/>
        <v>0</v>
      </c>
      <c r="AM41" s="1" t="str">
        <f t="shared" si="5"/>
        <v/>
      </c>
      <c r="AN41" s="1">
        <f t="shared" si="20"/>
        <v>0</v>
      </c>
      <c r="AO41" s="1" t="str">
        <f t="shared" si="52"/>
        <v/>
      </c>
      <c r="AP41" s="1" t="str">
        <f t="shared" si="21"/>
        <v>N</v>
      </c>
      <c r="AQ41" s="1" t="str">
        <f t="shared" si="22"/>
        <v>N</v>
      </c>
      <c r="AR41" s="1" t="str">
        <f t="shared" si="23"/>
        <v>N</v>
      </c>
      <c r="AS41" s="1" t="str">
        <f t="shared" si="24"/>
        <v/>
      </c>
      <c r="AT41" s="15" t="str">
        <f t="shared" si="41"/>
        <v/>
      </c>
      <c r="AU41" s="1" t="str">
        <f t="shared" si="25"/>
        <v/>
      </c>
      <c r="AV41" s="1" t="str">
        <f t="shared" si="26"/>
        <v/>
      </c>
      <c r="AW41" s="1" t="str">
        <f t="shared" si="27"/>
        <v/>
      </c>
      <c r="AX41" s="1" t="str">
        <f t="shared" si="42"/>
        <v/>
      </c>
      <c r="AY41" s="1" t="str">
        <f t="shared" si="43"/>
        <v/>
      </c>
      <c r="AZ41" s="1" t="str">
        <f>IF('Hedging Dashboard'!AH41="P",IF(AZ40="",1,AZ40+1),"")</f>
        <v/>
      </c>
      <c r="BA41" s="1" t="str">
        <f>IF('Hedging Dashboard'!AH41="B",IF(BA40="",1,BA40+1),"")</f>
        <v/>
      </c>
      <c r="BB41" s="1" t="str">
        <f t="shared" si="53"/>
        <v>00000</v>
      </c>
      <c r="BC41" s="1" t="str">
        <f t="shared" si="53"/>
        <v>00000</v>
      </c>
      <c r="BD41" s="1" t="str">
        <f t="shared" si="44"/>
        <v>000000</v>
      </c>
      <c r="BE41" s="1" t="str">
        <f t="shared" si="44"/>
        <v>000000</v>
      </c>
      <c r="BF41" s="1" t="str">
        <f t="shared" si="45"/>
        <v>B</v>
      </c>
      <c r="BG41" s="1" t="str">
        <f t="shared" si="29"/>
        <v/>
      </c>
      <c r="BH41" s="1">
        <f t="shared" si="46"/>
        <v>0</v>
      </c>
      <c r="BI41" s="1" t="str">
        <f t="shared" si="30"/>
        <v/>
      </c>
      <c r="BJ41" s="1">
        <f t="shared" si="47"/>
        <v>0</v>
      </c>
      <c r="BK41" s="1" t="str">
        <f t="shared" si="31"/>
        <v/>
      </c>
      <c r="BL41" s="1">
        <f t="shared" si="48"/>
        <v>0</v>
      </c>
      <c r="BM41" s="1" t="str">
        <f t="shared" si="49"/>
        <v>0</v>
      </c>
      <c r="BN41" s="1" t="str">
        <f t="shared" si="50"/>
        <v>0</v>
      </c>
      <c r="BO41" s="1" t="str">
        <f t="shared" si="51"/>
        <v>0</v>
      </c>
      <c r="BR41" s="1">
        <f>General!A39</f>
        <v>0</v>
      </c>
      <c r="BS41" s="1">
        <f>General!B39</f>
        <v>0</v>
      </c>
      <c r="BT41" s="1" t="str">
        <f>General!C39</f>
        <v/>
      </c>
      <c r="BU41" s="1">
        <f>General!D39</f>
        <v>0</v>
      </c>
      <c r="BW41" s="1" t="str">
        <f>General!F39</f>
        <v>LWLLL</v>
      </c>
      <c r="BX41" s="1">
        <f>General!G39</f>
        <v>-6</v>
      </c>
    </row>
    <row r="42" spans="1:76" ht="15.75" thickBot="1">
      <c r="A42" s="1">
        <v>33</v>
      </c>
      <c r="B42" s="9" t="str">
        <f t="shared" si="11"/>
        <v/>
      </c>
      <c r="C42" s="93" t="str">
        <f t="shared" si="1"/>
        <v/>
      </c>
      <c r="D42" s="88" t="str">
        <f t="shared" si="32"/>
        <v/>
      </c>
      <c r="E42" s="89" t="str">
        <f t="shared" si="32"/>
        <v/>
      </c>
      <c r="F42" s="8" t="str">
        <f t="shared" si="12"/>
        <v/>
      </c>
      <c r="H42" s="96" t="str">
        <f t="shared" si="2"/>
        <v/>
      </c>
      <c r="I42" s="88" t="str">
        <f t="shared" si="33"/>
        <v/>
      </c>
      <c r="J42" s="89" t="str">
        <f t="shared" si="33"/>
        <v/>
      </c>
      <c r="K42" s="8" t="str">
        <f t="shared" si="34"/>
        <v/>
      </c>
      <c r="L42" s="54"/>
      <c r="M42" s="17" t="str">
        <f>IF('Hedging Dashboard'!AH42="","",'Hedging Dashboard'!AH42)</f>
        <v/>
      </c>
      <c r="O42" s="9" t="str">
        <f t="shared" si="3"/>
        <v/>
      </c>
      <c r="P42" s="88" t="str">
        <f t="shared" si="35"/>
        <v/>
      </c>
      <c r="Q42" s="89" t="str">
        <f t="shared" si="35"/>
        <v/>
      </c>
      <c r="R42" s="4" t="str">
        <f t="shared" si="36"/>
        <v/>
      </c>
      <c r="S42" s="4" t="str">
        <f t="shared" si="13"/>
        <v/>
      </c>
      <c r="T42" s="112" t="str">
        <f t="shared" si="37"/>
        <v/>
      </c>
      <c r="U42" s="4" t="str">
        <f>IF(M42="","",IF(B42="NB",U41,IF(T42="",SUM($T$5:$T42)+S42,SUM($T$5:$T42))))</f>
        <v/>
      </c>
      <c r="V42" s="100" t="str">
        <f t="shared" si="0"/>
        <v/>
      </c>
      <c r="W42" s="74" t="e">
        <f t="shared" si="14"/>
        <v>#VALUE!</v>
      </c>
      <c r="X42" s="76" t="str">
        <f t="shared" si="15"/>
        <v/>
      </c>
      <c r="Y42" s="9" t="str">
        <f t="shared" si="6"/>
        <v>B</v>
      </c>
      <c r="Z42" s="4" t="str">
        <f t="shared" si="7"/>
        <v>M1</v>
      </c>
      <c r="AA42" s="4" t="str">
        <f t="shared" si="8"/>
        <v>B</v>
      </c>
      <c r="AB42" s="4" t="str">
        <f t="shared" si="4"/>
        <v/>
      </c>
      <c r="AC42" s="4" t="str">
        <f t="shared" si="9"/>
        <v/>
      </c>
      <c r="AD42" s="4" t="str">
        <f t="shared" si="10"/>
        <v/>
      </c>
      <c r="AE42" s="1" t="str">
        <f t="shared" si="16"/>
        <v/>
      </c>
      <c r="AF42" s="1" t="str">
        <f t="shared" si="17"/>
        <v/>
      </c>
      <c r="AG42" s="1" t="str">
        <f t="shared" si="38"/>
        <v/>
      </c>
      <c r="AH42" s="1" t="str">
        <f t="shared" si="39"/>
        <v/>
      </c>
      <c r="AI42" s="1" t="str">
        <f t="shared" si="18"/>
        <v/>
      </c>
      <c r="AJ42" s="1" t="str">
        <f t="shared" si="19"/>
        <v/>
      </c>
      <c r="AK42" s="1">
        <f t="shared" si="40"/>
        <v>0</v>
      </c>
      <c r="AL42" s="1">
        <f t="shared" si="40"/>
        <v>0</v>
      </c>
      <c r="AM42" s="1" t="str">
        <f t="shared" si="5"/>
        <v/>
      </c>
      <c r="AN42" s="1">
        <f t="shared" si="20"/>
        <v>0</v>
      </c>
      <c r="AO42" s="1" t="str">
        <f t="shared" si="52"/>
        <v/>
      </c>
      <c r="AP42" s="1" t="str">
        <f t="shared" si="21"/>
        <v>N</v>
      </c>
      <c r="AQ42" s="1" t="str">
        <f t="shared" si="22"/>
        <v>N</v>
      </c>
      <c r="AR42" s="1" t="str">
        <f t="shared" si="23"/>
        <v>N</v>
      </c>
      <c r="AS42" s="1" t="str">
        <f t="shared" si="24"/>
        <v/>
      </c>
      <c r="AT42" s="15" t="str">
        <f t="shared" si="41"/>
        <v/>
      </c>
      <c r="AU42" s="1" t="str">
        <f t="shared" si="25"/>
        <v/>
      </c>
      <c r="AV42" s="1" t="str">
        <f t="shared" si="26"/>
        <v/>
      </c>
      <c r="AW42" s="1" t="str">
        <f t="shared" si="27"/>
        <v/>
      </c>
      <c r="AX42" s="1" t="str">
        <f t="shared" si="42"/>
        <v/>
      </c>
      <c r="AY42" s="1" t="str">
        <f t="shared" si="43"/>
        <v/>
      </c>
      <c r="AZ42" s="1" t="str">
        <f>IF('Hedging Dashboard'!AH42="P",IF(AZ41="",1,AZ41+1),"")</f>
        <v/>
      </c>
      <c r="BA42" s="1" t="str">
        <f>IF('Hedging Dashboard'!AH42="B",IF(BA41="",1,BA41+1),"")</f>
        <v/>
      </c>
      <c r="BB42" s="1" t="str">
        <f t="shared" si="53"/>
        <v>00000</v>
      </c>
      <c r="BC42" s="1" t="str">
        <f t="shared" si="53"/>
        <v>00000</v>
      </c>
      <c r="BD42" s="1" t="str">
        <f t="shared" si="44"/>
        <v>000000</v>
      </c>
      <c r="BE42" s="1" t="str">
        <f t="shared" si="44"/>
        <v>000000</v>
      </c>
      <c r="BF42" s="1" t="str">
        <f t="shared" si="45"/>
        <v>B</v>
      </c>
      <c r="BG42" s="1" t="str">
        <f t="shared" si="29"/>
        <v/>
      </c>
      <c r="BH42" s="1">
        <f t="shared" si="46"/>
        <v>0</v>
      </c>
      <c r="BI42" s="1" t="str">
        <f t="shared" si="30"/>
        <v/>
      </c>
      <c r="BJ42" s="1">
        <f t="shared" si="47"/>
        <v>0</v>
      </c>
      <c r="BK42" s="1" t="str">
        <f t="shared" si="31"/>
        <v/>
      </c>
      <c r="BL42" s="1">
        <f t="shared" si="48"/>
        <v>0</v>
      </c>
      <c r="BM42" s="1" t="str">
        <f t="shared" si="49"/>
        <v>0</v>
      </c>
      <c r="BN42" s="1" t="str">
        <f t="shared" si="50"/>
        <v>0</v>
      </c>
      <c r="BO42" s="1" t="str">
        <f t="shared" si="51"/>
        <v>0</v>
      </c>
      <c r="BR42" s="1">
        <f>General!A40</f>
        <v>0</v>
      </c>
      <c r="BS42" s="1">
        <f>General!B40</f>
        <v>0</v>
      </c>
      <c r="BT42" s="1" t="str">
        <f>General!C40</f>
        <v/>
      </c>
      <c r="BU42" s="1">
        <f>General!D40</f>
        <v>0</v>
      </c>
      <c r="BW42" s="1" t="str">
        <f>General!F40</f>
        <v>LWLLW</v>
      </c>
      <c r="BX42" s="1">
        <f>General!G40</f>
        <v>1</v>
      </c>
    </row>
    <row r="43" spans="1:76" ht="15.75" thickBot="1">
      <c r="A43" s="1">
        <v>34</v>
      </c>
      <c r="B43" s="9" t="str">
        <f t="shared" si="11"/>
        <v/>
      </c>
      <c r="C43" s="93" t="str">
        <f t="shared" si="1"/>
        <v/>
      </c>
      <c r="D43" s="88" t="str">
        <f t="shared" si="32"/>
        <v/>
      </c>
      <c r="E43" s="89" t="str">
        <f t="shared" si="32"/>
        <v/>
      </c>
      <c r="F43" s="8" t="str">
        <f t="shared" si="12"/>
        <v/>
      </c>
      <c r="H43" s="96" t="str">
        <f t="shared" si="2"/>
        <v/>
      </c>
      <c r="I43" s="88" t="str">
        <f t="shared" si="33"/>
        <v/>
      </c>
      <c r="J43" s="89" t="str">
        <f t="shared" si="33"/>
        <v/>
      </c>
      <c r="K43" s="8" t="str">
        <f t="shared" si="34"/>
        <v/>
      </c>
      <c r="L43" s="54"/>
      <c r="M43" s="17" t="str">
        <f>IF('Hedging Dashboard'!AH43="","",'Hedging Dashboard'!AH43)</f>
        <v/>
      </c>
      <c r="O43" s="9" t="str">
        <f t="shared" si="3"/>
        <v/>
      </c>
      <c r="P43" s="88" t="str">
        <f t="shared" si="35"/>
        <v/>
      </c>
      <c r="Q43" s="89" t="str">
        <f t="shared" si="35"/>
        <v/>
      </c>
      <c r="R43" s="4" t="str">
        <f t="shared" si="36"/>
        <v/>
      </c>
      <c r="S43" s="4" t="str">
        <f t="shared" si="13"/>
        <v/>
      </c>
      <c r="T43" s="112" t="str">
        <f t="shared" si="37"/>
        <v/>
      </c>
      <c r="U43" s="4" t="str">
        <f>IF(M43="","",IF(B43="NB",U42,IF(T43="",SUM($T$5:$T43)+S43,SUM($T$5:$T43))))</f>
        <v/>
      </c>
      <c r="V43" s="100" t="str">
        <f t="shared" si="0"/>
        <v/>
      </c>
      <c r="W43" s="74" t="e">
        <f t="shared" si="14"/>
        <v>#VALUE!</v>
      </c>
      <c r="X43" s="76" t="str">
        <f t="shared" si="15"/>
        <v/>
      </c>
      <c r="Y43" s="9" t="str">
        <f t="shared" si="6"/>
        <v>B</v>
      </c>
      <c r="Z43" s="4" t="str">
        <f t="shared" si="7"/>
        <v>M1</v>
      </c>
      <c r="AA43" s="4" t="str">
        <f t="shared" si="8"/>
        <v>B</v>
      </c>
      <c r="AB43" s="4" t="str">
        <f t="shared" si="4"/>
        <v/>
      </c>
      <c r="AC43" s="4" t="str">
        <f t="shared" si="9"/>
        <v/>
      </c>
      <c r="AD43" s="4" t="str">
        <f t="shared" si="10"/>
        <v/>
      </c>
      <c r="AE43" s="1" t="str">
        <f t="shared" si="16"/>
        <v/>
      </c>
      <c r="AF43" s="1" t="str">
        <f t="shared" si="17"/>
        <v/>
      </c>
      <c r="AG43" s="1" t="str">
        <f t="shared" si="38"/>
        <v/>
      </c>
      <c r="AH43" s="1" t="str">
        <f t="shared" si="39"/>
        <v/>
      </c>
      <c r="AI43" s="1" t="str">
        <f t="shared" si="18"/>
        <v/>
      </c>
      <c r="AJ43" s="1" t="str">
        <f t="shared" si="19"/>
        <v/>
      </c>
      <c r="AK43" s="1">
        <f t="shared" si="40"/>
        <v>0</v>
      </c>
      <c r="AL43" s="1">
        <f t="shared" si="40"/>
        <v>0</v>
      </c>
      <c r="AM43" s="1" t="str">
        <f t="shared" si="5"/>
        <v/>
      </c>
      <c r="AN43" s="1">
        <f t="shared" si="20"/>
        <v>0</v>
      </c>
      <c r="AO43" s="1" t="str">
        <f t="shared" si="52"/>
        <v/>
      </c>
      <c r="AP43" s="1" t="str">
        <f t="shared" si="21"/>
        <v>N</v>
      </c>
      <c r="AQ43" s="1" t="str">
        <f t="shared" si="22"/>
        <v>N</v>
      </c>
      <c r="AR43" s="1" t="str">
        <f t="shared" si="23"/>
        <v>N</v>
      </c>
      <c r="AS43" s="1" t="str">
        <f t="shared" si="24"/>
        <v/>
      </c>
      <c r="AT43" s="15" t="str">
        <f t="shared" si="41"/>
        <v/>
      </c>
      <c r="AU43" s="1" t="str">
        <f t="shared" si="25"/>
        <v/>
      </c>
      <c r="AV43" s="1" t="str">
        <f t="shared" si="26"/>
        <v/>
      </c>
      <c r="AW43" s="1" t="str">
        <f t="shared" si="27"/>
        <v/>
      </c>
      <c r="AX43" s="1" t="str">
        <f t="shared" si="42"/>
        <v/>
      </c>
      <c r="AY43" s="1" t="str">
        <f t="shared" si="43"/>
        <v/>
      </c>
      <c r="AZ43" s="1" t="str">
        <f>IF('Hedging Dashboard'!AH43="P",IF(AZ42="",1,AZ42+1),"")</f>
        <v/>
      </c>
      <c r="BA43" s="1" t="str">
        <f>IF('Hedging Dashboard'!AH43="B",IF(BA42="",1,BA42+1),"")</f>
        <v/>
      </c>
      <c r="BB43" s="1" t="str">
        <f t="shared" si="53"/>
        <v>00000</v>
      </c>
      <c r="BC43" s="1" t="str">
        <f t="shared" si="53"/>
        <v>00000</v>
      </c>
      <c r="BD43" s="1" t="str">
        <f t="shared" si="44"/>
        <v>000000</v>
      </c>
      <c r="BE43" s="1" t="str">
        <f t="shared" si="44"/>
        <v>000000</v>
      </c>
      <c r="BF43" s="1" t="str">
        <f t="shared" si="45"/>
        <v>B</v>
      </c>
      <c r="BG43" s="1" t="str">
        <f t="shared" si="29"/>
        <v/>
      </c>
      <c r="BH43" s="1">
        <f t="shared" si="46"/>
        <v>0</v>
      </c>
      <c r="BI43" s="1" t="str">
        <f t="shared" si="30"/>
        <v/>
      </c>
      <c r="BJ43" s="1">
        <f t="shared" si="47"/>
        <v>0</v>
      </c>
      <c r="BK43" s="1" t="str">
        <f t="shared" si="31"/>
        <v/>
      </c>
      <c r="BL43" s="1">
        <f t="shared" si="48"/>
        <v>0</v>
      </c>
      <c r="BM43" s="1" t="str">
        <f t="shared" si="49"/>
        <v>0</v>
      </c>
      <c r="BN43" s="1" t="str">
        <f t="shared" si="50"/>
        <v>0</v>
      </c>
      <c r="BO43" s="1" t="str">
        <f t="shared" si="51"/>
        <v>0</v>
      </c>
      <c r="BR43" s="1">
        <f>General!A41</f>
        <v>0</v>
      </c>
      <c r="BS43" s="1">
        <f>General!B41</f>
        <v>0</v>
      </c>
      <c r="BT43" s="1" t="str">
        <f>General!C41</f>
        <v/>
      </c>
      <c r="BU43" s="1">
        <f>General!D41</f>
        <v>0</v>
      </c>
      <c r="BW43" s="1" t="str">
        <f>General!F41</f>
        <v>LWLWL</v>
      </c>
      <c r="BX43" s="1">
        <f>General!G41</f>
        <v>-1</v>
      </c>
    </row>
    <row r="44" spans="1:76" ht="15.75" thickBot="1">
      <c r="A44" s="1">
        <v>35</v>
      </c>
      <c r="B44" s="77" t="str">
        <f t="shared" si="11"/>
        <v/>
      </c>
      <c r="C44" s="94" t="str">
        <f t="shared" si="1"/>
        <v/>
      </c>
      <c r="D44" s="90" t="str">
        <f t="shared" si="32"/>
        <v/>
      </c>
      <c r="E44" s="91" t="str">
        <f t="shared" si="32"/>
        <v/>
      </c>
      <c r="F44" s="10" t="str">
        <f t="shared" si="12"/>
        <v/>
      </c>
      <c r="H44" s="97" t="str">
        <f t="shared" si="2"/>
        <v/>
      </c>
      <c r="I44" s="90" t="str">
        <f t="shared" si="33"/>
        <v/>
      </c>
      <c r="J44" s="91" t="str">
        <f t="shared" si="33"/>
        <v/>
      </c>
      <c r="K44" s="10" t="str">
        <f t="shared" si="34"/>
        <v/>
      </c>
      <c r="L44" s="54"/>
      <c r="M44" s="18" t="str">
        <f>IF('Hedging Dashboard'!AH44="","",'Hedging Dashboard'!AH44)</f>
        <v/>
      </c>
      <c r="O44" s="77" t="str">
        <f t="shared" si="3"/>
        <v/>
      </c>
      <c r="P44" s="90" t="str">
        <f t="shared" si="35"/>
        <v/>
      </c>
      <c r="Q44" s="91" t="str">
        <f t="shared" si="35"/>
        <v/>
      </c>
      <c r="R44" s="5" t="str">
        <f t="shared" si="36"/>
        <v/>
      </c>
      <c r="S44" s="5" t="str">
        <f t="shared" si="13"/>
        <v/>
      </c>
      <c r="T44" s="113" t="str">
        <f t="shared" si="37"/>
        <v/>
      </c>
      <c r="U44" s="5" t="str">
        <f>IF(M44="","",IF(B44="NB",U43,IF(T44="",SUM($T$5:$T44)+S44,SUM($T$5:$T44))))</f>
        <v/>
      </c>
      <c r="V44" s="101" t="str">
        <f t="shared" si="0"/>
        <v/>
      </c>
      <c r="W44" s="74" t="e">
        <f t="shared" si="14"/>
        <v>#VALUE!</v>
      </c>
      <c r="X44" s="76" t="str">
        <f t="shared" si="15"/>
        <v/>
      </c>
      <c r="Y44" s="9" t="str">
        <f t="shared" si="6"/>
        <v>B</v>
      </c>
      <c r="Z44" s="4" t="str">
        <f t="shared" si="7"/>
        <v>M1</v>
      </c>
      <c r="AA44" s="4" t="str">
        <f t="shared" si="8"/>
        <v>B</v>
      </c>
      <c r="AB44" s="4" t="str">
        <f t="shared" si="4"/>
        <v/>
      </c>
      <c r="AC44" s="4" t="str">
        <f t="shared" si="9"/>
        <v/>
      </c>
      <c r="AD44" s="4" t="str">
        <f t="shared" si="10"/>
        <v/>
      </c>
      <c r="AE44" s="1" t="str">
        <f t="shared" si="16"/>
        <v/>
      </c>
      <c r="AF44" s="1" t="str">
        <f t="shared" si="17"/>
        <v/>
      </c>
      <c r="AG44" s="1" t="str">
        <f t="shared" si="38"/>
        <v/>
      </c>
      <c r="AH44" s="1" t="str">
        <f t="shared" si="39"/>
        <v/>
      </c>
      <c r="AI44" s="1" t="str">
        <f t="shared" si="18"/>
        <v/>
      </c>
      <c r="AJ44" s="1" t="str">
        <f t="shared" si="19"/>
        <v/>
      </c>
      <c r="AK44" s="1">
        <f t="shared" si="40"/>
        <v>0</v>
      </c>
      <c r="AL44" s="1">
        <f t="shared" si="40"/>
        <v>0</v>
      </c>
      <c r="AM44" s="1" t="str">
        <f t="shared" si="5"/>
        <v/>
      </c>
      <c r="AN44" s="1">
        <f t="shared" si="20"/>
        <v>0</v>
      </c>
      <c r="AO44" s="1" t="str">
        <f t="shared" si="52"/>
        <v/>
      </c>
      <c r="AP44" s="1" t="str">
        <f t="shared" si="21"/>
        <v>N</v>
      </c>
      <c r="AQ44" s="1" t="str">
        <f t="shared" si="22"/>
        <v>N</v>
      </c>
      <c r="AR44" s="1" t="str">
        <f t="shared" si="23"/>
        <v>N</v>
      </c>
      <c r="AS44" s="1" t="str">
        <f t="shared" si="24"/>
        <v/>
      </c>
      <c r="AT44" s="15" t="str">
        <f t="shared" si="41"/>
        <v/>
      </c>
      <c r="AU44" s="1" t="str">
        <f t="shared" si="25"/>
        <v/>
      </c>
      <c r="AV44" s="1" t="str">
        <f t="shared" si="26"/>
        <v/>
      </c>
      <c r="AW44" s="1" t="str">
        <f t="shared" si="27"/>
        <v/>
      </c>
      <c r="AX44" s="1" t="str">
        <f t="shared" si="42"/>
        <v/>
      </c>
      <c r="AY44" s="1" t="str">
        <f t="shared" si="43"/>
        <v/>
      </c>
      <c r="AZ44" s="1" t="str">
        <f>IF('Hedging Dashboard'!AH44="P",IF(AZ43="",1,AZ43+1),"")</f>
        <v/>
      </c>
      <c r="BA44" s="1" t="str">
        <f>IF('Hedging Dashboard'!AH44="B",IF(BA43="",1,BA43+1),"")</f>
        <v/>
      </c>
      <c r="BB44" s="1" t="str">
        <f t="shared" si="53"/>
        <v>00000</v>
      </c>
      <c r="BC44" s="1" t="str">
        <f t="shared" si="53"/>
        <v>00000</v>
      </c>
      <c r="BD44" s="1" t="str">
        <f t="shared" si="44"/>
        <v>000000</v>
      </c>
      <c r="BE44" s="1" t="str">
        <f t="shared" si="44"/>
        <v>000000</v>
      </c>
      <c r="BF44" s="1" t="str">
        <f t="shared" si="45"/>
        <v>B</v>
      </c>
      <c r="BG44" s="1" t="str">
        <f t="shared" si="29"/>
        <v/>
      </c>
      <c r="BH44" s="1">
        <f t="shared" si="46"/>
        <v>0</v>
      </c>
      <c r="BI44" s="1" t="str">
        <f t="shared" si="30"/>
        <v/>
      </c>
      <c r="BJ44" s="1">
        <f t="shared" si="47"/>
        <v>0</v>
      </c>
      <c r="BK44" s="1" t="str">
        <f t="shared" si="31"/>
        <v/>
      </c>
      <c r="BL44" s="1">
        <f t="shared" si="48"/>
        <v>0</v>
      </c>
      <c r="BM44" s="1" t="str">
        <f t="shared" si="49"/>
        <v>0</v>
      </c>
      <c r="BN44" s="1" t="str">
        <f t="shared" si="50"/>
        <v>0</v>
      </c>
      <c r="BO44" s="1" t="str">
        <f t="shared" si="51"/>
        <v>0</v>
      </c>
      <c r="BR44" s="1">
        <f>General!A42</f>
        <v>0</v>
      </c>
      <c r="BS44" s="1">
        <f>General!B42</f>
        <v>0</v>
      </c>
      <c r="BT44" s="1" t="str">
        <f>General!C42</f>
        <v/>
      </c>
      <c r="BU44" s="1">
        <f>General!D42</f>
        <v>0</v>
      </c>
      <c r="BW44" s="1" t="str">
        <f>General!F42</f>
        <v>LWLWW</v>
      </c>
      <c r="BX44" s="1">
        <f>General!G42</f>
        <v>3</v>
      </c>
    </row>
    <row r="45" spans="1:76" ht="15.75" thickBot="1">
      <c r="A45" s="1">
        <v>36</v>
      </c>
      <c r="B45" s="12" t="str">
        <f t="shared" si="11"/>
        <v/>
      </c>
      <c r="C45" s="92" t="str">
        <f t="shared" si="1"/>
        <v/>
      </c>
      <c r="D45" s="13" t="str">
        <f t="shared" si="32"/>
        <v/>
      </c>
      <c r="E45" s="45" t="str">
        <f t="shared" si="32"/>
        <v/>
      </c>
      <c r="F45" s="14" t="str">
        <f t="shared" si="12"/>
        <v/>
      </c>
      <c r="H45" s="95" t="str">
        <f t="shared" si="2"/>
        <v/>
      </c>
      <c r="I45" s="13" t="str">
        <f t="shared" si="33"/>
        <v/>
      </c>
      <c r="J45" s="45" t="str">
        <f t="shared" si="33"/>
        <v/>
      </c>
      <c r="K45" s="14" t="str">
        <f t="shared" si="34"/>
        <v/>
      </c>
      <c r="L45" s="54"/>
      <c r="M45" s="16" t="str">
        <f>IF('Hedging Dashboard'!AH45="","",'Hedging Dashboard'!AH45)</f>
        <v/>
      </c>
      <c r="O45" s="12" t="str">
        <f t="shared" si="3"/>
        <v/>
      </c>
      <c r="P45" s="13" t="str">
        <f t="shared" si="35"/>
        <v/>
      </c>
      <c r="Q45" s="45" t="str">
        <f t="shared" si="35"/>
        <v/>
      </c>
      <c r="R45" s="87" t="str">
        <f t="shared" si="36"/>
        <v/>
      </c>
      <c r="S45" s="87" t="str">
        <f t="shared" si="13"/>
        <v/>
      </c>
      <c r="T45" s="98" t="str">
        <f t="shared" si="37"/>
        <v/>
      </c>
      <c r="U45" s="87" t="str">
        <f>IF(M45="","",IF(B45="NB",U44,IF(T45="",SUM($T$5:$T45)+S45,SUM($T$5:$T45))))</f>
        <v/>
      </c>
      <c r="V45" s="99" t="str">
        <f t="shared" si="0"/>
        <v/>
      </c>
      <c r="W45" s="74" t="e">
        <f t="shared" si="14"/>
        <v>#VALUE!</v>
      </c>
      <c r="X45" s="76" t="str">
        <f t="shared" si="15"/>
        <v/>
      </c>
      <c r="Y45" s="9" t="str">
        <f t="shared" si="6"/>
        <v>B</v>
      </c>
      <c r="Z45" s="4" t="str">
        <f t="shared" si="7"/>
        <v>M1</v>
      </c>
      <c r="AA45" s="4" t="str">
        <f t="shared" si="8"/>
        <v>B</v>
      </c>
      <c r="AB45" s="4" t="str">
        <f t="shared" si="4"/>
        <v/>
      </c>
      <c r="AC45" s="4" t="str">
        <f t="shared" si="9"/>
        <v/>
      </c>
      <c r="AD45" s="4" t="str">
        <f t="shared" si="10"/>
        <v/>
      </c>
      <c r="AE45" s="1" t="str">
        <f t="shared" si="16"/>
        <v/>
      </c>
      <c r="AF45" s="1" t="str">
        <f t="shared" si="17"/>
        <v/>
      </c>
      <c r="AG45" s="1" t="str">
        <f t="shared" si="38"/>
        <v/>
      </c>
      <c r="AH45" s="1" t="str">
        <f t="shared" si="39"/>
        <v/>
      </c>
      <c r="AI45" s="1" t="str">
        <f t="shared" si="18"/>
        <v/>
      </c>
      <c r="AJ45" s="1" t="str">
        <f t="shared" si="19"/>
        <v/>
      </c>
      <c r="AK45" s="1">
        <f t="shared" si="40"/>
        <v>0</v>
      </c>
      <c r="AL45" s="1">
        <f t="shared" si="40"/>
        <v>0</v>
      </c>
      <c r="AM45" s="1" t="str">
        <f t="shared" si="5"/>
        <v/>
      </c>
      <c r="AN45" s="1">
        <f t="shared" si="20"/>
        <v>0</v>
      </c>
      <c r="AO45" s="1" t="str">
        <f t="shared" si="52"/>
        <v/>
      </c>
      <c r="AP45" s="1" t="str">
        <f t="shared" si="21"/>
        <v>N</v>
      </c>
      <c r="AQ45" s="1" t="str">
        <f t="shared" si="22"/>
        <v>N</v>
      </c>
      <c r="AR45" s="1" t="str">
        <f t="shared" si="23"/>
        <v>N</v>
      </c>
      <c r="AS45" s="1" t="str">
        <f t="shared" si="24"/>
        <v/>
      </c>
      <c r="AT45" s="15" t="str">
        <f t="shared" si="41"/>
        <v/>
      </c>
      <c r="AU45" s="1" t="str">
        <f t="shared" si="25"/>
        <v/>
      </c>
      <c r="AV45" s="1" t="str">
        <f t="shared" si="26"/>
        <v/>
      </c>
      <c r="AW45" s="1" t="str">
        <f t="shared" si="27"/>
        <v/>
      </c>
      <c r="AX45" s="1" t="str">
        <f t="shared" si="42"/>
        <v/>
      </c>
      <c r="AY45" s="1" t="str">
        <f t="shared" si="43"/>
        <v/>
      </c>
      <c r="AZ45" s="1" t="str">
        <f>IF('Hedging Dashboard'!AH45="P",IF(AZ44="",1,AZ44+1),"")</f>
        <v/>
      </c>
      <c r="BA45" s="1" t="str">
        <f>IF('Hedging Dashboard'!AH45="B",IF(BA44="",1,BA44+1),"")</f>
        <v/>
      </c>
      <c r="BB45" s="1" t="str">
        <f t="shared" si="53"/>
        <v>00000</v>
      </c>
      <c r="BC45" s="1" t="str">
        <f t="shared" si="53"/>
        <v>00000</v>
      </c>
      <c r="BD45" s="1" t="str">
        <f t="shared" si="44"/>
        <v>000000</v>
      </c>
      <c r="BE45" s="1" t="str">
        <f t="shared" si="44"/>
        <v>000000</v>
      </c>
      <c r="BF45" s="1" t="str">
        <f t="shared" si="45"/>
        <v>B</v>
      </c>
      <c r="BG45" s="1" t="str">
        <f t="shared" si="29"/>
        <v/>
      </c>
      <c r="BH45" s="1">
        <f t="shared" si="46"/>
        <v>0</v>
      </c>
      <c r="BI45" s="1" t="str">
        <f t="shared" si="30"/>
        <v/>
      </c>
      <c r="BJ45" s="1">
        <f t="shared" si="47"/>
        <v>0</v>
      </c>
      <c r="BK45" s="1" t="str">
        <f t="shared" si="31"/>
        <v/>
      </c>
      <c r="BL45" s="1">
        <f t="shared" si="48"/>
        <v>0</v>
      </c>
      <c r="BM45" s="1" t="str">
        <f t="shared" si="49"/>
        <v>0</v>
      </c>
      <c r="BN45" s="1" t="str">
        <f t="shared" si="50"/>
        <v>0</v>
      </c>
      <c r="BO45" s="1" t="str">
        <f t="shared" si="51"/>
        <v>0</v>
      </c>
      <c r="BR45" s="1">
        <f>General!A43</f>
        <v>0</v>
      </c>
      <c r="BS45" s="1">
        <f>General!B43</f>
        <v>0</v>
      </c>
      <c r="BT45" s="1" t="str">
        <f>General!C43</f>
        <v/>
      </c>
      <c r="BU45" s="1">
        <f>General!D43</f>
        <v>0</v>
      </c>
      <c r="BW45" s="1" t="str">
        <f>General!F43</f>
        <v>LWWLL</v>
      </c>
      <c r="BX45" s="1">
        <f>General!G43</f>
        <v>-3</v>
      </c>
    </row>
    <row r="46" spans="1:76" ht="15.75" thickBot="1">
      <c r="A46" s="1">
        <v>37</v>
      </c>
      <c r="B46" s="9" t="str">
        <f t="shared" si="11"/>
        <v/>
      </c>
      <c r="C46" s="93" t="str">
        <f t="shared" si="1"/>
        <v/>
      </c>
      <c r="D46" s="88" t="str">
        <f t="shared" si="32"/>
        <v/>
      </c>
      <c r="E46" s="89" t="str">
        <f t="shared" si="32"/>
        <v/>
      </c>
      <c r="F46" s="8" t="str">
        <f t="shared" si="12"/>
        <v/>
      </c>
      <c r="H46" s="96" t="str">
        <f t="shared" si="2"/>
        <v/>
      </c>
      <c r="I46" s="88" t="str">
        <f t="shared" si="33"/>
        <v/>
      </c>
      <c r="J46" s="89" t="str">
        <f t="shared" si="33"/>
        <v/>
      </c>
      <c r="K46" s="8" t="str">
        <f t="shared" si="34"/>
        <v/>
      </c>
      <c r="L46" s="54"/>
      <c r="M46" s="17" t="str">
        <f>IF('Hedging Dashboard'!AH46="","",'Hedging Dashboard'!AH46)</f>
        <v/>
      </c>
      <c r="O46" s="9" t="str">
        <f t="shared" si="3"/>
        <v/>
      </c>
      <c r="P46" s="88" t="str">
        <f t="shared" si="35"/>
        <v/>
      </c>
      <c r="Q46" s="89" t="str">
        <f t="shared" si="35"/>
        <v/>
      </c>
      <c r="R46" s="4" t="str">
        <f t="shared" si="36"/>
        <v/>
      </c>
      <c r="S46" s="4" t="str">
        <f t="shared" si="13"/>
        <v/>
      </c>
      <c r="T46" s="112" t="str">
        <f t="shared" si="37"/>
        <v/>
      </c>
      <c r="U46" s="4" t="str">
        <f>IF(M46="","",IF(B46="NB",U45,IF(T46="",SUM($T$5:$T46)+S46,SUM($T$5:$T46))))</f>
        <v/>
      </c>
      <c r="V46" s="100" t="str">
        <f t="shared" si="0"/>
        <v/>
      </c>
      <c r="W46" s="74" t="e">
        <f t="shared" si="14"/>
        <v>#VALUE!</v>
      </c>
      <c r="X46" s="76" t="str">
        <f t="shared" si="15"/>
        <v/>
      </c>
      <c r="Y46" s="9" t="str">
        <f t="shared" si="6"/>
        <v>B</v>
      </c>
      <c r="Z46" s="4" t="str">
        <f t="shared" si="7"/>
        <v>M1</v>
      </c>
      <c r="AA46" s="4" t="str">
        <f t="shared" si="8"/>
        <v>B</v>
      </c>
      <c r="AB46" s="4" t="str">
        <f t="shared" si="4"/>
        <v/>
      </c>
      <c r="AC46" s="4" t="str">
        <f t="shared" si="9"/>
        <v/>
      </c>
      <c r="AD46" s="4" t="str">
        <f t="shared" si="10"/>
        <v/>
      </c>
      <c r="AE46" s="1" t="str">
        <f t="shared" si="16"/>
        <v/>
      </c>
      <c r="AF46" s="1" t="str">
        <f t="shared" si="17"/>
        <v/>
      </c>
      <c r="AG46" s="1" t="str">
        <f t="shared" si="38"/>
        <v/>
      </c>
      <c r="AH46" s="1" t="str">
        <f t="shared" si="39"/>
        <v/>
      </c>
      <c r="AI46" s="1" t="str">
        <f t="shared" si="18"/>
        <v/>
      </c>
      <c r="AJ46" s="1" t="str">
        <f t="shared" si="19"/>
        <v/>
      </c>
      <c r="AK46" s="1">
        <f t="shared" si="40"/>
        <v>0</v>
      </c>
      <c r="AL46" s="1">
        <f t="shared" si="40"/>
        <v>0</v>
      </c>
      <c r="AM46" s="1" t="str">
        <f t="shared" si="5"/>
        <v/>
      </c>
      <c r="AN46" s="1">
        <f t="shared" si="20"/>
        <v>0</v>
      </c>
      <c r="AO46" s="1" t="str">
        <f t="shared" si="52"/>
        <v/>
      </c>
      <c r="AP46" s="1" t="str">
        <f t="shared" si="21"/>
        <v>N</v>
      </c>
      <c r="AQ46" s="1" t="str">
        <f t="shared" si="22"/>
        <v>N</v>
      </c>
      <c r="AR46" s="1" t="str">
        <f t="shared" si="23"/>
        <v>N</v>
      </c>
      <c r="AS46" s="1" t="str">
        <f t="shared" si="24"/>
        <v/>
      </c>
      <c r="AT46" s="15" t="str">
        <f t="shared" si="41"/>
        <v/>
      </c>
      <c r="AU46" s="1" t="str">
        <f t="shared" si="25"/>
        <v/>
      </c>
      <c r="AV46" s="1" t="str">
        <f t="shared" si="26"/>
        <v/>
      </c>
      <c r="AW46" s="1" t="str">
        <f t="shared" si="27"/>
        <v/>
      </c>
      <c r="AX46" s="1" t="str">
        <f t="shared" si="42"/>
        <v/>
      </c>
      <c r="AY46" s="1" t="str">
        <f t="shared" si="43"/>
        <v/>
      </c>
      <c r="AZ46" s="1" t="str">
        <f>IF('Hedging Dashboard'!AH46="P",IF(AZ45="",1,AZ45+1),"")</f>
        <v/>
      </c>
      <c r="BA46" s="1" t="str">
        <f>IF('Hedging Dashboard'!AH46="B",IF(BA45="",1,BA45+1),"")</f>
        <v/>
      </c>
      <c r="BB46" s="1" t="str">
        <f t="shared" ref="BB46:BC61" si="54">IF(AZ41="",0,AZ41)&amp;IF(AZ42="",0,AZ42)&amp;IF(AZ43="",0,AZ43)&amp;IF(AZ44="",0,AZ44)&amp;IF(AZ45="",0,AZ45)</f>
        <v>00000</v>
      </c>
      <c r="BC46" s="1" t="str">
        <f t="shared" si="54"/>
        <v>00000</v>
      </c>
      <c r="BD46" s="1" t="str">
        <f t="shared" ref="BD46:BE61" si="55">IF(AZ40="",0,AZ40)&amp;IF(AZ41="",0,AZ41)&amp;IF(AZ42="",0,AZ42)&amp;IF(AZ43="",0,AZ43)&amp;IF(AZ44="",0,AZ44)&amp;IF(AZ45="",0,AZ45)</f>
        <v>000000</v>
      </c>
      <c r="BE46" s="1" t="str">
        <f t="shared" si="55"/>
        <v>000000</v>
      </c>
      <c r="BF46" s="1" t="str">
        <f t="shared" si="45"/>
        <v>B</v>
      </c>
      <c r="BG46" s="1" t="str">
        <f t="shared" si="29"/>
        <v/>
      </c>
      <c r="BH46" s="1">
        <f t="shared" si="46"/>
        <v>0</v>
      </c>
      <c r="BI46" s="1" t="str">
        <f t="shared" si="30"/>
        <v/>
      </c>
      <c r="BJ46" s="1">
        <f t="shared" si="47"/>
        <v>0</v>
      </c>
      <c r="BK46" s="1" t="str">
        <f t="shared" si="31"/>
        <v/>
      </c>
      <c r="BL46" s="1">
        <f t="shared" si="48"/>
        <v>0</v>
      </c>
      <c r="BM46" s="1" t="str">
        <f t="shared" si="49"/>
        <v>0</v>
      </c>
      <c r="BN46" s="1" t="str">
        <f t="shared" si="50"/>
        <v>0</v>
      </c>
      <c r="BO46" s="1" t="str">
        <f t="shared" si="51"/>
        <v>0</v>
      </c>
      <c r="BR46" s="1">
        <f>General!A44</f>
        <v>0</v>
      </c>
      <c r="BS46" s="1">
        <f>General!B44</f>
        <v>0</v>
      </c>
      <c r="BT46" s="1" t="str">
        <f>General!C44</f>
        <v/>
      </c>
      <c r="BU46" s="1">
        <f>General!D44</f>
        <v>0</v>
      </c>
      <c r="BW46" s="1" t="str">
        <f>General!F44</f>
        <v>LWWLW</v>
      </c>
      <c r="BX46" s="1">
        <f>General!G44</f>
        <v>1</v>
      </c>
    </row>
    <row r="47" spans="1:76" ht="15.75" thickBot="1">
      <c r="A47" s="1">
        <v>38</v>
      </c>
      <c r="B47" s="9" t="str">
        <f t="shared" si="11"/>
        <v/>
      </c>
      <c r="C47" s="93" t="str">
        <f t="shared" si="1"/>
        <v/>
      </c>
      <c r="D47" s="88" t="str">
        <f t="shared" si="32"/>
        <v/>
      </c>
      <c r="E47" s="89" t="str">
        <f t="shared" si="32"/>
        <v/>
      </c>
      <c r="F47" s="8" t="str">
        <f t="shared" si="12"/>
        <v/>
      </c>
      <c r="H47" s="96" t="str">
        <f t="shared" si="2"/>
        <v/>
      </c>
      <c r="I47" s="88" t="str">
        <f t="shared" si="33"/>
        <v/>
      </c>
      <c r="J47" s="89" t="str">
        <f t="shared" si="33"/>
        <v/>
      </c>
      <c r="K47" s="8" t="str">
        <f t="shared" si="34"/>
        <v/>
      </c>
      <c r="L47" s="54"/>
      <c r="M47" s="17" t="str">
        <f>IF('Hedging Dashboard'!AH47="","",'Hedging Dashboard'!AH47)</f>
        <v/>
      </c>
      <c r="O47" s="9" t="str">
        <f t="shared" si="3"/>
        <v/>
      </c>
      <c r="P47" s="88" t="str">
        <f t="shared" si="35"/>
        <v/>
      </c>
      <c r="Q47" s="89" t="str">
        <f t="shared" si="35"/>
        <v/>
      </c>
      <c r="R47" s="4" t="str">
        <f t="shared" si="36"/>
        <v/>
      </c>
      <c r="S47" s="4" t="str">
        <f t="shared" si="13"/>
        <v/>
      </c>
      <c r="T47" s="112" t="str">
        <f t="shared" si="37"/>
        <v/>
      </c>
      <c r="U47" s="4" t="str">
        <f>IF(M47="","",IF(B47="NB",U46,IF(T47="",SUM($T$5:$T47)+S47,SUM($T$5:$T47))))</f>
        <v/>
      </c>
      <c r="V47" s="100" t="str">
        <f t="shared" si="0"/>
        <v/>
      </c>
      <c r="W47" s="74" t="e">
        <f t="shared" si="14"/>
        <v>#VALUE!</v>
      </c>
      <c r="X47" s="76" t="str">
        <f t="shared" si="15"/>
        <v/>
      </c>
      <c r="Y47" s="9" t="str">
        <f t="shared" si="6"/>
        <v>B</v>
      </c>
      <c r="Z47" s="4" t="str">
        <f t="shared" si="7"/>
        <v>M1</v>
      </c>
      <c r="AA47" s="4" t="str">
        <f t="shared" si="8"/>
        <v>B</v>
      </c>
      <c r="AB47" s="4" t="str">
        <f t="shared" si="4"/>
        <v/>
      </c>
      <c r="AC47" s="4" t="str">
        <f t="shared" si="9"/>
        <v/>
      </c>
      <c r="AD47" s="4" t="str">
        <f t="shared" si="10"/>
        <v/>
      </c>
      <c r="AE47" s="1" t="str">
        <f t="shared" si="16"/>
        <v/>
      </c>
      <c r="AF47" s="1" t="str">
        <f t="shared" si="17"/>
        <v/>
      </c>
      <c r="AG47" s="1" t="str">
        <f t="shared" si="38"/>
        <v/>
      </c>
      <c r="AH47" s="1" t="str">
        <f t="shared" si="39"/>
        <v/>
      </c>
      <c r="AI47" s="1" t="str">
        <f t="shared" si="18"/>
        <v/>
      </c>
      <c r="AJ47" s="1" t="str">
        <f t="shared" si="19"/>
        <v/>
      </c>
      <c r="AK47" s="1">
        <f t="shared" si="40"/>
        <v>0</v>
      </c>
      <c r="AL47" s="1">
        <f t="shared" si="40"/>
        <v>0</v>
      </c>
      <c r="AM47" s="1" t="str">
        <f t="shared" si="5"/>
        <v/>
      </c>
      <c r="AN47" s="1">
        <f t="shared" si="20"/>
        <v>0</v>
      </c>
      <c r="AO47" s="1" t="str">
        <f t="shared" si="52"/>
        <v/>
      </c>
      <c r="AP47" s="1" t="str">
        <f t="shared" si="21"/>
        <v>N</v>
      </c>
      <c r="AQ47" s="1" t="str">
        <f t="shared" si="22"/>
        <v>N</v>
      </c>
      <c r="AR47" s="1" t="str">
        <f t="shared" si="23"/>
        <v>N</v>
      </c>
      <c r="AS47" s="1" t="str">
        <f t="shared" si="24"/>
        <v/>
      </c>
      <c r="AT47" s="15" t="str">
        <f t="shared" si="41"/>
        <v/>
      </c>
      <c r="AU47" s="1" t="str">
        <f t="shared" si="25"/>
        <v/>
      </c>
      <c r="AV47" s="1" t="str">
        <f t="shared" si="26"/>
        <v/>
      </c>
      <c r="AW47" s="1" t="str">
        <f t="shared" si="27"/>
        <v/>
      </c>
      <c r="AX47" s="1" t="str">
        <f t="shared" si="42"/>
        <v/>
      </c>
      <c r="AY47" s="1" t="str">
        <f t="shared" si="43"/>
        <v/>
      </c>
      <c r="AZ47" s="1" t="str">
        <f>IF('Hedging Dashboard'!AH47="P",IF(AZ46="",1,AZ46+1),"")</f>
        <v/>
      </c>
      <c r="BA47" s="1" t="str">
        <f>IF('Hedging Dashboard'!AH47="B",IF(BA46="",1,BA46+1),"")</f>
        <v/>
      </c>
      <c r="BB47" s="1" t="str">
        <f t="shared" si="54"/>
        <v>00000</v>
      </c>
      <c r="BC47" s="1" t="str">
        <f t="shared" si="54"/>
        <v>00000</v>
      </c>
      <c r="BD47" s="1" t="str">
        <f t="shared" si="55"/>
        <v>000000</v>
      </c>
      <c r="BE47" s="1" t="str">
        <f t="shared" si="55"/>
        <v>000000</v>
      </c>
      <c r="BF47" s="1" t="str">
        <f t="shared" si="45"/>
        <v>B</v>
      </c>
      <c r="BG47" s="1" t="str">
        <f t="shared" si="29"/>
        <v/>
      </c>
      <c r="BH47" s="1">
        <f t="shared" si="46"/>
        <v>0</v>
      </c>
      <c r="BI47" s="1" t="str">
        <f t="shared" si="30"/>
        <v/>
      </c>
      <c r="BJ47" s="1">
        <f t="shared" si="47"/>
        <v>0</v>
      </c>
      <c r="BK47" s="1" t="str">
        <f t="shared" si="31"/>
        <v/>
      </c>
      <c r="BL47" s="1">
        <f t="shared" si="48"/>
        <v>0</v>
      </c>
      <c r="BM47" s="1" t="str">
        <f t="shared" si="49"/>
        <v>0</v>
      </c>
      <c r="BN47" s="1" t="str">
        <f t="shared" si="50"/>
        <v>0</v>
      </c>
      <c r="BO47" s="1" t="str">
        <f t="shared" si="51"/>
        <v>0</v>
      </c>
      <c r="BR47" s="1">
        <f>General!A45</f>
        <v>0</v>
      </c>
      <c r="BS47" s="1">
        <f>General!B45</f>
        <v>0</v>
      </c>
      <c r="BT47" s="1" t="str">
        <f>General!C45</f>
        <v/>
      </c>
      <c r="BU47" s="1">
        <f>General!D45</f>
        <v>0</v>
      </c>
      <c r="BW47" s="1" t="str">
        <f>General!F45</f>
        <v>LWWWL</v>
      </c>
      <c r="BX47" s="1">
        <f>General!G45</f>
        <v>-1</v>
      </c>
    </row>
    <row r="48" spans="1:76" ht="15.75" thickBot="1">
      <c r="A48" s="1">
        <v>39</v>
      </c>
      <c r="B48" s="9" t="str">
        <f t="shared" si="11"/>
        <v/>
      </c>
      <c r="C48" s="93" t="str">
        <f t="shared" si="1"/>
        <v/>
      </c>
      <c r="D48" s="88" t="str">
        <f t="shared" si="32"/>
        <v/>
      </c>
      <c r="E48" s="89" t="str">
        <f t="shared" si="32"/>
        <v/>
      </c>
      <c r="F48" s="8" t="str">
        <f t="shared" si="12"/>
        <v/>
      </c>
      <c r="H48" s="96" t="str">
        <f t="shared" si="2"/>
        <v/>
      </c>
      <c r="I48" s="88" t="str">
        <f t="shared" si="33"/>
        <v/>
      </c>
      <c r="J48" s="89" t="str">
        <f t="shared" si="33"/>
        <v/>
      </c>
      <c r="K48" s="8" t="str">
        <f t="shared" si="34"/>
        <v/>
      </c>
      <c r="L48" s="54"/>
      <c r="M48" s="17" t="str">
        <f>IF('Hedging Dashboard'!AH48="","",'Hedging Dashboard'!AH48)</f>
        <v/>
      </c>
      <c r="O48" s="9" t="str">
        <f t="shared" si="3"/>
        <v/>
      </c>
      <c r="P48" s="88" t="str">
        <f t="shared" si="35"/>
        <v/>
      </c>
      <c r="Q48" s="89" t="str">
        <f t="shared" si="35"/>
        <v/>
      </c>
      <c r="R48" s="4" t="str">
        <f t="shared" si="36"/>
        <v/>
      </c>
      <c r="S48" s="4" t="str">
        <f t="shared" si="13"/>
        <v/>
      </c>
      <c r="T48" s="112" t="str">
        <f t="shared" si="37"/>
        <v/>
      </c>
      <c r="U48" s="4" t="str">
        <f>IF(M48="","",IF(B48="NB",U47,IF(T48="",SUM($T$5:$T48)+S48,SUM($T$5:$T48))))</f>
        <v/>
      </c>
      <c r="V48" s="100" t="str">
        <f t="shared" si="0"/>
        <v/>
      </c>
      <c r="W48" s="74" t="e">
        <f t="shared" si="14"/>
        <v>#VALUE!</v>
      </c>
      <c r="X48" s="76" t="str">
        <f t="shared" si="15"/>
        <v/>
      </c>
      <c r="Y48" s="9" t="str">
        <f t="shared" si="6"/>
        <v>B</v>
      </c>
      <c r="Z48" s="4" t="str">
        <f t="shared" si="7"/>
        <v>M1</v>
      </c>
      <c r="AA48" s="4" t="str">
        <f t="shared" si="8"/>
        <v>B</v>
      </c>
      <c r="AB48" s="4" t="str">
        <f t="shared" si="4"/>
        <v/>
      </c>
      <c r="AC48" s="4" t="str">
        <f t="shared" si="9"/>
        <v/>
      </c>
      <c r="AD48" s="4" t="str">
        <f t="shared" si="10"/>
        <v/>
      </c>
      <c r="AE48" s="1" t="str">
        <f t="shared" si="16"/>
        <v/>
      </c>
      <c r="AF48" s="1" t="str">
        <f t="shared" si="17"/>
        <v/>
      </c>
      <c r="AG48" s="1" t="str">
        <f t="shared" si="38"/>
        <v/>
      </c>
      <c r="AH48" s="1" t="str">
        <f t="shared" si="39"/>
        <v/>
      </c>
      <c r="AI48" s="1" t="str">
        <f t="shared" si="18"/>
        <v/>
      </c>
      <c r="AJ48" s="1" t="str">
        <f t="shared" si="19"/>
        <v/>
      </c>
      <c r="AK48" s="1">
        <f t="shared" si="40"/>
        <v>0</v>
      </c>
      <c r="AL48" s="1">
        <f t="shared" si="40"/>
        <v>0</v>
      </c>
      <c r="AM48" s="1" t="str">
        <f t="shared" si="5"/>
        <v/>
      </c>
      <c r="AN48" s="1">
        <f t="shared" si="20"/>
        <v>0</v>
      </c>
      <c r="AO48" s="1" t="str">
        <f t="shared" si="52"/>
        <v/>
      </c>
      <c r="AP48" s="1" t="str">
        <f t="shared" si="21"/>
        <v>N</v>
      </c>
      <c r="AQ48" s="1" t="str">
        <f t="shared" si="22"/>
        <v>N</v>
      </c>
      <c r="AR48" s="1" t="str">
        <f t="shared" si="23"/>
        <v>N</v>
      </c>
      <c r="AS48" s="1" t="str">
        <f t="shared" si="24"/>
        <v/>
      </c>
      <c r="AT48" s="15" t="str">
        <f t="shared" si="41"/>
        <v/>
      </c>
      <c r="AU48" s="1" t="str">
        <f t="shared" si="25"/>
        <v/>
      </c>
      <c r="AV48" s="1" t="str">
        <f t="shared" si="26"/>
        <v/>
      </c>
      <c r="AW48" s="1" t="str">
        <f t="shared" si="27"/>
        <v/>
      </c>
      <c r="AX48" s="1" t="str">
        <f t="shared" si="42"/>
        <v/>
      </c>
      <c r="AY48" s="1" t="str">
        <f t="shared" si="43"/>
        <v/>
      </c>
      <c r="AZ48" s="1" t="str">
        <f>IF('Hedging Dashboard'!AH48="P",IF(AZ47="",1,AZ47+1),"")</f>
        <v/>
      </c>
      <c r="BA48" s="1" t="str">
        <f>IF('Hedging Dashboard'!AH48="B",IF(BA47="",1,BA47+1),"")</f>
        <v/>
      </c>
      <c r="BB48" s="1" t="str">
        <f t="shared" si="54"/>
        <v>00000</v>
      </c>
      <c r="BC48" s="1" t="str">
        <f t="shared" si="54"/>
        <v>00000</v>
      </c>
      <c r="BD48" s="1" t="str">
        <f t="shared" si="55"/>
        <v>000000</v>
      </c>
      <c r="BE48" s="1" t="str">
        <f t="shared" si="55"/>
        <v>000000</v>
      </c>
      <c r="BF48" s="1" t="str">
        <f t="shared" si="45"/>
        <v>B</v>
      </c>
      <c r="BG48" s="1" t="str">
        <f t="shared" si="29"/>
        <v/>
      </c>
      <c r="BH48" s="1">
        <f t="shared" si="46"/>
        <v>0</v>
      </c>
      <c r="BI48" s="1" t="str">
        <f t="shared" si="30"/>
        <v/>
      </c>
      <c r="BJ48" s="1">
        <f t="shared" si="47"/>
        <v>0</v>
      </c>
      <c r="BK48" s="1" t="str">
        <f t="shared" si="31"/>
        <v/>
      </c>
      <c r="BL48" s="1">
        <f t="shared" si="48"/>
        <v>0</v>
      </c>
      <c r="BM48" s="1" t="str">
        <f t="shared" si="49"/>
        <v>0</v>
      </c>
      <c r="BN48" s="1" t="str">
        <f t="shared" si="50"/>
        <v>0</v>
      </c>
      <c r="BO48" s="1" t="str">
        <f t="shared" si="51"/>
        <v>0</v>
      </c>
      <c r="BR48" s="1">
        <f>General!A46</f>
        <v>0</v>
      </c>
      <c r="BS48" s="1">
        <f>General!B46</f>
        <v>0</v>
      </c>
      <c r="BT48" s="1" t="str">
        <f>General!C46</f>
        <v/>
      </c>
      <c r="BU48" s="1">
        <f>General!D46</f>
        <v>0</v>
      </c>
      <c r="BW48" s="1" t="str">
        <f>General!F46</f>
        <v>LWWWW</v>
      </c>
      <c r="BX48" s="1">
        <f>General!G46</f>
        <v>6</v>
      </c>
    </row>
    <row r="49" spans="1:76" ht="15.75" thickBot="1">
      <c r="A49" s="1">
        <v>40</v>
      </c>
      <c r="B49" s="77" t="str">
        <f t="shared" si="11"/>
        <v/>
      </c>
      <c r="C49" s="94" t="str">
        <f t="shared" si="1"/>
        <v/>
      </c>
      <c r="D49" s="90" t="str">
        <f t="shared" si="32"/>
        <v/>
      </c>
      <c r="E49" s="91" t="str">
        <f t="shared" si="32"/>
        <v/>
      </c>
      <c r="F49" s="10" t="str">
        <f t="shared" si="12"/>
        <v/>
      </c>
      <c r="H49" s="97" t="str">
        <f t="shared" si="2"/>
        <v/>
      </c>
      <c r="I49" s="90" t="str">
        <f t="shared" si="33"/>
        <v/>
      </c>
      <c r="J49" s="91" t="str">
        <f t="shared" si="33"/>
        <v/>
      </c>
      <c r="K49" s="10" t="str">
        <f t="shared" si="34"/>
        <v/>
      </c>
      <c r="L49" s="54"/>
      <c r="M49" s="18" t="str">
        <f>IF('Hedging Dashboard'!AH49="","",'Hedging Dashboard'!AH49)</f>
        <v/>
      </c>
      <c r="O49" s="77" t="str">
        <f t="shared" si="3"/>
        <v/>
      </c>
      <c r="P49" s="90" t="str">
        <f t="shared" si="35"/>
        <v/>
      </c>
      <c r="Q49" s="91" t="str">
        <f t="shared" si="35"/>
        <v/>
      </c>
      <c r="R49" s="5" t="str">
        <f t="shared" si="36"/>
        <v/>
      </c>
      <c r="S49" s="5" t="str">
        <f t="shared" si="13"/>
        <v/>
      </c>
      <c r="T49" s="113" t="str">
        <f t="shared" si="37"/>
        <v/>
      </c>
      <c r="U49" s="5" t="str">
        <f>IF(M49="","",IF(B49="NB",U48,IF(T49="",SUM($T$5:$T49)+S49,SUM($T$5:$T49))))</f>
        <v/>
      </c>
      <c r="V49" s="101" t="str">
        <f t="shared" si="0"/>
        <v/>
      </c>
      <c r="W49" s="74" t="e">
        <f t="shared" si="14"/>
        <v>#VALUE!</v>
      </c>
      <c r="X49" s="76" t="str">
        <f t="shared" si="15"/>
        <v/>
      </c>
      <c r="Y49" s="9" t="str">
        <f t="shared" si="6"/>
        <v>B</v>
      </c>
      <c r="Z49" s="4" t="str">
        <f t="shared" si="7"/>
        <v>M1</v>
      </c>
      <c r="AA49" s="4" t="str">
        <f t="shared" si="8"/>
        <v>B</v>
      </c>
      <c r="AB49" s="4" t="str">
        <f t="shared" si="4"/>
        <v/>
      </c>
      <c r="AC49" s="4" t="str">
        <f t="shared" si="9"/>
        <v/>
      </c>
      <c r="AD49" s="4" t="str">
        <f t="shared" si="10"/>
        <v/>
      </c>
      <c r="AE49" s="1" t="str">
        <f t="shared" si="16"/>
        <v/>
      </c>
      <c r="AF49" s="1" t="str">
        <f t="shared" si="17"/>
        <v/>
      </c>
      <c r="AG49" s="1" t="str">
        <f t="shared" si="38"/>
        <v/>
      </c>
      <c r="AH49" s="1" t="str">
        <f t="shared" si="39"/>
        <v/>
      </c>
      <c r="AI49" s="1" t="str">
        <f t="shared" si="18"/>
        <v/>
      </c>
      <c r="AJ49" s="1" t="str">
        <f t="shared" si="19"/>
        <v/>
      </c>
      <c r="AK49" s="1">
        <f t="shared" si="40"/>
        <v>0</v>
      </c>
      <c r="AL49" s="1">
        <f t="shared" si="40"/>
        <v>0</v>
      </c>
      <c r="AM49" s="1" t="str">
        <f t="shared" si="5"/>
        <v/>
      </c>
      <c r="AN49" s="1">
        <f t="shared" si="20"/>
        <v>0</v>
      </c>
      <c r="AO49" s="1" t="str">
        <f t="shared" si="52"/>
        <v/>
      </c>
      <c r="AP49" s="1" t="str">
        <f t="shared" si="21"/>
        <v>N</v>
      </c>
      <c r="AQ49" s="1" t="str">
        <f t="shared" si="22"/>
        <v>N</v>
      </c>
      <c r="AR49" s="1" t="str">
        <f t="shared" si="23"/>
        <v>N</v>
      </c>
      <c r="AS49" s="1" t="str">
        <f t="shared" si="24"/>
        <v/>
      </c>
      <c r="AT49" s="15" t="str">
        <f t="shared" si="41"/>
        <v/>
      </c>
      <c r="AU49" s="1" t="str">
        <f t="shared" si="25"/>
        <v/>
      </c>
      <c r="AV49" s="1" t="str">
        <f t="shared" si="26"/>
        <v/>
      </c>
      <c r="AW49" s="1" t="str">
        <f t="shared" si="27"/>
        <v/>
      </c>
      <c r="AX49" s="1" t="str">
        <f t="shared" si="42"/>
        <v/>
      </c>
      <c r="AY49" s="1" t="str">
        <f t="shared" si="43"/>
        <v/>
      </c>
      <c r="AZ49" s="1" t="str">
        <f>IF('Hedging Dashboard'!AH49="P",IF(AZ48="",1,AZ48+1),"")</f>
        <v/>
      </c>
      <c r="BA49" s="1" t="str">
        <f>IF('Hedging Dashboard'!AH49="B",IF(BA48="",1,BA48+1),"")</f>
        <v/>
      </c>
      <c r="BB49" s="1" t="str">
        <f t="shared" si="54"/>
        <v>00000</v>
      </c>
      <c r="BC49" s="1" t="str">
        <f t="shared" si="54"/>
        <v>00000</v>
      </c>
      <c r="BD49" s="1" t="str">
        <f t="shared" si="55"/>
        <v>000000</v>
      </c>
      <c r="BE49" s="1" t="str">
        <f t="shared" si="55"/>
        <v>000000</v>
      </c>
      <c r="BF49" s="1" t="str">
        <f t="shared" si="45"/>
        <v>B</v>
      </c>
      <c r="BG49" s="1" t="str">
        <f t="shared" si="29"/>
        <v/>
      </c>
      <c r="BH49" s="1">
        <f t="shared" si="46"/>
        <v>0</v>
      </c>
      <c r="BI49" s="1" t="str">
        <f t="shared" si="30"/>
        <v/>
      </c>
      <c r="BJ49" s="1">
        <f t="shared" si="47"/>
        <v>0</v>
      </c>
      <c r="BK49" s="1" t="str">
        <f t="shared" si="31"/>
        <v/>
      </c>
      <c r="BL49" s="1">
        <f t="shared" si="48"/>
        <v>0</v>
      </c>
      <c r="BM49" s="1" t="str">
        <f t="shared" si="49"/>
        <v>0</v>
      </c>
      <c r="BN49" s="1" t="str">
        <f t="shared" si="50"/>
        <v>0</v>
      </c>
      <c r="BO49" s="1" t="str">
        <f t="shared" si="51"/>
        <v>0</v>
      </c>
      <c r="BR49" s="1">
        <f>General!A47</f>
        <v>0</v>
      </c>
      <c r="BS49" s="1">
        <f>General!B47</f>
        <v>0</v>
      </c>
      <c r="BT49" s="1" t="str">
        <f>General!C47</f>
        <v/>
      </c>
      <c r="BU49" s="1">
        <f>General!D47</f>
        <v>0</v>
      </c>
      <c r="BW49" s="1" t="str">
        <f>General!F47</f>
        <v>WLLLL</v>
      </c>
      <c r="BX49" s="1">
        <f>General!G47</f>
        <v>-6</v>
      </c>
    </row>
    <row r="50" spans="1:76" ht="15.75" thickBot="1">
      <c r="A50" s="1">
        <v>41</v>
      </c>
      <c r="B50" s="12" t="str">
        <f t="shared" si="11"/>
        <v/>
      </c>
      <c r="C50" s="92" t="str">
        <f t="shared" si="1"/>
        <v/>
      </c>
      <c r="D50" s="13" t="str">
        <f t="shared" si="32"/>
        <v/>
      </c>
      <c r="E50" s="45" t="str">
        <f t="shared" si="32"/>
        <v/>
      </c>
      <c r="F50" s="14" t="str">
        <f t="shared" si="12"/>
        <v/>
      </c>
      <c r="H50" s="95" t="str">
        <f t="shared" si="2"/>
        <v/>
      </c>
      <c r="I50" s="13" t="str">
        <f t="shared" si="33"/>
        <v/>
      </c>
      <c r="J50" s="45" t="str">
        <f t="shared" si="33"/>
        <v/>
      </c>
      <c r="K50" s="14" t="str">
        <f t="shared" si="34"/>
        <v/>
      </c>
      <c r="L50" s="54"/>
      <c r="M50" s="16" t="str">
        <f>IF('Hedging Dashboard'!AH50="","",'Hedging Dashboard'!AH50)</f>
        <v/>
      </c>
      <c r="O50" s="12" t="str">
        <f t="shared" si="3"/>
        <v/>
      </c>
      <c r="P50" s="13" t="str">
        <f t="shared" si="35"/>
        <v/>
      </c>
      <c r="Q50" s="45" t="str">
        <f t="shared" si="35"/>
        <v/>
      </c>
      <c r="R50" s="87" t="str">
        <f t="shared" si="36"/>
        <v/>
      </c>
      <c r="S50" s="87" t="str">
        <f t="shared" si="13"/>
        <v/>
      </c>
      <c r="T50" s="98" t="str">
        <f t="shared" si="37"/>
        <v/>
      </c>
      <c r="U50" s="87" t="str">
        <f>IF(M50="","",IF(B50="NB",U49,IF(T50="",SUM($T$5:$T50)+S50,SUM($T$5:$T50))))</f>
        <v/>
      </c>
      <c r="V50" s="99" t="str">
        <f t="shared" si="0"/>
        <v/>
      </c>
      <c r="W50" s="74" t="e">
        <f t="shared" si="14"/>
        <v>#VALUE!</v>
      </c>
      <c r="X50" s="76" t="str">
        <f t="shared" si="15"/>
        <v/>
      </c>
      <c r="Y50" s="9" t="str">
        <f t="shared" si="6"/>
        <v>B</v>
      </c>
      <c r="Z50" s="4" t="str">
        <f t="shared" si="7"/>
        <v>M1</v>
      </c>
      <c r="AA50" s="4" t="str">
        <f t="shared" si="8"/>
        <v>B</v>
      </c>
      <c r="AB50" s="4" t="str">
        <f t="shared" si="4"/>
        <v/>
      </c>
      <c r="AC50" s="4" t="str">
        <f t="shared" si="9"/>
        <v/>
      </c>
      <c r="AD50" s="4" t="str">
        <f t="shared" si="10"/>
        <v/>
      </c>
      <c r="AE50" s="1" t="str">
        <f t="shared" si="16"/>
        <v/>
      </c>
      <c r="AF50" s="1" t="str">
        <f t="shared" si="17"/>
        <v/>
      </c>
      <c r="AG50" s="1" t="str">
        <f t="shared" si="38"/>
        <v/>
      </c>
      <c r="AH50" s="1" t="str">
        <f t="shared" si="39"/>
        <v/>
      </c>
      <c r="AI50" s="1" t="str">
        <f t="shared" si="18"/>
        <v/>
      </c>
      <c r="AJ50" s="1" t="str">
        <f t="shared" si="19"/>
        <v/>
      </c>
      <c r="AK50" s="1">
        <f t="shared" si="40"/>
        <v>0</v>
      </c>
      <c r="AL50" s="1">
        <f t="shared" si="40"/>
        <v>0</v>
      </c>
      <c r="AM50" s="1" t="str">
        <f t="shared" si="5"/>
        <v/>
      </c>
      <c r="AN50" s="1">
        <f t="shared" si="20"/>
        <v>0</v>
      </c>
      <c r="AO50" s="1" t="str">
        <f t="shared" si="52"/>
        <v/>
      </c>
      <c r="AP50" s="1" t="str">
        <f t="shared" si="21"/>
        <v>N</v>
      </c>
      <c r="AQ50" s="1" t="str">
        <f t="shared" si="22"/>
        <v>N</v>
      </c>
      <c r="AR50" s="1" t="str">
        <f t="shared" si="23"/>
        <v>N</v>
      </c>
      <c r="AS50" s="1" t="str">
        <f t="shared" si="24"/>
        <v/>
      </c>
      <c r="AT50" s="15" t="str">
        <f t="shared" si="41"/>
        <v/>
      </c>
      <c r="AU50" s="1" t="str">
        <f t="shared" si="25"/>
        <v/>
      </c>
      <c r="AV50" s="1" t="str">
        <f t="shared" si="26"/>
        <v/>
      </c>
      <c r="AW50" s="1" t="str">
        <f t="shared" si="27"/>
        <v/>
      </c>
      <c r="AX50" s="1" t="str">
        <f t="shared" si="42"/>
        <v/>
      </c>
      <c r="AY50" s="1" t="str">
        <f t="shared" si="43"/>
        <v/>
      </c>
      <c r="AZ50" s="1" t="str">
        <f>IF('Hedging Dashboard'!AH50="P",IF(AZ49="",1,AZ49+1),"")</f>
        <v/>
      </c>
      <c r="BA50" s="1" t="str">
        <f>IF('Hedging Dashboard'!AH50="B",IF(BA49="",1,BA49+1),"")</f>
        <v/>
      </c>
      <c r="BB50" s="1" t="str">
        <f t="shared" si="54"/>
        <v>00000</v>
      </c>
      <c r="BC50" s="1" t="str">
        <f t="shared" si="54"/>
        <v>00000</v>
      </c>
      <c r="BD50" s="1" t="str">
        <f t="shared" si="55"/>
        <v>000000</v>
      </c>
      <c r="BE50" s="1" t="str">
        <f t="shared" si="55"/>
        <v>000000</v>
      </c>
      <c r="BF50" s="1" t="str">
        <f t="shared" si="45"/>
        <v>B</v>
      </c>
      <c r="BG50" s="1" t="str">
        <f t="shared" si="29"/>
        <v/>
      </c>
      <c r="BH50" s="1">
        <f t="shared" si="46"/>
        <v>0</v>
      </c>
      <c r="BI50" s="1" t="str">
        <f t="shared" si="30"/>
        <v/>
      </c>
      <c r="BJ50" s="1">
        <f t="shared" si="47"/>
        <v>0</v>
      </c>
      <c r="BK50" s="1" t="str">
        <f t="shared" si="31"/>
        <v/>
      </c>
      <c r="BL50" s="1">
        <f t="shared" si="48"/>
        <v>0</v>
      </c>
      <c r="BM50" s="1" t="str">
        <f t="shared" si="49"/>
        <v>0</v>
      </c>
      <c r="BN50" s="1" t="str">
        <f t="shared" si="50"/>
        <v>0</v>
      </c>
      <c r="BO50" s="1" t="str">
        <f t="shared" si="51"/>
        <v>0</v>
      </c>
      <c r="BR50" s="1">
        <f>General!A48</f>
        <v>0</v>
      </c>
      <c r="BS50" s="1">
        <f>General!B48</f>
        <v>0</v>
      </c>
      <c r="BT50" s="1" t="str">
        <f>General!C48</f>
        <v/>
      </c>
      <c r="BU50" s="1">
        <f>General!D48</f>
        <v>0</v>
      </c>
      <c r="BW50" s="1" t="str">
        <f>General!F48</f>
        <v>WLLLW</v>
      </c>
      <c r="BX50" s="1">
        <f>General!G48</f>
        <v>1</v>
      </c>
    </row>
    <row r="51" spans="1:76" ht="15.75" thickBot="1">
      <c r="A51" s="1">
        <v>42</v>
      </c>
      <c r="B51" s="9" t="str">
        <f t="shared" si="11"/>
        <v/>
      </c>
      <c r="C51" s="93" t="str">
        <f t="shared" si="1"/>
        <v/>
      </c>
      <c r="D51" s="88" t="str">
        <f t="shared" si="32"/>
        <v/>
      </c>
      <c r="E51" s="89" t="str">
        <f t="shared" si="32"/>
        <v/>
      </c>
      <c r="F51" s="8" t="str">
        <f t="shared" si="12"/>
        <v/>
      </c>
      <c r="H51" s="96" t="str">
        <f t="shared" si="2"/>
        <v/>
      </c>
      <c r="I51" s="88" t="str">
        <f t="shared" si="33"/>
        <v/>
      </c>
      <c r="J51" s="89" t="str">
        <f t="shared" si="33"/>
        <v/>
      </c>
      <c r="K51" s="8" t="str">
        <f t="shared" si="34"/>
        <v/>
      </c>
      <c r="L51" s="54"/>
      <c r="M51" s="17" t="str">
        <f>IF('Hedging Dashboard'!AH51="","",'Hedging Dashboard'!AH51)</f>
        <v/>
      </c>
      <c r="O51" s="9" t="str">
        <f t="shared" si="3"/>
        <v/>
      </c>
      <c r="P51" s="88" t="str">
        <f t="shared" si="35"/>
        <v/>
      </c>
      <c r="Q51" s="89" t="str">
        <f t="shared" si="35"/>
        <v/>
      </c>
      <c r="R51" s="4" t="str">
        <f t="shared" si="36"/>
        <v/>
      </c>
      <c r="S51" s="4" t="str">
        <f t="shared" si="13"/>
        <v/>
      </c>
      <c r="T51" s="112" t="str">
        <f t="shared" si="37"/>
        <v/>
      </c>
      <c r="U51" s="4" t="str">
        <f>IF(M51="","",IF(B51="NB",U50,IF(T51="",SUM($T$5:$T51)+S51,SUM($T$5:$T51))))</f>
        <v/>
      </c>
      <c r="V51" s="100" t="str">
        <f t="shared" si="0"/>
        <v/>
      </c>
      <c r="W51" s="74" t="e">
        <f t="shared" si="14"/>
        <v>#VALUE!</v>
      </c>
      <c r="X51" s="76" t="str">
        <f t="shared" si="15"/>
        <v/>
      </c>
      <c r="Y51" s="9" t="str">
        <f t="shared" si="6"/>
        <v>B</v>
      </c>
      <c r="Z51" s="4" t="str">
        <f t="shared" si="7"/>
        <v>M1</v>
      </c>
      <c r="AA51" s="4" t="str">
        <f t="shared" si="8"/>
        <v>B</v>
      </c>
      <c r="AB51" s="4" t="str">
        <f t="shared" si="4"/>
        <v/>
      </c>
      <c r="AC51" s="4" t="str">
        <f t="shared" si="9"/>
        <v/>
      </c>
      <c r="AD51" s="4" t="str">
        <f t="shared" si="10"/>
        <v/>
      </c>
      <c r="AE51" s="1" t="str">
        <f t="shared" si="16"/>
        <v/>
      </c>
      <c r="AF51" s="1" t="str">
        <f t="shared" si="17"/>
        <v/>
      </c>
      <c r="AG51" s="1" t="str">
        <f t="shared" si="38"/>
        <v/>
      </c>
      <c r="AH51" s="1" t="str">
        <f t="shared" si="39"/>
        <v/>
      </c>
      <c r="AI51" s="1" t="str">
        <f t="shared" si="18"/>
        <v/>
      </c>
      <c r="AJ51" s="1" t="str">
        <f t="shared" si="19"/>
        <v/>
      </c>
      <c r="AK51" s="1">
        <f t="shared" si="40"/>
        <v>0</v>
      </c>
      <c r="AL51" s="1">
        <f t="shared" si="40"/>
        <v>0</v>
      </c>
      <c r="AM51" s="1" t="str">
        <f t="shared" si="5"/>
        <v/>
      </c>
      <c r="AN51" s="1">
        <f t="shared" si="20"/>
        <v>0</v>
      </c>
      <c r="AO51" s="1" t="str">
        <f t="shared" si="52"/>
        <v/>
      </c>
      <c r="AP51" s="1" t="str">
        <f t="shared" si="21"/>
        <v>N</v>
      </c>
      <c r="AQ51" s="1" t="str">
        <f t="shared" si="22"/>
        <v>N</v>
      </c>
      <c r="AR51" s="1" t="str">
        <f t="shared" si="23"/>
        <v>N</v>
      </c>
      <c r="AS51" s="1" t="str">
        <f t="shared" si="24"/>
        <v/>
      </c>
      <c r="AT51" s="15" t="str">
        <f t="shared" si="41"/>
        <v/>
      </c>
      <c r="AU51" s="1" t="str">
        <f t="shared" si="25"/>
        <v/>
      </c>
      <c r="AV51" s="1" t="str">
        <f t="shared" si="26"/>
        <v/>
      </c>
      <c r="AW51" s="1" t="str">
        <f t="shared" si="27"/>
        <v/>
      </c>
      <c r="AX51" s="1" t="str">
        <f t="shared" si="42"/>
        <v/>
      </c>
      <c r="AY51" s="1" t="str">
        <f t="shared" si="43"/>
        <v/>
      </c>
      <c r="AZ51" s="1" t="str">
        <f>IF('Hedging Dashboard'!AH51="P",IF(AZ50="",1,AZ50+1),"")</f>
        <v/>
      </c>
      <c r="BA51" s="1" t="str">
        <f>IF('Hedging Dashboard'!AH51="B",IF(BA50="",1,BA50+1),"")</f>
        <v/>
      </c>
      <c r="BB51" s="1" t="str">
        <f t="shared" si="54"/>
        <v>00000</v>
      </c>
      <c r="BC51" s="1" t="str">
        <f t="shared" si="54"/>
        <v>00000</v>
      </c>
      <c r="BD51" s="1" t="str">
        <f t="shared" si="55"/>
        <v>000000</v>
      </c>
      <c r="BE51" s="1" t="str">
        <f t="shared" si="55"/>
        <v>000000</v>
      </c>
      <c r="BF51" s="1" t="str">
        <f t="shared" si="45"/>
        <v>B</v>
      </c>
      <c r="BG51" s="1" t="str">
        <f t="shared" si="29"/>
        <v/>
      </c>
      <c r="BH51" s="1">
        <f t="shared" si="46"/>
        <v>0</v>
      </c>
      <c r="BI51" s="1" t="str">
        <f t="shared" si="30"/>
        <v/>
      </c>
      <c r="BJ51" s="1">
        <f t="shared" si="47"/>
        <v>0</v>
      </c>
      <c r="BK51" s="1" t="str">
        <f t="shared" si="31"/>
        <v/>
      </c>
      <c r="BL51" s="1">
        <f t="shared" si="48"/>
        <v>0</v>
      </c>
      <c r="BM51" s="1" t="str">
        <f t="shared" si="49"/>
        <v>0</v>
      </c>
      <c r="BN51" s="1" t="str">
        <f t="shared" si="50"/>
        <v>0</v>
      </c>
      <c r="BO51" s="1" t="str">
        <f t="shared" si="51"/>
        <v>0</v>
      </c>
      <c r="BR51" s="1">
        <f>General!A49</f>
        <v>0</v>
      </c>
      <c r="BS51" s="1">
        <f>General!B49</f>
        <v>0</v>
      </c>
      <c r="BT51" s="1" t="str">
        <f>General!C49</f>
        <v/>
      </c>
      <c r="BU51" s="1">
        <f>General!D49</f>
        <v>0</v>
      </c>
      <c r="BW51" s="1" t="str">
        <f>General!F49</f>
        <v>WLLWL</v>
      </c>
      <c r="BX51" s="1">
        <f>General!G49</f>
        <v>-1</v>
      </c>
    </row>
    <row r="52" spans="1:76" ht="15.75" thickBot="1">
      <c r="A52" s="1">
        <v>43</v>
      </c>
      <c r="B52" s="9" t="str">
        <f t="shared" si="11"/>
        <v/>
      </c>
      <c r="C52" s="93" t="str">
        <f t="shared" si="1"/>
        <v/>
      </c>
      <c r="D52" s="88" t="str">
        <f t="shared" si="32"/>
        <v/>
      </c>
      <c r="E52" s="89" t="str">
        <f t="shared" si="32"/>
        <v/>
      </c>
      <c r="F52" s="8" t="str">
        <f t="shared" si="12"/>
        <v/>
      </c>
      <c r="H52" s="96" t="str">
        <f t="shared" si="2"/>
        <v/>
      </c>
      <c r="I52" s="88" t="str">
        <f t="shared" si="33"/>
        <v/>
      </c>
      <c r="J52" s="89" t="str">
        <f t="shared" si="33"/>
        <v/>
      </c>
      <c r="K52" s="8" t="str">
        <f t="shared" si="34"/>
        <v/>
      </c>
      <c r="L52" s="54"/>
      <c r="M52" s="17" t="str">
        <f>IF('Hedging Dashboard'!AH52="","",'Hedging Dashboard'!AH52)</f>
        <v/>
      </c>
      <c r="O52" s="9" t="str">
        <f t="shared" si="3"/>
        <v/>
      </c>
      <c r="P52" s="88" t="str">
        <f t="shared" si="35"/>
        <v/>
      </c>
      <c r="Q52" s="89" t="str">
        <f t="shared" si="35"/>
        <v/>
      </c>
      <c r="R52" s="4" t="str">
        <f t="shared" si="36"/>
        <v/>
      </c>
      <c r="S52" s="4" t="str">
        <f t="shared" si="13"/>
        <v/>
      </c>
      <c r="T52" s="112" t="str">
        <f t="shared" si="37"/>
        <v/>
      </c>
      <c r="U52" s="4" t="str">
        <f>IF(M52="","",IF(B52="NB",U51,IF(T52="",SUM($T$5:$T52)+S52,SUM($T$5:$T52))))</f>
        <v/>
      </c>
      <c r="V52" s="100" t="str">
        <f t="shared" si="0"/>
        <v/>
      </c>
      <c r="W52" s="74" t="e">
        <f t="shared" si="14"/>
        <v>#VALUE!</v>
      </c>
      <c r="X52" s="76" t="str">
        <f t="shared" si="15"/>
        <v/>
      </c>
      <c r="Y52" s="9" t="str">
        <f t="shared" si="6"/>
        <v>B</v>
      </c>
      <c r="Z52" s="4" t="str">
        <f t="shared" si="7"/>
        <v>M1</v>
      </c>
      <c r="AA52" s="4" t="str">
        <f t="shared" si="8"/>
        <v>B</v>
      </c>
      <c r="AB52" s="4" t="str">
        <f t="shared" si="4"/>
        <v/>
      </c>
      <c r="AC52" s="4" t="str">
        <f t="shared" si="9"/>
        <v/>
      </c>
      <c r="AD52" s="4" t="str">
        <f t="shared" si="10"/>
        <v/>
      </c>
      <c r="AE52" s="1" t="str">
        <f t="shared" si="16"/>
        <v/>
      </c>
      <c r="AF52" s="1" t="str">
        <f t="shared" si="17"/>
        <v/>
      </c>
      <c r="AG52" s="1" t="str">
        <f t="shared" si="38"/>
        <v/>
      </c>
      <c r="AH52" s="1" t="str">
        <f t="shared" si="39"/>
        <v/>
      </c>
      <c r="AI52" s="1" t="str">
        <f t="shared" si="18"/>
        <v/>
      </c>
      <c r="AJ52" s="1" t="str">
        <f t="shared" si="19"/>
        <v/>
      </c>
      <c r="AK52" s="1">
        <f t="shared" si="40"/>
        <v>0</v>
      </c>
      <c r="AL52" s="1">
        <f t="shared" si="40"/>
        <v>0</v>
      </c>
      <c r="AM52" s="1" t="str">
        <f t="shared" si="5"/>
        <v/>
      </c>
      <c r="AN52" s="1">
        <f t="shared" si="20"/>
        <v>0</v>
      </c>
      <c r="AO52" s="1" t="str">
        <f t="shared" si="52"/>
        <v/>
      </c>
      <c r="AP52" s="1" t="str">
        <f t="shared" si="21"/>
        <v>N</v>
      </c>
      <c r="AQ52" s="1" t="str">
        <f t="shared" si="22"/>
        <v>N</v>
      </c>
      <c r="AR52" s="1" t="str">
        <f t="shared" si="23"/>
        <v>N</v>
      </c>
      <c r="AS52" s="1" t="str">
        <f t="shared" si="24"/>
        <v/>
      </c>
      <c r="AT52" s="15" t="str">
        <f t="shared" si="41"/>
        <v/>
      </c>
      <c r="AU52" s="1" t="str">
        <f t="shared" si="25"/>
        <v/>
      </c>
      <c r="AV52" s="1" t="str">
        <f t="shared" si="26"/>
        <v/>
      </c>
      <c r="AW52" s="1" t="str">
        <f t="shared" si="27"/>
        <v/>
      </c>
      <c r="AX52" s="1" t="str">
        <f t="shared" si="42"/>
        <v/>
      </c>
      <c r="AY52" s="1" t="str">
        <f t="shared" si="43"/>
        <v/>
      </c>
      <c r="AZ52" s="1" t="str">
        <f>IF('Hedging Dashboard'!AH52="P",IF(AZ51="",1,AZ51+1),"")</f>
        <v/>
      </c>
      <c r="BA52" s="1" t="str">
        <f>IF('Hedging Dashboard'!AH52="B",IF(BA51="",1,BA51+1),"")</f>
        <v/>
      </c>
      <c r="BB52" s="1" t="str">
        <f t="shared" si="54"/>
        <v>00000</v>
      </c>
      <c r="BC52" s="1" t="str">
        <f t="shared" si="54"/>
        <v>00000</v>
      </c>
      <c r="BD52" s="1" t="str">
        <f t="shared" si="55"/>
        <v>000000</v>
      </c>
      <c r="BE52" s="1" t="str">
        <f t="shared" si="55"/>
        <v>000000</v>
      </c>
      <c r="BF52" s="1" t="str">
        <f t="shared" si="45"/>
        <v>B</v>
      </c>
      <c r="BG52" s="1" t="str">
        <f t="shared" si="29"/>
        <v/>
      </c>
      <c r="BH52" s="1">
        <f t="shared" si="46"/>
        <v>0</v>
      </c>
      <c r="BI52" s="1" t="str">
        <f t="shared" si="30"/>
        <v/>
      </c>
      <c r="BJ52" s="1">
        <f t="shared" si="47"/>
        <v>0</v>
      </c>
      <c r="BK52" s="1" t="str">
        <f t="shared" si="31"/>
        <v/>
      </c>
      <c r="BL52" s="1">
        <f t="shared" si="48"/>
        <v>0</v>
      </c>
      <c r="BM52" s="1" t="str">
        <f t="shared" si="49"/>
        <v>0</v>
      </c>
      <c r="BN52" s="1" t="str">
        <f t="shared" si="50"/>
        <v>0</v>
      </c>
      <c r="BO52" s="1" t="str">
        <f t="shared" si="51"/>
        <v>0</v>
      </c>
      <c r="BR52" s="1">
        <f>General!A50</f>
        <v>0</v>
      </c>
      <c r="BS52" s="1">
        <f>General!B50</f>
        <v>0</v>
      </c>
      <c r="BT52" s="1" t="str">
        <f>General!C50</f>
        <v/>
      </c>
      <c r="BU52" s="1">
        <f>General!D50</f>
        <v>0</v>
      </c>
      <c r="BW52" s="1" t="str">
        <f>General!F50</f>
        <v>WLLWW</v>
      </c>
      <c r="BX52" s="1">
        <f>General!G50</f>
        <v>3</v>
      </c>
    </row>
    <row r="53" spans="1:76" ht="15.75" thickBot="1">
      <c r="A53" s="1">
        <v>44</v>
      </c>
      <c r="B53" s="9" t="str">
        <f t="shared" si="11"/>
        <v/>
      </c>
      <c r="C53" s="93" t="str">
        <f t="shared" si="1"/>
        <v/>
      </c>
      <c r="D53" s="88" t="str">
        <f t="shared" si="32"/>
        <v/>
      </c>
      <c r="E53" s="89" t="str">
        <f t="shared" si="32"/>
        <v/>
      </c>
      <c r="F53" s="8" t="str">
        <f t="shared" si="12"/>
        <v/>
      </c>
      <c r="H53" s="96" t="str">
        <f t="shared" si="2"/>
        <v/>
      </c>
      <c r="I53" s="88" t="str">
        <f t="shared" si="33"/>
        <v/>
      </c>
      <c r="J53" s="89" t="str">
        <f t="shared" si="33"/>
        <v/>
      </c>
      <c r="K53" s="8" t="str">
        <f t="shared" si="34"/>
        <v/>
      </c>
      <c r="L53" s="54"/>
      <c r="M53" s="17" t="str">
        <f>IF('Hedging Dashboard'!AH53="","",'Hedging Dashboard'!AH53)</f>
        <v/>
      </c>
      <c r="O53" s="9" t="str">
        <f t="shared" si="3"/>
        <v/>
      </c>
      <c r="P53" s="88" t="str">
        <f t="shared" si="35"/>
        <v/>
      </c>
      <c r="Q53" s="89" t="str">
        <f t="shared" si="35"/>
        <v/>
      </c>
      <c r="R53" s="4" t="str">
        <f t="shared" si="36"/>
        <v/>
      </c>
      <c r="S53" s="4" t="str">
        <f t="shared" si="13"/>
        <v/>
      </c>
      <c r="T53" s="112" t="str">
        <f t="shared" si="37"/>
        <v/>
      </c>
      <c r="U53" s="4" t="str">
        <f>IF(M53="","",IF(B53="NB",U52,IF(T53="",SUM($T$5:$T53)+S53,SUM($T$5:$T53))))</f>
        <v/>
      </c>
      <c r="V53" s="100" t="str">
        <f t="shared" si="0"/>
        <v/>
      </c>
      <c r="W53" s="74" t="e">
        <f t="shared" si="14"/>
        <v>#VALUE!</v>
      </c>
      <c r="X53" s="76" t="str">
        <f t="shared" si="15"/>
        <v/>
      </c>
      <c r="Y53" s="9" t="str">
        <f t="shared" si="6"/>
        <v>B</v>
      </c>
      <c r="Z53" s="4" t="str">
        <f t="shared" si="7"/>
        <v>M1</v>
      </c>
      <c r="AA53" s="4" t="str">
        <f t="shared" si="8"/>
        <v>B</v>
      </c>
      <c r="AB53" s="4" t="str">
        <f t="shared" si="4"/>
        <v/>
      </c>
      <c r="AC53" s="4" t="str">
        <f t="shared" si="9"/>
        <v/>
      </c>
      <c r="AD53" s="4" t="str">
        <f t="shared" si="10"/>
        <v/>
      </c>
      <c r="AE53" s="1" t="str">
        <f t="shared" si="16"/>
        <v/>
      </c>
      <c r="AF53" s="1" t="str">
        <f t="shared" si="17"/>
        <v/>
      </c>
      <c r="AG53" s="1" t="str">
        <f t="shared" si="38"/>
        <v/>
      </c>
      <c r="AH53" s="1" t="str">
        <f t="shared" si="39"/>
        <v/>
      </c>
      <c r="AI53" s="1" t="str">
        <f t="shared" si="18"/>
        <v/>
      </c>
      <c r="AJ53" s="1" t="str">
        <f t="shared" si="19"/>
        <v/>
      </c>
      <c r="AK53" s="1">
        <f t="shared" si="40"/>
        <v>0</v>
      </c>
      <c r="AL53" s="1">
        <f t="shared" si="40"/>
        <v>0</v>
      </c>
      <c r="AM53" s="1" t="str">
        <f t="shared" si="5"/>
        <v/>
      </c>
      <c r="AN53" s="1">
        <f t="shared" si="20"/>
        <v>0</v>
      </c>
      <c r="AO53" s="1" t="str">
        <f t="shared" si="52"/>
        <v/>
      </c>
      <c r="AP53" s="1" t="str">
        <f t="shared" si="21"/>
        <v>N</v>
      </c>
      <c r="AQ53" s="1" t="str">
        <f t="shared" si="22"/>
        <v>N</v>
      </c>
      <c r="AR53" s="1" t="str">
        <f t="shared" si="23"/>
        <v>N</v>
      </c>
      <c r="AS53" s="1" t="str">
        <f t="shared" si="24"/>
        <v/>
      </c>
      <c r="AT53" s="15" t="str">
        <f t="shared" si="41"/>
        <v/>
      </c>
      <c r="AU53" s="1" t="str">
        <f t="shared" si="25"/>
        <v/>
      </c>
      <c r="AV53" s="1" t="str">
        <f t="shared" si="26"/>
        <v/>
      </c>
      <c r="AW53" s="1" t="str">
        <f t="shared" si="27"/>
        <v/>
      </c>
      <c r="AX53" s="1" t="str">
        <f t="shared" si="42"/>
        <v/>
      </c>
      <c r="AY53" s="1" t="str">
        <f t="shared" si="43"/>
        <v/>
      </c>
      <c r="AZ53" s="1" t="str">
        <f>IF('Hedging Dashboard'!AH53="P",IF(AZ52="",1,AZ52+1),"")</f>
        <v/>
      </c>
      <c r="BA53" s="1" t="str">
        <f>IF('Hedging Dashboard'!AH53="B",IF(BA52="",1,BA52+1),"")</f>
        <v/>
      </c>
      <c r="BB53" s="1" t="str">
        <f t="shared" si="54"/>
        <v>00000</v>
      </c>
      <c r="BC53" s="1" t="str">
        <f t="shared" si="54"/>
        <v>00000</v>
      </c>
      <c r="BD53" s="1" t="str">
        <f t="shared" si="55"/>
        <v>000000</v>
      </c>
      <c r="BE53" s="1" t="str">
        <f t="shared" si="55"/>
        <v>000000</v>
      </c>
      <c r="BF53" s="1" t="str">
        <f t="shared" si="45"/>
        <v>B</v>
      </c>
      <c r="BG53" s="1" t="str">
        <f t="shared" si="29"/>
        <v/>
      </c>
      <c r="BH53" s="1">
        <f t="shared" si="46"/>
        <v>0</v>
      </c>
      <c r="BI53" s="1" t="str">
        <f t="shared" si="30"/>
        <v/>
      </c>
      <c r="BJ53" s="1">
        <f t="shared" si="47"/>
        <v>0</v>
      </c>
      <c r="BK53" s="1" t="str">
        <f t="shared" si="31"/>
        <v/>
      </c>
      <c r="BL53" s="1">
        <f t="shared" si="48"/>
        <v>0</v>
      </c>
      <c r="BM53" s="1" t="str">
        <f t="shared" si="49"/>
        <v>0</v>
      </c>
      <c r="BN53" s="1" t="str">
        <f t="shared" si="50"/>
        <v>0</v>
      </c>
      <c r="BO53" s="1" t="str">
        <f t="shared" si="51"/>
        <v>0</v>
      </c>
      <c r="BR53" s="1">
        <f>General!A51</f>
        <v>0</v>
      </c>
      <c r="BS53" s="1">
        <f>General!B51</f>
        <v>0</v>
      </c>
      <c r="BT53" s="1" t="str">
        <f>General!C51</f>
        <v/>
      </c>
      <c r="BU53" s="1">
        <f>General!D51</f>
        <v>0</v>
      </c>
      <c r="BW53" s="1" t="str">
        <f>General!F51</f>
        <v>WLWLL</v>
      </c>
      <c r="BX53" s="1">
        <f>General!G51</f>
        <v>-3</v>
      </c>
    </row>
    <row r="54" spans="1:76" ht="15.75" thickBot="1">
      <c r="A54" s="1">
        <v>45</v>
      </c>
      <c r="B54" s="77" t="str">
        <f t="shared" si="11"/>
        <v/>
      </c>
      <c r="C54" s="94" t="str">
        <f t="shared" si="1"/>
        <v/>
      </c>
      <c r="D54" s="90" t="str">
        <f t="shared" si="32"/>
        <v/>
      </c>
      <c r="E54" s="91" t="str">
        <f t="shared" si="32"/>
        <v/>
      </c>
      <c r="F54" s="10" t="str">
        <f t="shared" si="12"/>
        <v/>
      </c>
      <c r="H54" s="97" t="str">
        <f t="shared" si="2"/>
        <v/>
      </c>
      <c r="I54" s="90" t="str">
        <f t="shared" si="33"/>
        <v/>
      </c>
      <c r="J54" s="91" t="str">
        <f t="shared" si="33"/>
        <v/>
      </c>
      <c r="K54" s="10" t="str">
        <f t="shared" si="34"/>
        <v/>
      </c>
      <c r="L54" s="54"/>
      <c r="M54" s="18" t="str">
        <f>IF('Hedging Dashboard'!AH54="","",'Hedging Dashboard'!AH54)</f>
        <v/>
      </c>
      <c r="O54" s="77" t="str">
        <f t="shared" si="3"/>
        <v/>
      </c>
      <c r="P54" s="90" t="str">
        <f t="shared" si="35"/>
        <v/>
      </c>
      <c r="Q54" s="91" t="str">
        <f t="shared" si="35"/>
        <v/>
      </c>
      <c r="R54" s="5" t="str">
        <f t="shared" si="36"/>
        <v/>
      </c>
      <c r="S54" s="5" t="str">
        <f t="shared" si="13"/>
        <v/>
      </c>
      <c r="T54" s="113" t="str">
        <f t="shared" si="37"/>
        <v/>
      </c>
      <c r="U54" s="5" t="str">
        <f>IF(M54="","",IF(B54="NB",U53,IF(T54="",SUM($T$5:$T54)+S54,SUM($T$5:$T54))))</f>
        <v/>
      </c>
      <c r="V54" s="101" t="str">
        <f t="shared" si="0"/>
        <v/>
      </c>
      <c r="W54" s="74" t="e">
        <f t="shared" si="14"/>
        <v>#VALUE!</v>
      </c>
      <c r="X54" s="76" t="str">
        <f t="shared" si="15"/>
        <v/>
      </c>
      <c r="Y54" s="9" t="str">
        <f t="shared" si="6"/>
        <v>B</v>
      </c>
      <c r="Z54" s="4" t="str">
        <f t="shared" si="7"/>
        <v>M1</v>
      </c>
      <c r="AA54" s="4" t="str">
        <f t="shared" si="8"/>
        <v>B</v>
      </c>
      <c r="AB54" s="4" t="str">
        <f t="shared" si="4"/>
        <v/>
      </c>
      <c r="AC54" s="4" t="str">
        <f t="shared" si="9"/>
        <v/>
      </c>
      <c r="AD54" s="4" t="str">
        <f t="shared" si="10"/>
        <v/>
      </c>
      <c r="AE54" s="1" t="str">
        <f t="shared" si="16"/>
        <v/>
      </c>
      <c r="AF54" s="1" t="str">
        <f t="shared" si="17"/>
        <v/>
      </c>
      <c r="AG54" s="1" t="str">
        <f t="shared" si="38"/>
        <v/>
      </c>
      <c r="AH54" s="1" t="str">
        <f t="shared" si="39"/>
        <v/>
      </c>
      <c r="AI54" s="1" t="str">
        <f t="shared" si="18"/>
        <v/>
      </c>
      <c r="AJ54" s="1" t="str">
        <f t="shared" si="19"/>
        <v/>
      </c>
      <c r="AK54" s="1">
        <f t="shared" si="40"/>
        <v>0</v>
      </c>
      <c r="AL54" s="1">
        <f t="shared" si="40"/>
        <v>0</v>
      </c>
      <c r="AM54" s="1" t="str">
        <f t="shared" si="5"/>
        <v/>
      </c>
      <c r="AN54" s="1">
        <f t="shared" si="20"/>
        <v>0</v>
      </c>
      <c r="AO54" s="1" t="str">
        <f t="shared" si="52"/>
        <v/>
      </c>
      <c r="AP54" s="1" t="str">
        <f t="shared" si="21"/>
        <v>N</v>
      </c>
      <c r="AQ54" s="1" t="str">
        <f t="shared" si="22"/>
        <v>N</v>
      </c>
      <c r="AR54" s="1" t="str">
        <f t="shared" si="23"/>
        <v>N</v>
      </c>
      <c r="AS54" s="1" t="str">
        <f t="shared" si="24"/>
        <v/>
      </c>
      <c r="AT54" s="15" t="str">
        <f t="shared" si="41"/>
        <v/>
      </c>
      <c r="AU54" s="1" t="str">
        <f t="shared" si="25"/>
        <v/>
      </c>
      <c r="AV54" s="1" t="str">
        <f t="shared" si="26"/>
        <v/>
      </c>
      <c r="AW54" s="1" t="str">
        <f t="shared" si="27"/>
        <v/>
      </c>
      <c r="AX54" s="1" t="str">
        <f t="shared" si="42"/>
        <v/>
      </c>
      <c r="AY54" s="1" t="str">
        <f t="shared" si="43"/>
        <v/>
      </c>
      <c r="AZ54" s="1" t="str">
        <f>IF('Hedging Dashboard'!AH54="P",IF(AZ53="",1,AZ53+1),"")</f>
        <v/>
      </c>
      <c r="BA54" s="1" t="str">
        <f>IF('Hedging Dashboard'!AH54="B",IF(BA53="",1,BA53+1),"")</f>
        <v/>
      </c>
      <c r="BB54" s="1" t="str">
        <f t="shared" si="54"/>
        <v>00000</v>
      </c>
      <c r="BC54" s="1" t="str">
        <f t="shared" si="54"/>
        <v>00000</v>
      </c>
      <c r="BD54" s="1" t="str">
        <f t="shared" si="55"/>
        <v>000000</v>
      </c>
      <c r="BE54" s="1" t="str">
        <f t="shared" si="55"/>
        <v>000000</v>
      </c>
      <c r="BF54" s="1" t="str">
        <f t="shared" si="45"/>
        <v>B</v>
      </c>
      <c r="BG54" s="1" t="str">
        <f t="shared" si="29"/>
        <v/>
      </c>
      <c r="BH54" s="1">
        <f t="shared" si="46"/>
        <v>0</v>
      </c>
      <c r="BI54" s="1" t="str">
        <f t="shared" si="30"/>
        <v/>
      </c>
      <c r="BJ54" s="1">
        <f t="shared" si="47"/>
        <v>0</v>
      </c>
      <c r="BK54" s="1" t="str">
        <f t="shared" si="31"/>
        <v/>
      </c>
      <c r="BL54" s="1">
        <f t="shared" si="48"/>
        <v>0</v>
      </c>
      <c r="BM54" s="1" t="str">
        <f t="shared" si="49"/>
        <v>0</v>
      </c>
      <c r="BN54" s="1" t="str">
        <f t="shared" si="50"/>
        <v>0</v>
      </c>
      <c r="BO54" s="1" t="str">
        <f t="shared" si="51"/>
        <v>0</v>
      </c>
      <c r="BR54" s="1">
        <f>General!A52</f>
        <v>0</v>
      </c>
      <c r="BS54" s="1">
        <f>General!B52</f>
        <v>0</v>
      </c>
      <c r="BT54" s="1" t="str">
        <f>General!C52</f>
        <v/>
      </c>
      <c r="BU54" s="1">
        <f>General!D52</f>
        <v>0</v>
      </c>
      <c r="BW54" s="1" t="str">
        <f>General!F52</f>
        <v>WLWLW</v>
      </c>
      <c r="BX54" s="1">
        <f>General!G52</f>
        <v>1</v>
      </c>
    </row>
    <row r="55" spans="1:76" ht="15.75" thickBot="1">
      <c r="A55" s="1">
        <v>46</v>
      </c>
      <c r="B55" s="12" t="str">
        <f t="shared" si="11"/>
        <v/>
      </c>
      <c r="C55" s="92" t="str">
        <f t="shared" si="1"/>
        <v/>
      </c>
      <c r="D55" s="13" t="str">
        <f t="shared" si="32"/>
        <v/>
      </c>
      <c r="E55" s="45" t="str">
        <f t="shared" si="32"/>
        <v/>
      </c>
      <c r="F55" s="14" t="str">
        <f t="shared" si="12"/>
        <v/>
      </c>
      <c r="H55" s="95" t="str">
        <f t="shared" si="2"/>
        <v/>
      </c>
      <c r="I55" s="13" t="str">
        <f t="shared" si="33"/>
        <v/>
      </c>
      <c r="J55" s="45" t="str">
        <f t="shared" si="33"/>
        <v/>
      </c>
      <c r="K55" s="14" t="str">
        <f t="shared" si="34"/>
        <v/>
      </c>
      <c r="L55" s="54"/>
      <c r="M55" s="16" t="str">
        <f>IF('Hedging Dashboard'!AH55="","",'Hedging Dashboard'!AH55)</f>
        <v/>
      </c>
      <c r="O55" s="12" t="str">
        <f t="shared" si="3"/>
        <v/>
      </c>
      <c r="P55" s="13" t="str">
        <f t="shared" si="35"/>
        <v/>
      </c>
      <c r="Q55" s="45" t="str">
        <f t="shared" si="35"/>
        <v/>
      </c>
      <c r="R55" s="87" t="str">
        <f t="shared" si="36"/>
        <v/>
      </c>
      <c r="S55" s="87" t="str">
        <f t="shared" si="13"/>
        <v/>
      </c>
      <c r="T55" s="98" t="str">
        <f t="shared" si="37"/>
        <v/>
      </c>
      <c r="U55" s="87" t="str">
        <f>IF(M55="","",IF(B55="NB",U54,IF(T55="",SUM($T$5:$T55)+S55,SUM($T$5:$T55))))</f>
        <v/>
      </c>
      <c r="V55" s="99" t="str">
        <f t="shared" si="0"/>
        <v/>
      </c>
      <c r="W55" s="74" t="e">
        <f t="shared" si="14"/>
        <v>#VALUE!</v>
      </c>
      <c r="X55" s="76" t="str">
        <f t="shared" si="15"/>
        <v/>
      </c>
      <c r="Y55" s="9" t="str">
        <f t="shared" si="6"/>
        <v>B</v>
      </c>
      <c r="Z55" s="4" t="str">
        <f t="shared" si="7"/>
        <v>M1</v>
      </c>
      <c r="AA55" s="4" t="str">
        <f t="shared" si="8"/>
        <v>B</v>
      </c>
      <c r="AB55" s="4" t="str">
        <f t="shared" si="4"/>
        <v/>
      </c>
      <c r="AC55" s="4" t="str">
        <f t="shared" si="9"/>
        <v/>
      </c>
      <c r="AD55" s="4" t="str">
        <f t="shared" si="10"/>
        <v/>
      </c>
      <c r="AE55" s="1" t="str">
        <f t="shared" si="16"/>
        <v/>
      </c>
      <c r="AF55" s="1" t="str">
        <f t="shared" si="17"/>
        <v/>
      </c>
      <c r="AG55" s="1" t="str">
        <f t="shared" si="38"/>
        <v/>
      </c>
      <c r="AH55" s="1" t="str">
        <f t="shared" si="39"/>
        <v/>
      </c>
      <c r="AI55" s="1" t="str">
        <f t="shared" si="18"/>
        <v/>
      </c>
      <c r="AJ55" s="1" t="str">
        <f t="shared" si="19"/>
        <v/>
      </c>
      <c r="AK55" s="1">
        <f t="shared" si="40"/>
        <v>0</v>
      </c>
      <c r="AL55" s="1">
        <f t="shared" si="40"/>
        <v>0</v>
      </c>
      <c r="AM55" s="1" t="str">
        <f t="shared" si="5"/>
        <v/>
      </c>
      <c r="AN55" s="1">
        <f t="shared" si="20"/>
        <v>0</v>
      </c>
      <c r="AO55" s="1" t="str">
        <f t="shared" si="52"/>
        <v/>
      </c>
      <c r="AP55" s="1" t="str">
        <f t="shared" si="21"/>
        <v>N</v>
      </c>
      <c r="AQ55" s="1" t="str">
        <f t="shared" si="22"/>
        <v>N</v>
      </c>
      <c r="AR55" s="1" t="str">
        <f t="shared" si="23"/>
        <v>N</v>
      </c>
      <c r="AS55" s="1" t="str">
        <f t="shared" si="24"/>
        <v/>
      </c>
      <c r="AT55" s="15" t="str">
        <f t="shared" si="41"/>
        <v/>
      </c>
      <c r="AU55" s="1" t="str">
        <f t="shared" si="25"/>
        <v/>
      </c>
      <c r="AV55" s="1" t="str">
        <f t="shared" si="26"/>
        <v/>
      </c>
      <c r="AW55" s="1" t="str">
        <f t="shared" si="27"/>
        <v/>
      </c>
      <c r="AX55" s="1" t="str">
        <f t="shared" si="42"/>
        <v/>
      </c>
      <c r="AY55" s="1" t="str">
        <f t="shared" si="43"/>
        <v/>
      </c>
      <c r="AZ55" s="1" t="str">
        <f>IF('Hedging Dashboard'!AH55="P",IF(AZ54="",1,AZ54+1),"")</f>
        <v/>
      </c>
      <c r="BA55" s="1" t="str">
        <f>IF('Hedging Dashboard'!AH55="B",IF(BA54="",1,BA54+1),"")</f>
        <v/>
      </c>
      <c r="BB55" s="1" t="str">
        <f t="shared" si="54"/>
        <v>00000</v>
      </c>
      <c r="BC55" s="1" t="str">
        <f t="shared" si="54"/>
        <v>00000</v>
      </c>
      <c r="BD55" s="1" t="str">
        <f t="shared" si="55"/>
        <v>000000</v>
      </c>
      <c r="BE55" s="1" t="str">
        <f t="shared" si="55"/>
        <v>000000</v>
      </c>
      <c r="BF55" s="1" t="str">
        <f t="shared" si="45"/>
        <v>B</v>
      </c>
      <c r="BG55" s="1" t="str">
        <f t="shared" si="29"/>
        <v/>
      </c>
      <c r="BH55" s="1">
        <f t="shared" si="46"/>
        <v>0</v>
      </c>
      <c r="BI55" s="1" t="str">
        <f t="shared" si="30"/>
        <v/>
      </c>
      <c r="BJ55" s="1">
        <f t="shared" si="47"/>
        <v>0</v>
      </c>
      <c r="BK55" s="1" t="str">
        <f t="shared" si="31"/>
        <v/>
      </c>
      <c r="BL55" s="1">
        <f t="shared" si="48"/>
        <v>0</v>
      </c>
      <c r="BM55" s="1" t="str">
        <f t="shared" si="49"/>
        <v>0</v>
      </c>
      <c r="BN55" s="1" t="str">
        <f t="shared" si="50"/>
        <v>0</v>
      </c>
      <c r="BO55" s="1" t="str">
        <f t="shared" si="51"/>
        <v>0</v>
      </c>
      <c r="BR55" s="1">
        <f>General!A53</f>
        <v>0</v>
      </c>
      <c r="BS55" s="1">
        <f>General!B53</f>
        <v>0</v>
      </c>
      <c r="BT55" s="1" t="str">
        <f>General!C53</f>
        <v/>
      </c>
      <c r="BU55" s="1">
        <f>General!D53</f>
        <v>0</v>
      </c>
      <c r="BW55" s="1" t="str">
        <f>General!F53</f>
        <v>WLWWL</v>
      </c>
      <c r="BX55" s="1">
        <f>General!G53</f>
        <v>-1</v>
      </c>
    </row>
    <row r="56" spans="1:76" ht="15.75" thickBot="1">
      <c r="A56" s="1">
        <v>47</v>
      </c>
      <c r="B56" s="9" t="str">
        <f t="shared" si="11"/>
        <v/>
      </c>
      <c r="C56" s="93" t="str">
        <f t="shared" si="1"/>
        <v/>
      </c>
      <c r="D56" s="88" t="str">
        <f t="shared" si="32"/>
        <v/>
      </c>
      <c r="E56" s="89" t="str">
        <f t="shared" si="32"/>
        <v/>
      </c>
      <c r="F56" s="8" t="str">
        <f t="shared" si="12"/>
        <v/>
      </c>
      <c r="H56" s="96" t="str">
        <f t="shared" si="2"/>
        <v/>
      </c>
      <c r="I56" s="88" t="str">
        <f t="shared" si="33"/>
        <v/>
      </c>
      <c r="J56" s="89" t="str">
        <f t="shared" si="33"/>
        <v/>
      </c>
      <c r="K56" s="8" t="str">
        <f t="shared" si="34"/>
        <v/>
      </c>
      <c r="L56" s="54"/>
      <c r="M56" s="17" t="str">
        <f>IF('Hedging Dashboard'!AH56="","",'Hedging Dashboard'!AH56)</f>
        <v/>
      </c>
      <c r="O56" s="9" t="str">
        <f t="shared" si="3"/>
        <v/>
      </c>
      <c r="P56" s="88" t="str">
        <f t="shared" si="35"/>
        <v/>
      </c>
      <c r="Q56" s="89" t="str">
        <f t="shared" si="35"/>
        <v/>
      </c>
      <c r="R56" s="4" t="str">
        <f t="shared" si="36"/>
        <v/>
      </c>
      <c r="S56" s="4" t="str">
        <f t="shared" si="13"/>
        <v/>
      </c>
      <c r="T56" s="112" t="str">
        <f t="shared" si="37"/>
        <v/>
      </c>
      <c r="U56" s="4" t="str">
        <f>IF(M56="","",IF(B56="NB",U55,IF(T56="",SUM($T$5:$T56)+S56,SUM($T$5:$T56))))</f>
        <v/>
      </c>
      <c r="V56" s="100" t="str">
        <f t="shared" si="0"/>
        <v/>
      </c>
      <c r="W56" s="74" t="e">
        <f t="shared" si="14"/>
        <v>#VALUE!</v>
      </c>
      <c r="X56" s="76" t="str">
        <f t="shared" si="15"/>
        <v/>
      </c>
      <c r="Y56" s="9" t="str">
        <f t="shared" si="6"/>
        <v>B</v>
      </c>
      <c r="Z56" s="4" t="str">
        <f t="shared" si="7"/>
        <v>M1</v>
      </c>
      <c r="AA56" s="4" t="str">
        <f t="shared" si="8"/>
        <v>B</v>
      </c>
      <c r="AB56" s="4" t="str">
        <f t="shared" si="4"/>
        <v/>
      </c>
      <c r="AC56" s="4" t="str">
        <f t="shared" si="9"/>
        <v/>
      </c>
      <c r="AD56" s="4" t="str">
        <f t="shared" si="10"/>
        <v/>
      </c>
      <c r="AE56" s="1" t="str">
        <f t="shared" si="16"/>
        <v/>
      </c>
      <c r="AF56" s="1" t="str">
        <f t="shared" si="17"/>
        <v/>
      </c>
      <c r="AG56" s="1" t="str">
        <f t="shared" si="38"/>
        <v/>
      </c>
      <c r="AH56" s="1" t="str">
        <f t="shared" si="39"/>
        <v/>
      </c>
      <c r="AI56" s="1" t="str">
        <f t="shared" si="18"/>
        <v/>
      </c>
      <c r="AJ56" s="1" t="str">
        <f t="shared" si="19"/>
        <v/>
      </c>
      <c r="AK56" s="1">
        <f t="shared" si="40"/>
        <v>0</v>
      </c>
      <c r="AL56" s="1">
        <f t="shared" si="40"/>
        <v>0</v>
      </c>
      <c r="AM56" s="1" t="str">
        <f t="shared" si="5"/>
        <v/>
      </c>
      <c r="AN56" s="1">
        <f t="shared" si="20"/>
        <v>0</v>
      </c>
      <c r="AO56" s="1" t="str">
        <f t="shared" si="52"/>
        <v/>
      </c>
      <c r="AP56" s="1" t="str">
        <f t="shared" si="21"/>
        <v>N</v>
      </c>
      <c r="AQ56" s="1" t="str">
        <f t="shared" si="22"/>
        <v>N</v>
      </c>
      <c r="AR56" s="1" t="str">
        <f t="shared" si="23"/>
        <v>N</v>
      </c>
      <c r="AS56" s="1" t="str">
        <f t="shared" si="24"/>
        <v/>
      </c>
      <c r="AT56" s="15" t="str">
        <f t="shared" si="41"/>
        <v/>
      </c>
      <c r="AU56" s="1" t="str">
        <f t="shared" si="25"/>
        <v/>
      </c>
      <c r="AV56" s="1" t="str">
        <f t="shared" si="26"/>
        <v/>
      </c>
      <c r="AW56" s="1" t="str">
        <f t="shared" si="27"/>
        <v/>
      </c>
      <c r="AX56" s="1" t="str">
        <f t="shared" si="42"/>
        <v/>
      </c>
      <c r="AY56" s="1" t="str">
        <f t="shared" si="43"/>
        <v/>
      </c>
      <c r="AZ56" s="1" t="str">
        <f>IF('Hedging Dashboard'!AH56="P",IF(AZ55="",1,AZ55+1),"")</f>
        <v/>
      </c>
      <c r="BA56" s="1" t="str">
        <f>IF('Hedging Dashboard'!AH56="B",IF(BA55="",1,BA55+1),"")</f>
        <v/>
      </c>
      <c r="BB56" s="1" t="str">
        <f t="shared" si="54"/>
        <v>00000</v>
      </c>
      <c r="BC56" s="1" t="str">
        <f t="shared" si="54"/>
        <v>00000</v>
      </c>
      <c r="BD56" s="1" t="str">
        <f t="shared" si="55"/>
        <v>000000</v>
      </c>
      <c r="BE56" s="1" t="str">
        <f t="shared" si="55"/>
        <v>000000</v>
      </c>
      <c r="BF56" s="1" t="str">
        <f t="shared" si="45"/>
        <v>B</v>
      </c>
      <c r="BG56" s="1" t="str">
        <f t="shared" si="29"/>
        <v/>
      </c>
      <c r="BH56" s="1">
        <f t="shared" si="46"/>
        <v>0</v>
      </c>
      <c r="BI56" s="1" t="str">
        <f t="shared" si="30"/>
        <v/>
      </c>
      <c r="BJ56" s="1">
        <f t="shared" si="47"/>
        <v>0</v>
      </c>
      <c r="BK56" s="1" t="str">
        <f t="shared" si="31"/>
        <v/>
      </c>
      <c r="BL56" s="1">
        <f t="shared" si="48"/>
        <v>0</v>
      </c>
      <c r="BM56" s="1" t="str">
        <f t="shared" si="49"/>
        <v>0</v>
      </c>
      <c r="BN56" s="1" t="str">
        <f t="shared" si="50"/>
        <v>0</v>
      </c>
      <c r="BO56" s="1" t="str">
        <f t="shared" si="51"/>
        <v>0</v>
      </c>
      <c r="BR56" s="1">
        <f>General!A54</f>
        <v>0</v>
      </c>
      <c r="BS56" s="1">
        <f>General!B54</f>
        <v>0</v>
      </c>
      <c r="BT56" s="1" t="str">
        <f>General!C54</f>
        <v/>
      </c>
      <c r="BU56" s="1">
        <f>General!D54</f>
        <v>0</v>
      </c>
      <c r="BW56" s="1" t="str">
        <f>General!F54</f>
        <v>WLWWW</v>
      </c>
      <c r="BX56" s="1">
        <f>General!G54</f>
        <v>6</v>
      </c>
    </row>
    <row r="57" spans="1:76" ht="15.75" thickBot="1">
      <c r="A57" s="1">
        <v>48</v>
      </c>
      <c r="B57" s="9" t="str">
        <f t="shared" si="11"/>
        <v/>
      </c>
      <c r="C57" s="93" t="str">
        <f t="shared" si="1"/>
        <v/>
      </c>
      <c r="D57" s="88" t="str">
        <f t="shared" si="32"/>
        <v/>
      </c>
      <c r="E57" s="89" t="str">
        <f t="shared" si="32"/>
        <v/>
      </c>
      <c r="F57" s="8" t="str">
        <f t="shared" si="12"/>
        <v/>
      </c>
      <c r="H57" s="96" t="str">
        <f t="shared" si="2"/>
        <v/>
      </c>
      <c r="I57" s="88" t="str">
        <f t="shared" si="33"/>
        <v/>
      </c>
      <c r="J57" s="89" t="str">
        <f t="shared" si="33"/>
        <v/>
      </c>
      <c r="K57" s="8" t="str">
        <f t="shared" si="34"/>
        <v/>
      </c>
      <c r="L57" s="54"/>
      <c r="M57" s="17" t="str">
        <f>IF('Hedging Dashboard'!AH57="","",'Hedging Dashboard'!AH57)</f>
        <v/>
      </c>
      <c r="O57" s="9" t="str">
        <f t="shared" si="3"/>
        <v/>
      </c>
      <c r="P57" s="88" t="str">
        <f t="shared" si="35"/>
        <v/>
      </c>
      <c r="Q57" s="89" t="str">
        <f t="shared" si="35"/>
        <v/>
      </c>
      <c r="R57" s="4" t="str">
        <f t="shared" si="36"/>
        <v/>
      </c>
      <c r="S57" s="4" t="str">
        <f t="shared" si="13"/>
        <v/>
      </c>
      <c r="T57" s="112" t="str">
        <f t="shared" si="37"/>
        <v/>
      </c>
      <c r="U57" s="4" t="str">
        <f>IF(M57="","",IF(B57="NB",U56,IF(T57="",SUM($T$5:$T57)+S57,SUM($T$5:$T57))))</f>
        <v/>
      </c>
      <c r="V57" s="100" t="str">
        <f t="shared" si="0"/>
        <v/>
      </c>
      <c r="W57" s="74" t="e">
        <f t="shared" si="14"/>
        <v>#VALUE!</v>
      </c>
      <c r="X57" s="76" t="str">
        <f t="shared" si="15"/>
        <v/>
      </c>
      <c r="Y57" s="9" t="str">
        <f t="shared" si="6"/>
        <v>B</v>
      </c>
      <c r="Z57" s="4" t="str">
        <f t="shared" si="7"/>
        <v>M1</v>
      </c>
      <c r="AA57" s="4" t="str">
        <f t="shared" si="8"/>
        <v>B</v>
      </c>
      <c r="AB57" s="4" t="str">
        <f t="shared" si="4"/>
        <v/>
      </c>
      <c r="AC57" s="4" t="str">
        <f t="shared" si="9"/>
        <v/>
      </c>
      <c r="AD57" s="4" t="str">
        <f t="shared" si="10"/>
        <v/>
      </c>
      <c r="AE57" s="1" t="str">
        <f t="shared" si="16"/>
        <v/>
      </c>
      <c r="AF57" s="1" t="str">
        <f t="shared" si="17"/>
        <v/>
      </c>
      <c r="AG57" s="1" t="str">
        <f t="shared" si="38"/>
        <v/>
      </c>
      <c r="AH57" s="1" t="str">
        <f t="shared" si="39"/>
        <v/>
      </c>
      <c r="AI57" s="1" t="str">
        <f t="shared" si="18"/>
        <v/>
      </c>
      <c r="AJ57" s="1" t="str">
        <f t="shared" si="19"/>
        <v/>
      </c>
      <c r="AK57" s="1">
        <f t="shared" si="40"/>
        <v>0</v>
      </c>
      <c r="AL57" s="1">
        <f t="shared" si="40"/>
        <v>0</v>
      </c>
      <c r="AM57" s="1" t="str">
        <f t="shared" si="5"/>
        <v/>
      </c>
      <c r="AN57" s="1">
        <f t="shared" si="20"/>
        <v>0</v>
      </c>
      <c r="AO57" s="1" t="str">
        <f t="shared" si="52"/>
        <v/>
      </c>
      <c r="AP57" s="1" t="str">
        <f t="shared" si="21"/>
        <v>N</v>
      </c>
      <c r="AQ57" s="1" t="str">
        <f t="shared" si="22"/>
        <v>N</v>
      </c>
      <c r="AR57" s="1" t="str">
        <f t="shared" si="23"/>
        <v>N</v>
      </c>
      <c r="AS57" s="1" t="str">
        <f t="shared" si="24"/>
        <v/>
      </c>
      <c r="AT57" s="15" t="str">
        <f t="shared" si="41"/>
        <v/>
      </c>
      <c r="AU57" s="1" t="str">
        <f t="shared" si="25"/>
        <v/>
      </c>
      <c r="AV57" s="1" t="str">
        <f t="shared" si="26"/>
        <v/>
      </c>
      <c r="AW57" s="1" t="str">
        <f t="shared" si="27"/>
        <v/>
      </c>
      <c r="AX57" s="1" t="str">
        <f t="shared" si="42"/>
        <v/>
      </c>
      <c r="AY57" s="1" t="str">
        <f t="shared" si="43"/>
        <v/>
      </c>
      <c r="AZ57" s="1" t="str">
        <f>IF('Hedging Dashboard'!AH57="P",IF(AZ56="",1,AZ56+1),"")</f>
        <v/>
      </c>
      <c r="BA57" s="1" t="str">
        <f>IF('Hedging Dashboard'!AH57="B",IF(BA56="",1,BA56+1),"")</f>
        <v/>
      </c>
      <c r="BB57" s="1" t="str">
        <f t="shared" si="54"/>
        <v>00000</v>
      </c>
      <c r="BC57" s="1" t="str">
        <f t="shared" si="54"/>
        <v>00000</v>
      </c>
      <c r="BD57" s="1" t="str">
        <f t="shared" si="55"/>
        <v>000000</v>
      </c>
      <c r="BE57" s="1" t="str">
        <f t="shared" si="55"/>
        <v>000000</v>
      </c>
      <c r="BF57" s="1" t="str">
        <f t="shared" si="45"/>
        <v>B</v>
      </c>
      <c r="BG57" s="1" t="str">
        <f t="shared" si="29"/>
        <v/>
      </c>
      <c r="BH57" s="1">
        <f t="shared" si="46"/>
        <v>0</v>
      </c>
      <c r="BI57" s="1" t="str">
        <f t="shared" si="30"/>
        <v/>
      </c>
      <c r="BJ57" s="1">
        <f t="shared" si="47"/>
        <v>0</v>
      </c>
      <c r="BK57" s="1" t="str">
        <f t="shared" si="31"/>
        <v/>
      </c>
      <c r="BL57" s="1">
        <f t="shared" si="48"/>
        <v>0</v>
      </c>
      <c r="BM57" s="1" t="str">
        <f t="shared" si="49"/>
        <v>0</v>
      </c>
      <c r="BN57" s="1" t="str">
        <f t="shared" si="50"/>
        <v>0</v>
      </c>
      <c r="BO57" s="1" t="str">
        <f t="shared" si="51"/>
        <v>0</v>
      </c>
      <c r="BR57" s="1">
        <f>General!A55</f>
        <v>0</v>
      </c>
      <c r="BS57" s="1">
        <f>General!B55</f>
        <v>0</v>
      </c>
      <c r="BT57" s="1" t="str">
        <f>General!C55</f>
        <v/>
      </c>
      <c r="BU57" s="1">
        <f>General!D55</f>
        <v>0</v>
      </c>
      <c r="BW57" s="1" t="str">
        <f>General!F55</f>
        <v>WWLLL</v>
      </c>
      <c r="BX57" s="1">
        <f>General!G55</f>
        <v>-6</v>
      </c>
    </row>
    <row r="58" spans="1:76" ht="15.75" thickBot="1">
      <c r="A58" s="1">
        <v>49</v>
      </c>
      <c r="B58" s="9" t="str">
        <f t="shared" si="11"/>
        <v/>
      </c>
      <c r="C58" s="93" t="str">
        <f t="shared" si="1"/>
        <v/>
      </c>
      <c r="D58" s="88" t="str">
        <f t="shared" si="32"/>
        <v/>
      </c>
      <c r="E58" s="89" t="str">
        <f t="shared" si="32"/>
        <v/>
      </c>
      <c r="F58" s="8" t="str">
        <f t="shared" si="12"/>
        <v/>
      </c>
      <c r="H58" s="96" t="str">
        <f t="shared" si="2"/>
        <v/>
      </c>
      <c r="I58" s="88" t="str">
        <f t="shared" si="33"/>
        <v/>
      </c>
      <c r="J58" s="89" t="str">
        <f t="shared" si="33"/>
        <v/>
      </c>
      <c r="K58" s="8" t="str">
        <f t="shared" si="34"/>
        <v/>
      </c>
      <c r="L58" s="54"/>
      <c r="M58" s="17" t="str">
        <f>IF('Hedging Dashboard'!AH58="","",'Hedging Dashboard'!AH58)</f>
        <v/>
      </c>
      <c r="O58" s="9" t="str">
        <f t="shared" si="3"/>
        <v/>
      </c>
      <c r="P58" s="88" t="str">
        <f t="shared" si="35"/>
        <v/>
      </c>
      <c r="Q58" s="89" t="str">
        <f t="shared" si="35"/>
        <v/>
      </c>
      <c r="R58" s="4" t="str">
        <f t="shared" si="36"/>
        <v/>
      </c>
      <c r="S58" s="4" t="str">
        <f t="shared" si="13"/>
        <v/>
      </c>
      <c r="T58" s="112" t="str">
        <f t="shared" si="37"/>
        <v/>
      </c>
      <c r="U58" s="4" t="str">
        <f>IF(M58="","",IF(B58="NB",U57,IF(T58="",SUM($T$5:$T58)+S58,SUM($T$5:$T58))))</f>
        <v/>
      </c>
      <c r="V58" s="100" t="str">
        <f t="shared" si="0"/>
        <v/>
      </c>
      <c r="W58" s="74" t="e">
        <f t="shared" si="14"/>
        <v>#VALUE!</v>
      </c>
      <c r="X58" s="76" t="str">
        <f t="shared" si="15"/>
        <v/>
      </c>
      <c r="Y58" s="9" t="str">
        <f t="shared" si="6"/>
        <v>B</v>
      </c>
      <c r="Z58" s="4" t="str">
        <f t="shared" si="7"/>
        <v>M1</v>
      </c>
      <c r="AA58" s="4" t="str">
        <f t="shared" si="8"/>
        <v>B</v>
      </c>
      <c r="AB58" s="4" t="str">
        <f t="shared" si="4"/>
        <v/>
      </c>
      <c r="AC58" s="4" t="str">
        <f t="shared" si="9"/>
        <v/>
      </c>
      <c r="AD58" s="4" t="str">
        <f t="shared" si="10"/>
        <v/>
      </c>
      <c r="AE58" s="1" t="str">
        <f t="shared" si="16"/>
        <v/>
      </c>
      <c r="AF58" s="1" t="str">
        <f t="shared" si="17"/>
        <v/>
      </c>
      <c r="AG58" s="1" t="str">
        <f t="shared" si="38"/>
        <v/>
      </c>
      <c r="AH58" s="1" t="str">
        <f t="shared" si="39"/>
        <v/>
      </c>
      <c r="AI58" s="1" t="str">
        <f t="shared" si="18"/>
        <v/>
      </c>
      <c r="AJ58" s="1" t="str">
        <f t="shared" si="19"/>
        <v/>
      </c>
      <c r="AK58" s="1">
        <f t="shared" si="40"/>
        <v>0</v>
      </c>
      <c r="AL58" s="1">
        <f t="shared" si="40"/>
        <v>0</v>
      </c>
      <c r="AM58" s="1" t="str">
        <f t="shared" si="5"/>
        <v/>
      </c>
      <c r="AN58" s="1">
        <f t="shared" si="20"/>
        <v>0</v>
      </c>
      <c r="AO58" s="1" t="str">
        <f t="shared" si="52"/>
        <v/>
      </c>
      <c r="AP58" s="1" t="str">
        <f t="shared" si="21"/>
        <v>N</v>
      </c>
      <c r="AQ58" s="1" t="str">
        <f t="shared" si="22"/>
        <v>N</v>
      </c>
      <c r="AR58" s="1" t="str">
        <f t="shared" si="23"/>
        <v>N</v>
      </c>
      <c r="AS58" s="1" t="str">
        <f t="shared" si="24"/>
        <v/>
      </c>
      <c r="AT58" s="15" t="str">
        <f t="shared" si="41"/>
        <v/>
      </c>
      <c r="AU58" s="1" t="str">
        <f t="shared" si="25"/>
        <v/>
      </c>
      <c r="AV58" s="1" t="str">
        <f t="shared" si="26"/>
        <v/>
      </c>
      <c r="AW58" s="1" t="str">
        <f t="shared" si="27"/>
        <v/>
      </c>
      <c r="AX58" s="1" t="str">
        <f t="shared" si="42"/>
        <v/>
      </c>
      <c r="AY58" s="1" t="str">
        <f t="shared" si="43"/>
        <v/>
      </c>
      <c r="AZ58" s="1" t="str">
        <f>IF('Hedging Dashboard'!AH58="P",IF(AZ57="",1,AZ57+1),"")</f>
        <v/>
      </c>
      <c r="BA58" s="1" t="str">
        <f>IF('Hedging Dashboard'!AH58="B",IF(BA57="",1,BA57+1),"")</f>
        <v/>
      </c>
      <c r="BB58" s="1" t="str">
        <f t="shared" si="54"/>
        <v>00000</v>
      </c>
      <c r="BC58" s="1" t="str">
        <f t="shared" si="54"/>
        <v>00000</v>
      </c>
      <c r="BD58" s="1" t="str">
        <f t="shared" si="55"/>
        <v>000000</v>
      </c>
      <c r="BE58" s="1" t="str">
        <f t="shared" si="55"/>
        <v>000000</v>
      </c>
      <c r="BF58" s="1" t="str">
        <f t="shared" si="45"/>
        <v>B</v>
      </c>
      <c r="BG58" s="1" t="str">
        <f t="shared" si="29"/>
        <v/>
      </c>
      <c r="BH58" s="1">
        <f t="shared" si="46"/>
        <v>0</v>
      </c>
      <c r="BI58" s="1" t="str">
        <f t="shared" si="30"/>
        <v/>
      </c>
      <c r="BJ58" s="1">
        <f t="shared" si="47"/>
        <v>0</v>
      </c>
      <c r="BK58" s="1" t="str">
        <f t="shared" si="31"/>
        <v/>
      </c>
      <c r="BL58" s="1">
        <f t="shared" si="48"/>
        <v>0</v>
      </c>
      <c r="BM58" s="1" t="str">
        <f t="shared" si="49"/>
        <v>0</v>
      </c>
      <c r="BN58" s="1" t="str">
        <f t="shared" si="50"/>
        <v>0</v>
      </c>
      <c r="BO58" s="1" t="str">
        <f t="shared" si="51"/>
        <v>0</v>
      </c>
      <c r="BR58" s="1">
        <f>General!A56</f>
        <v>0</v>
      </c>
      <c r="BS58" s="1">
        <f>General!B56</f>
        <v>0</v>
      </c>
      <c r="BT58" s="1" t="str">
        <f>General!C56</f>
        <v/>
      </c>
      <c r="BU58" s="1">
        <f>General!D56</f>
        <v>0</v>
      </c>
      <c r="BW58" s="1" t="str">
        <f>General!F56</f>
        <v>WWLLW</v>
      </c>
      <c r="BX58" s="1">
        <f>General!G56</f>
        <v>1</v>
      </c>
    </row>
    <row r="59" spans="1:76" ht="15.75" thickBot="1">
      <c r="A59" s="1">
        <v>50</v>
      </c>
      <c r="B59" s="77" t="str">
        <f t="shared" si="11"/>
        <v/>
      </c>
      <c r="C59" s="94" t="str">
        <f t="shared" si="1"/>
        <v/>
      </c>
      <c r="D59" s="90" t="str">
        <f t="shared" si="32"/>
        <v/>
      </c>
      <c r="E59" s="91" t="str">
        <f t="shared" si="32"/>
        <v/>
      </c>
      <c r="F59" s="10" t="str">
        <f t="shared" si="12"/>
        <v/>
      </c>
      <c r="H59" s="97" t="str">
        <f t="shared" si="2"/>
        <v/>
      </c>
      <c r="I59" s="90" t="str">
        <f t="shared" si="33"/>
        <v/>
      </c>
      <c r="J59" s="91" t="str">
        <f t="shared" si="33"/>
        <v/>
      </c>
      <c r="K59" s="10" t="str">
        <f t="shared" si="34"/>
        <v/>
      </c>
      <c r="L59" s="54"/>
      <c r="M59" s="18" t="str">
        <f>IF('Hedging Dashboard'!AH59="","",'Hedging Dashboard'!AH59)</f>
        <v/>
      </c>
      <c r="O59" s="77" t="str">
        <f t="shared" si="3"/>
        <v/>
      </c>
      <c r="P59" s="90" t="str">
        <f t="shared" si="35"/>
        <v/>
      </c>
      <c r="Q59" s="91" t="str">
        <f t="shared" si="35"/>
        <v/>
      </c>
      <c r="R59" s="5" t="str">
        <f t="shared" si="36"/>
        <v/>
      </c>
      <c r="S59" s="5" t="str">
        <f t="shared" si="13"/>
        <v/>
      </c>
      <c r="T59" s="113" t="str">
        <f t="shared" si="37"/>
        <v/>
      </c>
      <c r="U59" s="5" t="str">
        <f>IF(M59="","",IF(B59="NB",U58,IF(T59="",SUM($T$5:$T59)+S59,SUM($T$5:$T59))))</f>
        <v/>
      </c>
      <c r="V59" s="101" t="str">
        <f t="shared" si="0"/>
        <v/>
      </c>
      <c r="W59" s="74" t="e">
        <f t="shared" si="14"/>
        <v>#VALUE!</v>
      </c>
      <c r="X59" s="76" t="str">
        <f t="shared" si="15"/>
        <v/>
      </c>
      <c r="Y59" s="9" t="str">
        <f t="shared" si="6"/>
        <v>B</v>
      </c>
      <c r="Z59" s="4" t="str">
        <f t="shared" si="7"/>
        <v>M1</v>
      </c>
      <c r="AA59" s="4" t="str">
        <f t="shared" si="8"/>
        <v>B</v>
      </c>
      <c r="AB59" s="4" t="str">
        <f t="shared" si="4"/>
        <v/>
      </c>
      <c r="AC59" s="4" t="str">
        <f t="shared" si="9"/>
        <v/>
      </c>
      <c r="AD59" s="4" t="str">
        <f t="shared" si="10"/>
        <v/>
      </c>
      <c r="AE59" s="1" t="str">
        <f t="shared" si="16"/>
        <v/>
      </c>
      <c r="AF59" s="1" t="str">
        <f t="shared" si="17"/>
        <v/>
      </c>
      <c r="AG59" s="1" t="str">
        <f t="shared" si="38"/>
        <v/>
      </c>
      <c r="AH59" s="1" t="str">
        <f t="shared" si="39"/>
        <v/>
      </c>
      <c r="AI59" s="1" t="str">
        <f t="shared" si="18"/>
        <v/>
      </c>
      <c r="AJ59" s="1" t="str">
        <f t="shared" si="19"/>
        <v/>
      </c>
      <c r="AK59" s="1">
        <f t="shared" si="40"/>
        <v>0</v>
      </c>
      <c r="AL59" s="1">
        <f t="shared" si="40"/>
        <v>0</v>
      </c>
      <c r="AM59" s="1" t="str">
        <f t="shared" si="5"/>
        <v/>
      </c>
      <c r="AN59" s="1">
        <f t="shared" si="20"/>
        <v>0</v>
      </c>
      <c r="AO59" s="1" t="str">
        <f t="shared" si="52"/>
        <v/>
      </c>
      <c r="AP59" s="1" t="str">
        <f t="shared" si="21"/>
        <v>N</v>
      </c>
      <c r="AQ59" s="1" t="str">
        <f t="shared" si="22"/>
        <v>N</v>
      </c>
      <c r="AR59" s="1" t="str">
        <f t="shared" si="23"/>
        <v>N</v>
      </c>
      <c r="AS59" s="1" t="str">
        <f t="shared" si="24"/>
        <v/>
      </c>
      <c r="AT59" s="15" t="str">
        <f t="shared" si="41"/>
        <v/>
      </c>
      <c r="AU59" s="1" t="str">
        <f t="shared" si="25"/>
        <v/>
      </c>
      <c r="AV59" s="1" t="str">
        <f t="shared" si="26"/>
        <v/>
      </c>
      <c r="AW59" s="1" t="str">
        <f t="shared" si="27"/>
        <v/>
      </c>
      <c r="AX59" s="1" t="str">
        <f t="shared" si="42"/>
        <v/>
      </c>
      <c r="AY59" s="1" t="str">
        <f t="shared" si="43"/>
        <v/>
      </c>
      <c r="AZ59" s="1" t="str">
        <f>IF('Hedging Dashboard'!AH59="P",IF(AZ58="",1,AZ58+1),"")</f>
        <v/>
      </c>
      <c r="BA59" s="1" t="str">
        <f>IF('Hedging Dashboard'!AH59="B",IF(BA58="",1,BA58+1),"")</f>
        <v/>
      </c>
      <c r="BB59" s="1" t="str">
        <f t="shared" si="54"/>
        <v>00000</v>
      </c>
      <c r="BC59" s="1" t="str">
        <f t="shared" si="54"/>
        <v>00000</v>
      </c>
      <c r="BD59" s="1" t="str">
        <f t="shared" si="55"/>
        <v>000000</v>
      </c>
      <c r="BE59" s="1" t="str">
        <f t="shared" si="55"/>
        <v>000000</v>
      </c>
      <c r="BF59" s="1" t="str">
        <f t="shared" si="45"/>
        <v>B</v>
      </c>
      <c r="BG59" s="1" t="str">
        <f t="shared" si="29"/>
        <v/>
      </c>
      <c r="BH59" s="1">
        <f t="shared" si="46"/>
        <v>0</v>
      </c>
      <c r="BI59" s="1" t="str">
        <f t="shared" si="30"/>
        <v/>
      </c>
      <c r="BJ59" s="1">
        <f t="shared" si="47"/>
        <v>0</v>
      </c>
      <c r="BK59" s="1" t="str">
        <f t="shared" si="31"/>
        <v/>
      </c>
      <c r="BL59" s="1">
        <f t="shared" si="48"/>
        <v>0</v>
      </c>
      <c r="BM59" s="1" t="str">
        <f t="shared" si="49"/>
        <v>0</v>
      </c>
      <c r="BN59" s="1" t="str">
        <f t="shared" si="50"/>
        <v>0</v>
      </c>
      <c r="BO59" s="1" t="str">
        <f t="shared" si="51"/>
        <v>0</v>
      </c>
      <c r="BR59" s="1">
        <f>General!A57</f>
        <v>0</v>
      </c>
      <c r="BS59" s="1">
        <f>General!B57</f>
        <v>0</v>
      </c>
      <c r="BT59" s="1" t="str">
        <f>General!C57</f>
        <v/>
      </c>
      <c r="BU59" s="1">
        <f>General!D57</f>
        <v>0</v>
      </c>
      <c r="BW59" s="1" t="str">
        <f>General!F57</f>
        <v>WWLWL</v>
      </c>
      <c r="BX59" s="1">
        <f>General!G57</f>
        <v>-1</v>
      </c>
    </row>
    <row r="60" spans="1:76" ht="15.75" thickBot="1">
      <c r="A60" s="1">
        <v>51</v>
      </c>
      <c r="B60" s="12" t="str">
        <f t="shared" si="11"/>
        <v/>
      </c>
      <c r="C60" s="92" t="str">
        <f t="shared" si="1"/>
        <v/>
      </c>
      <c r="D60" s="13" t="str">
        <f t="shared" si="32"/>
        <v/>
      </c>
      <c r="E60" s="45" t="str">
        <f t="shared" si="32"/>
        <v/>
      </c>
      <c r="F60" s="14" t="str">
        <f t="shared" si="12"/>
        <v/>
      </c>
      <c r="H60" s="95" t="str">
        <f t="shared" si="2"/>
        <v/>
      </c>
      <c r="I60" s="13" t="str">
        <f t="shared" si="33"/>
        <v/>
      </c>
      <c r="J60" s="45" t="str">
        <f t="shared" si="33"/>
        <v/>
      </c>
      <c r="K60" s="14" t="str">
        <f t="shared" si="34"/>
        <v/>
      </c>
      <c r="L60" s="54"/>
      <c r="M60" s="16" t="str">
        <f>IF('Hedging Dashboard'!AH60="","",'Hedging Dashboard'!AH60)</f>
        <v/>
      </c>
      <c r="O60" s="12" t="str">
        <f t="shared" si="3"/>
        <v/>
      </c>
      <c r="P60" s="13" t="str">
        <f t="shared" si="35"/>
        <v/>
      </c>
      <c r="Q60" s="45" t="str">
        <f t="shared" si="35"/>
        <v/>
      </c>
      <c r="R60" s="87" t="str">
        <f t="shared" si="36"/>
        <v/>
      </c>
      <c r="S60" s="87" t="str">
        <f t="shared" si="13"/>
        <v/>
      </c>
      <c r="T60" s="98" t="str">
        <f t="shared" si="37"/>
        <v/>
      </c>
      <c r="U60" s="87" t="str">
        <f>IF(M60="","",IF(B60="NB",U59,IF(T60="",SUM($T$5:$T60)+S60,SUM($T$5:$T60))))</f>
        <v/>
      </c>
      <c r="V60" s="99" t="str">
        <f t="shared" si="0"/>
        <v/>
      </c>
      <c r="W60" s="74" t="e">
        <f t="shared" si="14"/>
        <v>#VALUE!</v>
      </c>
      <c r="X60" s="76" t="str">
        <f t="shared" si="15"/>
        <v/>
      </c>
      <c r="Y60" s="9" t="str">
        <f t="shared" si="6"/>
        <v>B</v>
      </c>
      <c r="Z60" s="4" t="str">
        <f t="shared" si="7"/>
        <v>M1</v>
      </c>
      <c r="AA60" s="4" t="str">
        <f t="shared" si="8"/>
        <v>B</v>
      </c>
      <c r="AB60" s="4" t="str">
        <f t="shared" si="4"/>
        <v/>
      </c>
      <c r="AC60" s="4" t="str">
        <f t="shared" si="9"/>
        <v/>
      </c>
      <c r="AD60" s="4" t="str">
        <f t="shared" si="10"/>
        <v/>
      </c>
      <c r="AE60" s="1" t="str">
        <f t="shared" si="16"/>
        <v/>
      </c>
      <c r="AF60" s="1" t="str">
        <f t="shared" si="17"/>
        <v/>
      </c>
      <c r="AG60" s="1" t="str">
        <f t="shared" si="38"/>
        <v/>
      </c>
      <c r="AH60" s="1" t="str">
        <f t="shared" si="39"/>
        <v/>
      </c>
      <c r="AI60" s="1" t="str">
        <f t="shared" si="18"/>
        <v/>
      </c>
      <c r="AJ60" s="1" t="str">
        <f t="shared" si="19"/>
        <v/>
      </c>
      <c r="AK60" s="1">
        <f t="shared" si="40"/>
        <v>0</v>
      </c>
      <c r="AL60" s="1">
        <f t="shared" si="40"/>
        <v>0</v>
      </c>
      <c r="AM60" s="1" t="str">
        <f t="shared" si="5"/>
        <v/>
      </c>
      <c r="AN60" s="1">
        <f t="shared" si="20"/>
        <v>0</v>
      </c>
      <c r="AO60" s="1" t="str">
        <f t="shared" si="52"/>
        <v/>
      </c>
      <c r="AP60" s="1" t="str">
        <f t="shared" si="21"/>
        <v>N</v>
      </c>
      <c r="AQ60" s="1" t="str">
        <f t="shared" si="22"/>
        <v>N</v>
      </c>
      <c r="AR60" s="1" t="str">
        <f t="shared" si="23"/>
        <v>N</v>
      </c>
      <c r="AS60" s="1" t="str">
        <f t="shared" si="24"/>
        <v/>
      </c>
      <c r="AT60" s="15" t="str">
        <f t="shared" si="41"/>
        <v/>
      </c>
      <c r="AU60" s="1" t="str">
        <f t="shared" si="25"/>
        <v/>
      </c>
      <c r="AV60" s="1" t="str">
        <f t="shared" si="26"/>
        <v/>
      </c>
      <c r="AW60" s="1" t="str">
        <f t="shared" si="27"/>
        <v/>
      </c>
      <c r="AX60" s="1" t="str">
        <f t="shared" si="42"/>
        <v/>
      </c>
      <c r="AY60" s="1" t="str">
        <f t="shared" si="43"/>
        <v/>
      </c>
      <c r="AZ60" s="1" t="str">
        <f>IF('Hedging Dashboard'!AH60="P",IF(AZ59="",1,AZ59+1),"")</f>
        <v/>
      </c>
      <c r="BA60" s="1" t="str">
        <f>IF('Hedging Dashboard'!AH60="B",IF(BA59="",1,BA59+1),"")</f>
        <v/>
      </c>
      <c r="BB60" s="1" t="str">
        <f t="shared" si="54"/>
        <v>00000</v>
      </c>
      <c r="BC60" s="1" t="str">
        <f t="shared" si="54"/>
        <v>00000</v>
      </c>
      <c r="BD60" s="1" t="str">
        <f t="shared" si="55"/>
        <v>000000</v>
      </c>
      <c r="BE60" s="1" t="str">
        <f t="shared" si="55"/>
        <v>000000</v>
      </c>
      <c r="BF60" s="1" t="str">
        <f t="shared" si="45"/>
        <v>B</v>
      </c>
      <c r="BG60" s="1" t="str">
        <f t="shared" si="29"/>
        <v/>
      </c>
      <c r="BH60" s="1">
        <f t="shared" si="46"/>
        <v>0</v>
      </c>
      <c r="BI60" s="1" t="str">
        <f t="shared" si="30"/>
        <v/>
      </c>
      <c r="BJ60" s="1">
        <f t="shared" si="47"/>
        <v>0</v>
      </c>
      <c r="BK60" s="1" t="str">
        <f t="shared" si="31"/>
        <v/>
      </c>
      <c r="BL60" s="1">
        <f t="shared" si="48"/>
        <v>0</v>
      </c>
      <c r="BM60" s="1" t="str">
        <f t="shared" si="49"/>
        <v>0</v>
      </c>
      <c r="BN60" s="1" t="str">
        <f t="shared" si="50"/>
        <v>0</v>
      </c>
      <c r="BO60" s="1" t="str">
        <f t="shared" si="51"/>
        <v>0</v>
      </c>
      <c r="BR60" s="1">
        <f>General!A58</f>
        <v>0</v>
      </c>
      <c r="BS60" s="1">
        <f>General!B58</f>
        <v>0</v>
      </c>
      <c r="BT60" s="1" t="str">
        <f>General!C58</f>
        <v/>
      </c>
      <c r="BU60" s="1">
        <f>General!D58</f>
        <v>0</v>
      </c>
      <c r="BW60" s="1" t="str">
        <f>General!F58</f>
        <v>WWLWW</v>
      </c>
      <c r="BX60" s="1">
        <f>General!G58</f>
        <v>3</v>
      </c>
    </row>
    <row r="61" spans="1:76" ht="15.75" thickBot="1">
      <c r="A61" s="1">
        <v>52</v>
      </c>
      <c r="B61" s="9" t="str">
        <f t="shared" si="11"/>
        <v/>
      </c>
      <c r="C61" s="93" t="str">
        <f t="shared" si="1"/>
        <v/>
      </c>
      <c r="D61" s="88" t="str">
        <f t="shared" si="32"/>
        <v/>
      </c>
      <c r="E61" s="89" t="str">
        <f t="shared" si="32"/>
        <v/>
      </c>
      <c r="F61" s="8" t="str">
        <f t="shared" si="12"/>
        <v/>
      </c>
      <c r="H61" s="96" t="str">
        <f t="shared" si="2"/>
        <v/>
      </c>
      <c r="I61" s="88" t="str">
        <f t="shared" si="33"/>
        <v/>
      </c>
      <c r="J61" s="89" t="str">
        <f t="shared" si="33"/>
        <v/>
      </c>
      <c r="K61" s="8" t="str">
        <f t="shared" si="34"/>
        <v/>
      </c>
      <c r="L61" s="54"/>
      <c r="M61" s="17" t="str">
        <f>IF('Hedging Dashboard'!AH61="","",'Hedging Dashboard'!AH61)</f>
        <v/>
      </c>
      <c r="O61" s="9" t="str">
        <f t="shared" si="3"/>
        <v/>
      </c>
      <c r="P61" s="88" t="str">
        <f t="shared" si="35"/>
        <v/>
      </c>
      <c r="Q61" s="89" t="str">
        <f t="shared" si="35"/>
        <v/>
      </c>
      <c r="R61" s="4" t="str">
        <f t="shared" si="36"/>
        <v/>
      </c>
      <c r="S61" s="4" t="str">
        <f t="shared" si="13"/>
        <v/>
      </c>
      <c r="T61" s="112" t="str">
        <f t="shared" si="37"/>
        <v/>
      </c>
      <c r="U61" s="4" t="str">
        <f>IF(M61="","",IF(B61="NB",U60,IF(T61="",SUM($T$5:$T61)+S61,SUM($T$5:$T61))))</f>
        <v/>
      </c>
      <c r="V61" s="100" t="str">
        <f t="shared" si="0"/>
        <v/>
      </c>
      <c r="W61" s="74" t="e">
        <f t="shared" si="14"/>
        <v>#VALUE!</v>
      </c>
      <c r="X61" s="76" t="str">
        <f t="shared" si="15"/>
        <v/>
      </c>
      <c r="Y61" s="9" t="str">
        <f t="shared" si="6"/>
        <v>B</v>
      </c>
      <c r="Z61" s="4" t="str">
        <f t="shared" si="7"/>
        <v>M1</v>
      </c>
      <c r="AA61" s="4" t="str">
        <f t="shared" si="8"/>
        <v>B</v>
      </c>
      <c r="AB61" s="4" t="str">
        <f t="shared" si="4"/>
        <v/>
      </c>
      <c r="AC61" s="4" t="str">
        <f t="shared" si="9"/>
        <v/>
      </c>
      <c r="AD61" s="4" t="str">
        <f t="shared" si="10"/>
        <v/>
      </c>
      <c r="AE61" s="1" t="str">
        <f t="shared" si="16"/>
        <v/>
      </c>
      <c r="AF61" s="1" t="str">
        <f t="shared" si="17"/>
        <v/>
      </c>
      <c r="AG61" s="1" t="str">
        <f t="shared" si="38"/>
        <v/>
      </c>
      <c r="AH61" s="1" t="str">
        <f t="shared" si="39"/>
        <v/>
      </c>
      <c r="AI61" s="1" t="str">
        <f t="shared" si="18"/>
        <v/>
      </c>
      <c r="AJ61" s="1" t="str">
        <f t="shared" si="19"/>
        <v/>
      </c>
      <c r="AK61" s="1">
        <f t="shared" si="40"/>
        <v>0</v>
      </c>
      <c r="AL61" s="1">
        <f t="shared" si="40"/>
        <v>0</v>
      </c>
      <c r="AM61" s="1" t="str">
        <f t="shared" si="5"/>
        <v/>
      </c>
      <c r="AN61" s="1">
        <f t="shared" si="20"/>
        <v>0</v>
      </c>
      <c r="AO61" s="1" t="str">
        <f t="shared" si="52"/>
        <v/>
      </c>
      <c r="AP61" s="1" t="str">
        <f t="shared" si="21"/>
        <v>N</v>
      </c>
      <c r="AQ61" s="1" t="str">
        <f t="shared" si="22"/>
        <v>N</v>
      </c>
      <c r="AR61" s="1" t="str">
        <f t="shared" si="23"/>
        <v>N</v>
      </c>
      <c r="AS61" s="1" t="str">
        <f t="shared" si="24"/>
        <v/>
      </c>
      <c r="AT61" s="15" t="str">
        <f t="shared" si="41"/>
        <v/>
      </c>
      <c r="AU61" s="1" t="str">
        <f t="shared" si="25"/>
        <v/>
      </c>
      <c r="AV61" s="1" t="str">
        <f t="shared" si="26"/>
        <v/>
      </c>
      <c r="AW61" s="1" t="str">
        <f t="shared" si="27"/>
        <v/>
      </c>
      <c r="AX61" s="1" t="str">
        <f t="shared" si="42"/>
        <v/>
      </c>
      <c r="AY61" s="1" t="str">
        <f t="shared" si="43"/>
        <v/>
      </c>
      <c r="AZ61" s="1" t="str">
        <f>IF('Hedging Dashboard'!AH61="P",IF(AZ60="",1,AZ60+1),"")</f>
        <v/>
      </c>
      <c r="BA61" s="1" t="str">
        <f>IF('Hedging Dashboard'!AH61="B",IF(BA60="",1,BA60+1),"")</f>
        <v/>
      </c>
      <c r="BB61" s="1" t="str">
        <f t="shared" si="54"/>
        <v>00000</v>
      </c>
      <c r="BC61" s="1" t="str">
        <f t="shared" si="54"/>
        <v>00000</v>
      </c>
      <c r="BD61" s="1" t="str">
        <f t="shared" si="55"/>
        <v>000000</v>
      </c>
      <c r="BE61" s="1" t="str">
        <f t="shared" si="55"/>
        <v>000000</v>
      </c>
      <c r="BF61" s="1" t="str">
        <f t="shared" si="45"/>
        <v>B</v>
      </c>
      <c r="BG61" s="1" t="str">
        <f t="shared" si="29"/>
        <v/>
      </c>
      <c r="BH61" s="1">
        <f t="shared" si="46"/>
        <v>0</v>
      </c>
      <c r="BI61" s="1" t="str">
        <f t="shared" si="30"/>
        <v/>
      </c>
      <c r="BJ61" s="1">
        <f t="shared" si="47"/>
        <v>0</v>
      </c>
      <c r="BK61" s="1" t="str">
        <f t="shared" si="31"/>
        <v/>
      </c>
      <c r="BL61" s="1">
        <f t="shared" si="48"/>
        <v>0</v>
      </c>
      <c r="BM61" s="1" t="str">
        <f t="shared" si="49"/>
        <v>0</v>
      </c>
      <c r="BN61" s="1" t="str">
        <f t="shared" si="50"/>
        <v>0</v>
      </c>
      <c r="BO61" s="1" t="str">
        <f t="shared" si="51"/>
        <v>0</v>
      </c>
      <c r="BR61" s="1">
        <f>General!A59</f>
        <v>0</v>
      </c>
      <c r="BS61" s="1">
        <f>General!B59</f>
        <v>0</v>
      </c>
      <c r="BT61" s="1" t="str">
        <f>General!C59</f>
        <v/>
      </c>
      <c r="BU61" s="1">
        <f>General!D59</f>
        <v>0</v>
      </c>
      <c r="BW61" s="1" t="str">
        <f>General!F59</f>
        <v>WWWLL</v>
      </c>
      <c r="BX61" s="1">
        <f>General!G59</f>
        <v>-3</v>
      </c>
    </row>
    <row r="62" spans="1:76" ht="15.75" thickBot="1">
      <c r="A62" s="1">
        <v>53</v>
      </c>
      <c r="B62" s="9" t="str">
        <f t="shared" si="11"/>
        <v/>
      </c>
      <c r="C62" s="93" t="str">
        <f t="shared" si="1"/>
        <v/>
      </c>
      <c r="D62" s="88" t="str">
        <f t="shared" si="32"/>
        <v/>
      </c>
      <c r="E62" s="89" t="str">
        <f t="shared" si="32"/>
        <v/>
      </c>
      <c r="F62" s="8" t="str">
        <f t="shared" si="12"/>
        <v/>
      </c>
      <c r="H62" s="96" t="str">
        <f t="shared" si="2"/>
        <v/>
      </c>
      <c r="I62" s="88" t="str">
        <f t="shared" si="33"/>
        <v/>
      </c>
      <c r="J62" s="89" t="str">
        <f t="shared" si="33"/>
        <v/>
      </c>
      <c r="K62" s="8" t="str">
        <f t="shared" si="34"/>
        <v/>
      </c>
      <c r="L62" s="54"/>
      <c r="M62" s="17" t="str">
        <f>IF('Hedging Dashboard'!AH62="","",'Hedging Dashboard'!AH62)</f>
        <v/>
      </c>
      <c r="O62" s="9" t="str">
        <f t="shared" si="3"/>
        <v/>
      </c>
      <c r="P62" s="88" t="str">
        <f t="shared" si="35"/>
        <v/>
      </c>
      <c r="Q62" s="89" t="str">
        <f t="shared" si="35"/>
        <v/>
      </c>
      <c r="R62" s="4" t="str">
        <f t="shared" si="36"/>
        <v/>
      </c>
      <c r="S62" s="4" t="str">
        <f t="shared" si="13"/>
        <v/>
      </c>
      <c r="T62" s="112" t="str">
        <f t="shared" si="37"/>
        <v/>
      </c>
      <c r="U62" s="4" t="str">
        <f>IF(M62="","",IF(B62="NB",U61,IF(T62="",SUM($T$5:$T62)+S62,SUM($T$5:$T62))))</f>
        <v/>
      </c>
      <c r="V62" s="100" t="str">
        <f t="shared" si="0"/>
        <v/>
      </c>
      <c r="W62" s="74" t="e">
        <f t="shared" si="14"/>
        <v>#VALUE!</v>
      </c>
      <c r="X62" s="76" t="str">
        <f t="shared" si="15"/>
        <v/>
      </c>
      <c r="Y62" s="9" t="str">
        <f t="shared" si="6"/>
        <v>B</v>
      </c>
      <c r="Z62" s="4" t="str">
        <f t="shared" si="7"/>
        <v>M1</v>
      </c>
      <c r="AA62" s="4" t="str">
        <f t="shared" si="8"/>
        <v>B</v>
      </c>
      <c r="AB62" s="4" t="str">
        <f t="shared" si="4"/>
        <v/>
      </c>
      <c r="AC62" s="4" t="str">
        <f t="shared" si="9"/>
        <v/>
      </c>
      <c r="AD62" s="4" t="str">
        <f t="shared" si="10"/>
        <v/>
      </c>
      <c r="AE62" s="1" t="str">
        <f t="shared" si="16"/>
        <v/>
      </c>
      <c r="AF62" s="1" t="str">
        <f t="shared" si="17"/>
        <v/>
      </c>
      <c r="AG62" s="1" t="str">
        <f t="shared" si="38"/>
        <v/>
      </c>
      <c r="AH62" s="1" t="str">
        <f t="shared" si="39"/>
        <v/>
      </c>
      <c r="AI62" s="1" t="str">
        <f t="shared" si="18"/>
        <v/>
      </c>
      <c r="AJ62" s="1" t="str">
        <f t="shared" si="19"/>
        <v/>
      </c>
      <c r="AK62" s="1">
        <f t="shared" si="40"/>
        <v>0</v>
      </c>
      <c r="AL62" s="1">
        <f t="shared" si="40"/>
        <v>0</v>
      </c>
      <c r="AM62" s="1" t="str">
        <f t="shared" si="5"/>
        <v/>
      </c>
      <c r="AN62" s="1">
        <f t="shared" si="20"/>
        <v>0</v>
      </c>
      <c r="AO62" s="1" t="str">
        <f t="shared" si="52"/>
        <v/>
      </c>
      <c r="AP62" s="1" t="str">
        <f t="shared" si="21"/>
        <v>N</v>
      </c>
      <c r="AQ62" s="1" t="str">
        <f t="shared" si="22"/>
        <v>N</v>
      </c>
      <c r="AR62" s="1" t="str">
        <f t="shared" si="23"/>
        <v>N</v>
      </c>
      <c r="AS62" s="1" t="str">
        <f t="shared" si="24"/>
        <v/>
      </c>
      <c r="AT62" s="15" t="str">
        <f t="shared" si="41"/>
        <v/>
      </c>
      <c r="AU62" s="1" t="str">
        <f t="shared" si="25"/>
        <v/>
      </c>
      <c r="AV62" s="1" t="str">
        <f t="shared" si="26"/>
        <v/>
      </c>
      <c r="AW62" s="1" t="str">
        <f t="shared" si="27"/>
        <v/>
      </c>
      <c r="AX62" s="1" t="str">
        <f t="shared" si="42"/>
        <v/>
      </c>
      <c r="AY62" s="1" t="str">
        <f t="shared" si="43"/>
        <v/>
      </c>
      <c r="AZ62" s="1" t="str">
        <f>IF('Hedging Dashboard'!AH62="P",IF(AZ61="",1,AZ61+1),"")</f>
        <v/>
      </c>
      <c r="BA62" s="1" t="str">
        <f>IF('Hedging Dashboard'!AH62="B",IF(BA61="",1,BA61+1),"")</f>
        <v/>
      </c>
      <c r="BB62" s="1" t="str">
        <f t="shared" ref="BB62:BC109" si="56">IF(AZ57="",0,AZ57)&amp;IF(AZ58="",0,AZ58)&amp;IF(AZ59="",0,AZ59)&amp;IF(AZ60="",0,AZ60)&amp;IF(AZ61="",0,AZ61)</f>
        <v>00000</v>
      </c>
      <c r="BC62" s="1" t="str">
        <f t="shared" si="56"/>
        <v>00000</v>
      </c>
      <c r="BD62" s="1" t="str">
        <f t="shared" ref="BD62:BE109" si="57">IF(AZ56="",0,AZ56)&amp;IF(AZ57="",0,AZ57)&amp;IF(AZ58="",0,AZ58)&amp;IF(AZ59="",0,AZ59)&amp;IF(AZ60="",0,AZ60)&amp;IF(AZ61="",0,AZ61)</f>
        <v>000000</v>
      </c>
      <c r="BE62" s="1" t="str">
        <f t="shared" si="57"/>
        <v>000000</v>
      </c>
      <c r="BF62" s="1" t="str">
        <f t="shared" si="45"/>
        <v>B</v>
      </c>
      <c r="BG62" s="1" t="str">
        <f t="shared" si="29"/>
        <v/>
      </c>
      <c r="BH62" s="1">
        <f t="shared" si="46"/>
        <v>0</v>
      </c>
      <c r="BI62" s="1" t="str">
        <f t="shared" si="30"/>
        <v/>
      </c>
      <c r="BJ62" s="1">
        <f t="shared" si="47"/>
        <v>0</v>
      </c>
      <c r="BK62" s="1" t="str">
        <f t="shared" si="31"/>
        <v/>
      </c>
      <c r="BL62" s="1">
        <f t="shared" si="48"/>
        <v>0</v>
      </c>
      <c r="BM62" s="1" t="str">
        <f t="shared" si="49"/>
        <v>0</v>
      </c>
      <c r="BN62" s="1" t="str">
        <f t="shared" si="50"/>
        <v>0</v>
      </c>
      <c r="BO62" s="1" t="str">
        <f t="shared" si="51"/>
        <v>0</v>
      </c>
      <c r="BR62" s="1">
        <f>General!A60</f>
        <v>0</v>
      </c>
      <c r="BS62" s="1">
        <f>General!B60</f>
        <v>0</v>
      </c>
      <c r="BT62" s="1" t="str">
        <f>General!C60</f>
        <v/>
      </c>
      <c r="BU62" s="1">
        <f>General!D60</f>
        <v>0</v>
      </c>
      <c r="BW62" s="1" t="str">
        <f>General!F60</f>
        <v>WWWLW</v>
      </c>
      <c r="BX62" s="1">
        <f>General!G60</f>
        <v>1</v>
      </c>
    </row>
    <row r="63" spans="1:76" ht="15.75" thickBot="1">
      <c r="A63" s="1">
        <v>54</v>
      </c>
      <c r="B63" s="9" t="str">
        <f t="shared" si="11"/>
        <v/>
      </c>
      <c r="C63" s="93" t="str">
        <f t="shared" si="1"/>
        <v/>
      </c>
      <c r="D63" s="88" t="str">
        <f t="shared" si="32"/>
        <v/>
      </c>
      <c r="E63" s="89" t="str">
        <f t="shared" si="32"/>
        <v/>
      </c>
      <c r="F63" s="8" t="str">
        <f t="shared" si="12"/>
        <v/>
      </c>
      <c r="H63" s="96" t="str">
        <f t="shared" si="2"/>
        <v/>
      </c>
      <c r="I63" s="88" t="str">
        <f t="shared" si="33"/>
        <v/>
      </c>
      <c r="J63" s="89" t="str">
        <f t="shared" si="33"/>
        <v/>
      </c>
      <c r="K63" s="8" t="str">
        <f t="shared" si="34"/>
        <v/>
      </c>
      <c r="L63" s="54"/>
      <c r="M63" s="17" t="str">
        <f>IF('Hedging Dashboard'!AH63="","",'Hedging Dashboard'!AH63)</f>
        <v/>
      </c>
      <c r="O63" s="9" t="str">
        <f t="shared" si="3"/>
        <v/>
      </c>
      <c r="P63" s="88" t="str">
        <f t="shared" si="35"/>
        <v/>
      </c>
      <c r="Q63" s="89" t="str">
        <f t="shared" si="35"/>
        <v/>
      </c>
      <c r="R63" s="4" t="str">
        <f t="shared" si="36"/>
        <v/>
      </c>
      <c r="S63" s="4" t="str">
        <f t="shared" si="13"/>
        <v/>
      </c>
      <c r="T63" s="112" t="str">
        <f t="shared" si="37"/>
        <v/>
      </c>
      <c r="U63" s="4" t="str">
        <f>IF(M63="","",IF(B63="NB",U62,IF(T63="",SUM($T$5:$T63)+S63,SUM($T$5:$T63))))</f>
        <v/>
      </c>
      <c r="V63" s="100" t="str">
        <f t="shared" si="0"/>
        <v/>
      </c>
      <c r="W63" s="74" t="e">
        <f t="shared" si="14"/>
        <v>#VALUE!</v>
      </c>
      <c r="X63" s="76" t="str">
        <f t="shared" si="15"/>
        <v/>
      </c>
      <c r="Y63" s="9" t="str">
        <f t="shared" si="6"/>
        <v>B</v>
      </c>
      <c r="Z63" s="4" t="str">
        <f t="shared" si="7"/>
        <v>M1</v>
      </c>
      <c r="AA63" s="4" t="str">
        <f t="shared" si="8"/>
        <v>B</v>
      </c>
      <c r="AB63" s="4" t="str">
        <f t="shared" si="4"/>
        <v/>
      </c>
      <c r="AC63" s="4" t="str">
        <f t="shared" si="9"/>
        <v/>
      </c>
      <c r="AD63" s="4" t="str">
        <f t="shared" si="10"/>
        <v/>
      </c>
      <c r="AE63" s="1" t="str">
        <f t="shared" si="16"/>
        <v/>
      </c>
      <c r="AF63" s="1" t="str">
        <f t="shared" si="17"/>
        <v/>
      </c>
      <c r="AG63" s="1" t="str">
        <f t="shared" si="38"/>
        <v/>
      </c>
      <c r="AH63" s="1" t="str">
        <f t="shared" si="39"/>
        <v/>
      </c>
      <c r="AI63" s="1" t="str">
        <f t="shared" si="18"/>
        <v/>
      </c>
      <c r="AJ63" s="1" t="str">
        <f t="shared" si="19"/>
        <v/>
      </c>
      <c r="AK63" s="1">
        <f t="shared" si="40"/>
        <v>0</v>
      </c>
      <c r="AL63" s="1">
        <f t="shared" si="40"/>
        <v>0</v>
      </c>
      <c r="AM63" s="1" t="str">
        <f t="shared" si="5"/>
        <v/>
      </c>
      <c r="AN63" s="1">
        <f t="shared" si="20"/>
        <v>0</v>
      </c>
      <c r="AO63" s="1" t="str">
        <f t="shared" si="52"/>
        <v/>
      </c>
      <c r="AP63" s="1" t="str">
        <f t="shared" si="21"/>
        <v>N</v>
      </c>
      <c r="AQ63" s="1" t="str">
        <f t="shared" si="22"/>
        <v>N</v>
      </c>
      <c r="AR63" s="1" t="str">
        <f t="shared" si="23"/>
        <v>N</v>
      </c>
      <c r="AS63" s="1" t="str">
        <f t="shared" si="24"/>
        <v/>
      </c>
      <c r="AT63" s="15" t="str">
        <f t="shared" si="41"/>
        <v/>
      </c>
      <c r="AU63" s="1" t="str">
        <f t="shared" si="25"/>
        <v/>
      </c>
      <c r="AV63" s="1" t="str">
        <f t="shared" si="26"/>
        <v/>
      </c>
      <c r="AW63" s="1" t="str">
        <f t="shared" si="27"/>
        <v/>
      </c>
      <c r="AX63" s="1" t="str">
        <f t="shared" si="42"/>
        <v/>
      </c>
      <c r="AY63" s="1" t="str">
        <f t="shared" si="43"/>
        <v/>
      </c>
      <c r="AZ63" s="1" t="str">
        <f>IF('Hedging Dashboard'!AH63="P",IF(AZ62="",1,AZ62+1),"")</f>
        <v/>
      </c>
      <c r="BA63" s="1" t="str">
        <f>IF('Hedging Dashboard'!AH63="B",IF(BA62="",1,BA62+1),"")</f>
        <v/>
      </c>
      <c r="BB63" s="1" t="str">
        <f t="shared" si="56"/>
        <v>00000</v>
      </c>
      <c r="BC63" s="1" t="str">
        <f t="shared" si="56"/>
        <v>00000</v>
      </c>
      <c r="BD63" s="1" t="str">
        <f t="shared" si="57"/>
        <v>000000</v>
      </c>
      <c r="BE63" s="1" t="str">
        <f t="shared" si="57"/>
        <v>000000</v>
      </c>
      <c r="BF63" s="1" t="str">
        <f t="shared" si="45"/>
        <v>B</v>
      </c>
      <c r="BG63" s="1" t="str">
        <f t="shared" si="29"/>
        <v/>
      </c>
      <c r="BH63" s="1">
        <f t="shared" si="46"/>
        <v>0</v>
      </c>
      <c r="BI63" s="1" t="str">
        <f t="shared" si="30"/>
        <v/>
      </c>
      <c r="BJ63" s="1">
        <f t="shared" si="47"/>
        <v>0</v>
      </c>
      <c r="BK63" s="1" t="str">
        <f t="shared" si="31"/>
        <v/>
      </c>
      <c r="BL63" s="1">
        <f t="shared" si="48"/>
        <v>0</v>
      </c>
      <c r="BM63" s="1" t="str">
        <f t="shared" si="49"/>
        <v>0</v>
      </c>
      <c r="BN63" s="1" t="str">
        <f t="shared" si="50"/>
        <v>0</v>
      </c>
      <c r="BO63" s="1" t="str">
        <f t="shared" si="51"/>
        <v>0</v>
      </c>
      <c r="BR63" s="1">
        <f>General!A61</f>
        <v>0</v>
      </c>
      <c r="BS63" s="1">
        <f>General!B61</f>
        <v>0</v>
      </c>
      <c r="BT63" s="1" t="str">
        <f>General!C61</f>
        <v/>
      </c>
      <c r="BU63" s="1">
        <f>General!D61</f>
        <v>0</v>
      </c>
      <c r="BW63" s="1" t="str">
        <f>General!F61</f>
        <v>WWWWL</v>
      </c>
      <c r="BX63" s="1">
        <f>General!G61</f>
        <v>-1</v>
      </c>
    </row>
    <row r="64" spans="1:76" ht="15.75" thickBot="1">
      <c r="A64" s="1">
        <v>55</v>
      </c>
      <c r="B64" s="77" t="str">
        <f t="shared" si="11"/>
        <v/>
      </c>
      <c r="C64" s="94" t="str">
        <f t="shared" si="1"/>
        <v/>
      </c>
      <c r="D64" s="90" t="str">
        <f t="shared" si="32"/>
        <v/>
      </c>
      <c r="E64" s="91" t="str">
        <f t="shared" si="32"/>
        <v/>
      </c>
      <c r="F64" s="10" t="str">
        <f t="shared" si="12"/>
        <v/>
      </c>
      <c r="H64" s="97" t="str">
        <f t="shared" si="2"/>
        <v/>
      </c>
      <c r="I64" s="90" t="str">
        <f t="shared" si="33"/>
        <v/>
      </c>
      <c r="J64" s="91" t="str">
        <f t="shared" si="33"/>
        <v/>
      </c>
      <c r="K64" s="10" t="str">
        <f t="shared" si="34"/>
        <v/>
      </c>
      <c r="L64" s="54" t="str">
        <f>AH64</f>
        <v/>
      </c>
      <c r="M64" s="18" t="str">
        <f>IF('Hedging Dashboard'!AH64="","",'Hedging Dashboard'!AH64)</f>
        <v/>
      </c>
      <c r="O64" s="77" t="str">
        <f t="shared" si="3"/>
        <v/>
      </c>
      <c r="P64" s="90" t="str">
        <f t="shared" si="35"/>
        <v/>
      </c>
      <c r="Q64" s="91" t="str">
        <f t="shared" si="35"/>
        <v/>
      </c>
      <c r="R64" s="5" t="str">
        <f t="shared" si="36"/>
        <v/>
      </c>
      <c r="S64" s="5" t="str">
        <f t="shared" si="13"/>
        <v/>
      </c>
      <c r="T64" s="113" t="str">
        <f t="shared" si="37"/>
        <v/>
      </c>
      <c r="U64" s="5" t="str">
        <f>IF(M64="","",IF(B64="NB",U63,IF(T64="",SUM($T$5:$T64)+S64,SUM($T$5:$T64))))</f>
        <v/>
      </c>
      <c r="V64" s="101" t="str">
        <f t="shared" si="0"/>
        <v/>
      </c>
      <c r="W64" s="74" t="e">
        <f t="shared" si="14"/>
        <v>#VALUE!</v>
      </c>
      <c r="X64" s="76" t="str">
        <f t="shared" si="15"/>
        <v/>
      </c>
      <c r="Y64" s="9" t="str">
        <f t="shared" si="6"/>
        <v>B</v>
      </c>
      <c r="Z64" s="4" t="str">
        <f t="shared" si="7"/>
        <v>M1</v>
      </c>
      <c r="AA64" s="4" t="str">
        <f t="shared" si="8"/>
        <v>B</v>
      </c>
      <c r="AB64" s="4" t="str">
        <f t="shared" si="4"/>
        <v/>
      </c>
      <c r="AC64" s="4" t="str">
        <f t="shared" si="9"/>
        <v/>
      </c>
      <c r="AD64" s="4" t="str">
        <f t="shared" si="10"/>
        <v/>
      </c>
      <c r="AE64" s="1" t="str">
        <f t="shared" si="16"/>
        <v/>
      </c>
      <c r="AF64" s="1" t="str">
        <f t="shared" si="17"/>
        <v/>
      </c>
      <c r="AG64" s="1" t="str">
        <f t="shared" si="38"/>
        <v/>
      </c>
      <c r="AH64" s="1" t="str">
        <f t="shared" si="39"/>
        <v/>
      </c>
      <c r="AI64" s="1" t="str">
        <f t="shared" si="18"/>
        <v/>
      </c>
      <c r="AJ64" s="1" t="str">
        <f t="shared" si="19"/>
        <v/>
      </c>
      <c r="AK64" s="1">
        <f t="shared" si="40"/>
        <v>0</v>
      </c>
      <c r="AL64" s="1">
        <f t="shared" si="40"/>
        <v>0</v>
      </c>
      <c r="AM64" s="1" t="str">
        <f t="shared" si="5"/>
        <v/>
      </c>
      <c r="AN64" s="1">
        <f t="shared" si="20"/>
        <v>0</v>
      </c>
      <c r="AO64" s="1" t="str">
        <f t="shared" si="52"/>
        <v/>
      </c>
      <c r="AP64" s="1" t="str">
        <f t="shared" si="21"/>
        <v>N</v>
      </c>
      <c r="AQ64" s="1" t="str">
        <f t="shared" si="22"/>
        <v>N</v>
      </c>
      <c r="AR64" s="1" t="str">
        <f t="shared" si="23"/>
        <v>N</v>
      </c>
      <c r="AS64" s="1" t="str">
        <f t="shared" si="24"/>
        <v/>
      </c>
      <c r="AT64" s="15" t="str">
        <f t="shared" si="41"/>
        <v/>
      </c>
      <c r="AU64" s="1" t="str">
        <f t="shared" si="25"/>
        <v/>
      </c>
      <c r="AV64" s="1" t="str">
        <f t="shared" si="26"/>
        <v/>
      </c>
      <c r="AW64" s="1" t="str">
        <f t="shared" si="27"/>
        <v/>
      </c>
      <c r="AX64" s="1" t="str">
        <f t="shared" si="42"/>
        <v/>
      </c>
      <c r="AY64" s="1" t="str">
        <f t="shared" si="43"/>
        <v/>
      </c>
      <c r="AZ64" s="1" t="str">
        <f>IF('Hedging Dashboard'!AH64="P",IF(AZ63="",1,AZ63+1),"")</f>
        <v/>
      </c>
      <c r="BA64" s="1" t="str">
        <f>IF('Hedging Dashboard'!AH64="B",IF(BA63="",1,BA63+1),"")</f>
        <v/>
      </c>
      <c r="BB64" s="1" t="str">
        <f t="shared" si="56"/>
        <v>00000</v>
      </c>
      <c r="BC64" s="1" t="str">
        <f t="shared" si="56"/>
        <v>00000</v>
      </c>
      <c r="BD64" s="1" t="str">
        <f t="shared" si="57"/>
        <v>000000</v>
      </c>
      <c r="BE64" s="1" t="str">
        <f t="shared" si="57"/>
        <v>000000</v>
      </c>
      <c r="BF64" s="1" t="str">
        <f t="shared" si="45"/>
        <v>B</v>
      </c>
      <c r="BG64" s="1" t="str">
        <f t="shared" si="29"/>
        <v/>
      </c>
      <c r="BH64" s="1">
        <f t="shared" si="46"/>
        <v>0</v>
      </c>
      <c r="BI64" s="1" t="str">
        <f t="shared" si="30"/>
        <v/>
      </c>
      <c r="BJ64" s="1">
        <f t="shared" si="47"/>
        <v>0</v>
      </c>
      <c r="BK64" s="1" t="str">
        <f t="shared" si="31"/>
        <v/>
      </c>
      <c r="BL64" s="1">
        <f t="shared" si="48"/>
        <v>0</v>
      </c>
      <c r="BM64" s="1" t="str">
        <f t="shared" si="49"/>
        <v>0</v>
      </c>
      <c r="BN64" s="1" t="str">
        <f t="shared" si="50"/>
        <v>0</v>
      </c>
      <c r="BO64" s="1" t="str">
        <f t="shared" si="51"/>
        <v>0</v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6</v>
      </c>
    </row>
    <row r="65" spans="1:76" ht="15.75" thickBot="1">
      <c r="A65" s="1">
        <v>56</v>
      </c>
      <c r="B65" s="12" t="str">
        <f t="shared" si="11"/>
        <v/>
      </c>
      <c r="C65" s="92" t="str">
        <f t="shared" si="1"/>
        <v/>
      </c>
      <c r="D65" s="13" t="str">
        <f t="shared" si="32"/>
        <v/>
      </c>
      <c r="E65" s="45" t="str">
        <f t="shared" si="32"/>
        <v/>
      </c>
      <c r="F65" s="14" t="str">
        <f t="shared" si="12"/>
        <v/>
      </c>
      <c r="H65" s="95" t="str">
        <f t="shared" si="2"/>
        <v/>
      </c>
      <c r="I65" s="13" t="str">
        <f t="shared" si="33"/>
        <v/>
      </c>
      <c r="J65" s="45" t="str">
        <f t="shared" si="33"/>
        <v/>
      </c>
      <c r="K65" s="14" t="str">
        <f t="shared" si="34"/>
        <v/>
      </c>
      <c r="L65" s="54"/>
      <c r="M65" s="16" t="str">
        <f>IF('Hedging Dashboard'!AH65="","",'Hedging Dashboard'!AH65)</f>
        <v/>
      </c>
      <c r="O65" s="12" t="str">
        <f t="shared" si="3"/>
        <v/>
      </c>
      <c r="P65" s="13" t="str">
        <f t="shared" si="35"/>
        <v/>
      </c>
      <c r="Q65" s="45" t="str">
        <f t="shared" si="35"/>
        <v/>
      </c>
      <c r="R65" s="87" t="str">
        <f t="shared" si="36"/>
        <v/>
      </c>
      <c r="S65" s="87" t="str">
        <f t="shared" si="13"/>
        <v/>
      </c>
      <c r="T65" s="98" t="str">
        <f t="shared" si="37"/>
        <v/>
      </c>
      <c r="U65" s="87" t="str">
        <f>IF(M65="","",IF(B65="NB",U64,IF(T65="",SUM($T$5:$T65)+S65,SUM($T$5:$T65))))</f>
        <v/>
      </c>
      <c r="V65" s="99" t="str">
        <f t="shared" si="0"/>
        <v/>
      </c>
      <c r="W65" s="74" t="e">
        <f t="shared" si="14"/>
        <v>#VALUE!</v>
      </c>
      <c r="X65" s="76" t="str">
        <f t="shared" si="15"/>
        <v/>
      </c>
      <c r="Y65" s="9" t="str">
        <f t="shared" si="6"/>
        <v>B</v>
      </c>
      <c r="Z65" s="4" t="str">
        <f t="shared" si="7"/>
        <v>M1</v>
      </c>
      <c r="AA65" s="4" t="str">
        <f t="shared" si="8"/>
        <v>B</v>
      </c>
      <c r="AB65" s="4" t="str">
        <f t="shared" si="4"/>
        <v/>
      </c>
      <c r="AC65" s="4" t="str">
        <f t="shared" si="9"/>
        <v/>
      </c>
      <c r="AD65" s="4" t="str">
        <f t="shared" si="10"/>
        <v/>
      </c>
      <c r="AE65" s="1" t="str">
        <f t="shared" si="16"/>
        <v/>
      </c>
      <c r="AF65" s="1" t="str">
        <f t="shared" si="17"/>
        <v/>
      </c>
      <c r="AG65" s="1" t="str">
        <f t="shared" si="38"/>
        <v/>
      </c>
      <c r="AH65" s="1" t="str">
        <f t="shared" si="39"/>
        <v/>
      </c>
      <c r="AI65" s="1" t="str">
        <f t="shared" si="18"/>
        <v/>
      </c>
      <c r="AJ65" s="1" t="str">
        <f t="shared" si="19"/>
        <v/>
      </c>
      <c r="AK65" s="1">
        <f t="shared" si="40"/>
        <v>0</v>
      </c>
      <c r="AL65" s="1">
        <f t="shared" si="40"/>
        <v>0</v>
      </c>
      <c r="AM65" s="1" t="str">
        <f t="shared" si="5"/>
        <v/>
      </c>
      <c r="AN65" s="1">
        <f t="shared" si="20"/>
        <v>0</v>
      </c>
      <c r="AO65" s="1" t="str">
        <f t="shared" si="52"/>
        <v/>
      </c>
      <c r="AP65" s="1" t="str">
        <f t="shared" si="21"/>
        <v>N</v>
      </c>
      <c r="AQ65" s="1" t="str">
        <f t="shared" si="22"/>
        <v>N</v>
      </c>
      <c r="AR65" s="1" t="str">
        <f t="shared" si="23"/>
        <v>N</v>
      </c>
      <c r="AS65" s="1" t="str">
        <f t="shared" si="24"/>
        <v/>
      </c>
      <c r="AT65" s="15" t="str">
        <f t="shared" si="41"/>
        <v/>
      </c>
      <c r="AU65" s="1" t="str">
        <f t="shared" si="25"/>
        <v/>
      </c>
      <c r="AV65" s="1" t="str">
        <f t="shared" si="26"/>
        <v/>
      </c>
      <c r="AW65" s="1" t="str">
        <f t="shared" si="27"/>
        <v/>
      </c>
      <c r="AX65" s="1" t="str">
        <f t="shared" si="42"/>
        <v/>
      </c>
      <c r="AY65" s="1" t="str">
        <f t="shared" si="43"/>
        <v/>
      </c>
      <c r="AZ65" s="1" t="str">
        <f>IF('Hedging Dashboard'!AH65="P",IF(AZ64="",1,AZ64+1),"")</f>
        <v/>
      </c>
      <c r="BA65" s="1" t="str">
        <f>IF('Hedging Dashboard'!AH65="B",IF(BA64="",1,BA64+1),"")</f>
        <v/>
      </c>
      <c r="BB65" s="1" t="str">
        <f t="shared" si="56"/>
        <v>00000</v>
      </c>
      <c r="BC65" s="1" t="str">
        <f t="shared" si="56"/>
        <v>00000</v>
      </c>
      <c r="BD65" s="1" t="str">
        <f t="shared" si="57"/>
        <v>000000</v>
      </c>
      <c r="BE65" s="1" t="str">
        <f t="shared" si="57"/>
        <v>000000</v>
      </c>
      <c r="BF65" s="1" t="str">
        <f t="shared" si="45"/>
        <v>B</v>
      </c>
      <c r="BG65" s="1" t="str">
        <f t="shared" si="29"/>
        <v/>
      </c>
      <c r="BH65" s="1">
        <f t="shared" si="46"/>
        <v>0</v>
      </c>
      <c r="BI65" s="1" t="str">
        <f t="shared" si="30"/>
        <v/>
      </c>
      <c r="BJ65" s="1">
        <f t="shared" si="47"/>
        <v>0</v>
      </c>
      <c r="BK65" s="1" t="str">
        <f t="shared" si="31"/>
        <v/>
      </c>
      <c r="BL65" s="1">
        <f t="shared" si="48"/>
        <v>0</v>
      </c>
      <c r="BM65" s="1" t="str">
        <f t="shared" si="49"/>
        <v>0</v>
      </c>
      <c r="BN65" s="1" t="str">
        <f t="shared" si="50"/>
        <v>0</v>
      </c>
      <c r="BO65" s="1" t="str">
        <f t="shared" si="51"/>
        <v>0</v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-6</v>
      </c>
    </row>
    <row r="66" spans="1:76" ht="15.75" thickBot="1">
      <c r="A66" s="1">
        <v>57</v>
      </c>
      <c r="B66" s="9" t="str">
        <f t="shared" si="11"/>
        <v/>
      </c>
      <c r="C66" s="93" t="str">
        <f t="shared" si="1"/>
        <v/>
      </c>
      <c r="D66" s="88" t="str">
        <f t="shared" si="32"/>
        <v/>
      </c>
      <c r="E66" s="89" t="str">
        <f t="shared" si="32"/>
        <v/>
      </c>
      <c r="F66" s="8" t="str">
        <f t="shared" si="12"/>
        <v/>
      </c>
      <c r="H66" s="96" t="str">
        <f t="shared" si="2"/>
        <v/>
      </c>
      <c r="I66" s="88" t="str">
        <f t="shared" si="33"/>
        <v/>
      </c>
      <c r="J66" s="89" t="str">
        <f t="shared" si="33"/>
        <v/>
      </c>
      <c r="K66" s="8" t="str">
        <f t="shared" si="34"/>
        <v/>
      </c>
      <c r="L66" s="54"/>
      <c r="M66" s="17" t="str">
        <f>IF('Hedging Dashboard'!AH66="","",'Hedging Dashboard'!AH66)</f>
        <v/>
      </c>
      <c r="O66" s="9" t="str">
        <f t="shared" si="3"/>
        <v/>
      </c>
      <c r="P66" s="88" t="str">
        <f t="shared" si="35"/>
        <v/>
      </c>
      <c r="Q66" s="89" t="str">
        <f t="shared" si="35"/>
        <v/>
      </c>
      <c r="R66" s="4" t="str">
        <f t="shared" si="36"/>
        <v/>
      </c>
      <c r="S66" s="4" t="str">
        <f t="shared" si="13"/>
        <v/>
      </c>
      <c r="T66" s="112" t="str">
        <f t="shared" si="37"/>
        <v/>
      </c>
      <c r="U66" s="4" t="str">
        <f>IF(M66="","",IF(B66="NB",U65,IF(T66="",SUM($T$5:$T66)+S66,SUM($T$5:$T66))))</f>
        <v/>
      </c>
      <c r="V66" s="100" t="str">
        <f t="shared" si="0"/>
        <v/>
      </c>
      <c r="W66" s="74" t="e">
        <f t="shared" si="14"/>
        <v>#VALUE!</v>
      </c>
      <c r="X66" s="76" t="str">
        <f t="shared" si="15"/>
        <v/>
      </c>
      <c r="Y66" s="9" t="str">
        <f t="shared" si="6"/>
        <v>B</v>
      </c>
      <c r="Z66" s="4" t="str">
        <f t="shared" si="7"/>
        <v>M1</v>
      </c>
      <c r="AA66" s="4" t="str">
        <f t="shared" si="8"/>
        <v>B</v>
      </c>
      <c r="AB66" s="4" t="str">
        <f t="shared" si="4"/>
        <v/>
      </c>
      <c r="AC66" s="4" t="str">
        <f t="shared" si="9"/>
        <v/>
      </c>
      <c r="AD66" s="4" t="str">
        <f t="shared" si="10"/>
        <v/>
      </c>
      <c r="AE66" s="1" t="str">
        <f t="shared" si="16"/>
        <v/>
      </c>
      <c r="AF66" s="1" t="str">
        <f t="shared" si="17"/>
        <v/>
      </c>
      <c r="AG66" s="1" t="str">
        <f t="shared" si="38"/>
        <v/>
      </c>
      <c r="AH66" s="1" t="str">
        <f t="shared" si="39"/>
        <v/>
      </c>
      <c r="AI66" s="1" t="str">
        <f t="shared" si="18"/>
        <v/>
      </c>
      <c r="AJ66" s="1" t="str">
        <f t="shared" si="19"/>
        <v/>
      </c>
      <c r="AK66" s="1">
        <f t="shared" si="40"/>
        <v>0</v>
      </c>
      <c r="AL66" s="1">
        <f t="shared" si="40"/>
        <v>0</v>
      </c>
      <c r="AM66" s="1" t="str">
        <f t="shared" si="5"/>
        <v/>
      </c>
      <c r="AN66" s="1">
        <f t="shared" si="20"/>
        <v>0</v>
      </c>
      <c r="AO66" s="1" t="str">
        <f t="shared" si="52"/>
        <v/>
      </c>
      <c r="AP66" s="1" t="str">
        <f t="shared" si="21"/>
        <v>N</v>
      </c>
      <c r="AQ66" s="1" t="str">
        <f t="shared" si="22"/>
        <v>N</v>
      </c>
      <c r="AR66" s="1" t="str">
        <f t="shared" si="23"/>
        <v>N</v>
      </c>
      <c r="AS66" s="1" t="str">
        <f t="shared" si="24"/>
        <v/>
      </c>
      <c r="AT66" s="15" t="str">
        <f t="shared" si="41"/>
        <v/>
      </c>
      <c r="AU66" s="1" t="str">
        <f t="shared" si="25"/>
        <v/>
      </c>
      <c r="AV66" s="1" t="str">
        <f t="shared" si="26"/>
        <v/>
      </c>
      <c r="AW66" s="1" t="str">
        <f t="shared" si="27"/>
        <v/>
      </c>
      <c r="AX66" s="1" t="str">
        <f t="shared" si="42"/>
        <v/>
      </c>
      <c r="AY66" s="1" t="str">
        <f t="shared" si="43"/>
        <v/>
      </c>
      <c r="AZ66" s="1" t="str">
        <f>IF('Hedging Dashboard'!AH66="P",IF(AZ65="",1,AZ65+1),"")</f>
        <v/>
      </c>
      <c r="BA66" s="1" t="str">
        <f>IF('Hedging Dashboard'!AH66="B",IF(BA65="",1,BA65+1),"")</f>
        <v/>
      </c>
      <c r="BB66" s="1" t="str">
        <f t="shared" si="56"/>
        <v>00000</v>
      </c>
      <c r="BC66" s="1" t="str">
        <f t="shared" si="56"/>
        <v>00000</v>
      </c>
      <c r="BD66" s="1" t="str">
        <f t="shared" si="57"/>
        <v>000000</v>
      </c>
      <c r="BE66" s="1" t="str">
        <f t="shared" si="57"/>
        <v>000000</v>
      </c>
      <c r="BF66" s="1" t="str">
        <f t="shared" si="45"/>
        <v>B</v>
      </c>
      <c r="BG66" s="1" t="str">
        <f t="shared" si="29"/>
        <v/>
      </c>
      <c r="BH66" s="1">
        <f t="shared" si="46"/>
        <v>0</v>
      </c>
      <c r="BI66" s="1" t="str">
        <f t="shared" si="30"/>
        <v/>
      </c>
      <c r="BJ66" s="1">
        <f t="shared" si="47"/>
        <v>0</v>
      </c>
      <c r="BK66" s="1" t="str">
        <f t="shared" si="31"/>
        <v/>
      </c>
      <c r="BL66" s="1">
        <f t="shared" si="48"/>
        <v>0</v>
      </c>
      <c r="BM66" s="1" t="str">
        <f t="shared" si="49"/>
        <v>0</v>
      </c>
      <c r="BN66" s="1" t="str">
        <f t="shared" si="50"/>
        <v>0</v>
      </c>
      <c r="BO66" s="1" t="str">
        <f t="shared" si="51"/>
        <v>0</v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</row>
    <row r="67" spans="1:76" ht="15.75" thickBot="1">
      <c r="A67" s="1">
        <v>58</v>
      </c>
      <c r="B67" s="9" t="str">
        <f t="shared" si="11"/>
        <v/>
      </c>
      <c r="C67" s="93" t="str">
        <f t="shared" si="1"/>
        <v/>
      </c>
      <c r="D67" s="88" t="str">
        <f t="shared" si="32"/>
        <v/>
      </c>
      <c r="E67" s="89" t="str">
        <f t="shared" si="32"/>
        <v/>
      </c>
      <c r="F67" s="8" t="str">
        <f t="shared" si="12"/>
        <v/>
      </c>
      <c r="H67" s="96" t="str">
        <f t="shared" si="2"/>
        <v/>
      </c>
      <c r="I67" s="88" t="str">
        <f t="shared" si="33"/>
        <v/>
      </c>
      <c r="J67" s="89" t="str">
        <f t="shared" si="33"/>
        <v/>
      </c>
      <c r="K67" s="8" t="str">
        <f t="shared" si="34"/>
        <v/>
      </c>
      <c r="L67" s="54"/>
      <c r="M67" s="17" t="str">
        <f>IF('Hedging Dashboard'!AH67="","",'Hedging Dashboard'!AH67)</f>
        <v/>
      </c>
      <c r="O67" s="9" t="str">
        <f t="shared" si="3"/>
        <v/>
      </c>
      <c r="P67" s="88" t="str">
        <f t="shared" si="35"/>
        <v/>
      </c>
      <c r="Q67" s="89" t="str">
        <f t="shared" si="35"/>
        <v/>
      </c>
      <c r="R67" s="4" t="str">
        <f t="shared" si="36"/>
        <v/>
      </c>
      <c r="S67" s="4" t="str">
        <f t="shared" si="13"/>
        <v/>
      </c>
      <c r="T67" s="112" t="str">
        <f t="shared" si="37"/>
        <v/>
      </c>
      <c r="U67" s="4" t="str">
        <f>IF(M67="","",IF(B67="NB",U66,IF(T67="",SUM($T$5:$T67)+S67,SUM($T$5:$T67))))</f>
        <v/>
      </c>
      <c r="V67" s="100" t="str">
        <f t="shared" si="0"/>
        <v/>
      </c>
      <c r="W67" s="74" t="e">
        <f t="shared" si="14"/>
        <v>#VALUE!</v>
      </c>
      <c r="X67" s="76" t="str">
        <f t="shared" si="15"/>
        <v/>
      </c>
      <c r="Y67" s="9" t="str">
        <f t="shared" si="6"/>
        <v>B</v>
      </c>
      <c r="Z67" s="4" t="str">
        <f t="shared" si="7"/>
        <v>M1</v>
      </c>
      <c r="AA67" s="4" t="str">
        <f t="shared" si="8"/>
        <v>B</v>
      </c>
      <c r="AB67" s="4" t="str">
        <f t="shared" si="4"/>
        <v/>
      </c>
      <c r="AC67" s="4" t="str">
        <f t="shared" si="9"/>
        <v/>
      </c>
      <c r="AD67" s="4" t="str">
        <f t="shared" si="10"/>
        <v/>
      </c>
      <c r="AE67" s="1" t="str">
        <f t="shared" si="16"/>
        <v/>
      </c>
      <c r="AF67" s="1" t="str">
        <f t="shared" si="17"/>
        <v/>
      </c>
      <c r="AG67" s="1" t="str">
        <f t="shared" si="38"/>
        <v/>
      </c>
      <c r="AH67" s="1" t="str">
        <f t="shared" si="39"/>
        <v/>
      </c>
      <c r="AI67" s="1" t="str">
        <f t="shared" si="18"/>
        <v/>
      </c>
      <c r="AJ67" s="1" t="str">
        <f t="shared" si="19"/>
        <v/>
      </c>
      <c r="AK67" s="1">
        <f t="shared" si="40"/>
        <v>0</v>
      </c>
      <c r="AL67" s="1">
        <f t="shared" si="40"/>
        <v>0</v>
      </c>
      <c r="AM67" s="1" t="str">
        <f t="shared" si="5"/>
        <v/>
      </c>
      <c r="AN67" s="1">
        <f t="shared" si="20"/>
        <v>0</v>
      </c>
      <c r="AO67" s="1" t="str">
        <f t="shared" si="52"/>
        <v/>
      </c>
      <c r="AP67" s="1" t="str">
        <f t="shared" si="21"/>
        <v>N</v>
      </c>
      <c r="AQ67" s="1" t="str">
        <f t="shared" si="22"/>
        <v>N</v>
      </c>
      <c r="AR67" s="1" t="str">
        <f t="shared" si="23"/>
        <v>N</v>
      </c>
      <c r="AS67" s="1" t="str">
        <f t="shared" si="24"/>
        <v/>
      </c>
      <c r="AT67" s="15" t="str">
        <f t="shared" si="41"/>
        <v/>
      </c>
      <c r="AU67" s="1" t="str">
        <f t="shared" si="25"/>
        <v/>
      </c>
      <c r="AV67" s="1" t="str">
        <f t="shared" si="26"/>
        <v/>
      </c>
      <c r="AW67" s="1" t="str">
        <f t="shared" si="27"/>
        <v/>
      </c>
      <c r="AX67" s="1" t="str">
        <f t="shared" si="42"/>
        <v/>
      </c>
      <c r="AY67" s="1" t="str">
        <f t="shared" si="43"/>
        <v/>
      </c>
      <c r="AZ67" s="1" t="str">
        <f>IF('Hedging Dashboard'!AH67="P",IF(AZ66="",1,AZ66+1),"")</f>
        <v/>
      </c>
      <c r="BA67" s="1" t="str">
        <f>IF('Hedging Dashboard'!AH67="B",IF(BA66="",1,BA66+1),"")</f>
        <v/>
      </c>
      <c r="BB67" s="1" t="str">
        <f t="shared" si="56"/>
        <v>00000</v>
      </c>
      <c r="BC67" s="1" t="str">
        <f t="shared" si="56"/>
        <v>00000</v>
      </c>
      <c r="BD67" s="1" t="str">
        <f t="shared" si="57"/>
        <v>000000</v>
      </c>
      <c r="BE67" s="1" t="str">
        <f t="shared" si="57"/>
        <v>000000</v>
      </c>
      <c r="BF67" s="1" t="str">
        <f t="shared" si="45"/>
        <v>B</v>
      </c>
      <c r="BG67" s="1" t="str">
        <f t="shared" si="29"/>
        <v/>
      </c>
      <c r="BH67" s="1">
        <f t="shared" si="46"/>
        <v>0</v>
      </c>
      <c r="BI67" s="1" t="str">
        <f t="shared" si="30"/>
        <v/>
      </c>
      <c r="BJ67" s="1">
        <f t="shared" si="47"/>
        <v>0</v>
      </c>
      <c r="BK67" s="1" t="str">
        <f t="shared" si="31"/>
        <v/>
      </c>
      <c r="BL67" s="1">
        <f t="shared" si="48"/>
        <v>0</v>
      </c>
      <c r="BM67" s="1" t="str">
        <f t="shared" si="49"/>
        <v>0</v>
      </c>
      <c r="BN67" s="1" t="str">
        <f t="shared" si="50"/>
        <v>0</v>
      </c>
      <c r="BO67" s="1" t="str">
        <f t="shared" si="51"/>
        <v>0</v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</row>
    <row r="68" spans="1:76" ht="15.75" thickBot="1">
      <c r="A68" s="1">
        <v>59</v>
      </c>
      <c r="B68" s="9" t="str">
        <f t="shared" si="11"/>
        <v/>
      </c>
      <c r="C68" s="93" t="str">
        <f t="shared" si="1"/>
        <v/>
      </c>
      <c r="D68" s="88" t="str">
        <f t="shared" si="32"/>
        <v/>
      </c>
      <c r="E68" s="89" t="str">
        <f t="shared" si="32"/>
        <v/>
      </c>
      <c r="F68" s="8" t="str">
        <f t="shared" si="12"/>
        <v/>
      </c>
      <c r="H68" s="96" t="str">
        <f t="shared" si="2"/>
        <v/>
      </c>
      <c r="I68" s="88" t="str">
        <f t="shared" si="33"/>
        <v/>
      </c>
      <c r="J68" s="89" t="str">
        <f t="shared" si="33"/>
        <v/>
      </c>
      <c r="K68" s="8" t="str">
        <f t="shared" si="34"/>
        <v/>
      </c>
      <c r="L68" s="54"/>
      <c r="M68" s="17" t="str">
        <f>IF('Hedging Dashboard'!AH68="","",'Hedging Dashboard'!AH68)</f>
        <v/>
      </c>
      <c r="O68" s="9" t="str">
        <f t="shared" si="3"/>
        <v/>
      </c>
      <c r="P68" s="88" t="str">
        <f t="shared" si="35"/>
        <v/>
      </c>
      <c r="Q68" s="89" t="str">
        <f t="shared" si="35"/>
        <v/>
      </c>
      <c r="R68" s="4" t="str">
        <f t="shared" si="36"/>
        <v/>
      </c>
      <c r="S68" s="4" t="str">
        <f t="shared" si="13"/>
        <v/>
      </c>
      <c r="T68" s="112" t="str">
        <f t="shared" si="37"/>
        <v/>
      </c>
      <c r="U68" s="4" t="str">
        <f>IF(M68="","",IF(B68="NB",U67,IF(T68="",SUM($T$5:$T68)+S68,SUM($T$5:$T68))))</f>
        <v/>
      </c>
      <c r="V68" s="100" t="str">
        <f t="shared" si="0"/>
        <v/>
      </c>
      <c r="W68" s="74" t="e">
        <f t="shared" si="14"/>
        <v>#VALUE!</v>
      </c>
      <c r="X68" s="76" t="str">
        <f t="shared" si="15"/>
        <v/>
      </c>
      <c r="Y68" s="9" t="str">
        <f t="shared" si="6"/>
        <v>B</v>
      </c>
      <c r="Z68" s="4" t="str">
        <f t="shared" si="7"/>
        <v>M1</v>
      </c>
      <c r="AA68" s="4" t="str">
        <f t="shared" si="8"/>
        <v>B</v>
      </c>
      <c r="AB68" s="4" t="str">
        <f t="shared" si="4"/>
        <v/>
      </c>
      <c r="AC68" s="4" t="str">
        <f t="shared" si="9"/>
        <v/>
      </c>
      <c r="AD68" s="4" t="str">
        <f t="shared" si="10"/>
        <v/>
      </c>
      <c r="AE68" s="1" t="str">
        <f t="shared" si="16"/>
        <v/>
      </c>
      <c r="AF68" s="1" t="str">
        <f t="shared" si="17"/>
        <v/>
      </c>
      <c r="AG68" s="1" t="str">
        <f t="shared" si="38"/>
        <v/>
      </c>
      <c r="AH68" s="1" t="str">
        <f t="shared" si="39"/>
        <v/>
      </c>
      <c r="AI68" s="1" t="str">
        <f t="shared" si="18"/>
        <v/>
      </c>
      <c r="AJ68" s="1" t="str">
        <f t="shared" si="19"/>
        <v/>
      </c>
      <c r="AK68" s="1">
        <f t="shared" si="40"/>
        <v>0</v>
      </c>
      <c r="AL68" s="1">
        <f t="shared" si="40"/>
        <v>0</v>
      </c>
      <c r="AM68" s="1" t="str">
        <f t="shared" si="5"/>
        <v/>
      </c>
      <c r="AN68" s="1">
        <f t="shared" si="20"/>
        <v>0</v>
      </c>
      <c r="AO68" s="1" t="str">
        <f t="shared" si="52"/>
        <v/>
      </c>
      <c r="AP68" s="1" t="str">
        <f t="shared" si="21"/>
        <v>N</v>
      </c>
      <c r="AQ68" s="1" t="str">
        <f t="shared" si="22"/>
        <v>N</v>
      </c>
      <c r="AR68" s="1" t="str">
        <f t="shared" si="23"/>
        <v>N</v>
      </c>
      <c r="AS68" s="1" t="str">
        <f t="shared" si="24"/>
        <v/>
      </c>
      <c r="AT68" s="15" t="str">
        <f t="shared" si="41"/>
        <v/>
      </c>
      <c r="AU68" s="1" t="str">
        <f t="shared" si="25"/>
        <v/>
      </c>
      <c r="AV68" s="1" t="str">
        <f t="shared" si="26"/>
        <v/>
      </c>
      <c r="AW68" s="1" t="str">
        <f t="shared" si="27"/>
        <v/>
      </c>
      <c r="AX68" s="1" t="str">
        <f t="shared" si="42"/>
        <v/>
      </c>
      <c r="AY68" s="1" t="str">
        <f t="shared" si="43"/>
        <v/>
      </c>
      <c r="AZ68" s="1" t="str">
        <f>IF('Hedging Dashboard'!AH68="P",IF(AZ67="",1,AZ67+1),"")</f>
        <v/>
      </c>
      <c r="BA68" s="1" t="str">
        <f>IF('Hedging Dashboard'!AH68="B",IF(BA67="",1,BA67+1),"")</f>
        <v/>
      </c>
      <c r="BB68" s="1" t="str">
        <f t="shared" si="56"/>
        <v>00000</v>
      </c>
      <c r="BC68" s="1" t="str">
        <f t="shared" si="56"/>
        <v>00000</v>
      </c>
      <c r="BD68" s="1" t="str">
        <f t="shared" si="57"/>
        <v>000000</v>
      </c>
      <c r="BE68" s="1" t="str">
        <f t="shared" si="57"/>
        <v>000000</v>
      </c>
      <c r="BF68" s="1" t="str">
        <f t="shared" si="45"/>
        <v>B</v>
      </c>
      <c r="BG68" s="1" t="str">
        <f t="shared" si="29"/>
        <v/>
      </c>
      <c r="BH68" s="1">
        <f t="shared" si="46"/>
        <v>0</v>
      </c>
      <c r="BI68" s="1" t="str">
        <f t="shared" si="30"/>
        <v/>
      </c>
      <c r="BJ68" s="1">
        <f t="shared" si="47"/>
        <v>0</v>
      </c>
      <c r="BK68" s="1" t="str">
        <f t="shared" si="31"/>
        <v/>
      </c>
      <c r="BL68" s="1">
        <f t="shared" si="48"/>
        <v>0</v>
      </c>
      <c r="BM68" s="1" t="str">
        <f t="shared" si="49"/>
        <v>0</v>
      </c>
      <c r="BN68" s="1" t="str">
        <f t="shared" si="50"/>
        <v>0</v>
      </c>
      <c r="BO68" s="1" t="str">
        <f t="shared" si="51"/>
        <v>0</v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3</v>
      </c>
    </row>
    <row r="69" spans="1:76" ht="15.75" thickBot="1">
      <c r="A69" s="1">
        <v>60</v>
      </c>
      <c r="B69" s="77" t="str">
        <f t="shared" si="11"/>
        <v/>
      </c>
      <c r="C69" s="94" t="str">
        <f t="shared" si="1"/>
        <v/>
      </c>
      <c r="D69" s="90" t="str">
        <f t="shared" si="32"/>
        <v/>
      </c>
      <c r="E69" s="91" t="str">
        <f t="shared" si="32"/>
        <v/>
      </c>
      <c r="F69" s="10" t="str">
        <f t="shared" si="12"/>
        <v/>
      </c>
      <c r="H69" s="97" t="str">
        <f t="shared" si="2"/>
        <v/>
      </c>
      <c r="I69" s="90" t="str">
        <f t="shared" si="33"/>
        <v/>
      </c>
      <c r="J69" s="91" t="str">
        <f t="shared" si="33"/>
        <v/>
      </c>
      <c r="K69" s="10" t="str">
        <f t="shared" si="34"/>
        <v/>
      </c>
      <c r="L69" s="54"/>
      <c r="M69" s="18" t="str">
        <f>IF('Hedging Dashboard'!AH69="","",'Hedging Dashboard'!AH69)</f>
        <v/>
      </c>
      <c r="O69" s="77" t="str">
        <f t="shared" si="3"/>
        <v/>
      </c>
      <c r="P69" s="90" t="str">
        <f t="shared" si="35"/>
        <v/>
      </c>
      <c r="Q69" s="91" t="str">
        <f t="shared" si="35"/>
        <v/>
      </c>
      <c r="R69" s="5" t="str">
        <f t="shared" si="36"/>
        <v/>
      </c>
      <c r="S69" s="5" t="str">
        <f t="shared" si="13"/>
        <v/>
      </c>
      <c r="T69" s="113" t="str">
        <f t="shared" si="37"/>
        <v/>
      </c>
      <c r="U69" s="5" t="str">
        <f>IF(M69="","",IF(B69="NB",U68,IF(T69="",SUM($T$5:$T69)+S69,SUM($T$5:$T69))))</f>
        <v/>
      </c>
      <c r="V69" s="101" t="str">
        <f t="shared" ref="V69:V109" si="58">IF(AW69="R","Rabbit","")</f>
        <v/>
      </c>
      <c r="W69" s="74" t="e">
        <f t="shared" si="14"/>
        <v>#VALUE!</v>
      </c>
      <c r="X69" s="76" t="str">
        <f t="shared" si="15"/>
        <v/>
      </c>
      <c r="Y69" s="9" t="str">
        <f t="shared" si="6"/>
        <v>B</v>
      </c>
      <c r="Z69" s="4" t="str">
        <f t="shared" si="7"/>
        <v>M1</v>
      </c>
      <c r="AA69" s="4" t="str">
        <f t="shared" si="8"/>
        <v>B</v>
      </c>
      <c r="AB69" s="4" t="str">
        <f t="shared" si="4"/>
        <v/>
      </c>
      <c r="AC69" s="4" t="str">
        <f t="shared" si="9"/>
        <v/>
      </c>
      <c r="AD69" s="4" t="str">
        <f t="shared" si="10"/>
        <v/>
      </c>
      <c r="AE69" s="1" t="str">
        <f t="shared" si="16"/>
        <v/>
      </c>
      <c r="AF69" s="1" t="str">
        <f t="shared" si="17"/>
        <v/>
      </c>
      <c r="AG69" s="1" t="str">
        <f t="shared" si="38"/>
        <v/>
      </c>
      <c r="AH69" s="1" t="str">
        <f t="shared" si="39"/>
        <v/>
      </c>
      <c r="AI69" s="1" t="str">
        <f t="shared" si="18"/>
        <v/>
      </c>
      <c r="AJ69" s="1" t="str">
        <f t="shared" si="19"/>
        <v/>
      </c>
      <c r="AK69" s="1">
        <f t="shared" si="40"/>
        <v>0</v>
      </c>
      <c r="AL69" s="1">
        <f t="shared" si="40"/>
        <v>0</v>
      </c>
      <c r="AM69" s="1" t="str">
        <f t="shared" si="5"/>
        <v/>
      </c>
      <c r="AN69" s="1">
        <f t="shared" si="20"/>
        <v>0</v>
      </c>
      <c r="AO69" s="1" t="str">
        <f t="shared" si="52"/>
        <v/>
      </c>
      <c r="AP69" s="1" t="str">
        <f t="shared" si="21"/>
        <v>N</v>
      </c>
      <c r="AQ69" s="1" t="str">
        <f t="shared" si="22"/>
        <v>N</v>
      </c>
      <c r="AR69" s="1" t="str">
        <f t="shared" si="23"/>
        <v>N</v>
      </c>
      <c r="AS69" s="1" t="str">
        <f t="shared" si="24"/>
        <v/>
      </c>
      <c r="AT69" s="15" t="str">
        <f t="shared" si="41"/>
        <v/>
      </c>
      <c r="AU69" s="1" t="str">
        <f t="shared" si="25"/>
        <v/>
      </c>
      <c r="AV69" s="1" t="str">
        <f t="shared" si="26"/>
        <v/>
      </c>
      <c r="AW69" s="1" t="str">
        <f t="shared" si="27"/>
        <v/>
      </c>
      <c r="AX69" s="1" t="str">
        <f t="shared" si="42"/>
        <v/>
      </c>
      <c r="AY69" s="1" t="str">
        <f t="shared" si="43"/>
        <v/>
      </c>
      <c r="AZ69" s="1" t="str">
        <f>IF('Hedging Dashboard'!AH69="P",IF(AZ68="",1,AZ68+1),"")</f>
        <v/>
      </c>
      <c r="BA69" s="1" t="str">
        <f>IF('Hedging Dashboard'!AH69="B",IF(BA68="",1,BA68+1),"")</f>
        <v/>
      </c>
      <c r="BB69" s="1" t="str">
        <f t="shared" si="56"/>
        <v>00000</v>
      </c>
      <c r="BC69" s="1" t="str">
        <f t="shared" si="56"/>
        <v>00000</v>
      </c>
      <c r="BD69" s="1" t="str">
        <f t="shared" si="57"/>
        <v>000000</v>
      </c>
      <c r="BE69" s="1" t="str">
        <f t="shared" si="57"/>
        <v>000000</v>
      </c>
      <c r="BF69" s="1" t="str">
        <f t="shared" si="45"/>
        <v>B</v>
      </c>
      <c r="BG69" s="1" t="str">
        <f t="shared" si="29"/>
        <v/>
      </c>
      <c r="BH69" s="1">
        <f t="shared" si="46"/>
        <v>0</v>
      </c>
      <c r="BI69" s="1" t="str">
        <f t="shared" si="30"/>
        <v/>
      </c>
      <c r="BJ69" s="1">
        <f t="shared" si="47"/>
        <v>0</v>
      </c>
      <c r="BK69" s="1" t="str">
        <f t="shared" si="31"/>
        <v/>
      </c>
      <c r="BL69" s="1">
        <f t="shared" si="48"/>
        <v>0</v>
      </c>
      <c r="BM69" s="1" t="str">
        <f t="shared" si="49"/>
        <v>0</v>
      </c>
      <c r="BN69" s="1" t="str">
        <f t="shared" si="50"/>
        <v>0</v>
      </c>
      <c r="BO69" s="1" t="str">
        <f t="shared" si="51"/>
        <v>0</v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-3</v>
      </c>
    </row>
    <row r="70" spans="1:76" ht="15.75" thickBot="1">
      <c r="A70" s="1">
        <v>61</v>
      </c>
      <c r="B70" s="12" t="str">
        <f t="shared" si="11"/>
        <v/>
      </c>
      <c r="C70" s="92" t="str">
        <f t="shared" si="1"/>
        <v/>
      </c>
      <c r="D70" s="13" t="str">
        <f t="shared" si="32"/>
        <v/>
      </c>
      <c r="E70" s="45" t="str">
        <f t="shared" si="32"/>
        <v/>
      </c>
      <c r="F70" s="14" t="str">
        <f t="shared" si="12"/>
        <v/>
      </c>
      <c r="H70" s="95" t="str">
        <f t="shared" si="2"/>
        <v/>
      </c>
      <c r="I70" s="13" t="str">
        <f t="shared" si="33"/>
        <v/>
      </c>
      <c r="J70" s="45" t="str">
        <f t="shared" si="33"/>
        <v/>
      </c>
      <c r="K70" s="14" t="str">
        <f t="shared" si="34"/>
        <v/>
      </c>
      <c r="L70" s="54"/>
      <c r="M70" s="16" t="str">
        <f>IF('Hedging Dashboard'!AH70="","",'Hedging Dashboard'!AH70)</f>
        <v/>
      </c>
      <c r="O70" s="12" t="str">
        <f t="shared" si="3"/>
        <v/>
      </c>
      <c r="P70" s="13" t="str">
        <f t="shared" si="35"/>
        <v/>
      </c>
      <c r="Q70" s="45" t="str">
        <f t="shared" si="35"/>
        <v/>
      </c>
      <c r="R70" s="87" t="str">
        <f t="shared" si="36"/>
        <v/>
      </c>
      <c r="S70" s="87" t="str">
        <f t="shared" si="13"/>
        <v/>
      </c>
      <c r="T70" s="98" t="str">
        <f t="shared" si="37"/>
        <v/>
      </c>
      <c r="U70" s="87" t="str">
        <f>IF(M70="","",IF(B70="NB",U69,IF(T70="",SUM($T$5:$T70)+S70,SUM($T$5:$T70))))</f>
        <v/>
      </c>
      <c r="V70" s="99" t="str">
        <f t="shared" si="58"/>
        <v/>
      </c>
      <c r="W70" s="74" t="e">
        <f t="shared" si="14"/>
        <v>#VALUE!</v>
      </c>
      <c r="X70" s="76" t="str">
        <f t="shared" si="15"/>
        <v/>
      </c>
      <c r="Y70" s="9" t="str">
        <f t="shared" si="6"/>
        <v>B</v>
      </c>
      <c r="Z70" s="4" t="str">
        <f t="shared" si="7"/>
        <v>M1</v>
      </c>
      <c r="AA70" s="4" t="str">
        <f t="shared" si="8"/>
        <v>B</v>
      </c>
      <c r="AB70" s="4" t="str">
        <f t="shared" si="4"/>
        <v/>
      </c>
      <c r="AC70" s="4" t="str">
        <f t="shared" si="9"/>
        <v/>
      </c>
      <c r="AD70" s="4" t="str">
        <f t="shared" si="10"/>
        <v/>
      </c>
      <c r="AE70" s="1" t="str">
        <f t="shared" si="16"/>
        <v/>
      </c>
      <c r="AF70" s="1" t="str">
        <f t="shared" si="17"/>
        <v/>
      </c>
      <c r="AG70" s="1" t="str">
        <f t="shared" si="38"/>
        <v/>
      </c>
      <c r="AH70" s="1" t="str">
        <f t="shared" si="39"/>
        <v/>
      </c>
      <c r="AI70" s="1" t="str">
        <f t="shared" si="18"/>
        <v/>
      </c>
      <c r="AJ70" s="1" t="str">
        <f t="shared" si="19"/>
        <v/>
      </c>
      <c r="AK70" s="1">
        <f t="shared" si="40"/>
        <v>0</v>
      </c>
      <c r="AL70" s="1">
        <f t="shared" si="40"/>
        <v>0</v>
      </c>
      <c r="AM70" s="1" t="str">
        <f t="shared" si="5"/>
        <v/>
      </c>
      <c r="AN70" s="1">
        <f t="shared" si="20"/>
        <v>0</v>
      </c>
      <c r="AO70" s="1" t="str">
        <f t="shared" si="52"/>
        <v/>
      </c>
      <c r="AP70" s="1" t="str">
        <f t="shared" si="21"/>
        <v>N</v>
      </c>
      <c r="AQ70" s="1" t="str">
        <f t="shared" si="22"/>
        <v>N</v>
      </c>
      <c r="AR70" s="1" t="str">
        <f t="shared" si="23"/>
        <v>N</v>
      </c>
      <c r="AS70" s="1" t="str">
        <f t="shared" si="24"/>
        <v/>
      </c>
      <c r="AT70" s="15" t="str">
        <f t="shared" si="41"/>
        <v/>
      </c>
      <c r="AU70" s="1" t="str">
        <f t="shared" si="25"/>
        <v/>
      </c>
      <c r="AV70" s="1" t="str">
        <f t="shared" si="26"/>
        <v/>
      </c>
      <c r="AW70" s="1" t="str">
        <f t="shared" si="27"/>
        <v/>
      </c>
      <c r="AX70" s="1" t="str">
        <f t="shared" si="42"/>
        <v/>
      </c>
      <c r="AY70" s="1" t="str">
        <f t="shared" si="43"/>
        <v/>
      </c>
      <c r="AZ70" s="1" t="str">
        <f>IF('Hedging Dashboard'!AH70="P",IF(AZ69="",1,AZ69+1),"")</f>
        <v/>
      </c>
      <c r="BA70" s="1" t="str">
        <f>IF('Hedging Dashboard'!AH70="B",IF(BA69="",1,BA69+1),"")</f>
        <v/>
      </c>
      <c r="BB70" s="1" t="str">
        <f t="shared" si="56"/>
        <v>00000</v>
      </c>
      <c r="BC70" s="1" t="str">
        <f t="shared" si="56"/>
        <v>00000</v>
      </c>
      <c r="BD70" s="1" t="str">
        <f t="shared" si="57"/>
        <v>000000</v>
      </c>
      <c r="BE70" s="1" t="str">
        <f t="shared" si="57"/>
        <v>000000</v>
      </c>
      <c r="BF70" s="1" t="str">
        <f t="shared" si="45"/>
        <v>B</v>
      </c>
      <c r="BG70" s="1" t="str">
        <f t="shared" si="29"/>
        <v/>
      </c>
      <c r="BH70" s="1">
        <f t="shared" si="46"/>
        <v>0</v>
      </c>
      <c r="BI70" s="1" t="str">
        <f t="shared" si="30"/>
        <v/>
      </c>
      <c r="BJ70" s="1">
        <f t="shared" si="47"/>
        <v>0</v>
      </c>
      <c r="BK70" s="1" t="str">
        <f t="shared" si="31"/>
        <v/>
      </c>
      <c r="BL70" s="1">
        <f t="shared" si="48"/>
        <v>0</v>
      </c>
      <c r="BM70" s="1" t="str">
        <f t="shared" si="49"/>
        <v>0</v>
      </c>
      <c r="BN70" s="1" t="str">
        <f t="shared" si="50"/>
        <v>0</v>
      </c>
      <c r="BO70" s="1" t="str">
        <f t="shared" si="51"/>
        <v>0</v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</row>
    <row r="71" spans="1:76" ht="15.75" thickBot="1">
      <c r="A71" s="1">
        <v>62</v>
      </c>
      <c r="B71" s="9" t="str">
        <f t="shared" si="11"/>
        <v/>
      </c>
      <c r="C71" s="93" t="str">
        <f t="shared" ref="C71:C109" si="59">IF(Y71=Y70,"",Y71)</f>
        <v/>
      </c>
      <c r="D71" s="88" t="str">
        <f t="shared" si="32"/>
        <v/>
      </c>
      <c r="E71" s="89" t="str">
        <f t="shared" si="32"/>
        <v/>
      </c>
      <c r="F71" s="8" t="str">
        <f t="shared" si="12"/>
        <v/>
      </c>
      <c r="H71" s="96" t="str">
        <f t="shared" ref="H71:H109" si="60">IF(Z71=Z70,"",Z71)</f>
        <v/>
      </c>
      <c r="I71" s="88" t="str">
        <f t="shared" si="33"/>
        <v/>
      </c>
      <c r="J71" s="89" t="str">
        <f t="shared" si="33"/>
        <v/>
      </c>
      <c r="K71" s="8" t="str">
        <f t="shared" si="34"/>
        <v/>
      </c>
      <c r="L71" s="54"/>
      <c r="M71" s="17" t="str">
        <f>IF('Hedging Dashboard'!AH71="","",'Hedging Dashboard'!AH71)</f>
        <v/>
      </c>
      <c r="O71" s="9" t="str">
        <f t="shared" ref="O71:O109" si="61">IF(AA70=AA71,"",AA71)</f>
        <v/>
      </c>
      <c r="P71" s="88" t="str">
        <f t="shared" si="35"/>
        <v/>
      </c>
      <c r="Q71" s="89" t="str">
        <f t="shared" si="35"/>
        <v/>
      </c>
      <c r="R71" s="4" t="str">
        <f t="shared" si="36"/>
        <v/>
      </c>
      <c r="S71" s="4" t="str">
        <f t="shared" si="13"/>
        <v/>
      </c>
      <c r="T71" s="112" t="str">
        <f t="shared" si="37"/>
        <v/>
      </c>
      <c r="U71" s="4" t="str">
        <f>IF(M71="","",IF(B71="NB",U70,IF(T71="",SUM($T$5:$T71)+S71,SUM($T$5:$T71))))</f>
        <v/>
      </c>
      <c r="V71" s="100" t="str">
        <f t="shared" si="58"/>
        <v/>
      </c>
      <c r="W71" s="74" t="e">
        <f t="shared" si="14"/>
        <v>#VALUE!</v>
      </c>
      <c r="X71" s="76" t="str">
        <f t="shared" si="15"/>
        <v/>
      </c>
      <c r="Y71" s="9" t="str">
        <f t="shared" si="6"/>
        <v>B</v>
      </c>
      <c r="Z71" s="4" t="str">
        <f t="shared" si="7"/>
        <v>M1</v>
      </c>
      <c r="AA71" s="4" t="str">
        <f t="shared" si="8"/>
        <v>B</v>
      </c>
      <c r="AB71" s="4" t="str">
        <f t="shared" ref="AB71:AB116" si="62">F69&amp;F70</f>
        <v/>
      </c>
      <c r="AC71" s="4" t="str">
        <f t="shared" si="9"/>
        <v/>
      </c>
      <c r="AD71" s="4" t="str">
        <f t="shared" si="10"/>
        <v/>
      </c>
      <c r="AE71" s="1" t="str">
        <f t="shared" si="16"/>
        <v/>
      </c>
      <c r="AF71" s="1" t="str">
        <f t="shared" si="17"/>
        <v/>
      </c>
      <c r="AG71" s="1" t="str">
        <f t="shared" si="38"/>
        <v/>
      </c>
      <c r="AH71" s="1" t="str">
        <f t="shared" si="39"/>
        <v/>
      </c>
      <c r="AI71" s="1" t="str">
        <f t="shared" si="18"/>
        <v/>
      </c>
      <c r="AJ71" s="1" t="str">
        <f t="shared" si="19"/>
        <v/>
      </c>
      <c r="AK71" s="1">
        <f t="shared" si="40"/>
        <v>0</v>
      </c>
      <c r="AL71" s="1">
        <f t="shared" si="40"/>
        <v>0</v>
      </c>
      <c r="AM71" s="1" t="str">
        <f t="shared" ref="AM71:AM109" si="63">IF(M71="","",IF(AM70+AN71&gt;=10,10,IF(AM70+AN71&lt;=-10,-10,AM70+AN71)))</f>
        <v/>
      </c>
      <c r="AN71" s="1">
        <f t="shared" si="20"/>
        <v>0</v>
      </c>
      <c r="AO71" s="1" t="str">
        <f t="shared" si="52"/>
        <v/>
      </c>
      <c r="AP71" s="1" t="str">
        <f t="shared" si="21"/>
        <v>N</v>
      </c>
      <c r="AQ71" s="1" t="str">
        <f t="shared" si="22"/>
        <v>N</v>
      </c>
      <c r="AR71" s="1" t="str">
        <f t="shared" si="23"/>
        <v>N</v>
      </c>
      <c r="AS71" s="1" t="str">
        <f t="shared" si="24"/>
        <v/>
      </c>
      <c r="AT71" s="15" t="str">
        <f t="shared" si="41"/>
        <v/>
      </c>
      <c r="AU71" s="1" t="str">
        <f t="shared" si="25"/>
        <v/>
      </c>
      <c r="AV71" s="1" t="str">
        <f t="shared" si="26"/>
        <v/>
      </c>
      <c r="AW71" s="1" t="str">
        <f t="shared" si="27"/>
        <v/>
      </c>
      <c r="AX71" s="1" t="str">
        <f t="shared" si="42"/>
        <v/>
      </c>
      <c r="AY71" s="1" t="str">
        <f t="shared" si="43"/>
        <v/>
      </c>
      <c r="AZ71" s="1" t="str">
        <f>IF('Hedging Dashboard'!AH71="P",IF(AZ70="",1,AZ70+1),"")</f>
        <v/>
      </c>
      <c r="BA71" s="1" t="str">
        <f>IF('Hedging Dashboard'!AH71="B",IF(BA70="",1,BA70+1),"")</f>
        <v/>
      </c>
      <c r="BB71" s="1" t="str">
        <f t="shared" si="56"/>
        <v>00000</v>
      </c>
      <c r="BC71" s="1" t="str">
        <f t="shared" si="56"/>
        <v>00000</v>
      </c>
      <c r="BD71" s="1" t="str">
        <f t="shared" si="57"/>
        <v>000000</v>
      </c>
      <c r="BE71" s="1" t="str">
        <f t="shared" si="57"/>
        <v>000000</v>
      </c>
      <c r="BF71" s="1" t="str">
        <f t="shared" si="45"/>
        <v>B</v>
      </c>
      <c r="BG71" s="1" t="str">
        <f t="shared" si="29"/>
        <v/>
      </c>
      <c r="BH71" s="1">
        <f t="shared" si="46"/>
        <v>0</v>
      </c>
      <c r="BI71" s="1" t="str">
        <f t="shared" si="30"/>
        <v/>
      </c>
      <c r="BJ71" s="1">
        <f t="shared" si="47"/>
        <v>0</v>
      </c>
      <c r="BK71" s="1" t="str">
        <f t="shared" si="31"/>
        <v/>
      </c>
      <c r="BL71" s="1">
        <f t="shared" si="48"/>
        <v>0</v>
      </c>
      <c r="BM71" s="1" t="str">
        <f t="shared" si="49"/>
        <v>0</v>
      </c>
      <c r="BN71" s="1" t="str">
        <f t="shared" si="50"/>
        <v>0</v>
      </c>
      <c r="BO71" s="1" t="str">
        <f t="shared" si="51"/>
        <v>0</v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</row>
    <row r="72" spans="1:76" ht="15.75" thickBot="1">
      <c r="A72" s="1">
        <v>63</v>
      </c>
      <c r="B72" s="9" t="str">
        <f t="shared" si="11"/>
        <v/>
      </c>
      <c r="C72" s="93" t="str">
        <f t="shared" si="59"/>
        <v/>
      </c>
      <c r="D72" s="88" t="str">
        <f t="shared" si="32"/>
        <v/>
      </c>
      <c r="E72" s="89" t="str">
        <f t="shared" si="32"/>
        <v/>
      </c>
      <c r="F72" s="8" t="str">
        <f t="shared" si="12"/>
        <v/>
      </c>
      <c r="H72" s="96" t="str">
        <f t="shared" si="60"/>
        <v/>
      </c>
      <c r="I72" s="88" t="str">
        <f t="shared" si="33"/>
        <v/>
      </c>
      <c r="J72" s="89" t="str">
        <f t="shared" si="33"/>
        <v/>
      </c>
      <c r="K72" s="8" t="str">
        <f t="shared" si="34"/>
        <v/>
      </c>
      <c r="L72" s="54"/>
      <c r="M72" s="17" t="str">
        <f>IF('Hedging Dashboard'!AH72="","",'Hedging Dashboard'!AH72)</f>
        <v/>
      </c>
      <c r="O72" s="9" t="str">
        <f t="shared" si="61"/>
        <v/>
      </c>
      <c r="P72" s="88" t="str">
        <f t="shared" si="35"/>
        <v/>
      </c>
      <c r="Q72" s="89" t="str">
        <f t="shared" si="35"/>
        <v/>
      </c>
      <c r="R72" s="4" t="str">
        <f t="shared" si="36"/>
        <v/>
      </c>
      <c r="S72" s="4" t="str">
        <f t="shared" si="13"/>
        <v/>
      </c>
      <c r="T72" s="112" t="str">
        <f t="shared" si="37"/>
        <v/>
      </c>
      <c r="U72" s="4" t="str">
        <f>IF(M72="","",IF(B72="NB",U71,IF(T72="",SUM($T$5:$T72)+S72,SUM($T$5:$T72))))</f>
        <v/>
      </c>
      <c r="V72" s="100" t="str">
        <f t="shared" si="58"/>
        <v/>
      </c>
      <c r="W72" s="74" t="e">
        <f t="shared" si="14"/>
        <v>#VALUE!</v>
      </c>
      <c r="X72" s="76" t="str">
        <f t="shared" si="15"/>
        <v/>
      </c>
      <c r="Y72" s="9" t="str">
        <f t="shared" ref="Y72:Y109" si="64">IF(AND(AB72="LL",Y70=Y71),IF(Y71="B","M1","B"),Y71)</f>
        <v>B</v>
      </c>
      <c r="Z72" s="4" t="str">
        <f t="shared" ref="Z72:Z109" si="65">IF(AND(AC72="LL",Z70=Z71),IF(Z71="M1","D","M1"),Z71)</f>
        <v>M1</v>
      </c>
      <c r="AA72" s="4" t="str">
        <f t="shared" ref="AA72:AA109" si="66">IF(AND(AD72="LL",AA70=AA71),IF(AA71="D","B","D"),AA71)</f>
        <v>B</v>
      </c>
      <c r="AB72" s="4" t="str">
        <f t="shared" si="62"/>
        <v/>
      </c>
      <c r="AC72" s="4" t="str">
        <f t="shared" ref="AC72:AC116" si="67">K70&amp;K71</f>
        <v/>
      </c>
      <c r="AD72" s="4" t="str">
        <f t="shared" ref="AD72:AD116" si="68">R70&amp;R71</f>
        <v/>
      </c>
      <c r="AE72" s="1" t="str">
        <f t="shared" si="16"/>
        <v/>
      </c>
      <c r="AF72" s="1" t="str">
        <f t="shared" si="17"/>
        <v/>
      </c>
      <c r="AG72" s="1" t="str">
        <f t="shared" si="38"/>
        <v/>
      </c>
      <c r="AH72" s="1" t="str">
        <f t="shared" si="39"/>
        <v/>
      </c>
      <c r="AI72" s="1" t="str">
        <f t="shared" si="18"/>
        <v/>
      </c>
      <c r="AJ72" s="1" t="str">
        <f t="shared" si="19"/>
        <v/>
      </c>
      <c r="AK72" s="1">
        <f t="shared" si="40"/>
        <v>0</v>
      </c>
      <c r="AL72" s="1">
        <f t="shared" si="40"/>
        <v>0</v>
      </c>
      <c r="AM72" s="1" t="str">
        <f t="shared" si="63"/>
        <v/>
      </c>
      <c r="AN72" s="1">
        <f t="shared" si="20"/>
        <v>0</v>
      </c>
      <c r="AO72" s="1" t="str">
        <f t="shared" si="52"/>
        <v/>
      </c>
      <c r="AP72" s="1" t="str">
        <f t="shared" si="21"/>
        <v>N</v>
      </c>
      <c r="AQ72" s="1" t="str">
        <f t="shared" si="22"/>
        <v>N</v>
      </c>
      <c r="AR72" s="1" t="str">
        <f t="shared" si="23"/>
        <v>N</v>
      </c>
      <c r="AS72" s="1" t="str">
        <f t="shared" si="24"/>
        <v/>
      </c>
      <c r="AT72" s="15" t="str">
        <f t="shared" si="41"/>
        <v/>
      </c>
      <c r="AU72" s="1" t="str">
        <f t="shared" si="25"/>
        <v/>
      </c>
      <c r="AV72" s="1" t="str">
        <f t="shared" si="26"/>
        <v/>
      </c>
      <c r="AW72" s="1" t="str">
        <f t="shared" si="27"/>
        <v/>
      </c>
      <c r="AX72" s="1" t="str">
        <f t="shared" si="42"/>
        <v/>
      </c>
      <c r="AY72" s="1" t="str">
        <f t="shared" si="43"/>
        <v/>
      </c>
      <c r="AZ72" s="1" t="str">
        <f>IF('Hedging Dashboard'!AH72="P",IF(AZ71="",1,AZ71+1),"")</f>
        <v/>
      </c>
      <c r="BA72" s="1" t="str">
        <f>IF('Hedging Dashboard'!AH72="B",IF(BA71="",1,BA71+1),"")</f>
        <v/>
      </c>
      <c r="BB72" s="1" t="str">
        <f t="shared" si="56"/>
        <v>00000</v>
      </c>
      <c r="BC72" s="1" t="str">
        <f t="shared" si="56"/>
        <v>00000</v>
      </c>
      <c r="BD72" s="1" t="str">
        <f t="shared" si="57"/>
        <v>000000</v>
      </c>
      <c r="BE72" s="1" t="str">
        <f t="shared" si="57"/>
        <v>000000</v>
      </c>
      <c r="BF72" s="1" t="str">
        <f t="shared" si="45"/>
        <v>B</v>
      </c>
      <c r="BG72" s="1" t="str">
        <f t="shared" si="29"/>
        <v/>
      </c>
      <c r="BH72" s="1">
        <f t="shared" si="46"/>
        <v>0</v>
      </c>
      <c r="BI72" s="1" t="str">
        <f t="shared" si="30"/>
        <v/>
      </c>
      <c r="BJ72" s="1">
        <f t="shared" si="47"/>
        <v>0</v>
      </c>
      <c r="BK72" s="1" t="str">
        <f t="shared" si="31"/>
        <v/>
      </c>
      <c r="BL72" s="1">
        <f t="shared" si="48"/>
        <v>0</v>
      </c>
      <c r="BM72" s="1" t="str">
        <f t="shared" si="49"/>
        <v>0</v>
      </c>
      <c r="BN72" s="1" t="str">
        <f t="shared" si="50"/>
        <v>0</v>
      </c>
      <c r="BO72" s="1" t="str">
        <f t="shared" si="51"/>
        <v>0</v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6</v>
      </c>
    </row>
    <row r="73" spans="1:76" ht="15.75" thickBot="1">
      <c r="A73" s="1">
        <v>64</v>
      </c>
      <c r="B73" s="9" t="str">
        <f t="shared" si="11"/>
        <v/>
      </c>
      <c r="C73" s="93" t="str">
        <f t="shared" si="59"/>
        <v/>
      </c>
      <c r="D73" s="88" t="str">
        <f t="shared" si="32"/>
        <v/>
      </c>
      <c r="E73" s="89" t="str">
        <f t="shared" si="32"/>
        <v/>
      </c>
      <c r="F73" s="8" t="str">
        <f t="shared" si="12"/>
        <v/>
      </c>
      <c r="H73" s="96" t="str">
        <f t="shared" si="60"/>
        <v/>
      </c>
      <c r="I73" s="88" t="str">
        <f t="shared" si="33"/>
        <v/>
      </c>
      <c r="J73" s="89" t="str">
        <f t="shared" si="33"/>
        <v/>
      </c>
      <c r="K73" s="8" t="str">
        <f t="shared" si="34"/>
        <v/>
      </c>
      <c r="L73" s="54"/>
      <c r="M73" s="17" t="str">
        <f>IF('Hedging Dashboard'!AH73="","",'Hedging Dashboard'!AH73)</f>
        <v/>
      </c>
      <c r="O73" s="9" t="str">
        <f t="shared" si="61"/>
        <v/>
      </c>
      <c r="P73" s="88" t="str">
        <f t="shared" si="35"/>
        <v/>
      </c>
      <c r="Q73" s="89" t="str">
        <f t="shared" si="35"/>
        <v/>
      </c>
      <c r="R73" s="4" t="str">
        <f t="shared" si="36"/>
        <v/>
      </c>
      <c r="S73" s="4" t="str">
        <f t="shared" si="13"/>
        <v/>
      </c>
      <c r="T73" s="112" t="str">
        <f t="shared" si="37"/>
        <v/>
      </c>
      <c r="U73" s="4" t="str">
        <f>IF(M73="","",IF(B73="NB",U72,IF(T73="",SUM($T$5:$T73)+S73,SUM($T$5:$T73))))</f>
        <v/>
      </c>
      <c r="V73" s="100" t="str">
        <f t="shared" si="58"/>
        <v/>
      </c>
      <c r="W73" s="74" t="e">
        <f t="shared" si="14"/>
        <v>#VALUE!</v>
      </c>
      <c r="X73" s="76" t="str">
        <f t="shared" si="15"/>
        <v/>
      </c>
      <c r="Y73" s="9" t="str">
        <f t="shared" si="64"/>
        <v>B</v>
      </c>
      <c r="Z73" s="4" t="str">
        <f t="shared" si="65"/>
        <v>M1</v>
      </c>
      <c r="AA73" s="4" t="str">
        <f t="shared" si="66"/>
        <v>B</v>
      </c>
      <c r="AB73" s="4" t="str">
        <f t="shared" si="62"/>
        <v/>
      </c>
      <c r="AC73" s="4" t="str">
        <f t="shared" si="67"/>
        <v/>
      </c>
      <c r="AD73" s="4" t="str">
        <f t="shared" si="68"/>
        <v/>
      </c>
      <c r="AE73" s="1" t="str">
        <f t="shared" si="16"/>
        <v/>
      </c>
      <c r="AF73" s="1" t="str">
        <f t="shared" si="17"/>
        <v/>
      </c>
      <c r="AG73" s="1" t="str">
        <f t="shared" si="38"/>
        <v/>
      </c>
      <c r="AH73" s="1" t="str">
        <f t="shared" si="39"/>
        <v/>
      </c>
      <c r="AI73" s="1" t="str">
        <f t="shared" si="18"/>
        <v/>
      </c>
      <c r="AJ73" s="1" t="str">
        <f t="shared" si="19"/>
        <v/>
      </c>
      <c r="AK73" s="1">
        <f t="shared" si="40"/>
        <v>0</v>
      </c>
      <c r="AL73" s="1">
        <f t="shared" si="40"/>
        <v>0</v>
      </c>
      <c r="AM73" s="1" t="str">
        <f t="shared" si="63"/>
        <v/>
      </c>
      <c r="AN73" s="1">
        <f t="shared" si="20"/>
        <v>0</v>
      </c>
      <c r="AO73" s="1" t="str">
        <f t="shared" si="52"/>
        <v/>
      </c>
      <c r="AP73" s="1" t="str">
        <f t="shared" si="21"/>
        <v>N</v>
      </c>
      <c r="AQ73" s="1" t="str">
        <f t="shared" si="22"/>
        <v>N</v>
      </c>
      <c r="AR73" s="1" t="str">
        <f t="shared" si="23"/>
        <v>N</v>
      </c>
      <c r="AS73" s="1" t="str">
        <f t="shared" si="24"/>
        <v/>
      </c>
      <c r="AT73" s="15" t="str">
        <f t="shared" si="41"/>
        <v/>
      </c>
      <c r="AU73" s="1" t="str">
        <f t="shared" si="25"/>
        <v/>
      </c>
      <c r="AV73" s="1" t="str">
        <f t="shared" si="26"/>
        <v/>
      </c>
      <c r="AW73" s="1" t="str">
        <f t="shared" si="27"/>
        <v/>
      </c>
      <c r="AX73" s="1" t="str">
        <f t="shared" si="42"/>
        <v/>
      </c>
      <c r="AY73" s="1" t="str">
        <f t="shared" si="43"/>
        <v/>
      </c>
      <c r="AZ73" s="1" t="str">
        <f>IF('Hedging Dashboard'!AH73="P",IF(AZ72="",1,AZ72+1),"")</f>
        <v/>
      </c>
      <c r="BA73" s="1" t="str">
        <f>IF('Hedging Dashboard'!AH73="B",IF(BA72="",1,BA72+1),"")</f>
        <v/>
      </c>
      <c r="BB73" s="1" t="str">
        <f t="shared" si="56"/>
        <v>00000</v>
      </c>
      <c r="BC73" s="1" t="str">
        <f t="shared" si="56"/>
        <v>00000</v>
      </c>
      <c r="BD73" s="1" t="str">
        <f t="shared" si="57"/>
        <v>000000</v>
      </c>
      <c r="BE73" s="1" t="str">
        <f t="shared" si="57"/>
        <v>000000</v>
      </c>
      <c r="BF73" s="1" t="str">
        <f t="shared" si="45"/>
        <v>B</v>
      </c>
      <c r="BG73" s="1" t="str">
        <f t="shared" si="29"/>
        <v/>
      </c>
      <c r="BH73" s="1">
        <f t="shared" si="46"/>
        <v>0</v>
      </c>
      <c r="BI73" s="1" t="str">
        <f t="shared" si="30"/>
        <v/>
      </c>
      <c r="BJ73" s="1">
        <f t="shared" si="47"/>
        <v>0</v>
      </c>
      <c r="BK73" s="1" t="str">
        <f t="shared" si="31"/>
        <v/>
      </c>
      <c r="BL73" s="1">
        <f t="shared" si="48"/>
        <v>0</v>
      </c>
      <c r="BM73" s="1" t="str">
        <f t="shared" si="49"/>
        <v>0</v>
      </c>
      <c r="BN73" s="1" t="str">
        <f t="shared" si="50"/>
        <v>0</v>
      </c>
      <c r="BO73" s="1" t="str">
        <f t="shared" si="51"/>
        <v>0</v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-6</v>
      </c>
    </row>
    <row r="74" spans="1:76" ht="15.75" thickBot="1">
      <c r="A74" s="1">
        <v>65</v>
      </c>
      <c r="B74" s="77" t="str">
        <f t="shared" ref="B74:B109" si="69">IF(M73="","",IF(AK74=AL74,"NB",IF(AK74&gt;AL74,"P"&amp;(AK74-AL74),"B"&amp;(AL74-AK74))))</f>
        <v/>
      </c>
      <c r="C74" s="94" t="str">
        <f t="shared" si="59"/>
        <v/>
      </c>
      <c r="D74" s="90" t="str">
        <f t="shared" si="32"/>
        <v/>
      </c>
      <c r="E74" s="91" t="str">
        <f t="shared" si="32"/>
        <v/>
      </c>
      <c r="F74" s="10" t="str">
        <f t="shared" ref="F74:F109" si="70">IF(M74="","",IF(M74="P",IF(D74="","L","W"),IF(E74="","L","W")))</f>
        <v/>
      </c>
      <c r="H74" s="97" t="str">
        <f t="shared" si="60"/>
        <v/>
      </c>
      <c r="I74" s="90" t="str">
        <f t="shared" si="33"/>
        <v/>
      </c>
      <c r="J74" s="91" t="str">
        <f t="shared" si="33"/>
        <v/>
      </c>
      <c r="K74" s="10" t="str">
        <f t="shared" si="34"/>
        <v/>
      </c>
      <c r="L74" s="54"/>
      <c r="M74" s="18" t="str">
        <f>IF('Hedging Dashboard'!AH74="","",'Hedging Dashboard'!AH74)</f>
        <v/>
      </c>
      <c r="O74" s="77" t="str">
        <f t="shared" si="61"/>
        <v/>
      </c>
      <c r="P74" s="90" t="str">
        <f t="shared" si="35"/>
        <v/>
      </c>
      <c r="Q74" s="91" t="str">
        <f t="shared" si="35"/>
        <v/>
      </c>
      <c r="R74" s="5" t="str">
        <f t="shared" si="36"/>
        <v/>
      </c>
      <c r="S74" s="5" t="str">
        <f t="shared" ref="S74:S109" si="71">IF(M74="","",IF(X74="",IF(AO74="S",0,S73),IF(X74="W",IF(AO74="S",0,S73)+INT(REPLACE(B74,1,1,"")),IF(AO74="S",0,S73)-INT(REPLACE(B74,1,1,"")))))</f>
        <v/>
      </c>
      <c r="T74" s="113" t="str">
        <f t="shared" si="37"/>
        <v/>
      </c>
      <c r="U74" s="5" t="str">
        <f>IF(M74="","",IF(B74="NB",U73,IF(T74="",SUM($T$5:$T74)+S74,SUM($T$5:$T74))))</f>
        <v/>
      </c>
      <c r="V74" s="101" t="str">
        <f t="shared" si="58"/>
        <v/>
      </c>
      <c r="W74" s="74" t="e">
        <f t="shared" ref="W74:W109" si="72">IF(M74="","",IF(K74="W",0+BN74,0-BN74)+IF(F74="W",0+BM74,0-BM74))+IF(R74="W",0+BO74,0-BO74)</f>
        <v>#VALUE!</v>
      </c>
      <c r="X74" s="76" t="str">
        <f t="shared" ref="X74:X109" si="73">IF(M74="","",IF(W74&gt;0,"W",IF(W74&lt;0,"L","")))</f>
        <v/>
      </c>
      <c r="Y74" s="9" t="str">
        <f t="shared" si="64"/>
        <v>B</v>
      </c>
      <c r="Z74" s="4" t="str">
        <f t="shared" si="65"/>
        <v>M1</v>
      </c>
      <c r="AA74" s="4" t="str">
        <f t="shared" si="66"/>
        <v>B</v>
      </c>
      <c r="AB74" s="4" t="str">
        <f t="shared" si="62"/>
        <v/>
      </c>
      <c r="AC74" s="4" t="str">
        <f t="shared" si="67"/>
        <v/>
      </c>
      <c r="AD74" s="4" t="str">
        <f t="shared" si="68"/>
        <v/>
      </c>
      <c r="AE74" s="1" t="str">
        <f t="shared" ref="AE74:AE137" si="74">IF(M73="","",IF(Y74="B",IF(M73="P",BH74,""),IF(M72="P",BH74,"")))</f>
        <v/>
      </c>
      <c r="AF74" s="1" t="str">
        <f t="shared" ref="AF74:AF137" si="75">IF(M73="","",IF(Y74="B",IF(M73="B",BH74,""),IF(M72="B",BH74,"")))</f>
        <v/>
      </c>
      <c r="AG74" s="1" t="str">
        <f t="shared" si="38"/>
        <v/>
      </c>
      <c r="AH74" s="1" t="str">
        <f t="shared" si="39"/>
        <v/>
      </c>
      <c r="AI74" s="1" t="str">
        <f t="shared" ref="AI74:AI137" si="76">IF(M73="","",IF(AND(AE74="L5",AH74="L5",AY74=""),"L0",AX74))</f>
        <v/>
      </c>
      <c r="AJ74" s="1" t="str">
        <f t="shared" ref="AJ74:AJ137" si="77">IF(M73="","",IF(AND(AF74="L5",AH74="L5",AX74=""),"L0",AY74))</f>
        <v/>
      </c>
      <c r="AK74" s="1">
        <f t="shared" si="40"/>
        <v>0</v>
      </c>
      <c r="AL74" s="1">
        <f t="shared" si="40"/>
        <v>0</v>
      </c>
      <c r="AM74" s="1" t="str">
        <f t="shared" si="63"/>
        <v/>
      </c>
      <c r="AN74" s="1">
        <f t="shared" ref="AN74:AN105" si="78">IF(X74="",0,IFERROR(VLOOKUP(X69&amp;X70&amp;X71&amp;X72&amp;X73&amp;X74,BW:BX,2,FALSE),0))</f>
        <v>0</v>
      </c>
      <c r="AO74" s="1" t="str">
        <f t="shared" si="52"/>
        <v/>
      </c>
      <c r="AP74" s="1" t="str">
        <f t="shared" ref="AP74:AP137" si="79">IF(OR(F70&amp;F71&amp;F72="WLW",F71&amp;F72="WW"),"Y","N")</f>
        <v>N</v>
      </c>
      <c r="AQ74" s="1" t="str">
        <f t="shared" ref="AQ74:AQ137" si="80">IF(OR(K70&amp;K71&amp;K72="WLW",K71&amp;K72="WW"),"Y","N")</f>
        <v>N</v>
      </c>
      <c r="AR74" s="1" t="str">
        <f t="shared" ref="AR74:AR137" si="81">IF(OR(R70&amp;R71&amp;R72="WLW",R71&amp;R72="WW"),"Y","N")</f>
        <v>N</v>
      </c>
      <c r="AS74" s="1" t="str">
        <f t="shared" ref="AS74:AS109" si="82">IF(M73="","",IF(AO74="S",1,AS73+1))</f>
        <v/>
      </c>
      <c r="AT74" s="15" t="str">
        <f t="shared" si="41"/>
        <v/>
      </c>
      <c r="AU74" s="1" t="str">
        <f t="shared" ref="AU74:AU137" si="83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37" si="84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85">IF(M73="","",IF(AND(S74&lt;0,AS74&gt;2,S74&gt;=(2-AS74)),"R","N"))</f>
        <v/>
      </c>
      <c r="AX74" s="1" t="str">
        <f t="shared" si="42"/>
        <v/>
      </c>
      <c r="AY74" s="1" t="str">
        <f t="shared" si="43"/>
        <v/>
      </c>
      <c r="AZ74" s="1" t="str">
        <f>IF('Hedging Dashboard'!AH74="P",IF(AZ73="",1,AZ73+1),"")</f>
        <v/>
      </c>
      <c r="BA74" s="1" t="str">
        <f>IF('Hedging Dashboard'!AH74="B",IF(BA73="",1,BA73+1),"")</f>
        <v/>
      </c>
      <c r="BB74" s="1" t="str">
        <f t="shared" si="56"/>
        <v>00000</v>
      </c>
      <c r="BC74" s="1" t="str">
        <f t="shared" si="56"/>
        <v>00000</v>
      </c>
      <c r="BD74" s="1" t="str">
        <f t="shared" si="57"/>
        <v>000000</v>
      </c>
      <c r="BE74" s="1" t="str">
        <f t="shared" si="57"/>
        <v>000000</v>
      </c>
      <c r="BF74" s="1" t="str">
        <f t="shared" si="45"/>
        <v>B</v>
      </c>
      <c r="BG74" s="1" t="str">
        <f t="shared" ref="BG74:BG109" si="86">IF(AE73="",AF73,AE73)&amp;F73</f>
        <v/>
      </c>
      <c r="BH74" s="1">
        <f t="shared" si="46"/>
        <v>0</v>
      </c>
      <c r="BI74" s="1" t="str">
        <f t="shared" ref="BI74:BI109" si="87">IF(AG73="",AH73,AG73)&amp;K73</f>
        <v/>
      </c>
      <c r="BJ74" s="1">
        <f t="shared" si="47"/>
        <v>0</v>
      </c>
      <c r="BK74" s="1" t="str">
        <f t="shared" ref="BK74:BK109" si="88">IF(AI73="",AJ73,AI73)&amp;R73</f>
        <v/>
      </c>
      <c r="BL74" s="1">
        <f t="shared" si="48"/>
        <v>0</v>
      </c>
      <c r="BM74" s="1" t="str">
        <f t="shared" si="49"/>
        <v>0</v>
      </c>
      <c r="BN74" s="1" t="str">
        <f t="shared" si="50"/>
        <v>0</v>
      </c>
      <c r="BO74" s="1" t="str">
        <f t="shared" si="51"/>
        <v>0</v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</row>
    <row r="75" spans="1:76" ht="15.75" thickBot="1">
      <c r="A75" s="1">
        <v>66</v>
      </c>
      <c r="B75" s="12" t="str">
        <f t="shared" si="69"/>
        <v/>
      </c>
      <c r="C75" s="92" t="str">
        <f t="shared" si="59"/>
        <v/>
      </c>
      <c r="D75" s="13" t="str">
        <f t="shared" ref="D75:E109" si="89">AE75</f>
        <v/>
      </c>
      <c r="E75" s="45" t="str">
        <f t="shared" si="89"/>
        <v/>
      </c>
      <c r="F75" s="14" t="str">
        <f t="shared" si="70"/>
        <v/>
      </c>
      <c r="H75" s="95" t="str">
        <f t="shared" si="60"/>
        <v/>
      </c>
      <c r="I75" s="13" t="str">
        <f t="shared" ref="I75:J109" si="90">AG75</f>
        <v/>
      </c>
      <c r="J75" s="45" t="str">
        <f t="shared" si="90"/>
        <v/>
      </c>
      <c r="K75" s="14" t="str">
        <f t="shared" ref="K75:K109" si="91">IF(M75="","",IF(M75="P",IF(I75="","L","W"),IF(J75="","L","W")))</f>
        <v/>
      </c>
      <c r="L75" s="54"/>
      <c r="M75" s="16" t="str">
        <f>IF('Hedging Dashboard'!AH75="","",'Hedging Dashboard'!AH75)</f>
        <v/>
      </c>
      <c r="O75" s="12" t="str">
        <f t="shared" si="61"/>
        <v/>
      </c>
      <c r="P75" s="13" t="str">
        <f t="shared" ref="P75:Q109" si="92">AI75</f>
        <v/>
      </c>
      <c r="Q75" s="45" t="str">
        <f t="shared" si="92"/>
        <v/>
      </c>
      <c r="R75" s="87" t="str">
        <f t="shared" ref="R75:R109" si="93">IF(M75="","",IF(M75="P",IF(P75="","L","W"),IF(Q75="","L","W")))</f>
        <v/>
      </c>
      <c r="S75" s="87" t="str">
        <f t="shared" si="71"/>
        <v/>
      </c>
      <c r="T75" s="98" t="str">
        <f t="shared" ref="T75:T109" si="94">IF(M74="","",IF(AO75="S","",IF(S75&gt;=0,S75,IF(AW75="R",S75,""))))</f>
        <v/>
      </c>
      <c r="U75" s="87" t="str">
        <f>IF(M75="","",IF(B75="NB",U74,IF(T75="",SUM($T$5:$T75)+S75,SUM($T$5:$T75))))</f>
        <v/>
      </c>
      <c r="V75" s="99" t="str">
        <f t="shared" si="58"/>
        <v/>
      </c>
      <c r="W75" s="74" t="e">
        <f t="shared" si="72"/>
        <v>#VALUE!</v>
      </c>
      <c r="X75" s="76" t="str">
        <f t="shared" si="73"/>
        <v/>
      </c>
      <c r="Y75" s="9" t="str">
        <f t="shared" si="64"/>
        <v>B</v>
      </c>
      <c r="Z75" s="4" t="str">
        <f t="shared" si="65"/>
        <v>M1</v>
      </c>
      <c r="AA75" s="4" t="str">
        <f t="shared" si="66"/>
        <v>B</v>
      </c>
      <c r="AB75" s="4" t="str">
        <f t="shared" si="62"/>
        <v/>
      </c>
      <c r="AC75" s="4" t="str">
        <f t="shared" si="67"/>
        <v/>
      </c>
      <c r="AD75" s="4" t="str">
        <f t="shared" si="68"/>
        <v/>
      </c>
      <c r="AE75" s="1" t="str">
        <f t="shared" si="74"/>
        <v/>
      </c>
      <c r="AF75" s="1" t="str">
        <f t="shared" si="75"/>
        <v/>
      </c>
      <c r="AG75" s="1" t="str">
        <f t="shared" ref="AG75:AG138" si="95">IF(M74="","",IF(Z75="D",IF(BF75="P",BJ75,""),IF(M73="P",BJ75,"")))</f>
        <v/>
      </c>
      <c r="AH75" s="1" t="str">
        <f t="shared" ref="AH75:AH138" si="96">IF(M74="","",IF(Z75="D",IF(BF75="B",BJ75,""),IF(M73="B",BJ75,"")))</f>
        <v/>
      </c>
      <c r="AI75" s="1" t="str">
        <f t="shared" si="76"/>
        <v/>
      </c>
      <c r="AJ75" s="1" t="str">
        <f t="shared" si="77"/>
        <v/>
      </c>
      <c r="AK75" s="1">
        <f t="shared" ref="AK75:AL138" si="97">IF(D75="",0,IF(OR(D75="B",D75="XB"),1,INT(RIGHT(D75))))+IF(I75="",0,IF(OR(I75="B",I75="XB"),1,INT(RIGHT(I75))))+IF(P75="",0,IF(OR(P75="B",P75="XB"),1,INT(RIGHT(P75))))</f>
        <v>0</v>
      </c>
      <c r="AL75" s="1">
        <f t="shared" si="97"/>
        <v>0</v>
      </c>
      <c r="AM75" s="1" t="str">
        <f t="shared" si="63"/>
        <v/>
      </c>
      <c r="AN75" s="1">
        <f t="shared" si="78"/>
        <v>0</v>
      </c>
      <c r="AO75" s="1" t="str">
        <f t="shared" si="52"/>
        <v/>
      </c>
      <c r="AP75" s="1" t="str">
        <f t="shared" si="79"/>
        <v>N</v>
      </c>
      <c r="AQ75" s="1" t="str">
        <f t="shared" si="80"/>
        <v>N</v>
      </c>
      <c r="AR75" s="1" t="str">
        <f t="shared" si="81"/>
        <v>N</v>
      </c>
      <c r="AS75" s="1" t="str">
        <f t="shared" si="82"/>
        <v/>
      </c>
      <c r="AT75" s="15" t="str">
        <f t="shared" ref="AT75:AT138" si="98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si="83"/>
        <v/>
      </c>
      <c r="AV75" s="1" t="str">
        <f t="shared" si="84"/>
        <v/>
      </c>
      <c r="AW75" s="1" t="str">
        <f t="shared" si="85"/>
        <v/>
      </c>
      <c r="AX75" s="1" t="str">
        <f t="shared" ref="AX75:AX109" si="99">IF(M74="","",IF(AA75="B",IF(M74="P",BL75,""),IF(BF75="P",BL75,"")))</f>
        <v/>
      </c>
      <c r="AY75" s="1" t="str">
        <f t="shared" ref="AY75:AY109" si="100">IF(M74="","",IF(AA75="B",IF(M74="B",BL75,""),IF(BF75="B",BL75,"")))</f>
        <v/>
      </c>
      <c r="AZ75" s="1" t="str">
        <f>IF('Hedging Dashboard'!AH75="P",IF(AZ74="",1,AZ74+1),"")</f>
        <v/>
      </c>
      <c r="BA75" s="1" t="str">
        <f>IF('Hedging Dashboard'!AH75="B",IF(BA74="",1,BA74+1),"")</f>
        <v/>
      </c>
      <c r="BB75" s="1" t="str">
        <f t="shared" si="56"/>
        <v>00000</v>
      </c>
      <c r="BC75" s="1" t="str">
        <f t="shared" si="56"/>
        <v>00000</v>
      </c>
      <c r="BD75" s="1" t="str">
        <f t="shared" si="57"/>
        <v>000000</v>
      </c>
      <c r="BE75" s="1" t="str">
        <f t="shared" si="57"/>
        <v>000000</v>
      </c>
      <c r="BF75" s="1" t="str">
        <f t="shared" ref="BF75:BF109" si="101">IF(COUNTBLANK(AZ70:AZ74)&gt;2,"B","P")</f>
        <v>B</v>
      </c>
      <c r="BG75" s="1" t="str">
        <f t="shared" si="86"/>
        <v/>
      </c>
      <c r="BH75" s="1">
        <f t="shared" ref="BH75:BH109" si="102">IF(OR(AO75="S",AND(AT74="Y",AP75="N",BH74&lt;&gt;"B")),"B",IFERROR(VLOOKUP(BG75,BT:BU,2,FALSE),""))</f>
        <v>0</v>
      </c>
      <c r="BI75" s="1" t="str">
        <f t="shared" si="87"/>
        <v/>
      </c>
      <c r="BJ75" s="1">
        <f t="shared" ref="BJ75:BJ109" si="103">IF(OR(AO75="S",AND(AU74="Y",AQ75="N",BJ74&lt;&gt;"B")),"B",IFERROR(VLOOKUP(BI75,BT:BU,2,FALSE),""))</f>
        <v>0</v>
      </c>
      <c r="BK75" s="1" t="str">
        <f t="shared" si="88"/>
        <v/>
      </c>
      <c r="BL75" s="1">
        <f t="shared" ref="BL75:BL109" si="104">IF(OR(AO75="S",AND(AV74="Y",AR75="N",BL74&lt;&gt;"B")),"B",IFERROR(VLOOKUP(BK75,BT:BU,2,FALSE),""))</f>
        <v>0</v>
      </c>
      <c r="BM75" s="1" t="str">
        <f t="shared" ref="BM75:BM109" si="105">IF(BH75="","",IF(OR(BH75="B",BH75="XB"),1,RIGHT(BH75)))</f>
        <v>0</v>
      </c>
      <c r="BN75" s="1" t="str">
        <f t="shared" ref="BN75:BN109" si="106">IF(BJ75="","",IF(OR(BJ75="B",BJ75="XB"),1,RIGHT(BJ75)))</f>
        <v>0</v>
      </c>
      <c r="BO75" s="1" t="str">
        <f t="shared" ref="BO75:BO109" si="107">IF(BL75="","",IF(OR(BL75="B",BL75="XB"),1,RIGHT(BL75)))</f>
        <v>0</v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</row>
    <row r="76" spans="1:76" ht="15.75" thickBot="1">
      <c r="A76" s="1">
        <v>67</v>
      </c>
      <c r="B76" s="9" t="str">
        <f t="shared" si="69"/>
        <v/>
      </c>
      <c r="C76" s="93" t="str">
        <f t="shared" si="59"/>
        <v/>
      </c>
      <c r="D76" s="88" t="str">
        <f t="shared" si="89"/>
        <v/>
      </c>
      <c r="E76" s="89" t="str">
        <f t="shared" si="89"/>
        <v/>
      </c>
      <c r="F76" s="8" t="str">
        <f t="shared" si="70"/>
        <v/>
      </c>
      <c r="H76" s="96" t="str">
        <f t="shared" si="60"/>
        <v/>
      </c>
      <c r="I76" s="88" t="str">
        <f t="shared" si="90"/>
        <v/>
      </c>
      <c r="J76" s="89" t="str">
        <f t="shared" si="90"/>
        <v/>
      </c>
      <c r="K76" s="8" t="str">
        <f t="shared" si="91"/>
        <v/>
      </c>
      <c r="L76" s="54"/>
      <c r="M76" s="17" t="str">
        <f>IF('Hedging Dashboard'!AH76="","",'Hedging Dashboard'!AH76)</f>
        <v/>
      </c>
      <c r="O76" s="9" t="str">
        <f t="shared" si="61"/>
        <v/>
      </c>
      <c r="P76" s="88" t="str">
        <f t="shared" si="92"/>
        <v/>
      </c>
      <c r="Q76" s="89" t="str">
        <f t="shared" si="92"/>
        <v/>
      </c>
      <c r="R76" s="4" t="str">
        <f t="shared" si="93"/>
        <v/>
      </c>
      <c r="S76" s="4" t="str">
        <f t="shared" si="71"/>
        <v/>
      </c>
      <c r="T76" s="112" t="str">
        <f t="shared" si="94"/>
        <v/>
      </c>
      <c r="U76" s="4" t="str">
        <f>IF(M76="","",IF(B76="NB",U75,IF(T76="",SUM($T$5:$T76)+S76,SUM($T$5:$T76))))</f>
        <v/>
      </c>
      <c r="V76" s="100" t="str">
        <f t="shared" si="58"/>
        <v/>
      </c>
      <c r="W76" s="74" t="e">
        <f t="shared" si="72"/>
        <v>#VALUE!</v>
      </c>
      <c r="X76" s="76" t="str">
        <f t="shared" si="73"/>
        <v/>
      </c>
      <c r="Y76" s="9" t="str">
        <f t="shared" si="64"/>
        <v>B</v>
      </c>
      <c r="Z76" s="4" t="str">
        <f t="shared" si="65"/>
        <v>M1</v>
      </c>
      <c r="AA76" s="4" t="str">
        <f t="shared" si="66"/>
        <v>B</v>
      </c>
      <c r="AB76" s="4" t="str">
        <f t="shared" si="62"/>
        <v/>
      </c>
      <c r="AC76" s="4" t="str">
        <f t="shared" si="67"/>
        <v/>
      </c>
      <c r="AD76" s="4" t="str">
        <f t="shared" si="68"/>
        <v/>
      </c>
      <c r="AE76" s="1" t="str">
        <f t="shared" si="74"/>
        <v/>
      </c>
      <c r="AF76" s="1" t="str">
        <f t="shared" si="75"/>
        <v/>
      </c>
      <c r="AG76" s="1" t="str">
        <f t="shared" si="95"/>
        <v/>
      </c>
      <c r="AH76" s="1" t="str">
        <f t="shared" si="96"/>
        <v/>
      </c>
      <c r="AI76" s="1" t="str">
        <f t="shared" si="76"/>
        <v/>
      </c>
      <c r="AJ76" s="1" t="str">
        <f t="shared" si="77"/>
        <v/>
      </c>
      <c r="AK76" s="1">
        <f t="shared" si="97"/>
        <v>0</v>
      </c>
      <c r="AL76" s="1">
        <f t="shared" si="97"/>
        <v>0</v>
      </c>
      <c r="AM76" s="1" t="str">
        <f t="shared" si="63"/>
        <v/>
      </c>
      <c r="AN76" s="1">
        <f t="shared" si="78"/>
        <v>0</v>
      </c>
      <c r="AO76" s="1" t="str">
        <f t="shared" ref="AO76:AO109" si="108">IF(M75="","",IF(AW75="R","S",IF(AO75="S","C",IF(S75&gt;=0,"S","C"))))</f>
        <v/>
      </c>
      <c r="AP76" s="1" t="str">
        <f t="shared" si="79"/>
        <v>N</v>
      </c>
      <c r="AQ76" s="1" t="str">
        <f t="shared" si="80"/>
        <v>N</v>
      </c>
      <c r="AR76" s="1" t="str">
        <f t="shared" si="81"/>
        <v>N</v>
      </c>
      <c r="AS76" s="1" t="str">
        <f t="shared" si="82"/>
        <v/>
      </c>
      <c r="AT76" s="15" t="str">
        <f t="shared" si="98"/>
        <v/>
      </c>
      <c r="AU76" s="1" t="str">
        <f t="shared" si="83"/>
        <v/>
      </c>
      <c r="AV76" s="1" t="str">
        <f t="shared" si="84"/>
        <v/>
      </c>
      <c r="AW76" s="1" t="str">
        <f t="shared" si="85"/>
        <v/>
      </c>
      <c r="AX76" s="1" t="str">
        <f t="shared" si="99"/>
        <v/>
      </c>
      <c r="AY76" s="1" t="str">
        <f t="shared" si="100"/>
        <v/>
      </c>
      <c r="AZ76" s="1" t="str">
        <f>IF('Hedging Dashboard'!AH76="P",IF(AZ75="",1,AZ75+1),"")</f>
        <v/>
      </c>
      <c r="BA76" s="1" t="str">
        <f>IF('Hedging Dashboard'!AH76="B",IF(BA75="",1,BA75+1),"")</f>
        <v/>
      </c>
      <c r="BB76" s="1" t="str">
        <f t="shared" si="56"/>
        <v>00000</v>
      </c>
      <c r="BC76" s="1" t="str">
        <f t="shared" si="56"/>
        <v>00000</v>
      </c>
      <c r="BD76" s="1" t="str">
        <f t="shared" si="57"/>
        <v>000000</v>
      </c>
      <c r="BE76" s="1" t="str">
        <f t="shared" si="57"/>
        <v>000000</v>
      </c>
      <c r="BF76" s="1" t="str">
        <f t="shared" si="101"/>
        <v>B</v>
      </c>
      <c r="BG76" s="1" t="str">
        <f t="shared" si="86"/>
        <v/>
      </c>
      <c r="BH76" s="1">
        <f t="shared" si="102"/>
        <v>0</v>
      </c>
      <c r="BI76" s="1" t="str">
        <f t="shared" si="87"/>
        <v/>
      </c>
      <c r="BJ76" s="1">
        <f t="shared" si="103"/>
        <v>0</v>
      </c>
      <c r="BK76" s="1" t="str">
        <f t="shared" si="88"/>
        <v/>
      </c>
      <c r="BL76" s="1">
        <f t="shared" si="104"/>
        <v>0</v>
      </c>
      <c r="BM76" s="1" t="str">
        <f t="shared" si="105"/>
        <v>0</v>
      </c>
      <c r="BN76" s="1" t="str">
        <f t="shared" si="106"/>
        <v>0</v>
      </c>
      <c r="BO76" s="1" t="str">
        <f t="shared" si="107"/>
        <v>0</v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3</v>
      </c>
    </row>
    <row r="77" spans="1:76" ht="15.75" thickBot="1">
      <c r="A77" s="1">
        <v>68</v>
      </c>
      <c r="B77" s="9" t="str">
        <f t="shared" si="69"/>
        <v/>
      </c>
      <c r="C77" s="93" t="str">
        <f t="shared" si="59"/>
        <v/>
      </c>
      <c r="D77" s="88" t="str">
        <f t="shared" si="89"/>
        <v/>
      </c>
      <c r="E77" s="89" t="str">
        <f t="shared" si="89"/>
        <v/>
      </c>
      <c r="F77" s="8" t="str">
        <f t="shared" si="70"/>
        <v/>
      </c>
      <c r="H77" s="96" t="str">
        <f t="shared" si="60"/>
        <v/>
      </c>
      <c r="I77" s="88" t="str">
        <f t="shared" si="90"/>
        <v/>
      </c>
      <c r="J77" s="89" t="str">
        <f t="shared" si="90"/>
        <v/>
      </c>
      <c r="K77" s="8" t="str">
        <f t="shared" si="91"/>
        <v/>
      </c>
      <c r="L77" s="54"/>
      <c r="M77" s="17" t="str">
        <f>IF('Hedging Dashboard'!AH77="","",'Hedging Dashboard'!AH77)</f>
        <v/>
      </c>
      <c r="O77" s="9" t="str">
        <f t="shared" si="61"/>
        <v/>
      </c>
      <c r="P77" s="88" t="str">
        <f t="shared" si="92"/>
        <v/>
      </c>
      <c r="Q77" s="89" t="str">
        <f t="shared" si="92"/>
        <v/>
      </c>
      <c r="R77" s="4" t="str">
        <f t="shared" si="93"/>
        <v/>
      </c>
      <c r="S77" s="4" t="str">
        <f t="shared" si="71"/>
        <v/>
      </c>
      <c r="T77" s="112" t="str">
        <f t="shared" si="94"/>
        <v/>
      </c>
      <c r="U77" s="4" t="str">
        <f>IF(M77="","",IF(B77="NB",U76,IF(T77="",SUM($T$5:$T77)+S77,SUM($T$5:$T77))))</f>
        <v/>
      </c>
      <c r="V77" s="100" t="str">
        <f t="shared" si="58"/>
        <v/>
      </c>
      <c r="W77" s="74" t="e">
        <f t="shared" si="72"/>
        <v>#VALUE!</v>
      </c>
      <c r="X77" s="76" t="str">
        <f t="shared" si="73"/>
        <v/>
      </c>
      <c r="Y77" s="9" t="str">
        <f t="shared" si="64"/>
        <v>B</v>
      </c>
      <c r="Z77" s="4" t="str">
        <f t="shared" si="65"/>
        <v>M1</v>
      </c>
      <c r="AA77" s="4" t="str">
        <f t="shared" si="66"/>
        <v>B</v>
      </c>
      <c r="AB77" s="4" t="str">
        <f t="shared" si="62"/>
        <v/>
      </c>
      <c r="AC77" s="4" t="str">
        <f t="shared" si="67"/>
        <v/>
      </c>
      <c r="AD77" s="4" t="str">
        <f t="shared" si="68"/>
        <v/>
      </c>
      <c r="AE77" s="1" t="str">
        <f t="shared" si="74"/>
        <v/>
      </c>
      <c r="AF77" s="1" t="str">
        <f t="shared" si="75"/>
        <v/>
      </c>
      <c r="AG77" s="1" t="str">
        <f t="shared" si="95"/>
        <v/>
      </c>
      <c r="AH77" s="1" t="str">
        <f t="shared" si="96"/>
        <v/>
      </c>
      <c r="AI77" s="1" t="str">
        <f t="shared" si="76"/>
        <v/>
      </c>
      <c r="AJ77" s="1" t="str">
        <f t="shared" si="77"/>
        <v/>
      </c>
      <c r="AK77" s="1">
        <f t="shared" si="97"/>
        <v>0</v>
      </c>
      <c r="AL77" s="1">
        <f t="shared" si="97"/>
        <v>0</v>
      </c>
      <c r="AM77" s="1" t="str">
        <f t="shared" si="63"/>
        <v/>
      </c>
      <c r="AN77" s="1">
        <f t="shared" si="78"/>
        <v>0</v>
      </c>
      <c r="AO77" s="1" t="str">
        <f t="shared" si="108"/>
        <v/>
      </c>
      <c r="AP77" s="1" t="str">
        <f t="shared" si="79"/>
        <v>N</v>
      </c>
      <c r="AQ77" s="1" t="str">
        <f t="shared" si="80"/>
        <v>N</v>
      </c>
      <c r="AR77" s="1" t="str">
        <f t="shared" si="81"/>
        <v>N</v>
      </c>
      <c r="AS77" s="1" t="str">
        <f t="shared" si="82"/>
        <v/>
      </c>
      <c r="AT77" s="15" t="str">
        <f t="shared" si="98"/>
        <v/>
      </c>
      <c r="AU77" s="1" t="str">
        <f t="shared" si="83"/>
        <v/>
      </c>
      <c r="AV77" s="1" t="str">
        <f t="shared" si="84"/>
        <v/>
      </c>
      <c r="AW77" s="1" t="str">
        <f t="shared" si="85"/>
        <v/>
      </c>
      <c r="AX77" s="1" t="str">
        <f t="shared" si="99"/>
        <v/>
      </c>
      <c r="AY77" s="1" t="str">
        <f t="shared" si="100"/>
        <v/>
      </c>
      <c r="AZ77" s="1" t="str">
        <f>IF('Hedging Dashboard'!AH77="P",IF(AZ76="",1,AZ76+1),"")</f>
        <v/>
      </c>
      <c r="BA77" s="1" t="str">
        <f>IF('Hedging Dashboard'!AH77="B",IF(BA76="",1,BA76+1),"")</f>
        <v/>
      </c>
      <c r="BB77" s="1" t="str">
        <f t="shared" si="56"/>
        <v>00000</v>
      </c>
      <c r="BC77" s="1" t="str">
        <f t="shared" si="56"/>
        <v>00000</v>
      </c>
      <c r="BD77" s="1" t="str">
        <f t="shared" si="57"/>
        <v>000000</v>
      </c>
      <c r="BE77" s="1" t="str">
        <f t="shared" si="57"/>
        <v>000000</v>
      </c>
      <c r="BF77" s="1" t="str">
        <f t="shared" si="101"/>
        <v>B</v>
      </c>
      <c r="BG77" s="1" t="str">
        <f t="shared" si="86"/>
        <v/>
      </c>
      <c r="BH77" s="1">
        <f t="shared" si="102"/>
        <v>0</v>
      </c>
      <c r="BI77" s="1" t="str">
        <f t="shared" si="87"/>
        <v/>
      </c>
      <c r="BJ77" s="1">
        <f t="shared" si="103"/>
        <v>0</v>
      </c>
      <c r="BK77" s="1" t="str">
        <f t="shared" si="88"/>
        <v/>
      </c>
      <c r="BL77" s="1">
        <f t="shared" si="104"/>
        <v>0</v>
      </c>
      <c r="BM77" s="1" t="str">
        <f t="shared" si="105"/>
        <v>0</v>
      </c>
      <c r="BN77" s="1" t="str">
        <f t="shared" si="106"/>
        <v>0</v>
      </c>
      <c r="BO77" s="1" t="str">
        <f t="shared" si="107"/>
        <v>0</v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-3</v>
      </c>
    </row>
    <row r="78" spans="1:76" ht="15.75" thickBot="1">
      <c r="A78" s="1">
        <v>69</v>
      </c>
      <c r="B78" s="9" t="str">
        <f t="shared" si="69"/>
        <v/>
      </c>
      <c r="C78" s="93" t="str">
        <f t="shared" si="59"/>
        <v/>
      </c>
      <c r="D78" s="88" t="str">
        <f t="shared" si="89"/>
        <v/>
      </c>
      <c r="E78" s="89" t="str">
        <f t="shared" si="89"/>
        <v/>
      </c>
      <c r="F78" s="8" t="str">
        <f t="shared" si="70"/>
        <v/>
      </c>
      <c r="H78" s="96" t="str">
        <f t="shared" si="60"/>
        <v/>
      </c>
      <c r="I78" s="88" t="str">
        <f t="shared" si="90"/>
        <v/>
      </c>
      <c r="J78" s="89" t="str">
        <f t="shared" si="90"/>
        <v/>
      </c>
      <c r="K78" s="8" t="str">
        <f t="shared" si="91"/>
        <v/>
      </c>
      <c r="L78" s="54"/>
      <c r="M78" s="17" t="str">
        <f>IF('Hedging Dashboard'!AH78="","",'Hedging Dashboard'!AH78)</f>
        <v/>
      </c>
      <c r="O78" s="9" t="str">
        <f t="shared" si="61"/>
        <v/>
      </c>
      <c r="P78" s="88" t="str">
        <f t="shared" si="92"/>
        <v/>
      </c>
      <c r="Q78" s="89" t="str">
        <f t="shared" si="92"/>
        <v/>
      </c>
      <c r="R78" s="4" t="str">
        <f t="shared" si="93"/>
        <v/>
      </c>
      <c r="S78" s="4" t="str">
        <f t="shared" si="71"/>
        <v/>
      </c>
      <c r="T78" s="112" t="str">
        <f t="shared" si="94"/>
        <v/>
      </c>
      <c r="U78" s="4" t="str">
        <f>IF(M78="","",IF(B78="NB",U77,IF(T78="",SUM($T$5:$T78)+S78,SUM($T$5:$T78))))</f>
        <v/>
      </c>
      <c r="V78" s="100" t="str">
        <f t="shared" si="58"/>
        <v/>
      </c>
      <c r="W78" s="74" t="e">
        <f t="shared" si="72"/>
        <v>#VALUE!</v>
      </c>
      <c r="X78" s="76" t="str">
        <f t="shared" si="73"/>
        <v/>
      </c>
      <c r="Y78" s="9" t="str">
        <f t="shared" si="64"/>
        <v>B</v>
      </c>
      <c r="Z78" s="4" t="str">
        <f t="shared" si="65"/>
        <v>M1</v>
      </c>
      <c r="AA78" s="4" t="str">
        <f t="shared" si="66"/>
        <v>B</v>
      </c>
      <c r="AB78" s="4" t="str">
        <f t="shared" si="62"/>
        <v/>
      </c>
      <c r="AC78" s="4" t="str">
        <f t="shared" si="67"/>
        <v/>
      </c>
      <c r="AD78" s="4" t="str">
        <f t="shared" si="68"/>
        <v/>
      </c>
      <c r="AE78" s="1" t="str">
        <f t="shared" si="74"/>
        <v/>
      </c>
      <c r="AF78" s="1" t="str">
        <f t="shared" si="75"/>
        <v/>
      </c>
      <c r="AG78" s="1" t="str">
        <f t="shared" si="95"/>
        <v/>
      </c>
      <c r="AH78" s="1" t="str">
        <f t="shared" si="96"/>
        <v/>
      </c>
      <c r="AI78" s="1" t="str">
        <f t="shared" si="76"/>
        <v/>
      </c>
      <c r="AJ78" s="1" t="str">
        <f t="shared" si="77"/>
        <v/>
      </c>
      <c r="AK78" s="1">
        <f t="shared" si="97"/>
        <v>0</v>
      </c>
      <c r="AL78" s="1">
        <f t="shared" si="97"/>
        <v>0</v>
      </c>
      <c r="AM78" s="1" t="str">
        <f t="shared" si="63"/>
        <v/>
      </c>
      <c r="AN78" s="1">
        <f t="shared" si="78"/>
        <v>0</v>
      </c>
      <c r="AO78" s="1" t="str">
        <f t="shared" si="108"/>
        <v/>
      </c>
      <c r="AP78" s="1" t="str">
        <f t="shared" si="79"/>
        <v>N</v>
      </c>
      <c r="AQ78" s="1" t="str">
        <f t="shared" si="80"/>
        <v>N</v>
      </c>
      <c r="AR78" s="1" t="str">
        <f t="shared" si="81"/>
        <v>N</v>
      </c>
      <c r="AS78" s="1" t="str">
        <f t="shared" si="82"/>
        <v/>
      </c>
      <c r="AT78" s="15" t="str">
        <f t="shared" si="98"/>
        <v/>
      </c>
      <c r="AU78" s="1" t="str">
        <f t="shared" si="83"/>
        <v/>
      </c>
      <c r="AV78" s="1" t="str">
        <f t="shared" si="84"/>
        <v/>
      </c>
      <c r="AW78" s="1" t="str">
        <f t="shared" si="85"/>
        <v/>
      </c>
      <c r="AX78" s="1" t="str">
        <f t="shared" si="99"/>
        <v/>
      </c>
      <c r="AY78" s="1" t="str">
        <f t="shared" si="100"/>
        <v/>
      </c>
      <c r="AZ78" s="1" t="str">
        <f>IF('Hedging Dashboard'!AH78="P",IF(AZ77="",1,AZ77+1),"")</f>
        <v/>
      </c>
      <c r="BA78" s="1" t="str">
        <f>IF('Hedging Dashboard'!AH78="B",IF(BA77="",1,BA77+1),"")</f>
        <v/>
      </c>
      <c r="BB78" s="1" t="str">
        <f t="shared" si="56"/>
        <v>00000</v>
      </c>
      <c r="BC78" s="1" t="str">
        <f t="shared" si="56"/>
        <v>00000</v>
      </c>
      <c r="BD78" s="1" t="str">
        <f t="shared" si="57"/>
        <v>000000</v>
      </c>
      <c r="BE78" s="1" t="str">
        <f t="shared" si="57"/>
        <v>000000</v>
      </c>
      <c r="BF78" s="1" t="str">
        <f t="shared" si="101"/>
        <v>B</v>
      </c>
      <c r="BG78" s="1" t="str">
        <f t="shared" si="86"/>
        <v/>
      </c>
      <c r="BH78" s="1">
        <f t="shared" si="102"/>
        <v>0</v>
      </c>
      <c r="BI78" s="1" t="str">
        <f t="shared" si="87"/>
        <v/>
      </c>
      <c r="BJ78" s="1">
        <f t="shared" si="103"/>
        <v>0</v>
      </c>
      <c r="BK78" s="1" t="str">
        <f t="shared" si="88"/>
        <v/>
      </c>
      <c r="BL78" s="1">
        <f t="shared" si="104"/>
        <v>0</v>
      </c>
      <c r="BM78" s="1" t="str">
        <f t="shared" si="105"/>
        <v>0</v>
      </c>
      <c r="BN78" s="1" t="str">
        <f t="shared" si="106"/>
        <v>0</v>
      </c>
      <c r="BO78" s="1" t="str">
        <f t="shared" si="107"/>
        <v>0</v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</row>
    <row r="79" spans="1:76" ht="15.75" thickBot="1">
      <c r="A79" s="1">
        <v>70</v>
      </c>
      <c r="B79" s="77" t="str">
        <f t="shared" si="69"/>
        <v/>
      </c>
      <c r="C79" s="94" t="str">
        <f t="shared" si="59"/>
        <v/>
      </c>
      <c r="D79" s="90" t="str">
        <f t="shared" si="89"/>
        <v/>
      </c>
      <c r="E79" s="91" t="str">
        <f t="shared" si="89"/>
        <v/>
      </c>
      <c r="F79" s="10" t="str">
        <f t="shared" si="70"/>
        <v/>
      </c>
      <c r="H79" s="97" t="str">
        <f t="shared" si="60"/>
        <v/>
      </c>
      <c r="I79" s="90" t="str">
        <f t="shared" si="90"/>
        <v/>
      </c>
      <c r="J79" s="91" t="str">
        <f t="shared" si="90"/>
        <v/>
      </c>
      <c r="K79" s="10" t="str">
        <f t="shared" si="91"/>
        <v/>
      </c>
      <c r="L79" s="54"/>
      <c r="M79" s="18" t="str">
        <f>IF('Hedging Dashboard'!AH79="","",'Hedging Dashboard'!AH79)</f>
        <v/>
      </c>
      <c r="O79" s="77" t="str">
        <f t="shared" si="61"/>
        <v/>
      </c>
      <c r="P79" s="90" t="str">
        <f t="shared" si="92"/>
        <v/>
      </c>
      <c r="Q79" s="91" t="str">
        <f t="shared" si="92"/>
        <v/>
      </c>
      <c r="R79" s="5" t="str">
        <f t="shared" si="93"/>
        <v/>
      </c>
      <c r="S79" s="5" t="str">
        <f t="shared" si="71"/>
        <v/>
      </c>
      <c r="T79" s="113" t="str">
        <f t="shared" si="94"/>
        <v/>
      </c>
      <c r="U79" s="5" t="str">
        <f>IF(M79="","",IF(B79="NB",U78,IF(T79="",SUM($T$5:$T79)+S79,SUM($T$5:$T79))))</f>
        <v/>
      </c>
      <c r="V79" s="101" t="str">
        <f t="shared" si="58"/>
        <v/>
      </c>
      <c r="W79" s="74" t="e">
        <f t="shared" si="72"/>
        <v>#VALUE!</v>
      </c>
      <c r="X79" s="76" t="str">
        <f t="shared" si="73"/>
        <v/>
      </c>
      <c r="Y79" s="9" t="str">
        <f t="shared" si="64"/>
        <v>B</v>
      </c>
      <c r="Z79" s="4" t="str">
        <f t="shared" si="65"/>
        <v>M1</v>
      </c>
      <c r="AA79" s="4" t="str">
        <f t="shared" si="66"/>
        <v>B</v>
      </c>
      <c r="AB79" s="4" t="str">
        <f t="shared" si="62"/>
        <v/>
      </c>
      <c r="AC79" s="4" t="str">
        <f t="shared" si="67"/>
        <v/>
      </c>
      <c r="AD79" s="4" t="str">
        <f t="shared" si="68"/>
        <v/>
      </c>
      <c r="AE79" s="1" t="str">
        <f t="shared" si="74"/>
        <v/>
      </c>
      <c r="AF79" s="1" t="str">
        <f t="shared" si="75"/>
        <v/>
      </c>
      <c r="AG79" s="1" t="str">
        <f t="shared" si="95"/>
        <v/>
      </c>
      <c r="AH79" s="1" t="str">
        <f t="shared" si="96"/>
        <v/>
      </c>
      <c r="AI79" s="1" t="str">
        <f t="shared" si="76"/>
        <v/>
      </c>
      <c r="AJ79" s="1" t="str">
        <f t="shared" si="77"/>
        <v/>
      </c>
      <c r="AK79" s="1">
        <f t="shared" si="97"/>
        <v>0</v>
      </c>
      <c r="AL79" s="1">
        <f t="shared" si="97"/>
        <v>0</v>
      </c>
      <c r="AM79" s="1" t="str">
        <f t="shared" si="63"/>
        <v/>
      </c>
      <c r="AN79" s="1">
        <f t="shared" si="78"/>
        <v>0</v>
      </c>
      <c r="AO79" s="1" t="str">
        <f t="shared" si="108"/>
        <v/>
      </c>
      <c r="AP79" s="1" t="str">
        <f t="shared" si="79"/>
        <v>N</v>
      </c>
      <c r="AQ79" s="1" t="str">
        <f t="shared" si="80"/>
        <v>N</v>
      </c>
      <c r="AR79" s="1" t="str">
        <f t="shared" si="81"/>
        <v>N</v>
      </c>
      <c r="AS79" s="1" t="str">
        <f t="shared" si="82"/>
        <v/>
      </c>
      <c r="AT79" s="15" t="str">
        <f t="shared" si="98"/>
        <v/>
      </c>
      <c r="AU79" s="1" t="str">
        <f t="shared" si="83"/>
        <v/>
      </c>
      <c r="AV79" s="1" t="str">
        <f t="shared" si="84"/>
        <v/>
      </c>
      <c r="AW79" s="1" t="str">
        <f t="shared" si="85"/>
        <v/>
      </c>
      <c r="AX79" s="1" t="str">
        <f t="shared" si="99"/>
        <v/>
      </c>
      <c r="AY79" s="1" t="str">
        <f t="shared" si="100"/>
        <v/>
      </c>
      <c r="AZ79" s="1" t="str">
        <f>IF('Hedging Dashboard'!AH79="P",IF(AZ78="",1,AZ78+1),"")</f>
        <v/>
      </c>
      <c r="BA79" s="1" t="str">
        <f>IF('Hedging Dashboard'!AH79="B",IF(BA78="",1,BA78+1),"")</f>
        <v/>
      </c>
      <c r="BB79" s="1" t="str">
        <f t="shared" si="56"/>
        <v>00000</v>
      </c>
      <c r="BC79" s="1" t="str">
        <f t="shared" si="56"/>
        <v>00000</v>
      </c>
      <c r="BD79" s="1" t="str">
        <f t="shared" si="57"/>
        <v>000000</v>
      </c>
      <c r="BE79" s="1" t="str">
        <f t="shared" si="57"/>
        <v>000000</v>
      </c>
      <c r="BF79" s="1" t="str">
        <f t="shared" si="101"/>
        <v>B</v>
      </c>
      <c r="BG79" s="1" t="str">
        <f t="shared" si="86"/>
        <v/>
      </c>
      <c r="BH79" s="1">
        <f t="shared" si="102"/>
        <v>0</v>
      </c>
      <c r="BI79" s="1" t="str">
        <f t="shared" si="87"/>
        <v/>
      </c>
      <c r="BJ79" s="1">
        <f t="shared" si="103"/>
        <v>0</v>
      </c>
      <c r="BK79" s="1" t="str">
        <f t="shared" si="88"/>
        <v/>
      </c>
      <c r="BL79" s="1">
        <f t="shared" si="104"/>
        <v>0</v>
      </c>
      <c r="BM79" s="1" t="str">
        <f t="shared" si="105"/>
        <v>0</v>
      </c>
      <c r="BN79" s="1" t="str">
        <f t="shared" si="106"/>
        <v>0</v>
      </c>
      <c r="BO79" s="1" t="str">
        <f t="shared" si="107"/>
        <v>0</v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</row>
    <row r="80" spans="1:76" ht="15.75" thickBot="1">
      <c r="A80" s="1">
        <v>71</v>
      </c>
      <c r="B80" s="12" t="str">
        <f t="shared" si="69"/>
        <v/>
      </c>
      <c r="C80" s="92" t="str">
        <f t="shared" si="59"/>
        <v/>
      </c>
      <c r="D80" s="13" t="str">
        <f t="shared" si="89"/>
        <v/>
      </c>
      <c r="E80" s="45" t="str">
        <f t="shared" si="89"/>
        <v/>
      </c>
      <c r="F80" s="14" t="str">
        <f t="shared" si="70"/>
        <v/>
      </c>
      <c r="H80" s="95" t="str">
        <f t="shared" si="60"/>
        <v/>
      </c>
      <c r="I80" s="13" t="str">
        <f t="shared" si="90"/>
        <v/>
      </c>
      <c r="J80" s="45" t="str">
        <f t="shared" si="90"/>
        <v/>
      </c>
      <c r="K80" s="14" t="str">
        <f t="shared" si="91"/>
        <v/>
      </c>
      <c r="L80" s="54"/>
      <c r="M80" s="16" t="str">
        <f>IF('Hedging Dashboard'!AH80="","",'Hedging Dashboard'!AH80)</f>
        <v/>
      </c>
      <c r="O80" s="12" t="str">
        <f t="shared" si="61"/>
        <v/>
      </c>
      <c r="P80" s="13" t="str">
        <f t="shared" si="92"/>
        <v/>
      </c>
      <c r="Q80" s="45" t="str">
        <f t="shared" si="92"/>
        <v/>
      </c>
      <c r="R80" s="87" t="str">
        <f t="shared" si="93"/>
        <v/>
      </c>
      <c r="S80" s="87" t="str">
        <f t="shared" si="71"/>
        <v/>
      </c>
      <c r="T80" s="98" t="str">
        <f t="shared" si="94"/>
        <v/>
      </c>
      <c r="U80" s="87" t="str">
        <f>IF(M80="","",IF(B80="NB",U79,IF(T80="",SUM($T$5:$T80)+S80,SUM($T$5:$T80))))</f>
        <v/>
      </c>
      <c r="V80" s="99" t="str">
        <f t="shared" si="58"/>
        <v/>
      </c>
      <c r="W80" s="74" t="e">
        <f t="shared" si="72"/>
        <v>#VALUE!</v>
      </c>
      <c r="X80" s="76" t="str">
        <f t="shared" si="73"/>
        <v/>
      </c>
      <c r="Y80" s="9" t="str">
        <f t="shared" si="64"/>
        <v>B</v>
      </c>
      <c r="Z80" s="4" t="str">
        <f t="shared" si="65"/>
        <v>M1</v>
      </c>
      <c r="AA80" s="4" t="str">
        <f t="shared" si="66"/>
        <v>B</v>
      </c>
      <c r="AB80" s="4" t="str">
        <f t="shared" si="62"/>
        <v/>
      </c>
      <c r="AC80" s="4" t="str">
        <f t="shared" si="67"/>
        <v/>
      </c>
      <c r="AD80" s="4" t="str">
        <f t="shared" si="68"/>
        <v/>
      </c>
      <c r="AE80" s="1" t="str">
        <f t="shared" si="74"/>
        <v/>
      </c>
      <c r="AF80" s="1" t="str">
        <f t="shared" si="75"/>
        <v/>
      </c>
      <c r="AG80" s="1" t="str">
        <f t="shared" si="95"/>
        <v/>
      </c>
      <c r="AH80" s="1" t="str">
        <f t="shared" si="96"/>
        <v/>
      </c>
      <c r="AI80" s="1" t="str">
        <f t="shared" si="76"/>
        <v/>
      </c>
      <c r="AJ80" s="1" t="str">
        <f t="shared" si="77"/>
        <v/>
      </c>
      <c r="AK80" s="1">
        <f t="shared" si="97"/>
        <v>0</v>
      </c>
      <c r="AL80" s="1">
        <f t="shared" si="97"/>
        <v>0</v>
      </c>
      <c r="AM80" s="1" t="str">
        <f t="shared" si="63"/>
        <v/>
      </c>
      <c r="AN80" s="1">
        <f t="shared" si="78"/>
        <v>0</v>
      </c>
      <c r="AO80" s="1" t="str">
        <f t="shared" si="108"/>
        <v/>
      </c>
      <c r="AP80" s="1" t="str">
        <f t="shared" si="79"/>
        <v>N</v>
      </c>
      <c r="AQ80" s="1" t="str">
        <f t="shared" si="80"/>
        <v>N</v>
      </c>
      <c r="AR80" s="1" t="str">
        <f t="shared" si="81"/>
        <v>N</v>
      </c>
      <c r="AS80" s="1" t="str">
        <f t="shared" si="82"/>
        <v/>
      </c>
      <c r="AT80" s="15" t="str">
        <f t="shared" si="98"/>
        <v/>
      </c>
      <c r="AU80" s="1" t="str">
        <f t="shared" si="83"/>
        <v/>
      </c>
      <c r="AV80" s="1" t="str">
        <f t="shared" si="84"/>
        <v/>
      </c>
      <c r="AW80" s="1" t="str">
        <f t="shared" si="85"/>
        <v/>
      </c>
      <c r="AX80" s="1" t="str">
        <f t="shared" si="99"/>
        <v/>
      </c>
      <c r="AY80" s="1" t="str">
        <f t="shared" si="100"/>
        <v/>
      </c>
      <c r="AZ80" s="1" t="str">
        <f>IF('Hedging Dashboard'!AH80="P",IF(AZ79="",1,AZ79+1),"")</f>
        <v/>
      </c>
      <c r="BA80" s="1" t="str">
        <f>IF('Hedging Dashboard'!AH80="B",IF(BA79="",1,BA79+1),"")</f>
        <v/>
      </c>
      <c r="BB80" s="1" t="str">
        <f t="shared" si="56"/>
        <v>00000</v>
      </c>
      <c r="BC80" s="1" t="str">
        <f t="shared" si="56"/>
        <v>00000</v>
      </c>
      <c r="BD80" s="1" t="str">
        <f t="shared" si="57"/>
        <v>000000</v>
      </c>
      <c r="BE80" s="1" t="str">
        <f t="shared" si="57"/>
        <v>000000</v>
      </c>
      <c r="BF80" s="1" t="str">
        <f t="shared" si="101"/>
        <v>B</v>
      </c>
      <c r="BG80" s="1" t="str">
        <f t="shared" si="86"/>
        <v/>
      </c>
      <c r="BH80" s="1">
        <f t="shared" si="102"/>
        <v>0</v>
      </c>
      <c r="BI80" s="1" t="str">
        <f t="shared" si="87"/>
        <v/>
      </c>
      <c r="BJ80" s="1">
        <f t="shared" si="103"/>
        <v>0</v>
      </c>
      <c r="BK80" s="1" t="str">
        <f t="shared" si="88"/>
        <v/>
      </c>
      <c r="BL80" s="1">
        <f t="shared" si="104"/>
        <v>0</v>
      </c>
      <c r="BM80" s="1" t="str">
        <f t="shared" si="105"/>
        <v>0</v>
      </c>
      <c r="BN80" s="1" t="str">
        <f t="shared" si="106"/>
        <v>0</v>
      </c>
      <c r="BO80" s="1" t="str">
        <f t="shared" si="107"/>
        <v>0</v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6</v>
      </c>
    </row>
    <row r="81" spans="1:76" ht="15.75" thickBot="1">
      <c r="A81" s="1">
        <v>72</v>
      </c>
      <c r="B81" s="9" t="str">
        <f t="shared" si="69"/>
        <v/>
      </c>
      <c r="C81" s="93" t="str">
        <f t="shared" si="59"/>
        <v/>
      </c>
      <c r="D81" s="88" t="str">
        <f t="shared" si="89"/>
        <v/>
      </c>
      <c r="E81" s="89" t="str">
        <f t="shared" si="89"/>
        <v/>
      </c>
      <c r="F81" s="8" t="str">
        <f t="shared" si="70"/>
        <v/>
      </c>
      <c r="H81" s="96" t="str">
        <f t="shared" si="60"/>
        <v/>
      </c>
      <c r="I81" s="88" t="str">
        <f t="shared" si="90"/>
        <v/>
      </c>
      <c r="J81" s="89" t="str">
        <f t="shared" si="90"/>
        <v/>
      </c>
      <c r="K81" s="8" t="str">
        <f t="shared" si="91"/>
        <v/>
      </c>
      <c r="L81" s="54"/>
      <c r="M81" s="17" t="str">
        <f>IF('Hedging Dashboard'!AH81="","",'Hedging Dashboard'!AH81)</f>
        <v/>
      </c>
      <c r="O81" s="9" t="str">
        <f t="shared" si="61"/>
        <v/>
      </c>
      <c r="P81" s="88" t="str">
        <f t="shared" si="92"/>
        <v/>
      </c>
      <c r="Q81" s="89" t="str">
        <f t="shared" si="92"/>
        <v/>
      </c>
      <c r="R81" s="4" t="str">
        <f t="shared" si="93"/>
        <v/>
      </c>
      <c r="S81" s="4" t="str">
        <f t="shared" si="71"/>
        <v/>
      </c>
      <c r="T81" s="112" t="str">
        <f t="shared" si="94"/>
        <v/>
      </c>
      <c r="U81" s="4" t="str">
        <f>IF(M81="","",IF(B81="NB",U80,IF(T81="",SUM($T$5:$T81)+S81,SUM($T$5:$T81))))</f>
        <v/>
      </c>
      <c r="V81" s="100" t="str">
        <f t="shared" si="58"/>
        <v/>
      </c>
      <c r="W81" s="74" t="e">
        <f t="shared" si="72"/>
        <v>#VALUE!</v>
      </c>
      <c r="X81" s="76" t="str">
        <f t="shared" si="73"/>
        <v/>
      </c>
      <c r="Y81" s="9" t="str">
        <f t="shared" si="64"/>
        <v>B</v>
      </c>
      <c r="Z81" s="4" t="str">
        <f t="shared" si="65"/>
        <v>M1</v>
      </c>
      <c r="AA81" s="4" t="str">
        <f t="shared" si="66"/>
        <v>B</v>
      </c>
      <c r="AB81" s="4" t="str">
        <f t="shared" si="62"/>
        <v/>
      </c>
      <c r="AC81" s="4" t="str">
        <f t="shared" si="67"/>
        <v/>
      </c>
      <c r="AD81" s="4" t="str">
        <f t="shared" si="68"/>
        <v/>
      </c>
      <c r="AE81" s="1" t="str">
        <f t="shared" si="74"/>
        <v/>
      </c>
      <c r="AF81" s="1" t="str">
        <f t="shared" si="75"/>
        <v/>
      </c>
      <c r="AG81" s="1" t="str">
        <f t="shared" si="95"/>
        <v/>
      </c>
      <c r="AH81" s="1" t="str">
        <f t="shared" si="96"/>
        <v/>
      </c>
      <c r="AI81" s="1" t="str">
        <f t="shared" si="76"/>
        <v/>
      </c>
      <c r="AJ81" s="1" t="str">
        <f t="shared" si="77"/>
        <v/>
      </c>
      <c r="AK81" s="1">
        <f t="shared" si="97"/>
        <v>0</v>
      </c>
      <c r="AL81" s="1">
        <f t="shared" si="97"/>
        <v>0</v>
      </c>
      <c r="AM81" s="1" t="str">
        <f t="shared" si="63"/>
        <v/>
      </c>
      <c r="AN81" s="1">
        <f t="shared" si="78"/>
        <v>0</v>
      </c>
      <c r="AO81" s="1" t="str">
        <f t="shared" si="108"/>
        <v/>
      </c>
      <c r="AP81" s="1" t="str">
        <f t="shared" si="79"/>
        <v>N</v>
      </c>
      <c r="AQ81" s="1" t="str">
        <f t="shared" si="80"/>
        <v>N</v>
      </c>
      <c r="AR81" s="1" t="str">
        <f t="shared" si="81"/>
        <v>N</v>
      </c>
      <c r="AS81" s="1" t="str">
        <f t="shared" si="82"/>
        <v/>
      </c>
      <c r="AT81" s="15" t="str">
        <f t="shared" si="98"/>
        <v/>
      </c>
      <c r="AU81" s="1" t="str">
        <f t="shared" si="83"/>
        <v/>
      </c>
      <c r="AV81" s="1" t="str">
        <f t="shared" si="84"/>
        <v/>
      </c>
      <c r="AW81" s="1" t="str">
        <f t="shared" si="85"/>
        <v/>
      </c>
      <c r="AX81" s="1" t="str">
        <f t="shared" si="99"/>
        <v/>
      </c>
      <c r="AY81" s="1" t="str">
        <f t="shared" si="100"/>
        <v/>
      </c>
      <c r="AZ81" s="1" t="str">
        <f>IF('Hedging Dashboard'!AH81="P",IF(AZ80="",1,AZ80+1),"")</f>
        <v/>
      </c>
      <c r="BA81" s="1" t="str">
        <f>IF('Hedging Dashboard'!AH81="B",IF(BA80="",1,BA80+1),"")</f>
        <v/>
      </c>
      <c r="BB81" s="1" t="str">
        <f t="shared" si="56"/>
        <v>00000</v>
      </c>
      <c r="BC81" s="1" t="str">
        <f t="shared" si="56"/>
        <v>00000</v>
      </c>
      <c r="BD81" s="1" t="str">
        <f t="shared" si="57"/>
        <v>000000</v>
      </c>
      <c r="BE81" s="1" t="str">
        <f t="shared" si="57"/>
        <v>000000</v>
      </c>
      <c r="BF81" s="1" t="str">
        <f t="shared" si="101"/>
        <v>B</v>
      </c>
      <c r="BG81" s="1" t="str">
        <f t="shared" si="86"/>
        <v/>
      </c>
      <c r="BH81" s="1">
        <f t="shared" si="102"/>
        <v>0</v>
      </c>
      <c r="BI81" s="1" t="str">
        <f t="shared" si="87"/>
        <v/>
      </c>
      <c r="BJ81" s="1">
        <f t="shared" si="103"/>
        <v>0</v>
      </c>
      <c r="BK81" s="1" t="str">
        <f t="shared" si="88"/>
        <v/>
      </c>
      <c r="BL81" s="1">
        <f t="shared" si="104"/>
        <v>0</v>
      </c>
      <c r="BM81" s="1" t="str">
        <f t="shared" si="105"/>
        <v>0</v>
      </c>
      <c r="BN81" s="1" t="str">
        <f t="shared" si="106"/>
        <v>0</v>
      </c>
      <c r="BO81" s="1" t="str">
        <f t="shared" si="107"/>
        <v>0</v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-6</v>
      </c>
    </row>
    <row r="82" spans="1:76" ht="15.75" thickBot="1">
      <c r="A82" s="1">
        <v>73</v>
      </c>
      <c r="B82" s="9" t="str">
        <f t="shared" si="69"/>
        <v/>
      </c>
      <c r="C82" s="93" t="str">
        <f t="shared" si="59"/>
        <v/>
      </c>
      <c r="D82" s="88" t="str">
        <f t="shared" si="89"/>
        <v/>
      </c>
      <c r="E82" s="89" t="str">
        <f t="shared" si="89"/>
        <v/>
      </c>
      <c r="F82" s="8" t="str">
        <f t="shared" si="70"/>
        <v/>
      </c>
      <c r="H82" s="96" t="str">
        <f t="shared" si="60"/>
        <v/>
      </c>
      <c r="I82" s="88" t="str">
        <f t="shared" si="90"/>
        <v/>
      </c>
      <c r="J82" s="89" t="str">
        <f t="shared" si="90"/>
        <v/>
      </c>
      <c r="K82" s="8" t="str">
        <f t="shared" si="91"/>
        <v/>
      </c>
      <c r="L82" s="54"/>
      <c r="M82" s="17" t="str">
        <f>IF('Hedging Dashboard'!AH82="","",'Hedging Dashboard'!AH82)</f>
        <v/>
      </c>
      <c r="O82" s="9" t="str">
        <f t="shared" si="61"/>
        <v/>
      </c>
      <c r="P82" s="88" t="str">
        <f t="shared" si="92"/>
        <v/>
      </c>
      <c r="Q82" s="89" t="str">
        <f t="shared" si="92"/>
        <v/>
      </c>
      <c r="R82" s="4" t="str">
        <f t="shared" si="93"/>
        <v/>
      </c>
      <c r="S82" s="4" t="str">
        <f t="shared" si="71"/>
        <v/>
      </c>
      <c r="T82" s="112" t="str">
        <f t="shared" si="94"/>
        <v/>
      </c>
      <c r="U82" s="4" t="str">
        <f>IF(M82="","",IF(B82="NB",U81,IF(T82="",SUM($T$5:$T82)+S82,SUM($T$5:$T82))))</f>
        <v/>
      </c>
      <c r="V82" s="100" t="str">
        <f t="shared" si="58"/>
        <v/>
      </c>
      <c r="W82" s="74" t="e">
        <f t="shared" si="72"/>
        <v>#VALUE!</v>
      </c>
      <c r="X82" s="76" t="str">
        <f t="shared" si="73"/>
        <v/>
      </c>
      <c r="Y82" s="9" t="str">
        <f t="shared" si="64"/>
        <v>B</v>
      </c>
      <c r="Z82" s="4" t="str">
        <f t="shared" si="65"/>
        <v>M1</v>
      </c>
      <c r="AA82" s="4" t="str">
        <f t="shared" si="66"/>
        <v>B</v>
      </c>
      <c r="AB82" s="4" t="str">
        <f t="shared" si="62"/>
        <v/>
      </c>
      <c r="AC82" s="4" t="str">
        <f t="shared" si="67"/>
        <v/>
      </c>
      <c r="AD82" s="4" t="str">
        <f t="shared" si="68"/>
        <v/>
      </c>
      <c r="AE82" s="1" t="str">
        <f t="shared" si="74"/>
        <v/>
      </c>
      <c r="AF82" s="1" t="str">
        <f t="shared" si="75"/>
        <v/>
      </c>
      <c r="AG82" s="1" t="str">
        <f t="shared" si="95"/>
        <v/>
      </c>
      <c r="AH82" s="1" t="str">
        <f t="shared" si="96"/>
        <v/>
      </c>
      <c r="AI82" s="1" t="str">
        <f t="shared" si="76"/>
        <v/>
      </c>
      <c r="AJ82" s="1" t="str">
        <f t="shared" si="77"/>
        <v/>
      </c>
      <c r="AK82" s="1">
        <f t="shared" si="97"/>
        <v>0</v>
      </c>
      <c r="AL82" s="1">
        <f t="shared" si="97"/>
        <v>0</v>
      </c>
      <c r="AM82" s="1" t="str">
        <f t="shared" si="63"/>
        <v/>
      </c>
      <c r="AN82" s="1">
        <f t="shared" si="78"/>
        <v>0</v>
      </c>
      <c r="AO82" s="1" t="str">
        <f t="shared" si="108"/>
        <v/>
      </c>
      <c r="AP82" s="1" t="str">
        <f t="shared" si="79"/>
        <v>N</v>
      </c>
      <c r="AQ82" s="1" t="str">
        <f t="shared" si="80"/>
        <v>N</v>
      </c>
      <c r="AR82" s="1" t="str">
        <f t="shared" si="81"/>
        <v>N</v>
      </c>
      <c r="AS82" s="1" t="str">
        <f t="shared" si="82"/>
        <v/>
      </c>
      <c r="AT82" s="15" t="str">
        <f t="shared" si="98"/>
        <v/>
      </c>
      <c r="AU82" s="1" t="str">
        <f t="shared" si="83"/>
        <v/>
      </c>
      <c r="AV82" s="1" t="str">
        <f t="shared" si="84"/>
        <v/>
      </c>
      <c r="AW82" s="1" t="str">
        <f t="shared" si="85"/>
        <v/>
      </c>
      <c r="AX82" s="1" t="str">
        <f t="shared" si="99"/>
        <v/>
      </c>
      <c r="AY82" s="1" t="str">
        <f t="shared" si="100"/>
        <v/>
      </c>
      <c r="AZ82" s="1" t="str">
        <f>IF('Hedging Dashboard'!AH82="P",IF(AZ81="",1,AZ81+1),"")</f>
        <v/>
      </c>
      <c r="BA82" s="1" t="str">
        <f>IF('Hedging Dashboard'!AH82="B",IF(BA81="",1,BA81+1),"")</f>
        <v/>
      </c>
      <c r="BB82" s="1" t="str">
        <f t="shared" si="56"/>
        <v>00000</v>
      </c>
      <c r="BC82" s="1" t="str">
        <f t="shared" si="56"/>
        <v>00000</v>
      </c>
      <c r="BD82" s="1" t="str">
        <f t="shared" si="57"/>
        <v>000000</v>
      </c>
      <c r="BE82" s="1" t="str">
        <f t="shared" si="57"/>
        <v>000000</v>
      </c>
      <c r="BF82" s="1" t="str">
        <f t="shared" si="101"/>
        <v>B</v>
      </c>
      <c r="BG82" s="1" t="str">
        <f t="shared" si="86"/>
        <v/>
      </c>
      <c r="BH82" s="1">
        <f t="shared" si="102"/>
        <v>0</v>
      </c>
      <c r="BI82" s="1" t="str">
        <f t="shared" si="87"/>
        <v/>
      </c>
      <c r="BJ82" s="1">
        <f t="shared" si="103"/>
        <v>0</v>
      </c>
      <c r="BK82" s="1" t="str">
        <f t="shared" si="88"/>
        <v/>
      </c>
      <c r="BL82" s="1">
        <f t="shared" si="104"/>
        <v>0</v>
      </c>
      <c r="BM82" s="1" t="str">
        <f t="shared" si="105"/>
        <v>0</v>
      </c>
      <c r="BN82" s="1" t="str">
        <f t="shared" si="106"/>
        <v>0</v>
      </c>
      <c r="BO82" s="1" t="str">
        <f t="shared" si="107"/>
        <v>0</v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</row>
    <row r="83" spans="1:76" ht="15.75" thickBot="1">
      <c r="A83" s="1">
        <v>74</v>
      </c>
      <c r="B83" s="9" t="str">
        <f t="shared" si="69"/>
        <v/>
      </c>
      <c r="C83" s="93" t="str">
        <f t="shared" si="59"/>
        <v/>
      </c>
      <c r="D83" s="88" t="str">
        <f t="shared" si="89"/>
        <v/>
      </c>
      <c r="E83" s="89" t="str">
        <f t="shared" si="89"/>
        <v/>
      </c>
      <c r="F83" s="8" t="str">
        <f t="shared" si="70"/>
        <v/>
      </c>
      <c r="H83" s="96" t="str">
        <f t="shared" si="60"/>
        <v/>
      </c>
      <c r="I83" s="88" t="str">
        <f t="shared" si="90"/>
        <v/>
      </c>
      <c r="J83" s="89" t="str">
        <f t="shared" si="90"/>
        <v/>
      </c>
      <c r="K83" s="8" t="str">
        <f t="shared" si="91"/>
        <v/>
      </c>
      <c r="L83" s="54"/>
      <c r="M83" s="17" t="str">
        <f>IF('Hedging Dashboard'!AH83="","",'Hedging Dashboard'!AH83)</f>
        <v/>
      </c>
      <c r="O83" s="9" t="str">
        <f t="shared" si="61"/>
        <v/>
      </c>
      <c r="P83" s="88" t="str">
        <f t="shared" si="92"/>
        <v/>
      </c>
      <c r="Q83" s="89" t="str">
        <f t="shared" si="92"/>
        <v/>
      </c>
      <c r="R83" s="4" t="str">
        <f t="shared" si="93"/>
        <v/>
      </c>
      <c r="S83" s="4" t="str">
        <f t="shared" si="71"/>
        <v/>
      </c>
      <c r="T83" s="112" t="str">
        <f t="shared" si="94"/>
        <v/>
      </c>
      <c r="U83" s="4" t="str">
        <f>IF(M83="","",IF(B83="NB",U82,IF(T83="",SUM($T$5:$T83)+S83,SUM($T$5:$T83))))</f>
        <v/>
      </c>
      <c r="V83" s="100" t="str">
        <f t="shared" si="58"/>
        <v/>
      </c>
      <c r="W83" s="74" t="e">
        <f t="shared" si="72"/>
        <v>#VALUE!</v>
      </c>
      <c r="X83" s="76" t="str">
        <f t="shared" si="73"/>
        <v/>
      </c>
      <c r="Y83" s="9" t="str">
        <f t="shared" si="64"/>
        <v>B</v>
      </c>
      <c r="Z83" s="4" t="str">
        <f t="shared" si="65"/>
        <v>M1</v>
      </c>
      <c r="AA83" s="4" t="str">
        <f t="shared" si="66"/>
        <v>B</v>
      </c>
      <c r="AB83" s="4" t="str">
        <f t="shared" si="62"/>
        <v/>
      </c>
      <c r="AC83" s="4" t="str">
        <f t="shared" si="67"/>
        <v/>
      </c>
      <c r="AD83" s="4" t="str">
        <f t="shared" si="68"/>
        <v/>
      </c>
      <c r="AE83" s="1" t="str">
        <f t="shared" si="74"/>
        <v/>
      </c>
      <c r="AF83" s="1" t="str">
        <f t="shared" si="75"/>
        <v/>
      </c>
      <c r="AG83" s="1" t="str">
        <f t="shared" si="95"/>
        <v/>
      </c>
      <c r="AH83" s="1" t="str">
        <f t="shared" si="96"/>
        <v/>
      </c>
      <c r="AI83" s="1" t="str">
        <f t="shared" si="76"/>
        <v/>
      </c>
      <c r="AJ83" s="1" t="str">
        <f t="shared" si="77"/>
        <v/>
      </c>
      <c r="AK83" s="1">
        <f t="shared" si="97"/>
        <v>0</v>
      </c>
      <c r="AL83" s="1">
        <f t="shared" si="97"/>
        <v>0</v>
      </c>
      <c r="AM83" s="1" t="str">
        <f t="shared" si="63"/>
        <v/>
      </c>
      <c r="AN83" s="1">
        <f t="shared" si="78"/>
        <v>0</v>
      </c>
      <c r="AO83" s="1" t="str">
        <f t="shared" si="108"/>
        <v/>
      </c>
      <c r="AP83" s="1" t="str">
        <f t="shared" si="79"/>
        <v>N</v>
      </c>
      <c r="AQ83" s="1" t="str">
        <f t="shared" si="80"/>
        <v>N</v>
      </c>
      <c r="AR83" s="1" t="str">
        <f t="shared" si="81"/>
        <v>N</v>
      </c>
      <c r="AS83" s="1" t="str">
        <f t="shared" si="82"/>
        <v/>
      </c>
      <c r="AT83" s="15" t="str">
        <f t="shared" si="98"/>
        <v/>
      </c>
      <c r="AU83" s="1" t="str">
        <f t="shared" si="83"/>
        <v/>
      </c>
      <c r="AV83" s="1" t="str">
        <f t="shared" si="84"/>
        <v/>
      </c>
      <c r="AW83" s="1" t="str">
        <f t="shared" si="85"/>
        <v/>
      </c>
      <c r="AX83" s="1" t="str">
        <f t="shared" si="99"/>
        <v/>
      </c>
      <c r="AY83" s="1" t="str">
        <f t="shared" si="100"/>
        <v/>
      </c>
      <c r="AZ83" s="1" t="str">
        <f>IF('Hedging Dashboard'!AH83="P",IF(AZ82="",1,AZ82+1),"")</f>
        <v/>
      </c>
      <c r="BA83" s="1" t="str">
        <f>IF('Hedging Dashboard'!AH83="B",IF(BA82="",1,BA82+1),"")</f>
        <v/>
      </c>
      <c r="BB83" s="1" t="str">
        <f t="shared" si="56"/>
        <v>00000</v>
      </c>
      <c r="BC83" s="1" t="str">
        <f t="shared" si="56"/>
        <v>00000</v>
      </c>
      <c r="BD83" s="1" t="str">
        <f t="shared" si="57"/>
        <v>000000</v>
      </c>
      <c r="BE83" s="1" t="str">
        <f t="shared" si="57"/>
        <v>000000</v>
      </c>
      <c r="BF83" s="1" t="str">
        <f t="shared" si="101"/>
        <v>B</v>
      </c>
      <c r="BG83" s="1" t="str">
        <f t="shared" si="86"/>
        <v/>
      </c>
      <c r="BH83" s="1">
        <f t="shared" si="102"/>
        <v>0</v>
      </c>
      <c r="BI83" s="1" t="str">
        <f t="shared" si="87"/>
        <v/>
      </c>
      <c r="BJ83" s="1">
        <f t="shared" si="103"/>
        <v>0</v>
      </c>
      <c r="BK83" s="1" t="str">
        <f t="shared" si="88"/>
        <v/>
      </c>
      <c r="BL83" s="1">
        <f t="shared" si="104"/>
        <v>0</v>
      </c>
      <c r="BM83" s="1" t="str">
        <f t="shared" si="105"/>
        <v>0</v>
      </c>
      <c r="BN83" s="1" t="str">
        <f t="shared" si="106"/>
        <v>0</v>
      </c>
      <c r="BO83" s="1" t="str">
        <f t="shared" si="107"/>
        <v>0</v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</row>
    <row r="84" spans="1:76" ht="15.75" thickBot="1">
      <c r="A84" s="1">
        <v>75</v>
      </c>
      <c r="B84" s="77" t="str">
        <f t="shared" si="69"/>
        <v/>
      </c>
      <c r="C84" s="94" t="str">
        <f t="shared" si="59"/>
        <v/>
      </c>
      <c r="D84" s="90" t="str">
        <f t="shared" si="89"/>
        <v/>
      </c>
      <c r="E84" s="91" t="str">
        <f t="shared" si="89"/>
        <v/>
      </c>
      <c r="F84" s="10" t="str">
        <f t="shared" si="70"/>
        <v/>
      </c>
      <c r="H84" s="97" t="str">
        <f t="shared" si="60"/>
        <v/>
      </c>
      <c r="I84" s="90" t="str">
        <f t="shared" si="90"/>
        <v/>
      </c>
      <c r="J84" s="91" t="str">
        <f t="shared" si="90"/>
        <v/>
      </c>
      <c r="K84" s="10" t="str">
        <f t="shared" si="91"/>
        <v/>
      </c>
      <c r="L84" s="54"/>
      <c r="M84" s="18" t="str">
        <f>IF('Hedging Dashboard'!AH84="","",'Hedging Dashboard'!AH84)</f>
        <v/>
      </c>
      <c r="O84" s="77" t="str">
        <f t="shared" si="61"/>
        <v/>
      </c>
      <c r="P84" s="90" t="str">
        <f t="shared" si="92"/>
        <v/>
      </c>
      <c r="Q84" s="91" t="str">
        <f t="shared" si="92"/>
        <v/>
      </c>
      <c r="R84" s="5" t="str">
        <f t="shared" si="93"/>
        <v/>
      </c>
      <c r="S84" s="5" t="str">
        <f t="shared" si="71"/>
        <v/>
      </c>
      <c r="T84" s="113" t="str">
        <f t="shared" si="94"/>
        <v/>
      </c>
      <c r="U84" s="5" t="str">
        <f>IF(M84="","",IF(B84="NB",U83,IF(T84="",SUM($T$5:$T84)+S84,SUM($T$5:$T84))))</f>
        <v/>
      </c>
      <c r="V84" s="101" t="str">
        <f t="shared" si="58"/>
        <v/>
      </c>
      <c r="W84" s="74" t="e">
        <f t="shared" si="72"/>
        <v>#VALUE!</v>
      </c>
      <c r="X84" s="76" t="str">
        <f t="shared" si="73"/>
        <v/>
      </c>
      <c r="Y84" s="9" t="str">
        <f t="shared" si="64"/>
        <v>B</v>
      </c>
      <c r="Z84" s="4" t="str">
        <f t="shared" si="65"/>
        <v>M1</v>
      </c>
      <c r="AA84" s="4" t="str">
        <f t="shared" si="66"/>
        <v>B</v>
      </c>
      <c r="AB84" s="4" t="str">
        <f t="shared" si="62"/>
        <v/>
      </c>
      <c r="AC84" s="4" t="str">
        <f t="shared" si="67"/>
        <v/>
      </c>
      <c r="AD84" s="4" t="str">
        <f t="shared" si="68"/>
        <v/>
      </c>
      <c r="AE84" s="1" t="str">
        <f t="shared" si="74"/>
        <v/>
      </c>
      <c r="AF84" s="1" t="str">
        <f t="shared" si="75"/>
        <v/>
      </c>
      <c r="AG84" s="1" t="str">
        <f t="shared" si="95"/>
        <v/>
      </c>
      <c r="AH84" s="1" t="str">
        <f t="shared" si="96"/>
        <v/>
      </c>
      <c r="AI84" s="1" t="str">
        <f t="shared" si="76"/>
        <v/>
      </c>
      <c r="AJ84" s="1" t="str">
        <f t="shared" si="77"/>
        <v/>
      </c>
      <c r="AK84" s="1">
        <f t="shared" si="97"/>
        <v>0</v>
      </c>
      <c r="AL84" s="1">
        <f t="shared" si="97"/>
        <v>0</v>
      </c>
      <c r="AM84" s="1" t="str">
        <f t="shared" si="63"/>
        <v/>
      </c>
      <c r="AN84" s="1">
        <f t="shared" si="78"/>
        <v>0</v>
      </c>
      <c r="AO84" s="1" t="str">
        <f t="shared" si="108"/>
        <v/>
      </c>
      <c r="AP84" s="1" t="str">
        <f t="shared" si="79"/>
        <v>N</v>
      </c>
      <c r="AQ84" s="1" t="str">
        <f t="shared" si="80"/>
        <v>N</v>
      </c>
      <c r="AR84" s="1" t="str">
        <f t="shared" si="81"/>
        <v>N</v>
      </c>
      <c r="AS84" s="1" t="str">
        <f t="shared" si="82"/>
        <v/>
      </c>
      <c r="AT84" s="15" t="str">
        <f t="shared" si="98"/>
        <v/>
      </c>
      <c r="AU84" s="1" t="str">
        <f t="shared" si="83"/>
        <v/>
      </c>
      <c r="AV84" s="1" t="str">
        <f t="shared" si="84"/>
        <v/>
      </c>
      <c r="AW84" s="1" t="str">
        <f t="shared" si="85"/>
        <v/>
      </c>
      <c r="AX84" s="1" t="str">
        <f t="shared" si="99"/>
        <v/>
      </c>
      <c r="AY84" s="1" t="str">
        <f t="shared" si="100"/>
        <v/>
      </c>
      <c r="AZ84" s="1" t="str">
        <f>IF('Hedging Dashboard'!AH84="P",IF(AZ83="",1,AZ83+1),"")</f>
        <v/>
      </c>
      <c r="BA84" s="1" t="str">
        <f>IF('Hedging Dashboard'!AH84="B",IF(BA83="",1,BA83+1),"")</f>
        <v/>
      </c>
      <c r="BB84" s="1" t="str">
        <f t="shared" si="56"/>
        <v>00000</v>
      </c>
      <c r="BC84" s="1" t="str">
        <f t="shared" si="56"/>
        <v>00000</v>
      </c>
      <c r="BD84" s="1" t="str">
        <f t="shared" si="57"/>
        <v>000000</v>
      </c>
      <c r="BE84" s="1" t="str">
        <f t="shared" si="57"/>
        <v>000000</v>
      </c>
      <c r="BF84" s="1" t="str">
        <f t="shared" si="101"/>
        <v>B</v>
      </c>
      <c r="BG84" s="1" t="str">
        <f t="shared" si="86"/>
        <v/>
      </c>
      <c r="BH84" s="1">
        <f t="shared" si="102"/>
        <v>0</v>
      </c>
      <c r="BI84" s="1" t="str">
        <f t="shared" si="87"/>
        <v/>
      </c>
      <c r="BJ84" s="1">
        <f t="shared" si="103"/>
        <v>0</v>
      </c>
      <c r="BK84" s="1" t="str">
        <f t="shared" si="88"/>
        <v/>
      </c>
      <c r="BL84" s="1">
        <f t="shared" si="104"/>
        <v>0</v>
      </c>
      <c r="BM84" s="1" t="str">
        <f t="shared" si="105"/>
        <v>0</v>
      </c>
      <c r="BN84" s="1" t="str">
        <f t="shared" si="106"/>
        <v>0</v>
      </c>
      <c r="BO84" s="1" t="str">
        <f t="shared" si="107"/>
        <v>0</v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3</v>
      </c>
    </row>
    <row r="85" spans="1:76" ht="15.75" thickBot="1">
      <c r="A85" s="1">
        <v>76</v>
      </c>
      <c r="B85" s="12" t="str">
        <f t="shared" si="69"/>
        <v/>
      </c>
      <c r="C85" s="92" t="str">
        <f t="shared" si="59"/>
        <v/>
      </c>
      <c r="D85" s="13" t="str">
        <f t="shared" si="89"/>
        <v/>
      </c>
      <c r="E85" s="45" t="str">
        <f t="shared" si="89"/>
        <v/>
      </c>
      <c r="F85" s="14" t="str">
        <f t="shared" si="70"/>
        <v/>
      </c>
      <c r="H85" s="95" t="str">
        <f t="shared" si="60"/>
        <v/>
      </c>
      <c r="I85" s="13" t="str">
        <f t="shared" si="90"/>
        <v/>
      </c>
      <c r="J85" s="45" t="str">
        <f t="shared" si="90"/>
        <v/>
      </c>
      <c r="K85" s="14" t="str">
        <f t="shared" si="91"/>
        <v/>
      </c>
      <c r="L85" s="54"/>
      <c r="M85" s="16" t="str">
        <f>IF('Hedging Dashboard'!AH85="","",'Hedging Dashboard'!AH85)</f>
        <v/>
      </c>
      <c r="O85" s="12" t="str">
        <f t="shared" si="61"/>
        <v/>
      </c>
      <c r="P85" s="13" t="str">
        <f t="shared" si="92"/>
        <v/>
      </c>
      <c r="Q85" s="45" t="str">
        <f t="shared" si="92"/>
        <v/>
      </c>
      <c r="R85" s="87" t="str">
        <f t="shared" si="93"/>
        <v/>
      </c>
      <c r="S85" s="87" t="str">
        <f t="shared" si="71"/>
        <v/>
      </c>
      <c r="T85" s="98" t="str">
        <f t="shared" si="94"/>
        <v/>
      </c>
      <c r="U85" s="87" t="str">
        <f>IF(M85="","",IF(B85="NB",U84,IF(T85="",SUM($T$5:$T85)+S85,SUM($T$5:$T85))))</f>
        <v/>
      </c>
      <c r="V85" s="99" t="str">
        <f t="shared" si="58"/>
        <v/>
      </c>
      <c r="W85" s="74" t="e">
        <f t="shared" si="72"/>
        <v>#VALUE!</v>
      </c>
      <c r="X85" s="76" t="str">
        <f t="shared" si="73"/>
        <v/>
      </c>
      <c r="Y85" s="9" t="str">
        <f t="shared" si="64"/>
        <v>B</v>
      </c>
      <c r="Z85" s="4" t="str">
        <f t="shared" si="65"/>
        <v>M1</v>
      </c>
      <c r="AA85" s="4" t="str">
        <f t="shared" si="66"/>
        <v>B</v>
      </c>
      <c r="AB85" s="4" t="str">
        <f t="shared" si="62"/>
        <v/>
      </c>
      <c r="AC85" s="4" t="str">
        <f t="shared" si="67"/>
        <v/>
      </c>
      <c r="AD85" s="4" t="str">
        <f t="shared" si="68"/>
        <v/>
      </c>
      <c r="AE85" s="1" t="str">
        <f t="shared" si="74"/>
        <v/>
      </c>
      <c r="AF85" s="1" t="str">
        <f t="shared" si="75"/>
        <v/>
      </c>
      <c r="AG85" s="1" t="str">
        <f t="shared" si="95"/>
        <v/>
      </c>
      <c r="AH85" s="1" t="str">
        <f t="shared" si="96"/>
        <v/>
      </c>
      <c r="AI85" s="1" t="str">
        <f t="shared" si="76"/>
        <v/>
      </c>
      <c r="AJ85" s="1" t="str">
        <f t="shared" si="77"/>
        <v/>
      </c>
      <c r="AK85" s="1">
        <f t="shared" si="97"/>
        <v>0</v>
      </c>
      <c r="AL85" s="1">
        <f t="shared" si="97"/>
        <v>0</v>
      </c>
      <c r="AM85" s="1" t="str">
        <f t="shared" si="63"/>
        <v/>
      </c>
      <c r="AN85" s="1">
        <f t="shared" si="78"/>
        <v>0</v>
      </c>
      <c r="AO85" s="1" t="str">
        <f t="shared" si="108"/>
        <v/>
      </c>
      <c r="AP85" s="1" t="str">
        <f t="shared" si="79"/>
        <v>N</v>
      </c>
      <c r="AQ85" s="1" t="str">
        <f t="shared" si="80"/>
        <v>N</v>
      </c>
      <c r="AR85" s="1" t="str">
        <f t="shared" si="81"/>
        <v>N</v>
      </c>
      <c r="AS85" s="1" t="str">
        <f t="shared" si="82"/>
        <v/>
      </c>
      <c r="AT85" s="15" t="str">
        <f t="shared" si="98"/>
        <v/>
      </c>
      <c r="AU85" s="1" t="str">
        <f t="shared" si="83"/>
        <v/>
      </c>
      <c r="AV85" s="1" t="str">
        <f t="shared" si="84"/>
        <v/>
      </c>
      <c r="AW85" s="1" t="str">
        <f t="shared" si="85"/>
        <v/>
      </c>
      <c r="AX85" s="1" t="str">
        <f t="shared" si="99"/>
        <v/>
      </c>
      <c r="AY85" s="1" t="str">
        <f t="shared" si="100"/>
        <v/>
      </c>
      <c r="AZ85" s="1" t="str">
        <f>IF('Hedging Dashboard'!AH85="P",IF(AZ84="",1,AZ84+1),"")</f>
        <v/>
      </c>
      <c r="BA85" s="1" t="str">
        <f>IF('Hedging Dashboard'!AH85="B",IF(BA84="",1,BA84+1),"")</f>
        <v/>
      </c>
      <c r="BB85" s="1" t="str">
        <f t="shared" si="56"/>
        <v>00000</v>
      </c>
      <c r="BC85" s="1" t="str">
        <f t="shared" si="56"/>
        <v>00000</v>
      </c>
      <c r="BD85" s="1" t="str">
        <f t="shared" si="57"/>
        <v>000000</v>
      </c>
      <c r="BE85" s="1" t="str">
        <f t="shared" si="57"/>
        <v>000000</v>
      </c>
      <c r="BF85" s="1" t="str">
        <f t="shared" si="101"/>
        <v>B</v>
      </c>
      <c r="BG85" s="1" t="str">
        <f t="shared" si="86"/>
        <v/>
      </c>
      <c r="BH85" s="1">
        <f t="shared" si="102"/>
        <v>0</v>
      </c>
      <c r="BI85" s="1" t="str">
        <f t="shared" si="87"/>
        <v/>
      </c>
      <c r="BJ85" s="1">
        <f t="shared" si="103"/>
        <v>0</v>
      </c>
      <c r="BK85" s="1" t="str">
        <f t="shared" si="88"/>
        <v/>
      </c>
      <c r="BL85" s="1">
        <f t="shared" si="104"/>
        <v>0</v>
      </c>
      <c r="BM85" s="1" t="str">
        <f t="shared" si="105"/>
        <v>0</v>
      </c>
      <c r="BN85" s="1" t="str">
        <f t="shared" si="106"/>
        <v>0</v>
      </c>
      <c r="BO85" s="1" t="str">
        <f t="shared" si="107"/>
        <v>0</v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-3</v>
      </c>
    </row>
    <row r="86" spans="1:76" ht="15.75" thickBot="1">
      <c r="A86" s="1">
        <v>77</v>
      </c>
      <c r="B86" s="9" t="str">
        <f t="shared" si="69"/>
        <v/>
      </c>
      <c r="C86" s="93" t="str">
        <f t="shared" si="59"/>
        <v/>
      </c>
      <c r="D86" s="88" t="str">
        <f t="shared" si="89"/>
        <v/>
      </c>
      <c r="E86" s="89" t="str">
        <f t="shared" si="89"/>
        <v/>
      </c>
      <c r="F86" s="8" t="str">
        <f t="shared" si="70"/>
        <v/>
      </c>
      <c r="H86" s="96" t="str">
        <f t="shared" si="60"/>
        <v/>
      </c>
      <c r="I86" s="88" t="str">
        <f t="shared" si="90"/>
        <v/>
      </c>
      <c r="J86" s="89" t="str">
        <f t="shared" si="90"/>
        <v/>
      </c>
      <c r="K86" s="8" t="str">
        <f t="shared" si="91"/>
        <v/>
      </c>
      <c r="L86" s="54"/>
      <c r="M86" s="17" t="str">
        <f>IF('Hedging Dashboard'!AH86="","",'Hedging Dashboard'!AH86)</f>
        <v/>
      </c>
      <c r="O86" s="9" t="str">
        <f t="shared" si="61"/>
        <v/>
      </c>
      <c r="P86" s="88" t="str">
        <f t="shared" si="92"/>
        <v/>
      </c>
      <c r="Q86" s="89" t="str">
        <f t="shared" si="92"/>
        <v/>
      </c>
      <c r="R86" s="4" t="str">
        <f t="shared" si="93"/>
        <v/>
      </c>
      <c r="S86" s="4" t="str">
        <f t="shared" si="71"/>
        <v/>
      </c>
      <c r="T86" s="112" t="str">
        <f t="shared" si="94"/>
        <v/>
      </c>
      <c r="U86" s="4" t="str">
        <f>IF(M86="","",IF(B86="NB",U85,IF(T86="",SUM($T$5:$T86)+S86,SUM($T$5:$T86))))</f>
        <v/>
      </c>
      <c r="V86" s="100" t="str">
        <f t="shared" si="58"/>
        <v/>
      </c>
      <c r="W86" s="74" t="e">
        <f t="shared" si="72"/>
        <v>#VALUE!</v>
      </c>
      <c r="X86" s="76" t="str">
        <f t="shared" si="73"/>
        <v/>
      </c>
      <c r="Y86" s="9" t="str">
        <f t="shared" si="64"/>
        <v>B</v>
      </c>
      <c r="Z86" s="4" t="str">
        <f t="shared" si="65"/>
        <v>M1</v>
      </c>
      <c r="AA86" s="4" t="str">
        <f t="shared" si="66"/>
        <v>B</v>
      </c>
      <c r="AB86" s="4" t="str">
        <f t="shared" si="62"/>
        <v/>
      </c>
      <c r="AC86" s="4" t="str">
        <f t="shared" si="67"/>
        <v/>
      </c>
      <c r="AD86" s="4" t="str">
        <f t="shared" si="68"/>
        <v/>
      </c>
      <c r="AE86" s="1" t="str">
        <f t="shared" si="74"/>
        <v/>
      </c>
      <c r="AF86" s="1" t="str">
        <f t="shared" si="75"/>
        <v/>
      </c>
      <c r="AG86" s="1" t="str">
        <f t="shared" si="95"/>
        <v/>
      </c>
      <c r="AH86" s="1" t="str">
        <f t="shared" si="96"/>
        <v/>
      </c>
      <c r="AI86" s="1" t="str">
        <f t="shared" si="76"/>
        <v/>
      </c>
      <c r="AJ86" s="1" t="str">
        <f t="shared" si="77"/>
        <v/>
      </c>
      <c r="AK86" s="1">
        <f t="shared" si="97"/>
        <v>0</v>
      </c>
      <c r="AL86" s="1">
        <f t="shared" si="97"/>
        <v>0</v>
      </c>
      <c r="AM86" s="1" t="str">
        <f t="shared" si="63"/>
        <v/>
      </c>
      <c r="AN86" s="1">
        <f t="shared" si="78"/>
        <v>0</v>
      </c>
      <c r="AO86" s="1" t="str">
        <f t="shared" si="108"/>
        <v/>
      </c>
      <c r="AP86" s="1" t="str">
        <f t="shared" si="79"/>
        <v>N</v>
      </c>
      <c r="AQ86" s="1" t="str">
        <f t="shared" si="80"/>
        <v>N</v>
      </c>
      <c r="AR86" s="1" t="str">
        <f t="shared" si="81"/>
        <v>N</v>
      </c>
      <c r="AS86" s="1" t="str">
        <f t="shared" si="82"/>
        <v/>
      </c>
      <c r="AT86" s="15" t="str">
        <f t="shared" si="98"/>
        <v/>
      </c>
      <c r="AU86" s="1" t="str">
        <f t="shared" si="83"/>
        <v/>
      </c>
      <c r="AV86" s="1" t="str">
        <f t="shared" si="84"/>
        <v/>
      </c>
      <c r="AW86" s="1" t="str">
        <f t="shared" si="85"/>
        <v/>
      </c>
      <c r="AX86" s="1" t="str">
        <f t="shared" si="99"/>
        <v/>
      </c>
      <c r="AY86" s="1" t="str">
        <f t="shared" si="100"/>
        <v/>
      </c>
      <c r="AZ86" s="1" t="str">
        <f>IF('Hedging Dashboard'!AH86="P",IF(AZ85="",1,AZ85+1),"")</f>
        <v/>
      </c>
      <c r="BA86" s="1" t="str">
        <f>IF('Hedging Dashboard'!AH86="B",IF(BA85="",1,BA85+1),"")</f>
        <v/>
      </c>
      <c r="BB86" s="1" t="str">
        <f t="shared" si="56"/>
        <v>00000</v>
      </c>
      <c r="BC86" s="1" t="str">
        <f t="shared" si="56"/>
        <v>00000</v>
      </c>
      <c r="BD86" s="1" t="str">
        <f t="shared" si="57"/>
        <v>000000</v>
      </c>
      <c r="BE86" s="1" t="str">
        <f t="shared" si="57"/>
        <v>000000</v>
      </c>
      <c r="BF86" s="1" t="str">
        <f t="shared" si="101"/>
        <v>B</v>
      </c>
      <c r="BG86" s="1" t="str">
        <f t="shared" si="86"/>
        <v/>
      </c>
      <c r="BH86" s="1">
        <f t="shared" si="102"/>
        <v>0</v>
      </c>
      <c r="BI86" s="1" t="str">
        <f t="shared" si="87"/>
        <v/>
      </c>
      <c r="BJ86" s="1">
        <f t="shared" si="103"/>
        <v>0</v>
      </c>
      <c r="BK86" s="1" t="str">
        <f t="shared" si="88"/>
        <v/>
      </c>
      <c r="BL86" s="1">
        <f t="shared" si="104"/>
        <v>0</v>
      </c>
      <c r="BM86" s="1" t="str">
        <f t="shared" si="105"/>
        <v>0</v>
      </c>
      <c r="BN86" s="1" t="str">
        <f t="shared" si="106"/>
        <v>0</v>
      </c>
      <c r="BO86" s="1" t="str">
        <f t="shared" si="107"/>
        <v>0</v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</row>
    <row r="87" spans="1:76" ht="15.75" thickBot="1">
      <c r="A87" s="1">
        <v>78</v>
      </c>
      <c r="B87" s="9" t="str">
        <f t="shared" si="69"/>
        <v/>
      </c>
      <c r="C87" s="93" t="str">
        <f t="shared" si="59"/>
        <v/>
      </c>
      <c r="D87" s="88" t="str">
        <f t="shared" si="89"/>
        <v/>
      </c>
      <c r="E87" s="89" t="str">
        <f t="shared" si="89"/>
        <v/>
      </c>
      <c r="F87" s="8" t="str">
        <f t="shared" si="70"/>
        <v/>
      </c>
      <c r="H87" s="96" t="str">
        <f t="shared" si="60"/>
        <v/>
      </c>
      <c r="I87" s="88" t="str">
        <f t="shared" si="90"/>
        <v/>
      </c>
      <c r="J87" s="89" t="str">
        <f t="shared" si="90"/>
        <v/>
      </c>
      <c r="K87" s="8" t="str">
        <f t="shared" si="91"/>
        <v/>
      </c>
      <c r="L87" s="54"/>
      <c r="M87" s="17" t="str">
        <f>IF('Hedging Dashboard'!AH87="","",'Hedging Dashboard'!AH87)</f>
        <v/>
      </c>
      <c r="O87" s="9" t="str">
        <f t="shared" si="61"/>
        <v/>
      </c>
      <c r="P87" s="88" t="str">
        <f t="shared" si="92"/>
        <v/>
      </c>
      <c r="Q87" s="89" t="str">
        <f t="shared" si="92"/>
        <v/>
      </c>
      <c r="R87" s="4" t="str">
        <f t="shared" si="93"/>
        <v/>
      </c>
      <c r="S87" s="4" t="str">
        <f t="shared" si="71"/>
        <v/>
      </c>
      <c r="T87" s="112" t="str">
        <f t="shared" si="94"/>
        <v/>
      </c>
      <c r="U87" s="4" t="str">
        <f>IF(M87="","",IF(B87="NB",U86,IF(T87="",SUM($T$5:$T87)+S87,SUM($T$5:$T87))))</f>
        <v/>
      </c>
      <c r="V87" s="100" t="str">
        <f t="shared" si="58"/>
        <v/>
      </c>
      <c r="W87" s="74" t="e">
        <f t="shared" si="72"/>
        <v>#VALUE!</v>
      </c>
      <c r="X87" s="76" t="str">
        <f t="shared" si="73"/>
        <v/>
      </c>
      <c r="Y87" s="9" t="str">
        <f t="shared" si="64"/>
        <v>B</v>
      </c>
      <c r="Z87" s="4" t="str">
        <f t="shared" si="65"/>
        <v>M1</v>
      </c>
      <c r="AA87" s="4" t="str">
        <f t="shared" si="66"/>
        <v>B</v>
      </c>
      <c r="AB87" s="4" t="str">
        <f t="shared" si="62"/>
        <v/>
      </c>
      <c r="AC87" s="4" t="str">
        <f t="shared" si="67"/>
        <v/>
      </c>
      <c r="AD87" s="4" t="str">
        <f t="shared" si="68"/>
        <v/>
      </c>
      <c r="AE87" s="1" t="str">
        <f t="shared" si="74"/>
        <v/>
      </c>
      <c r="AF87" s="1" t="str">
        <f t="shared" si="75"/>
        <v/>
      </c>
      <c r="AG87" s="1" t="str">
        <f t="shared" si="95"/>
        <v/>
      </c>
      <c r="AH87" s="1" t="str">
        <f t="shared" si="96"/>
        <v/>
      </c>
      <c r="AI87" s="1" t="str">
        <f t="shared" si="76"/>
        <v/>
      </c>
      <c r="AJ87" s="1" t="str">
        <f t="shared" si="77"/>
        <v/>
      </c>
      <c r="AK87" s="1">
        <f t="shared" si="97"/>
        <v>0</v>
      </c>
      <c r="AL87" s="1">
        <f t="shared" si="97"/>
        <v>0</v>
      </c>
      <c r="AM87" s="1" t="str">
        <f t="shared" si="63"/>
        <v/>
      </c>
      <c r="AN87" s="1">
        <f t="shared" si="78"/>
        <v>0</v>
      </c>
      <c r="AO87" s="1" t="str">
        <f t="shared" si="108"/>
        <v/>
      </c>
      <c r="AP87" s="1" t="str">
        <f t="shared" si="79"/>
        <v>N</v>
      </c>
      <c r="AQ87" s="1" t="str">
        <f t="shared" si="80"/>
        <v>N</v>
      </c>
      <c r="AR87" s="1" t="str">
        <f t="shared" si="81"/>
        <v>N</v>
      </c>
      <c r="AS87" s="1" t="str">
        <f t="shared" si="82"/>
        <v/>
      </c>
      <c r="AT87" s="15" t="str">
        <f t="shared" si="98"/>
        <v/>
      </c>
      <c r="AU87" s="1" t="str">
        <f t="shared" si="83"/>
        <v/>
      </c>
      <c r="AV87" s="1" t="str">
        <f t="shared" si="84"/>
        <v/>
      </c>
      <c r="AW87" s="1" t="str">
        <f t="shared" si="85"/>
        <v/>
      </c>
      <c r="AX87" s="1" t="str">
        <f t="shared" si="99"/>
        <v/>
      </c>
      <c r="AY87" s="1" t="str">
        <f t="shared" si="100"/>
        <v/>
      </c>
      <c r="AZ87" s="1" t="str">
        <f>IF('Hedging Dashboard'!AH87="P",IF(AZ86="",1,AZ86+1),"")</f>
        <v/>
      </c>
      <c r="BA87" s="1" t="str">
        <f>IF('Hedging Dashboard'!AH87="B",IF(BA86="",1,BA86+1),"")</f>
        <v/>
      </c>
      <c r="BB87" s="1" t="str">
        <f t="shared" si="56"/>
        <v>00000</v>
      </c>
      <c r="BC87" s="1" t="str">
        <f t="shared" si="56"/>
        <v>00000</v>
      </c>
      <c r="BD87" s="1" t="str">
        <f t="shared" si="57"/>
        <v>000000</v>
      </c>
      <c r="BE87" s="1" t="str">
        <f t="shared" si="57"/>
        <v>000000</v>
      </c>
      <c r="BF87" s="1" t="str">
        <f t="shared" si="101"/>
        <v>B</v>
      </c>
      <c r="BG87" s="1" t="str">
        <f t="shared" si="86"/>
        <v/>
      </c>
      <c r="BH87" s="1">
        <f t="shared" si="102"/>
        <v>0</v>
      </c>
      <c r="BI87" s="1" t="str">
        <f t="shared" si="87"/>
        <v/>
      </c>
      <c r="BJ87" s="1">
        <f t="shared" si="103"/>
        <v>0</v>
      </c>
      <c r="BK87" s="1" t="str">
        <f t="shared" si="88"/>
        <v/>
      </c>
      <c r="BL87" s="1">
        <f t="shared" si="104"/>
        <v>0</v>
      </c>
      <c r="BM87" s="1" t="str">
        <f t="shared" si="105"/>
        <v>0</v>
      </c>
      <c r="BN87" s="1" t="str">
        <f t="shared" si="106"/>
        <v>0</v>
      </c>
      <c r="BO87" s="1" t="str">
        <f t="shared" si="107"/>
        <v>0</v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</row>
    <row r="88" spans="1:76" ht="15.75" thickBot="1">
      <c r="A88" s="1">
        <v>79</v>
      </c>
      <c r="B88" s="9" t="str">
        <f t="shared" si="69"/>
        <v/>
      </c>
      <c r="C88" s="93" t="str">
        <f t="shared" si="59"/>
        <v/>
      </c>
      <c r="D88" s="88" t="str">
        <f t="shared" si="89"/>
        <v/>
      </c>
      <c r="E88" s="89" t="str">
        <f t="shared" si="89"/>
        <v/>
      </c>
      <c r="F88" s="8" t="str">
        <f t="shared" si="70"/>
        <v/>
      </c>
      <c r="H88" s="96" t="str">
        <f t="shared" si="60"/>
        <v/>
      </c>
      <c r="I88" s="88" t="str">
        <f t="shared" si="90"/>
        <v/>
      </c>
      <c r="J88" s="89" t="str">
        <f t="shared" si="90"/>
        <v/>
      </c>
      <c r="K88" s="8" t="str">
        <f t="shared" si="91"/>
        <v/>
      </c>
      <c r="L88" s="54"/>
      <c r="M88" s="17" t="str">
        <f>IF('Hedging Dashboard'!AH88="","",'Hedging Dashboard'!AH88)</f>
        <v/>
      </c>
      <c r="O88" s="9" t="str">
        <f t="shared" si="61"/>
        <v/>
      </c>
      <c r="P88" s="88" t="str">
        <f t="shared" si="92"/>
        <v/>
      </c>
      <c r="Q88" s="89" t="str">
        <f t="shared" si="92"/>
        <v/>
      </c>
      <c r="R88" s="4" t="str">
        <f t="shared" si="93"/>
        <v/>
      </c>
      <c r="S88" s="4" t="str">
        <f t="shared" si="71"/>
        <v/>
      </c>
      <c r="T88" s="112" t="str">
        <f t="shared" si="94"/>
        <v/>
      </c>
      <c r="U88" s="4" t="str">
        <f>IF(M88="","",IF(B88="NB",U87,IF(T88="",SUM($T$5:$T88)+S88,SUM($T$5:$T88))))</f>
        <v/>
      </c>
      <c r="V88" s="100" t="str">
        <f t="shared" si="58"/>
        <v/>
      </c>
      <c r="W88" s="74" t="e">
        <f t="shared" si="72"/>
        <v>#VALUE!</v>
      </c>
      <c r="X88" s="76" t="str">
        <f t="shared" si="73"/>
        <v/>
      </c>
      <c r="Y88" s="9" t="str">
        <f t="shared" si="64"/>
        <v>B</v>
      </c>
      <c r="Z88" s="4" t="str">
        <f t="shared" si="65"/>
        <v>M1</v>
      </c>
      <c r="AA88" s="4" t="str">
        <f t="shared" si="66"/>
        <v>B</v>
      </c>
      <c r="AB88" s="4" t="str">
        <f t="shared" si="62"/>
        <v/>
      </c>
      <c r="AC88" s="4" t="str">
        <f t="shared" si="67"/>
        <v/>
      </c>
      <c r="AD88" s="4" t="str">
        <f t="shared" si="68"/>
        <v/>
      </c>
      <c r="AE88" s="1" t="str">
        <f t="shared" si="74"/>
        <v/>
      </c>
      <c r="AF88" s="1" t="str">
        <f t="shared" si="75"/>
        <v/>
      </c>
      <c r="AG88" s="1" t="str">
        <f t="shared" si="95"/>
        <v/>
      </c>
      <c r="AH88" s="1" t="str">
        <f t="shared" si="96"/>
        <v/>
      </c>
      <c r="AI88" s="1" t="str">
        <f t="shared" si="76"/>
        <v/>
      </c>
      <c r="AJ88" s="1" t="str">
        <f t="shared" si="77"/>
        <v/>
      </c>
      <c r="AK88" s="1">
        <f t="shared" si="97"/>
        <v>0</v>
      </c>
      <c r="AL88" s="1">
        <f t="shared" si="97"/>
        <v>0</v>
      </c>
      <c r="AM88" s="1" t="str">
        <f t="shared" si="63"/>
        <v/>
      </c>
      <c r="AN88" s="1">
        <f t="shared" si="78"/>
        <v>0</v>
      </c>
      <c r="AO88" s="1" t="str">
        <f t="shared" si="108"/>
        <v/>
      </c>
      <c r="AP88" s="1" t="str">
        <f t="shared" si="79"/>
        <v>N</v>
      </c>
      <c r="AQ88" s="1" t="str">
        <f t="shared" si="80"/>
        <v>N</v>
      </c>
      <c r="AR88" s="1" t="str">
        <f t="shared" si="81"/>
        <v>N</v>
      </c>
      <c r="AS88" s="1" t="str">
        <f t="shared" si="82"/>
        <v/>
      </c>
      <c r="AT88" s="15" t="str">
        <f t="shared" si="98"/>
        <v/>
      </c>
      <c r="AU88" s="1" t="str">
        <f t="shared" si="83"/>
        <v/>
      </c>
      <c r="AV88" s="1" t="str">
        <f t="shared" si="84"/>
        <v/>
      </c>
      <c r="AW88" s="1" t="str">
        <f t="shared" si="85"/>
        <v/>
      </c>
      <c r="AX88" s="1" t="str">
        <f t="shared" si="99"/>
        <v/>
      </c>
      <c r="AY88" s="1" t="str">
        <f t="shared" si="100"/>
        <v/>
      </c>
      <c r="AZ88" s="1" t="str">
        <f>IF('Hedging Dashboard'!AH88="P",IF(AZ87="",1,AZ87+1),"")</f>
        <v/>
      </c>
      <c r="BA88" s="1" t="str">
        <f>IF('Hedging Dashboard'!AH88="B",IF(BA87="",1,BA87+1),"")</f>
        <v/>
      </c>
      <c r="BB88" s="1" t="str">
        <f t="shared" si="56"/>
        <v>00000</v>
      </c>
      <c r="BC88" s="1" t="str">
        <f t="shared" si="56"/>
        <v>00000</v>
      </c>
      <c r="BD88" s="1" t="str">
        <f t="shared" si="57"/>
        <v>000000</v>
      </c>
      <c r="BE88" s="1" t="str">
        <f t="shared" si="57"/>
        <v>000000</v>
      </c>
      <c r="BF88" s="1" t="str">
        <f t="shared" si="101"/>
        <v>B</v>
      </c>
      <c r="BG88" s="1" t="str">
        <f t="shared" si="86"/>
        <v/>
      </c>
      <c r="BH88" s="1">
        <f t="shared" si="102"/>
        <v>0</v>
      </c>
      <c r="BI88" s="1" t="str">
        <f t="shared" si="87"/>
        <v/>
      </c>
      <c r="BJ88" s="1">
        <f t="shared" si="103"/>
        <v>0</v>
      </c>
      <c r="BK88" s="1" t="str">
        <f t="shared" si="88"/>
        <v/>
      </c>
      <c r="BL88" s="1">
        <f t="shared" si="104"/>
        <v>0</v>
      </c>
      <c r="BM88" s="1" t="str">
        <f t="shared" si="105"/>
        <v>0</v>
      </c>
      <c r="BN88" s="1" t="str">
        <f t="shared" si="106"/>
        <v>0</v>
      </c>
      <c r="BO88" s="1" t="str">
        <f t="shared" si="107"/>
        <v>0</v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6</v>
      </c>
    </row>
    <row r="89" spans="1:76" ht="15.75" thickBot="1">
      <c r="A89" s="1">
        <v>80</v>
      </c>
      <c r="B89" s="77" t="str">
        <f t="shared" si="69"/>
        <v/>
      </c>
      <c r="C89" s="94" t="str">
        <f t="shared" si="59"/>
        <v/>
      </c>
      <c r="D89" s="90" t="str">
        <f t="shared" si="89"/>
        <v/>
      </c>
      <c r="E89" s="91" t="str">
        <f t="shared" si="89"/>
        <v/>
      </c>
      <c r="F89" s="10" t="str">
        <f t="shared" si="70"/>
        <v/>
      </c>
      <c r="H89" s="97" t="str">
        <f t="shared" si="60"/>
        <v/>
      </c>
      <c r="I89" s="90" t="str">
        <f t="shared" si="90"/>
        <v/>
      </c>
      <c r="J89" s="91" t="str">
        <f t="shared" si="90"/>
        <v/>
      </c>
      <c r="K89" s="10" t="str">
        <f t="shared" si="91"/>
        <v/>
      </c>
      <c r="L89" s="54"/>
      <c r="M89" s="18" t="str">
        <f>IF('Hedging Dashboard'!AH89="","",'Hedging Dashboard'!AH89)</f>
        <v/>
      </c>
      <c r="O89" s="77" t="str">
        <f t="shared" si="61"/>
        <v/>
      </c>
      <c r="P89" s="90" t="str">
        <f t="shared" si="92"/>
        <v/>
      </c>
      <c r="Q89" s="91" t="str">
        <f t="shared" si="92"/>
        <v/>
      </c>
      <c r="R89" s="5" t="str">
        <f t="shared" si="93"/>
        <v/>
      </c>
      <c r="S89" s="5" t="str">
        <f t="shared" si="71"/>
        <v/>
      </c>
      <c r="T89" s="113" t="str">
        <f t="shared" si="94"/>
        <v/>
      </c>
      <c r="U89" s="5" t="str">
        <f>IF(M89="","",IF(B89="NB",U88,IF(T89="",SUM($T$5:$T89)+S89,SUM($T$5:$T89))))</f>
        <v/>
      </c>
      <c r="V89" s="101" t="str">
        <f t="shared" si="58"/>
        <v/>
      </c>
      <c r="W89" s="74" t="e">
        <f t="shared" si="72"/>
        <v>#VALUE!</v>
      </c>
      <c r="X89" s="76" t="str">
        <f t="shared" si="73"/>
        <v/>
      </c>
      <c r="Y89" s="9" t="str">
        <f t="shared" si="64"/>
        <v>B</v>
      </c>
      <c r="Z89" s="4" t="str">
        <f t="shared" si="65"/>
        <v>M1</v>
      </c>
      <c r="AA89" s="4" t="str">
        <f t="shared" si="66"/>
        <v>B</v>
      </c>
      <c r="AB89" s="4" t="str">
        <f t="shared" si="62"/>
        <v/>
      </c>
      <c r="AC89" s="4" t="str">
        <f t="shared" si="67"/>
        <v/>
      </c>
      <c r="AD89" s="4" t="str">
        <f t="shared" si="68"/>
        <v/>
      </c>
      <c r="AE89" s="1" t="str">
        <f t="shared" si="74"/>
        <v/>
      </c>
      <c r="AF89" s="1" t="str">
        <f t="shared" si="75"/>
        <v/>
      </c>
      <c r="AG89" s="1" t="str">
        <f t="shared" si="95"/>
        <v/>
      </c>
      <c r="AH89" s="1" t="str">
        <f t="shared" si="96"/>
        <v/>
      </c>
      <c r="AI89" s="1" t="str">
        <f t="shared" si="76"/>
        <v/>
      </c>
      <c r="AJ89" s="1" t="str">
        <f t="shared" si="77"/>
        <v/>
      </c>
      <c r="AK89" s="1">
        <f t="shared" si="97"/>
        <v>0</v>
      </c>
      <c r="AL89" s="1">
        <f t="shared" si="97"/>
        <v>0</v>
      </c>
      <c r="AM89" s="1" t="str">
        <f t="shared" si="63"/>
        <v/>
      </c>
      <c r="AN89" s="1">
        <f t="shared" si="78"/>
        <v>0</v>
      </c>
      <c r="AO89" s="1" t="str">
        <f t="shared" si="108"/>
        <v/>
      </c>
      <c r="AP89" s="1" t="str">
        <f t="shared" si="79"/>
        <v>N</v>
      </c>
      <c r="AQ89" s="1" t="str">
        <f t="shared" si="80"/>
        <v>N</v>
      </c>
      <c r="AR89" s="1" t="str">
        <f t="shared" si="81"/>
        <v>N</v>
      </c>
      <c r="AS89" s="1" t="str">
        <f t="shared" si="82"/>
        <v/>
      </c>
      <c r="AT89" s="15" t="str">
        <f t="shared" si="98"/>
        <v/>
      </c>
      <c r="AU89" s="1" t="str">
        <f t="shared" si="83"/>
        <v/>
      </c>
      <c r="AV89" s="1" t="str">
        <f t="shared" si="84"/>
        <v/>
      </c>
      <c r="AW89" s="1" t="str">
        <f t="shared" si="85"/>
        <v/>
      </c>
      <c r="AX89" s="1" t="str">
        <f t="shared" si="99"/>
        <v/>
      </c>
      <c r="AY89" s="1" t="str">
        <f t="shared" si="100"/>
        <v/>
      </c>
      <c r="AZ89" s="1" t="str">
        <f>IF('Hedging Dashboard'!AH89="P",IF(AZ88="",1,AZ88+1),"")</f>
        <v/>
      </c>
      <c r="BA89" s="1" t="str">
        <f>IF('Hedging Dashboard'!AH89="B",IF(BA88="",1,BA88+1),"")</f>
        <v/>
      </c>
      <c r="BB89" s="1" t="str">
        <f t="shared" si="56"/>
        <v>00000</v>
      </c>
      <c r="BC89" s="1" t="str">
        <f t="shared" si="56"/>
        <v>00000</v>
      </c>
      <c r="BD89" s="1" t="str">
        <f t="shared" si="57"/>
        <v>000000</v>
      </c>
      <c r="BE89" s="1" t="str">
        <f t="shared" si="57"/>
        <v>000000</v>
      </c>
      <c r="BF89" s="1" t="str">
        <f t="shared" si="101"/>
        <v>B</v>
      </c>
      <c r="BG89" s="1" t="str">
        <f t="shared" si="86"/>
        <v/>
      </c>
      <c r="BH89" s="1">
        <f t="shared" si="102"/>
        <v>0</v>
      </c>
      <c r="BI89" s="1" t="str">
        <f t="shared" si="87"/>
        <v/>
      </c>
      <c r="BJ89" s="1">
        <f t="shared" si="103"/>
        <v>0</v>
      </c>
      <c r="BK89" s="1" t="str">
        <f t="shared" si="88"/>
        <v/>
      </c>
      <c r="BL89" s="1">
        <f t="shared" si="104"/>
        <v>0</v>
      </c>
      <c r="BM89" s="1" t="str">
        <f t="shared" si="105"/>
        <v>0</v>
      </c>
      <c r="BN89" s="1" t="str">
        <f t="shared" si="106"/>
        <v>0</v>
      </c>
      <c r="BO89" s="1" t="str">
        <f t="shared" si="107"/>
        <v>0</v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-6</v>
      </c>
    </row>
    <row r="90" spans="1:76" ht="15.75" thickBot="1">
      <c r="A90" s="1">
        <v>81</v>
      </c>
      <c r="B90" s="12" t="str">
        <f t="shared" si="69"/>
        <v/>
      </c>
      <c r="C90" s="92" t="str">
        <f t="shared" si="59"/>
        <v/>
      </c>
      <c r="D90" s="13" t="str">
        <f t="shared" si="89"/>
        <v/>
      </c>
      <c r="E90" s="45" t="str">
        <f t="shared" si="89"/>
        <v/>
      </c>
      <c r="F90" s="14" t="str">
        <f t="shared" si="70"/>
        <v/>
      </c>
      <c r="H90" s="95" t="str">
        <f t="shared" si="60"/>
        <v/>
      </c>
      <c r="I90" s="13" t="str">
        <f t="shared" si="90"/>
        <v/>
      </c>
      <c r="J90" s="45" t="str">
        <f t="shared" si="90"/>
        <v/>
      </c>
      <c r="K90" s="14" t="str">
        <f t="shared" si="91"/>
        <v/>
      </c>
      <c r="L90" s="54"/>
      <c r="M90" s="16" t="str">
        <f>IF('Hedging Dashboard'!AH90="","",'Hedging Dashboard'!AH90)</f>
        <v/>
      </c>
      <c r="O90" s="12" t="str">
        <f t="shared" si="61"/>
        <v/>
      </c>
      <c r="P90" s="13" t="str">
        <f t="shared" si="92"/>
        <v/>
      </c>
      <c r="Q90" s="45" t="str">
        <f t="shared" si="92"/>
        <v/>
      </c>
      <c r="R90" s="87" t="str">
        <f t="shared" si="93"/>
        <v/>
      </c>
      <c r="S90" s="87" t="str">
        <f t="shared" si="71"/>
        <v/>
      </c>
      <c r="T90" s="98" t="str">
        <f t="shared" si="94"/>
        <v/>
      </c>
      <c r="U90" s="87" t="str">
        <f>IF(M90="","",IF(B90="NB",U89,IF(T90="",SUM($T$5:$T90)+S90,SUM($T$5:$T90))))</f>
        <v/>
      </c>
      <c r="V90" s="99" t="str">
        <f t="shared" si="58"/>
        <v/>
      </c>
      <c r="W90" s="74" t="e">
        <f t="shared" si="72"/>
        <v>#VALUE!</v>
      </c>
      <c r="X90" s="76" t="str">
        <f t="shared" si="73"/>
        <v/>
      </c>
      <c r="Y90" s="9" t="str">
        <f t="shared" si="64"/>
        <v>B</v>
      </c>
      <c r="Z90" s="4" t="str">
        <f t="shared" si="65"/>
        <v>M1</v>
      </c>
      <c r="AA90" s="4" t="str">
        <f t="shared" si="66"/>
        <v>B</v>
      </c>
      <c r="AB90" s="4" t="str">
        <f t="shared" si="62"/>
        <v/>
      </c>
      <c r="AC90" s="4" t="str">
        <f t="shared" si="67"/>
        <v/>
      </c>
      <c r="AD90" s="4" t="str">
        <f t="shared" si="68"/>
        <v/>
      </c>
      <c r="AE90" s="1" t="str">
        <f t="shared" si="74"/>
        <v/>
      </c>
      <c r="AF90" s="1" t="str">
        <f t="shared" si="75"/>
        <v/>
      </c>
      <c r="AG90" s="1" t="str">
        <f t="shared" si="95"/>
        <v/>
      </c>
      <c r="AH90" s="1" t="str">
        <f t="shared" si="96"/>
        <v/>
      </c>
      <c r="AI90" s="1" t="str">
        <f t="shared" si="76"/>
        <v/>
      </c>
      <c r="AJ90" s="1" t="str">
        <f t="shared" si="77"/>
        <v/>
      </c>
      <c r="AK90" s="1">
        <f t="shared" si="97"/>
        <v>0</v>
      </c>
      <c r="AL90" s="1">
        <f t="shared" si="97"/>
        <v>0</v>
      </c>
      <c r="AM90" s="1" t="str">
        <f t="shared" si="63"/>
        <v/>
      </c>
      <c r="AN90" s="1">
        <f t="shared" si="78"/>
        <v>0</v>
      </c>
      <c r="AO90" s="1" t="str">
        <f t="shared" si="108"/>
        <v/>
      </c>
      <c r="AP90" s="1" t="str">
        <f t="shared" si="79"/>
        <v>N</v>
      </c>
      <c r="AQ90" s="1" t="str">
        <f t="shared" si="80"/>
        <v>N</v>
      </c>
      <c r="AR90" s="1" t="str">
        <f t="shared" si="81"/>
        <v>N</v>
      </c>
      <c r="AS90" s="1" t="str">
        <f t="shared" si="82"/>
        <v/>
      </c>
      <c r="AT90" s="15" t="str">
        <f t="shared" si="98"/>
        <v/>
      </c>
      <c r="AU90" s="1" t="str">
        <f t="shared" si="83"/>
        <v/>
      </c>
      <c r="AV90" s="1" t="str">
        <f t="shared" si="84"/>
        <v/>
      </c>
      <c r="AW90" s="1" t="str">
        <f t="shared" si="85"/>
        <v/>
      </c>
      <c r="AX90" s="1" t="str">
        <f t="shared" si="99"/>
        <v/>
      </c>
      <c r="AY90" s="1" t="str">
        <f t="shared" si="100"/>
        <v/>
      </c>
      <c r="AZ90" s="1" t="str">
        <f>IF('Hedging Dashboard'!AH90="P",IF(AZ89="",1,AZ89+1),"")</f>
        <v/>
      </c>
      <c r="BA90" s="1" t="str">
        <f>IF('Hedging Dashboard'!AH90="B",IF(BA89="",1,BA89+1),"")</f>
        <v/>
      </c>
      <c r="BB90" s="1" t="str">
        <f t="shared" si="56"/>
        <v>00000</v>
      </c>
      <c r="BC90" s="1" t="str">
        <f t="shared" si="56"/>
        <v>00000</v>
      </c>
      <c r="BD90" s="1" t="str">
        <f t="shared" si="57"/>
        <v>000000</v>
      </c>
      <c r="BE90" s="1" t="str">
        <f t="shared" si="57"/>
        <v>000000</v>
      </c>
      <c r="BF90" s="1" t="str">
        <f t="shared" si="101"/>
        <v>B</v>
      </c>
      <c r="BG90" s="1" t="str">
        <f t="shared" si="86"/>
        <v/>
      </c>
      <c r="BH90" s="1">
        <f t="shared" si="102"/>
        <v>0</v>
      </c>
      <c r="BI90" s="1" t="str">
        <f t="shared" si="87"/>
        <v/>
      </c>
      <c r="BJ90" s="1">
        <f t="shared" si="103"/>
        <v>0</v>
      </c>
      <c r="BK90" s="1" t="str">
        <f t="shared" si="88"/>
        <v/>
      </c>
      <c r="BL90" s="1">
        <f t="shared" si="104"/>
        <v>0</v>
      </c>
      <c r="BM90" s="1" t="str">
        <f t="shared" si="105"/>
        <v>0</v>
      </c>
      <c r="BN90" s="1" t="str">
        <f t="shared" si="106"/>
        <v>0</v>
      </c>
      <c r="BO90" s="1" t="str">
        <f t="shared" si="107"/>
        <v>0</v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</row>
    <row r="91" spans="1:76" ht="15.75" thickBot="1">
      <c r="A91" s="1">
        <v>82</v>
      </c>
      <c r="B91" s="9" t="str">
        <f t="shared" si="69"/>
        <v/>
      </c>
      <c r="C91" s="93" t="str">
        <f t="shared" si="59"/>
        <v/>
      </c>
      <c r="D91" s="88" t="str">
        <f t="shared" si="89"/>
        <v/>
      </c>
      <c r="E91" s="89" t="str">
        <f t="shared" si="89"/>
        <v/>
      </c>
      <c r="F91" s="8" t="str">
        <f t="shared" si="70"/>
        <v/>
      </c>
      <c r="H91" s="96" t="str">
        <f t="shared" si="60"/>
        <v/>
      </c>
      <c r="I91" s="88" t="str">
        <f t="shared" si="90"/>
        <v/>
      </c>
      <c r="J91" s="89" t="str">
        <f t="shared" si="90"/>
        <v/>
      </c>
      <c r="K91" s="8" t="str">
        <f t="shared" si="91"/>
        <v/>
      </c>
      <c r="L91" s="54"/>
      <c r="M91" s="17" t="str">
        <f>IF('Hedging Dashboard'!AH91="","",'Hedging Dashboard'!AH91)</f>
        <v/>
      </c>
      <c r="O91" s="9" t="str">
        <f t="shared" si="61"/>
        <v/>
      </c>
      <c r="P91" s="88" t="str">
        <f t="shared" si="92"/>
        <v/>
      </c>
      <c r="Q91" s="89" t="str">
        <f t="shared" si="92"/>
        <v/>
      </c>
      <c r="R91" s="4" t="str">
        <f t="shared" si="93"/>
        <v/>
      </c>
      <c r="S91" s="4" t="str">
        <f t="shared" si="71"/>
        <v/>
      </c>
      <c r="T91" s="112" t="str">
        <f t="shared" si="94"/>
        <v/>
      </c>
      <c r="U91" s="4" t="str">
        <f>IF(M91="","",IF(B91="NB",U90,IF(T91="",SUM($T$5:$T91)+S91,SUM($T$5:$T91))))</f>
        <v/>
      </c>
      <c r="V91" s="100" t="str">
        <f t="shared" si="58"/>
        <v/>
      </c>
      <c r="W91" s="74" t="e">
        <f t="shared" si="72"/>
        <v>#VALUE!</v>
      </c>
      <c r="X91" s="76" t="str">
        <f t="shared" si="73"/>
        <v/>
      </c>
      <c r="Y91" s="9" t="str">
        <f t="shared" si="64"/>
        <v>B</v>
      </c>
      <c r="Z91" s="4" t="str">
        <f t="shared" si="65"/>
        <v>M1</v>
      </c>
      <c r="AA91" s="4" t="str">
        <f t="shared" si="66"/>
        <v>B</v>
      </c>
      <c r="AB91" s="4" t="str">
        <f t="shared" si="62"/>
        <v/>
      </c>
      <c r="AC91" s="4" t="str">
        <f t="shared" si="67"/>
        <v/>
      </c>
      <c r="AD91" s="4" t="str">
        <f t="shared" si="68"/>
        <v/>
      </c>
      <c r="AE91" s="1" t="str">
        <f t="shared" si="74"/>
        <v/>
      </c>
      <c r="AF91" s="1" t="str">
        <f t="shared" si="75"/>
        <v/>
      </c>
      <c r="AG91" s="1" t="str">
        <f t="shared" si="95"/>
        <v/>
      </c>
      <c r="AH91" s="1" t="str">
        <f t="shared" si="96"/>
        <v/>
      </c>
      <c r="AI91" s="1" t="str">
        <f t="shared" si="76"/>
        <v/>
      </c>
      <c r="AJ91" s="1" t="str">
        <f t="shared" si="77"/>
        <v/>
      </c>
      <c r="AK91" s="1">
        <f t="shared" si="97"/>
        <v>0</v>
      </c>
      <c r="AL91" s="1">
        <f t="shared" si="97"/>
        <v>0</v>
      </c>
      <c r="AM91" s="1" t="str">
        <f t="shared" si="63"/>
        <v/>
      </c>
      <c r="AN91" s="1">
        <f t="shared" si="78"/>
        <v>0</v>
      </c>
      <c r="AO91" s="1" t="str">
        <f t="shared" si="108"/>
        <v/>
      </c>
      <c r="AP91" s="1" t="str">
        <f t="shared" si="79"/>
        <v>N</v>
      </c>
      <c r="AQ91" s="1" t="str">
        <f t="shared" si="80"/>
        <v>N</v>
      </c>
      <c r="AR91" s="1" t="str">
        <f t="shared" si="81"/>
        <v>N</v>
      </c>
      <c r="AS91" s="1" t="str">
        <f t="shared" si="82"/>
        <v/>
      </c>
      <c r="AT91" s="15" t="str">
        <f t="shared" si="98"/>
        <v/>
      </c>
      <c r="AU91" s="1" t="str">
        <f t="shared" si="83"/>
        <v/>
      </c>
      <c r="AV91" s="1" t="str">
        <f t="shared" si="84"/>
        <v/>
      </c>
      <c r="AW91" s="1" t="str">
        <f t="shared" si="85"/>
        <v/>
      </c>
      <c r="AX91" s="1" t="str">
        <f t="shared" si="99"/>
        <v/>
      </c>
      <c r="AY91" s="1" t="str">
        <f t="shared" si="100"/>
        <v/>
      </c>
      <c r="AZ91" s="1" t="str">
        <f>IF('Hedging Dashboard'!AH91="P",IF(AZ90="",1,AZ90+1),"")</f>
        <v/>
      </c>
      <c r="BA91" s="1" t="str">
        <f>IF('Hedging Dashboard'!AH91="B",IF(BA90="",1,BA90+1),"")</f>
        <v/>
      </c>
      <c r="BB91" s="1" t="str">
        <f t="shared" si="56"/>
        <v>00000</v>
      </c>
      <c r="BC91" s="1" t="str">
        <f t="shared" si="56"/>
        <v>00000</v>
      </c>
      <c r="BD91" s="1" t="str">
        <f t="shared" si="57"/>
        <v>000000</v>
      </c>
      <c r="BE91" s="1" t="str">
        <f t="shared" si="57"/>
        <v>000000</v>
      </c>
      <c r="BF91" s="1" t="str">
        <f t="shared" si="101"/>
        <v>B</v>
      </c>
      <c r="BG91" s="1" t="str">
        <f t="shared" si="86"/>
        <v/>
      </c>
      <c r="BH91" s="1">
        <f t="shared" si="102"/>
        <v>0</v>
      </c>
      <c r="BI91" s="1" t="str">
        <f t="shared" si="87"/>
        <v/>
      </c>
      <c r="BJ91" s="1">
        <f t="shared" si="103"/>
        <v>0</v>
      </c>
      <c r="BK91" s="1" t="str">
        <f t="shared" si="88"/>
        <v/>
      </c>
      <c r="BL91" s="1">
        <f t="shared" si="104"/>
        <v>0</v>
      </c>
      <c r="BM91" s="1" t="str">
        <f t="shared" si="105"/>
        <v>0</v>
      </c>
      <c r="BN91" s="1" t="str">
        <f t="shared" si="106"/>
        <v>0</v>
      </c>
      <c r="BO91" s="1" t="str">
        <f t="shared" si="107"/>
        <v>0</v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</row>
    <row r="92" spans="1:76" ht="15.75" thickBot="1">
      <c r="A92" s="1">
        <v>83</v>
      </c>
      <c r="B92" s="9" t="str">
        <f t="shared" si="69"/>
        <v/>
      </c>
      <c r="C92" s="93" t="str">
        <f t="shared" si="59"/>
        <v/>
      </c>
      <c r="D92" s="88" t="str">
        <f t="shared" si="89"/>
        <v/>
      </c>
      <c r="E92" s="89" t="str">
        <f t="shared" si="89"/>
        <v/>
      </c>
      <c r="F92" s="8" t="str">
        <f t="shared" si="70"/>
        <v/>
      </c>
      <c r="H92" s="96" t="str">
        <f t="shared" si="60"/>
        <v/>
      </c>
      <c r="I92" s="88" t="str">
        <f t="shared" si="90"/>
        <v/>
      </c>
      <c r="J92" s="89" t="str">
        <f t="shared" si="90"/>
        <v/>
      </c>
      <c r="K92" s="8" t="str">
        <f t="shared" si="91"/>
        <v/>
      </c>
      <c r="L92" s="54"/>
      <c r="M92" s="17" t="str">
        <f>IF('Hedging Dashboard'!AH92="","",'Hedging Dashboard'!AH92)</f>
        <v/>
      </c>
      <c r="O92" s="9" t="str">
        <f t="shared" si="61"/>
        <v/>
      </c>
      <c r="P92" s="88" t="str">
        <f t="shared" si="92"/>
        <v/>
      </c>
      <c r="Q92" s="89" t="str">
        <f t="shared" si="92"/>
        <v/>
      </c>
      <c r="R92" s="4" t="str">
        <f t="shared" si="93"/>
        <v/>
      </c>
      <c r="S92" s="4" t="str">
        <f t="shared" si="71"/>
        <v/>
      </c>
      <c r="T92" s="112" t="str">
        <f t="shared" si="94"/>
        <v/>
      </c>
      <c r="U92" s="4" t="str">
        <f>IF(M92="","",IF(B92="NB",U91,IF(T92="",SUM($T$5:$T92)+S92,SUM($T$5:$T92))))</f>
        <v/>
      </c>
      <c r="V92" s="100" t="str">
        <f t="shared" si="58"/>
        <v/>
      </c>
      <c r="W92" s="74" t="e">
        <f t="shared" si="72"/>
        <v>#VALUE!</v>
      </c>
      <c r="X92" s="76" t="str">
        <f t="shared" si="73"/>
        <v/>
      </c>
      <c r="Y92" s="9" t="str">
        <f t="shared" si="64"/>
        <v>B</v>
      </c>
      <c r="Z92" s="4" t="str">
        <f t="shared" si="65"/>
        <v>M1</v>
      </c>
      <c r="AA92" s="4" t="str">
        <f t="shared" si="66"/>
        <v>B</v>
      </c>
      <c r="AB92" s="4" t="str">
        <f t="shared" si="62"/>
        <v/>
      </c>
      <c r="AC92" s="4" t="str">
        <f t="shared" si="67"/>
        <v/>
      </c>
      <c r="AD92" s="4" t="str">
        <f t="shared" si="68"/>
        <v/>
      </c>
      <c r="AE92" s="1" t="str">
        <f t="shared" si="74"/>
        <v/>
      </c>
      <c r="AF92" s="1" t="str">
        <f t="shared" si="75"/>
        <v/>
      </c>
      <c r="AG92" s="1" t="str">
        <f t="shared" si="95"/>
        <v/>
      </c>
      <c r="AH92" s="1" t="str">
        <f t="shared" si="96"/>
        <v/>
      </c>
      <c r="AI92" s="1" t="str">
        <f t="shared" si="76"/>
        <v/>
      </c>
      <c r="AJ92" s="1" t="str">
        <f t="shared" si="77"/>
        <v/>
      </c>
      <c r="AK92" s="1">
        <f t="shared" si="97"/>
        <v>0</v>
      </c>
      <c r="AL92" s="1">
        <f t="shared" si="97"/>
        <v>0</v>
      </c>
      <c r="AM92" s="1" t="str">
        <f t="shared" si="63"/>
        <v/>
      </c>
      <c r="AN92" s="1">
        <f t="shared" si="78"/>
        <v>0</v>
      </c>
      <c r="AO92" s="1" t="str">
        <f t="shared" si="108"/>
        <v/>
      </c>
      <c r="AP92" s="1" t="str">
        <f t="shared" si="79"/>
        <v>N</v>
      </c>
      <c r="AQ92" s="1" t="str">
        <f t="shared" si="80"/>
        <v>N</v>
      </c>
      <c r="AR92" s="1" t="str">
        <f t="shared" si="81"/>
        <v>N</v>
      </c>
      <c r="AS92" s="1" t="str">
        <f t="shared" si="82"/>
        <v/>
      </c>
      <c r="AT92" s="15" t="str">
        <f t="shared" si="98"/>
        <v/>
      </c>
      <c r="AU92" s="1" t="str">
        <f t="shared" si="83"/>
        <v/>
      </c>
      <c r="AV92" s="1" t="str">
        <f t="shared" si="84"/>
        <v/>
      </c>
      <c r="AW92" s="1" t="str">
        <f t="shared" si="85"/>
        <v/>
      </c>
      <c r="AX92" s="1" t="str">
        <f t="shared" si="99"/>
        <v/>
      </c>
      <c r="AY92" s="1" t="str">
        <f t="shared" si="100"/>
        <v/>
      </c>
      <c r="AZ92" s="1" t="str">
        <f>IF('Hedging Dashboard'!AH92="P",IF(AZ91="",1,AZ91+1),"")</f>
        <v/>
      </c>
      <c r="BA92" s="1" t="str">
        <f>IF('Hedging Dashboard'!AH92="B",IF(BA91="",1,BA91+1),"")</f>
        <v/>
      </c>
      <c r="BB92" s="1" t="str">
        <f t="shared" si="56"/>
        <v>00000</v>
      </c>
      <c r="BC92" s="1" t="str">
        <f t="shared" si="56"/>
        <v>00000</v>
      </c>
      <c r="BD92" s="1" t="str">
        <f t="shared" si="57"/>
        <v>000000</v>
      </c>
      <c r="BE92" s="1" t="str">
        <f t="shared" si="57"/>
        <v>000000</v>
      </c>
      <c r="BF92" s="1" t="str">
        <f t="shared" si="101"/>
        <v>B</v>
      </c>
      <c r="BG92" s="1" t="str">
        <f t="shared" si="86"/>
        <v/>
      </c>
      <c r="BH92" s="1">
        <f t="shared" si="102"/>
        <v>0</v>
      </c>
      <c r="BI92" s="1" t="str">
        <f t="shared" si="87"/>
        <v/>
      </c>
      <c r="BJ92" s="1">
        <f t="shared" si="103"/>
        <v>0</v>
      </c>
      <c r="BK92" s="1" t="str">
        <f t="shared" si="88"/>
        <v/>
      </c>
      <c r="BL92" s="1">
        <f t="shared" si="104"/>
        <v>0</v>
      </c>
      <c r="BM92" s="1" t="str">
        <f t="shared" si="105"/>
        <v>0</v>
      </c>
      <c r="BN92" s="1" t="str">
        <f t="shared" si="106"/>
        <v>0</v>
      </c>
      <c r="BO92" s="1" t="str">
        <f t="shared" si="107"/>
        <v>0</v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3</v>
      </c>
    </row>
    <row r="93" spans="1:76" ht="15.75" thickBot="1">
      <c r="A93" s="1">
        <v>84</v>
      </c>
      <c r="B93" s="9" t="str">
        <f t="shared" si="69"/>
        <v/>
      </c>
      <c r="C93" s="93" t="str">
        <f t="shared" si="59"/>
        <v/>
      </c>
      <c r="D93" s="88" t="str">
        <f t="shared" si="89"/>
        <v/>
      </c>
      <c r="E93" s="89" t="str">
        <f t="shared" si="89"/>
        <v/>
      </c>
      <c r="F93" s="8" t="str">
        <f t="shared" si="70"/>
        <v/>
      </c>
      <c r="H93" s="96" t="str">
        <f t="shared" si="60"/>
        <v/>
      </c>
      <c r="I93" s="88" t="str">
        <f t="shared" si="90"/>
        <v/>
      </c>
      <c r="J93" s="89" t="str">
        <f t="shared" si="90"/>
        <v/>
      </c>
      <c r="K93" s="8" t="str">
        <f t="shared" si="91"/>
        <v/>
      </c>
      <c r="L93" s="54"/>
      <c r="M93" s="17" t="str">
        <f>IF('Hedging Dashboard'!AH93="","",'Hedging Dashboard'!AH93)</f>
        <v/>
      </c>
      <c r="O93" s="9" t="str">
        <f t="shared" si="61"/>
        <v/>
      </c>
      <c r="P93" s="88" t="str">
        <f t="shared" si="92"/>
        <v/>
      </c>
      <c r="Q93" s="89" t="str">
        <f t="shared" si="92"/>
        <v/>
      </c>
      <c r="R93" s="4" t="str">
        <f t="shared" si="93"/>
        <v/>
      </c>
      <c r="S93" s="4" t="str">
        <f t="shared" si="71"/>
        <v/>
      </c>
      <c r="T93" s="112" t="str">
        <f t="shared" si="94"/>
        <v/>
      </c>
      <c r="U93" s="4" t="str">
        <f>IF(M93="","",IF(B93="NB",U92,IF(T93="",SUM($T$5:$T93)+S93,SUM($T$5:$T93))))</f>
        <v/>
      </c>
      <c r="V93" s="100" t="str">
        <f t="shared" si="58"/>
        <v/>
      </c>
      <c r="W93" s="74" t="e">
        <f t="shared" si="72"/>
        <v>#VALUE!</v>
      </c>
      <c r="X93" s="76" t="str">
        <f t="shared" si="73"/>
        <v/>
      </c>
      <c r="Y93" s="9" t="str">
        <f t="shared" si="64"/>
        <v>B</v>
      </c>
      <c r="Z93" s="4" t="str">
        <f t="shared" si="65"/>
        <v>M1</v>
      </c>
      <c r="AA93" s="4" t="str">
        <f t="shared" si="66"/>
        <v>B</v>
      </c>
      <c r="AB93" s="4" t="str">
        <f t="shared" si="62"/>
        <v/>
      </c>
      <c r="AC93" s="4" t="str">
        <f t="shared" si="67"/>
        <v/>
      </c>
      <c r="AD93" s="4" t="str">
        <f t="shared" si="68"/>
        <v/>
      </c>
      <c r="AE93" s="1" t="str">
        <f t="shared" si="74"/>
        <v/>
      </c>
      <c r="AF93" s="1" t="str">
        <f t="shared" si="75"/>
        <v/>
      </c>
      <c r="AG93" s="1" t="str">
        <f t="shared" si="95"/>
        <v/>
      </c>
      <c r="AH93" s="1" t="str">
        <f t="shared" si="96"/>
        <v/>
      </c>
      <c r="AI93" s="1" t="str">
        <f t="shared" si="76"/>
        <v/>
      </c>
      <c r="AJ93" s="1" t="str">
        <f t="shared" si="77"/>
        <v/>
      </c>
      <c r="AK93" s="1">
        <f t="shared" si="97"/>
        <v>0</v>
      </c>
      <c r="AL93" s="1">
        <f t="shared" si="97"/>
        <v>0</v>
      </c>
      <c r="AM93" s="1" t="str">
        <f t="shared" si="63"/>
        <v/>
      </c>
      <c r="AN93" s="1">
        <f t="shared" si="78"/>
        <v>0</v>
      </c>
      <c r="AO93" s="1" t="str">
        <f t="shared" si="108"/>
        <v/>
      </c>
      <c r="AP93" s="1" t="str">
        <f t="shared" si="79"/>
        <v>N</v>
      </c>
      <c r="AQ93" s="1" t="str">
        <f t="shared" si="80"/>
        <v>N</v>
      </c>
      <c r="AR93" s="1" t="str">
        <f t="shared" si="81"/>
        <v>N</v>
      </c>
      <c r="AS93" s="1" t="str">
        <f t="shared" si="82"/>
        <v/>
      </c>
      <c r="AT93" s="15" t="str">
        <f t="shared" si="98"/>
        <v/>
      </c>
      <c r="AU93" s="1" t="str">
        <f t="shared" si="83"/>
        <v/>
      </c>
      <c r="AV93" s="1" t="str">
        <f t="shared" si="84"/>
        <v/>
      </c>
      <c r="AW93" s="1" t="str">
        <f t="shared" si="85"/>
        <v/>
      </c>
      <c r="AX93" s="1" t="str">
        <f t="shared" si="99"/>
        <v/>
      </c>
      <c r="AY93" s="1" t="str">
        <f t="shared" si="100"/>
        <v/>
      </c>
      <c r="AZ93" s="1" t="str">
        <f>IF('Hedging Dashboard'!AH93="P",IF(AZ92="",1,AZ92+1),"")</f>
        <v/>
      </c>
      <c r="BA93" s="1" t="str">
        <f>IF('Hedging Dashboard'!AH93="B",IF(BA92="",1,BA92+1),"")</f>
        <v/>
      </c>
      <c r="BB93" s="1" t="str">
        <f t="shared" si="56"/>
        <v>00000</v>
      </c>
      <c r="BC93" s="1" t="str">
        <f t="shared" si="56"/>
        <v>00000</v>
      </c>
      <c r="BD93" s="1" t="str">
        <f t="shared" si="57"/>
        <v>000000</v>
      </c>
      <c r="BE93" s="1" t="str">
        <f t="shared" si="57"/>
        <v>000000</v>
      </c>
      <c r="BF93" s="1" t="str">
        <f t="shared" si="101"/>
        <v>B</v>
      </c>
      <c r="BG93" s="1" t="str">
        <f t="shared" si="86"/>
        <v/>
      </c>
      <c r="BH93" s="1">
        <f t="shared" si="102"/>
        <v>0</v>
      </c>
      <c r="BI93" s="1" t="str">
        <f t="shared" si="87"/>
        <v/>
      </c>
      <c r="BJ93" s="1">
        <f t="shared" si="103"/>
        <v>0</v>
      </c>
      <c r="BK93" s="1" t="str">
        <f t="shared" si="88"/>
        <v/>
      </c>
      <c r="BL93" s="1">
        <f t="shared" si="104"/>
        <v>0</v>
      </c>
      <c r="BM93" s="1" t="str">
        <f t="shared" si="105"/>
        <v>0</v>
      </c>
      <c r="BN93" s="1" t="str">
        <f t="shared" si="106"/>
        <v>0</v>
      </c>
      <c r="BO93" s="1" t="str">
        <f t="shared" si="107"/>
        <v>0</v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-3</v>
      </c>
    </row>
    <row r="94" spans="1:76" ht="15.75" thickBot="1">
      <c r="A94" s="1">
        <v>85</v>
      </c>
      <c r="B94" s="77" t="str">
        <f t="shared" si="69"/>
        <v/>
      </c>
      <c r="C94" s="94" t="str">
        <f t="shared" si="59"/>
        <v/>
      </c>
      <c r="D94" s="90" t="str">
        <f t="shared" si="89"/>
        <v/>
      </c>
      <c r="E94" s="91" t="str">
        <f t="shared" si="89"/>
        <v/>
      </c>
      <c r="F94" s="10" t="str">
        <f t="shared" si="70"/>
        <v/>
      </c>
      <c r="H94" s="97" t="str">
        <f t="shared" si="60"/>
        <v/>
      </c>
      <c r="I94" s="90" t="str">
        <f t="shared" si="90"/>
        <v/>
      </c>
      <c r="J94" s="91" t="str">
        <f t="shared" si="90"/>
        <v/>
      </c>
      <c r="K94" s="10" t="str">
        <f t="shared" si="91"/>
        <v/>
      </c>
      <c r="L94" s="54"/>
      <c r="M94" s="18" t="str">
        <f>IF('Hedging Dashboard'!AH94="","",'Hedging Dashboard'!AH94)</f>
        <v/>
      </c>
      <c r="O94" s="77" t="str">
        <f t="shared" si="61"/>
        <v/>
      </c>
      <c r="P94" s="90" t="str">
        <f t="shared" si="92"/>
        <v/>
      </c>
      <c r="Q94" s="91" t="str">
        <f t="shared" si="92"/>
        <v/>
      </c>
      <c r="R94" s="5" t="str">
        <f t="shared" si="93"/>
        <v/>
      </c>
      <c r="S94" s="5" t="str">
        <f t="shared" si="71"/>
        <v/>
      </c>
      <c r="T94" s="113" t="str">
        <f t="shared" si="94"/>
        <v/>
      </c>
      <c r="U94" s="5" t="str">
        <f>IF(M94="","",IF(B94="NB",U93,IF(T94="",SUM($T$5:$T94)+S94,SUM($T$5:$T94))))</f>
        <v/>
      </c>
      <c r="V94" s="101" t="str">
        <f t="shared" si="58"/>
        <v/>
      </c>
      <c r="W94" s="74" t="e">
        <f t="shared" si="72"/>
        <v>#VALUE!</v>
      </c>
      <c r="X94" s="76" t="str">
        <f t="shared" si="73"/>
        <v/>
      </c>
      <c r="Y94" s="9" t="str">
        <f t="shared" si="64"/>
        <v>B</v>
      </c>
      <c r="Z94" s="4" t="str">
        <f t="shared" si="65"/>
        <v>M1</v>
      </c>
      <c r="AA94" s="4" t="str">
        <f t="shared" si="66"/>
        <v>B</v>
      </c>
      <c r="AB94" s="4" t="str">
        <f t="shared" si="62"/>
        <v/>
      </c>
      <c r="AC94" s="4" t="str">
        <f t="shared" si="67"/>
        <v/>
      </c>
      <c r="AD94" s="4" t="str">
        <f t="shared" si="68"/>
        <v/>
      </c>
      <c r="AE94" s="1" t="str">
        <f t="shared" si="74"/>
        <v/>
      </c>
      <c r="AF94" s="1" t="str">
        <f t="shared" si="75"/>
        <v/>
      </c>
      <c r="AG94" s="1" t="str">
        <f t="shared" si="95"/>
        <v/>
      </c>
      <c r="AH94" s="1" t="str">
        <f t="shared" si="96"/>
        <v/>
      </c>
      <c r="AI94" s="1" t="str">
        <f t="shared" si="76"/>
        <v/>
      </c>
      <c r="AJ94" s="1" t="str">
        <f t="shared" si="77"/>
        <v/>
      </c>
      <c r="AK94" s="1">
        <f t="shared" si="97"/>
        <v>0</v>
      </c>
      <c r="AL94" s="1">
        <f t="shared" si="97"/>
        <v>0</v>
      </c>
      <c r="AM94" s="1" t="str">
        <f t="shared" si="63"/>
        <v/>
      </c>
      <c r="AN94" s="1">
        <f t="shared" si="78"/>
        <v>0</v>
      </c>
      <c r="AO94" s="1" t="str">
        <f t="shared" si="108"/>
        <v/>
      </c>
      <c r="AP94" s="1" t="str">
        <f t="shared" si="79"/>
        <v>N</v>
      </c>
      <c r="AQ94" s="1" t="str">
        <f t="shared" si="80"/>
        <v>N</v>
      </c>
      <c r="AR94" s="1" t="str">
        <f t="shared" si="81"/>
        <v>N</v>
      </c>
      <c r="AS94" s="1" t="str">
        <f t="shared" si="82"/>
        <v/>
      </c>
      <c r="AT94" s="15" t="str">
        <f t="shared" si="98"/>
        <v/>
      </c>
      <c r="AU94" s="1" t="str">
        <f t="shared" si="83"/>
        <v/>
      </c>
      <c r="AV94" s="1" t="str">
        <f t="shared" si="84"/>
        <v/>
      </c>
      <c r="AW94" s="1" t="str">
        <f t="shared" si="85"/>
        <v/>
      </c>
      <c r="AX94" s="1" t="str">
        <f t="shared" si="99"/>
        <v/>
      </c>
      <c r="AY94" s="1" t="str">
        <f t="shared" si="100"/>
        <v/>
      </c>
      <c r="AZ94" s="1" t="str">
        <f>IF('Hedging Dashboard'!AH94="P",IF(AZ93="",1,AZ93+1),"")</f>
        <v/>
      </c>
      <c r="BA94" s="1" t="str">
        <f>IF('Hedging Dashboard'!AH94="B",IF(BA93="",1,BA93+1),"")</f>
        <v/>
      </c>
      <c r="BB94" s="1" t="str">
        <f t="shared" si="56"/>
        <v>00000</v>
      </c>
      <c r="BC94" s="1" t="str">
        <f t="shared" si="56"/>
        <v>00000</v>
      </c>
      <c r="BD94" s="1" t="str">
        <f t="shared" si="57"/>
        <v>000000</v>
      </c>
      <c r="BE94" s="1" t="str">
        <f t="shared" si="57"/>
        <v>000000</v>
      </c>
      <c r="BF94" s="1" t="str">
        <f t="shared" si="101"/>
        <v>B</v>
      </c>
      <c r="BG94" s="1" t="str">
        <f t="shared" si="86"/>
        <v/>
      </c>
      <c r="BH94" s="1">
        <f t="shared" si="102"/>
        <v>0</v>
      </c>
      <c r="BI94" s="1" t="str">
        <f t="shared" si="87"/>
        <v/>
      </c>
      <c r="BJ94" s="1">
        <f t="shared" si="103"/>
        <v>0</v>
      </c>
      <c r="BK94" s="1" t="str">
        <f t="shared" si="88"/>
        <v/>
      </c>
      <c r="BL94" s="1">
        <f t="shared" si="104"/>
        <v>0</v>
      </c>
      <c r="BM94" s="1" t="str">
        <f t="shared" si="105"/>
        <v>0</v>
      </c>
      <c r="BN94" s="1" t="str">
        <f t="shared" si="106"/>
        <v>0</v>
      </c>
      <c r="BO94" s="1" t="str">
        <f t="shared" si="107"/>
        <v>0</v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</row>
    <row r="95" spans="1:76" ht="15.75" thickBot="1">
      <c r="A95" s="1">
        <v>86</v>
      </c>
      <c r="B95" s="12" t="str">
        <f t="shared" si="69"/>
        <v/>
      </c>
      <c r="C95" s="92" t="str">
        <f t="shared" si="59"/>
        <v/>
      </c>
      <c r="D95" s="13" t="str">
        <f t="shared" si="89"/>
        <v/>
      </c>
      <c r="E95" s="45" t="str">
        <f t="shared" si="89"/>
        <v/>
      </c>
      <c r="F95" s="14" t="str">
        <f t="shared" si="70"/>
        <v/>
      </c>
      <c r="H95" s="95" t="str">
        <f t="shared" si="60"/>
        <v/>
      </c>
      <c r="I95" s="13" t="str">
        <f t="shared" si="90"/>
        <v/>
      </c>
      <c r="J95" s="45" t="str">
        <f t="shared" si="90"/>
        <v/>
      </c>
      <c r="K95" s="14" t="str">
        <f t="shared" si="91"/>
        <v/>
      </c>
      <c r="L95" s="54"/>
      <c r="M95" s="16" t="str">
        <f>IF('Hedging Dashboard'!AH95="","",'Hedging Dashboard'!AH95)</f>
        <v/>
      </c>
      <c r="O95" s="12" t="str">
        <f t="shared" si="61"/>
        <v/>
      </c>
      <c r="P95" s="13" t="str">
        <f t="shared" si="92"/>
        <v/>
      </c>
      <c r="Q95" s="45" t="str">
        <f t="shared" si="92"/>
        <v/>
      </c>
      <c r="R95" s="87" t="str">
        <f t="shared" si="93"/>
        <v/>
      </c>
      <c r="S95" s="87" t="str">
        <f t="shared" si="71"/>
        <v/>
      </c>
      <c r="T95" s="98" t="str">
        <f t="shared" si="94"/>
        <v/>
      </c>
      <c r="U95" s="87" t="str">
        <f>IF(M95="","",IF(B95="NB",U94,IF(T95="",SUM($T$5:$T95)+S95,SUM($T$5:$T95))))</f>
        <v/>
      </c>
      <c r="V95" s="99" t="str">
        <f t="shared" si="58"/>
        <v/>
      </c>
      <c r="W95" s="74" t="e">
        <f t="shared" si="72"/>
        <v>#VALUE!</v>
      </c>
      <c r="X95" s="76" t="str">
        <f t="shared" si="73"/>
        <v/>
      </c>
      <c r="Y95" s="9" t="str">
        <f t="shared" si="64"/>
        <v>B</v>
      </c>
      <c r="Z95" s="4" t="str">
        <f t="shared" si="65"/>
        <v>M1</v>
      </c>
      <c r="AA95" s="4" t="str">
        <f t="shared" si="66"/>
        <v>B</v>
      </c>
      <c r="AB95" s="4" t="str">
        <f t="shared" si="62"/>
        <v/>
      </c>
      <c r="AC95" s="4" t="str">
        <f t="shared" si="67"/>
        <v/>
      </c>
      <c r="AD95" s="4" t="str">
        <f t="shared" si="68"/>
        <v/>
      </c>
      <c r="AE95" s="1" t="str">
        <f t="shared" si="74"/>
        <v/>
      </c>
      <c r="AF95" s="1" t="str">
        <f t="shared" si="75"/>
        <v/>
      </c>
      <c r="AG95" s="1" t="str">
        <f t="shared" si="95"/>
        <v/>
      </c>
      <c r="AH95" s="1" t="str">
        <f t="shared" si="96"/>
        <v/>
      </c>
      <c r="AI95" s="1" t="str">
        <f t="shared" si="76"/>
        <v/>
      </c>
      <c r="AJ95" s="1" t="str">
        <f t="shared" si="77"/>
        <v/>
      </c>
      <c r="AK95" s="1">
        <f t="shared" si="97"/>
        <v>0</v>
      </c>
      <c r="AL95" s="1">
        <f t="shared" si="97"/>
        <v>0</v>
      </c>
      <c r="AM95" s="1" t="str">
        <f t="shared" si="63"/>
        <v/>
      </c>
      <c r="AN95" s="1">
        <f t="shared" si="78"/>
        <v>0</v>
      </c>
      <c r="AO95" s="1" t="str">
        <f t="shared" si="108"/>
        <v/>
      </c>
      <c r="AP95" s="1" t="str">
        <f t="shared" si="79"/>
        <v>N</v>
      </c>
      <c r="AQ95" s="1" t="str">
        <f t="shared" si="80"/>
        <v>N</v>
      </c>
      <c r="AR95" s="1" t="str">
        <f t="shared" si="81"/>
        <v>N</v>
      </c>
      <c r="AS95" s="1" t="str">
        <f t="shared" si="82"/>
        <v/>
      </c>
      <c r="AT95" s="15" t="str">
        <f t="shared" si="98"/>
        <v/>
      </c>
      <c r="AU95" s="1" t="str">
        <f t="shared" si="83"/>
        <v/>
      </c>
      <c r="AV95" s="1" t="str">
        <f t="shared" si="84"/>
        <v/>
      </c>
      <c r="AW95" s="1" t="str">
        <f t="shared" si="85"/>
        <v/>
      </c>
      <c r="AX95" s="1" t="str">
        <f t="shared" si="99"/>
        <v/>
      </c>
      <c r="AY95" s="1" t="str">
        <f t="shared" si="100"/>
        <v/>
      </c>
      <c r="AZ95" s="1" t="str">
        <f>IF('Hedging Dashboard'!AH95="P",IF(AZ94="",1,AZ94+1),"")</f>
        <v/>
      </c>
      <c r="BA95" s="1" t="str">
        <f>IF('Hedging Dashboard'!AH95="B",IF(BA94="",1,BA94+1),"")</f>
        <v/>
      </c>
      <c r="BB95" s="1" t="str">
        <f t="shared" si="56"/>
        <v>00000</v>
      </c>
      <c r="BC95" s="1" t="str">
        <f t="shared" si="56"/>
        <v>00000</v>
      </c>
      <c r="BD95" s="1" t="str">
        <f t="shared" si="57"/>
        <v>000000</v>
      </c>
      <c r="BE95" s="1" t="str">
        <f t="shared" si="57"/>
        <v>000000</v>
      </c>
      <c r="BF95" s="1" t="str">
        <f t="shared" si="101"/>
        <v>B</v>
      </c>
      <c r="BG95" s="1" t="str">
        <f t="shared" si="86"/>
        <v/>
      </c>
      <c r="BH95" s="1">
        <f t="shared" si="102"/>
        <v>0</v>
      </c>
      <c r="BI95" s="1" t="str">
        <f t="shared" si="87"/>
        <v/>
      </c>
      <c r="BJ95" s="1">
        <f t="shared" si="103"/>
        <v>0</v>
      </c>
      <c r="BK95" s="1" t="str">
        <f t="shared" si="88"/>
        <v/>
      </c>
      <c r="BL95" s="1">
        <f t="shared" si="104"/>
        <v>0</v>
      </c>
      <c r="BM95" s="1" t="str">
        <f t="shared" si="105"/>
        <v>0</v>
      </c>
      <c r="BN95" s="1" t="str">
        <f t="shared" si="106"/>
        <v>0</v>
      </c>
      <c r="BO95" s="1" t="str">
        <f t="shared" si="107"/>
        <v>0</v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</row>
    <row r="96" spans="1:76" ht="15.75" thickBot="1">
      <c r="A96" s="1">
        <v>87</v>
      </c>
      <c r="B96" s="9" t="str">
        <f t="shared" si="69"/>
        <v/>
      </c>
      <c r="C96" s="93" t="str">
        <f t="shared" si="59"/>
        <v/>
      </c>
      <c r="D96" s="88" t="str">
        <f t="shared" si="89"/>
        <v/>
      </c>
      <c r="E96" s="89" t="str">
        <f t="shared" si="89"/>
        <v/>
      </c>
      <c r="F96" s="8" t="str">
        <f t="shared" si="70"/>
        <v/>
      </c>
      <c r="H96" s="96" t="str">
        <f t="shared" si="60"/>
        <v/>
      </c>
      <c r="I96" s="88" t="str">
        <f t="shared" si="90"/>
        <v/>
      </c>
      <c r="J96" s="89" t="str">
        <f t="shared" si="90"/>
        <v/>
      </c>
      <c r="K96" s="8" t="str">
        <f t="shared" si="91"/>
        <v/>
      </c>
      <c r="L96" s="54"/>
      <c r="M96" s="17" t="str">
        <f>IF('Hedging Dashboard'!AH96="","",'Hedging Dashboard'!AH96)</f>
        <v/>
      </c>
      <c r="O96" s="9" t="str">
        <f t="shared" si="61"/>
        <v/>
      </c>
      <c r="P96" s="88" t="str">
        <f t="shared" si="92"/>
        <v/>
      </c>
      <c r="Q96" s="89" t="str">
        <f t="shared" si="92"/>
        <v/>
      </c>
      <c r="R96" s="4" t="str">
        <f t="shared" si="93"/>
        <v/>
      </c>
      <c r="S96" s="4" t="str">
        <f t="shared" si="71"/>
        <v/>
      </c>
      <c r="T96" s="112" t="str">
        <f t="shared" si="94"/>
        <v/>
      </c>
      <c r="U96" s="4" t="str">
        <f>IF(M96="","",IF(B96="NB",U95,IF(T96="",SUM($T$5:$T96)+S96,SUM($T$5:$T96))))</f>
        <v/>
      </c>
      <c r="V96" s="100" t="str">
        <f t="shared" si="58"/>
        <v/>
      </c>
      <c r="W96" s="74" t="e">
        <f t="shared" si="72"/>
        <v>#VALUE!</v>
      </c>
      <c r="X96" s="76" t="str">
        <f t="shared" si="73"/>
        <v/>
      </c>
      <c r="Y96" s="9" t="str">
        <f t="shared" si="64"/>
        <v>B</v>
      </c>
      <c r="Z96" s="4" t="str">
        <f t="shared" si="65"/>
        <v>M1</v>
      </c>
      <c r="AA96" s="4" t="str">
        <f t="shared" si="66"/>
        <v>B</v>
      </c>
      <c r="AB96" s="4" t="str">
        <f t="shared" si="62"/>
        <v/>
      </c>
      <c r="AC96" s="4" t="str">
        <f t="shared" si="67"/>
        <v/>
      </c>
      <c r="AD96" s="4" t="str">
        <f t="shared" si="68"/>
        <v/>
      </c>
      <c r="AE96" s="1" t="str">
        <f t="shared" si="74"/>
        <v/>
      </c>
      <c r="AF96" s="1" t="str">
        <f t="shared" si="75"/>
        <v/>
      </c>
      <c r="AG96" s="1" t="str">
        <f t="shared" si="95"/>
        <v/>
      </c>
      <c r="AH96" s="1" t="str">
        <f t="shared" si="96"/>
        <v/>
      </c>
      <c r="AI96" s="1" t="str">
        <f t="shared" si="76"/>
        <v/>
      </c>
      <c r="AJ96" s="1" t="str">
        <f t="shared" si="77"/>
        <v/>
      </c>
      <c r="AK96" s="1">
        <f t="shared" si="97"/>
        <v>0</v>
      </c>
      <c r="AL96" s="1">
        <f t="shared" si="97"/>
        <v>0</v>
      </c>
      <c r="AM96" s="1" t="str">
        <f t="shared" si="63"/>
        <v/>
      </c>
      <c r="AN96" s="1">
        <f t="shared" si="78"/>
        <v>0</v>
      </c>
      <c r="AO96" s="1" t="str">
        <f t="shared" si="108"/>
        <v/>
      </c>
      <c r="AP96" s="1" t="str">
        <f t="shared" si="79"/>
        <v>N</v>
      </c>
      <c r="AQ96" s="1" t="str">
        <f t="shared" si="80"/>
        <v>N</v>
      </c>
      <c r="AR96" s="1" t="str">
        <f t="shared" si="81"/>
        <v>N</v>
      </c>
      <c r="AS96" s="1" t="str">
        <f t="shared" si="82"/>
        <v/>
      </c>
      <c r="AT96" s="15" t="str">
        <f t="shared" si="98"/>
        <v/>
      </c>
      <c r="AU96" s="1" t="str">
        <f t="shared" si="83"/>
        <v/>
      </c>
      <c r="AV96" s="1" t="str">
        <f t="shared" si="84"/>
        <v/>
      </c>
      <c r="AW96" s="1" t="str">
        <f t="shared" si="85"/>
        <v/>
      </c>
      <c r="AX96" s="1" t="str">
        <f t="shared" si="99"/>
        <v/>
      </c>
      <c r="AY96" s="1" t="str">
        <f t="shared" si="100"/>
        <v/>
      </c>
      <c r="AZ96" s="1" t="str">
        <f>IF('Hedging Dashboard'!AH96="P",IF(AZ95="",1,AZ95+1),"")</f>
        <v/>
      </c>
      <c r="BA96" s="1" t="str">
        <f>IF('Hedging Dashboard'!AH96="B",IF(BA95="",1,BA95+1),"")</f>
        <v/>
      </c>
      <c r="BB96" s="1" t="str">
        <f t="shared" si="56"/>
        <v>00000</v>
      </c>
      <c r="BC96" s="1" t="str">
        <f t="shared" si="56"/>
        <v>00000</v>
      </c>
      <c r="BD96" s="1" t="str">
        <f t="shared" si="57"/>
        <v>000000</v>
      </c>
      <c r="BE96" s="1" t="str">
        <f t="shared" si="57"/>
        <v>000000</v>
      </c>
      <c r="BF96" s="1" t="str">
        <f t="shared" si="101"/>
        <v>B</v>
      </c>
      <c r="BG96" s="1" t="str">
        <f t="shared" si="86"/>
        <v/>
      </c>
      <c r="BH96" s="1">
        <f t="shared" si="102"/>
        <v>0</v>
      </c>
      <c r="BI96" s="1" t="str">
        <f t="shared" si="87"/>
        <v/>
      </c>
      <c r="BJ96" s="1">
        <f t="shared" si="103"/>
        <v>0</v>
      </c>
      <c r="BK96" s="1" t="str">
        <f t="shared" si="88"/>
        <v/>
      </c>
      <c r="BL96" s="1">
        <f t="shared" si="104"/>
        <v>0</v>
      </c>
      <c r="BM96" s="1" t="str">
        <f t="shared" si="105"/>
        <v>0</v>
      </c>
      <c r="BN96" s="1" t="str">
        <f t="shared" si="106"/>
        <v>0</v>
      </c>
      <c r="BO96" s="1" t="str">
        <f t="shared" si="107"/>
        <v>0</v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6</v>
      </c>
    </row>
    <row r="97" spans="1:76" ht="15.75" thickBot="1">
      <c r="A97" s="1">
        <v>88</v>
      </c>
      <c r="B97" s="9" t="str">
        <f t="shared" si="69"/>
        <v/>
      </c>
      <c r="C97" s="93" t="str">
        <f t="shared" si="59"/>
        <v/>
      </c>
      <c r="D97" s="88" t="str">
        <f t="shared" si="89"/>
        <v/>
      </c>
      <c r="E97" s="89" t="str">
        <f t="shared" si="89"/>
        <v/>
      </c>
      <c r="F97" s="8" t="str">
        <f t="shared" si="70"/>
        <v/>
      </c>
      <c r="H97" s="96" t="str">
        <f t="shared" si="60"/>
        <v/>
      </c>
      <c r="I97" s="88" t="str">
        <f t="shared" si="90"/>
        <v/>
      </c>
      <c r="J97" s="89" t="str">
        <f t="shared" si="90"/>
        <v/>
      </c>
      <c r="K97" s="8" t="str">
        <f t="shared" si="91"/>
        <v/>
      </c>
      <c r="L97" s="54"/>
      <c r="M97" s="17" t="str">
        <f>IF('Hedging Dashboard'!AH97="","",'Hedging Dashboard'!AH97)</f>
        <v/>
      </c>
      <c r="O97" s="9" t="str">
        <f t="shared" si="61"/>
        <v/>
      </c>
      <c r="P97" s="88" t="str">
        <f t="shared" si="92"/>
        <v/>
      </c>
      <c r="Q97" s="89" t="str">
        <f t="shared" si="92"/>
        <v/>
      </c>
      <c r="R97" s="4" t="str">
        <f t="shared" si="93"/>
        <v/>
      </c>
      <c r="S97" s="4" t="str">
        <f t="shared" si="71"/>
        <v/>
      </c>
      <c r="T97" s="112" t="str">
        <f t="shared" si="94"/>
        <v/>
      </c>
      <c r="U97" s="4" t="str">
        <f>IF(M97="","",IF(B97="NB",U96,IF(T97="",SUM($T$5:$T97)+S97,SUM($T$5:$T97))))</f>
        <v/>
      </c>
      <c r="V97" s="100" t="str">
        <f t="shared" si="58"/>
        <v/>
      </c>
      <c r="W97" s="74" t="e">
        <f t="shared" si="72"/>
        <v>#VALUE!</v>
      </c>
      <c r="X97" s="76" t="str">
        <f t="shared" si="73"/>
        <v/>
      </c>
      <c r="Y97" s="9" t="str">
        <f t="shared" si="64"/>
        <v>B</v>
      </c>
      <c r="Z97" s="4" t="str">
        <f t="shared" si="65"/>
        <v>M1</v>
      </c>
      <c r="AA97" s="4" t="str">
        <f t="shared" si="66"/>
        <v>B</v>
      </c>
      <c r="AB97" s="4" t="str">
        <f t="shared" si="62"/>
        <v/>
      </c>
      <c r="AC97" s="4" t="str">
        <f t="shared" si="67"/>
        <v/>
      </c>
      <c r="AD97" s="4" t="str">
        <f t="shared" si="68"/>
        <v/>
      </c>
      <c r="AE97" s="1" t="str">
        <f t="shared" si="74"/>
        <v/>
      </c>
      <c r="AF97" s="1" t="str">
        <f t="shared" si="75"/>
        <v/>
      </c>
      <c r="AG97" s="1" t="str">
        <f t="shared" si="95"/>
        <v/>
      </c>
      <c r="AH97" s="1" t="str">
        <f t="shared" si="96"/>
        <v/>
      </c>
      <c r="AI97" s="1" t="str">
        <f t="shared" si="76"/>
        <v/>
      </c>
      <c r="AJ97" s="1" t="str">
        <f t="shared" si="77"/>
        <v/>
      </c>
      <c r="AK97" s="1">
        <f t="shared" si="97"/>
        <v>0</v>
      </c>
      <c r="AL97" s="1">
        <f t="shared" si="97"/>
        <v>0</v>
      </c>
      <c r="AM97" s="1" t="str">
        <f t="shared" si="63"/>
        <v/>
      </c>
      <c r="AN97" s="1">
        <f t="shared" si="78"/>
        <v>0</v>
      </c>
      <c r="AO97" s="1" t="str">
        <f t="shared" si="108"/>
        <v/>
      </c>
      <c r="AP97" s="1" t="str">
        <f t="shared" si="79"/>
        <v>N</v>
      </c>
      <c r="AQ97" s="1" t="str">
        <f t="shared" si="80"/>
        <v>N</v>
      </c>
      <c r="AR97" s="1" t="str">
        <f t="shared" si="81"/>
        <v>N</v>
      </c>
      <c r="AS97" s="1" t="str">
        <f t="shared" si="82"/>
        <v/>
      </c>
      <c r="AT97" s="15" t="str">
        <f t="shared" si="98"/>
        <v/>
      </c>
      <c r="AU97" s="1" t="str">
        <f t="shared" si="83"/>
        <v/>
      </c>
      <c r="AV97" s="1" t="str">
        <f t="shared" si="84"/>
        <v/>
      </c>
      <c r="AW97" s="1" t="str">
        <f t="shared" si="85"/>
        <v/>
      </c>
      <c r="AX97" s="1" t="str">
        <f t="shared" si="99"/>
        <v/>
      </c>
      <c r="AY97" s="1" t="str">
        <f t="shared" si="100"/>
        <v/>
      </c>
      <c r="AZ97" s="1" t="str">
        <f>IF('Hedging Dashboard'!AH97="P",IF(AZ96="",1,AZ96+1),"")</f>
        <v/>
      </c>
      <c r="BA97" s="1" t="str">
        <f>IF('Hedging Dashboard'!AH97="B",IF(BA96="",1,BA96+1),"")</f>
        <v/>
      </c>
      <c r="BB97" s="1" t="str">
        <f t="shared" si="56"/>
        <v>00000</v>
      </c>
      <c r="BC97" s="1" t="str">
        <f t="shared" si="56"/>
        <v>00000</v>
      </c>
      <c r="BD97" s="1" t="str">
        <f t="shared" si="57"/>
        <v>000000</v>
      </c>
      <c r="BE97" s="1" t="str">
        <f t="shared" si="57"/>
        <v>000000</v>
      </c>
      <c r="BF97" s="1" t="str">
        <f t="shared" si="101"/>
        <v>B</v>
      </c>
      <c r="BG97" s="1" t="str">
        <f t="shared" si="86"/>
        <v/>
      </c>
      <c r="BH97" s="1">
        <f t="shared" si="102"/>
        <v>0</v>
      </c>
      <c r="BI97" s="1" t="str">
        <f t="shared" si="87"/>
        <v/>
      </c>
      <c r="BJ97" s="1">
        <f t="shared" si="103"/>
        <v>0</v>
      </c>
      <c r="BK97" s="1" t="str">
        <f t="shared" si="88"/>
        <v/>
      </c>
      <c r="BL97" s="1">
        <f t="shared" si="104"/>
        <v>0</v>
      </c>
      <c r="BM97" s="1" t="str">
        <f t="shared" si="105"/>
        <v>0</v>
      </c>
      <c r="BN97" s="1" t="str">
        <f t="shared" si="106"/>
        <v>0</v>
      </c>
      <c r="BO97" s="1" t="str">
        <f t="shared" si="107"/>
        <v>0</v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-6</v>
      </c>
    </row>
    <row r="98" spans="1:76" ht="15.75" thickBot="1">
      <c r="A98" s="1">
        <v>89</v>
      </c>
      <c r="B98" s="9" t="str">
        <f t="shared" si="69"/>
        <v/>
      </c>
      <c r="C98" s="93" t="str">
        <f t="shared" si="59"/>
        <v/>
      </c>
      <c r="D98" s="88" t="str">
        <f t="shared" si="89"/>
        <v/>
      </c>
      <c r="E98" s="89" t="str">
        <f t="shared" si="89"/>
        <v/>
      </c>
      <c r="F98" s="8" t="str">
        <f t="shared" si="70"/>
        <v/>
      </c>
      <c r="H98" s="96" t="str">
        <f t="shared" si="60"/>
        <v/>
      </c>
      <c r="I98" s="88" t="str">
        <f t="shared" si="90"/>
        <v/>
      </c>
      <c r="J98" s="89" t="str">
        <f t="shared" si="90"/>
        <v/>
      </c>
      <c r="K98" s="8" t="str">
        <f t="shared" si="91"/>
        <v/>
      </c>
      <c r="L98" s="54"/>
      <c r="M98" s="17" t="str">
        <f>IF('Hedging Dashboard'!AH98="","",'Hedging Dashboard'!AH98)</f>
        <v/>
      </c>
      <c r="O98" s="9" t="str">
        <f t="shared" si="61"/>
        <v/>
      </c>
      <c r="P98" s="88" t="str">
        <f t="shared" si="92"/>
        <v/>
      </c>
      <c r="Q98" s="89" t="str">
        <f t="shared" si="92"/>
        <v/>
      </c>
      <c r="R98" s="4" t="str">
        <f t="shared" si="93"/>
        <v/>
      </c>
      <c r="S98" s="4" t="str">
        <f t="shared" si="71"/>
        <v/>
      </c>
      <c r="T98" s="112" t="str">
        <f t="shared" si="94"/>
        <v/>
      </c>
      <c r="U98" s="4" t="str">
        <f>IF(M98="","",IF(B98="NB",U97,IF(T98="",SUM($T$5:$T98)+S98,SUM($T$5:$T98))))</f>
        <v/>
      </c>
      <c r="V98" s="100" t="str">
        <f t="shared" si="58"/>
        <v/>
      </c>
      <c r="W98" s="74" t="e">
        <f t="shared" si="72"/>
        <v>#VALUE!</v>
      </c>
      <c r="X98" s="76" t="str">
        <f t="shared" si="73"/>
        <v/>
      </c>
      <c r="Y98" s="9" t="str">
        <f t="shared" si="64"/>
        <v>B</v>
      </c>
      <c r="Z98" s="4" t="str">
        <f t="shared" si="65"/>
        <v>M1</v>
      </c>
      <c r="AA98" s="4" t="str">
        <f t="shared" si="66"/>
        <v>B</v>
      </c>
      <c r="AB98" s="4" t="str">
        <f t="shared" si="62"/>
        <v/>
      </c>
      <c r="AC98" s="4" t="str">
        <f t="shared" si="67"/>
        <v/>
      </c>
      <c r="AD98" s="4" t="str">
        <f t="shared" si="68"/>
        <v/>
      </c>
      <c r="AE98" s="1" t="str">
        <f t="shared" si="74"/>
        <v/>
      </c>
      <c r="AF98" s="1" t="str">
        <f t="shared" si="75"/>
        <v/>
      </c>
      <c r="AG98" s="1" t="str">
        <f t="shared" si="95"/>
        <v/>
      </c>
      <c r="AH98" s="1" t="str">
        <f t="shared" si="96"/>
        <v/>
      </c>
      <c r="AI98" s="1" t="str">
        <f t="shared" si="76"/>
        <v/>
      </c>
      <c r="AJ98" s="1" t="str">
        <f t="shared" si="77"/>
        <v/>
      </c>
      <c r="AK98" s="1">
        <f t="shared" si="97"/>
        <v>0</v>
      </c>
      <c r="AL98" s="1">
        <f t="shared" si="97"/>
        <v>0</v>
      </c>
      <c r="AM98" s="1" t="str">
        <f t="shared" si="63"/>
        <v/>
      </c>
      <c r="AN98" s="1">
        <f t="shared" si="78"/>
        <v>0</v>
      </c>
      <c r="AO98" s="1" t="str">
        <f t="shared" si="108"/>
        <v/>
      </c>
      <c r="AP98" s="1" t="str">
        <f t="shared" si="79"/>
        <v>N</v>
      </c>
      <c r="AQ98" s="1" t="str">
        <f t="shared" si="80"/>
        <v>N</v>
      </c>
      <c r="AR98" s="1" t="str">
        <f t="shared" si="81"/>
        <v>N</v>
      </c>
      <c r="AS98" s="1" t="str">
        <f t="shared" si="82"/>
        <v/>
      </c>
      <c r="AT98" s="15" t="str">
        <f t="shared" si="98"/>
        <v/>
      </c>
      <c r="AU98" s="1" t="str">
        <f t="shared" si="83"/>
        <v/>
      </c>
      <c r="AV98" s="1" t="str">
        <f t="shared" si="84"/>
        <v/>
      </c>
      <c r="AW98" s="1" t="str">
        <f t="shared" si="85"/>
        <v/>
      </c>
      <c r="AX98" s="1" t="str">
        <f t="shared" si="99"/>
        <v/>
      </c>
      <c r="AY98" s="1" t="str">
        <f t="shared" si="100"/>
        <v/>
      </c>
      <c r="AZ98" s="1" t="str">
        <f>IF('Hedging Dashboard'!AH98="P",IF(AZ97="",1,AZ97+1),"")</f>
        <v/>
      </c>
      <c r="BA98" s="1" t="str">
        <f>IF('Hedging Dashboard'!AH98="B",IF(BA97="",1,BA97+1),"")</f>
        <v/>
      </c>
      <c r="BB98" s="1" t="str">
        <f t="shared" si="56"/>
        <v>00000</v>
      </c>
      <c r="BC98" s="1" t="str">
        <f t="shared" si="56"/>
        <v>00000</v>
      </c>
      <c r="BD98" s="1" t="str">
        <f t="shared" si="57"/>
        <v>000000</v>
      </c>
      <c r="BE98" s="1" t="str">
        <f t="shared" si="57"/>
        <v>000000</v>
      </c>
      <c r="BF98" s="1" t="str">
        <f t="shared" si="101"/>
        <v>B</v>
      </c>
      <c r="BG98" s="1" t="str">
        <f t="shared" si="86"/>
        <v/>
      </c>
      <c r="BH98" s="1">
        <f t="shared" si="102"/>
        <v>0</v>
      </c>
      <c r="BI98" s="1" t="str">
        <f t="shared" si="87"/>
        <v/>
      </c>
      <c r="BJ98" s="1">
        <f t="shared" si="103"/>
        <v>0</v>
      </c>
      <c r="BK98" s="1" t="str">
        <f t="shared" si="88"/>
        <v/>
      </c>
      <c r="BL98" s="1">
        <f t="shared" si="104"/>
        <v>0</v>
      </c>
      <c r="BM98" s="1" t="str">
        <f t="shared" si="105"/>
        <v>0</v>
      </c>
      <c r="BN98" s="1" t="str">
        <f t="shared" si="106"/>
        <v>0</v>
      </c>
      <c r="BO98" s="1" t="str">
        <f t="shared" si="107"/>
        <v>0</v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</row>
    <row r="99" spans="1:76" ht="15.75" thickBot="1">
      <c r="A99" s="1">
        <v>90</v>
      </c>
      <c r="B99" s="77" t="str">
        <f t="shared" si="69"/>
        <v/>
      </c>
      <c r="C99" s="94" t="str">
        <f t="shared" si="59"/>
        <v/>
      </c>
      <c r="D99" s="90" t="str">
        <f t="shared" si="89"/>
        <v/>
      </c>
      <c r="E99" s="91" t="str">
        <f t="shared" si="89"/>
        <v/>
      </c>
      <c r="F99" s="10" t="str">
        <f t="shared" si="70"/>
        <v/>
      </c>
      <c r="H99" s="97" t="str">
        <f t="shared" si="60"/>
        <v/>
      </c>
      <c r="I99" s="90" t="str">
        <f t="shared" si="90"/>
        <v/>
      </c>
      <c r="J99" s="91" t="str">
        <f t="shared" si="90"/>
        <v/>
      </c>
      <c r="K99" s="10" t="str">
        <f t="shared" si="91"/>
        <v/>
      </c>
      <c r="L99" s="54"/>
      <c r="M99" s="18" t="str">
        <f>IF('Hedging Dashboard'!AH99="","",'Hedging Dashboard'!AH99)</f>
        <v/>
      </c>
      <c r="O99" s="77" t="str">
        <f t="shared" si="61"/>
        <v/>
      </c>
      <c r="P99" s="90" t="str">
        <f t="shared" si="92"/>
        <v/>
      </c>
      <c r="Q99" s="91" t="str">
        <f t="shared" si="92"/>
        <v/>
      </c>
      <c r="R99" s="5" t="str">
        <f t="shared" si="93"/>
        <v/>
      </c>
      <c r="S99" s="5" t="str">
        <f t="shared" si="71"/>
        <v/>
      </c>
      <c r="T99" s="113" t="str">
        <f t="shared" si="94"/>
        <v/>
      </c>
      <c r="U99" s="5" t="str">
        <f>IF(M99="","",IF(B99="NB",U98,IF(T99="",SUM($T$5:$T99)+S99,SUM($T$5:$T99))))</f>
        <v/>
      </c>
      <c r="V99" s="101" t="str">
        <f t="shared" si="58"/>
        <v/>
      </c>
      <c r="W99" s="74" t="e">
        <f t="shared" si="72"/>
        <v>#VALUE!</v>
      </c>
      <c r="X99" s="76" t="str">
        <f t="shared" si="73"/>
        <v/>
      </c>
      <c r="Y99" s="9" t="str">
        <f t="shared" si="64"/>
        <v>B</v>
      </c>
      <c r="Z99" s="4" t="str">
        <f t="shared" si="65"/>
        <v>M1</v>
      </c>
      <c r="AA99" s="4" t="str">
        <f t="shared" si="66"/>
        <v>B</v>
      </c>
      <c r="AB99" s="4" t="str">
        <f t="shared" si="62"/>
        <v/>
      </c>
      <c r="AC99" s="4" t="str">
        <f t="shared" si="67"/>
        <v/>
      </c>
      <c r="AD99" s="4" t="str">
        <f t="shared" si="68"/>
        <v/>
      </c>
      <c r="AE99" s="1" t="str">
        <f t="shared" si="74"/>
        <v/>
      </c>
      <c r="AF99" s="1" t="str">
        <f t="shared" si="75"/>
        <v/>
      </c>
      <c r="AG99" s="1" t="str">
        <f t="shared" si="95"/>
        <v/>
      </c>
      <c r="AH99" s="1" t="str">
        <f t="shared" si="96"/>
        <v/>
      </c>
      <c r="AI99" s="1" t="str">
        <f t="shared" si="76"/>
        <v/>
      </c>
      <c r="AJ99" s="1" t="str">
        <f t="shared" si="77"/>
        <v/>
      </c>
      <c r="AK99" s="1">
        <f t="shared" si="97"/>
        <v>0</v>
      </c>
      <c r="AL99" s="1">
        <f t="shared" si="97"/>
        <v>0</v>
      </c>
      <c r="AM99" s="1" t="str">
        <f t="shared" si="63"/>
        <v/>
      </c>
      <c r="AN99" s="1">
        <f t="shared" si="78"/>
        <v>0</v>
      </c>
      <c r="AO99" s="1" t="str">
        <f t="shared" si="108"/>
        <v/>
      </c>
      <c r="AP99" s="1" t="str">
        <f t="shared" si="79"/>
        <v>N</v>
      </c>
      <c r="AQ99" s="1" t="str">
        <f t="shared" si="80"/>
        <v>N</v>
      </c>
      <c r="AR99" s="1" t="str">
        <f t="shared" si="81"/>
        <v>N</v>
      </c>
      <c r="AS99" s="1" t="str">
        <f t="shared" si="82"/>
        <v/>
      </c>
      <c r="AT99" s="15" t="str">
        <f t="shared" si="98"/>
        <v/>
      </c>
      <c r="AU99" s="1" t="str">
        <f t="shared" si="83"/>
        <v/>
      </c>
      <c r="AV99" s="1" t="str">
        <f t="shared" si="84"/>
        <v/>
      </c>
      <c r="AW99" s="1" t="str">
        <f t="shared" si="85"/>
        <v/>
      </c>
      <c r="AX99" s="1" t="str">
        <f t="shared" si="99"/>
        <v/>
      </c>
      <c r="AY99" s="1" t="str">
        <f t="shared" si="100"/>
        <v/>
      </c>
      <c r="AZ99" s="1" t="str">
        <f>IF('Hedging Dashboard'!AH99="P",IF(AZ98="",1,AZ98+1),"")</f>
        <v/>
      </c>
      <c r="BA99" s="1" t="str">
        <f>IF('Hedging Dashboard'!AH99="B",IF(BA98="",1,BA98+1),"")</f>
        <v/>
      </c>
      <c r="BB99" s="1" t="str">
        <f t="shared" si="56"/>
        <v>00000</v>
      </c>
      <c r="BC99" s="1" t="str">
        <f t="shared" si="56"/>
        <v>00000</v>
      </c>
      <c r="BD99" s="1" t="str">
        <f t="shared" si="57"/>
        <v>000000</v>
      </c>
      <c r="BE99" s="1" t="str">
        <f t="shared" si="57"/>
        <v>000000</v>
      </c>
      <c r="BF99" s="1" t="str">
        <f t="shared" si="101"/>
        <v>B</v>
      </c>
      <c r="BG99" s="1" t="str">
        <f t="shared" si="86"/>
        <v/>
      </c>
      <c r="BH99" s="1">
        <f t="shared" si="102"/>
        <v>0</v>
      </c>
      <c r="BI99" s="1" t="str">
        <f t="shared" si="87"/>
        <v/>
      </c>
      <c r="BJ99" s="1">
        <f t="shared" si="103"/>
        <v>0</v>
      </c>
      <c r="BK99" s="1" t="str">
        <f t="shared" si="88"/>
        <v/>
      </c>
      <c r="BL99" s="1">
        <f t="shared" si="104"/>
        <v>0</v>
      </c>
      <c r="BM99" s="1" t="str">
        <f t="shared" si="105"/>
        <v>0</v>
      </c>
      <c r="BN99" s="1" t="str">
        <f t="shared" si="106"/>
        <v>0</v>
      </c>
      <c r="BO99" s="1" t="str">
        <f t="shared" si="107"/>
        <v>0</v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</row>
    <row r="100" spans="1:76" ht="15.75" thickBot="1">
      <c r="A100" s="1">
        <v>91</v>
      </c>
      <c r="B100" s="12" t="str">
        <f t="shared" si="69"/>
        <v/>
      </c>
      <c r="C100" s="92" t="str">
        <f t="shared" si="59"/>
        <v/>
      </c>
      <c r="D100" s="13" t="str">
        <f t="shared" si="89"/>
        <v/>
      </c>
      <c r="E100" s="45" t="str">
        <f t="shared" si="89"/>
        <v/>
      </c>
      <c r="F100" s="14" t="str">
        <f t="shared" si="70"/>
        <v/>
      </c>
      <c r="H100" s="95" t="str">
        <f t="shared" si="60"/>
        <v/>
      </c>
      <c r="I100" s="13" t="str">
        <f t="shared" si="90"/>
        <v/>
      </c>
      <c r="J100" s="45" t="str">
        <f t="shared" si="90"/>
        <v/>
      </c>
      <c r="K100" s="14" t="str">
        <f t="shared" si="91"/>
        <v/>
      </c>
      <c r="L100" s="54"/>
      <c r="M100" s="16" t="str">
        <f>IF('Hedging Dashboard'!AH100="","",'Hedging Dashboard'!AH100)</f>
        <v/>
      </c>
      <c r="O100" s="12" t="str">
        <f t="shared" si="61"/>
        <v/>
      </c>
      <c r="P100" s="13" t="str">
        <f t="shared" si="92"/>
        <v/>
      </c>
      <c r="Q100" s="45" t="str">
        <f t="shared" si="92"/>
        <v/>
      </c>
      <c r="R100" s="87" t="str">
        <f t="shared" si="93"/>
        <v/>
      </c>
      <c r="S100" s="87" t="str">
        <f t="shared" si="71"/>
        <v/>
      </c>
      <c r="T100" s="98" t="str">
        <f t="shared" si="94"/>
        <v/>
      </c>
      <c r="U100" s="87" t="str">
        <f>IF(M100="","",IF(B100="NB",U99,IF(T100="",SUM($T$5:$T100)+S100,SUM($T$5:$T100))))</f>
        <v/>
      </c>
      <c r="V100" s="99" t="str">
        <f t="shared" si="58"/>
        <v/>
      </c>
      <c r="W100" s="74" t="e">
        <f t="shared" si="72"/>
        <v>#VALUE!</v>
      </c>
      <c r="X100" s="76" t="str">
        <f t="shared" si="73"/>
        <v/>
      </c>
      <c r="Y100" s="9" t="str">
        <f t="shared" si="64"/>
        <v>B</v>
      </c>
      <c r="Z100" s="4" t="str">
        <f t="shared" si="65"/>
        <v>M1</v>
      </c>
      <c r="AA100" s="4" t="str">
        <f t="shared" si="66"/>
        <v>B</v>
      </c>
      <c r="AB100" s="4" t="str">
        <f t="shared" si="62"/>
        <v/>
      </c>
      <c r="AC100" s="4" t="str">
        <f t="shared" si="67"/>
        <v/>
      </c>
      <c r="AD100" s="4" t="str">
        <f t="shared" si="68"/>
        <v/>
      </c>
      <c r="AE100" s="1" t="str">
        <f t="shared" si="74"/>
        <v/>
      </c>
      <c r="AF100" s="1" t="str">
        <f t="shared" si="75"/>
        <v/>
      </c>
      <c r="AG100" s="1" t="str">
        <f t="shared" si="95"/>
        <v/>
      </c>
      <c r="AH100" s="1" t="str">
        <f t="shared" si="96"/>
        <v/>
      </c>
      <c r="AI100" s="1" t="str">
        <f t="shared" si="76"/>
        <v/>
      </c>
      <c r="AJ100" s="1" t="str">
        <f t="shared" si="77"/>
        <v/>
      </c>
      <c r="AK100" s="1">
        <f t="shared" si="97"/>
        <v>0</v>
      </c>
      <c r="AL100" s="1">
        <f t="shared" si="97"/>
        <v>0</v>
      </c>
      <c r="AM100" s="1" t="str">
        <f t="shared" si="63"/>
        <v/>
      </c>
      <c r="AN100" s="1">
        <f t="shared" si="78"/>
        <v>0</v>
      </c>
      <c r="AO100" s="1" t="str">
        <f t="shared" si="108"/>
        <v/>
      </c>
      <c r="AP100" s="1" t="str">
        <f t="shared" si="79"/>
        <v>N</v>
      </c>
      <c r="AQ100" s="1" t="str">
        <f t="shared" si="80"/>
        <v>N</v>
      </c>
      <c r="AR100" s="1" t="str">
        <f t="shared" si="81"/>
        <v>N</v>
      </c>
      <c r="AS100" s="1" t="str">
        <f t="shared" si="82"/>
        <v/>
      </c>
      <c r="AT100" s="15" t="str">
        <f t="shared" si="98"/>
        <v/>
      </c>
      <c r="AU100" s="1" t="str">
        <f t="shared" si="83"/>
        <v/>
      </c>
      <c r="AV100" s="1" t="str">
        <f t="shared" si="84"/>
        <v/>
      </c>
      <c r="AW100" s="1" t="str">
        <f t="shared" si="85"/>
        <v/>
      </c>
      <c r="AX100" s="1" t="str">
        <f t="shared" si="99"/>
        <v/>
      </c>
      <c r="AY100" s="1" t="str">
        <f t="shared" si="100"/>
        <v/>
      </c>
      <c r="AZ100" s="1" t="str">
        <f>IF('Hedging Dashboard'!AH100="P",IF(AZ99="",1,AZ99+1),"")</f>
        <v/>
      </c>
      <c r="BA100" s="1" t="str">
        <f>IF('Hedging Dashboard'!AH100="B",IF(BA99="",1,BA99+1),"")</f>
        <v/>
      </c>
      <c r="BB100" s="1" t="str">
        <f t="shared" si="56"/>
        <v>00000</v>
      </c>
      <c r="BC100" s="1" t="str">
        <f t="shared" si="56"/>
        <v>00000</v>
      </c>
      <c r="BD100" s="1" t="str">
        <f t="shared" si="57"/>
        <v>000000</v>
      </c>
      <c r="BE100" s="1" t="str">
        <f t="shared" si="57"/>
        <v>000000</v>
      </c>
      <c r="BF100" s="1" t="str">
        <f t="shared" si="101"/>
        <v>B</v>
      </c>
      <c r="BG100" s="1" t="str">
        <f t="shared" si="86"/>
        <v/>
      </c>
      <c r="BH100" s="1">
        <f t="shared" si="102"/>
        <v>0</v>
      </c>
      <c r="BI100" s="1" t="str">
        <f t="shared" si="87"/>
        <v/>
      </c>
      <c r="BJ100" s="1">
        <f t="shared" si="103"/>
        <v>0</v>
      </c>
      <c r="BK100" s="1" t="str">
        <f t="shared" si="88"/>
        <v/>
      </c>
      <c r="BL100" s="1">
        <f t="shared" si="104"/>
        <v>0</v>
      </c>
      <c r="BM100" s="1" t="str">
        <f t="shared" si="105"/>
        <v>0</v>
      </c>
      <c r="BN100" s="1" t="str">
        <f t="shared" si="106"/>
        <v>0</v>
      </c>
      <c r="BO100" s="1" t="str">
        <f t="shared" si="107"/>
        <v>0</v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3</v>
      </c>
    </row>
    <row r="101" spans="1:76" ht="15.75" thickBot="1">
      <c r="A101" s="1">
        <v>92</v>
      </c>
      <c r="B101" s="9" t="str">
        <f t="shared" si="69"/>
        <v/>
      </c>
      <c r="C101" s="93" t="str">
        <f t="shared" si="59"/>
        <v/>
      </c>
      <c r="D101" s="88" t="str">
        <f t="shared" si="89"/>
        <v/>
      </c>
      <c r="E101" s="89" t="str">
        <f t="shared" si="89"/>
        <v/>
      </c>
      <c r="F101" s="8" t="str">
        <f t="shared" si="70"/>
        <v/>
      </c>
      <c r="H101" s="96" t="str">
        <f t="shared" si="60"/>
        <v/>
      </c>
      <c r="I101" s="88" t="str">
        <f t="shared" si="90"/>
        <v/>
      </c>
      <c r="J101" s="89" t="str">
        <f t="shared" si="90"/>
        <v/>
      </c>
      <c r="K101" s="8" t="str">
        <f t="shared" si="91"/>
        <v/>
      </c>
      <c r="L101" s="54"/>
      <c r="M101" s="17" t="str">
        <f>IF('Hedging Dashboard'!AH101="","",'Hedging Dashboard'!AH101)</f>
        <v/>
      </c>
      <c r="O101" s="9" t="str">
        <f t="shared" si="61"/>
        <v/>
      </c>
      <c r="P101" s="88" t="str">
        <f t="shared" si="92"/>
        <v/>
      </c>
      <c r="Q101" s="89" t="str">
        <f t="shared" si="92"/>
        <v/>
      </c>
      <c r="R101" s="4" t="str">
        <f t="shared" si="93"/>
        <v/>
      </c>
      <c r="S101" s="4" t="str">
        <f t="shared" si="71"/>
        <v/>
      </c>
      <c r="T101" s="112" t="str">
        <f t="shared" si="94"/>
        <v/>
      </c>
      <c r="U101" s="4" t="str">
        <f>IF(M101="","",IF(B101="NB",U100,IF(T101="",SUM($T$5:$T101)+S101,SUM($T$5:$T101))))</f>
        <v/>
      </c>
      <c r="V101" s="100" t="str">
        <f t="shared" si="58"/>
        <v/>
      </c>
      <c r="W101" s="74" t="e">
        <f t="shared" si="72"/>
        <v>#VALUE!</v>
      </c>
      <c r="X101" s="76" t="str">
        <f t="shared" si="73"/>
        <v/>
      </c>
      <c r="Y101" s="9" t="str">
        <f t="shared" si="64"/>
        <v>B</v>
      </c>
      <c r="Z101" s="4" t="str">
        <f t="shared" si="65"/>
        <v>M1</v>
      </c>
      <c r="AA101" s="4" t="str">
        <f t="shared" si="66"/>
        <v>B</v>
      </c>
      <c r="AB101" s="4" t="str">
        <f t="shared" si="62"/>
        <v/>
      </c>
      <c r="AC101" s="4" t="str">
        <f t="shared" si="67"/>
        <v/>
      </c>
      <c r="AD101" s="4" t="str">
        <f t="shared" si="68"/>
        <v/>
      </c>
      <c r="AE101" s="1" t="str">
        <f t="shared" si="74"/>
        <v/>
      </c>
      <c r="AF101" s="1" t="str">
        <f t="shared" si="75"/>
        <v/>
      </c>
      <c r="AG101" s="1" t="str">
        <f t="shared" si="95"/>
        <v/>
      </c>
      <c r="AH101" s="1" t="str">
        <f t="shared" si="96"/>
        <v/>
      </c>
      <c r="AI101" s="1" t="str">
        <f t="shared" si="76"/>
        <v/>
      </c>
      <c r="AJ101" s="1" t="str">
        <f t="shared" si="77"/>
        <v/>
      </c>
      <c r="AK101" s="1">
        <f t="shared" si="97"/>
        <v>0</v>
      </c>
      <c r="AL101" s="1">
        <f t="shared" si="97"/>
        <v>0</v>
      </c>
      <c r="AM101" s="1" t="str">
        <f t="shared" si="63"/>
        <v/>
      </c>
      <c r="AN101" s="1">
        <f t="shared" si="78"/>
        <v>0</v>
      </c>
      <c r="AO101" s="1" t="str">
        <f t="shared" si="108"/>
        <v/>
      </c>
      <c r="AP101" s="1" t="str">
        <f t="shared" si="79"/>
        <v>N</v>
      </c>
      <c r="AQ101" s="1" t="str">
        <f t="shared" si="80"/>
        <v>N</v>
      </c>
      <c r="AR101" s="1" t="str">
        <f t="shared" si="81"/>
        <v>N</v>
      </c>
      <c r="AS101" s="1" t="str">
        <f t="shared" si="82"/>
        <v/>
      </c>
      <c r="AT101" s="15" t="str">
        <f t="shared" si="98"/>
        <v/>
      </c>
      <c r="AU101" s="1" t="str">
        <f t="shared" si="83"/>
        <v/>
      </c>
      <c r="AV101" s="1" t="str">
        <f t="shared" si="84"/>
        <v/>
      </c>
      <c r="AW101" s="1" t="str">
        <f t="shared" si="85"/>
        <v/>
      </c>
      <c r="AX101" s="1" t="str">
        <f t="shared" si="99"/>
        <v/>
      </c>
      <c r="AY101" s="1" t="str">
        <f t="shared" si="100"/>
        <v/>
      </c>
      <c r="AZ101" s="1" t="str">
        <f>IF('Hedging Dashboard'!AH101="P",IF(AZ100="",1,AZ100+1),"")</f>
        <v/>
      </c>
      <c r="BA101" s="1" t="str">
        <f>IF('Hedging Dashboard'!AH101="B",IF(BA100="",1,BA100+1),"")</f>
        <v/>
      </c>
      <c r="BB101" s="1" t="str">
        <f t="shared" si="56"/>
        <v>00000</v>
      </c>
      <c r="BC101" s="1" t="str">
        <f t="shared" si="56"/>
        <v>00000</v>
      </c>
      <c r="BD101" s="1" t="str">
        <f t="shared" si="57"/>
        <v>000000</v>
      </c>
      <c r="BE101" s="1" t="str">
        <f t="shared" si="57"/>
        <v>000000</v>
      </c>
      <c r="BF101" s="1" t="str">
        <f t="shared" si="101"/>
        <v>B</v>
      </c>
      <c r="BG101" s="1" t="str">
        <f t="shared" si="86"/>
        <v/>
      </c>
      <c r="BH101" s="1">
        <f t="shared" si="102"/>
        <v>0</v>
      </c>
      <c r="BI101" s="1" t="str">
        <f t="shared" si="87"/>
        <v/>
      </c>
      <c r="BJ101" s="1">
        <f t="shared" si="103"/>
        <v>0</v>
      </c>
      <c r="BK101" s="1" t="str">
        <f t="shared" si="88"/>
        <v/>
      </c>
      <c r="BL101" s="1">
        <f t="shared" si="104"/>
        <v>0</v>
      </c>
      <c r="BM101" s="1" t="str">
        <f t="shared" si="105"/>
        <v>0</v>
      </c>
      <c r="BN101" s="1" t="str">
        <f t="shared" si="106"/>
        <v>0</v>
      </c>
      <c r="BO101" s="1" t="str">
        <f t="shared" si="107"/>
        <v>0</v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-3</v>
      </c>
    </row>
    <row r="102" spans="1:76" ht="15.75" thickBot="1">
      <c r="A102" s="1">
        <v>93</v>
      </c>
      <c r="B102" s="9" t="str">
        <f t="shared" si="69"/>
        <v/>
      </c>
      <c r="C102" s="93" t="str">
        <f t="shared" si="59"/>
        <v/>
      </c>
      <c r="D102" s="88" t="str">
        <f t="shared" si="89"/>
        <v/>
      </c>
      <c r="E102" s="89" t="str">
        <f t="shared" si="89"/>
        <v/>
      </c>
      <c r="F102" s="8" t="str">
        <f t="shared" si="70"/>
        <v/>
      </c>
      <c r="H102" s="96" t="str">
        <f t="shared" si="60"/>
        <v/>
      </c>
      <c r="I102" s="88" t="str">
        <f t="shared" si="90"/>
        <v/>
      </c>
      <c r="J102" s="89" t="str">
        <f t="shared" si="90"/>
        <v/>
      </c>
      <c r="K102" s="8" t="str">
        <f t="shared" si="91"/>
        <v/>
      </c>
      <c r="L102" s="54"/>
      <c r="M102" s="17" t="str">
        <f>IF('Hedging Dashboard'!AH102="","",'Hedging Dashboard'!AH102)</f>
        <v/>
      </c>
      <c r="O102" s="9" t="str">
        <f t="shared" si="61"/>
        <v/>
      </c>
      <c r="P102" s="88" t="str">
        <f t="shared" si="92"/>
        <v/>
      </c>
      <c r="Q102" s="89" t="str">
        <f t="shared" si="92"/>
        <v/>
      </c>
      <c r="R102" s="4" t="str">
        <f t="shared" si="93"/>
        <v/>
      </c>
      <c r="S102" s="4" t="str">
        <f t="shared" si="71"/>
        <v/>
      </c>
      <c r="T102" s="112" t="str">
        <f t="shared" si="94"/>
        <v/>
      </c>
      <c r="U102" s="4" t="str">
        <f>IF(M102="","",IF(B102="NB",U101,IF(T102="",SUM($T$5:$T102)+S102,SUM($T$5:$T102))))</f>
        <v/>
      </c>
      <c r="V102" s="100" t="str">
        <f t="shared" si="58"/>
        <v/>
      </c>
      <c r="W102" s="74" t="e">
        <f t="shared" si="72"/>
        <v>#VALUE!</v>
      </c>
      <c r="X102" s="76" t="str">
        <f t="shared" si="73"/>
        <v/>
      </c>
      <c r="Y102" s="9" t="str">
        <f t="shared" si="64"/>
        <v>B</v>
      </c>
      <c r="Z102" s="4" t="str">
        <f t="shared" si="65"/>
        <v>M1</v>
      </c>
      <c r="AA102" s="4" t="str">
        <f t="shared" si="66"/>
        <v>B</v>
      </c>
      <c r="AB102" s="4" t="str">
        <f t="shared" si="62"/>
        <v/>
      </c>
      <c r="AC102" s="4" t="str">
        <f t="shared" si="67"/>
        <v/>
      </c>
      <c r="AD102" s="4" t="str">
        <f t="shared" si="68"/>
        <v/>
      </c>
      <c r="AE102" s="1" t="str">
        <f t="shared" si="74"/>
        <v/>
      </c>
      <c r="AF102" s="1" t="str">
        <f t="shared" si="75"/>
        <v/>
      </c>
      <c r="AG102" s="1" t="str">
        <f t="shared" si="95"/>
        <v/>
      </c>
      <c r="AH102" s="1" t="str">
        <f t="shared" si="96"/>
        <v/>
      </c>
      <c r="AI102" s="1" t="str">
        <f t="shared" si="76"/>
        <v/>
      </c>
      <c r="AJ102" s="1" t="str">
        <f t="shared" si="77"/>
        <v/>
      </c>
      <c r="AK102" s="1">
        <f t="shared" si="97"/>
        <v>0</v>
      </c>
      <c r="AL102" s="1">
        <f t="shared" si="97"/>
        <v>0</v>
      </c>
      <c r="AM102" s="1" t="str">
        <f t="shared" si="63"/>
        <v/>
      </c>
      <c r="AN102" s="1">
        <f t="shared" si="78"/>
        <v>0</v>
      </c>
      <c r="AO102" s="1" t="str">
        <f t="shared" si="108"/>
        <v/>
      </c>
      <c r="AP102" s="1" t="str">
        <f t="shared" si="79"/>
        <v>N</v>
      </c>
      <c r="AQ102" s="1" t="str">
        <f t="shared" si="80"/>
        <v>N</v>
      </c>
      <c r="AR102" s="1" t="str">
        <f t="shared" si="81"/>
        <v>N</v>
      </c>
      <c r="AS102" s="1" t="str">
        <f t="shared" si="82"/>
        <v/>
      </c>
      <c r="AT102" s="15" t="str">
        <f t="shared" si="98"/>
        <v/>
      </c>
      <c r="AU102" s="1" t="str">
        <f t="shared" si="83"/>
        <v/>
      </c>
      <c r="AV102" s="1" t="str">
        <f t="shared" si="84"/>
        <v/>
      </c>
      <c r="AW102" s="1" t="str">
        <f t="shared" si="85"/>
        <v/>
      </c>
      <c r="AX102" s="1" t="str">
        <f t="shared" si="99"/>
        <v/>
      </c>
      <c r="AY102" s="1" t="str">
        <f t="shared" si="100"/>
        <v/>
      </c>
      <c r="AZ102" s="1" t="str">
        <f>IF('Hedging Dashboard'!AH102="P",IF(AZ101="",1,AZ101+1),"")</f>
        <v/>
      </c>
      <c r="BA102" s="1" t="str">
        <f>IF('Hedging Dashboard'!AH102="B",IF(BA101="",1,BA101+1),"")</f>
        <v/>
      </c>
      <c r="BB102" s="1" t="str">
        <f t="shared" si="56"/>
        <v>00000</v>
      </c>
      <c r="BC102" s="1" t="str">
        <f t="shared" si="56"/>
        <v>00000</v>
      </c>
      <c r="BD102" s="1" t="str">
        <f t="shared" si="57"/>
        <v>000000</v>
      </c>
      <c r="BE102" s="1" t="str">
        <f t="shared" si="57"/>
        <v>000000</v>
      </c>
      <c r="BF102" s="1" t="str">
        <f t="shared" si="101"/>
        <v>B</v>
      </c>
      <c r="BG102" s="1" t="str">
        <f t="shared" si="86"/>
        <v/>
      </c>
      <c r="BH102" s="1">
        <f t="shared" si="102"/>
        <v>0</v>
      </c>
      <c r="BI102" s="1" t="str">
        <f t="shared" si="87"/>
        <v/>
      </c>
      <c r="BJ102" s="1">
        <f t="shared" si="103"/>
        <v>0</v>
      </c>
      <c r="BK102" s="1" t="str">
        <f t="shared" si="88"/>
        <v/>
      </c>
      <c r="BL102" s="1">
        <f t="shared" si="104"/>
        <v>0</v>
      </c>
      <c r="BM102" s="1" t="str">
        <f t="shared" si="105"/>
        <v>0</v>
      </c>
      <c r="BN102" s="1" t="str">
        <f t="shared" si="106"/>
        <v>0</v>
      </c>
      <c r="BO102" s="1" t="str">
        <f t="shared" si="107"/>
        <v>0</v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</row>
    <row r="103" spans="1:76" ht="15.75" thickBot="1">
      <c r="A103" s="1">
        <v>94</v>
      </c>
      <c r="B103" s="9" t="str">
        <f t="shared" si="69"/>
        <v/>
      </c>
      <c r="C103" s="93" t="str">
        <f t="shared" si="59"/>
        <v/>
      </c>
      <c r="D103" s="88" t="str">
        <f t="shared" si="89"/>
        <v/>
      </c>
      <c r="E103" s="89" t="str">
        <f t="shared" si="89"/>
        <v/>
      </c>
      <c r="F103" s="8" t="str">
        <f t="shared" si="70"/>
        <v/>
      </c>
      <c r="H103" s="96" t="str">
        <f t="shared" si="60"/>
        <v/>
      </c>
      <c r="I103" s="88" t="str">
        <f t="shared" si="90"/>
        <v/>
      </c>
      <c r="J103" s="89" t="str">
        <f t="shared" si="90"/>
        <v/>
      </c>
      <c r="K103" s="8" t="str">
        <f t="shared" si="91"/>
        <v/>
      </c>
      <c r="L103" s="54"/>
      <c r="M103" s="17" t="str">
        <f>IF('Hedging Dashboard'!AH103="","",'Hedging Dashboard'!AH103)</f>
        <v/>
      </c>
      <c r="O103" s="9" t="str">
        <f t="shared" si="61"/>
        <v/>
      </c>
      <c r="P103" s="88" t="str">
        <f t="shared" si="92"/>
        <v/>
      </c>
      <c r="Q103" s="89" t="str">
        <f t="shared" si="92"/>
        <v/>
      </c>
      <c r="R103" s="4" t="str">
        <f t="shared" si="93"/>
        <v/>
      </c>
      <c r="S103" s="4" t="str">
        <f t="shared" si="71"/>
        <v/>
      </c>
      <c r="T103" s="112" t="str">
        <f t="shared" si="94"/>
        <v/>
      </c>
      <c r="U103" s="4" t="str">
        <f>IF(M103="","",IF(B103="NB",U102,IF(T103="",SUM($T$5:$T103)+S103,SUM($T$5:$T103))))</f>
        <v/>
      </c>
      <c r="V103" s="100" t="str">
        <f t="shared" si="58"/>
        <v/>
      </c>
      <c r="W103" s="74" t="e">
        <f t="shared" si="72"/>
        <v>#VALUE!</v>
      </c>
      <c r="X103" s="76" t="str">
        <f t="shared" si="73"/>
        <v/>
      </c>
      <c r="Y103" s="9" t="str">
        <f t="shared" si="64"/>
        <v>B</v>
      </c>
      <c r="Z103" s="4" t="str">
        <f t="shared" si="65"/>
        <v>M1</v>
      </c>
      <c r="AA103" s="4" t="str">
        <f t="shared" si="66"/>
        <v>B</v>
      </c>
      <c r="AB103" s="4" t="str">
        <f t="shared" si="62"/>
        <v/>
      </c>
      <c r="AC103" s="4" t="str">
        <f t="shared" si="67"/>
        <v/>
      </c>
      <c r="AD103" s="4" t="str">
        <f t="shared" si="68"/>
        <v/>
      </c>
      <c r="AE103" s="1" t="str">
        <f t="shared" si="74"/>
        <v/>
      </c>
      <c r="AF103" s="1" t="str">
        <f t="shared" si="75"/>
        <v/>
      </c>
      <c r="AG103" s="1" t="str">
        <f t="shared" si="95"/>
        <v/>
      </c>
      <c r="AH103" s="1" t="str">
        <f t="shared" si="96"/>
        <v/>
      </c>
      <c r="AI103" s="1" t="str">
        <f t="shared" si="76"/>
        <v/>
      </c>
      <c r="AJ103" s="1" t="str">
        <f t="shared" si="77"/>
        <v/>
      </c>
      <c r="AK103" s="1">
        <f t="shared" si="97"/>
        <v>0</v>
      </c>
      <c r="AL103" s="1">
        <f t="shared" si="97"/>
        <v>0</v>
      </c>
      <c r="AM103" s="1" t="str">
        <f t="shared" si="63"/>
        <v/>
      </c>
      <c r="AN103" s="1">
        <f t="shared" si="78"/>
        <v>0</v>
      </c>
      <c r="AO103" s="1" t="str">
        <f t="shared" si="108"/>
        <v/>
      </c>
      <c r="AP103" s="1" t="str">
        <f t="shared" si="79"/>
        <v>N</v>
      </c>
      <c r="AQ103" s="1" t="str">
        <f t="shared" si="80"/>
        <v>N</v>
      </c>
      <c r="AR103" s="1" t="str">
        <f t="shared" si="81"/>
        <v>N</v>
      </c>
      <c r="AS103" s="1" t="str">
        <f t="shared" si="82"/>
        <v/>
      </c>
      <c r="AT103" s="15" t="str">
        <f t="shared" si="98"/>
        <v/>
      </c>
      <c r="AU103" s="1" t="str">
        <f t="shared" si="83"/>
        <v/>
      </c>
      <c r="AV103" s="1" t="str">
        <f t="shared" si="84"/>
        <v/>
      </c>
      <c r="AW103" s="1" t="str">
        <f t="shared" si="85"/>
        <v/>
      </c>
      <c r="AX103" s="1" t="str">
        <f t="shared" si="99"/>
        <v/>
      </c>
      <c r="AY103" s="1" t="str">
        <f t="shared" si="100"/>
        <v/>
      </c>
      <c r="AZ103" s="1" t="str">
        <f>IF('Hedging Dashboard'!AH103="P",IF(AZ102="",1,AZ102+1),"")</f>
        <v/>
      </c>
      <c r="BA103" s="1" t="str">
        <f>IF('Hedging Dashboard'!AH103="B",IF(BA102="",1,BA102+1),"")</f>
        <v/>
      </c>
      <c r="BB103" s="1" t="str">
        <f t="shared" si="56"/>
        <v>00000</v>
      </c>
      <c r="BC103" s="1" t="str">
        <f t="shared" si="56"/>
        <v>00000</v>
      </c>
      <c r="BD103" s="1" t="str">
        <f t="shared" si="57"/>
        <v>000000</v>
      </c>
      <c r="BE103" s="1" t="str">
        <f t="shared" si="57"/>
        <v>000000</v>
      </c>
      <c r="BF103" s="1" t="str">
        <f t="shared" si="101"/>
        <v>B</v>
      </c>
      <c r="BG103" s="1" t="str">
        <f t="shared" si="86"/>
        <v/>
      </c>
      <c r="BH103" s="1">
        <f t="shared" si="102"/>
        <v>0</v>
      </c>
      <c r="BI103" s="1" t="str">
        <f t="shared" si="87"/>
        <v/>
      </c>
      <c r="BJ103" s="1">
        <f t="shared" si="103"/>
        <v>0</v>
      </c>
      <c r="BK103" s="1" t="str">
        <f t="shared" si="88"/>
        <v/>
      </c>
      <c r="BL103" s="1">
        <f t="shared" si="104"/>
        <v>0</v>
      </c>
      <c r="BM103" s="1" t="str">
        <f t="shared" si="105"/>
        <v>0</v>
      </c>
      <c r="BN103" s="1" t="str">
        <f t="shared" si="106"/>
        <v>0</v>
      </c>
      <c r="BO103" s="1" t="str">
        <f t="shared" si="107"/>
        <v>0</v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</row>
    <row r="104" spans="1:76" ht="15.75" thickBot="1">
      <c r="A104" s="1">
        <v>95</v>
      </c>
      <c r="B104" s="77" t="str">
        <f t="shared" si="69"/>
        <v/>
      </c>
      <c r="C104" s="94" t="str">
        <f t="shared" si="59"/>
        <v/>
      </c>
      <c r="D104" s="90" t="str">
        <f t="shared" si="89"/>
        <v/>
      </c>
      <c r="E104" s="91" t="str">
        <f t="shared" si="89"/>
        <v/>
      </c>
      <c r="F104" s="10" t="str">
        <f t="shared" si="70"/>
        <v/>
      </c>
      <c r="H104" s="97" t="str">
        <f t="shared" si="60"/>
        <v/>
      </c>
      <c r="I104" s="90" t="str">
        <f t="shared" si="90"/>
        <v/>
      </c>
      <c r="J104" s="91" t="str">
        <f t="shared" si="90"/>
        <v/>
      </c>
      <c r="K104" s="10" t="str">
        <f t="shared" si="91"/>
        <v/>
      </c>
      <c r="L104" s="54"/>
      <c r="M104" s="18" t="str">
        <f>IF('Hedging Dashboard'!AH104="","",'Hedging Dashboard'!AH104)</f>
        <v/>
      </c>
      <c r="O104" s="77" t="str">
        <f t="shared" si="61"/>
        <v/>
      </c>
      <c r="P104" s="90" t="str">
        <f t="shared" si="92"/>
        <v/>
      </c>
      <c r="Q104" s="91" t="str">
        <f t="shared" si="92"/>
        <v/>
      </c>
      <c r="R104" s="5" t="str">
        <f t="shared" si="93"/>
        <v/>
      </c>
      <c r="S104" s="5" t="str">
        <f t="shared" si="71"/>
        <v/>
      </c>
      <c r="T104" s="113" t="str">
        <f t="shared" si="94"/>
        <v/>
      </c>
      <c r="U104" s="5" t="str">
        <f>IF(M104="","",IF(B104="NB",U103,IF(T104="",SUM($T$5:$T104)+S104,SUM($T$5:$T104))))</f>
        <v/>
      </c>
      <c r="V104" s="101" t="str">
        <f t="shared" si="58"/>
        <v/>
      </c>
      <c r="W104" s="74" t="e">
        <f t="shared" si="72"/>
        <v>#VALUE!</v>
      </c>
      <c r="X104" s="76" t="str">
        <f t="shared" si="73"/>
        <v/>
      </c>
      <c r="Y104" s="9" t="str">
        <f t="shared" si="64"/>
        <v>B</v>
      </c>
      <c r="Z104" s="4" t="str">
        <f t="shared" si="65"/>
        <v>M1</v>
      </c>
      <c r="AA104" s="4" t="str">
        <f t="shared" si="66"/>
        <v>B</v>
      </c>
      <c r="AB104" s="4" t="str">
        <f t="shared" si="62"/>
        <v/>
      </c>
      <c r="AC104" s="4" t="str">
        <f t="shared" si="67"/>
        <v/>
      </c>
      <c r="AD104" s="4" t="str">
        <f t="shared" si="68"/>
        <v/>
      </c>
      <c r="AE104" s="1" t="str">
        <f t="shared" si="74"/>
        <v/>
      </c>
      <c r="AF104" s="1" t="str">
        <f t="shared" si="75"/>
        <v/>
      </c>
      <c r="AG104" s="1" t="str">
        <f t="shared" si="95"/>
        <v/>
      </c>
      <c r="AH104" s="1" t="str">
        <f t="shared" si="96"/>
        <v/>
      </c>
      <c r="AI104" s="1" t="str">
        <f t="shared" si="76"/>
        <v/>
      </c>
      <c r="AJ104" s="1" t="str">
        <f t="shared" si="77"/>
        <v/>
      </c>
      <c r="AK104" s="1">
        <f t="shared" si="97"/>
        <v>0</v>
      </c>
      <c r="AL104" s="1">
        <f t="shared" si="97"/>
        <v>0</v>
      </c>
      <c r="AM104" s="1" t="str">
        <f t="shared" si="63"/>
        <v/>
      </c>
      <c r="AN104" s="1">
        <f t="shared" si="78"/>
        <v>0</v>
      </c>
      <c r="AO104" s="1" t="str">
        <f t="shared" si="108"/>
        <v/>
      </c>
      <c r="AP104" s="1" t="str">
        <f t="shared" si="79"/>
        <v>N</v>
      </c>
      <c r="AQ104" s="1" t="str">
        <f t="shared" si="80"/>
        <v>N</v>
      </c>
      <c r="AR104" s="1" t="str">
        <f t="shared" si="81"/>
        <v>N</v>
      </c>
      <c r="AS104" s="1" t="str">
        <f t="shared" si="82"/>
        <v/>
      </c>
      <c r="AT104" s="15" t="str">
        <f t="shared" si="98"/>
        <v/>
      </c>
      <c r="AU104" s="1" t="str">
        <f t="shared" si="83"/>
        <v/>
      </c>
      <c r="AV104" s="1" t="str">
        <f t="shared" si="84"/>
        <v/>
      </c>
      <c r="AW104" s="1" t="str">
        <f t="shared" si="85"/>
        <v/>
      </c>
      <c r="AX104" s="1" t="str">
        <f t="shared" si="99"/>
        <v/>
      </c>
      <c r="AY104" s="1" t="str">
        <f t="shared" si="100"/>
        <v/>
      </c>
      <c r="AZ104" s="1" t="str">
        <f>IF('Hedging Dashboard'!AH104="P",IF(AZ103="",1,AZ103+1),"")</f>
        <v/>
      </c>
      <c r="BA104" s="1" t="str">
        <f>IF('Hedging Dashboard'!AH104="B",IF(BA103="",1,BA103+1),"")</f>
        <v/>
      </c>
      <c r="BB104" s="1" t="str">
        <f t="shared" si="56"/>
        <v>00000</v>
      </c>
      <c r="BC104" s="1" t="str">
        <f t="shared" si="56"/>
        <v>00000</v>
      </c>
      <c r="BD104" s="1" t="str">
        <f t="shared" si="57"/>
        <v>000000</v>
      </c>
      <c r="BE104" s="1" t="str">
        <f t="shared" si="57"/>
        <v>000000</v>
      </c>
      <c r="BF104" s="1" t="str">
        <f t="shared" si="101"/>
        <v>B</v>
      </c>
      <c r="BG104" s="1" t="str">
        <f t="shared" si="86"/>
        <v/>
      </c>
      <c r="BH104" s="1">
        <f t="shared" si="102"/>
        <v>0</v>
      </c>
      <c r="BI104" s="1" t="str">
        <f t="shared" si="87"/>
        <v/>
      </c>
      <c r="BJ104" s="1">
        <f t="shared" si="103"/>
        <v>0</v>
      </c>
      <c r="BK104" s="1" t="str">
        <f t="shared" si="88"/>
        <v/>
      </c>
      <c r="BL104" s="1">
        <f t="shared" si="104"/>
        <v>0</v>
      </c>
      <c r="BM104" s="1" t="str">
        <f t="shared" si="105"/>
        <v>0</v>
      </c>
      <c r="BN104" s="1" t="str">
        <f t="shared" si="106"/>
        <v>0</v>
      </c>
      <c r="BO104" s="1" t="str">
        <f t="shared" si="107"/>
        <v>0</v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6</v>
      </c>
    </row>
    <row r="105" spans="1:76" ht="15.75" thickBot="1">
      <c r="A105" s="1">
        <v>96</v>
      </c>
      <c r="B105" s="12" t="str">
        <f t="shared" si="69"/>
        <v/>
      </c>
      <c r="C105" s="92" t="str">
        <f t="shared" si="59"/>
        <v/>
      </c>
      <c r="D105" s="13" t="str">
        <f t="shared" si="89"/>
        <v/>
      </c>
      <c r="E105" s="45" t="str">
        <f t="shared" si="89"/>
        <v/>
      </c>
      <c r="F105" s="14" t="str">
        <f t="shared" si="70"/>
        <v/>
      </c>
      <c r="H105" s="95" t="str">
        <f t="shared" si="60"/>
        <v/>
      </c>
      <c r="I105" s="13" t="str">
        <f t="shared" si="90"/>
        <v/>
      </c>
      <c r="J105" s="45" t="str">
        <f t="shared" si="90"/>
        <v/>
      </c>
      <c r="K105" s="14" t="str">
        <f t="shared" si="91"/>
        <v/>
      </c>
      <c r="L105" s="54"/>
      <c r="M105" s="16" t="str">
        <f>IF('Hedging Dashboard'!AH105="","",'Hedging Dashboard'!AH105)</f>
        <v/>
      </c>
      <c r="O105" s="12" t="str">
        <f t="shared" si="61"/>
        <v/>
      </c>
      <c r="P105" s="13" t="str">
        <f t="shared" si="92"/>
        <v/>
      </c>
      <c r="Q105" s="45" t="str">
        <f t="shared" si="92"/>
        <v/>
      </c>
      <c r="R105" s="87" t="str">
        <f t="shared" si="93"/>
        <v/>
      </c>
      <c r="S105" s="87" t="str">
        <f t="shared" si="71"/>
        <v/>
      </c>
      <c r="T105" s="98" t="str">
        <f t="shared" si="94"/>
        <v/>
      </c>
      <c r="U105" s="87" t="str">
        <f>IF(M105="","",IF(B105="NB",U104,IF(T105="",SUM($T$5:$T105)+S105,SUM($T$5:$T105))))</f>
        <v/>
      </c>
      <c r="V105" s="99" t="str">
        <f t="shared" si="58"/>
        <v/>
      </c>
      <c r="W105" s="74" t="e">
        <f t="shared" si="72"/>
        <v>#VALUE!</v>
      </c>
      <c r="X105" s="76" t="str">
        <f t="shared" si="73"/>
        <v/>
      </c>
      <c r="Y105" s="9" t="str">
        <f t="shared" si="64"/>
        <v>B</v>
      </c>
      <c r="Z105" s="4" t="str">
        <f t="shared" si="65"/>
        <v>M1</v>
      </c>
      <c r="AA105" s="4" t="str">
        <f t="shared" si="66"/>
        <v>B</v>
      </c>
      <c r="AB105" s="4" t="str">
        <f t="shared" si="62"/>
        <v/>
      </c>
      <c r="AC105" s="4" t="str">
        <f t="shared" si="67"/>
        <v/>
      </c>
      <c r="AD105" s="4" t="str">
        <f t="shared" si="68"/>
        <v/>
      </c>
      <c r="AE105" s="1" t="str">
        <f t="shared" si="74"/>
        <v/>
      </c>
      <c r="AF105" s="1" t="str">
        <f t="shared" si="75"/>
        <v/>
      </c>
      <c r="AG105" s="1" t="str">
        <f t="shared" si="95"/>
        <v/>
      </c>
      <c r="AH105" s="1" t="str">
        <f t="shared" si="96"/>
        <v/>
      </c>
      <c r="AI105" s="1" t="str">
        <f t="shared" si="76"/>
        <v/>
      </c>
      <c r="AJ105" s="1" t="str">
        <f t="shared" si="77"/>
        <v/>
      </c>
      <c r="AK105" s="1">
        <f t="shared" si="97"/>
        <v>0</v>
      </c>
      <c r="AL105" s="1">
        <f t="shared" si="97"/>
        <v>0</v>
      </c>
      <c r="AM105" s="1" t="str">
        <f t="shared" si="63"/>
        <v/>
      </c>
      <c r="AN105" s="1">
        <f t="shared" si="78"/>
        <v>0</v>
      </c>
      <c r="AO105" s="1" t="str">
        <f t="shared" si="108"/>
        <v/>
      </c>
      <c r="AP105" s="1" t="str">
        <f t="shared" si="79"/>
        <v>N</v>
      </c>
      <c r="AQ105" s="1" t="str">
        <f t="shared" si="80"/>
        <v>N</v>
      </c>
      <c r="AR105" s="1" t="str">
        <f t="shared" si="81"/>
        <v>N</v>
      </c>
      <c r="AS105" s="1" t="str">
        <f t="shared" si="82"/>
        <v/>
      </c>
      <c r="AT105" s="15" t="str">
        <f t="shared" si="98"/>
        <v/>
      </c>
      <c r="AU105" s="1" t="str">
        <f t="shared" si="83"/>
        <v/>
      </c>
      <c r="AV105" s="1" t="str">
        <f t="shared" si="84"/>
        <v/>
      </c>
      <c r="AW105" s="1" t="str">
        <f t="shared" si="85"/>
        <v/>
      </c>
      <c r="AX105" s="1" t="str">
        <f t="shared" si="99"/>
        <v/>
      </c>
      <c r="AY105" s="1" t="str">
        <f t="shared" si="100"/>
        <v/>
      </c>
      <c r="AZ105" s="1" t="str">
        <f>IF('Hedging Dashboard'!AH105="P",IF(AZ104="",1,AZ104+1),"")</f>
        <v/>
      </c>
      <c r="BA105" s="1" t="str">
        <f>IF('Hedging Dashboard'!AH105="B",IF(BA104="",1,BA104+1),"")</f>
        <v/>
      </c>
      <c r="BB105" s="1" t="str">
        <f t="shared" si="56"/>
        <v>00000</v>
      </c>
      <c r="BC105" s="1" t="str">
        <f t="shared" si="56"/>
        <v>00000</v>
      </c>
      <c r="BD105" s="1" t="str">
        <f t="shared" si="57"/>
        <v>000000</v>
      </c>
      <c r="BE105" s="1" t="str">
        <f t="shared" si="57"/>
        <v>000000</v>
      </c>
      <c r="BF105" s="1" t="str">
        <f t="shared" si="101"/>
        <v>B</v>
      </c>
      <c r="BG105" s="1" t="str">
        <f t="shared" si="86"/>
        <v/>
      </c>
      <c r="BH105" s="1">
        <f t="shared" si="102"/>
        <v>0</v>
      </c>
      <c r="BI105" s="1" t="str">
        <f t="shared" si="87"/>
        <v/>
      </c>
      <c r="BJ105" s="1">
        <f t="shared" si="103"/>
        <v>0</v>
      </c>
      <c r="BK105" s="1" t="str">
        <f t="shared" si="88"/>
        <v/>
      </c>
      <c r="BL105" s="1">
        <f t="shared" si="104"/>
        <v>0</v>
      </c>
      <c r="BM105" s="1" t="str">
        <f t="shared" si="105"/>
        <v>0</v>
      </c>
      <c r="BN105" s="1" t="str">
        <f t="shared" si="106"/>
        <v>0</v>
      </c>
      <c r="BO105" s="1" t="str">
        <f t="shared" si="107"/>
        <v>0</v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-6</v>
      </c>
    </row>
    <row r="106" spans="1:76" ht="15.75" thickBot="1">
      <c r="A106" s="1">
        <v>97</v>
      </c>
      <c r="B106" s="9" t="str">
        <f t="shared" si="69"/>
        <v/>
      </c>
      <c r="C106" s="93" t="str">
        <f t="shared" si="59"/>
        <v/>
      </c>
      <c r="D106" s="88" t="str">
        <f t="shared" si="89"/>
        <v/>
      </c>
      <c r="E106" s="89" t="str">
        <f t="shared" si="89"/>
        <v/>
      </c>
      <c r="F106" s="8" t="str">
        <f t="shared" si="70"/>
        <v/>
      </c>
      <c r="H106" s="96" t="str">
        <f t="shared" si="60"/>
        <v/>
      </c>
      <c r="I106" s="88" t="str">
        <f t="shared" si="90"/>
        <v/>
      </c>
      <c r="J106" s="89" t="str">
        <f t="shared" si="90"/>
        <v/>
      </c>
      <c r="K106" s="8" t="str">
        <f t="shared" si="91"/>
        <v/>
      </c>
      <c r="L106" s="54"/>
      <c r="M106" s="17" t="str">
        <f>IF('Hedging Dashboard'!AH106="","",'Hedging Dashboard'!AH106)</f>
        <v/>
      </c>
      <c r="O106" s="9" t="str">
        <f t="shared" si="61"/>
        <v/>
      </c>
      <c r="P106" s="88" t="str">
        <f t="shared" si="92"/>
        <v/>
      </c>
      <c r="Q106" s="89" t="str">
        <f t="shared" si="92"/>
        <v/>
      </c>
      <c r="R106" s="4" t="str">
        <f t="shared" si="93"/>
        <v/>
      </c>
      <c r="S106" s="4" t="str">
        <f t="shared" si="71"/>
        <v/>
      </c>
      <c r="T106" s="112" t="str">
        <f t="shared" si="94"/>
        <v/>
      </c>
      <c r="U106" s="4" t="str">
        <f>IF(M106="","",IF(B106="NB",U105,IF(T106="",SUM($T$5:$T106)+S106,SUM($T$5:$T106))))</f>
        <v/>
      </c>
      <c r="V106" s="100" t="str">
        <f t="shared" si="58"/>
        <v/>
      </c>
      <c r="W106" s="74" t="e">
        <f t="shared" si="72"/>
        <v>#VALUE!</v>
      </c>
      <c r="X106" s="76" t="str">
        <f t="shared" si="73"/>
        <v/>
      </c>
      <c r="Y106" s="9" t="str">
        <f t="shared" si="64"/>
        <v>B</v>
      </c>
      <c r="Z106" s="4" t="str">
        <f t="shared" si="65"/>
        <v>M1</v>
      </c>
      <c r="AA106" s="4" t="str">
        <f t="shared" si="66"/>
        <v>B</v>
      </c>
      <c r="AB106" s="4" t="str">
        <f t="shared" si="62"/>
        <v/>
      </c>
      <c r="AC106" s="4" t="str">
        <f t="shared" si="67"/>
        <v/>
      </c>
      <c r="AD106" s="4" t="str">
        <f t="shared" si="68"/>
        <v/>
      </c>
      <c r="AE106" s="1" t="str">
        <f t="shared" si="74"/>
        <v/>
      </c>
      <c r="AF106" s="1" t="str">
        <f t="shared" si="75"/>
        <v/>
      </c>
      <c r="AG106" s="1" t="str">
        <f t="shared" si="95"/>
        <v/>
      </c>
      <c r="AH106" s="1" t="str">
        <f t="shared" si="96"/>
        <v/>
      </c>
      <c r="AI106" s="1" t="str">
        <f t="shared" si="76"/>
        <v/>
      </c>
      <c r="AJ106" s="1" t="str">
        <f t="shared" si="77"/>
        <v/>
      </c>
      <c r="AK106" s="1">
        <f t="shared" si="97"/>
        <v>0</v>
      </c>
      <c r="AL106" s="1">
        <f t="shared" si="97"/>
        <v>0</v>
      </c>
      <c r="AM106" s="1" t="str">
        <f t="shared" si="63"/>
        <v/>
      </c>
      <c r="AN106" s="1">
        <f>IF(X106="",0,IFERROR(VLOOKUP(X101&amp;X102&amp;X103&amp;X104&amp;X105&amp;X106,BW:BX,2,FALSE),0))</f>
        <v>0</v>
      </c>
      <c r="AO106" s="1" t="str">
        <f t="shared" si="108"/>
        <v/>
      </c>
      <c r="AP106" s="1" t="str">
        <f t="shared" si="79"/>
        <v>N</v>
      </c>
      <c r="AQ106" s="1" t="str">
        <f t="shared" si="80"/>
        <v>N</v>
      </c>
      <c r="AR106" s="1" t="str">
        <f t="shared" si="81"/>
        <v>N</v>
      </c>
      <c r="AS106" s="1" t="str">
        <f t="shared" si="82"/>
        <v/>
      </c>
      <c r="AT106" s="15" t="str">
        <f t="shared" si="98"/>
        <v/>
      </c>
      <c r="AU106" s="1" t="str">
        <f t="shared" si="83"/>
        <v/>
      </c>
      <c r="AV106" s="1" t="str">
        <f t="shared" si="84"/>
        <v/>
      </c>
      <c r="AW106" s="1" t="str">
        <f t="shared" si="85"/>
        <v/>
      </c>
      <c r="AX106" s="1" t="str">
        <f t="shared" si="99"/>
        <v/>
      </c>
      <c r="AY106" s="1" t="str">
        <f t="shared" si="100"/>
        <v/>
      </c>
      <c r="AZ106" s="1" t="str">
        <f>IF('Hedging Dashboard'!AH106="P",IF(AZ105="",1,AZ105+1),"")</f>
        <v/>
      </c>
      <c r="BA106" s="1" t="str">
        <f>IF('Hedging Dashboard'!AH106="B",IF(BA105="",1,BA105+1),"")</f>
        <v/>
      </c>
      <c r="BB106" s="1" t="str">
        <f t="shared" si="56"/>
        <v>00000</v>
      </c>
      <c r="BC106" s="1" t="str">
        <f t="shared" si="56"/>
        <v>00000</v>
      </c>
      <c r="BD106" s="1" t="str">
        <f t="shared" si="57"/>
        <v>000000</v>
      </c>
      <c r="BE106" s="1" t="str">
        <f t="shared" si="57"/>
        <v>000000</v>
      </c>
      <c r="BF106" s="1" t="str">
        <f t="shared" si="101"/>
        <v>B</v>
      </c>
      <c r="BG106" s="1" t="str">
        <f t="shared" si="86"/>
        <v/>
      </c>
      <c r="BH106" s="1">
        <f t="shared" si="102"/>
        <v>0</v>
      </c>
      <c r="BI106" s="1" t="str">
        <f t="shared" si="87"/>
        <v/>
      </c>
      <c r="BJ106" s="1">
        <f t="shared" si="103"/>
        <v>0</v>
      </c>
      <c r="BK106" s="1" t="str">
        <f t="shared" si="88"/>
        <v/>
      </c>
      <c r="BL106" s="1">
        <f t="shared" si="104"/>
        <v>0</v>
      </c>
      <c r="BM106" s="1" t="str">
        <f t="shared" si="105"/>
        <v>0</v>
      </c>
      <c r="BN106" s="1" t="str">
        <f t="shared" si="106"/>
        <v>0</v>
      </c>
      <c r="BO106" s="1" t="str">
        <f t="shared" si="107"/>
        <v>0</v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</row>
    <row r="107" spans="1:76" ht="15.75" thickBot="1">
      <c r="A107" s="1">
        <v>98</v>
      </c>
      <c r="B107" s="9" t="str">
        <f t="shared" si="69"/>
        <v/>
      </c>
      <c r="C107" s="93" t="str">
        <f t="shared" si="59"/>
        <v/>
      </c>
      <c r="D107" s="88" t="str">
        <f t="shared" si="89"/>
        <v/>
      </c>
      <c r="E107" s="89" t="str">
        <f t="shared" si="89"/>
        <v/>
      </c>
      <c r="F107" s="8" t="str">
        <f t="shared" si="70"/>
        <v/>
      </c>
      <c r="H107" s="96" t="str">
        <f t="shared" si="60"/>
        <v/>
      </c>
      <c r="I107" s="88" t="str">
        <f t="shared" si="90"/>
        <v/>
      </c>
      <c r="J107" s="89" t="str">
        <f t="shared" si="90"/>
        <v/>
      </c>
      <c r="K107" s="8" t="str">
        <f t="shared" si="91"/>
        <v/>
      </c>
      <c r="L107" s="54"/>
      <c r="M107" s="17" t="str">
        <f>IF('Hedging Dashboard'!AH107="","",'Hedging Dashboard'!AH107)</f>
        <v/>
      </c>
      <c r="O107" s="9" t="str">
        <f t="shared" si="61"/>
        <v/>
      </c>
      <c r="P107" s="88" t="str">
        <f t="shared" si="92"/>
        <v/>
      </c>
      <c r="Q107" s="89" t="str">
        <f t="shared" si="92"/>
        <v/>
      </c>
      <c r="R107" s="4" t="str">
        <f t="shared" si="93"/>
        <v/>
      </c>
      <c r="S107" s="4" t="str">
        <f t="shared" si="71"/>
        <v/>
      </c>
      <c r="T107" s="112" t="str">
        <f t="shared" si="94"/>
        <v/>
      </c>
      <c r="U107" s="4" t="str">
        <f>IF(M107="","",IF(B107="NB",U106,IF(T107="",SUM($T$5:$T107)+S107,SUM($T$5:$T107))))</f>
        <v/>
      </c>
      <c r="V107" s="100" t="str">
        <f t="shared" si="58"/>
        <v/>
      </c>
      <c r="W107" s="74" t="e">
        <f t="shared" si="72"/>
        <v>#VALUE!</v>
      </c>
      <c r="X107" s="76" t="str">
        <f t="shared" si="73"/>
        <v/>
      </c>
      <c r="Y107" s="9" t="str">
        <f t="shared" si="64"/>
        <v>B</v>
      </c>
      <c r="Z107" s="4" t="str">
        <f t="shared" si="65"/>
        <v>M1</v>
      </c>
      <c r="AA107" s="4" t="str">
        <f t="shared" si="66"/>
        <v>B</v>
      </c>
      <c r="AB107" s="4" t="str">
        <f t="shared" si="62"/>
        <v/>
      </c>
      <c r="AC107" s="4" t="str">
        <f t="shared" si="67"/>
        <v/>
      </c>
      <c r="AD107" s="4" t="str">
        <f t="shared" si="68"/>
        <v/>
      </c>
      <c r="AE107" s="1" t="str">
        <f t="shared" si="74"/>
        <v/>
      </c>
      <c r="AF107" s="1" t="str">
        <f t="shared" si="75"/>
        <v/>
      </c>
      <c r="AG107" s="1" t="str">
        <f t="shared" si="95"/>
        <v/>
      </c>
      <c r="AH107" s="1" t="str">
        <f t="shared" si="96"/>
        <v/>
      </c>
      <c r="AI107" s="1" t="str">
        <f t="shared" si="76"/>
        <v/>
      </c>
      <c r="AJ107" s="1" t="str">
        <f t="shared" si="77"/>
        <v/>
      </c>
      <c r="AK107" s="1">
        <f t="shared" si="97"/>
        <v>0</v>
      </c>
      <c r="AL107" s="1">
        <f t="shared" si="97"/>
        <v>0</v>
      </c>
      <c r="AM107" s="1" t="str">
        <f t="shared" si="63"/>
        <v/>
      </c>
      <c r="AN107" s="1">
        <f>IF(X107="",0,IFERROR(VLOOKUP(X102&amp;X103&amp;X104&amp;X105&amp;X106&amp;X107,BW:BX,2,FALSE),0))</f>
        <v>0</v>
      </c>
      <c r="AO107" s="1" t="str">
        <f t="shared" si="108"/>
        <v/>
      </c>
      <c r="AP107" s="1" t="str">
        <f t="shared" si="79"/>
        <v>N</v>
      </c>
      <c r="AQ107" s="1" t="str">
        <f t="shared" si="80"/>
        <v>N</v>
      </c>
      <c r="AR107" s="1" t="str">
        <f t="shared" si="81"/>
        <v>N</v>
      </c>
      <c r="AS107" s="1" t="str">
        <f t="shared" si="82"/>
        <v/>
      </c>
      <c r="AT107" s="15" t="str">
        <f t="shared" si="98"/>
        <v/>
      </c>
      <c r="AU107" s="1" t="str">
        <f t="shared" si="83"/>
        <v/>
      </c>
      <c r="AV107" s="1" t="str">
        <f t="shared" si="84"/>
        <v/>
      </c>
      <c r="AW107" s="1" t="str">
        <f t="shared" si="85"/>
        <v/>
      </c>
      <c r="AX107" s="1" t="str">
        <f t="shared" si="99"/>
        <v/>
      </c>
      <c r="AY107" s="1" t="str">
        <f t="shared" si="100"/>
        <v/>
      </c>
      <c r="AZ107" s="1" t="str">
        <f>IF('Hedging Dashboard'!AH107="P",IF(AZ106="",1,AZ106+1),"")</f>
        <v/>
      </c>
      <c r="BA107" s="1" t="str">
        <f>IF('Hedging Dashboard'!AH107="B",IF(BA106="",1,BA106+1),"")</f>
        <v/>
      </c>
      <c r="BB107" s="1" t="str">
        <f t="shared" si="56"/>
        <v>00000</v>
      </c>
      <c r="BC107" s="1" t="str">
        <f t="shared" si="56"/>
        <v>00000</v>
      </c>
      <c r="BD107" s="1" t="str">
        <f t="shared" si="57"/>
        <v>000000</v>
      </c>
      <c r="BE107" s="1" t="str">
        <f t="shared" si="57"/>
        <v>000000</v>
      </c>
      <c r="BF107" s="1" t="str">
        <f t="shared" si="101"/>
        <v>B</v>
      </c>
      <c r="BG107" s="1" t="str">
        <f t="shared" si="86"/>
        <v/>
      </c>
      <c r="BH107" s="1">
        <f t="shared" si="102"/>
        <v>0</v>
      </c>
      <c r="BI107" s="1" t="str">
        <f t="shared" si="87"/>
        <v/>
      </c>
      <c r="BJ107" s="1">
        <f t="shared" si="103"/>
        <v>0</v>
      </c>
      <c r="BK107" s="1" t="str">
        <f t="shared" si="88"/>
        <v/>
      </c>
      <c r="BL107" s="1">
        <f t="shared" si="104"/>
        <v>0</v>
      </c>
      <c r="BM107" s="1" t="str">
        <f t="shared" si="105"/>
        <v>0</v>
      </c>
      <c r="BN107" s="1" t="str">
        <f t="shared" si="106"/>
        <v>0</v>
      </c>
      <c r="BO107" s="1" t="str">
        <f t="shared" si="107"/>
        <v>0</v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</row>
    <row r="108" spans="1:76" ht="15.75" thickBot="1">
      <c r="A108" s="1">
        <v>99</v>
      </c>
      <c r="B108" s="9" t="str">
        <f t="shared" si="69"/>
        <v/>
      </c>
      <c r="C108" s="93" t="str">
        <f t="shared" si="59"/>
        <v/>
      </c>
      <c r="D108" s="88" t="str">
        <f t="shared" si="89"/>
        <v/>
      </c>
      <c r="E108" s="89" t="str">
        <f t="shared" si="89"/>
        <v/>
      </c>
      <c r="F108" s="8" t="str">
        <f t="shared" si="70"/>
        <v/>
      </c>
      <c r="H108" s="96" t="str">
        <f t="shared" si="60"/>
        <v/>
      </c>
      <c r="I108" s="88" t="str">
        <f t="shared" si="90"/>
        <v/>
      </c>
      <c r="J108" s="89" t="str">
        <f t="shared" si="90"/>
        <v/>
      </c>
      <c r="K108" s="8" t="str">
        <f t="shared" si="91"/>
        <v/>
      </c>
      <c r="L108" s="54"/>
      <c r="M108" s="17" t="str">
        <f>IF('Hedging Dashboard'!AH108="","",'Hedging Dashboard'!AH108)</f>
        <v/>
      </c>
      <c r="O108" s="9" t="str">
        <f t="shared" si="61"/>
        <v/>
      </c>
      <c r="P108" s="88" t="str">
        <f t="shared" si="92"/>
        <v/>
      </c>
      <c r="Q108" s="89" t="str">
        <f t="shared" si="92"/>
        <v/>
      </c>
      <c r="R108" s="4" t="str">
        <f t="shared" si="93"/>
        <v/>
      </c>
      <c r="S108" s="4" t="str">
        <f t="shared" si="71"/>
        <v/>
      </c>
      <c r="T108" s="112" t="str">
        <f t="shared" si="94"/>
        <v/>
      </c>
      <c r="U108" s="4" t="str">
        <f>IF(M108="","",IF(B108="NB",U107,IF(T108="",SUM($T$5:$T108)+S108,SUM($T$5:$T108))))</f>
        <v/>
      </c>
      <c r="V108" s="100" t="str">
        <f t="shared" si="58"/>
        <v/>
      </c>
      <c r="W108" s="74" t="e">
        <f t="shared" si="72"/>
        <v>#VALUE!</v>
      </c>
      <c r="X108" s="76" t="str">
        <f t="shared" si="73"/>
        <v/>
      </c>
      <c r="Y108" s="9" t="str">
        <f t="shared" si="64"/>
        <v>B</v>
      </c>
      <c r="Z108" s="4" t="str">
        <f t="shared" si="65"/>
        <v>M1</v>
      </c>
      <c r="AA108" s="4" t="str">
        <f t="shared" si="66"/>
        <v>B</v>
      </c>
      <c r="AB108" s="4" t="str">
        <f t="shared" si="62"/>
        <v/>
      </c>
      <c r="AC108" s="4" t="str">
        <f t="shared" si="67"/>
        <v/>
      </c>
      <c r="AD108" s="4" t="str">
        <f t="shared" si="68"/>
        <v/>
      </c>
      <c r="AE108" s="1" t="str">
        <f t="shared" si="74"/>
        <v/>
      </c>
      <c r="AF108" s="1" t="str">
        <f t="shared" si="75"/>
        <v/>
      </c>
      <c r="AG108" s="1" t="str">
        <f t="shared" si="95"/>
        <v/>
      </c>
      <c r="AH108" s="1" t="str">
        <f t="shared" si="96"/>
        <v/>
      </c>
      <c r="AI108" s="1" t="str">
        <f t="shared" si="76"/>
        <v/>
      </c>
      <c r="AJ108" s="1" t="str">
        <f t="shared" si="77"/>
        <v/>
      </c>
      <c r="AK108" s="1">
        <f t="shared" si="97"/>
        <v>0</v>
      </c>
      <c r="AL108" s="1">
        <f t="shared" si="97"/>
        <v>0</v>
      </c>
      <c r="AM108" s="1" t="str">
        <f t="shared" si="63"/>
        <v/>
      </c>
      <c r="AN108" s="1">
        <f>IF(X108="",0,IFERROR(VLOOKUP(X103&amp;X104&amp;X105&amp;X106&amp;X107&amp;X108,BW:BX,2,FALSE),0))</f>
        <v>0</v>
      </c>
      <c r="AO108" s="1" t="str">
        <f t="shared" si="108"/>
        <v/>
      </c>
      <c r="AP108" s="1" t="str">
        <f t="shared" si="79"/>
        <v>N</v>
      </c>
      <c r="AQ108" s="1" t="str">
        <f t="shared" si="80"/>
        <v>N</v>
      </c>
      <c r="AR108" s="1" t="str">
        <f t="shared" si="81"/>
        <v>N</v>
      </c>
      <c r="AS108" s="1" t="str">
        <f t="shared" si="82"/>
        <v/>
      </c>
      <c r="AT108" s="15" t="str">
        <f t="shared" si="98"/>
        <v/>
      </c>
      <c r="AU108" s="1" t="str">
        <f t="shared" si="83"/>
        <v/>
      </c>
      <c r="AV108" s="1" t="str">
        <f t="shared" si="84"/>
        <v/>
      </c>
      <c r="AW108" s="1" t="str">
        <f t="shared" si="85"/>
        <v/>
      </c>
      <c r="AX108" s="1" t="str">
        <f t="shared" si="99"/>
        <v/>
      </c>
      <c r="AY108" s="1" t="str">
        <f t="shared" si="100"/>
        <v/>
      </c>
      <c r="AZ108" s="1" t="str">
        <f>IF('Hedging Dashboard'!AH108="P",IF(AZ107="",1,AZ107+1),"")</f>
        <v/>
      </c>
      <c r="BA108" s="1" t="str">
        <f>IF('Hedging Dashboard'!AH108="B",IF(BA107="",1,BA107+1),"")</f>
        <v/>
      </c>
      <c r="BB108" s="1" t="str">
        <f t="shared" si="56"/>
        <v>00000</v>
      </c>
      <c r="BC108" s="1" t="str">
        <f t="shared" si="56"/>
        <v>00000</v>
      </c>
      <c r="BD108" s="1" t="str">
        <f t="shared" si="57"/>
        <v>000000</v>
      </c>
      <c r="BE108" s="1" t="str">
        <f t="shared" si="57"/>
        <v>000000</v>
      </c>
      <c r="BF108" s="1" t="str">
        <f t="shared" si="101"/>
        <v>B</v>
      </c>
      <c r="BG108" s="1" t="str">
        <f t="shared" si="86"/>
        <v/>
      </c>
      <c r="BH108" s="1">
        <f t="shared" si="102"/>
        <v>0</v>
      </c>
      <c r="BI108" s="1" t="str">
        <f t="shared" si="87"/>
        <v/>
      </c>
      <c r="BJ108" s="1">
        <f t="shared" si="103"/>
        <v>0</v>
      </c>
      <c r="BK108" s="1" t="str">
        <f t="shared" si="88"/>
        <v/>
      </c>
      <c r="BL108" s="1">
        <f t="shared" si="104"/>
        <v>0</v>
      </c>
      <c r="BM108" s="1" t="str">
        <f t="shared" si="105"/>
        <v>0</v>
      </c>
      <c r="BN108" s="1" t="str">
        <f t="shared" si="106"/>
        <v>0</v>
      </c>
      <c r="BO108" s="1" t="str">
        <f t="shared" si="107"/>
        <v>0</v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3</v>
      </c>
    </row>
    <row r="109" spans="1:76" ht="15.75" thickBot="1">
      <c r="A109" s="1">
        <v>100</v>
      </c>
      <c r="B109" s="77" t="str">
        <f t="shared" si="69"/>
        <v/>
      </c>
      <c r="C109" s="94" t="str">
        <f t="shared" si="59"/>
        <v/>
      </c>
      <c r="D109" s="90" t="str">
        <f t="shared" si="89"/>
        <v/>
      </c>
      <c r="E109" s="91" t="str">
        <f t="shared" si="89"/>
        <v/>
      </c>
      <c r="F109" s="10" t="str">
        <f t="shared" si="70"/>
        <v/>
      </c>
      <c r="H109" s="97" t="str">
        <f t="shared" si="60"/>
        <v/>
      </c>
      <c r="I109" s="90" t="str">
        <f t="shared" si="90"/>
        <v/>
      </c>
      <c r="J109" s="91" t="str">
        <f t="shared" si="90"/>
        <v/>
      </c>
      <c r="K109" s="10" t="str">
        <f t="shared" si="91"/>
        <v/>
      </c>
      <c r="L109" s="54"/>
      <c r="M109" s="18" t="str">
        <f>IF('Hedging Dashboard'!AH109="","",'Hedging Dashboard'!AH109)</f>
        <v/>
      </c>
      <c r="O109" s="77" t="str">
        <f t="shared" si="61"/>
        <v/>
      </c>
      <c r="P109" s="90" t="str">
        <f t="shared" si="92"/>
        <v/>
      </c>
      <c r="Q109" s="91" t="str">
        <f t="shared" si="92"/>
        <v/>
      </c>
      <c r="R109" s="5" t="str">
        <f t="shared" si="93"/>
        <v/>
      </c>
      <c r="S109" s="5" t="str">
        <f t="shared" si="71"/>
        <v/>
      </c>
      <c r="T109" s="113" t="str">
        <f t="shared" si="94"/>
        <v/>
      </c>
      <c r="U109" s="5" t="str">
        <f>IF(M109="","",IF(B109="NB",U108,IF(T109="",SUM($T$5:$T109)+S109,SUM($T$5:$T109))))</f>
        <v/>
      </c>
      <c r="V109" s="101" t="str">
        <f t="shared" si="58"/>
        <v/>
      </c>
      <c r="W109" s="74" t="e">
        <f t="shared" si="72"/>
        <v>#VALUE!</v>
      </c>
      <c r="X109" s="76" t="str">
        <f t="shared" si="73"/>
        <v/>
      </c>
      <c r="Y109" s="9" t="str">
        <f t="shared" si="64"/>
        <v>B</v>
      </c>
      <c r="Z109" s="4" t="str">
        <f t="shared" si="65"/>
        <v>M1</v>
      </c>
      <c r="AA109" s="4" t="str">
        <f t="shared" si="66"/>
        <v>B</v>
      </c>
      <c r="AB109" s="4" t="str">
        <f t="shared" si="62"/>
        <v/>
      </c>
      <c r="AC109" s="4" t="str">
        <f t="shared" si="67"/>
        <v/>
      </c>
      <c r="AD109" s="4" t="str">
        <f t="shared" si="68"/>
        <v/>
      </c>
      <c r="AE109" s="1" t="str">
        <f t="shared" si="74"/>
        <v/>
      </c>
      <c r="AF109" s="1" t="str">
        <f t="shared" si="75"/>
        <v/>
      </c>
      <c r="AG109" s="1" t="str">
        <f t="shared" si="95"/>
        <v/>
      </c>
      <c r="AH109" s="1" t="str">
        <f t="shared" si="96"/>
        <v/>
      </c>
      <c r="AI109" s="1" t="str">
        <f t="shared" si="76"/>
        <v/>
      </c>
      <c r="AJ109" s="1" t="str">
        <f t="shared" si="77"/>
        <v/>
      </c>
      <c r="AK109" s="1">
        <f t="shared" si="97"/>
        <v>0</v>
      </c>
      <c r="AL109" s="1">
        <f t="shared" si="97"/>
        <v>0</v>
      </c>
      <c r="AM109" s="1" t="str">
        <f t="shared" si="63"/>
        <v/>
      </c>
      <c r="AN109" s="1">
        <f>IF(X109="",0,IFERROR(VLOOKUP(X104&amp;X105&amp;X106&amp;X107&amp;X108&amp;X109,BW:BX,2,FALSE),0))</f>
        <v>0</v>
      </c>
      <c r="AO109" s="1" t="str">
        <f t="shared" si="108"/>
        <v/>
      </c>
      <c r="AP109" s="1" t="str">
        <f t="shared" si="79"/>
        <v>N</v>
      </c>
      <c r="AQ109" s="1" t="str">
        <f t="shared" si="80"/>
        <v>N</v>
      </c>
      <c r="AR109" s="1" t="str">
        <f t="shared" si="81"/>
        <v>N</v>
      </c>
      <c r="AS109" s="1" t="str">
        <f t="shared" si="82"/>
        <v/>
      </c>
      <c r="AT109" s="15" t="str">
        <f t="shared" si="98"/>
        <v/>
      </c>
      <c r="AU109" s="1" t="str">
        <f t="shared" si="83"/>
        <v/>
      </c>
      <c r="AV109" s="1" t="str">
        <f t="shared" si="84"/>
        <v/>
      </c>
      <c r="AW109" s="1" t="str">
        <f t="shared" si="85"/>
        <v/>
      </c>
      <c r="AX109" s="1" t="str">
        <f t="shared" si="99"/>
        <v/>
      </c>
      <c r="AY109" s="1" t="str">
        <f t="shared" si="100"/>
        <v/>
      </c>
      <c r="AZ109" s="1" t="str">
        <f>IF('Hedging Dashboard'!AH109="P",IF(AZ108="",1,AZ108+1),"")</f>
        <v/>
      </c>
      <c r="BA109" s="1" t="str">
        <f>IF('Hedging Dashboard'!AH109="B",IF(BA108="",1,BA108+1),"")</f>
        <v/>
      </c>
      <c r="BB109" s="1" t="str">
        <f t="shared" si="56"/>
        <v>00000</v>
      </c>
      <c r="BC109" s="1" t="str">
        <f t="shared" si="56"/>
        <v>00000</v>
      </c>
      <c r="BD109" s="1" t="str">
        <f t="shared" si="57"/>
        <v>000000</v>
      </c>
      <c r="BE109" s="1" t="str">
        <f t="shared" si="57"/>
        <v>000000</v>
      </c>
      <c r="BF109" s="1" t="str">
        <f t="shared" si="101"/>
        <v>B</v>
      </c>
      <c r="BG109" s="1" t="str">
        <f t="shared" si="86"/>
        <v/>
      </c>
      <c r="BH109" s="1">
        <f t="shared" si="102"/>
        <v>0</v>
      </c>
      <c r="BI109" s="1" t="str">
        <f t="shared" si="87"/>
        <v/>
      </c>
      <c r="BJ109" s="1">
        <f t="shared" si="103"/>
        <v>0</v>
      </c>
      <c r="BK109" s="1" t="str">
        <f t="shared" si="88"/>
        <v/>
      </c>
      <c r="BL109" s="1">
        <f t="shared" si="104"/>
        <v>0</v>
      </c>
      <c r="BM109" s="1" t="str">
        <f t="shared" si="105"/>
        <v>0</v>
      </c>
      <c r="BN109" s="1" t="str">
        <f t="shared" si="106"/>
        <v>0</v>
      </c>
      <c r="BO109" s="1" t="str">
        <f t="shared" si="107"/>
        <v>0</v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-3</v>
      </c>
    </row>
    <row r="110" spans="1:76" ht="27" thickBot="1">
      <c r="A110" s="198" t="s">
        <v>156</v>
      </c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200"/>
      <c r="W110" s="48"/>
      <c r="Y110" s="72"/>
      <c r="Z110" s="72"/>
      <c r="AA110" s="72"/>
      <c r="AB110" s="4" t="str">
        <f t="shared" si="62"/>
        <v/>
      </c>
      <c r="AC110" s="4" t="str">
        <f t="shared" si="67"/>
        <v/>
      </c>
      <c r="AD110" s="4" t="str">
        <f t="shared" si="68"/>
        <v/>
      </c>
      <c r="AE110" s="1" t="str">
        <f t="shared" si="74"/>
        <v/>
      </c>
      <c r="AF110" s="1" t="str">
        <f t="shared" si="75"/>
        <v/>
      </c>
      <c r="AG110" s="1" t="str">
        <f t="shared" si="95"/>
        <v/>
      </c>
      <c r="AH110" s="1" t="str">
        <f t="shared" si="96"/>
        <v/>
      </c>
      <c r="AI110" s="1" t="str">
        <f t="shared" si="76"/>
        <v/>
      </c>
      <c r="AJ110" s="1" t="str">
        <f t="shared" si="77"/>
        <v/>
      </c>
      <c r="AK110" s="1">
        <f t="shared" si="97"/>
        <v>0</v>
      </c>
      <c r="AL110" s="1">
        <f t="shared" si="97"/>
        <v>0</v>
      </c>
      <c r="AP110" s="1" t="str">
        <f t="shared" si="79"/>
        <v>N</v>
      </c>
      <c r="AQ110" s="1" t="str">
        <f t="shared" si="80"/>
        <v>N</v>
      </c>
      <c r="AR110" s="1" t="str">
        <f t="shared" si="81"/>
        <v>N</v>
      </c>
      <c r="AT110" s="15" t="str">
        <f t="shared" si="98"/>
        <v/>
      </c>
      <c r="AU110" s="1" t="str">
        <f t="shared" si="83"/>
        <v/>
      </c>
      <c r="AV110" s="1" t="str">
        <f t="shared" si="84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</row>
    <row r="111" spans="1:76" ht="15.75" thickBot="1">
      <c r="A111" s="188" t="s">
        <v>158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90"/>
      <c r="AB111" s="4" t="str">
        <f t="shared" si="62"/>
        <v/>
      </c>
      <c r="AC111" s="4" t="str">
        <f t="shared" si="67"/>
        <v/>
      </c>
      <c r="AD111" s="4" t="str">
        <f t="shared" si="68"/>
        <v/>
      </c>
      <c r="AE111" s="1" t="str">
        <f t="shared" si="74"/>
        <v/>
      </c>
      <c r="AF111" s="1" t="str">
        <f t="shared" si="75"/>
        <v/>
      </c>
      <c r="AG111" s="1" t="str">
        <f t="shared" si="95"/>
        <v/>
      </c>
      <c r="AH111" s="1" t="str">
        <f t="shared" si="96"/>
        <v/>
      </c>
      <c r="AI111" s="1" t="str">
        <f t="shared" si="76"/>
        <v/>
      </c>
      <c r="AJ111" s="1" t="str">
        <f t="shared" si="77"/>
        <v/>
      </c>
      <c r="AK111" s="1">
        <f t="shared" si="97"/>
        <v>0</v>
      </c>
      <c r="AL111" s="1">
        <f t="shared" si="97"/>
        <v>0</v>
      </c>
      <c r="AP111" s="1" t="str">
        <f t="shared" si="79"/>
        <v>N</v>
      </c>
      <c r="AQ111" s="1" t="str">
        <f t="shared" si="80"/>
        <v>N</v>
      </c>
      <c r="AR111" s="1" t="str">
        <f t="shared" si="81"/>
        <v>N</v>
      </c>
      <c r="AT111" s="15" t="str">
        <f t="shared" si="98"/>
        <v/>
      </c>
      <c r="AU111" s="1" t="str">
        <f t="shared" si="83"/>
        <v/>
      </c>
      <c r="AV111" s="1" t="str">
        <f t="shared" si="84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</row>
    <row r="112" spans="1:76" ht="15.75" thickBot="1">
      <c r="A112" s="183" t="s">
        <v>159</v>
      </c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>
        <f>COUNTIF(M5:M109,"P")</f>
        <v>8</v>
      </c>
      <c r="P112" s="178"/>
      <c r="Q112" s="178"/>
      <c r="R112" s="178"/>
      <c r="S112" s="178"/>
      <c r="T112" s="178"/>
      <c r="U112" s="178"/>
      <c r="V112" s="179"/>
      <c r="AB112" s="4" t="str">
        <f t="shared" si="62"/>
        <v/>
      </c>
      <c r="AC112" s="4" t="str">
        <f t="shared" si="67"/>
        <v/>
      </c>
      <c r="AD112" s="4" t="str">
        <f t="shared" si="68"/>
        <v/>
      </c>
      <c r="AE112" s="1" t="str">
        <f t="shared" si="74"/>
        <v/>
      </c>
      <c r="AF112" s="1" t="str">
        <f t="shared" si="75"/>
        <v/>
      </c>
      <c r="AG112" s="1" t="str">
        <f t="shared" si="95"/>
        <v/>
      </c>
      <c r="AH112" s="1" t="str">
        <f t="shared" si="96"/>
        <v/>
      </c>
      <c r="AI112" s="1" t="str">
        <f t="shared" si="76"/>
        <v/>
      </c>
      <c r="AJ112" s="1" t="str">
        <f t="shared" si="77"/>
        <v/>
      </c>
      <c r="AK112" s="1">
        <f t="shared" si="97"/>
        <v>0</v>
      </c>
      <c r="AL112" s="1">
        <f t="shared" si="97"/>
        <v>0</v>
      </c>
      <c r="AP112" s="1" t="str">
        <f t="shared" si="79"/>
        <v>N</v>
      </c>
      <c r="AQ112" s="1" t="str">
        <f t="shared" si="80"/>
        <v>N</v>
      </c>
      <c r="AR112" s="1" t="str">
        <f t="shared" si="81"/>
        <v>N</v>
      </c>
      <c r="AT112" s="15" t="str">
        <f t="shared" si="98"/>
        <v/>
      </c>
      <c r="AU112" s="1" t="str">
        <f t="shared" si="83"/>
        <v/>
      </c>
      <c r="AV112" s="1" t="str">
        <f t="shared" si="84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6</v>
      </c>
    </row>
    <row r="113" spans="1:76">
      <c r="A113" s="183" t="s">
        <v>160</v>
      </c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>
        <f>COUNTIF(M5:M109,"B")</f>
        <v>8</v>
      </c>
      <c r="P113" s="178"/>
      <c r="Q113" s="178"/>
      <c r="R113" s="178"/>
      <c r="S113" s="178"/>
      <c r="T113" s="178"/>
      <c r="U113" s="178"/>
      <c r="V113" s="179"/>
      <c r="AB113" s="4" t="str">
        <f t="shared" si="62"/>
        <v/>
      </c>
      <c r="AC113" s="4" t="str">
        <f t="shared" si="67"/>
        <v/>
      </c>
      <c r="AD113" s="4" t="str">
        <f t="shared" si="68"/>
        <v/>
      </c>
      <c r="AE113" s="1" t="str">
        <f t="shared" si="74"/>
        <v/>
      </c>
      <c r="AF113" s="1" t="str">
        <f t="shared" si="75"/>
        <v/>
      </c>
      <c r="AG113" s="1" t="str">
        <f t="shared" si="95"/>
        <v/>
      </c>
      <c r="AH113" s="1" t="str">
        <f t="shared" si="96"/>
        <v/>
      </c>
      <c r="AI113" s="1" t="str">
        <f t="shared" si="76"/>
        <v/>
      </c>
      <c r="AJ113" s="1" t="str">
        <f t="shared" si="77"/>
        <v/>
      </c>
      <c r="AK113" s="1">
        <f t="shared" si="97"/>
        <v>0</v>
      </c>
      <c r="AL113" s="1">
        <f t="shared" si="97"/>
        <v>0</v>
      </c>
      <c r="AP113" s="1" t="str">
        <f t="shared" si="79"/>
        <v>N</v>
      </c>
      <c r="AQ113" s="1" t="str">
        <f t="shared" si="80"/>
        <v>N</v>
      </c>
      <c r="AR113" s="1" t="str">
        <f t="shared" si="81"/>
        <v>N</v>
      </c>
      <c r="AT113" s="15" t="str">
        <f t="shared" si="98"/>
        <v/>
      </c>
      <c r="AU113" s="1" t="str">
        <f t="shared" si="83"/>
        <v/>
      </c>
      <c r="AV113" s="1" t="str">
        <f t="shared" si="84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-6</v>
      </c>
    </row>
    <row r="114" spans="1:76">
      <c r="A114" s="182" t="s">
        <v>161</v>
      </c>
      <c r="B114" s="180"/>
      <c r="C114" s="180"/>
      <c r="D114" s="180"/>
      <c r="E114" s="180"/>
      <c r="F114" s="180"/>
      <c r="G114" s="180"/>
      <c r="H114" s="180"/>
      <c r="I114" s="180"/>
      <c r="J114" s="180"/>
      <c r="K114" s="180"/>
      <c r="L114" s="180"/>
      <c r="M114" s="180"/>
      <c r="N114" s="180"/>
      <c r="O114" s="180" cm="1">
        <f t="array" ref="O114">LOOKUP(2,1/(U10:U109&lt;&gt;""),U10:U109)</f>
        <v>-20</v>
      </c>
      <c r="P114" s="180"/>
      <c r="Q114" s="180"/>
      <c r="R114" s="180"/>
      <c r="S114" s="180"/>
      <c r="T114" s="180"/>
      <c r="U114" s="180"/>
      <c r="V114" s="181"/>
      <c r="AB114" s="4" t="str">
        <f t="shared" si="62"/>
        <v/>
      </c>
      <c r="AC114" s="4" t="str">
        <f t="shared" si="67"/>
        <v/>
      </c>
      <c r="AD114" s="4" t="str">
        <f t="shared" si="68"/>
        <v/>
      </c>
      <c r="AE114" s="1" t="str">
        <f t="shared" si="74"/>
        <v/>
      </c>
      <c r="AF114" s="1" t="str">
        <f t="shared" si="75"/>
        <v/>
      </c>
      <c r="AG114" s="1" t="str">
        <f t="shared" si="95"/>
        <v/>
      </c>
      <c r="AH114" s="1" t="str">
        <f t="shared" si="96"/>
        <v/>
      </c>
      <c r="AI114" s="1" t="str">
        <f t="shared" si="76"/>
        <v/>
      </c>
      <c r="AJ114" s="1" t="str">
        <f t="shared" si="77"/>
        <v/>
      </c>
      <c r="AK114" s="1">
        <f t="shared" si="97"/>
        <v>0</v>
      </c>
      <c r="AL114" s="1">
        <f t="shared" si="97"/>
        <v>0</v>
      </c>
      <c r="AP114" s="1" t="str">
        <f t="shared" si="79"/>
        <v>N</v>
      </c>
      <c r="AQ114" s="1" t="str">
        <f t="shared" si="80"/>
        <v>N</v>
      </c>
      <c r="AR114" s="1" t="str">
        <f t="shared" si="81"/>
        <v>N</v>
      </c>
      <c r="AT114" s="15" t="str">
        <f t="shared" si="98"/>
        <v/>
      </c>
      <c r="AU114" s="1" t="str">
        <f t="shared" si="83"/>
        <v/>
      </c>
      <c r="AV114" s="1" t="str">
        <f t="shared" si="84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</row>
    <row r="115" spans="1:76">
      <c r="A115" s="182" t="s">
        <v>162</v>
      </c>
      <c r="B115" s="180"/>
      <c r="C115" s="180"/>
      <c r="D115" s="180"/>
      <c r="E115" s="180"/>
      <c r="F115" s="180"/>
      <c r="G115" s="180"/>
      <c r="H115" s="180"/>
      <c r="I115" s="180"/>
      <c r="J115" s="180"/>
      <c r="K115" s="180"/>
      <c r="L115" s="180"/>
      <c r="M115" s="180"/>
      <c r="N115" s="180"/>
      <c r="O115" s="180">
        <f>COUNTIF(X5:X109,"W")</f>
        <v>5</v>
      </c>
      <c r="P115" s="180"/>
      <c r="Q115" s="180"/>
      <c r="R115" s="180"/>
      <c r="S115" s="180"/>
      <c r="T115" s="180"/>
      <c r="U115" s="180"/>
      <c r="V115" s="181"/>
      <c r="AB115" s="4" t="str">
        <f t="shared" si="62"/>
        <v/>
      </c>
      <c r="AC115" s="4" t="str">
        <f t="shared" si="67"/>
        <v/>
      </c>
      <c r="AD115" s="4" t="str">
        <f t="shared" si="68"/>
        <v/>
      </c>
      <c r="AE115" s="1" t="str">
        <f t="shared" si="74"/>
        <v/>
      </c>
      <c r="AF115" s="1" t="str">
        <f t="shared" si="75"/>
        <v/>
      </c>
      <c r="AG115" s="1" t="str">
        <f t="shared" si="95"/>
        <v/>
      </c>
      <c r="AH115" s="1" t="str">
        <f t="shared" si="96"/>
        <v/>
      </c>
      <c r="AI115" s="1" t="str">
        <f t="shared" si="76"/>
        <v/>
      </c>
      <c r="AJ115" s="1" t="str">
        <f t="shared" si="77"/>
        <v/>
      </c>
      <c r="AK115" s="1">
        <f t="shared" si="97"/>
        <v>0</v>
      </c>
      <c r="AL115" s="1">
        <f t="shared" si="97"/>
        <v>0</v>
      </c>
      <c r="AP115" s="1" t="str">
        <f t="shared" si="79"/>
        <v>N</v>
      </c>
      <c r="AQ115" s="1" t="str">
        <f t="shared" si="80"/>
        <v>N</v>
      </c>
      <c r="AR115" s="1" t="str">
        <f t="shared" si="81"/>
        <v>N</v>
      </c>
      <c r="AT115" s="15" t="str">
        <f t="shared" si="98"/>
        <v/>
      </c>
      <c r="AU115" s="1" t="str">
        <f t="shared" si="83"/>
        <v/>
      </c>
      <c r="AV115" s="1" t="str">
        <f t="shared" si="84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</row>
    <row r="116" spans="1:76">
      <c r="A116" s="182" t="s">
        <v>163</v>
      </c>
      <c r="B116" s="180"/>
      <c r="C116" s="180"/>
      <c r="D116" s="180"/>
      <c r="E116" s="180"/>
      <c r="F116" s="180"/>
      <c r="G116" s="180"/>
      <c r="H116" s="180"/>
      <c r="I116" s="180"/>
      <c r="J116" s="180"/>
      <c r="K116" s="180"/>
      <c r="L116" s="180"/>
      <c r="M116" s="180"/>
      <c r="N116" s="180"/>
      <c r="O116" s="180">
        <f>COUNTIF(X5:X109,"L")</f>
        <v>6</v>
      </c>
      <c r="P116" s="180"/>
      <c r="Q116" s="180"/>
      <c r="R116" s="180"/>
      <c r="S116" s="180"/>
      <c r="T116" s="180"/>
      <c r="U116" s="180"/>
      <c r="V116" s="181"/>
      <c r="AB116" s="4" t="str">
        <f t="shared" si="62"/>
        <v/>
      </c>
      <c r="AC116" s="4" t="str">
        <f t="shared" si="67"/>
        <v/>
      </c>
      <c r="AD116" s="4" t="str">
        <f t="shared" si="68"/>
        <v/>
      </c>
      <c r="AE116" s="1" t="str">
        <f t="shared" si="74"/>
        <v/>
      </c>
      <c r="AF116" s="1" t="str">
        <f t="shared" si="75"/>
        <v/>
      </c>
      <c r="AG116" s="1" t="str">
        <f t="shared" si="95"/>
        <v/>
      </c>
      <c r="AH116" s="1" t="str">
        <f t="shared" si="96"/>
        <v/>
      </c>
      <c r="AI116" s="1" t="str">
        <f t="shared" si="76"/>
        <v/>
      </c>
      <c r="AJ116" s="1" t="str">
        <f t="shared" si="77"/>
        <v/>
      </c>
      <c r="AK116" s="1">
        <f t="shared" si="97"/>
        <v>0</v>
      </c>
      <c r="AL116" s="1">
        <f t="shared" si="97"/>
        <v>0</v>
      </c>
      <c r="AP116" s="1" t="str">
        <f t="shared" si="79"/>
        <v>N</v>
      </c>
      <c r="AQ116" s="1" t="str">
        <f t="shared" si="80"/>
        <v>N</v>
      </c>
      <c r="AR116" s="1" t="str">
        <f t="shared" si="81"/>
        <v>N</v>
      </c>
      <c r="AT116" s="15" t="str">
        <f t="shared" si="98"/>
        <v/>
      </c>
      <c r="AU116" s="1" t="str">
        <f t="shared" si="83"/>
        <v/>
      </c>
      <c r="AV116" s="1" t="str">
        <f t="shared" si="84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3</v>
      </c>
    </row>
    <row r="117" spans="1:76">
      <c r="A117" s="182"/>
      <c r="B117" s="180"/>
      <c r="C117" s="180"/>
      <c r="D117" s="180"/>
      <c r="E117" s="180"/>
      <c r="F117" s="180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1"/>
      <c r="AE117" s="1" t="str">
        <f t="shared" si="74"/>
        <v/>
      </c>
      <c r="AF117" s="1" t="str">
        <f t="shared" si="75"/>
        <v/>
      </c>
      <c r="AG117" s="1" t="str">
        <f t="shared" si="95"/>
        <v/>
      </c>
      <c r="AH117" s="1" t="str">
        <f t="shared" si="96"/>
        <v/>
      </c>
      <c r="AI117" s="1" t="str">
        <f t="shared" si="76"/>
        <v/>
      </c>
      <c r="AJ117" s="1" t="str">
        <f t="shared" si="77"/>
        <v/>
      </c>
      <c r="AK117" s="1">
        <f t="shared" si="97"/>
        <v>0</v>
      </c>
      <c r="AL117" s="1">
        <f t="shared" si="97"/>
        <v>0</v>
      </c>
      <c r="AP117" s="1" t="str">
        <f t="shared" si="79"/>
        <v>N</v>
      </c>
      <c r="AQ117" s="1" t="str">
        <f t="shared" si="80"/>
        <v>N</v>
      </c>
      <c r="AR117" s="1" t="str">
        <f t="shared" si="81"/>
        <v>N</v>
      </c>
      <c r="AT117" s="15" t="str">
        <f t="shared" si="98"/>
        <v/>
      </c>
      <c r="AU117" s="1" t="str">
        <f t="shared" si="83"/>
        <v/>
      </c>
      <c r="AV117" s="1" t="str">
        <f t="shared" si="84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-3</v>
      </c>
    </row>
    <row r="118" spans="1:76">
      <c r="A118" s="182"/>
      <c r="B118" s="180"/>
      <c r="C118" s="180"/>
      <c r="D118" s="180"/>
      <c r="E118" s="180"/>
      <c r="F118" s="180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1"/>
      <c r="AE118" s="1" t="str">
        <f t="shared" si="74"/>
        <v/>
      </c>
      <c r="AF118" s="1" t="str">
        <f t="shared" si="75"/>
        <v/>
      </c>
      <c r="AG118" s="1" t="str">
        <f t="shared" si="95"/>
        <v/>
      </c>
      <c r="AH118" s="1" t="str">
        <f t="shared" si="96"/>
        <v/>
      </c>
      <c r="AI118" s="1" t="str">
        <f t="shared" si="76"/>
        <v/>
      </c>
      <c r="AJ118" s="1" t="str">
        <f t="shared" si="77"/>
        <v/>
      </c>
      <c r="AK118" s="1">
        <f t="shared" si="97"/>
        <v>0</v>
      </c>
      <c r="AL118" s="1">
        <f t="shared" si="97"/>
        <v>0</v>
      </c>
      <c r="AP118" s="1" t="str">
        <f t="shared" si="79"/>
        <v>N</v>
      </c>
      <c r="AQ118" s="1" t="str">
        <f t="shared" si="80"/>
        <v>N</v>
      </c>
      <c r="AR118" s="1" t="str">
        <f t="shared" si="81"/>
        <v>N</v>
      </c>
      <c r="AT118" s="15" t="str">
        <f t="shared" si="98"/>
        <v/>
      </c>
      <c r="AU118" s="1" t="str">
        <f t="shared" si="83"/>
        <v/>
      </c>
      <c r="AV118" s="1" t="str">
        <f t="shared" si="84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</row>
    <row r="119" spans="1:76">
      <c r="A119" s="182"/>
      <c r="B119" s="180"/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1"/>
      <c r="AE119" s="1" t="str">
        <f t="shared" si="74"/>
        <v/>
      </c>
      <c r="AF119" s="1" t="str">
        <f t="shared" si="75"/>
        <v/>
      </c>
      <c r="AG119" s="1" t="str">
        <f t="shared" si="95"/>
        <v/>
      </c>
      <c r="AH119" s="1" t="str">
        <f t="shared" si="96"/>
        <v/>
      </c>
      <c r="AI119" s="1" t="str">
        <f t="shared" si="76"/>
        <v/>
      </c>
      <c r="AJ119" s="1" t="str">
        <f t="shared" si="77"/>
        <v/>
      </c>
      <c r="AK119" s="1">
        <f t="shared" si="97"/>
        <v>0</v>
      </c>
      <c r="AL119" s="1">
        <f t="shared" si="97"/>
        <v>0</v>
      </c>
      <c r="AP119" s="1" t="str">
        <f t="shared" si="79"/>
        <v>N</v>
      </c>
      <c r="AQ119" s="1" t="str">
        <f t="shared" si="80"/>
        <v>N</v>
      </c>
      <c r="AR119" s="1" t="str">
        <f t="shared" si="81"/>
        <v>N</v>
      </c>
      <c r="AT119" s="15" t="str">
        <f t="shared" si="98"/>
        <v/>
      </c>
      <c r="AU119" s="1" t="str">
        <f t="shared" si="83"/>
        <v/>
      </c>
      <c r="AV119" s="1" t="str">
        <f t="shared" si="84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</row>
    <row r="120" spans="1:76">
      <c r="A120" s="182"/>
      <c r="B120" s="180"/>
      <c r="C120" s="180"/>
      <c r="D120" s="180"/>
      <c r="E120" s="180"/>
      <c r="F120" s="180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1"/>
      <c r="AE120" s="1" t="str">
        <f t="shared" si="74"/>
        <v/>
      </c>
      <c r="AF120" s="1" t="str">
        <f t="shared" si="75"/>
        <v/>
      </c>
      <c r="AG120" s="1" t="str">
        <f t="shared" si="95"/>
        <v/>
      </c>
      <c r="AH120" s="1" t="str">
        <f t="shared" si="96"/>
        <v/>
      </c>
      <c r="AI120" s="1" t="str">
        <f t="shared" si="76"/>
        <v/>
      </c>
      <c r="AJ120" s="1" t="str">
        <f t="shared" si="77"/>
        <v/>
      </c>
      <c r="AK120" s="1">
        <f t="shared" si="97"/>
        <v>0</v>
      </c>
      <c r="AL120" s="1">
        <f t="shared" si="97"/>
        <v>0</v>
      </c>
      <c r="AP120" s="1" t="str">
        <f t="shared" si="79"/>
        <v>N</v>
      </c>
      <c r="AQ120" s="1" t="str">
        <f t="shared" si="80"/>
        <v>N</v>
      </c>
      <c r="AR120" s="1" t="str">
        <f t="shared" si="81"/>
        <v>N</v>
      </c>
      <c r="AT120" s="15" t="str">
        <f t="shared" si="98"/>
        <v/>
      </c>
      <c r="AU120" s="1" t="str">
        <f t="shared" si="83"/>
        <v/>
      </c>
      <c r="AV120" s="1" t="str">
        <f t="shared" si="84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6</v>
      </c>
    </row>
    <row r="121" spans="1:76">
      <c r="A121" s="182"/>
      <c r="B121" s="180"/>
      <c r="C121" s="180"/>
      <c r="D121" s="180"/>
      <c r="E121" s="180"/>
      <c r="F121" s="180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1"/>
      <c r="AE121" s="1" t="str">
        <f t="shared" si="74"/>
        <v/>
      </c>
      <c r="AF121" s="1" t="str">
        <f t="shared" si="75"/>
        <v/>
      </c>
      <c r="AG121" s="1" t="str">
        <f t="shared" si="95"/>
        <v/>
      </c>
      <c r="AH121" s="1" t="str">
        <f t="shared" si="96"/>
        <v/>
      </c>
      <c r="AI121" s="1" t="str">
        <f t="shared" si="76"/>
        <v/>
      </c>
      <c r="AJ121" s="1" t="str">
        <f t="shared" si="77"/>
        <v/>
      </c>
      <c r="AK121" s="1">
        <f t="shared" si="97"/>
        <v>0</v>
      </c>
      <c r="AL121" s="1">
        <f t="shared" si="97"/>
        <v>0</v>
      </c>
      <c r="AP121" s="1" t="str">
        <f t="shared" si="79"/>
        <v>N</v>
      </c>
      <c r="AQ121" s="1" t="str">
        <f t="shared" si="80"/>
        <v>N</v>
      </c>
      <c r="AR121" s="1" t="str">
        <f t="shared" si="81"/>
        <v>N</v>
      </c>
      <c r="AT121" s="15" t="str">
        <f t="shared" si="98"/>
        <v/>
      </c>
      <c r="AU121" s="1" t="str">
        <f t="shared" si="83"/>
        <v/>
      </c>
      <c r="AV121" s="1" t="str">
        <f t="shared" si="84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-6</v>
      </c>
    </row>
    <row r="122" spans="1:76">
      <c r="A122" s="182"/>
      <c r="B122" s="180"/>
      <c r="C122" s="180"/>
      <c r="D122" s="180"/>
      <c r="E122" s="180"/>
      <c r="F122" s="180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1"/>
      <c r="AE122" s="1" t="str">
        <f t="shared" si="74"/>
        <v/>
      </c>
      <c r="AF122" s="1" t="str">
        <f t="shared" si="75"/>
        <v/>
      </c>
      <c r="AG122" s="1" t="str">
        <f t="shared" si="95"/>
        <v/>
      </c>
      <c r="AH122" s="1" t="str">
        <f t="shared" si="96"/>
        <v/>
      </c>
      <c r="AI122" s="1" t="str">
        <f t="shared" si="76"/>
        <v/>
      </c>
      <c r="AJ122" s="1" t="str">
        <f t="shared" si="77"/>
        <v/>
      </c>
      <c r="AK122" s="1">
        <f t="shared" si="97"/>
        <v>0</v>
      </c>
      <c r="AL122" s="1">
        <f t="shared" si="97"/>
        <v>0</v>
      </c>
      <c r="AP122" s="1" t="str">
        <f t="shared" si="79"/>
        <v>N</v>
      </c>
      <c r="AQ122" s="1" t="str">
        <f t="shared" si="80"/>
        <v>N</v>
      </c>
      <c r="AR122" s="1" t="str">
        <f t="shared" si="81"/>
        <v>N</v>
      </c>
      <c r="AT122" s="15" t="str">
        <f t="shared" si="98"/>
        <v/>
      </c>
      <c r="AU122" s="1" t="str">
        <f t="shared" si="83"/>
        <v/>
      </c>
      <c r="AV122" s="1" t="str">
        <f t="shared" si="84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</row>
    <row r="123" spans="1:76">
      <c r="A123" s="182"/>
      <c r="B123" s="180"/>
      <c r="C123" s="180"/>
      <c r="D123" s="180"/>
      <c r="E123" s="180"/>
      <c r="F123" s="180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1"/>
      <c r="AE123" s="1" t="str">
        <f t="shared" si="74"/>
        <v/>
      </c>
      <c r="AF123" s="1" t="str">
        <f t="shared" si="75"/>
        <v/>
      </c>
      <c r="AG123" s="1" t="str">
        <f t="shared" si="95"/>
        <v/>
      </c>
      <c r="AH123" s="1" t="str">
        <f t="shared" si="96"/>
        <v/>
      </c>
      <c r="AI123" s="1" t="str">
        <f t="shared" si="76"/>
        <v/>
      </c>
      <c r="AJ123" s="1" t="str">
        <f t="shared" si="77"/>
        <v/>
      </c>
      <c r="AK123" s="1">
        <f t="shared" si="97"/>
        <v>0</v>
      </c>
      <c r="AL123" s="1">
        <f t="shared" si="97"/>
        <v>0</v>
      </c>
      <c r="AP123" s="1" t="str">
        <f t="shared" si="79"/>
        <v>N</v>
      </c>
      <c r="AQ123" s="1" t="str">
        <f t="shared" si="80"/>
        <v>N</v>
      </c>
      <c r="AR123" s="1" t="str">
        <f t="shared" si="81"/>
        <v>N</v>
      </c>
      <c r="AT123" s="15" t="str">
        <f t="shared" si="98"/>
        <v/>
      </c>
      <c r="AU123" s="1" t="str">
        <f t="shared" si="83"/>
        <v/>
      </c>
      <c r="AV123" s="1" t="str">
        <f t="shared" si="84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</row>
    <row r="124" spans="1:76">
      <c r="A124" s="182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1"/>
      <c r="AE124" s="1" t="str">
        <f t="shared" si="74"/>
        <v/>
      </c>
      <c r="AF124" s="1" t="str">
        <f t="shared" si="75"/>
        <v/>
      </c>
      <c r="AG124" s="1" t="str">
        <f t="shared" si="95"/>
        <v/>
      </c>
      <c r="AH124" s="1" t="str">
        <f t="shared" si="96"/>
        <v/>
      </c>
      <c r="AI124" s="1" t="str">
        <f t="shared" si="76"/>
        <v/>
      </c>
      <c r="AJ124" s="1" t="str">
        <f t="shared" si="77"/>
        <v/>
      </c>
      <c r="AK124" s="1">
        <f t="shared" si="97"/>
        <v>0</v>
      </c>
      <c r="AL124" s="1">
        <f t="shared" si="97"/>
        <v>0</v>
      </c>
      <c r="AP124" s="1" t="str">
        <f t="shared" si="79"/>
        <v>N</v>
      </c>
      <c r="AQ124" s="1" t="str">
        <f t="shared" si="80"/>
        <v>N</v>
      </c>
      <c r="AR124" s="1" t="str">
        <f t="shared" si="81"/>
        <v>N</v>
      </c>
      <c r="AT124" s="15" t="str">
        <f t="shared" si="98"/>
        <v/>
      </c>
      <c r="AU124" s="1" t="str">
        <f t="shared" si="83"/>
        <v/>
      </c>
      <c r="AV124" s="1" t="str">
        <f t="shared" si="84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3</v>
      </c>
    </row>
    <row r="125" spans="1:76">
      <c r="A125" s="182"/>
      <c r="B125" s="180"/>
      <c r="C125" s="180"/>
      <c r="D125" s="180"/>
      <c r="E125" s="180"/>
      <c r="F125" s="180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1"/>
      <c r="AE125" s="1" t="str">
        <f t="shared" si="74"/>
        <v/>
      </c>
      <c r="AF125" s="1" t="str">
        <f t="shared" si="75"/>
        <v/>
      </c>
      <c r="AG125" s="1" t="str">
        <f t="shared" si="95"/>
        <v/>
      </c>
      <c r="AH125" s="1" t="str">
        <f t="shared" si="96"/>
        <v/>
      </c>
      <c r="AI125" s="1" t="str">
        <f t="shared" si="76"/>
        <v/>
      </c>
      <c r="AJ125" s="1" t="str">
        <f t="shared" si="77"/>
        <v/>
      </c>
      <c r="AK125" s="1">
        <f t="shared" si="97"/>
        <v>0</v>
      </c>
      <c r="AL125" s="1">
        <f t="shared" si="97"/>
        <v>0</v>
      </c>
      <c r="AP125" s="1" t="str">
        <f t="shared" si="79"/>
        <v>N</v>
      </c>
      <c r="AQ125" s="1" t="str">
        <f t="shared" si="80"/>
        <v>N</v>
      </c>
      <c r="AR125" s="1" t="str">
        <f t="shared" si="81"/>
        <v>N</v>
      </c>
      <c r="AT125" s="15" t="str">
        <f t="shared" si="98"/>
        <v/>
      </c>
      <c r="AU125" s="1" t="str">
        <f t="shared" si="83"/>
        <v/>
      </c>
      <c r="AV125" s="1" t="str">
        <f t="shared" si="84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-3</v>
      </c>
    </row>
    <row r="126" spans="1:76">
      <c r="A126" s="182"/>
      <c r="B126" s="180"/>
      <c r="C126" s="180"/>
      <c r="D126" s="180"/>
      <c r="E126" s="180"/>
      <c r="F126" s="180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1"/>
      <c r="AE126" s="1" t="str">
        <f t="shared" si="74"/>
        <v/>
      </c>
      <c r="AF126" s="1" t="str">
        <f t="shared" si="75"/>
        <v/>
      </c>
      <c r="AG126" s="1" t="str">
        <f t="shared" si="95"/>
        <v/>
      </c>
      <c r="AH126" s="1" t="str">
        <f t="shared" si="96"/>
        <v/>
      </c>
      <c r="AI126" s="1" t="str">
        <f t="shared" si="76"/>
        <v/>
      </c>
      <c r="AJ126" s="1" t="str">
        <f t="shared" si="77"/>
        <v/>
      </c>
      <c r="AK126" s="1">
        <f t="shared" si="97"/>
        <v>0</v>
      </c>
      <c r="AL126" s="1">
        <f t="shared" si="97"/>
        <v>0</v>
      </c>
      <c r="AP126" s="1" t="str">
        <f t="shared" si="79"/>
        <v>N</v>
      </c>
      <c r="AQ126" s="1" t="str">
        <f t="shared" si="80"/>
        <v>N</v>
      </c>
      <c r="AR126" s="1" t="str">
        <f t="shared" si="81"/>
        <v>N</v>
      </c>
      <c r="AT126" s="15" t="str">
        <f t="shared" si="98"/>
        <v/>
      </c>
      <c r="AU126" s="1" t="str">
        <f t="shared" si="83"/>
        <v/>
      </c>
      <c r="AV126" s="1" t="str">
        <f t="shared" si="84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</row>
    <row r="127" spans="1:76" ht="15.75" thickBot="1">
      <c r="A127" s="177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5"/>
      <c r="AE127" s="1" t="str">
        <f t="shared" si="74"/>
        <v/>
      </c>
      <c r="AF127" s="1" t="str">
        <f t="shared" si="75"/>
        <v/>
      </c>
      <c r="AG127" s="1" t="str">
        <f t="shared" si="95"/>
        <v/>
      </c>
      <c r="AH127" s="1" t="str">
        <f t="shared" si="96"/>
        <v/>
      </c>
      <c r="AI127" s="1" t="str">
        <f t="shared" si="76"/>
        <v/>
      </c>
      <c r="AJ127" s="1" t="str">
        <f t="shared" si="77"/>
        <v/>
      </c>
      <c r="AK127" s="1">
        <f t="shared" si="97"/>
        <v>0</v>
      </c>
      <c r="AL127" s="1">
        <f t="shared" si="97"/>
        <v>0</v>
      </c>
      <c r="AP127" s="1" t="str">
        <f t="shared" si="79"/>
        <v>N</v>
      </c>
      <c r="AQ127" s="1" t="str">
        <f t="shared" si="80"/>
        <v>N</v>
      </c>
      <c r="AR127" s="1" t="str">
        <f t="shared" si="81"/>
        <v>N</v>
      </c>
      <c r="AT127" s="15" t="str">
        <f t="shared" si="98"/>
        <v/>
      </c>
      <c r="AU127" s="1" t="str">
        <f t="shared" si="83"/>
        <v/>
      </c>
      <c r="AV127" s="1" t="str">
        <f t="shared" si="84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</row>
    <row r="128" spans="1:76">
      <c r="A128" s="176"/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AE128" s="1" t="str">
        <f t="shared" si="74"/>
        <v/>
      </c>
      <c r="AF128" s="1" t="str">
        <f t="shared" si="75"/>
        <v/>
      </c>
      <c r="AG128" s="1" t="str">
        <f t="shared" si="95"/>
        <v/>
      </c>
      <c r="AH128" s="1" t="str">
        <f t="shared" si="96"/>
        <v/>
      </c>
      <c r="AI128" s="1" t="str">
        <f t="shared" si="76"/>
        <v/>
      </c>
      <c r="AJ128" s="1" t="str">
        <f t="shared" si="77"/>
        <v/>
      </c>
      <c r="AK128" s="1">
        <f t="shared" si="97"/>
        <v>0</v>
      </c>
      <c r="AL128" s="1">
        <f t="shared" si="97"/>
        <v>0</v>
      </c>
      <c r="AP128" s="1" t="str">
        <f t="shared" si="79"/>
        <v>N</v>
      </c>
      <c r="AQ128" s="1" t="str">
        <f t="shared" si="80"/>
        <v>N</v>
      </c>
      <c r="AR128" s="1" t="str">
        <f t="shared" si="81"/>
        <v>N</v>
      </c>
      <c r="AT128" s="15" t="str">
        <f t="shared" si="98"/>
        <v/>
      </c>
      <c r="AU128" s="1" t="str">
        <f t="shared" si="83"/>
        <v/>
      </c>
      <c r="AV128" s="1" t="str">
        <f t="shared" si="84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6</v>
      </c>
    </row>
    <row r="129" spans="31:76">
      <c r="AE129" s="1" t="str">
        <f t="shared" si="74"/>
        <v/>
      </c>
      <c r="AF129" s="1" t="str">
        <f t="shared" si="75"/>
        <v/>
      </c>
      <c r="AG129" s="1" t="str">
        <f t="shared" si="95"/>
        <v/>
      </c>
      <c r="AH129" s="1" t="str">
        <f t="shared" si="96"/>
        <v/>
      </c>
      <c r="AI129" s="1" t="str">
        <f t="shared" si="76"/>
        <v/>
      </c>
      <c r="AJ129" s="1" t="str">
        <f t="shared" si="77"/>
        <v/>
      </c>
      <c r="AK129" s="1">
        <f t="shared" si="97"/>
        <v>0</v>
      </c>
      <c r="AL129" s="1">
        <f t="shared" si="97"/>
        <v>0</v>
      </c>
      <c r="AP129" s="1" t="str">
        <f t="shared" si="79"/>
        <v>N</v>
      </c>
      <c r="AQ129" s="1" t="str">
        <f t="shared" si="80"/>
        <v>N</v>
      </c>
      <c r="AR129" s="1" t="str">
        <f t="shared" si="81"/>
        <v>N</v>
      </c>
      <c r="AT129" s="15" t="str">
        <f t="shared" si="98"/>
        <v/>
      </c>
      <c r="AU129" s="1" t="str">
        <f t="shared" si="83"/>
        <v/>
      </c>
      <c r="AV129" s="1" t="str">
        <f t="shared" si="84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-6</v>
      </c>
    </row>
    <row r="130" spans="31:76">
      <c r="AE130" s="1" t="str">
        <f t="shared" si="74"/>
        <v/>
      </c>
      <c r="AF130" s="1" t="str">
        <f t="shared" si="75"/>
        <v/>
      </c>
      <c r="AG130" s="1" t="str">
        <f t="shared" si="95"/>
        <v/>
      </c>
      <c r="AH130" s="1" t="str">
        <f t="shared" si="96"/>
        <v/>
      </c>
      <c r="AI130" s="1" t="str">
        <f t="shared" si="76"/>
        <v/>
      </c>
      <c r="AJ130" s="1" t="str">
        <f t="shared" si="77"/>
        <v/>
      </c>
      <c r="AK130" s="1">
        <f t="shared" si="97"/>
        <v>0</v>
      </c>
      <c r="AL130" s="1">
        <f t="shared" si="97"/>
        <v>0</v>
      </c>
      <c r="AP130" s="1" t="str">
        <f t="shared" si="79"/>
        <v>N</v>
      </c>
      <c r="AQ130" s="1" t="str">
        <f t="shared" si="80"/>
        <v>N</v>
      </c>
      <c r="AR130" s="1" t="str">
        <f t="shared" si="81"/>
        <v>N</v>
      </c>
      <c r="AT130" s="15" t="str">
        <f t="shared" si="98"/>
        <v/>
      </c>
      <c r="AU130" s="1" t="str">
        <f t="shared" si="83"/>
        <v/>
      </c>
      <c r="AV130" s="1" t="str">
        <f t="shared" si="84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</row>
    <row r="131" spans="31:76">
      <c r="AE131" s="1" t="str">
        <f t="shared" si="74"/>
        <v/>
      </c>
      <c r="AF131" s="1" t="str">
        <f t="shared" si="75"/>
        <v/>
      </c>
      <c r="AG131" s="1" t="str">
        <f t="shared" si="95"/>
        <v/>
      </c>
      <c r="AH131" s="1" t="str">
        <f t="shared" si="96"/>
        <v/>
      </c>
      <c r="AI131" s="1" t="str">
        <f t="shared" si="76"/>
        <v/>
      </c>
      <c r="AJ131" s="1" t="str">
        <f t="shared" si="77"/>
        <v/>
      </c>
      <c r="AK131" s="1">
        <f t="shared" si="97"/>
        <v>0</v>
      </c>
      <c r="AL131" s="1">
        <f t="shared" si="97"/>
        <v>0</v>
      </c>
      <c r="AP131" s="1" t="str">
        <f t="shared" si="79"/>
        <v>N</v>
      </c>
      <c r="AQ131" s="1" t="str">
        <f t="shared" si="80"/>
        <v>N</v>
      </c>
      <c r="AR131" s="1" t="str">
        <f t="shared" si="81"/>
        <v>N</v>
      </c>
      <c r="AT131" s="15" t="str">
        <f t="shared" si="98"/>
        <v/>
      </c>
      <c r="AU131" s="1" t="str">
        <f t="shared" si="83"/>
        <v/>
      </c>
      <c r="AV131" s="1" t="str">
        <f t="shared" si="84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</row>
    <row r="132" spans="31:76">
      <c r="AE132" s="1" t="str">
        <f t="shared" si="74"/>
        <v/>
      </c>
      <c r="AF132" s="1" t="str">
        <f t="shared" si="75"/>
        <v/>
      </c>
      <c r="AG132" s="1" t="str">
        <f t="shared" si="95"/>
        <v/>
      </c>
      <c r="AH132" s="1" t="str">
        <f t="shared" si="96"/>
        <v/>
      </c>
      <c r="AI132" s="1" t="str">
        <f t="shared" si="76"/>
        <v/>
      </c>
      <c r="AJ132" s="1" t="str">
        <f t="shared" si="77"/>
        <v/>
      </c>
      <c r="AK132" s="1">
        <f t="shared" si="97"/>
        <v>0</v>
      </c>
      <c r="AL132" s="1">
        <f t="shared" si="97"/>
        <v>0</v>
      </c>
      <c r="AP132" s="1" t="str">
        <f t="shared" si="79"/>
        <v>N</v>
      </c>
      <c r="AQ132" s="1" t="str">
        <f t="shared" si="80"/>
        <v>N</v>
      </c>
      <c r="AR132" s="1" t="str">
        <f t="shared" si="81"/>
        <v>N</v>
      </c>
      <c r="AT132" s="15" t="str">
        <f t="shared" si="98"/>
        <v/>
      </c>
      <c r="AU132" s="1" t="str">
        <f t="shared" si="83"/>
        <v/>
      </c>
      <c r="AV132" s="1" t="str">
        <f t="shared" si="84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3</v>
      </c>
    </row>
    <row r="133" spans="31:76">
      <c r="AE133" s="1" t="str">
        <f t="shared" si="74"/>
        <v/>
      </c>
      <c r="AF133" s="1" t="str">
        <f t="shared" si="75"/>
        <v/>
      </c>
      <c r="AG133" s="1" t="str">
        <f t="shared" si="95"/>
        <v/>
      </c>
      <c r="AH133" s="1" t="str">
        <f t="shared" si="96"/>
        <v/>
      </c>
      <c r="AI133" s="1" t="str">
        <f t="shared" si="76"/>
        <v/>
      </c>
      <c r="AJ133" s="1" t="str">
        <f t="shared" si="77"/>
        <v/>
      </c>
      <c r="AK133" s="1">
        <f t="shared" si="97"/>
        <v>0</v>
      </c>
      <c r="AL133" s="1">
        <f t="shared" si="97"/>
        <v>0</v>
      </c>
      <c r="AP133" s="1" t="str">
        <f t="shared" si="79"/>
        <v>N</v>
      </c>
      <c r="AQ133" s="1" t="str">
        <f t="shared" si="80"/>
        <v>N</v>
      </c>
      <c r="AR133" s="1" t="str">
        <f t="shared" si="81"/>
        <v>N</v>
      </c>
      <c r="AT133" s="15" t="str">
        <f t="shared" si="98"/>
        <v/>
      </c>
      <c r="AU133" s="1" t="str">
        <f t="shared" si="83"/>
        <v/>
      </c>
      <c r="AV133" s="1" t="str">
        <f t="shared" si="84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-3</v>
      </c>
    </row>
    <row r="134" spans="31:76">
      <c r="AE134" s="1" t="str">
        <f t="shared" si="74"/>
        <v/>
      </c>
      <c r="AF134" s="1" t="str">
        <f t="shared" si="75"/>
        <v/>
      </c>
      <c r="AG134" s="1" t="str">
        <f t="shared" si="95"/>
        <v/>
      </c>
      <c r="AH134" s="1" t="str">
        <f t="shared" si="96"/>
        <v/>
      </c>
      <c r="AI134" s="1" t="str">
        <f t="shared" si="76"/>
        <v/>
      </c>
      <c r="AJ134" s="1" t="str">
        <f t="shared" si="77"/>
        <v/>
      </c>
      <c r="AK134" s="1">
        <f t="shared" si="97"/>
        <v>0</v>
      </c>
      <c r="AL134" s="1">
        <f t="shared" si="97"/>
        <v>0</v>
      </c>
      <c r="AP134" s="1" t="str">
        <f t="shared" si="79"/>
        <v>N</v>
      </c>
      <c r="AQ134" s="1" t="str">
        <f t="shared" si="80"/>
        <v>N</v>
      </c>
      <c r="AR134" s="1" t="str">
        <f t="shared" si="81"/>
        <v>N</v>
      </c>
      <c r="AT134" s="15" t="str">
        <f t="shared" si="98"/>
        <v/>
      </c>
      <c r="AU134" s="1" t="str">
        <f t="shared" si="83"/>
        <v/>
      </c>
      <c r="AV134" s="1" t="str">
        <f t="shared" si="84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6">
      <c r="AE135" s="1" t="str">
        <f t="shared" si="74"/>
        <v/>
      </c>
      <c r="AF135" s="1" t="str">
        <f t="shared" si="75"/>
        <v/>
      </c>
      <c r="AG135" s="1" t="str">
        <f t="shared" si="95"/>
        <v/>
      </c>
      <c r="AH135" s="1" t="str">
        <f t="shared" si="96"/>
        <v/>
      </c>
      <c r="AI135" s="1" t="str">
        <f t="shared" si="76"/>
        <v/>
      </c>
      <c r="AJ135" s="1" t="str">
        <f t="shared" si="77"/>
        <v/>
      </c>
      <c r="AK135" s="1">
        <f t="shared" si="97"/>
        <v>0</v>
      </c>
      <c r="AL135" s="1">
        <f t="shared" si="97"/>
        <v>0</v>
      </c>
      <c r="AP135" s="1" t="str">
        <f t="shared" si="79"/>
        <v>N</v>
      </c>
      <c r="AQ135" s="1" t="str">
        <f t="shared" si="80"/>
        <v>N</v>
      </c>
      <c r="AR135" s="1" t="str">
        <f t="shared" si="81"/>
        <v>N</v>
      </c>
      <c r="AT135" s="15" t="str">
        <f t="shared" si="98"/>
        <v/>
      </c>
      <c r="AU135" s="1" t="str">
        <f t="shared" si="83"/>
        <v/>
      </c>
      <c r="AV135" s="1" t="str">
        <f t="shared" si="84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6">
      <c r="AE136" s="1" t="str">
        <f t="shared" si="74"/>
        <v/>
      </c>
      <c r="AF136" s="1" t="str">
        <f t="shared" si="75"/>
        <v/>
      </c>
      <c r="AG136" s="1" t="str">
        <f t="shared" si="95"/>
        <v/>
      </c>
      <c r="AH136" s="1" t="str">
        <f t="shared" si="96"/>
        <v/>
      </c>
      <c r="AI136" s="1" t="str">
        <f t="shared" si="76"/>
        <v/>
      </c>
      <c r="AJ136" s="1" t="str">
        <f t="shared" si="77"/>
        <v/>
      </c>
      <c r="AK136" s="1">
        <f t="shared" si="97"/>
        <v>0</v>
      </c>
      <c r="AL136" s="1">
        <f t="shared" si="97"/>
        <v>0</v>
      </c>
      <c r="AP136" s="1" t="str">
        <f t="shared" si="79"/>
        <v>N</v>
      </c>
      <c r="AQ136" s="1" t="str">
        <f t="shared" si="80"/>
        <v>N</v>
      </c>
      <c r="AR136" s="1" t="str">
        <f t="shared" si="81"/>
        <v>N</v>
      </c>
      <c r="AT136" s="15" t="str">
        <f t="shared" si="98"/>
        <v/>
      </c>
      <c r="AU136" s="1" t="str">
        <f t="shared" si="83"/>
        <v/>
      </c>
      <c r="AV136" s="1" t="str">
        <f t="shared" si="84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6</v>
      </c>
    </row>
    <row r="137" spans="31:76">
      <c r="AE137" s="1" t="str">
        <f t="shared" si="74"/>
        <v/>
      </c>
      <c r="AF137" s="1" t="str">
        <f t="shared" si="75"/>
        <v/>
      </c>
      <c r="AG137" s="1" t="str">
        <f t="shared" si="95"/>
        <v/>
      </c>
      <c r="AH137" s="1" t="str">
        <f t="shared" si="96"/>
        <v/>
      </c>
      <c r="AI137" s="1" t="str">
        <f t="shared" si="76"/>
        <v/>
      </c>
      <c r="AJ137" s="1" t="str">
        <f t="shared" si="77"/>
        <v/>
      </c>
      <c r="AK137" s="1">
        <f t="shared" si="97"/>
        <v>0</v>
      </c>
      <c r="AL137" s="1">
        <f t="shared" si="97"/>
        <v>0</v>
      </c>
      <c r="AP137" s="1" t="str">
        <f t="shared" si="79"/>
        <v>N</v>
      </c>
      <c r="AQ137" s="1" t="str">
        <f t="shared" si="80"/>
        <v>N</v>
      </c>
      <c r="AR137" s="1" t="str">
        <f t="shared" si="81"/>
        <v>N</v>
      </c>
      <c r="AT137" s="15" t="str">
        <f t="shared" si="98"/>
        <v/>
      </c>
      <c r="AU137" s="1" t="str">
        <f t="shared" si="83"/>
        <v/>
      </c>
      <c r="AV137" s="1" t="str">
        <f t="shared" si="84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-6</v>
      </c>
    </row>
    <row r="138" spans="31:76">
      <c r="AE138" s="1" t="str">
        <f t="shared" ref="AE138:AE201" si="109">IF(M137="","",IF(Y138="B",IF(M137="P",BH138,""),IF(M136="P",BH138,"")))</f>
        <v/>
      </c>
      <c r="AF138" s="1" t="str">
        <f t="shared" ref="AF138:AF201" si="110">IF(M137="","",IF(Y138="B",IF(M137="B",BH138,""),IF(M136="B",BH138,"")))</f>
        <v/>
      </c>
      <c r="AG138" s="1" t="str">
        <f t="shared" si="95"/>
        <v/>
      </c>
      <c r="AH138" s="1" t="str">
        <f t="shared" si="96"/>
        <v/>
      </c>
      <c r="AI138" s="1" t="str">
        <f t="shared" ref="AI138:AI201" si="111">IF(M137="","",IF(AND(AE138="L5",AH138="L5",AY138=""),"L0",AX138))</f>
        <v/>
      </c>
      <c r="AJ138" s="1" t="str">
        <f t="shared" ref="AJ138:AJ201" si="112">IF(M137="","",IF(AND(AF138="L5",AH138="L5",AX138=""),"L0",AY138))</f>
        <v/>
      </c>
      <c r="AK138" s="1">
        <f t="shared" si="97"/>
        <v>0</v>
      </c>
      <c r="AL138" s="1">
        <f t="shared" si="97"/>
        <v>0</v>
      </c>
      <c r="AP138" s="1" t="str">
        <f t="shared" ref="AP138:AP201" si="113">IF(OR(F134&amp;F135&amp;F136="WLW",F135&amp;F136="WW"),"Y","N")</f>
        <v>N</v>
      </c>
      <c r="AQ138" s="1" t="str">
        <f t="shared" ref="AQ138:AQ201" si="114">IF(OR(K134&amp;K135&amp;K136="WLW",K135&amp;K136="WW"),"Y","N")</f>
        <v>N</v>
      </c>
      <c r="AR138" s="1" t="str">
        <f t="shared" ref="AR138:AR201" si="115">IF(OR(R134&amp;R135&amp;R136="WLW",R135&amp;R136="WW"),"Y","N")</f>
        <v>N</v>
      </c>
      <c r="AT138" s="15" t="str">
        <f t="shared" si="98"/>
        <v/>
      </c>
      <c r="AU138" s="1" t="str">
        <f t="shared" ref="AU138:AU163" si="116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si="117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6">
      <c r="AE139" s="1" t="str">
        <f t="shared" si="109"/>
        <v/>
      </c>
      <c r="AF139" s="1" t="str">
        <f t="shared" si="110"/>
        <v/>
      </c>
      <c r="AG139" s="1" t="str">
        <f t="shared" ref="AG139:AG195" si="118">IF(M138="","",IF(Z139="D",IF(BF139="P",BJ139,""),IF(M137="P",BJ139,"")))</f>
        <v/>
      </c>
      <c r="AH139" s="1" t="str">
        <f t="shared" ref="AH139:AH195" si="119">IF(M138="","",IF(Z139="D",IF(BF139="B",BJ139,""),IF(M137="B",BJ139,"")))</f>
        <v/>
      </c>
      <c r="AI139" s="1" t="str">
        <f t="shared" si="111"/>
        <v/>
      </c>
      <c r="AJ139" s="1" t="str">
        <f t="shared" si="112"/>
        <v/>
      </c>
      <c r="AK139" s="1">
        <f t="shared" ref="AK139:AL202" si="120">IF(D139="",0,IF(OR(D139="B",D139="XB"),1,INT(RIGHT(D139))))+IF(I139="",0,IF(OR(I139="B",I139="XB"),1,INT(RIGHT(I139))))+IF(P139="",0,IF(OR(P139="B",P139="XB"),1,INT(RIGHT(P139))))</f>
        <v>0</v>
      </c>
      <c r="AL139" s="1">
        <f t="shared" si="120"/>
        <v>0</v>
      </c>
      <c r="AP139" s="1" t="str">
        <f t="shared" si="113"/>
        <v>N</v>
      </c>
      <c r="AQ139" s="1" t="str">
        <f t="shared" si="114"/>
        <v>N</v>
      </c>
      <c r="AR139" s="1" t="str">
        <f t="shared" si="115"/>
        <v>N</v>
      </c>
      <c r="AT139" s="15" t="str">
        <f t="shared" ref="AT139:AT163" si="121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si="116"/>
        <v/>
      </c>
      <c r="AV139" s="1" t="str">
        <f t="shared" si="117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6">
      <c r="AE140" s="1" t="str">
        <f t="shared" si="109"/>
        <v/>
      </c>
      <c r="AF140" s="1" t="str">
        <f t="shared" si="110"/>
        <v/>
      </c>
      <c r="AG140" s="1" t="str">
        <f t="shared" si="118"/>
        <v/>
      </c>
      <c r="AH140" s="1" t="str">
        <f t="shared" si="119"/>
        <v/>
      </c>
      <c r="AI140" s="1" t="str">
        <f t="shared" si="111"/>
        <v/>
      </c>
      <c r="AJ140" s="1" t="str">
        <f t="shared" si="112"/>
        <v/>
      </c>
      <c r="AK140" s="1">
        <f t="shared" si="120"/>
        <v>0</v>
      </c>
      <c r="AL140" s="1">
        <f t="shared" si="120"/>
        <v>0</v>
      </c>
      <c r="AP140" s="1" t="str">
        <f t="shared" si="113"/>
        <v>N</v>
      </c>
      <c r="AQ140" s="1" t="str">
        <f t="shared" si="114"/>
        <v>N</v>
      </c>
      <c r="AR140" s="1" t="str">
        <f t="shared" si="115"/>
        <v>N</v>
      </c>
      <c r="AT140" s="15" t="str">
        <f t="shared" si="121"/>
        <v/>
      </c>
      <c r="AU140" s="1" t="str">
        <f t="shared" si="116"/>
        <v/>
      </c>
      <c r="AV140" s="1" t="str">
        <f t="shared" si="117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3</v>
      </c>
    </row>
    <row r="141" spans="31:76">
      <c r="AE141" s="1" t="str">
        <f t="shared" si="109"/>
        <v/>
      </c>
      <c r="AF141" s="1" t="str">
        <f t="shared" si="110"/>
        <v/>
      </c>
      <c r="AG141" s="1" t="str">
        <f t="shared" si="118"/>
        <v/>
      </c>
      <c r="AH141" s="1" t="str">
        <f t="shared" si="119"/>
        <v/>
      </c>
      <c r="AI141" s="1" t="str">
        <f t="shared" si="111"/>
        <v/>
      </c>
      <c r="AJ141" s="1" t="str">
        <f t="shared" si="112"/>
        <v/>
      </c>
      <c r="AK141" s="1">
        <f t="shared" si="120"/>
        <v>0</v>
      </c>
      <c r="AL141" s="1">
        <f t="shared" si="120"/>
        <v>0</v>
      </c>
      <c r="AP141" s="1" t="str">
        <f t="shared" si="113"/>
        <v>N</v>
      </c>
      <c r="AQ141" s="1" t="str">
        <f t="shared" si="114"/>
        <v>N</v>
      </c>
      <c r="AR141" s="1" t="str">
        <f t="shared" si="115"/>
        <v>N</v>
      </c>
      <c r="AT141" s="15" t="str">
        <f t="shared" si="121"/>
        <v/>
      </c>
      <c r="AU141" s="1" t="str">
        <f t="shared" si="116"/>
        <v/>
      </c>
      <c r="AV141" s="1" t="str">
        <f t="shared" si="117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-3</v>
      </c>
    </row>
    <row r="142" spans="31:76">
      <c r="AE142" s="1" t="str">
        <f t="shared" si="109"/>
        <v/>
      </c>
      <c r="AF142" s="1" t="str">
        <f t="shared" si="110"/>
        <v/>
      </c>
      <c r="AG142" s="1" t="str">
        <f t="shared" si="118"/>
        <v/>
      </c>
      <c r="AH142" s="1" t="str">
        <f t="shared" si="119"/>
        <v/>
      </c>
      <c r="AI142" s="1" t="str">
        <f t="shared" si="111"/>
        <v/>
      </c>
      <c r="AJ142" s="1" t="str">
        <f t="shared" si="112"/>
        <v/>
      </c>
      <c r="AK142" s="1">
        <f t="shared" si="120"/>
        <v>0</v>
      </c>
      <c r="AL142" s="1">
        <f t="shared" si="120"/>
        <v>0</v>
      </c>
      <c r="AP142" s="1" t="str">
        <f t="shared" si="113"/>
        <v>N</v>
      </c>
      <c r="AQ142" s="1" t="str">
        <f t="shared" si="114"/>
        <v>N</v>
      </c>
      <c r="AR142" s="1" t="str">
        <f t="shared" si="115"/>
        <v>N</v>
      </c>
      <c r="AT142" s="15" t="str">
        <f t="shared" si="121"/>
        <v/>
      </c>
      <c r="AU142" s="1" t="str">
        <f t="shared" si="116"/>
        <v/>
      </c>
      <c r="AV142" s="1" t="str">
        <f t="shared" si="117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6">
      <c r="AE143" s="1" t="str">
        <f t="shared" si="109"/>
        <v/>
      </c>
      <c r="AF143" s="1" t="str">
        <f t="shared" si="110"/>
        <v/>
      </c>
      <c r="AG143" s="1" t="str">
        <f t="shared" si="118"/>
        <v/>
      </c>
      <c r="AH143" s="1" t="str">
        <f t="shared" si="119"/>
        <v/>
      </c>
      <c r="AI143" s="1" t="str">
        <f t="shared" si="111"/>
        <v/>
      </c>
      <c r="AJ143" s="1" t="str">
        <f t="shared" si="112"/>
        <v/>
      </c>
      <c r="AK143" s="1">
        <f t="shared" si="120"/>
        <v>0</v>
      </c>
      <c r="AL143" s="1">
        <f t="shared" si="120"/>
        <v>0</v>
      </c>
      <c r="AP143" s="1" t="str">
        <f t="shared" si="113"/>
        <v>N</v>
      </c>
      <c r="AQ143" s="1" t="str">
        <f t="shared" si="114"/>
        <v>N</v>
      </c>
      <c r="AR143" s="1" t="str">
        <f t="shared" si="115"/>
        <v>N</v>
      </c>
      <c r="AT143" s="15" t="str">
        <f t="shared" si="121"/>
        <v/>
      </c>
      <c r="AU143" s="1" t="str">
        <f t="shared" si="116"/>
        <v/>
      </c>
      <c r="AV143" s="1" t="str">
        <f t="shared" si="117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6">
      <c r="AE144" s="1" t="str">
        <f t="shared" si="109"/>
        <v/>
      </c>
      <c r="AF144" s="1" t="str">
        <f t="shared" si="110"/>
        <v/>
      </c>
      <c r="AG144" s="1" t="str">
        <f t="shared" si="118"/>
        <v/>
      </c>
      <c r="AH144" s="1" t="str">
        <f t="shared" si="119"/>
        <v/>
      </c>
      <c r="AI144" s="1" t="str">
        <f t="shared" si="111"/>
        <v/>
      </c>
      <c r="AJ144" s="1" t="str">
        <f t="shared" si="112"/>
        <v/>
      </c>
      <c r="AK144" s="1">
        <f t="shared" si="120"/>
        <v>0</v>
      </c>
      <c r="AL144" s="1">
        <f t="shared" si="120"/>
        <v>0</v>
      </c>
      <c r="AP144" s="1" t="str">
        <f t="shared" si="113"/>
        <v>N</v>
      </c>
      <c r="AQ144" s="1" t="str">
        <f t="shared" si="114"/>
        <v>N</v>
      </c>
      <c r="AR144" s="1" t="str">
        <f t="shared" si="115"/>
        <v>N</v>
      </c>
      <c r="AT144" s="15" t="str">
        <f t="shared" si="121"/>
        <v/>
      </c>
      <c r="AU144" s="1" t="str">
        <f t="shared" si="116"/>
        <v/>
      </c>
      <c r="AV144" s="1" t="str">
        <f t="shared" si="117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6</v>
      </c>
    </row>
    <row r="145" spans="31:76">
      <c r="AE145" s="1" t="str">
        <f t="shared" si="109"/>
        <v/>
      </c>
      <c r="AF145" s="1" t="str">
        <f t="shared" si="110"/>
        <v/>
      </c>
      <c r="AG145" s="1" t="str">
        <f t="shared" si="118"/>
        <v/>
      </c>
      <c r="AH145" s="1" t="str">
        <f t="shared" si="119"/>
        <v/>
      </c>
      <c r="AI145" s="1" t="str">
        <f t="shared" si="111"/>
        <v/>
      </c>
      <c r="AJ145" s="1" t="str">
        <f t="shared" si="112"/>
        <v/>
      </c>
      <c r="AK145" s="1">
        <f t="shared" si="120"/>
        <v>0</v>
      </c>
      <c r="AL145" s="1">
        <f t="shared" si="120"/>
        <v>0</v>
      </c>
      <c r="AP145" s="1" t="str">
        <f t="shared" si="113"/>
        <v>N</v>
      </c>
      <c r="AQ145" s="1" t="str">
        <f t="shared" si="114"/>
        <v>N</v>
      </c>
      <c r="AR145" s="1" t="str">
        <f t="shared" si="115"/>
        <v>N</v>
      </c>
      <c r="AT145" s="15" t="str">
        <f t="shared" si="121"/>
        <v/>
      </c>
      <c r="AU145" s="1" t="str">
        <f t="shared" si="116"/>
        <v/>
      </c>
      <c r="AV145" s="1" t="str">
        <f t="shared" si="117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-6</v>
      </c>
    </row>
    <row r="146" spans="31:76">
      <c r="AE146" s="1" t="str">
        <f t="shared" si="109"/>
        <v/>
      </c>
      <c r="AF146" s="1" t="str">
        <f t="shared" si="110"/>
        <v/>
      </c>
      <c r="AG146" s="1" t="str">
        <f t="shared" si="118"/>
        <v/>
      </c>
      <c r="AH146" s="1" t="str">
        <f t="shared" si="119"/>
        <v/>
      </c>
      <c r="AI146" s="1" t="str">
        <f t="shared" si="111"/>
        <v/>
      </c>
      <c r="AJ146" s="1" t="str">
        <f t="shared" si="112"/>
        <v/>
      </c>
      <c r="AK146" s="1">
        <f t="shared" si="120"/>
        <v>0</v>
      </c>
      <c r="AL146" s="1">
        <f t="shared" si="120"/>
        <v>0</v>
      </c>
      <c r="AP146" s="1" t="str">
        <f t="shared" si="113"/>
        <v>N</v>
      </c>
      <c r="AQ146" s="1" t="str">
        <f t="shared" si="114"/>
        <v>N</v>
      </c>
      <c r="AR146" s="1" t="str">
        <f t="shared" si="115"/>
        <v>N</v>
      </c>
      <c r="AT146" s="15" t="str">
        <f t="shared" si="121"/>
        <v/>
      </c>
      <c r="AU146" s="1" t="str">
        <f t="shared" si="116"/>
        <v/>
      </c>
      <c r="AV146" s="1" t="str">
        <f t="shared" si="117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09"/>
        <v/>
      </c>
      <c r="AF147" s="1" t="str">
        <f t="shared" si="110"/>
        <v/>
      </c>
      <c r="AG147" s="1" t="str">
        <f t="shared" si="118"/>
        <v/>
      </c>
      <c r="AH147" s="1" t="str">
        <f t="shared" si="119"/>
        <v/>
      </c>
      <c r="AI147" s="1" t="str">
        <f t="shared" si="111"/>
        <v/>
      </c>
      <c r="AJ147" s="1" t="str">
        <f t="shared" si="112"/>
        <v/>
      </c>
      <c r="AK147" s="1">
        <f t="shared" si="120"/>
        <v>0</v>
      </c>
      <c r="AL147" s="1">
        <f t="shared" si="120"/>
        <v>0</v>
      </c>
      <c r="AP147" s="1" t="str">
        <f t="shared" si="113"/>
        <v>N</v>
      </c>
      <c r="AQ147" s="1" t="str">
        <f t="shared" si="114"/>
        <v>N</v>
      </c>
      <c r="AR147" s="1" t="str">
        <f t="shared" si="115"/>
        <v>N</v>
      </c>
      <c r="AT147" s="15" t="str">
        <f t="shared" si="121"/>
        <v/>
      </c>
      <c r="AU147" s="1" t="str">
        <f t="shared" si="116"/>
        <v/>
      </c>
      <c r="AV147" s="1" t="str">
        <f t="shared" si="117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09"/>
        <v/>
      </c>
      <c r="AF148" s="1" t="str">
        <f t="shared" si="110"/>
        <v/>
      </c>
      <c r="AG148" s="1" t="str">
        <f t="shared" si="118"/>
        <v/>
      </c>
      <c r="AH148" s="1" t="str">
        <f t="shared" si="119"/>
        <v/>
      </c>
      <c r="AI148" s="1" t="str">
        <f t="shared" si="111"/>
        <v/>
      </c>
      <c r="AJ148" s="1" t="str">
        <f t="shared" si="112"/>
        <v/>
      </c>
      <c r="AK148" s="1">
        <f t="shared" si="120"/>
        <v>0</v>
      </c>
      <c r="AL148" s="1">
        <f t="shared" si="120"/>
        <v>0</v>
      </c>
      <c r="AP148" s="1" t="str">
        <f t="shared" si="113"/>
        <v>N</v>
      </c>
      <c r="AQ148" s="1" t="str">
        <f t="shared" si="114"/>
        <v>N</v>
      </c>
      <c r="AR148" s="1" t="str">
        <f t="shared" si="115"/>
        <v>N</v>
      </c>
      <c r="AT148" s="15" t="str">
        <f t="shared" si="121"/>
        <v/>
      </c>
      <c r="AU148" s="1" t="str">
        <f t="shared" si="116"/>
        <v/>
      </c>
      <c r="AV148" s="1" t="str">
        <f t="shared" si="117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3</v>
      </c>
    </row>
    <row r="149" spans="31:76">
      <c r="AE149" s="1" t="str">
        <f t="shared" si="109"/>
        <v/>
      </c>
      <c r="AF149" s="1" t="str">
        <f t="shared" si="110"/>
        <v/>
      </c>
      <c r="AG149" s="1" t="str">
        <f t="shared" si="118"/>
        <v/>
      </c>
      <c r="AH149" s="1" t="str">
        <f t="shared" si="119"/>
        <v/>
      </c>
      <c r="AI149" s="1" t="str">
        <f t="shared" si="111"/>
        <v/>
      </c>
      <c r="AJ149" s="1" t="str">
        <f t="shared" si="112"/>
        <v/>
      </c>
      <c r="AK149" s="1">
        <f t="shared" si="120"/>
        <v>0</v>
      </c>
      <c r="AL149" s="1">
        <f t="shared" si="120"/>
        <v>0</v>
      </c>
      <c r="AP149" s="1" t="str">
        <f t="shared" si="113"/>
        <v>N</v>
      </c>
      <c r="AQ149" s="1" t="str">
        <f t="shared" si="114"/>
        <v>N</v>
      </c>
      <c r="AR149" s="1" t="str">
        <f t="shared" si="115"/>
        <v>N</v>
      </c>
      <c r="AT149" s="15" t="str">
        <f t="shared" si="121"/>
        <v/>
      </c>
      <c r="AU149" s="1" t="str">
        <f t="shared" si="116"/>
        <v/>
      </c>
      <c r="AV149" s="1" t="str">
        <f t="shared" si="117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-3</v>
      </c>
    </row>
    <row r="150" spans="31:76">
      <c r="AE150" s="1" t="str">
        <f t="shared" si="109"/>
        <v/>
      </c>
      <c r="AF150" s="1" t="str">
        <f t="shared" si="110"/>
        <v/>
      </c>
      <c r="AG150" s="1" t="str">
        <f t="shared" si="118"/>
        <v/>
      </c>
      <c r="AH150" s="1" t="str">
        <f t="shared" si="119"/>
        <v/>
      </c>
      <c r="AI150" s="1" t="str">
        <f t="shared" si="111"/>
        <v/>
      </c>
      <c r="AJ150" s="1" t="str">
        <f t="shared" si="112"/>
        <v/>
      </c>
      <c r="AK150" s="1">
        <f t="shared" si="120"/>
        <v>0</v>
      </c>
      <c r="AL150" s="1">
        <f t="shared" si="120"/>
        <v>0</v>
      </c>
      <c r="AP150" s="1" t="str">
        <f t="shared" si="113"/>
        <v>N</v>
      </c>
      <c r="AQ150" s="1" t="str">
        <f t="shared" si="114"/>
        <v>N</v>
      </c>
      <c r="AR150" s="1" t="str">
        <f t="shared" si="115"/>
        <v>N</v>
      </c>
      <c r="AT150" s="15" t="str">
        <f t="shared" si="121"/>
        <v/>
      </c>
      <c r="AU150" s="1" t="str">
        <f t="shared" si="116"/>
        <v/>
      </c>
      <c r="AV150" s="1" t="str">
        <f t="shared" si="117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09"/>
        <v/>
      </c>
      <c r="AF151" s="1" t="str">
        <f t="shared" si="110"/>
        <v/>
      </c>
      <c r="AG151" s="1" t="str">
        <f t="shared" si="118"/>
        <v/>
      </c>
      <c r="AH151" s="1" t="str">
        <f t="shared" si="119"/>
        <v/>
      </c>
      <c r="AI151" s="1" t="str">
        <f t="shared" si="111"/>
        <v/>
      </c>
      <c r="AJ151" s="1" t="str">
        <f t="shared" si="112"/>
        <v/>
      </c>
      <c r="AK151" s="1">
        <f t="shared" si="120"/>
        <v>0</v>
      </c>
      <c r="AL151" s="1">
        <f t="shared" si="120"/>
        <v>0</v>
      </c>
      <c r="AP151" s="1" t="str">
        <f t="shared" si="113"/>
        <v>N</v>
      </c>
      <c r="AQ151" s="1" t="str">
        <f t="shared" si="114"/>
        <v>N</v>
      </c>
      <c r="AR151" s="1" t="str">
        <f t="shared" si="115"/>
        <v>N</v>
      </c>
      <c r="AT151" s="15" t="str">
        <f t="shared" si="121"/>
        <v/>
      </c>
      <c r="AU151" s="1" t="str">
        <f t="shared" si="116"/>
        <v/>
      </c>
      <c r="AV151" s="1" t="str">
        <f t="shared" si="117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09"/>
        <v/>
      </c>
      <c r="AF152" s="1" t="str">
        <f t="shared" si="110"/>
        <v/>
      </c>
      <c r="AG152" s="1" t="str">
        <f t="shared" si="118"/>
        <v/>
      </c>
      <c r="AH152" s="1" t="str">
        <f t="shared" si="119"/>
        <v/>
      </c>
      <c r="AI152" s="1" t="str">
        <f t="shared" si="111"/>
        <v/>
      </c>
      <c r="AJ152" s="1" t="str">
        <f t="shared" si="112"/>
        <v/>
      </c>
      <c r="AK152" s="1">
        <f t="shared" si="120"/>
        <v>0</v>
      </c>
      <c r="AL152" s="1">
        <f t="shared" si="120"/>
        <v>0</v>
      </c>
      <c r="AP152" s="1" t="str">
        <f t="shared" si="113"/>
        <v>N</v>
      </c>
      <c r="AQ152" s="1" t="str">
        <f t="shared" si="114"/>
        <v>N</v>
      </c>
      <c r="AR152" s="1" t="str">
        <f t="shared" si="115"/>
        <v>N</v>
      </c>
      <c r="AT152" s="15" t="str">
        <f t="shared" si="121"/>
        <v/>
      </c>
      <c r="AU152" s="1" t="str">
        <f t="shared" si="116"/>
        <v/>
      </c>
      <c r="AV152" s="1" t="str">
        <f t="shared" si="117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6</v>
      </c>
    </row>
    <row r="153" spans="31:76">
      <c r="AE153" s="1" t="str">
        <f t="shared" si="109"/>
        <v/>
      </c>
      <c r="AF153" s="1" t="str">
        <f t="shared" si="110"/>
        <v/>
      </c>
      <c r="AG153" s="1" t="str">
        <f t="shared" si="118"/>
        <v/>
      </c>
      <c r="AH153" s="1" t="str">
        <f t="shared" si="119"/>
        <v/>
      </c>
      <c r="AI153" s="1" t="str">
        <f t="shared" si="111"/>
        <v/>
      </c>
      <c r="AJ153" s="1" t="str">
        <f t="shared" si="112"/>
        <v/>
      </c>
      <c r="AK153" s="1">
        <f t="shared" si="120"/>
        <v>0</v>
      </c>
      <c r="AL153" s="1">
        <f t="shared" si="120"/>
        <v>0</v>
      </c>
      <c r="AP153" s="1" t="str">
        <f t="shared" si="113"/>
        <v>N</v>
      </c>
      <c r="AQ153" s="1" t="str">
        <f t="shared" si="114"/>
        <v>N</v>
      </c>
      <c r="AR153" s="1" t="str">
        <f t="shared" si="115"/>
        <v>N</v>
      </c>
      <c r="AT153" s="15" t="str">
        <f t="shared" si="121"/>
        <v/>
      </c>
      <c r="AU153" s="1" t="str">
        <f t="shared" si="116"/>
        <v/>
      </c>
      <c r="AV153" s="1" t="str">
        <f t="shared" si="117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-6</v>
      </c>
    </row>
    <row r="154" spans="31:76">
      <c r="AE154" s="1" t="str">
        <f t="shared" si="109"/>
        <v/>
      </c>
      <c r="AF154" s="1" t="str">
        <f t="shared" si="110"/>
        <v/>
      </c>
      <c r="AG154" s="1" t="str">
        <f t="shared" si="118"/>
        <v/>
      </c>
      <c r="AH154" s="1" t="str">
        <f t="shared" si="119"/>
        <v/>
      </c>
      <c r="AI154" s="1" t="str">
        <f t="shared" si="111"/>
        <v/>
      </c>
      <c r="AJ154" s="1" t="str">
        <f t="shared" si="112"/>
        <v/>
      </c>
      <c r="AK154" s="1">
        <f t="shared" si="120"/>
        <v>0</v>
      </c>
      <c r="AL154" s="1">
        <f t="shared" si="120"/>
        <v>0</v>
      </c>
      <c r="AP154" s="1" t="str">
        <f t="shared" si="113"/>
        <v>N</v>
      </c>
      <c r="AQ154" s="1" t="str">
        <f t="shared" si="114"/>
        <v>N</v>
      </c>
      <c r="AR154" s="1" t="str">
        <f t="shared" si="115"/>
        <v>N</v>
      </c>
      <c r="AT154" s="15" t="str">
        <f t="shared" si="121"/>
        <v/>
      </c>
      <c r="AU154" s="1" t="str">
        <f t="shared" si="116"/>
        <v/>
      </c>
      <c r="AV154" s="1" t="str">
        <f t="shared" si="117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09"/>
        <v/>
      </c>
      <c r="AF155" s="1" t="str">
        <f t="shared" si="110"/>
        <v/>
      </c>
      <c r="AG155" s="1" t="str">
        <f t="shared" si="118"/>
        <v/>
      </c>
      <c r="AH155" s="1" t="str">
        <f t="shared" si="119"/>
        <v/>
      </c>
      <c r="AI155" s="1" t="str">
        <f t="shared" si="111"/>
        <v/>
      </c>
      <c r="AJ155" s="1" t="str">
        <f t="shared" si="112"/>
        <v/>
      </c>
      <c r="AK155" s="1">
        <f t="shared" si="120"/>
        <v>0</v>
      </c>
      <c r="AL155" s="1">
        <f t="shared" si="120"/>
        <v>0</v>
      </c>
      <c r="AP155" s="1" t="str">
        <f t="shared" si="113"/>
        <v>N</v>
      </c>
      <c r="AQ155" s="1" t="str">
        <f t="shared" si="114"/>
        <v>N</v>
      </c>
      <c r="AR155" s="1" t="str">
        <f t="shared" si="115"/>
        <v>N</v>
      </c>
      <c r="AT155" s="15" t="str">
        <f t="shared" si="121"/>
        <v/>
      </c>
      <c r="AU155" s="1" t="str">
        <f t="shared" si="116"/>
        <v/>
      </c>
      <c r="AV155" s="1" t="str">
        <f t="shared" si="117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09"/>
        <v/>
      </c>
      <c r="AF156" s="1" t="str">
        <f t="shared" si="110"/>
        <v/>
      </c>
      <c r="AG156" s="1" t="str">
        <f t="shared" si="118"/>
        <v/>
      </c>
      <c r="AH156" s="1" t="str">
        <f t="shared" si="119"/>
        <v/>
      </c>
      <c r="AI156" s="1" t="str">
        <f t="shared" si="111"/>
        <v/>
      </c>
      <c r="AJ156" s="1" t="str">
        <f t="shared" si="112"/>
        <v/>
      </c>
      <c r="AK156" s="1">
        <f t="shared" si="120"/>
        <v>0</v>
      </c>
      <c r="AL156" s="1">
        <f t="shared" si="120"/>
        <v>0</v>
      </c>
      <c r="AP156" s="1" t="str">
        <f t="shared" si="113"/>
        <v>N</v>
      </c>
      <c r="AQ156" s="1" t="str">
        <f t="shared" si="114"/>
        <v>N</v>
      </c>
      <c r="AR156" s="1" t="str">
        <f t="shared" si="115"/>
        <v>N</v>
      </c>
      <c r="AT156" s="15" t="str">
        <f t="shared" si="121"/>
        <v/>
      </c>
      <c r="AU156" s="1" t="str">
        <f t="shared" si="116"/>
        <v/>
      </c>
      <c r="AV156" s="1" t="str">
        <f t="shared" si="117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3</v>
      </c>
    </row>
    <row r="157" spans="31:76">
      <c r="AE157" s="1" t="str">
        <f t="shared" si="109"/>
        <v/>
      </c>
      <c r="AF157" s="1" t="str">
        <f t="shared" si="110"/>
        <v/>
      </c>
      <c r="AG157" s="1" t="str">
        <f t="shared" si="118"/>
        <v/>
      </c>
      <c r="AH157" s="1" t="str">
        <f t="shared" si="119"/>
        <v/>
      </c>
      <c r="AI157" s="1" t="str">
        <f t="shared" si="111"/>
        <v/>
      </c>
      <c r="AJ157" s="1" t="str">
        <f t="shared" si="112"/>
        <v/>
      </c>
      <c r="AK157" s="1">
        <f t="shared" si="120"/>
        <v>0</v>
      </c>
      <c r="AL157" s="1">
        <f t="shared" si="120"/>
        <v>0</v>
      </c>
      <c r="AP157" s="1" t="str">
        <f t="shared" si="113"/>
        <v>N</v>
      </c>
      <c r="AQ157" s="1" t="str">
        <f t="shared" si="114"/>
        <v>N</v>
      </c>
      <c r="AR157" s="1" t="str">
        <f t="shared" si="115"/>
        <v>N</v>
      </c>
      <c r="AT157" s="15" t="str">
        <f t="shared" si="121"/>
        <v/>
      </c>
      <c r="AU157" s="1" t="str">
        <f t="shared" si="116"/>
        <v/>
      </c>
      <c r="AV157" s="1" t="str">
        <f t="shared" si="117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-3</v>
      </c>
    </row>
    <row r="158" spans="31:76">
      <c r="AE158" s="1" t="str">
        <f t="shared" si="109"/>
        <v/>
      </c>
      <c r="AF158" s="1" t="str">
        <f t="shared" si="110"/>
        <v/>
      </c>
      <c r="AG158" s="1" t="str">
        <f t="shared" si="118"/>
        <v/>
      </c>
      <c r="AH158" s="1" t="str">
        <f t="shared" si="119"/>
        <v/>
      </c>
      <c r="AI158" s="1" t="str">
        <f t="shared" si="111"/>
        <v/>
      </c>
      <c r="AJ158" s="1" t="str">
        <f t="shared" si="112"/>
        <v/>
      </c>
      <c r="AK158" s="1">
        <f t="shared" si="120"/>
        <v>0</v>
      </c>
      <c r="AL158" s="1">
        <f t="shared" si="120"/>
        <v>0</v>
      </c>
      <c r="AP158" s="1" t="str">
        <f t="shared" si="113"/>
        <v>N</v>
      </c>
      <c r="AQ158" s="1" t="str">
        <f t="shared" si="114"/>
        <v>N</v>
      </c>
      <c r="AR158" s="1" t="str">
        <f t="shared" si="115"/>
        <v>N</v>
      </c>
      <c r="AT158" s="15" t="str">
        <f t="shared" si="121"/>
        <v/>
      </c>
      <c r="AU158" s="1" t="str">
        <f t="shared" si="116"/>
        <v/>
      </c>
      <c r="AV158" s="1" t="str">
        <f t="shared" si="117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09"/>
        <v/>
      </c>
      <c r="AF159" s="1" t="str">
        <f t="shared" si="110"/>
        <v/>
      </c>
      <c r="AG159" s="1" t="str">
        <f t="shared" si="118"/>
        <v/>
      </c>
      <c r="AH159" s="1" t="str">
        <f t="shared" si="119"/>
        <v/>
      </c>
      <c r="AI159" s="1" t="str">
        <f t="shared" si="111"/>
        <v/>
      </c>
      <c r="AJ159" s="1" t="str">
        <f t="shared" si="112"/>
        <v/>
      </c>
      <c r="AK159" s="1">
        <f t="shared" si="120"/>
        <v>0</v>
      </c>
      <c r="AL159" s="1">
        <f t="shared" si="120"/>
        <v>0</v>
      </c>
      <c r="AP159" s="1" t="str">
        <f t="shared" si="113"/>
        <v>N</v>
      </c>
      <c r="AQ159" s="1" t="str">
        <f t="shared" si="114"/>
        <v>N</v>
      </c>
      <c r="AR159" s="1" t="str">
        <f t="shared" si="115"/>
        <v>N</v>
      </c>
      <c r="AT159" s="15" t="str">
        <f t="shared" si="121"/>
        <v/>
      </c>
      <c r="AU159" s="1" t="str">
        <f t="shared" si="116"/>
        <v/>
      </c>
      <c r="AV159" s="1" t="str">
        <f t="shared" si="117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09"/>
        <v/>
      </c>
      <c r="AF160" s="1" t="str">
        <f t="shared" si="110"/>
        <v/>
      </c>
      <c r="AG160" s="1" t="str">
        <f t="shared" si="118"/>
        <v/>
      </c>
      <c r="AH160" s="1" t="str">
        <f t="shared" si="119"/>
        <v/>
      </c>
      <c r="AI160" s="1" t="str">
        <f t="shared" si="111"/>
        <v/>
      </c>
      <c r="AJ160" s="1" t="str">
        <f t="shared" si="112"/>
        <v/>
      </c>
      <c r="AK160" s="1">
        <f t="shared" si="120"/>
        <v>0</v>
      </c>
      <c r="AL160" s="1">
        <f t="shared" si="120"/>
        <v>0</v>
      </c>
      <c r="AP160" s="1" t="str">
        <f t="shared" si="113"/>
        <v>N</v>
      </c>
      <c r="AQ160" s="1" t="str">
        <f t="shared" si="114"/>
        <v>N</v>
      </c>
      <c r="AR160" s="1" t="str">
        <f t="shared" si="115"/>
        <v>N</v>
      </c>
      <c r="AT160" s="15" t="str">
        <f t="shared" si="121"/>
        <v/>
      </c>
      <c r="AU160" s="1" t="str">
        <f t="shared" si="116"/>
        <v/>
      </c>
      <c r="AV160" s="1" t="str">
        <f t="shared" si="117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6</v>
      </c>
    </row>
    <row r="161" spans="31:76">
      <c r="AE161" s="1" t="str">
        <f t="shared" si="109"/>
        <v/>
      </c>
      <c r="AF161" s="1" t="str">
        <f t="shared" si="110"/>
        <v/>
      </c>
      <c r="AG161" s="1" t="str">
        <f t="shared" si="118"/>
        <v/>
      </c>
      <c r="AH161" s="1" t="str">
        <f t="shared" si="119"/>
        <v/>
      </c>
      <c r="AI161" s="1" t="str">
        <f t="shared" si="111"/>
        <v/>
      </c>
      <c r="AJ161" s="1" t="str">
        <f t="shared" si="112"/>
        <v/>
      </c>
      <c r="AK161" s="1">
        <f t="shared" si="120"/>
        <v>0</v>
      </c>
      <c r="AL161" s="1">
        <f t="shared" si="120"/>
        <v>0</v>
      </c>
      <c r="AP161" s="1" t="str">
        <f t="shared" si="113"/>
        <v>N</v>
      </c>
      <c r="AQ161" s="1" t="str">
        <f t="shared" si="114"/>
        <v>N</v>
      </c>
      <c r="AR161" s="1" t="str">
        <f t="shared" si="115"/>
        <v>N</v>
      </c>
      <c r="AT161" s="15" t="str">
        <f t="shared" si="121"/>
        <v/>
      </c>
      <c r="AU161" s="1" t="str">
        <f t="shared" si="116"/>
        <v/>
      </c>
      <c r="AV161" s="1" t="str">
        <f t="shared" si="117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-6</v>
      </c>
    </row>
    <row r="162" spans="31:76">
      <c r="AE162" s="1" t="str">
        <f t="shared" si="109"/>
        <v/>
      </c>
      <c r="AF162" s="1" t="str">
        <f t="shared" si="110"/>
        <v/>
      </c>
      <c r="AG162" s="1" t="str">
        <f t="shared" si="118"/>
        <v/>
      </c>
      <c r="AH162" s="1" t="str">
        <f t="shared" si="119"/>
        <v/>
      </c>
      <c r="AI162" s="1" t="str">
        <f t="shared" si="111"/>
        <v/>
      </c>
      <c r="AJ162" s="1" t="str">
        <f t="shared" si="112"/>
        <v/>
      </c>
      <c r="AK162" s="1">
        <f t="shared" si="120"/>
        <v>0</v>
      </c>
      <c r="AL162" s="1">
        <f t="shared" si="120"/>
        <v>0</v>
      </c>
      <c r="AP162" s="1" t="str">
        <f t="shared" si="113"/>
        <v>N</v>
      </c>
      <c r="AQ162" s="1" t="str">
        <f t="shared" si="114"/>
        <v>N</v>
      </c>
      <c r="AR162" s="1" t="str">
        <f t="shared" si="115"/>
        <v>N</v>
      </c>
      <c r="AT162" s="15" t="str">
        <f t="shared" si="121"/>
        <v/>
      </c>
      <c r="AU162" s="1" t="str">
        <f t="shared" si="116"/>
        <v/>
      </c>
      <c r="AV162" s="1" t="str">
        <f t="shared" si="117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09"/>
        <v/>
      </c>
      <c r="AF163" s="1" t="str">
        <f t="shared" si="110"/>
        <v/>
      </c>
      <c r="AG163" s="1" t="str">
        <f t="shared" si="118"/>
        <v/>
      </c>
      <c r="AH163" s="1" t="str">
        <f t="shared" si="119"/>
        <v/>
      </c>
      <c r="AI163" s="1" t="str">
        <f t="shared" si="111"/>
        <v/>
      </c>
      <c r="AJ163" s="1" t="str">
        <f t="shared" si="112"/>
        <v/>
      </c>
      <c r="AK163" s="1">
        <f t="shared" si="120"/>
        <v>0</v>
      </c>
      <c r="AL163" s="1">
        <f t="shared" si="120"/>
        <v>0</v>
      </c>
      <c r="AP163" s="1" t="str">
        <f t="shared" si="113"/>
        <v>N</v>
      </c>
      <c r="AQ163" s="1" t="str">
        <f t="shared" si="114"/>
        <v>N</v>
      </c>
      <c r="AR163" s="1" t="str">
        <f t="shared" si="115"/>
        <v>N</v>
      </c>
      <c r="AT163" s="15" t="str">
        <f t="shared" si="121"/>
        <v/>
      </c>
      <c r="AU163" s="1" t="str">
        <f t="shared" si="116"/>
        <v/>
      </c>
      <c r="AV163" s="1" t="str">
        <f t="shared" si="117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09"/>
        <v/>
      </c>
      <c r="AF164" s="1" t="str">
        <f t="shared" si="110"/>
        <v/>
      </c>
      <c r="AG164" s="1" t="str">
        <f t="shared" si="118"/>
        <v/>
      </c>
      <c r="AH164" s="1" t="str">
        <f t="shared" si="119"/>
        <v/>
      </c>
      <c r="AI164" s="1" t="str">
        <f t="shared" si="111"/>
        <v/>
      </c>
      <c r="AJ164" s="1" t="str">
        <f t="shared" si="112"/>
        <v/>
      </c>
      <c r="AK164" s="1">
        <f t="shared" si="120"/>
        <v>0</v>
      </c>
      <c r="AL164" s="1">
        <f t="shared" si="120"/>
        <v>0</v>
      </c>
      <c r="AP164" s="1" t="str">
        <f t="shared" si="113"/>
        <v>N</v>
      </c>
      <c r="AQ164" s="1" t="str">
        <f t="shared" si="114"/>
        <v>N</v>
      </c>
      <c r="AR164" s="1" t="str">
        <f t="shared" si="115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3</v>
      </c>
    </row>
    <row r="165" spans="31:76">
      <c r="AE165" s="1" t="str">
        <f t="shared" si="109"/>
        <v/>
      </c>
      <c r="AF165" s="1" t="str">
        <f t="shared" si="110"/>
        <v/>
      </c>
      <c r="AG165" s="1" t="str">
        <f t="shared" si="118"/>
        <v/>
      </c>
      <c r="AH165" s="1" t="str">
        <f t="shared" si="119"/>
        <v/>
      </c>
      <c r="AI165" s="1" t="str">
        <f t="shared" si="111"/>
        <v/>
      </c>
      <c r="AJ165" s="1" t="str">
        <f t="shared" si="112"/>
        <v/>
      </c>
      <c r="AK165" s="1">
        <f t="shared" si="120"/>
        <v>0</v>
      </c>
      <c r="AL165" s="1">
        <f t="shared" si="120"/>
        <v>0</v>
      </c>
      <c r="AP165" s="1" t="str">
        <f t="shared" si="113"/>
        <v>N</v>
      </c>
      <c r="AQ165" s="1" t="str">
        <f t="shared" si="114"/>
        <v>N</v>
      </c>
      <c r="AR165" s="1" t="str">
        <f t="shared" si="115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-3</v>
      </c>
    </row>
    <row r="166" spans="31:76">
      <c r="AE166" s="1" t="str">
        <f t="shared" si="109"/>
        <v/>
      </c>
      <c r="AF166" s="1" t="str">
        <f t="shared" si="110"/>
        <v/>
      </c>
      <c r="AG166" s="1" t="str">
        <f t="shared" si="118"/>
        <v/>
      </c>
      <c r="AH166" s="1" t="str">
        <f t="shared" si="119"/>
        <v/>
      </c>
      <c r="AI166" s="1" t="str">
        <f t="shared" si="111"/>
        <v/>
      </c>
      <c r="AJ166" s="1" t="str">
        <f t="shared" si="112"/>
        <v/>
      </c>
      <c r="AK166" s="1">
        <f t="shared" si="120"/>
        <v>0</v>
      </c>
      <c r="AL166" s="1">
        <f t="shared" si="120"/>
        <v>0</v>
      </c>
      <c r="AP166" s="1" t="str">
        <f t="shared" si="113"/>
        <v>N</v>
      </c>
      <c r="AQ166" s="1" t="str">
        <f t="shared" si="114"/>
        <v>N</v>
      </c>
      <c r="AR166" s="1" t="str">
        <f t="shared" si="115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09"/>
        <v/>
      </c>
      <c r="AF167" s="1" t="str">
        <f t="shared" si="110"/>
        <v/>
      </c>
      <c r="AG167" s="1" t="str">
        <f t="shared" si="118"/>
        <v/>
      </c>
      <c r="AH167" s="1" t="str">
        <f t="shared" si="119"/>
        <v/>
      </c>
      <c r="AI167" s="1" t="str">
        <f t="shared" si="111"/>
        <v/>
      </c>
      <c r="AJ167" s="1" t="str">
        <f t="shared" si="112"/>
        <v/>
      </c>
      <c r="AK167" s="1">
        <f t="shared" si="120"/>
        <v>0</v>
      </c>
      <c r="AL167" s="1">
        <f t="shared" si="120"/>
        <v>0</v>
      </c>
      <c r="AP167" s="1" t="str">
        <f t="shared" si="113"/>
        <v>N</v>
      </c>
      <c r="AQ167" s="1" t="str">
        <f t="shared" si="114"/>
        <v>N</v>
      </c>
      <c r="AR167" s="1" t="str">
        <f t="shared" si="115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09"/>
        <v/>
      </c>
      <c r="AF168" s="1" t="str">
        <f t="shared" si="110"/>
        <v/>
      </c>
      <c r="AG168" s="1" t="str">
        <f t="shared" si="118"/>
        <v/>
      </c>
      <c r="AH168" s="1" t="str">
        <f t="shared" si="119"/>
        <v/>
      </c>
      <c r="AI168" s="1" t="str">
        <f t="shared" si="111"/>
        <v/>
      </c>
      <c r="AJ168" s="1" t="str">
        <f t="shared" si="112"/>
        <v/>
      </c>
      <c r="AK168" s="1">
        <f t="shared" si="120"/>
        <v>0</v>
      </c>
      <c r="AL168" s="1">
        <f t="shared" si="120"/>
        <v>0</v>
      </c>
      <c r="AP168" s="1" t="str">
        <f t="shared" si="113"/>
        <v>N</v>
      </c>
      <c r="AQ168" s="1" t="str">
        <f t="shared" si="114"/>
        <v>N</v>
      </c>
      <c r="AR168" s="1" t="str">
        <f t="shared" si="115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6</v>
      </c>
    </row>
    <row r="169" spans="31:76">
      <c r="AE169" s="1" t="str">
        <f t="shared" si="109"/>
        <v/>
      </c>
      <c r="AF169" s="1" t="str">
        <f t="shared" si="110"/>
        <v/>
      </c>
      <c r="AG169" s="1" t="str">
        <f t="shared" si="118"/>
        <v/>
      </c>
      <c r="AH169" s="1" t="str">
        <f t="shared" si="119"/>
        <v/>
      </c>
      <c r="AI169" s="1" t="str">
        <f t="shared" si="111"/>
        <v/>
      </c>
      <c r="AJ169" s="1" t="str">
        <f t="shared" si="112"/>
        <v/>
      </c>
      <c r="AK169" s="1">
        <f t="shared" si="120"/>
        <v>0</v>
      </c>
      <c r="AL169" s="1">
        <f t="shared" si="120"/>
        <v>0</v>
      </c>
      <c r="AP169" s="1" t="str">
        <f t="shared" si="113"/>
        <v>N</v>
      </c>
      <c r="AQ169" s="1" t="str">
        <f t="shared" si="114"/>
        <v>N</v>
      </c>
      <c r="AR169" s="1" t="str">
        <f t="shared" si="115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-6</v>
      </c>
    </row>
    <row r="170" spans="31:76">
      <c r="AE170" s="1" t="str">
        <f t="shared" si="109"/>
        <v/>
      </c>
      <c r="AF170" s="1" t="str">
        <f t="shared" si="110"/>
        <v/>
      </c>
      <c r="AG170" s="1" t="str">
        <f t="shared" si="118"/>
        <v/>
      </c>
      <c r="AH170" s="1" t="str">
        <f t="shared" si="119"/>
        <v/>
      </c>
      <c r="AI170" s="1" t="str">
        <f t="shared" si="111"/>
        <v/>
      </c>
      <c r="AJ170" s="1" t="str">
        <f t="shared" si="112"/>
        <v/>
      </c>
      <c r="AK170" s="1">
        <f t="shared" si="120"/>
        <v>0</v>
      </c>
      <c r="AL170" s="1">
        <f t="shared" si="120"/>
        <v>0</v>
      </c>
      <c r="AP170" s="1" t="str">
        <f t="shared" si="113"/>
        <v>N</v>
      </c>
      <c r="AQ170" s="1" t="str">
        <f t="shared" si="114"/>
        <v>N</v>
      </c>
      <c r="AR170" s="1" t="str">
        <f t="shared" si="115"/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09"/>
        <v/>
      </c>
      <c r="AF171" s="1" t="str">
        <f t="shared" si="110"/>
        <v/>
      </c>
      <c r="AG171" s="1" t="str">
        <f t="shared" si="118"/>
        <v/>
      </c>
      <c r="AH171" s="1" t="str">
        <f t="shared" si="119"/>
        <v/>
      </c>
      <c r="AI171" s="1" t="str">
        <f t="shared" si="111"/>
        <v/>
      </c>
      <c r="AJ171" s="1" t="str">
        <f t="shared" si="112"/>
        <v/>
      </c>
      <c r="AK171" s="1">
        <f t="shared" si="120"/>
        <v>0</v>
      </c>
      <c r="AL171" s="1">
        <f t="shared" si="120"/>
        <v>0</v>
      </c>
      <c r="AP171" s="1" t="str">
        <f t="shared" si="113"/>
        <v>N</v>
      </c>
      <c r="AQ171" s="1" t="str">
        <f t="shared" si="114"/>
        <v>N</v>
      </c>
      <c r="AR171" s="1" t="str">
        <f t="shared" si="115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09"/>
        <v/>
      </c>
      <c r="AF172" s="1" t="str">
        <f t="shared" si="110"/>
        <v/>
      </c>
      <c r="AG172" s="1" t="str">
        <f t="shared" si="118"/>
        <v/>
      </c>
      <c r="AH172" s="1" t="str">
        <f t="shared" si="119"/>
        <v/>
      </c>
      <c r="AI172" s="1" t="str">
        <f t="shared" si="111"/>
        <v/>
      </c>
      <c r="AJ172" s="1" t="str">
        <f t="shared" si="112"/>
        <v/>
      </c>
      <c r="AK172" s="1">
        <f t="shared" si="120"/>
        <v>0</v>
      </c>
      <c r="AL172" s="1">
        <f t="shared" si="120"/>
        <v>0</v>
      </c>
      <c r="AP172" s="1" t="str">
        <f t="shared" si="113"/>
        <v>N</v>
      </c>
      <c r="AQ172" s="1" t="str">
        <f t="shared" si="114"/>
        <v>N</v>
      </c>
      <c r="AR172" s="1" t="str">
        <f t="shared" si="115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3</v>
      </c>
    </row>
    <row r="173" spans="31:76">
      <c r="AE173" s="1" t="str">
        <f t="shared" si="109"/>
        <v/>
      </c>
      <c r="AF173" s="1" t="str">
        <f t="shared" si="110"/>
        <v/>
      </c>
      <c r="AG173" s="1" t="str">
        <f t="shared" si="118"/>
        <v/>
      </c>
      <c r="AH173" s="1" t="str">
        <f t="shared" si="119"/>
        <v/>
      </c>
      <c r="AI173" s="1" t="str">
        <f t="shared" si="111"/>
        <v/>
      </c>
      <c r="AJ173" s="1" t="str">
        <f t="shared" si="112"/>
        <v/>
      </c>
      <c r="AK173" s="1">
        <f t="shared" si="120"/>
        <v>0</v>
      </c>
      <c r="AL173" s="1">
        <f t="shared" si="120"/>
        <v>0</v>
      </c>
      <c r="AP173" s="1" t="str">
        <f t="shared" si="113"/>
        <v>N</v>
      </c>
      <c r="AQ173" s="1" t="str">
        <f t="shared" si="114"/>
        <v>N</v>
      </c>
      <c r="AR173" s="1" t="str">
        <f t="shared" si="115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-3</v>
      </c>
    </row>
    <row r="174" spans="31:76">
      <c r="AE174" s="1" t="str">
        <f t="shared" si="109"/>
        <v/>
      </c>
      <c r="AF174" s="1" t="str">
        <f t="shared" si="110"/>
        <v/>
      </c>
      <c r="AG174" s="1" t="str">
        <f t="shared" si="118"/>
        <v/>
      </c>
      <c r="AH174" s="1" t="str">
        <f t="shared" si="119"/>
        <v/>
      </c>
      <c r="AI174" s="1" t="str">
        <f t="shared" si="111"/>
        <v/>
      </c>
      <c r="AJ174" s="1" t="str">
        <f t="shared" si="112"/>
        <v/>
      </c>
      <c r="AK174" s="1">
        <f t="shared" si="120"/>
        <v>0</v>
      </c>
      <c r="AL174" s="1">
        <f t="shared" si="120"/>
        <v>0</v>
      </c>
      <c r="AP174" s="1" t="str">
        <f t="shared" si="113"/>
        <v>N</v>
      </c>
      <c r="AQ174" s="1" t="str">
        <f t="shared" si="114"/>
        <v>N</v>
      </c>
      <c r="AR174" s="1" t="str">
        <f t="shared" si="115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09"/>
        <v/>
      </c>
      <c r="AF175" s="1" t="str">
        <f t="shared" si="110"/>
        <v/>
      </c>
      <c r="AG175" s="1" t="str">
        <f t="shared" si="118"/>
        <v/>
      </c>
      <c r="AH175" s="1" t="str">
        <f t="shared" si="119"/>
        <v/>
      </c>
      <c r="AI175" s="1" t="str">
        <f t="shared" si="111"/>
        <v/>
      </c>
      <c r="AJ175" s="1" t="str">
        <f t="shared" si="112"/>
        <v/>
      </c>
      <c r="AK175" s="1">
        <f t="shared" si="120"/>
        <v>0</v>
      </c>
      <c r="AL175" s="1">
        <f t="shared" si="120"/>
        <v>0</v>
      </c>
      <c r="AP175" s="1" t="str">
        <f t="shared" si="113"/>
        <v>N</v>
      </c>
      <c r="AQ175" s="1" t="str">
        <f t="shared" si="114"/>
        <v>N</v>
      </c>
      <c r="AR175" s="1" t="str">
        <f t="shared" si="115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09"/>
        <v/>
      </c>
      <c r="AF176" s="1" t="str">
        <f t="shared" si="110"/>
        <v/>
      </c>
      <c r="AG176" s="1" t="str">
        <f t="shared" si="118"/>
        <v/>
      </c>
      <c r="AH176" s="1" t="str">
        <f t="shared" si="119"/>
        <v/>
      </c>
      <c r="AI176" s="1" t="str">
        <f t="shared" si="111"/>
        <v/>
      </c>
      <c r="AJ176" s="1" t="str">
        <f t="shared" si="112"/>
        <v/>
      </c>
      <c r="AK176" s="1">
        <f t="shared" si="120"/>
        <v>0</v>
      </c>
      <c r="AL176" s="1">
        <f t="shared" si="120"/>
        <v>0</v>
      </c>
      <c r="AP176" s="1" t="str">
        <f t="shared" si="113"/>
        <v>N</v>
      </c>
      <c r="AQ176" s="1" t="str">
        <f t="shared" si="114"/>
        <v>N</v>
      </c>
      <c r="AR176" s="1" t="str">
        <f t="shared" si="115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6</v>
      </c>
    </row>
    <row r="177" spans="31:76">
      <c r="AE177" s="1" t="str">
        <f t="shared" si="109"/>
        <v/>
      </c>
      <c r="AF177" s="1" t="str">
        <f t="shared" si="110"/>
        <v/>
      </c>
      <c r="AG177" s="1" t="str">
        <f t="shared" si="118"/>
        <v/>
      </c>
      <c r="AH177" s="1" t="str">
        <f t="shared" si="119"/>
        <v/>
      </c>
      <c r="AI177" s="1" t="str">
        <f t="shared" si="111"/>
        <v/>
      </c>
      <c r="AJ177" s="1" t="str">
        <f t="shared" si="112"/>
        <v/>
      </c>
      <c r="AK177" s="1">
        <f t="shared" si="120"/>
        <v>0</v>
      </c>
      <c r="AL177" s="1">
        <f t="shared" si="120"/>
        <v>0</v>
      </c>
      <c r="AP177" s="1" t="str">
        <f t="shared" si="113"/>
        <v>N</v>
      </c>
      <c r="AQ177" s="1" t="str">
        <f t="shared" si="114"/>
        <v>N</v>
      </c>
      <c r="AR177" s="1" t="str">
        <f t="shared" si="115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-6</v>
      </c>
    </row>
    <row r="178" spans="31:76">
      <c r="AE178" s="1" t="str">
        <f t="shared" si="109"/>
        <v/>
      </c>
      <c r="AF178" s="1" t="str">
        <f t="shared" si="110"/>
        <v/>
      </c>
      <c r="AG178" s="1" t="str">
        <f t="shared" si="118"/>
        <v/>
      </c>
      <c r="AH178" s="1" t="str">
        <f t="shared" si="119"/>
        <v/>
      </c>
      <c r="AI178" s="1" t="str">
        <f t="shared" si="111"/>
        <v/>
      </c>
      <c r="AJ178" s="1" t="str">
        <f t="shared" si="112"/>
        <v/>
      </c>
      <c r="AK178" s="1">
        <f t="shared" si="120"/>
        <v>0</v>
      </c>
      <c r="AL178" s="1">
        <f t="shared" si="120"/>
        <v>0</v>
      </c>
      <c r="AP178" s="1" t="str">
        <f t="shared" si="113"/>
        <v>N</v>
      </c>
      <c r="AQ178" s="1" t="str">
        <f t="shared" si="114"/>
        <v>N</v>
      </c>
      <c r="AR178" s="1" t="str">
        <f t="shared" si="115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09"/>
        <v/>
      </c>
      <c r="AF179" s="1" t="str">
        <f t="shared" si="110"/>
        <v/>
      </c>
      <c r="AG179" s="1" t="str">
        <f t="shared" si="118"/>
        <v/>
      </c>
      <c r="AH179" s="1" t="str">
        <f t="shared" si="119"/>
        <v/>
      </c>
      <c r="AI179" s="1" t="str">
        <f t="shared" si="111"/>
        <v/>
      </c>
      <c r="AJ179" s="1" t="str">
        <f t="shared" si="112"/>
        <v/>
      </c>
      <c r="AK179" s="1">
        <f t="shared" si="120"/>
        <v>0</v>
      </c>
      <c r="AL179" s="1">
        <f t="shared" si="120"/>
        <v>0</v>
      </c>
      <c r="AP179" s="1" t="str">
        <f t="shared" si="113"/>
        <v>N</v>
      </c>
      <c r="AQ179" s="1" t="str">
        <f t="shared" si="114"/>
        <v>N</v>
      </c>
      <c r="AR179" s="1" t="str">
        <f t="shared" si="115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09"/>
        <v/>
      </c>
      <c r="AF180" s="1" t="str">
        <f t="shared" si="110"/>
        <v/>
      </c>
      <c r="AG180" s="1" t="str">
        <f t="shared" si="118"/>
        <v/>
      </c>
      <c r="AH180" s="1" t="str">
        <f t="shared" si="119"/>
        <v/>
      </c>
      <c r="AI180" s="1" t="str">
        <f t="shared" si="111"/>
        <v/>
      </c>
      <c r="AJ180" s="1" t="str">
        <f t="shared" si="112"/>
        <v/>
      </c>
      <c r="AK180" s="1">
        <f t="shared" si="120"/>
        <v>0</v>
      </c>
      <c r="AL180" s="1">
        <f t="shared" si="120"/>
        <v>0</v>
      </c>
      <c r="AP180" s="1" t="str">
        <f t="shared" si="113"/>
        <v>N</v>
      </c>
      <c r="AQ180" s="1" t="str">
        <f t="shared" si="114"/>
        <v>N</v>
      </c>
      <c r="AR180" s="1" t="str">
        <f t="shared" si="115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3</v>
      </c>
    </row>
    <row r="181" spans="31:76">
      <c r="AE181" s="1" t="str">
        <f t="shared" si="109"/>
        <v/>
      </c>
      <c r="AF181" s="1" t="str">
        <f t="shared" si="110"/>
        <v/>
      </c>
      <c r="AG181" s="1" t="str">
        <f t="shared" si="118"/>
        <v/>
      </c>
      <c r="AH181" s="1" t="str">
        <f t="shared" si="119"/>
        <v/>
      </c>
      <c r="AI181" s="1" t="str">
        <f t="shared" si="111"/>
        <v/>
      </c>
      <c r="AJ181" s="1" t="str">
        <f t="shared" si="112"/>
        <v/>
      </c>
      <c r="AK181" s="1">
        <f t="shared" si="120"/>
        <v>0</v>
      </c>
      <c r="AL181" s="1">
        <f t="shared" si="120"/>
        <v>0</v>
      </c>
      <c r="AP181" s="1" t="str">
        <f t="shared" si="113"/>
        <v>N</v>
      </c>
      <c r="AQ181" s="1" t="str">
        <f t="shared" si="114"/>
        <v>N</v>
      </c>
      <c r="AR181" s="1" t="str">
        <f t="shared" si="115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-3</v>
      </c>
    </row>
    <row r="182" spans="31:76">
      <c r="AE182" s="1" t="str">
        <f t="shared" si="109"/>
        <v/>
      </c>
      <c r="AF182" s="1" t="str">
        <f t="shared" si="110"/>
        <v/>
      </c>
      <c r="AG182" s="1" t="str">
        <f t="shared" si="118"/>
        <v/>
      </c>
      <c r="AH182" s="1" t="str">
        <f t="shared" si="119"/>
        <v/>
      </c>
      <c r="AI182" s="1" t="str">
        <f t="shared" si="111"/>
        <v/>
      </c>
      <c r="AJ182" s="1" t="str">
        <f t="shared" si="112"/>
        <v/>
      </c>
      <c r="AK182" s="1">
        <f t="shared" si="120"/>
        <v>0</v>
      </c>
      <c r="AL182" s="1">
        <f t="shared" si="120"/>
        <v>0</v>
      </c>
      <c r="AP182" s="1" t="str">
        <f t="shared" si="113"/>
        <v>N</v>
      </c>
      <c r="AQ182" s="1" t="str">
        <f t="shared" si="114"/>
        <v>N</v>
      </c>
      <c r="AR182" s="1" t="str">
        <f t="shared" si="115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09"/>
        <v/>
      </c>
      <c r="AF183" s="1" t="str">
        <f t="shared" si="110"/>
        <v/>
      </c>
      <c r="AG183" s="1" t="str">
        <f t="shared" si="118"/>
        <v/>
      </c>
      <c r="AH183" s="1" t="str">
        <f t="shared" si="119"/>
        <v/>
      </c>
      <c r="AI183" s="1" t="str">
        <f t="shared" si="111"/>
        <v/>
      </c>
      <c r="AJ183" s="1" t="str">
        <f t="shared" si="112"/>
        <v/>
      </c>
      <c r="AK183" s="1">
        <f t="shared" si="120"/>
        <v>0</v>
      </c>
      <c r="AL183" s="1">
        <f t="shared" si="120"/>
        <v>0</v>
      </c>
      <c r="AP183" s="1" t="str">
        <f t="shared" si="113"/>
        <v>N</v>
      </c>
      <c r="AQ183" s="1" t="str">
        <f t="shared" si="114"/>
        <v>N</v>
      </c>
      <c r="AR183" s="1" t="str">
        <f t="shared" si="115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09"/>
        <v/>
      </c>
      <c r="AF184" s="1" t="str">
        <f t="shared" si="110"/>
        <v/>
      </c>
      <c r="AG184" s="1" t="str">
        <f t="shared" si="118"/>
        <v/>
      </c>
      <c r="AH184" s="1" t="str">
        <f t="shared" si="119"/>
        <v/>
      </c>
      <c r="AI184" s="1" t="str">
        <f t="shared" si="111"/>
        <v/>
      </c>
      <c r="AJ184" s="1" t="str">
        <f t="shared" si="112"/>
        <v/>
      </c>
      <c r="AK184" s="1">
        <f t="shared" si="120"/>
        <v>0</v>
      </c>
      <c r="AL184" s="1">
        <f t="shared" si="120"/>
        <v>0</v>
      </c>
      <c r="AP184" s="1" t="str">
        <f t="shared" si="113"/>
        <v>N</v>
      </c>
      <c r="AQ184" s="1" t="str">
        <f t="shared" si="114"/>
        <v>N</v>
      </c>
      <c r="AR184" s="1" t="str">
        <f t="shared" si="115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6</v>
      </c>
    </row>
    <row r="185" spans="31:76">
      <c r="AE185" s="1" t="str">
        <f t="shared" si="109"/>
        <v/>
      </c>
      <c r="AF185" s="1" t="str">
        <f t="shared" si="110"/>
        <v/>
      </c>
      <c r="AG185" s="1" t="str">
        <f t="shared" si="118"/>
        <v/>
      </c>
      <c r="AH185" s="1" t="str">
        <f t="shared" si="119"/>
        <v/>
      </c>
      <c r="AI185" s="1" t="str">
        <f t="shared" si="111"/>
        <v/>
      </c>
      <c r="AJ185" s="1" t="str">
        <f t="shared" si="112"/>
        <v/>
      </c>
      <c r="AK185" s="1">
        <f t="shared" si="120"/>
        <v>0</v>
      </c>
      <c r="AL185" s="1">
        <f t="shared" si="120"/>
        <v>0</v>
      </c>
      <c r="AP185" s="1" t="str">
        <f t="shared" si="113"/>
        <v>N</v>
      </c>
      <c r="AQ185" s="1" t="str">
        <f t="shared" si="114"/>
        <v>N</v>
      </c>
      <c r="AR185" s="1" t="str">
        <f t="shared" si="115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-6</v>
      </c>
    </row>
    <row r="186" spans="31:76">
      <c r="AE186" s="1" t="str">
        <f t="shared" si="109"/>
        <v/>
      </c>
      <c r="AF186" s="1" t="str">
        <f t="shared" si="110"/>
        <v/>
      </c>
      <c r="AG186" s="1" t="str">
        <f t="shared" si="118"/>
        <v/>
      </c>
      <c r="AH186" s="1" t="str">
        <f t="shared" si="119"/>
        <v/>
      </c>
      <c r="AI186" s="1" t="str">
        <f t="shared" si="111"/>
        <v/>
      </c>
      <c r="AJ186" s="1" t="str">
        <f t="shared" si="112"/>
        <v/>
      </c>
      <c r="AK186" s="1">
        <f t="shared" si="120"/>
        <v>0</v>
      </c>
      <c r="AL186" s="1">
        <f t="shared" si="120"/>
        <v>0</v>
      </c>
      <c r="AP186" s="1" t="str">
        <f t="shared" si="113"/>
        <v>N</v>
      </c>
      <c r="AQ186" s="1" t="str">
        <f t="shared" si="114"/>
        <v>N</v>
      </c>
      <c r="AR186" s="1" t="str">
        <f t="shared" si="115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09"/>
        <v/>
      </c>
      <c r="AF187" s="1" t="str">
        <f t="shared" si="110"/>
        <v/>
      </c>
      <c r="AG187" s="1" t="str">
        <f t="shared" si="118"/>
        <v/>
      </c>
      <c r="AH187" s="1" t="str">
        <f t="shared" si="119"/>
        <v/>
      </c>
      <c r="AI187" s="1" t="str">
        <f t="shared" si="111"/>
        <v/>
      </c>
      <c r="AJ187" s="1" t="str">
        <f t="shared" si="112"/>
        <v/>
      </c>
      <c r="AK187" s="1">
        <f t="shared" si="120"/>
        <v>0</v>
      </c>
      <c r="AL187" s="1">
        <f t="shared" si="120"/>
        <v>0</v>
      </c>
      <c r="AP187" s="1" t="str">
        <f t="shared" si="113"/>
        <v>N</v>
      </c>
      <c r="AQ187" s="1" t="str">
        <f t="shared" si="114"/>
        <v>N</v>
      </c>
      <c r="AR187" s="1" t="str">
        <f t="shared" si="115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09"/>
        <v/>
      </c>
      <c r="AF188" s="1" t="str">
        <f t="shared" si="110"/>
        <v/>
      </c>
      <c r="AG188" s="1" t="str">
        <f t="shared" si="118"/>
        <v/>
      </c>
      <c r="AH188" s="1" t="str">
        <f t="shared" si="119"/>
        <v/>
      </c>
      <c r="AI188" s="1" t="str">
        <f t="shared" si="111"/>
        <v/>
      </c>
      <c r="AJ188" s="1" t="str">
        <f t="shared" si="112"/>
        <v/>
      </c>
      <c r="AK188" s="1">
        <f t="shared" si="120"/>
        <v>0</v>
      </c>
      <c r="AL188" s="1">
        <f t="shared" si="120"/>
        <v>0</v>
      </c>
      <c r="AP188" s="1" t="str">
        <f t="shared" si="113"/>
        <v>N</v>
      </c>
      <c r="AQ188" s="1" t="str">
        <f t="shared" si="114"/>
        <v>N</v>
      </c>
      <c r="AR188" s="1" t="str">
        <f t="shared" si="115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3</v>
      </c>
    </row>
    <row r="189" spans="31:76">
      <c r="AE189" s="1" t="str">
        <f t="shared" si="109"/>
        <v/>
      </c>
      <c r="AF189" s="1" t="str">
        <f t="shared" si="110"/>
        <v/>
      </c>
      <c r="AG189" s="1" t="str">
        <f t="shared" si="118"/>
        <v/>
      </c>
      <c r="AH189" s="1" t="str">
        <f t="shared" si="119"/>
        <v/>
      </c>
      <c r="AI189" s="1" t="str">
        <f t="shared" si="111"/>
        <v/>
      </c>
      <c r="AJ189" s="1" t="str">
        <f t="shared" si="112"/>
        <v/>
      </c>
      <c r="AK189" s="1">
        <f t="shared" si="120"/>
        <v>0</v>
      </c>
      <c r="AL189" s="1">
        <f t="shared" si="120"/>
        <v>0</v>
      </c>
      <c r="AP189" s="1" t="str">
        <f t="shared" si="113"/>
        <v>N</v>
      </c>
      <c r="AQ189" s="1" t="str">
        <f t="shared" si="114"/>
        <v>N</v>
      </c>
      <c r="AR189" s="1" t="str">
        <f t="shared" si="115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-3</v>
      </c>
    </row>
    <row r="190" spans="31:76">
      <c r="AE190" s="1" t="str">
        <f t="shared" si="109"/>
        <v/>
      </c>
      <c r="AF190" s="1" t="str">
        <f t="shared" si="110"/>
        <v/>
      </c>
      <c r="AG190" s="1" t="str">
        <f t="shared" si="118"/>
        <v/>
      </c>
      <c r="AH190" s="1" t="str">
        <f t="shared" si="119"/>
        <v/>
      </c>
      <c r="AI190" s="1" t="str">
        <f t="shared" si="111"/>
        <v/>
      </c>
      <c r="AJ190" s="1" t="str">
        <f t="shared" si="112"/>
        <v/>
      </c>
      <c r="AK190" s="1">
        <f t="shared" si="120"/>
        <v>0</v>
      </c>
      <c r="AL190" s="1">
        <f t="shared" si="120"/>
        <v>0</v>
      </c>
      <c r="AP190" s="1" t="str">
        <f t="shared" si="113"/>
        <v>N</v>
      </c>
      <c r="AQ190" s="1" t="str">
        <f t="shared" si="114"/>
        <v>N</v>
      </c>
      <c r="AR190" s="1" t="str">
        <f t="shared" si="115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09"/>
        <v/>
      </c>
      <c r="AF191" s="1" t="str">
        <f t="shared" si="110"/>
        <v/>
      </c>
      <c r="AG191" s="1" t="str">
        <f t="shared" si="118"/>
        <v/>
      </c>
      <c r="AH191" s="1" t="str">
        <f t="shared" si="119"/>
        <v/>
      </c>
      <c r="AI191" s="1" t="str">
        <f t="shared" si="111"/>
        <v/>
      </c>
      <c r="AJ191" s="1" t="str">
        <f t="shared" si="112"/>
        <v/>
      </c>
      <c r="AK191" s="1">
        <f t="shared" si="120"/>
        <v>0</v>
      </c>
      <c r="AL191" s="1">
        <f t="shared" si="120"/>
        <v>0</v>
      </c>
      <c r="AP191" s="1" t="str">
        <f t="shared" si="113"/>
        <v>N</v>
      </c>
      <c r="AQ191" s="1" t="str">
        <f t="shared" si="114"/>
        <v>N</v>
      </c>
      <c r="AR191" s="1" t="str">
        <f t="shared" si="115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09"/>
        <v/>
      </c>
      <c r="AF192" s="1" t="str">
        <f t="shared" si="110"/>
        <v/>
      </c>
      <c r="AG192" s="1" t="str">
        <f t="shared" si="118"/>
        <v/>
      </c>
      <c r="AH192" s="1" t="str">
        <f t="shared" si="119"/>
        <v/>
      </c>
      <c r="AI192" s="1" t="str">
        <f t="shared" si="111"/>
        <v/>
      </c>
      <c r="AJ192" s="1" t="str">
        <f t="shared" si="112"/>
        <v/>
      </c>
      <c r="AK192" s="1">
        <f t="shared" si="120"/>
        <v>0</v>
      </c>
      <c r="AL192" s="1">
        <f t="shared" si="120"/>
        <v>0</v>
      </c>
      <c r="AP192" s="1" t="str">
        <f t="shared" si="113"/>
        <v>N</v>
      </c>
      <c r="AQ192" s="1" t="str">
        <f t="shared" si="114"/>
        <v>N</v>
      </c>
      <c r="AR192" s="1" t="str">
        <f t="shared" si="115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6</v>
      </c>
    </row>
    <row r="193" spans="31:76">
      <c r="AE193" s="1" t="str">
        <f t="shared" si="109"/>
        <v/>
      </c>
      <c r="AF193" s="1" t="str">
        <f t="shared" si="110"/>
        <v/>
      </c>
      <c r="AG193" s="1" t="str">
        <f t="shared" si="118"/>
        <v/>
      </c>
      <c r="AH193" s="1" t="str">
        <f t="shared" si="119"/>
        <v/>
      </c>
      <c r="AI193" s="1" t="str">
        <f t="shared" si="111"/>
        <v/>
      </c>
      <c r="AJ193" s="1" t="str">
        <f t="shared" si="112"/>
        <v/>
      </c>
      <c r="AK193" s="1">
        <f t="shared" si="120"/>
        <v>0</v>
      </c>
      <c r="AL193" s="1">
        <f t="shared" si="120"/>
        <v>0</v>
      </c>
      <c r="AP193" s="1" t="str">
        <f t="shared" si="113"/>
        <v>N</v>
      </c>
      <c r="AQ193" s="1" t="str">
        <f t="shared" si="114"/>
        <v>N</v>
      </c>
      <c r="AR193" s="1" t="str">
        <f t="shared" si="115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-6</v>
      </c>
    </row>
    <row r="194" spans="31:76">
      <c r="AE194" s="1" t="str">
        <f t="shared" si="109"/>
        <v/>
      </c>
      <c r="AF194" s="1" t="str">
        <f t="shared" si="110"/>
        <v/>
      </c>
      <c r="AG194" s="1" t="str">
        <f t="shared" si="118"/>
        <v/>
      </c>
      <c r="AH194" s="1" t="str">
        <f t="shared" si="119"/>
        <v/>
      </c>
      <c r="AI194" s="1" t="str">
        <f t="shared" si="111"/>
        <v/>
      </c>
      <c r="AJ194" s="1" t="str">
        <f t="shared" si="112"/>
        <v/>
      </c>
      <c r="AK194" s="1">
        <f t="shared" si="120"/>
        <v>0</v>
      </c>
      <c r="AL194" s="1">
        <f t="shared" si="120"/>
        <v>0</v>
      </c>
      <c r="AP194" s="1" t="str">
        <f t="shared" si="113"/>
        <v>N</v>
      </c>
      <c r="AQ194" s="1" t="str">
        <f t="shared" si="114"/>
        <v>N</v>
      </c>
      <c r="AR194" s="1" t="str">
        <f t="shared" si="115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09"/>
        <v/>
      </c>
      <c r="AF195" s="1" t="str">
        <f t="shared" si="110"/>
        <v/>
      </c>
      <c r="AG195" s="1" t="str">
        <f t="shared" si="118"/>
        <v/>
      </c>
      <c r="AH195" s="1" t="str">
        <f t="shared" si="119"/>
        <v/>
      </c>
      <c r="AI195" s="1" t="str">
        <f t="shared" si="111"/>
        <v/>
      </c>
      <c r="AJ195" s="1" t="str">
        <f t="shared" si="112"/>
        <v/>
      </c>
      <c r="AK195" s="1">
        <f t="shared" si="120"/>
        <v>0</v>
      </c>
      <c r="AL195" s="1">
        <f t="shared" si="120"/>
        <v>0</v>
      </c>
      <c r="AP195" s="1" t="str">
        <f t="shared" si="113"/>
        <v>N</v>
      </c>
      <c r="AQ195" s="1" t="str">
        <f t="shared" si="114"/>
        <v>N</v>
      </c>
      <c r="AR195" s="1" t="str">
        <f t="shared" si="115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si="109"/>
        <v/>
      </c>
      <c r="AF196" s="1" t="str">
        <f t="shared" si="110"/>
        <v/>
      </c>
      <c r="AH196" s="1" t="str">
        <f t="shared" ref="AH196:AH209" si="122">IF(M195="","",IF(Z196="C",IF(M195="P",BJ196,""),IF(M194="P",BJ196,"")))</f>
        <v/>
      </c>
      <c r="AI196" s="1" t="str">
        <f t="shared" si="111"/>
        <v/>
      </c>
      <c r="AJ196" s="1" t="str">
        <f t="shared" si="112"/>
        <v/>
      </c>
      <c r="AK196" s="1">
        <f t="shared" si="120"/>
        <v>0</v>
      </c>
      <c r="AL196" s="1">
        <f t="shared" si="120"/>
        <v>0</v>
      </c>
      <c r="AP196" s="1" t="str">
        <f t="shared" si="113"/>
        <v>N</v>
      </c>
      <c r="AQ196" s="1" t="str">
        <f t="shared" si="114"/>
        <v>N</v>
      </c>
      <c r="AR196" s="1" t="str">
        <f t="shared" si="115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3</v>
      </c>
    </row>
    <row r="197" spans="31:76">
      <c r="AE197" s="1" t="str">
        <f t="shared" si="109"/>
        <v/>
      </c>
      <c r="AF197" s="1" t="str">
        <f t="shared" si="110"/>
        <v/>
      </c>
      <c r="AH197" s="1" t="str">
        <f t="shared" si="122"/>
        <v/>
      </c>
      <c r="AI197" s="1" t="str">
        <f t="shared" si="111"/>
        <v/>
      </c>
      <c r="AJ197" s="1" t="str">
        <f t="shared" si="112"/>
        <v/>
      </c>
      <c r="AK197" s="1">
        <f t="shared" si="120"/>
        <v>0</v>
      </c>
      <c r="AL197" s="1">
        <f t="shared" si="120"/>
        <v>0</v>
      </c>
      <c r="AP197" s="1" t="str">
        <f t="shared" si="113"/>
        <v>N</v>
      </c>
      <c r="AQ197" s="1" t="str">
        <f t="shared" si="114"/>
        <v>N</v>
      </c>
      <c r="AR197" s="1" t="str">
        <f t="shared" si="115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-3</v>
      </c>
    </row>
    <row r="198" spans="31:76">
      <c r="AE198" s="1" t="str">
        <f t="shared" si="109"/>
        <v/>
      </c>
      <c r="AF198" s="1" t="str">
        <f t="shared" si="110"/>
        <v/>
      </c>
      <c r="AH198" s="1" t="str">
        <f t="shared" si="122"/>
        <v/>
      </c>
      <c r="AI198" s="1" t="str">
        <f t="shared" si="111"/>
        <v/>
      </c>
      <c r="AJ198" s="1" t="str">
        <f t="shared" si="112"/>
        <v/>
      </c>
      <c r="AK198" s="1">
        <f t="shared" si="120"/>
        <v>0</v>
      </c>
      <c r="AL198" s="1">
        <f t="shared" si="120"/>
        <v>0</v>
      </c>
      <c r="AP198" s="1" t="str">
        <f t="shared" si="113"/>
        <v>N</v>
      </c>
      <c r="AQ198" s="1" t="str">
        <f t="shared" si="114"/>
        <v>N</v>
      </c>
      <c r="AR198" s="1" t="str">
        <f t="shared" si="115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09"/>
        <v/>
      </c>
      <c r="AF199" s="1" t="str">
        <f t="shared" si="110"/>
        <v/>
      </c>
      <c r="AH199" s="1" t="str">
        <f t="shared" si="122"/>
        <v/>
      </c>
      <c r="AI199" s="1" t="str">
        <f t="shared" si="111"/>
        <v/>
      </c>
      <c r="AJ199" s="1" t="str">
        <f t="shared" si="112"/>
        <v/>
      </c>
      <c r="AK199" s="1">
        <f t="shared" si="120"/>
        <v>0</v>
      </c>
      <c r="AL199" s="1">
        <f t="shared" si="120"/>
        <v>0</v>
      </c>
      <c r="AP199" s="1" t="str">
        <f t="shared" si="113"/>
        <v>N</v>
      </c>
      <c r="AQ199" s="1" t="str">
        <f t="shared" si="114"/>
        <v>N</v>
      </c>
      <c r="AR199" s="1" t="str">
        <f t="shared" si="115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09"/>
        <v/>
      </c>
      <c r="AF200" s="1" t="str">
        <f t="shared" si="110"/>
        <v/>
      </c>
      <c r="AH200" s="1" t="str">
        <f t="shared" si="122"/>
        <v/>
      </c>
      <c r="AI200" s="1" t="str">
        <f t="shared" si="111"/>
        <v/>
      </c>
      <c r="AJ200" s="1" t="str">
        <f t="shared" si="112"/>
        <v/>
      </c>
      <c r="AK200" s="1">
        <f t="shared" si="120"/>
        <v>0</v>
      </c>
      <c r="AL200" s="1">
        <f t="shared" si="120"/>
        <v>0</v>
      </c>
      <c r="AP200" s="1" t="str">
        <f t="shared" si="113"/>
        <v>N</v>
      </c>
      <c r="AQ200" s="1" t="str">
        <f t="shared" si="114"/>
        <v>N</v>
      </c>
      <c r="AR200" s="1" t="str">
        <f t="shared" si="115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6</v>
      </c>
    </row>
    <row r="201" spans="31:76">
      <c r="AE201" s="1" t="str">
        <f t="shared" si="109"/>
        <v/>
      </c>
      <c r="AF201" s="1" t="str">
        <f t="shared" si="110"/>
        <v/>
      </c>
      <c r="AH201" s="1" t="str">
        <f t="shared" si="122"/>
        <v/>
      </c>
      <c r="AI201" s="1" t="str">
        <f t="shared" si="111"/>
        <v/>
      </c>
      <c r="AJ201" s="1" t="str">
        <f t="shared" si="112"/>
        <v/>
      </c>
      <c r="AK201" s="1">
        <f t="shared" si="120"/>
        <v>0</v>
      </c>
      <c r="AL201" s="1">
        <f t="shared" si="120"/>
        <v>0</v>
      </c>
      <c r="AP201" s="1" t="str">
        <f t="shared" si="113"/>
        <v>N</v>
      </c>
      <c r="AQ201" s="1" t="str">
        <f t="shared" si="114"/>
        <v>N</v>
      </c>
      <c r="AR201" s="1" t="str">
        <f t="shared" si="115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-6</v>
      </c>
    </row>
    <row r="202" spans="31:76">
      <c r="AE202" s="1" t="str">
        <f t="shared" ref="AE202:AE209" si="123">IF(M201="","",IF(Y202="B",IF(M201="P",BH202,""),IF(M200="P",BH202,"")))</f>
        <v/>
      </c>
      <c r="AF202" s="1" t="str">
        <f t="shared" ref="AF202:AF209" si="124">IF(M201="","",IF(Y202="B",IF(M201="B",BH202,""),IF(M200="B",BH202,"")))</f>
        <v/>
      </c>
      <c r="AH202" s="1" t="str">
        <f t="shared" si="122"/>
        <v/>
      </c>
      <c r="AI202" s="1" t="str">
        <f t="shared" ref="AI202:AI209" si="125">IF(M201="","",IF(AND(AE202="L5",AH202="L5",AY202=""),"L0",AX202))</f>
        <v/>
      </c>
      <c r="AJ202" s="1" t="str">
        <f t="shared" ref="AJ202:AJ209" si="126">IF(M201="","",IF(AND(AF202="L5",AH202="L5",AX202=""),"L0",AY202))</f>
        <v/>
      </c>
      <c r="AK202" s="1">
        <f t="shared" si="120"/>
        <v>0</v>
      </c>
      <c r="AL202" s="1">
        <f t="shared" si="120"/>
        <v>0</v>
      </c>
      <c r="AP202" s="1" t="str">
        <f t="shared" ref="AP202:AP229" si="127">IF(OR(F198&amp;F199&amp;F200="WLW",F199&amp;F200="WW"),"Y","N")</f>
        <v>N</v>
      </c>
      <c r="AQ202" s="1" t="str">
        <f>IF(OR(K198&amp;K199&amp;K200="WLW",K199&amp;K200="WW"),"Y","N")</f>
        <v>N</v>
      </c>
      <c r="AR202" s="1" t="str">
        <f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23"/>
        <v/>
      </c>
      <c r="AF203" s="1" t="str">
        <f t="shared" si="124"/>
        <v/>
      </c>
      <c r="AH203" s="1" t="str">
        <f t="shared" si="122"/>
        <v/>
      </c>
      <c r="AI203" s="1" t="str">
        <f t="shared" si="125"/>
        <v/>
      </c>
      <c r="AJ203" s="1" t="str">
        <f t="shared" si="126"/>
        <v/>
      </c>
      <c r="AK203" s="1">
        <f t="shared" ref="AK203:AL246" si="128">IF(D203="",0,IF(OR(D203="B",D203="XB"),1,INT(RIGHT(D203))))+IF(I203="",0,IF(OR(I203="B",I203="XB"),1,INT(RIGHT(I203))))+IF(P203="",0,IF(OR(P203="B",P203="XB"),1,INT(RIGHT(P203))))</f>
        <v>0</v>
      </c>
      <c r="AL203" s="1">
        <f t="shared" si="128"/>
        <v>0</v>
      </c>
      <c r="AP203" s="1" t="str">
        <f t="shared" si="127"/>
        <v>N</v>
      </c>
      <c r="AQ203" s="1" t="str">
        <f t="shared" ref="AQ203:AQ229" si="129">IF(OR(K199&amp;K200&amp;K201="WLW",K200&amp;K201="WW"),"Y","N")</f>
        <v>N</v>
      </c>
      <c r="AR203" s="1" t="str">
        <f t="shared" ref="AR203:AR229" si="130">IF(OR(R199&amp;R200&amp;R201="WLW",R200&amp;R201="WW"),"Y","N")</f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23"/>
        <v/>
      </c>
      <c r="AF204" s="1" t="str">
        <f t="shared" si="124"/>
        <v/>
      </c>
      <c r="AH204" s="1" t="str">
        <f t="shared" si="122"/>
        <v/>
      </c>
      <c r="AI204" s="1" t="str">
        <f t="shared" si="125"/>
        <v/>
      </c>
      <c r="AJ204" s="1" t="str">
        <f t="shared" si="126"/>
        <v/>
      </c>
      <c r="AK204" s="1">
        <f t="shared" si="128"/>
        <v>0</v>
      </c>
      <c r="AL204" s="1">
        <f t="shared" si="128"/>
        <v>0</v>
      </c>
      <c r="AP204" s="1" t="str">
        <f t="shared" si="127"/>
        <v>N</v>
      </c>
      <c r="AQ204" s="1" t="str">
        <f t="shared" si="129"/>
        <v>N</v>
      </c>
      <c r="AR204" s="1" t="str">
        <f t="shared" si="130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3</v>
      </c>
    </row>
    <row r="205" spans="31:76">
      <c r="AE205" s="1" t="str">
        <f t="shared" si="123"/>
        <v/>
      </c>
      <c r="AF205" s="1" t="str">
        <f t="shared" si="124"/>
        <v/>
      </c>
      <c r="AH205" s="1" t="str">
        <f t="shared" si="122"/>
        <v/>
      </c>
      <c r="AI205" s="1" t="str">
        <f t="shared" si="125"/>
        <v/>
      </c>
      <c r="AJ205" s="1" t="str">
        <f t="shared" si="126"/>
        <v/>
      </c>
      <c r="AK205" s="1">
        <f t="shared" si="128"/>
        <v>0</v>
      </c>
      <c r="AL205" s="1">
        <f t="shared" si="128"/>
        <v>0</v>
      </c>
      <c r="AP205" s="1" t="str">
        <f t="shared" si="127"/>
        <v>N</v>
      </c>
      <c r="AQ205" s="1" t="str">
        <f t="shared" si="129"/>
        <v>N</v>
      </c>
      <c r="AR205" s="1" t="str">
        <f t="shared" si="130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-3</v>
      </c>
    </row>
    <row r="206" spans="31:76">
      <c r="AE206" s="1" t="str">
        <f t="shared" si="123"/>
        <v/>
      </c>
      <c r="AF206" s="1" t="str">
        <f t="shared" si="124"/>
        <v/>
      </c>
      <c r="AH206" s="1" t="str">
        <f t="shared" si="122"/>
        <v/>
      </c>
      <c r="AI206" s="1" t="str">
        <f t="shared" si="125"/>
        <v/>
      </c>
      <c r="AJ206" s="1" t="str">
        <f t="shared" si="126"/>
        <v/>
      </c>
      <c r="AK206" s="1">
        <f t="shared" si="128"/>
        <v>0</v>
      </c>
      <c r="AL206" s="1">
        <f t="shared" si="128"/>
        <v>0</v>
      </c>
      <c r="AP206" s="1" t="str">
        <f t="shared" si="127"/>
        <v>N</v>
      </c>
      <c r="AQ206" s="1" t="str">
        <f t="shared" si="129"/>
        <v>N</v>
      </c>
      <c r="AR206" s="1" t="str">
        <f t="shared" si="130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23"/>
        <v/>
      </c>
      <c r="AF207" s="1" t="str">
        <f t="shared" si="124"/>
        <v/>
      </c>
      <c r="AH207" s="1" t="str">
        <f t="shared" si="122"/>
        <v/>
      </c>
      <c r="AI207" s="1" t="str">
        <f t="shared" si="125"/>
        <v/>
      </c>
      <c r="AJ207" s="1" t="str">
        <f t="shared" si="126"/>
        <v/>
      </c>
      <c r="AK207" s="1">
        <f t="shared" si="128"/>
        <v>0</v>
      </c>
      <c r="AL207" s="1">
        <f t="shared" si="128"/>
        <v>0</v>
      </c>
      <c r="AP207" s="1" t="str">
        <f t="shared" si="127"/>
        <v>N</v>
      </c>
      <c r="AQ207" s="1" t="str">
        <f t="shared" si="129"/>
        <v>N</v>
      </c>
      <c r="AR207" s="1" t="str">
        <f t="shared" si="130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23"/>
        <v/>
      </c>
      <c r="AF208" s="1" t="str">
        <f t="shared" si="124"/>
        <v/>
      </c>
      <c r="AH208" s="1" t="str">
        <f t="shared" si="122"/>
        <v/>
      </c>
      <c r="AI208" s="1" t="str">
        <f t="shared" si="125"/>
        <v/>
      </c>
      <c r="AJ208" s="1" t="str">
        <f t="shared" si="126"/>
        <v/>
      </c>
      <c r="AK208" s="1">
        <f t="shared" si="128"/>
        <v>0</v>
      </c>
      <c r="AL208" s="1">
        <f t="shared" si="128"/>
        <v>0</v>
      </c>
      <c r="AP208" s="1" t="str">
        <f t="shared" si="127"/>
        <v>N</v>
      </c>
      <c r="AQ208" s="1" t="str">
        <f t="shared" si="129"/>
        <v>N</v>
      </c>
      <c r="AR208" s="1" t="str">
        <f t="shared" si="130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6</v>
      </c>
    </row>
    <row r="209" spans="31:76">
      <c r="AE209" s="1" t="str">
        <f t="shared" si="123"/>
        <v/>
      </c>
      <c r="AF209" s="1" t="str">
        <f t="shared" si="124"/>
        <v/>
      </c>
      <c r="AH209" s="1" t="str">
        <f t="shared" si="122"/>
        <v/>
      </c>
      <c r="AI209" s="1" t="str">
        <f t="shared" si="125"/>
        <v/>
      </c>
      <c r="AJ209" s="1" t="str">
        <f t="shared" si="126"/>
        <v/>
      </c>
      <c r="AK209" s="1">
        <f t="shared" si="128"/>
        <v>0</v>
      </c>
      <c r="AL209" s="1">
        <f t="shared" si="128"/>
        <v>0</v>
      </c>
      <c r="AP209" s="1" t="str">
        <f t="shared" si="127"/>
        <v>N</v>
      </c>
      <c r="AQ209" s="1" t="str">
        <f t="shared" si="129"/>
        <v>N</v>
      </c>
      <c r="AR209" s="1" t="str">
        <f t="shared" si="130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-6</v>
      </c>
    </row>
    <row r="210" spans="31:76">
      <c r="AK210" s="1">
        <f t="shared" si="128"/>
        <v>0</v>
      </c>
      <c r="AL210" s="1">
        <f t="shared" si="128"/>
        <v>0</v>
      </c>
      <c r="AP210" s="1" t="str">
        <f t="shared" si="127"/>
        <v>N</v>
      </c>
      <c r="AQ210" s="1" t="str">
        <f t="shared" si="129"/>
        <v>N</v>
      </c>
      <c r="AR210" s="1" t="str">
        <f t="shared" si="130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28"/>
        <v>0</v>
      </c>
      <c r="AL211" s="1">
        <f t="shared" si="128"/>
        <v>0</v>
      </c>
      <c r="AP211" s="1" t="str">
        <f t="shared" si="127"/>
        <v>N</v>
      </c>
      <c r="AQ211" s="1" t="str">
        <f t="shared" si="129"/>
        <v>N</v>
      </c>
      <c r="AR211" s="1" t="str">
        <f t="shared" si="130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28"/>
        <v>0</v>
      </c>
      <c r="AL212" s="1">
        <f t="shared" si="128"/>
        <v>0</v>
      </c>
      <c r="AP212" s="1" t="str">
        <f t="shared" si="127"/>
        <v>N</v>
      </c>
      <c r="AQ212" s="1" t="str">
        <f t="shared" si="129"/>
        <v>N</v>
      </c>
      <c r="AR212" s="1" t="str">
        <f t="shared" si="130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3</v>
      </c>
    </row>
    <row r="213" spans="31:76">
      <c r="AK213" s="1">
        <f t="shared" si="128"/>
        <v>0</v>
      </c>
      <c r="AL213" s="1">
        <f t="shared" si="128"/>
        <v>0</v>
      </c>
      <c r="AP213" s="1" t="str">
        <f t="shared" si="127"/>
        <v>N</v>
      </c>
      <c r="AQ213" s="1" t="str">
        <f t="shared" si="129"/>
        <v>N</v>
      </c>
      <c r="AR213" s="1" t="str">
        <f t="shared" si="130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-3</v>
      </c>
    </row>
    <row r="214" spans="31:76">
      <c r="AK214" s="1">
        <f t="shared" si="128"/>
        <v>0</v>
      </c>
      <c r="AL214" s="1">
        <f t="shared" si="128"/>
        <v>0</v>
      </c>
      <c r="AP214" s="1" t="str">
        <f t="shared" si="127"/>
        <v>N</v>
      </c>
      <c r="AQ214" s="1" t="str">
        <f t="shared" si="129"/>
        <v>N</v>
      </c>
      <c r="AR214" s="1" t="str">
        <f t="shared" si="130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28"/>
        <v>0</v>
      </c>
      <c r="AL215" s="1">
        <f t="shared" si="128"/>
        <v>0</v>
      </c>
      <c r="AP215" s="1" t="str">
        <f t="shared" si="127"/>
        <v>N</v>
      </c>
      <c r="AQ215" s="1" t="str">
        <f t="shared" si="129"/>
        <v>N</v>
      </c>
      <c r="AR215" s="1" t="str">
        <f t="shared" si="130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28"/>
        <v>0</v>
      </c>
      <c r="AL216" s="1">
        <f t="shared" si="128"/>
        <v>0</v>
      </c>
      <c r="AP216" s="1" t="str">
        <f t="shared" si="127"/>
        <v>N</v>
      </c>
      <c r="AQ216" s="1" t="str">
        <f t="shared" si="129"/>
        <v>N</v>
      </c>
      <c r="AR216" s="1" t="str">
        <f t="shared" si="130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6</v>
      </c>
    </row>
    <row r="217" spans="31:76">
      <c r="AK217" s="1">
        <f t="shared" si="128"/>
        <v>0</v>
      </c>
      <c r="AL217" s="1">
        <f t="shared" si="128"/>
        <v>0</v>
      </c>
      <c r="AP217" s="1" t="str">
        <f t="shared" si="127"/>
        <v>N</v>
      </c>
      <c r="AQ217" s="1" t="str">
        <f t="shared" si="129"/>
        <v>N</v>
      </c>
      <c r="AR217" s="1" t="str">
        <f t="shared" si="130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-6</v>
      </c>
    </row>
    <row r="218" spans="31:76">
      <c r="AK218" s="1">
        <f t="shared" si="128"/>
        <v>0</v>
      </c>
      <c r="AL218" s="1">
        <f t="shared" si="128"/>
        <v>0</v>
      </c>
      <c r="AP218" s="1" t="str">
        <f t="shared" si="127"/>
        <v>N</v>
      </c>
      <c r="AQ218" s="1" t="str">
        <f t="shared" si="129"/>
        <v>N</v>
      </c>
      <c r="AR218" s="1" t="str">
        <f t="shared" si="130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28"/>
        <v>0</v>
      </c>
      <c r="AL219" s="1">
        <f t="shared" si="128"/>
        <v>0</v>
      </c>
      <c r="AP219" s="1" t="str">
        <f t="shared" si="127"/>
        <v>N</v>
      </c>
      <c r="AQ219" s="1" t="str">
        <f t="shared" si="129"/>
        <v>N</v>
      </c>
      <c r="AR219" s="1" t="str">
        <f t="shared" si="130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28"/>
        <v>0</v>
      </c>
      <c r="AL220" s="1">
        <f t="shared" si="128"/>
        <v>0</v>
      </c>
      <c r="AP220" s="1" t="str">
        <f t="shared" si="127"/>
        <v>N</v>
      </c>
      <c r="AQ220" s="1" t="str">
        <f t="shared" si="129"/>
        <v>N</v>
      </c>
      <c r="AR220" s="1" t="str">
        <f t="shared" si="130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3</v>
      </c>
    </row>
    <row r="221" spans="31:76">
      <c r="AK221" s="1">
        <f t="shared" si="128"/>
        <v>0</v>
      </c>
      <c r="AL221" s="1">
        <f t="shared" si="128"/>
        <v>0</v>
      </c>
      <c r="AP221" s="1" t="str">
        <f t="shared" si="127"/>
        <v>N</v>
      </c>
      <c r="AQ221" s="1" t="str">
        <f t="shared" si="129"/>
        <v>N</v>
      </c>
      <c r="AR221" s="1" t="str">
        <f t="shared" si="130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-3</v>
      </c>
    </row>
    <row r="222" spans="31:76">
      <c r="AK222" s="1">
        <f t="shared" si="128"/>
        <v>0</v>
      </c>
      <c r="AL222" s="1">
        <f t="shared" si="128"/>
        <v>0</v>
      </c>
      <c r="AP222" s="1" t="str">
        <f t="shared" si="127"/>
        <v>N</v>
      </c>
      <c r="AQ222" s="1" t="str">
        <f t="shared" si="129"/>
        <v>N</v>
      </c>
      <c r="AR222" s="1" t="str">
        <f t="shared" si="130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28"/>
        <v>0</v>
      </c>
      <c r="AL223" s="1">
        <f t="shared" si="128"/>
        <v>0</v>
      </c>
      <c r="AP223" s="1" t="str">
        <f t="shared" si="127"/>
        <v>N</v>
      </c>
      <c r="AQ223" s="1" t="str">
        <f t="shared" si="129"/>
        <v>N</v>
      </c>
      <c r="AR223" s="1" t="str">
        <f t="shared" si="130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28"/>
        <v>0</v>
      </c>
      <c r="AL224" s="1">
        <f t="shared" si="128"/>
        <v>0</v>
      </c>
      <c r="AP224" s="1" t="str">
        <f t="shared" si="127"/>
        <v>N</v>
      </c>
      <c r="AQ224" s="1" t="str">
        <f t="shared" si="129"/>
        <v>N</v>
      </c>
      <c r="AR224" s="1" t="str">
        <f t="shared" si="130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6</v>
      </c>
    </row>
    <row r="225" spans="37:76">
      <c r="AK225" s="1">
        <f t="shared" si="128"/>
        <v>0</v>
      </c>
      <c r="AL225" s="1">
        <f t="shared" si="128"/>
        <v>0</v>
      </c>
      <c r="AP225" s="1" t="str">
        <f t="shared" si="127"/>
        <v>N</v>
      </c>
      <c r="AQ225" s="1" t="str">
        <f t="shared" si="129"/>
        <v>N</v>
      </c>
      <c r="AR225" s="1" t="str">
        <f t="shared" si="130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-6</v>
      </c>
    </row>
    <row r="226" spans="37:76">
      <c r="AK226" s="1">
        <f t="shared" si="128"/>
        <v>0</v>
      </c>
      <c r="AL226" s="1">
        <f t="shared" si="128"/>
        <v>0</v>
      </c>
      <c r="AP226" s="1" t="str">
        <f t="shared" si="127"/>
        <v>N</v>
      </c>
      <c r="AQ226" s="1" t="str">
        <f t="shared" si="129"/>
        <v>N</v>
      </c>
      <c r="AR226" s="1" t="str">
        <f t="shared" si="130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28"/>
        <v>0</v>
      </c>
      <c r="AL227" s="1">
        <f t="shared" si="128"/>
        <v>0</v>
      </c>
      <c r="AP227" s="1" t="str">
        <f t="shared" si="127"/>
        <v>N</v>
      </c>
      <c r="AQ227" s="1" t="str">
        <f t="shared" si="129"/>
        <v>N</v>
      </c>
      <c r="AR227" s="1" t="str">
        <f t="shared" si="130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28"/>
        <v>0</v>
      </c>
      <c r="AL228" s="1">
        <f t="shared" si="128"/>
        <v>0</v>
      </c>
      <c r="AP228" s="1" t="str">
        <f t="shared" si="127"/>
        <v>N</v>
      </c>
      <c r="AQ228" s="1" t="str">
        <f t="shared" si="129"/>
        <v>N</v>
      </c>
      <c r="AR228" s="1" t="str">
        <f t="shared" si="130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3</v>
      </c>
    </row>
    <row r="229" spans="37:76">
      <c r="AK229" s="1">
        <f t="shared" si="128"/>
        <v>0</v>
      </c>
      <c r="AL229" s="1">
        <f t="shared" si="128"/>
        <v>0</v>
      </c>
      <c r="AP229" s="1" t="str">
        <f t="shared" si="127"/>
        <v>N</v>
      </c>
      <c r="AQ229" s="1" t="str">
        <f t="shared" si="129"/>
        <v>N</v>
      </c>
      <c r="AR229" s="1" t="str">
        <f t="shared" si="130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-3</v>
      </c>
    </row>
    <row r="230" spans="37:76">
      <c r="AK230" s="1">
        <f t="shared" si="128"/>
        <v>0</v>
      </c>
      <c r="AL230" s="1">
        <f t="shared" si="128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28"/>
        <v>0</v>
      </c>
      <c r="AL231" s="1">
        <f t="shared" si="128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28"/>
        <v>0</v>
      </c>
      <c r="AL232" s="1">
        <f t="shared" si="128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6</v>
      </c>
    </row>
    <row r="233" spans="37:76">
      <c r="AK233" s="1">
        <f t="shared" si="128"/>
        <v>0</v>
      </c>
      <c r="AL233" s="1">
        <f t="shared" si="128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-6</v>
      </c>
    </row>
    <row r="234" spans="37:76">
      <c r="AK234" s="1">
        <f t="shared" si="128"/>
        <v>0</v>
      </c>
      <c r="AL234" s="1">
        <f t="shared" si="128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28"/>
        <v>0</v>
      </c>
      <c r="AL235" s="1">
        <f t="shared" si="128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28"/>
        <v>0</v>
      </c>
      <c r="AL236" s="1">
        <f t="shared" si="128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3</v>
      </c>
    </row>
    <row r="237" spans="37:76">
      <c r="AK237" s="1">
        <f t="shared" si="128"/>
        <v>0</v>
      </c>
      <c r="AL237" s="1">
        <f t="shared" si="128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-3</v>
      </c>
    </row>
    <row r="238" spans="37:76">
      <c r="AK238" s="1">
        <f t="shared" si="128"/>
        <v>0</v>
      </c>
      <c r="AL238" s="1">
        <f t="shared" si="128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28"/>
        <v>0</v>
      </c>
      <c r="AL239" s="1">
        <f t="shared" si="128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28"/>
        <v>0</v>
      </c>
      <c r="AL240" s="1">
        <f t="shared" si="128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6</v>
      </c>
    </row>
    <row r="241" spans="37:76">
      <c r="AK241" s="1">
        <f t="shared" si="128"/>
        <v>0</v>
      </c>
      <c r="AL241" s="1">
        <f t="shared" si="128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-6</v>
      </c>
    </row>
    <row r="242" spans="37:76">
      <c r="AK242" s="1">
        <f t="shared" si="128"/>
        <v>0</v>
      </c>
      <c r="AL242" s="1">
        <f t="shared" si="128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28"/>
        <v>0</v>
      </c>
      <c r="AL243" s="1">
        <f t="shared" si="128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28"/>
        <v>0</v>
      </c>
      <c r="AL244" s="1">
        <f t="shared" si="128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3</v>
      </c>
    </row>
    <row r="245" spans="37:76">
      <c r="AK245" s="1">
        <f t="shared" si="128"/>
        <v>0</v>
      </c>
      <c r="AL245" s="1">
        <f t="shared" si="128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-3</v>
      </c>
    </row>
    <row r="246" spans="37:76">
      <c r="AK246" s="1">
        <f t="shared" si="128"/>
        <v>0</v>
      </c>
      <c r="AL246" s="1">
        <f t="shared" si="128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6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-6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3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-3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6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sheetProtection algorithmName="SHA-512" hashValue="jcPbYAELNmxKvsgBV8Lnz4Hw3lcEHQf45sL66/3xau9qllcyqnERWSZE5MB+brvIP5tBBpHI43IHcv5yvxxrXg==" saltValue="bJ+KkzWkj2rOSCzDSYTCIw==" spinCount="100000" sheet="1"/>
  <mergeCells count="61">
    <mergeCell ref="A113:N113"/>
    <mergeCell ref="O113:V113"/>
    <mergeCell ref="BB3:BC3"/>
    <mergeCell ref="BD3:BE3"/>
    <mergeCell ref="BF3:BF4"/>
    <mergeCell ref="AL3:AL4"/>
    <mergeCell ref="AP3:AP4"/>
    <mergeCell ref="AQ3:AQ4"/>
    <mergeCell ref="AR3:AR4"/>
    <mergeCell ref="AZ3:AZ4"/>
    <mergeCell ref="BA3:BA4"/>
    <mergeCell ref="AC3:AC4"/>
    <mergeCell ref="AD3:AD4"/>
    <mergeCell ref="AE3:AF3"/>
    <mergeCell ref="AG3:AH3"/>
    <mergeCell ref="AI3:AJ3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A114:N114"/>
    <mergeCell ref="O114:V114"/>
    <mergeCell ref="A115:N115"/>
    <mergeCell ref="O115:V115"/>
    <mergeCell ref="A116:N116"/>
    <mergeCell ref="O116:V116"/>
    <mergeCell ref="A117:N117"/>
    <mergeCell ref="O117:V117"/>
    <mergeCell ref="A118:N118"/>
    <mergeCell ref="O118:V118"/>
    <mergeCell ref="A119:N119"/>
    <mergeCell ref="O119:V119"/>
    <mergeCell ref="A120:N120"/>
    <mergeCell ref="O120:V120"/>
    <mergeCell ref="A121:N121"/>
    <mergeCell ref="O121:V121"/>
    <mergeCell ref="A122:N122"/>
    <mergeCell ref="O122:V122"/>
    <mergeCell ref="A123:N123"/>
    <mergeCell ref="O123:V123"/>
    <mergeCell ref="A124:N124"/>
    <mergeCell ref="O124:V124"/>
    <mergeCell ref="A125:N125"/>
    <mergeCell ref="O125:V125"/>
    <mergeCell ref="A126:N126"/>
    <mergeCell ref="O126:V126"/>
    <mergeCell ref="A127:N127"/>
    <mergeCell ref="O127:V127"/>
    <mergeCell ref="A128:N128"/>
    <mergeCell ref="O128:V128"/>
  </mergeCells>
  <conditionalFormatting sqref="M5:M109 M129:M1048576">
    <cfRule type="cellIs" dxfId="3" priority="2" operator="equal">
      <formula>"B"</formula>
    </cfRule>
    <cfRule type="cellIs" dxfId="2" priority="3" operator="equal">
      <formula>"P"</formula>
    </cfRule>
  </conditionalFormatting>
  <conditionalFormatting sqref="M5:M109">
    <cfRule type="cellIs" dxfId="1" priority="4" operator="equal">
      <formula>"P"</formula>
    </cfRule>
  </conditionalFormatting>
  <conditionalFormatting sqref="T5:T109 V5:V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Hedging Dashboard</vt:lpstr>
      <vt:lpstr>General</vt:lpstr>
      <vt:lpstr>H1 | Hedge 1 | (BTC)1</vt:lpstr>
      <vt:lpstr>H6 | Hedge 1 | (BTC)3</vt:lpstr>
      <vt:lpstr>H5 | Hedge 1 | (BTC)2</vt:lpstr>
      <vt:lpstr>H3 | Hedge 2 | (BDC)1</vt:lpstr>
      <vt:lpstr>H2 | Hedge 2 | (BDC)2</vt:lpstr>
      <vt:lpstr>H4 | Hedge 2 | (BDC)3</vt:lpstr>
      <vt:lpstr>Hedge 3 | (BT)2-M1</vt:lpstr>
      <vt:lpstr>Hedge 4 | (BM1C)2</vt:lpstr>
      <vt:lpstr>Hedge 5 | (BFC)2</vt:lpstr>
      <vt:lpstr>Hedge 6 | (D3BF3)2</vt:lpstr>
      <vt:lpstr>Hedge 7 | (BM1D)2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2023-06-19T13:38:16Z</dcterms:modified>
</cp:coreProperties>
</file>